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95" yWindow="-60" windowWidth="10695" windowHeight="7545" tabRatio="826" activeTab="4"/>
  </bookViews>
  <sheets>
    <sheet name="निर्देश" sheetId="92" r:id="rId1"/>
    <sheet name="MASTER DATA SHEET 1" sheetId="63" r:id="rId2"/>
    <sheet name="MASTER DATA SHEET 2" sheetId="91" r:id="rId3"/>
    <sheet name="SAMEKIT" sheetId="40" r:id="rId4"/>
    <sheet name="SANCTIONED POST" sheetId="98" r:id="rId5"/>
    <sheet name="POSTED" sheetId="99" r:id="rId6"/>
    <sheet name="VACANT POST" sheetId="100" r:id="rId7"/>
    <sheet name="P1A" sheetId="26" r:id="rId8"/>
    <sheet name="P1B" sheetId="66" r:id="rId9"/>
    <sheet name="P1C" sheetId="71" r:id="rId10"/>
    <sheet name="SLR" sheetId="30" r:id="rId11"/>
    <sheet name="SURRE-" sheetId="46" r:id="rId12"/>
    <sheet name="P Allow." sheetId="50" r:id="rId13"/>
    <sheet name="P8G1" sheetId="27" r:id="rId14"/>
    <sheet name="P9G2" sheetId="29" r:id="rId15"/>
    <sheet name="P9G4" sheetId="28" r:id="rId16"/>
    <sheet name="FIX PAY" sheetId="48" r:id="rId17"/>
    <sheet name="P-4" sheetId="61" r:id="rId18"/>
    <sheet name="Allot." sheetId="84" r:id="rId19"/>
    <sheet name="G.A.2 A" sheetId="90" r:id="rId20"/>
    <sheet name="G.A.2 B" sheetId="86" r:id="rId21"/>
    <sheet name="GA-4 A" sheetId="87" r:id="rId22"/>
    <sheet name="GA-4 B" sheetId="88" r:id="rId23"/>
    <sheet name="TRFRET. PAY" sheetId="81" r:id="rId24"/>
    <sheet name="Verdi" sheetId="55" r:id="rId25"/>
    <sheet name="Tamb" sheetId="69" r:id="rId26"/>
    <sheet name="INSTRUCTION" sheetId="101" r:id="rId27"/>
    <sheet name="MASTER DATA SHEET" sheetId="102" r:id="rId28"/>
    <sheet name="P10GA3" sheetId="103" r:id="rId29"/>
    <sheet name="2071" sheetId="104" r:id="rId30"/>
    <sheet name="S.T FUND" sheetId="105" r:id="rId31"/>
    <sheet name="IPA" sheetId="106" r:id="rId32"/>
    <sheet name="IPB" sheetId="107" r:id="rId33"/>
    <sheet name="TEL" sheetId="108" r:id="rId34"/>
    <sheet name="03 POWER" sheetId="109" r:id="rId35"/>
    <sheet name="ENRL" sheetId="110" r:id="rId36"/>
  </sheets>
  <externalReferences>
    <externalReference r:id="rId37"/>
  </externalReferences>
  <definedNames>
    <definedName name="_xlnm._FilterDatabase" localSheetId="2" hidden="1">'MASTER DATA SHEET 2'!$A$1:$AE$61</definedName>
    <definedName name="_xlnm._FilterDatabase" localSheetId="7" hidden="1">P1A!$A$10:$J$26</definedName>
    <definedName name="_xlnm._FilterDatabase" localSheetId="13" hidden="1">P8G1!$B$9:$N$9</definedName>
    <definedName name="catagery">'MASTER DATA SHEET 1'!$E$94:$E$95</definedName>
    <definedName name="DESIGNATION">'MASTER DATA SHEET 1'!$C$94:$D$112</definedName>
    <definedName name="fix_pay">'MASTER DATA SHEET 2'!$AR$5:$AX$61</definedName>
    <definedName name="levels">'MASTER DATA SHEET 1'!#REF!</definedName>
    <definedName name="Pay_Band">'MASTER DATA SHEET 1'!#REF!</definedName>
    <definedName name="_xlnm.Print_Area" localSheetId="34">'03 POWER'!$A$1:$H$10</definedName>
    <definedName name="_xlnm.Print_Area" localSheetId="29">'2071'!$A$1:$M$15</definedName>
    <definedName name="_xlnm.Print_Area" localSheetId="18">Allot.!$A$1:$N$15</definedName>
    <definedName name="_xlnm.Print_Area" localSheetId="35">ENRL!$A$1:$T$23</definedName>
    <definedName name="_xlnm.Print_Area" localSheetId="16">'FIX PAY'!$A$1:$G$22</definedName>
    <definedName name="_xlnm.Print_Area" localSheetId="19">'G.A.2 A'!$A$1:$P$17</definedName>
    <definedName name="_xlnm.Print_Area" localSheetId="20">'G.A.2 B'!$A$1:$P$17</definedName>
    <definedName name="_xlnm.Print_Area" localSheetId="21">'GA-4 A'!$A$1:$X$13</definedName>
    <definedName name="_xlnm.Print_Area" localSheetId="22">'GA-4 B'!$A$1:$X$14</definedName>
    <definedName name="_xlnm.Print_Area" localSheetId="31">IPA!$A$1:$F$23</definedName>
    <definedName name="_xlnm.Print_Area" localSheetId="32">IPB!$A$1:$C$20</definedName>
    <definedName name="_xlnm.Print_Area" localSheetId="12">'P Allow.'!$A$1:$G$31</definedName>
    <definedName name="_xlnm.Print_Area" localSheetId="28">P10GA3!$A$1:$O$20</definedName>
    <definedName name="_xlnm.Print_Area" localSheetId="7">P1A!$A$3:$J$54</definedName>
    <definedName name="_xlnm.Print_Area" localSheetId="8">P1B!$A$1:$R$51</definedName>
    <definedName name="_xlnm.Print_Area" localSheetId="9">P1C!$A$1:$F$53</definedName>
    <definedName name="_xlnm.Print_Area" localSheetId="17">'P-4'!$A$1:$G$67</definedName>
    <definedName name="_xlnm.Print_Area" localSheetId="13">P8G1!$A$1:$N$99</definedName>
    <definedName name="_xlnm.Print_Area" localSheetId="14">P9G2!$A$1:$L$26</definedName>
    <definedName name="_xlnm.Print_Area" localSheetId="15">P9G4!$A$1:$L$38</definedName>
    <definedName name="_xlnm.Print_Area" localSheetId="5">POSTED!$A$1:$AP$25</definedName>
    <definedName name="_xlnm.Print_Area" localSheetId="30">'S.T FUND'!$A$1:$G$12</definedName>
    <definedName name="_xlnm.Print_Area" localSheetId="3">SAMEKIT!$A$1:$C$64</definedName>
    <definedName name="_xlnm.Print_Area" localSheetId="4">'SANCTIONED POST'!$A$1:$AP$14</definedName>
    <definedName name="_xlnm.Print_Area" localSheetId="10">SLR!$A$1:$I$13</definedName>
    <definedName name="_xlnm.Print_Area" localSheetId="11">'SURRE-'!$A$1:$K$87</definedName>
    <definedName name="_xlnm.Print_Area" localSheetId="25">Tamb!$A$1:$I$10</definedName>
    <definedName name="_xlnm.Print_Area" localSheetId="33">TEL!$A$1:$H$10</definedName>
    <definedName name="_xlnm.Print_Area" localSheetId="23">'TRFRET. PAY'!$A$1:$L$17</definedName>
    <definedName name="_xlnm.Print_Area" localSheetId="6">'VACANT POST'!$A$1:$AP$16</definedName>
    <definedName name="_xlnm.Print_Area" localSheetId="24">Verdi!$A$1:$N$14</definedName>
    <definedName name="_xlnm.Print_Titles" localSheetId="13">P8G1!$7:$9</definedName>
    <definedName name="_xlnm.Print_Titles" localSheetId="14">P9G2!$4:$8</definedName>
    <definedName name="उपप्रधानाचार्य">'MASTER DATA SHEET 2'!$C$5</definedName>
    <definedName name="कार्यालय_में_पोस्ट_विवरण">'MASTER DATA SHEET 2'!$B$64:$B$105</definedName>
  </definedNames>
  <calcPr calcId="145621"/>
</workbook>
</file>

<file path=xl/calcChain.xml><?xml version="1.0" encoding="utf-8"?>
<calcChain xmlns="http://schemas.openxmlformats.org/spreadsheetml/2006/main">
  <c r="E5" i="109" l="1"/>
  <c r="C5" i="109"/>
  <c r="H5" i="109"/>
  <c r="G5" i="109"/>
  <c r="E8" i="106"/>
  <c r="E9" i="106"/>
  <c r="E10" i="106"/>
  <c r="E7" i="106"/>
  <c r="C7" i="106"/>
  <c r="J6" i="104"/>
  <c r="J7" i="104"/>
  <c r="J8" i="104"/>
  <c r="J9" i="104"/>
  <c r="L13" i="103" l="1"/>
  <c r="G13" i="103"/>
  <c r="G11" i="103"/>
  <c r="G10" i="103"/>
  <c r="G9" i="103"/>
  <c r="H11" i="103"/>
  <c r="H10" i="103"/>
  <c r="H9" i="103"/>
  <c r="H13" i="103"/>
  <c r="E13" i="103"/>
  <c r="C5" i="108" l="1"/>
  <c r="B5" i="108"/>
  <c r="C13" i="107"/>
  <c r="B13" i="107"/>
  <c r="B11" i="107"/>
  <c r="B14" i="107" s="1"/>
  <c r="B15" i="107" s="1"/>
  <c r="C11" i="107"/>
  <c r="C9" i="107"/>
  <c r="B9" i="107"/>
  <c r="E15" i="106"/>
  <c r="F15" i="106" s="1"/>
  <c r="E16" i="106"/>
  <c r="F16" i="106" s="1"/>
  <c r="E17" i="106"/>
  <c r="F17" i="106" s="1"/>
  <c r="E14" i="106"/>
  <c r="C15" i="106"/>
  <c r="D15" i="106" s="1"/>
  <c r="C16" i="106"/>
  <c r="D16" i="106" s="1"/>
  <c r="C17" i="106"/>
  <c r="D17" i="106" s="1"/>
  <c r="C14" i="106"/>
  <c r="C8" i="106"/>
  <c r="C9" i="106"/>
  <c r="C10" i="106"/>
  <c r="D7" i="106"/>
  <c r="D8" i="106"/>
  <c r="D9" i="106"/>
  <c r="D10" i="106"/>
  <c r="F8" i="106"/>
  <c r="F9" i="106"/>
  <c r="F10" i="106"/>
  <c r="F7" i="106"/>
  <c r="F6" i="105"/>
  <c r="E11" i="106"/>
  <c r="L11" i="103"/>
  <c r="K13" i="103"/>
  <c r="K11" i="103"/>
  <c r="F11" i="106" l="1"/>
  <c r="L9" i="103" s="1"/>
  <c r="C11" i="106"/>
  <c r="C18" i="106"/>
  <c r="E18" i="106"/>
  <c r="C14" i="107"/>
  <c r="C15" i="107" s="1"/>
  <c r="D14" i="106"/>
  <c r="D18" i="106" s="1"/>
  <c r="K10" i="103" s="1"/>
  <c r="F14" i="106"/>
  <c r="F18" i="106" s="1"/>
  <c r="L10" i="103" s="1"/>
  <c r="D11" i="106"/>
  <c r="K9" i="103" s="1"/>
  <c r="C4" i="103"/>
  <c r="E11" i="103"/>
  <c r="E10" i="103"/>
  <c r="E9" i="103"/>
  <c r="H16" i="102" l="1"/>
  <c r="I16" i="102"/>
  <c r="J16" i="102"/>
  <c r="G16" i="102"/>
  <c r="F24" i="102"/>
  <c r="F25" i="102"/>
  <c r="F26" i="102"/>
  <c r="F23" i="102"/>
  <c r="J15" i="104" l="1"/>
  <c r="J14" i="104"/>
  <c r="J13" i="104"/>
  <c r="M10" i="104"/>
  <c r="L10" i="104"/>
  <c r="I9" i="104"/>
  <c r="I8" i="104"/>
  <c r="K8" i="104" s="1"/>
  <c r="I7" i="104"/>
  <c r="I6" i="104"/>
  <c r="K6" i="104" s="1"/>
  <c r="I5" i="104"/>
  <c r="J5" i="104" s="1"/>
  <c r="F3" i="104"/>
  <c r="A1" i="104"/>
  <c r="B5" i="104" s="1"/>
  <c r="J20" i="103"/>
  <c r="J19" i="103"/>
  <c r="J18" i="103"/>
  <c r="D14" i="103"/>
  <c r="C14" i="103"/>
  <c r="L14" i="103"/>
  <c r="H14" i="103"/>
  <c r="G14" i="103"/>
  <c r="E14" i="103"/>
  <c r="D12" i="103"/>
  <c r="D15" i="103" s="1"/>
  <c r="C12" i="103"/>
  <c r="C15" i="103" s="1"/>
  <c r="L12" i="103"/>
  <c r="L15" i="103" s="1"/>
  <c r="E12" i="103"/>
  <c r="E15" i="103" l="1"/>
  <c r="I10" i="103"/>
  <c r="H12" i="103"/>
  <c r="H15" i="103" s="1"/>
  <c r="J10" i="103"/>
  <c r="K14" i="103"/>
  <c r="F14" i="103" s="1"/>
  <c r="F13" i="103"/>
  <c r="G12" i="103"/>
  <c r="G15" i="103" s="1"/>
  <c r="I11" i="103"/>
  <c r="J11" i="103"/>
  <c r="K7" i="104"/>
  <c r="K9" i="104"/>
  <c r="I10" i="104"/>
  <c r="F10" i="103"/>
  <c r="F11" i="103"/>
  <c r="J13" i="103"/>
  <c r="J14" i="103" s="1"/>
  <c r="I9" i="103"/>
  <c r="I13" i="103"/>
  <c r="I14" i="103" s="1"/>
  <c r="I12" i="103" l="1"/>
  <c r="I15" i="103" s="1"/>
  <c r="J10" i="104"/>
  <c r="K5" i="104"/>
  <c r="K10" i="104" s="1"/>
  <c r="F18" i="50" l="1"/>
  <c r="T6" i="91" l="1"/>
  <c r="T7" i="91"/>
  <c r="C119" i="63" l="1"/>
  <c r="C116" i="63" s="1"/>
  <c r="B26" i="46" l="1"/>
  <c r="C26" i="46"/>
  <c r="D26" i="46"/>
  <c r="E26" i="46" s="1"/>
  <c r="F26" i="46" s="1"/>
  <c r="H26" i="46"/>
  <c r="I26" i="46" s="1"/>
  <c r="J26" i="46" s="1"/>
  <c r="B27" i="46"/>
  <c r="C27" i="46"/>
  <c r="D27" i="46"/>
  <c r="E27" i="46" s="1"/>
  <c r="F27" i="46" s="1"/>
  <c r="H27" i="46"/>
  <c r="I27" i="46" s="1"/>
  <c r="J27" i="46" s="1"/>
  <c r="B28" i="46"/>
  <c r="C28" i="46"/>
  <c r="D28" i="46"/>
  <c r="E28" i="46" s="1"/>
  <c r="F28" i="46" s="1"/>
  <c r="H28" i="46"/>
  <c r="I28" i="46" s="1"/>
  <c r="J28" i="46" s="1"/>
  <c r="B29" i="46"/>
  <c r="C29" i="46"/>
  <c r="D29" i="46"/>
  <c r="E29" i="46" s="1"/>
  <c r="F29" i="46" s="1"/>
  <c r="H29" i="46"/>
  <c r="I29" i="46" s="1"/>
  <c r="J29" i="46" s="1"/>
  <c r="B30" i="46"/>
  <c r="C30" i="46"/>
  <c r="D30" i="46"/>
  <c r="E30" i="46" s="1"/>
  <c r="F30" i="46" s="1"/>
  <c r="H30" i="46"/>
  <c r="I30" i="46" s="1"/>
  <c r="J30" i="46" s="1"/>
  <c r="B31" i="46"/>
  <c r="C31" i="46"/>
  <c r="D31" i="46"/>
  <c r="E31" i="46" s="1"/>
  <c r="F31" i="46" s="1"/>
  <c r="H31" i="46"/>
  <c r="I31" i="46" s="1"/>
  <c r="J31" i="46" s="1"/>
  <c r="B32" i="46"/>
  <c r="C32" i="46"/>
  <c r="D32" i="46"/>
  <c r="E32" i="46" s="1"/>
  <c r="F32" i="46" s="1"/>
  <c r="H32" i="46"/>
  <c r="I32" i="46" s="1"/>
  <c r="J32" i="46" s="1"/>
  <c r="B33" i="46"/>
  <c r="C33" i="46"/>
  <c r="D33" i="46"/>
  <c r="E33" i="46" s="1"/>
  <c r="F33" i="46" s="1"/>
  <c r="H33" i="46"/>
  <c r="I33" i="46" s="1"/>
  <c r="J33" i="46" s="1"/>
  <c r="B34" i="46"/>
  <c r="C34" i="46"/>
  <c r="D34" i="46"/>
  <c r="E34" i="46" s="1"/>
  <c r="F34" i="46" s="1"/>
  <c r="H34" i="46"/>
  <c r="I34" i="46" s="1"/>
  <c r="J34" i="46" s="1"/>
  <c r="B35" i="46"/>
  <c r="C35" i="46"/>
  <c r="D35" i="46"/>
  <c r="E35" i="46" s="1"/>
  <c r="F35" i="46" s="1"/>
  <c r="H35" i="46"/>
  <c r="I35" i="46" s="1"/>
  <c r="J35" i="46" s="1"/>
  <c r="B36" i="46"/>
  <c r="C36" i="46"/>
  <c r="D36" i="46"/>
  <c r="E36" i="46" s="1"/>
  <c r="F36" i="46" s="1"/>
  <c r="H36" i="46"/>
  <c r="I36" i="46" s="1"/>
  <c r="J36" i="46" s="1"/>
  <c r="B37" i="46"/>
  <c r="C37" i="46"/>
  <c r="D37" i="46"/>
  <c r="E37" i="46" s="1"/>
  <c r="F37" i="46" s="1"/>
  <c r="H37" i="46"/>
  <c r="I37" i="46" s="1"/>
  <c r="J37" i="46" s="1"/>
  <c r="B38" i="46"/>
  <c r="C38" i="46"/>
  <c r="D38" i="46"/>
  <c r="E38" i="46" s="1"/>
  <c r="H38" i="46"/>
  <c r="I38" i="46" s="1"/>
  <c r="J38" i="46" s="1"/>
  <c r="B39" i="46"/>
  <c r="C39" i="46"/>
  <c r="D39" i="46"/>
  <c r="E39" i="46" s="1"/>
  <c r="H39" i="46"/>
  <c r="I39" i="46" s="1"/>
  <c r="J39" i="46" s="1"/>
  <c r="B40" i="46"/>
  <c r="C40" i="46"/>
  <c r="D40" i="46"/>
  <c r="E40" i="46" s="1"/>
  <c r="H40" i="46"/>
  <c r="I40" i="46" s="1"/>
  <c r="J40" i="46" s="1"/>
  <c r="B41" i="46"/>
  <c r="C41" i="46"/>
  <c r="D41" i="46"/>
  <c r="E41" i="46" s="1"/>
  <c r="F41" i="46" s="1"/>
  <c r="H41" i="46"/>
  <c r="I41" i="46" s="1"/>
  <c r="J41" i="46" s="1"/>
  <c r="B42" i="46"/>
  <c r="C42" i="46"/>
  <c r="D42" i="46"/>
  <c r="E42" i="46" s="1"/>
  <c r="F42" i="46" s="1"/>
  <c r="G42" i="46" s="1"/>
  <c r="H42" i="46"/>
  <c r="I42" i="46" s="1"/>
  <c r="B43" i="46"/>
  <c r="C43" i="46"/>
  <c r="D43" i="46"/>
  <c r="E43" i="46" s="1"/>
  <c r="H43" i="46"/>
  <c r="I43" i="46" s="1"/>
  <c r="J43" i="46" s="1"/>
  <c r="B44" i="46"/>
  <c r="C44" i="46"/>
  <c r="D44" i="46"/>
  <c r="E44" i="46" s="1"/>
  <c r="H44" i="46"/>
  <c r="I44" i="46" s="1"/>
  <c r="J44" i="46" s="1"/>
  <c r="B45" i="46"/>
  <c r="C45" i="46"/>
  <c r="D45" i="46"/>
  <c r="E45" i="46" s="1"/>
  <c r="F45" i="46" s="1"/>
  <c r="H45" i="46"/>
  <c r="I45" i="46" s="1"/>
  <c r="J45" i="46" s="1"/>
  <c r="B46" i="46"/>
  <c r="C46" i="46"/>
  <c r="D46" i="46"/>
  <c r="E46" i="46" s="1"/>
  <c r="F46" i="46" s="1"/>
  <c r="G46" i="46" s="1"/>
  <c r="H46" i="46"/>
  <c r="I46" i="46" s="1"/>
  <c r="B47" i="46"/>
  <c r="C47" i="46"/>
  <c r="D47" i="46"/>
  <c r="E47" i="46" s="1"/>
  <c r="H47" i="46"/>
  <c r="I47" i="46" s="1"/>
  <c r="J47" i="46" s="1"/>
  <c r="B48" i="46"/>
  <c r="C48" i="46"/>
  <c r="D48" i="46"/>
  <c r="E48" i="46" s="1"/>
  <c r="H48" i="46"/>
  <c r="I48" i="46" s="1"/>
  <c r="J48" i="46" s="1"/>
  <c r="B49" i="46"/>
  <c r="C49" i="46"/>
  <c r="D49" i="46"/>
  <c r="E49" i="46" s="1"/>
  <c r="F49" i="46" s="1"/>
  <c r="H49" i="46"/>
  <c r="I49" i="46" s="1"/>
  <c r="J49" i="46" s="1"/>
  <c r="B50" i="46"/>
  <c r="C50" i="46"/>
  <c r="D50" i="46"/>
  <c r="E50" i="46" s="1"/>
  <c r="F50" i="46" s="1"/>
  <c r="G50" i="46" s="1"/>
  <c r="H50" i="46"/>
  <c r="I50" i="46" s="1"/>
  <c r="B51" i="46"/>
  <c r="C51" i="46"/>
  <c r="D51" i="46"/>
  <c r="E51" i="46" s="1"/>
  <c r="H51" i="46"/>
  <c r="I51" i="46" s="1"/>
  <c r="J51" i="46" s="1"/>
  <c r="B52" i="46"/>
  <c r="C52" i="46"/>
  <c r="D52" i="46"/>
  <c r="E52" i="46" s="1"/>
  <c r="H52" i="46"/>
  <c r="I52" i="46" s="1"/>
  <c r="J52" i="46" s="1"/>
  <c r="B53" i="46"/>
  <c r="C53" i="46"/>
  <c r="D53" i="46"/>
  <c r="E53" i="46" s="1"/>
  <c r="F53" i="46" s="1"/>
  <c r="H53" i="46"/>
  <c r="I53" i="46" s="1"/>
  <c r="J53" i="46" s="1"/>
  <c r="B54" i="46"/>
  <c r="C54" i="46"/>
  <c r="D54" i="46"/>
  <c r="E54" i="46" s="1"/>
  <c r="F54" i="46" s="1"/>
  <c r="G54" i="46" s="1"/>
  <c r="H54" i="46"/>
  <c r="I54" i="46" s="1"/>
  <c r="B55" i="46"/>
  <c r="C55" i="46"/>
  <c r="D55" i="46"/>
  <c r="E55" i="46" s="1"/>
  <c r="H55" i="46"/>
  <c r="I55" i="46" s="1"/>
  <c r="J55" i="46" s="1"/>
  <c r="B56" i="46"/>
  <c r="C56" i="46"/>
  <c r="D56" i="46"/>
  <c r="E56" i="46" s="1"/>
  <c r="H56" i="46"/>
  <c r="I56" i="46" s="1"/>
  <c r="J56" i="46" s="1"/>
  <c r="B57" i="46"/>
  <c r="C57" i="46"/>
  <c r="D57" i="46"/>
  <c r="E57" i="46" s="1"/>
  <c r="F57" i="46" s="1"/>
  <c r="H57" i="46"/>
  <c r="I57" i="46" s="1"/>
  <c r="J57" i="46" s="1"/>
  <c r="B58" i="46"/>
  <c r="C58" i="46"/>
  <c r="D58" i="46"/>
  <c r="E58" i="46" s="1"/>
  <c r="F58" i="46" s="1"/>
  <c r="G58" i="46" s="1"/>
  <c r="H58" i="46"/>
  <c r="I58" i="46" s="1"/>
  <c r="B59" i="46"/>
  <c r="C59" i="46"/>
  <c r="D59" i="46"/>
  <c r="E59" i="46" s="1"/>
  <c r="H59" i="46"/>
  <c r="I59" i="46" s="1"/>
  <c r="J59" i="46" s="1"/>
  <c r="B60" i="46"/>
  <c r="C60" i="46"/>
  <c r="D60" i="46"/>
  <c r="E60" i="46" s="1"/>
  <c r="H60" i="46"/>
  <c r="I60" i="46" s="1"/>
  <c r="J60" i="46" s="1"/>
  <c r="B61" i="46"/>
  <c r="C61" i="46"/>
  <c r="D61" i="46"/>
  <c r="E61" i="46" s="1"/>
  <c r="F61" i="46" s="1"/>
  <c r="H61" i="46"/>
  <c r="I61" i="46" s="1"/>
  <c r="J61" i="46" s="1"/>
  <c r="B62" i="46"/>
  <c r="C62" i="46"/>
  <c r="D62" i="46"/>
  <c r="E62" i="46" s="1"/>
  <c r="F62" i="46" s="1"/>
  <c r="G62" i="46" s="1"/>
  <c r="H62" i="46"/>
  <c r="I62" i="46" s="1"/>
  <c r="B63" i="46"/>
  <c r="C63" i="46"/>
  <c r="D63" i="46"/>
  <c r="E63" i="46" s="1"/>
  <c r="H63" i="46"/>
  <c r="I63" i="46" s="1"/>
  <c r="J63" i="46" s="1"/>
  <c r="B64" i="46"/>
  <c r="C64" i="46"/>
  <c r="D64" i="46"/>
  <c r="E64" i="46" s="1"/>
  <c r="H64" i="46"/>
  <c r="I64" i="46" s="1"/>
  <c r="J64" i="46" s="1"/>
  <c r="B65" i="46"/>
  <c r="C65" i="46"/>
  <c r="D65" i="46"/>
  <c r="E65" i="46" s="1"/>
  <c r="F65" i="46" s="1"/>
  <c r="H65" i="46"/>
  <c r="I65" i="46" s="1"/>
  <c r="J65" i="46" s="1"/>
  <c r="B66" i="46"/>
  <c r="C66" i="46"/>
  <c r="D66" i="46"/>
  <c r="E66" i="46" s="1"/>
  <c r="H66" i="46"/>
  <c r="I66" i="46" s="1"/>
  <c r="J66" i="46" s="1"/>
  <c r="B67" i="46"/>
  <c r="C67" i="46"/>
  <c r="D67" i="46"/>
  <c r="E67" i="46" s="1"/>
  <c r="H67" i="46"/>
  <c r="I67" i="46" s="1"/>
  <c r="J67" i="46" s="1"/>
  <c r="B68" i="46"/>
  <c r="C68" i="46"/>
  <c r="D68" i="46"/>
  <c r="E68" i="46" s="1"/>
  <c r="H68" i="46"/>
  <c r="I68" i="46" s="1"/>
  <c r="J68" i="46" s="1"/>
  <c r="B69" i="46"/>
  <c r="C69" i="46"/>
  <c r="D69" i="46"/>
  <c r="E69" i="46" s="1"/>
  <c r="F69" i="46" s="1"/>
  <c r="H69" i="46"/>
  <c r="I69" i="46" s="1"/>
  <c r="J69" i="46" s="1"/>
  <c r="A70" i="46"/>
  <c r="B70" i="46"/>
  <c r="C70" i="46"/>
  <c r="D70" i="46"/>
  <c r="E70" i="46" s="1"/>
  <c r="H70" i="46"/>
  <c r="I70" i="46" s="1"/>
  <c r="J70" i="46" s="1"/>
  <c r="A71" i="46"/>
  <c r="B71" i="46"/>
  <c r="C71" i="46"/>
  <c r="D71" i="46"/>
  <c r="E71" i="46" s="1"/>
  <c r="H71" i="46"/>
  <c r="I71" i="46" s="1"/>
  <c r="J71" i="46" s="1"/>
  <c r="A72" i="46"/>
  <c r="B72" i="46"/>
  <c r="C72" i="46"/>
  <c r="D72" i="46"/>
  <c r="E72" i="46" s="1"/>
  <c r="H72" i="46"/>
  <c r="I72" i="46" s="1"/>
  <c r="J72" i="46" s="1"/>
  <c r="A73" i="46"/>
  <c r="B73" i="46"/>
  <c r="C73" i="46"/>
  <c r="D73" i="46"/>
  <c r="E73" i="46" s="1"/>
  <c r="H73" i="46"/>
  <c r="I73" i="46" s="1"/>
  <c r="J73" i="46" s="1"/>
  <c r="A74" i="46"/>
  <c r="B74" i="46"/>
  <c r="C74" i="46"/>
  <c r="D74" i="46"/>
  <c r="E74" i="46" s="1"/>
  <c r="H74" i="46"/>
  <c r="I74" i="46" s="1"/>
  <c r="J74" i="46" s="1"/>
  <c r="A75" i="46"/>
  <c r="B75" i="46"/>
  <c r="C75" i="46"/>
  <c r="D75" i="46"/>
  <c r="E75" i="46" s="1"/>
  <c r="H75" i="46"/>
  <c r="I75" i="46" s="1"/>
  <c r="J75" i="46" s="1"/>
  <c r="A76" i="46"/>
  <c r="B76" i="46"/>
  <c r="C76" i="46"/>
  <c r="D76" i="46"/>
  <c r="E76" i="46" s="1"/>
  <c r="F76" i="46" s="1"/>
  <c r="H76" i="46"/>
  <c r="I76" i="46" s="1"/>
  <c r="J76" i="46" s="1"/>
  <c r="A77" i="46"/>
  <c r="B77" i="46"/>
  <c r="C77" i="46"/>
  <c r="D77" i="46"/>
  <c r="E77" i="46" s="1"/>
  <c r="F77" i="46" s="1"/>
  <c r="H77" i="46"/>
  <c r="I77" i="46" s="1"/>
  <c r="J77" i="46" s="1"/>
  <c r="A78" i="46"/>
  <c r="B78" i="46"/>
  <c r="C78" i="46"/>
  <c r="D78" i="46"/>
  <c r="E78" i="46" s="1"/>
  <c r="H78" i="46"/>
  <c r="I78" i="46"/>
  <c r="J78" i="46" s="1"/>
  <c r="A79" i="46"/>
  <c r="B79" i="46"/>
  <c r="C79" i="46"/>
  <c r="D79" i="46"/>
  <c r="E79" i="46" s="1"/>
  <c r="H79" i="46"/>
  <c r="I79" i="46" s="1"/>
  <c r="J79" i="46" s="1"/>
  <c r="B18" i="46"/>
  <c r="C18" i="46"/>
  <c r="D18" i="46"/>
  <c r="E18" i="46" s="1"/>
  <c r="F18" i="46" s="1"/>
  <c r="H18" i="46"/>
  <c r="I18" i="46" s="1"/>
  <c r="J18" i="46" s="1"/>
  <c r="B19" i="46"/>
  <c r="C19" i="46"/>
  <c r="D19" i="46"/>
  <c r="E19" i="46" s="1"/>
  <c r="F19" i="46" s="1"/>
  <c r="H19" i="46"/>
  <c r="I19" i="46" s="1"/>
  <c r="J19" i="46" s="1"/>
  <c r="B20" i="46"/>
  <c r="C20" i="46"/>
  <c r="D20" i="46"/>
  <c r="E20" i="46" s="1"/>
  <c r="F20" i="46" s="1"/>
  <c r="H20" i="46"/>
  <c r="I20" i="46" s="1"/>
  <c r="J20" i="46" s="1"/>
  <c r="B21" i="46"/>
  <c r="C21" i="46"/>
  <c r="D21" i="46"/>
  <c r="E21" i="46" s="1"/>
  <c r="F21" i="46" s="1"/>
  <c r="H21" i="46"/>
  <c r="I21" i="46" s="1"/>
  <c r="J21" i="46" s="1"/>
  <c r="B22" i="46"/>
  <c r="C22" i="46"/>
  <c r="D22" i="46"/>
  <c r="E22" i="46" s="1"/>
  <c r="F22" i="46" s="1"/>
  <c r="H22" i="46"/>
  <c r="I22" i="46" s="1"/>
  <c r="J22" i="46" s="1"/>
  <c r="B23" i="46"/>
  <c r="C23" i="46"/>
  <c r="D23" i="46"/>
  <c r="E23" i="46" s="1"/>
  <c r="F23" i="46" s="1"/>
  <c r="H23" i="46"/>
  <c r="I23" i="46" s="1"/>
  <c r="J23" i="46" s="1"/>
  <c r="B24" i="46"/>
  <c r="C24" i="46"/>
  <c r="D24" i="46"/>
  <c r="E24" i="46" s="1"/>
  <c r="F24" i="46" s="1"/>
  <c r="H24" i="46"/>
  <c r="I24" i="46" s="1"/>
  <c r="J24" i="46" s="1"/>
  <c r="B25" i="46"/>
  <c r="C25" i="46"/>
  <c r="D25" i="46"/>
  <c r="E25" i="46" s="1"/>
  <c r="F25" i="46" s="1"/>
  <c r="H25" i="46"/>
  <c r="I25" i="46" s="1"/>
  <c r="J25" i="46" s="1"/>
  <c r="D119" i="63"/>
  <c r="D116" i="63" s="1"/>
  <c r="E119" i="63"/>
  <c r="E116" i="63" s="1"/>
  <c r="F119" i="63"/>
  <c r="F116" i="63" s="1"/>
  <c r="G119" i="63"/>
  <c r="G116" i="63" s="1"/>
  <c r="H119" i="63"/>
  <c r="H116" i="63" s="1"/>
  <c r="I119" i="63"/>
  <c r="I116" i="63" s="1"/>
  <c r="J119" i="63"/>
  <c r="J116" i="63" s="1"/>
  <c r="K119" i="63"/>
  <c r="K116" i="63" s="1"/>
  <c r="L119" i="63"/>
  <c r="L116" i="63" s="1"/>
  <c r="C127" i="63"/>
  <c r="C124" i="63" s="1"/>
  <c r="D8" i="46"/>
  <c r="E8" i="46" s="1"/>
  <c r="F8" i="46" s="1"/>
  <c r="H8" i="46"/>
  <c r="I8" i="46" s="1"/>
  <c r="J8" i="46" s="1"/>
  <c r="C8" i="46"/>
  <c r="B8" i="46"/>
  <c r="J62" i="46" l="1"/>
  <c r="K62" i="46" s="1"/>
  <c r="J58" i="46"/>
  <c r="K58" i="46" s="1"/>
  <c r="J54" i="46"/>
  <c r="K54" i="46" s="1"/>
  <c r="J50" i="46"/>
  <c r="K50" i="46" s="1"/>
  <c r="J46" i="46"/>
  <c r="K46" i="46" s="1"/>
  <c r="J42" i="46"/>
  <c r="K42" i="46" s="1"/>
  <c r="G29" i="46"/>
  <c r="G33" i="46"/>
  <c r="G30" i="46"/>
  <c r="K26" i="46"/>
  <c r="F70" i="46"/>
  <c r="G70" i="46" s="1"/>
  <c r="G26" i="46"/>
  <c r="K34" i="46"/>
  <c r="F74" i="46"/>
  <c r="G74" i="46" s="1"/>
  <c r="G37" i="46"/>
  <c r="G34" i="46"/>
  <c r="K30" i="46"/>
  <c r="K29" i="46"/>
  <c r="K74" i="46"/>
  <c r="K37" i="46"/>
  <c r="K33" i="46"/>
  <c r="M116" i="63"/>
  <c r="G35" i="46"/>
  <c r="G31" i="46"/>
  <c r="G27" i="46"/>
  <c r="K35" i="46"/>
  <c r="K31" i="46"/>
  <c r="K27" i="46"/>
  <c r="G36" i="46"/>
  <c r="K32" i="46"/>
  <c r="G32" i="46"/>
  <c r="K28" i="46"/>
  <c r="G28" i="46"/>
  <c r="K36" i="46"/>
  <c r="K25" i="46"/>
  <c r="F73" i="46"/>
  <c r="G73" i="46" s="1"/>
  <c r="K70" i="46"/>
  <c r="F38" i="46"/>
  <c r="G38" i="46" s="1"/>
  <c r="K21" i="46"/>
  <c r="K73" i="46"/>
  <c r="K77" i="46"/>
  <c r="K69" i="46"/>
  <c r="K38" i="46"/>
  <c r="K22" i="46"/>
  <c r="G22" i="46"/>
  <c r="K18" i="46"/>
  <c r="G18" i="46"/>
  <c r="K78" i="46"/>
  <c r="F78" i="46"/>
  <c r="G78" i="46" s="1"/>
  <c r="K66" i="46"/>
  <c r="F66" i="46"/>
  <c r="G66" i="46" s="1"/>
  <c r="G25" i="46"/>
  <c r="G21" i="46"/>
  <c r="G77" i="46"/>
  <c r="G69" i="46"/>
  <c r="G65" i="46"/>
  <c r="K65" i="46"/>
  <c r="K79" i="46"/>
  <c r="K67" i="46"/>
  <c r="F48" i="46"/>
  <c r="G48" i="46" s="1"/>
  <c r="F39" i="46"/>
  <c r="G39" i="46" s="1"/>
  <c r="F60" i="46"/>
  <c r="G60" i="46" s="1"/>
  <c r="K59" i="46"/>
  <c r="F52" i="46"/>
  <c r="G52" i="46" s="1"/>
  <c r="K51" i="46"/>
  <c r="K75" i="46"/>
  <c r="K71" i="46"/>
  <c r="K55" i="46"/>
  <c r="F59" i="46"/>
  <c r="G59" i="46" s="1"/>
  <c r="K56" i="46"/>
  <c r="F51" i="46"/>
  <c r="G51" i="46" s="1"/>
  <c r="K48" i="46"/>
  <c r="K43" i="46"/>
  <c r="K39" i="46"/>
  <c r="K63" i="46"/>
  <c r="F56" i="46"/>
  <c r="G56" i="46" s="1"/>
  <c r="K47" i="46"/>
  <c r="F43" i="46"/>
  <c r="G43" i="46" s="1"/>
  <c r="F79" i="46"/>
  <c r="G79" i="46" s="1"/>
  <c r="F75" i="46"/>
  <c r="G75" i="46" s="1"/>
  <c r="F71" i="46"/>
  <c r="G71" i="46" s="1"/>
  <c r="F67" i="46"/>
  <c r="G67" i="46" s="1"/>
  <c r="F63" i="46"/>
  <c r="G63" i="46" s="1"/>
  <c r="K60" i="46"/>
  <c r="F55" i="46"/>
  <c r="G55" i="46" s="1"/>
  <c r="K52" i="46"/>
  <c r="F47" i="46"/>
  <c r="G47" i="46" s="1"/>
  <c r="K44" i="46"/>
  <c r="G76" i="46"/>
  <c r="K72" i="46"/>
  <c r="K76" i="46"/>
  <c r="F72" i="46"/>
  <c r="G72" i="46" s="1"/>
  <c r="K68" i="46"/>
  <c r="F68" i="46"/>
  <c r="G68" i="46" s="1"/>
  <c r="K64" i="46"/>
  <c r="F64" i="46"/>
  <c r="G64" i="46" s="1"/>
  <c r="K61" i="46"/>
  <c r="G61" i="46"/>
  <c r="K57" i="46"/>
  <c r="G57" i="46"/>
  <c r="K53" i="46"/>
  <c r="G53" i="46"/>
  <c r="K49" i="46"/>
  <c r="G49" i="46"/>
  <c r="K45" i="46"/>
  <c r="G45" i="46"/>
  <c r="F44" i="46"/>
  <c r="G44" i="46" s="1"/>
  <c r="K41" i="46"/>
  <c r="G41" i="46"/>
  <c r="K40" i="46"/>
  <c r="F40" i="46"/>
  <c r="G40" i="46" s="1"/>
  <c r="G23" i="46"/>
  <c r="G19" i="46"/>
  <c r="K23" i="46"/>
  <c r="K19" i="46"/>
  <c r="K24" i="46"/>
  <c r="G24" i="46"/>
  <c r="K20" i="46"/>
  <c r="G20" i="46"/>
  <c r="K8" i="46"/>
  <c r="G8" i="46"/>
  <c r="I8" i="91"/>
  <c r="I5" i="91"/>
  <c r="A5" i="91"/>
  <c r="C12" i="46" l="1"/>
  <c r="B5" i="61" l="1"/>
  <c r="D16" i="26"/>
  <c r="E6" i="69" l="1"/>
  <c r="M91" i="63" l="1"/>
  <c r="C6" i="50" l="1"/>
  <c r="L6" i="88"/>
  <c r="L6" i="8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10" i="27"/>
  <c r="AI6" i="98" l="1"/>
  <c r="AF6" i="98"/>
  <c r="T8" i="91"/>
  <c r="T5" i="91"/>
  <c r="D127" i="63"/>
  <c r="D124" i="63" s="1"/>
  <c r="F6" i="69" s="1"/>
  <c r="E127" i="63"/>
  <c r="E124" i="63" s="1"/>
  <c r="G6" i="69" s="1"/>
  <c r="F127" i="63"/>
  <c r="F124" i="63" s="1"/>
  <c r="G127" i="63"/>
  <c r="G124" i="63" s="1"/>
  <c r="H127" i="63"/>
  <c r="H124" i="63" s="1"/>
  <c r="I127" i="63"/>
  <c r="I124" i="63" s="1"/>
  <c r="J127" i="63"/>
  <c r="J124" i="63" s="1"/>
  <c r="K127" i="63"/>
  <c r="K124" i="63" s="1"/>
  <c r="L127" i="63"/>
  <c r="L124" i="63" s="1"/>
  <c r="D7" i="50"/>
  <c r="A40" i="71"/>
  <c r="A37" i="71"/>
  <c r="D40" i="71"/>
  <c r="D37" i="71"/>
  <c r="D38" i="66"/>
  <c r="E38" i="66"/>
  <c r="E35" i="66"/>
  <c r="D35" i="66"/>
  <c r="A41" i="26"/>
  <c r="A38" i="26"/>
  <c r="D41" i="26"/>
  <c r="E41" i="26"/>
  <c r="F41" i="26"/>
  <c r="G41" i="26"/>
  <c r="H41" i="26"/>
  <c r="E38" i="26"/>
  <c r="F38" i="26"/>
  <c r="G38" i="26"/>
  <c r="H38" i="26"/>
  <c r="D38" i="26"/>
  <c r="G37" i="63"/>
  <c r="H37" i="63" s="1"/>
  <c r="AF6" i="100" s="1"/>
  <c r="G40" i="63"/>
  <c r="H40" i="63" s="1"/>
  <c r="AI6" i="100" s="1"/>
  <c r="A1" i="91"/>
  <c r="D9" i="46"/>
  <c r="H9" i="46"/>
  <c r="I9" i="46" s="1"/>
  <c r="J9" i="46" s="1"/>
  <c r="D10" i="46"/>
  <c r="E10" i="46" s="1"/>
  <c r="F10" i="46" s="1"/>
  <c r="H10" i="46"/>
  <c r="I10" i="46" s="1"/>
  <c r="J10" i="46" s="1"/>
  <c r="D11" i="46"/>
  <c r="E11" i="46" s="1"/>
  <c r="F11" i="46" s="1"/>
  <c r="H11" i="46"/>
  <c r="I11" i="46" s="1"/>
  <c r="J11" i="46" s="1"/>
  <c r="D12" i="46"/>
  <c r="E12" i="46" s="1"/>
  <c r="F12" i="46" s="1"/>
  <c r="H12" i="46"/>
  <c r="I12" i="46" s="1"/>
  <c r="J12" i="46" s="1"/>
  <c r="D13" i="46"/>
  <c r="E13" i="46" s="1"/>
  <c r="F13" i="46" s="1"/>
  <c r="H13" i="46"/>
  <c r="I13" i="46" s="1"/>
  <c r="J13" i="46" s="1"/>
  <c r="D14" i="46"/>
  <c r="E14" i="46" s="1"/>
  <c r="F14" i="46" s="1"/>
  <c r="H14" i="46"/>
  <c r="I14" i="46" s="1"/>
  <c r="J14" i="46" s="1"/>
  <c r="D15" i="46"/>
  <c r="E15" i="46" s="1"/>
  <c r="F15" i="46" s="1"/>
  <c r="H15" i="46"/>
  <c r="I15" i="46" s="1"/>
  <c r="J15" i="46" s="1"/>
  <c r="D16" i="46"/>
  <c r="E16" i="46" s="1"/>
  <c r="F16" i="46" s="1"/>
  <c r="H16" i="46"/>
  <c r="I16" i="46" s="1"/>
  <c r="J16" i="46" s="1"/>
  <c r="D17" i="46"/>
  <c r="E17" i="46" s="1"/>
  <c r="F17" i="46" s="1"/>
  <c r="H17" i="46"/>
  <c r="I17" i="46" s="1"/>
  <c r="J17" i="46" s="1"/>
  <c r="N10" i="27"/>
  <c r="E9" i="46" l="1"/>
  <c r="I41" i="26"/>
  <c r="F35" i="66"/>
  <c r="F38" i="66"/>
  <c r="AF6" i="99"/>
  <c r="I38" i="26"/>
  <c r="AI6" i="99"/>
  <c r="K16" i="46"/>
  <c r="K14" i="46"/>
  <c r="K12" i="46"/>
  <c r="K17" i="46"/>
  <c r="K15" i="46"/>
  <c r="K13" i="46"/>
  <c r="K11" i="46"/>
  <c r="K10" i="46"/>
  <c r="K9" i="46"/>
  <c r="G17" i="46"/>
  <c r="G15" i="46"/>
  <c r="G13" i="46"/>
  <c r="G12" i="46"/>
  <c r="G11" i="46"/>
  <c r="G10" i="46"/>
  <c r="G16" i="46"/>
  <c r="G14" i="46"/>
  <c r="S6" i="88"/>
  <c r="R6" i="88"/>
  <c r="F9" i="46" l="1"/>
  <c r="G9" i="46" s="1"/>
  <c r="AW6" i="91"/>
  <c r="AX6" i="91"/>
  <c r="AW7" i="91"/>
  <c r="AX7" i="91"/>
  <c r="AW8" i="91"/>
  <c r="AX8" i="91"/>
  <c r="AW9" i="91"/>
  <c r="AX9" i="91"/>
  <c r="AW10" i="91"/>
  <c r="AX10" i="91"/>
  <c r="AW11" i="91"/>
  <c r="AX11" i="91"/>
  <c r="AW12" i="91"/>
  <c r="AX12" i="91"/>
  <c r="AW13" i="91"/>
  <c r="AX13" i="91"/>
  <c r="AW14" i="91"/>
  <c r="AX14" i="91"/>
  <c r="AW15" i="91"/>
  <c r="AX15" i="91"/>
  <c r="AW16" i="91"/>
  <c r="AX16" i="91"/>
  <c r="AW17" i="91"/>
  <c r="AX17" i="91"/>
  <c r="AW18" i="91"/>
  <c r="AX18" i="91"/>
  <c r="AW19" i="91"/>
  <c r="AX19" i="91"/>
  <c r="AW20" i="91"/>
  <c r="AX20" i="91"/>
  <c r="AW21" i="91"/>
  <c r="AX21" i="91"/>
  <c r="AW22" i="91"/>
  <c r="AX22" i="91"/>
  <c r="AW23" i="91"/>
  <c r="AX23" i="91"/>
  <c r="AW24" i="91"/>
  <c r="AX24" i="91"/>
  <c r="AW25" i="91"/>
  <c r="AX25" i="91"/>
  <c r="AW26" i="91"/>
  <c r="AX26" i="91"/>
  <c r="AW27" i="91"/>
  <c r="AX27" i="91"/>
  <c r="AW28" i="91"/>
  <c r="AX28" i="91"/>
  <c r="AW29" i="91"/>
  <c r="AX29" i="91"/>
  <c r="AW30" i="91"/>
  <c r="AX30" i="91"/>
  <c r="AW31" i="91"/>
  <c r="AX31" i="91"/>
  <c r="AW32" i="91"/>
  <c r="AX32" i="91"/>
  <c r="AW33" i="91"/>
  <c r="AX33" i="91"/>
  <c r="AW34" i="91"/>
  <c r="AX34" i="91"/>
  <c r="AW35" i="91"/>
  <c r="AX35" i="91"/>
  <c r="AW36" i="91"/>
  <c r="AX36" i="91"/>
  <c r="AW37" i="91"/>
  <c r="AX37" i="91"/>
  <c r="AW38" i="91"/>
  <c r="AX38" i="91"/>
  <c r="AW39" i="91"/>
  <c r="AX39" i="91"/>
  <c r="AW40" i="91"/>
  <c r="AX40" i="91"/>
  <c r="AW41" i="91"/>
  <c r="AX41" i="91"/>
  <c r="AW42" i="91"/>
  <c r="AX42" i="91"/>
  <c r="AW43" i="91"/>
  <c r="AX43" i="91"/>
  <c r="AW44" i="91"/>
  <c r="AX44" i="91"/>
  <c r="AW45" i="91"/>
  <c r="AX45" i="91"/>
  <c r="AW46" i="91"/>
  <c r="AX46" i="91"/>
  <c r="AW47" i="91"/>
  <c r="AX47" i="91"/>
  <c r="AW48" i="91"/>
  <c r="AX48" i="91"/>
  <c r="AW49" i="91"/>
  <c r="AX49" i="91"/>
  <c r="AW50" i="91"/>
  <c r="AX50" i="91"/>
  <c r="AW51" i="91"/>
  <c r="AX51" i="91"/>
  <c r="AW52" i="91"/>
  <c r="AX52" i="91"/>
  <c r="AW53" i="91"/>
  <c r="AX53" i="91"/>
  <c r="AW54" i="91"/>
  <c r="AX54" i="91"/>
  <c r="AW55" i="91"/>
  <c r="AX55" i="91"/>
  <c r="AW56" i="91"/>
  <c r="AX56" i="91"/>
  <c r="AW57" i="91"/>
  <c r="AX57" i="91"/>
  <c r="AW58" i="91"/>
  <c r="AX58" i="91"/>
  <c r="AW59" i="91"/>
  <c r="AX59" i="91"/>
  <c r="AW60" i="91"/>
  <c r="AX60" i="91"/>
  <c r="AW61" i="91"/>
  <c r="AX61" i="91"/>
  <c r="AX5" i="91"/>
  <c r="AW5" i="91"/>
  <c r="T9" i="91" l="1"/>
  <c r="T10" i="91"/>
  <c r="T11" i="91"/>
  <c r="T12" i="91"/>
  <c r="T13" i="91"/>
  <c r="T14" i="91"/>
  <c r="T15" i="91"/>
  <c r="T16" i="91"/>
  <c r="T17" i="91"/>
  <c r="T18" i="91"/>
  <c r="T19" i="91"/>
  <c r="T20" i="91"/>
  <c r="T21" i="91"/>
  <c r="T22" i="91"/>
  <c r="T23" i="91"/>
  <c r="T24" i="91"/>
  <c r="T25" i="91"/>
  <c r="T26" i="91"/>
  <c r="T27" i="91"/>
  <c r="T28" i="91"/>
  <c r="T29" i="91"/>
  <c r="T30" i="91"/>
  <c r="T31" i="91"/>
  <c r="T32" i="91"/>
  <c r="T33" i="91"/>
  <c r="T34" i="91"/>
  <c r="T35" i="91"/>
  <c r="T36" i="91"/>
  <c r="T37" i="91"/>
  <c r="T38" i="91"/>
  <c r="T39" i="91"/>
  <c r="T40" i="91"/>
  <c r="T41" i="91"/>
  <c r="T42" i="91"/>
  <c r="T43" i="91"/>
  <c r="T44" i="91"/>
  <c r="T45" i="91"/>
  <c r="T46" i="91"/>
  <c r="T47" i="91"/>
  <c r="T48" i="91"/>
  <c r="T49" i="91"/>
  <c r="T50" i="91"/>
  <c r="T51" i="91"/>
  <c r="T52" i="91"/>
  <c r="T53" i="91"/>
  <c r="T54" i="91"/>
  <c r="T55" i="91"/>
  <c r="T56" i="91"/>
  <c r="T57" i="91"/>
  <c r="T58" i="91"/>
  <c r="T59" i="91"/>
  <c r="T60" i="91"/>
  <c r="T61" i="91"/>
  <c r="AV6" i="91"/>
  <c r="AV7" i="91"/>
  <c r="AV8" i="91"/>
  <c r="AV9" i="91"/>
  <c r="AV10" i="91"/>
  <c r="AV11" i="91"/>
  <c r="AV12" i="91"/>
  <c r="AV13" i="91"/>
  <c r="AV14" i="91"/>
  <c r="AV15" i="91"/>
  <c r="AV16" i="91"/>
  <c r="AV17" i="91"/>
  <c r="AV18" i="91"/>
  <c r="AV19" i="91"/>
  <c r="AV20" i="91"/>
  <c r="AV21" i="91"/>
  <c r="AV22" i="91"/>
  <c r="AV23" i="91"/>
  <c r="AV24" i="91"/>
  <c r="AV25" i="91"/>
  <c r="AV26" i="91"/>
  <c r="AV27" i="91"/>
  <c r="AV28" i="91"/>
  <c r="AV29" i="91"/>
  <c r="AV30" i="91"/>
  <c r="AV31" i="91"/>
  <c r="AV32" i="91"/>
  <c r="AV33" i="91"/>
  <c r="AV34" i="91"/>
  <c r="AV35" i="91"/>
  <c r="AV36" i="91"/>
  <c r="AV37" i="91"/>
  <c r="AV38" i="91"/>
  <c r="AV39" i="91"/>
  <c r="AV40" i="91"/>
  <c r="AV41" i="91"/>
  <c r="AV42" i="91"/>
  <c r="AV43" i="91"/>
  <c r="AV44" i="91"/>
  <c r="AV45" i="91"/>
  <c r="AV46" i="91"/>
  <c r="AV47" i="91"/>
  <c r="AV48" i="91"/>
  <c r="AV49" i="91"/>
  <c r="AV50" i="91"/>
  <c r="AV51" i="91"/>
  <c r="AV52" i="91"/>
  <c r="AV53" i="91"/>
  <c r="AV54" i="91"/>
  <c r="AV55" i="91"/>
  <c r="AV56" i="91"/>
  <c r="AV57" i="91"/>
  <c r="AV58" i="91"/>
  <c r="AV59" i="91"/>
  <c r="AV60" i="91"/>
  <c r="AV61" i="91"/>
  <c r="AU6" i="91"/>
  <c r="AU7" i="91"/>
  <c r="AU8" i="91"/>
  <c r="AU9" i="91"/>
  <c r="AU10" i="91"/>
  <c r="AU11" i="91"/>
  <c r="AU12" i="91"/>
  <c r="AU13" i="91"/>
  <c r="AU14" i="91"/>
  <c r="AU15" i="91"/>
  <c r="AU16" i="91"/>
  <c r="AU17" i="91"/>
  <c r="AU18" i="91"/>
  <c r="AU19" i="91"/>
  <c r="AU20" i="91"/>
  <c r="AU21" i="91"/>
  <c r="AU22" i="91"/>
  <c r="AU23" i="91"/>
  <c r="AU24" i="91"/>
  <c r="AU25" i="91"/>
  <c r="AU26" i="91"/>
  <c r="AU27" i="91"/>
  <c r="AU28" i="91"/>
  <c r="AU29" i="91"/>
  <c r="AU30" i="91"/>
  <c r="AU31" i="91"/>
  <c r="AU32" i="91"/>
  <c r="AU33" i="91"/>
  <c r="AU34" i="91"/>
  <c r="AU35" i="91"/>
  <c r="AU36" i="91"/>
  <c r="AU37" i="91"/>
  <c r="AU38" i="91"/>
  <c r="AU39" i="91"/>
  <c r="AU40" i="91"/>
  <c r="AU41" i="91"/>
  <c r="AU42" i="91"/>
  <c r="AU43" i="91"/>
  <c r="AU44" i="91"/>
  <c r="AU45" i="91"/>
  <c r="AU46" i="91"/>
  <c r="AU47" i="91"/>
  <c r="AU48" i="91"/>
  <c r="AU49" i="91"/>
  <c r="AU50" i="91"/>
  <c r="AU51" i="91"/>
  <c r="AU52" i="91"/>
  <c r="AU53" i="91"/>
  <c r="AU54" i="91"/>
  <c r="AU55" i="91"/>
  <c r="AU56" i="91"/>
  <c r="AU57" i="91"/>
  <c r="AU58" i="91"/>
  <c r="AU59" i="91"/>
  <c r="AU60" i="91"/>
  <c r="AU61" i="91"/>
  <c r="AT6" i="91"/>
  <c r="AT7" i="91"/>
  <c r="AT8" i="91"/>
  <c r="AT9" i="91"/>
  <c r="AT10" i="91"/>
  <c r="AT11" i="91"/>
  <c r="AT12" i="91"/>
  <c r="AT13" i="91"/>
  <c r="AT14" i="91"/>
  <c r="AT15" i="91"/>
  <c r="AT16" i="91"/>
  <c r="AT17" i="91"/>
  <c r="AT18" i="91"/>
  <c r="AT19" i="91"/>
  <c r="AT20" i="91"/>
  <c r="AT21" i="91"/>
  <c r="AT22" i="91"/>
  <c r="AT23" i="91"/>
  <c r="AT24" i="91"/>
  <c r="AT25" i="91"/>
  <c r="AT26" i="91"/>
  <c r="AT27" i="91"/>
  <c r="AT28" i="91"/>
  <c r="AT29" i="91"/>
  <c r="AT30" i="91"/>
  <c r="AT31" i="91"/>
  <c r="AT32" i="91"/>
  <c r="AT33" i="91"/>
  <c r="AT34" i="91"/>
  <c r="AT35" i="91"/>
  <c r="AT36" i="91"/>
  <c r="AT37" i="91"/>
  <c r="AT38" i="91"/>
  <c r="AT39" i="91"/>
  <c r="AT40" i="91"/>
  <c r="AT41" i="91"/>
  <c r="AT42" i="91"/>
  <c r="AT43" i="91"/>
  <c r="AT44" i="91"/>
  <c r="AT45" i="91"/>
  <c r="AT46" i="91"/>
  <c r="AT47" i="91"/>
  <c r="AT48" i="91"/>
  <c r="AT49" i="91"/>
  <c r="AT50" i="91"/>
  <c r="AT51" i="91"/>
  <c r="AT52" i="91"/>
  <c r="AT53" i="91"/>
  <c r="AT54" i="91"/>
  <c r="AT55" i="91"/>
  <c r="AT56" i="91"/>
  <c r="AT57" i="91"/>
  <c r="AT58" i="91"/>
  <c r="AT59" i="91"/>
  <c r="AT60" i="91"/>
  <c r="AT61" i="91"/>
  <c r="AS6" i="91"/>
  <c r="AS7" i="91"/>
  <c r="AS8" i="91"/>
  <c r="AS9" i="91"/>
  <c r="AS10" i="91"/>
  <c r="AS11" i="91"/>
  <c r="AS12" i="91"/>
  <c r="AS13" i="91"/>
  <c r="AS14" i="91"/>
  <c r="AS15" i="91"/>
  <c r="AS16" i="91"/>
  <c r="AS17" i="91"/>
  <c r="AS18" i="91"/>
  <c r="AS19" i="91"/>
  <c r="AS20" i="91"/>
  <c r="AS21" i="91"/>
  <c r="AS22" i="91"/>
  <c r="AS23" i="91"/>
  <c r="AS24" i="91"/>
  <c r="AS25" i="91"/>
  <c r="AS26" i="91"/>
  <c r="AS27" i="91"/>
  <c r="AS28" i="91"/>
  <c r="AS29" i="91"/>
  <c r="AS30" i="91"/>
  <c r="AS31" i="91"/>
  <c r="AS32" i="91"/>
  <c r="AS33" i="91"/>
  <c r="AS34" i="91"/>
  <c r="AS35" i="91"/>
  <c r="AS36" i="91"/>
  <c r="AS37" i="91"/>
  <c r="AS38" i="91"/>
  <c r="AS39" i="91"/>
  <c r="AS40" i="91"/>
  <c r="AS41" i="91"/>
  <c r="AS42" i="91"/>
  <c r="AS43" i="91"/>
  <c r="AS44" i="91"/>
  <c r="AS45" i="91"/>
  <c r="AS46" i="91"/>
  <c r="AS47" i="91"/>
  <c r="AS48" i="91"/>
  <c r="AS49" i="91"/>
  <c r="AS50" i="91"/>
  <c r="AS51" i="91"/>
  <c r="AS52" i="91"/>
  <c r="AS53" i="91"/>
  <c r="AS54" i="91"/>
  <c r="AS55" i="91"/>
  <c r="AS56" i="91"/>
  <c r="AS57" i="91"/>
  <c r="AS58" i="91"/>
  <c r="AS59" i="91"/>
  <c r="AS60" i="91"/>
  <c r="AS61" i="91"/>
  <c r="AV5" i="91"/>
  <c r="AU5" i="91"/>
  <c r="AT5" i="91"/>
  <c r="AS5" i="91"/>
  <c r="AR5" i="91" s="1"/>
  <c r="AR7" i="91" l="1"/>
  <c r="AR17" i="91"/>
  <c r="AR6" i="91"/>
  <c r="AR46" i="91"/>
  <c r="AR55" i="91"/>
  <c r="AR9" i="91"/>
  <c r="AR22" i="91"/>
  <c r="AR50" i="91"/>
  <c r="AR13" i="91"/>
  <c r="AR59" i="91"/>
  <c r="AR40" i="91"/>
  <c r="AR11" i="91"/>
  <c r="AR61" i="91"/>
  <c r="AR53" i="91"/>
  <c r="AR32" i="91"/>
  <c r="AR15" i="91"/>
  <c r="AR57" i="91"/>
  <c r="AR24" i="91"/>
  <c r="AR14" i="91"/>
  <c r="AR10" i="91"/>
  <c r="AR58" i="91"/>
  <c r="AR54" i="91"/>
  <c r="AR48" i="91"/>
  <c r="AR36" i="91"/>
  <c r="AR20" i="91"/>
  <c r="AR16" i="91"/>
  <c r="AR12" i="91"/>
  <c r="AR8" i="91"/>
  <c r="AR60" i="91"/>
  <c r="AR56" i="91"/>
  <c r="AR52" i="91"/>
  <c r="AR44" i="91"/>
  <c r="AR28" i="91"/>
  <c r="AR51" i="91"/>
  <c r="AR47" i="91"/>
  <c r="AR42" i="91"/>
  <c r="AR34" i="91"/>
  <c r="AR26" i="91"/>
  <c r="AR18" i="91"/>
  <c r="AR19" i="91"/>
  <c r="AR49" i="91"/>
  <c r="AR45" i="91"/>
  <c r="AR38" i="91"/>
  <c r="AR30" i="91"/>
  <c r="AR41" i="91"/>
  <c r="AR37" i="91"/>
  <c r="AR33" i="91"/>
  <c r="AR29" i="91"/>
  <c r="AR25" i="91"/>
  <c r="AR21" i="91"/>
  <c r="AR43" i="91"/>
  <c r="AR39" i="91"/>
  <c r="AR35" i="91"/>
  <c r="AR31" i="91"/>
  <c r="AR27" i="91"/>
  <c r="AR23" i="91"/>
  <c r="H7" i="46"/>
  <c r="H80" i="46" s="1"/>
  <c r="D7" i="46"/>
  <c r="D80" i="46" s="1"/>
  <c r="N11" i="27" l="1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D6" i="69" l="1"/>
  <c r="M7" i="84"/>
  <c r="L7" i="84"/>
  <c r="B6" i="100"/>
  <c r="B6" i="99"/>
  <c r="B6" i="98"/>
  <c r="C6" i="98"/>
  <c r="I4" i="30"/>
  <c r="H5" i="28"/>
  <c r="H5" i="29"/>
  <c r="G2" i="48"/>
  <c r="E2" i="48"/>
  <c r="C2" i="48"/>
  <c r="G6" i="27"/>
  <c r="E5" i="71"/>
  <c r="C9" i="71"/>
  <c r="C7" i="66"/>
  <c r="C10" i="26"/>
  <c r="F6" i="26"/>
  <c r="AD12" i="100"/>
  <c r="AD11" i="100"/>
  <c r="AD10" i="100"/>
  <c r="AH2" i="100"/>
  <c r="I2" i="100"/>
  <c r="C2" i="100"/>
  <c r="A1" i="100"/>
  <c r="C6" i="100" s="1"/>
  <c r="AD12" i="99"/>
  <c r="AD11" i="99"/>
  <c r="AD10" i="99"/>
  <c r="AH2" i="99"/>
  <c r="I2" i="99"/>
  <c r="C2" i="99"/>
  <c r="A1" i="99"/>
  <c r="C6" i="99" s="1"/>
  <c r="AH2" i="98"/>
  <c r="C2" i="98"/>
  <c r="A1" i="98"/>
  <c r="I2" i="98"/>
  <c r="AO6" i="98"/>
  <c r="AN6" i="98"/>
  <c r="AM6" i="98"/>
  <c r="AL6" i="98"/>
  <c r="AK6" i="98"/>
  <c r="AJ6" i="98"/>
  <c r="AH6" i="98"/>
  <c r="AG6" i="98"/>
  <c r="AE6" i="98"/>
  <c r="AD6" i="98"/>
  <c r="AC6" i="98"/>
  <c r="AB6" i="98"/>
  <c r="AA6" i="98"/>
  <c r="Z6" i="98"/>
  <c r="Y6" i="98"/>
  <c r="X6" i="98"/>
  <c r="W6" i="98"/>
  <c r="V6" i="98"/>
  <c r="U6" i="98"/>
  <c r="T6" i="98"/>
  <c r="S6" i="98"/>
  <c r="R6" i="98"/>
  <c r="Q6" i="98"/>
  <c r="P6" i="98"/>
  <c r="O6" i="98"/>
  <c r="N6" i="98"/>
  <c r="M6" i="98"/>
  <c r="L6" i="98"/>
  <c r="K6" i="98"/>
  <c r="J6" i="98"/>
  <c r="I6" i="98"/>
  <c r="H6" i="98"/>
  <c r="D6" i="98"/>
  <c r="G6" i="98"/>
  <c r="F6" i="98"/>
  <c r="E6" i="98"/>
  <c r="D7" i="55"/>
  <c r="F3" i="55"/>
  <c r="H3" i="69"/>
  <c r="M3" i="55" s="1"/>
  <c r="D3" i="69"/>
  <c r="C3" i="69"/>
  <c r="E3" i="81"/>
  <c r="C3" i="81"/>
  <c r="A1" i="86"/>
  <c r="H4" i="86"/>
  <c r="D4" i="86"/>
  <c r="A1" i="90"/>
  <c r="H4" i="90"/>
  <c r="D4" i="90"/>
  <c r="I2" i="46"/>
  <c r="E2" i="46"/>
  <c r="C2" i="46"/>
  <c r="D2" i="61"/>
  <c r="G2" i="61"/>
  <c r="M3" i="88"/>
  <c r="A1" i="88"/>
  <c r="M3" i="87"/>
  <c r="A1" i="87"/>
  <c r="B1" i="84"/>
  <c r="I3" i="84"/>
  <c r="E3" i="50"/>
  <c r="C3" i="50"/>
  <c r="C42" i="40"/>
  <c r="C15" i="40"/>
  <c r="B15" i="40"/>
  <c r="C3" i="40"/>
  <c r="F4" i="30"/>
  <c r="F47" i="71"/>
  <c r="E47" i="71"/>
  <c r="A10" i="71"/>
  <c r="A11" i="71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8" i="71"/>
  <c r="A39" i="71"/>
  <c r="A41" i="71"/>
  <c r="A42" i="71"/>
  <c r="A43" i="71"/>
  <c r="A44" i="71"/>
  <c r="A45" i="71"/>
  <c r="A46" i="71"/>
  <c r="D46" i="71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23" i="71"/>
  <c r="D24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8" i="71"/>
  <c r="D39" i="71"/>
  <c r="D41" i="71"/>
  <c r="D42" i="71"/>
  <c r="D43" i="71"/>
  <c r="D44" i="71"/>
  <c r="D45" i="71"/>
  <c r="D9" i="71"/>
  <c r="E30" i="66"/>
  <c r="E31" i="66"/>
  <c r="E32" i="66"/>
  <c r="E33" i="66"/>
  <c r="E34" i="66"/>
  <c r="E36" i="66"/>
  <c r="E37" i="66"/>
  <c r="E39" i="66"/>
  <c r="E40" i="66"/>
  <c r="E41" i="66"/>
  <c r="E42" i="66"/>
  <c r="E43" i="66"/>
  <c r="E44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11" i="66"/>
  <c r="E12" i="66"/>
  <c r="E13" i="66"/>
  <c r="E14" i="66"/>
  <c r="E15" i="66"/>
  <c r="E8" i="66"/>
  <c r="E9" i="66"/>
  <c r="E10" i="66"/>
  <c r="E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6" i="66"/>
  <c r="D37" i="66"/>
  <c r="D39" i="66"/>
  <c r="D40" i="66"/>
  <c r="D41" i="66"/>
  <c r="D42" i="66"/>
  <c r="D43" i="66"/>
  <c r="D44" i="66"/>
  <c r="D7" i="66"/>
  <c r="D11" i="26"/>
  <c r="E11" i="26"/>
  <c r="F11" i="26"/>
  <c r="G11" i="26"/>
  <c r="H11" i="26"/>
  <c r="D12" i="26"/>
  <c r="E12" i="26"/>
  <c r="F12" i="26"/>
  <c r="G12" i="26"/>
  <c r="H12" i="26"/>
  <c r="D13" i="26"/>
  <c r="E13" i="26"/>
  <c r="F13" i="26"/>
  <c r="G13" i="26"/>
  <c r="H13" i="26"/>
  <c r="D14" i="26"/>
  <c r="E14" i="26"/>
  <c r="F14" i="26"/>
  <c r="G14" i="26"/>
  <c r="H14" i="26"/>
  <c r="D15" i="26"/>
  <c r="E15" i="26"/>
  <c r="F15" i="26"/>
  <c r="G15" i="26"/>
  <c r="H15" i="26"/>
  <c r="E16" i="26"/>
  <c r="F16" i="26"/>
  <c r="G16" i="26"/>
  <c r="H16" i="26"/>
  <c r="D17" i="26"/>
  <c r="E17" i="26"/>
  <c r="F17" i="26"/>
  <c r="G17" i="26"/>
  <c r="H17" i="26"/>
  <c r="D18" i="26"/>
  <c r="E18" i="26"/>
  <c r="F18" i="26"/>
  <c r="G18" i="26"/>
  <c r="H18" i="26"/>
  <c r="D19" i="26"/>
  <c r="E19" i="26"/>
  <c r="F19" i="26"/>
  <c r="G19" i="26"/>
  <c r="H19" i="26"/>
  <c r="D20" i="26"/>
  <c r="E20" i="26"/>
  <c r="F20" i="26"/>
  <c r="G20" i="26"/>
  <c r="H20" i="26"/>
  <c r="D21" i="26"/>
  <c r="E21" i="26"/>
  <c r="F21" i="26"/>
  <c r="G21" i="26"/>
  <c r="H21" i="26"/>
  <c r="D22" i="26"/>
  <c r="E22" i="26"/>
  <c r="F22" i="26"/>
  <c r="G22" i="26"/>
  <c r="H22" i="26"/>
  <c r="D23" i="26"/>
  <c r="E23" i="26"/>
  <c r="F23" i="26"/>
  <c r="G23" i="26"/>
  <c r="H23" i="26"/>
  <c r="D24" i="26"/>
  <c r="E24" i="26"/>
  <c r="F24" i="26"/>
  <c r="G24" i="26"/>
  <c r="H24" i="26"/>
  <c r="D25" i="26"/>
  <c r="E25" i="26"/>
  <c r="F25" i="26"/>
  <c r="G25" i="26"/>
  <c r="H25" i="26"/>
  <c r="D26" i="26"/>
  <c r="E26" i="26"/>
  <c r="F26" i="26"/>
  <c r="G26" i="26"/>
  <c r="H26" i="26"/>
  <c r="D27" i="26"/>
  <c r="E27" i="26"/>
  <c r="F27" i="26"/>
  <c r="G27" i="26"/>
  <c r="H27" i="26"/>
  <c r="D28" i="26"/>
  <c r="E28" i="26"/>
  <c r="F28" i="26"/>
  <c r="G28" i="26"/>
  <c r="H28" i="26"/>
  <c r="D29" i="26"/>
  <c r="E29" i="26"/>
  <c r="F29" i="26"/>
  <c r="G29" i="26"/>
  <c r="H29" i="26"/>
  <c r="D30" i="26"/>
  <c r="E30" i="26"/>
  <c r="F30" i="26"/>
  <c r="G30" i="26"/>
  <c r="H30" i="26"/>
  <c r="D31" i="26"/>
  <c r="E31" i="26"/>
  <c r="F31" i="26"/>
  <c r="G31" i="26"/>
  <c r="H31" i="26"/>
  <c r="D32" i="26"/>
  <c r="E32" i="26"/>
  <c r="F32" i="26"/>
  <c r="G32" i="26"/>
  <c r="H32" i="26"/>
  <c r="D33" i="26"/>
  <c r="E33" i="26"/>
  <c r="F33" i="26"/>
  <c r="G33" i="26"/>
  <c r="H33" i="26"/>
  <c r="D34" i="26"/>
  <c r="E34" i="26"/>
  <c r="F34" i="26"/>
  <c r="G34" i="26"/>
  <c r="H34" i="26"/>
  <c r="D35" i="26"/>
  <c r="E35" i="26"/>
  <c r="F35" i="26"/>
  <c r="G35" i="26"/>
  <c r="H35" i="26"/>
  <c r="D36" i="26"/>
  <c r="E36" i="26"/>
  <c r="F36" i="26"/>
  <c r="G36" i="26"/>
  <c r="H36" i="26"/>
  <c r="D37" i="26"/>
  <c r="E37" i="26"/>
  <c r="F37" i="26"/>
  <c r="G37" i="26"/>
  <c r="H37" i="26"/>
  <c r="D39" i="26"/>
  <c r="E39" i="26"/>
  <c r="F39" i="26"/>
  <c r="G39" i="26"/>
  <c r="H39" i="26"/>
  <c r="D40" i="26"/>
  <c r="E40" i="26"/>
  <c r="F40" i="26"/>
  <c r="G40" i="26"/>
  <c r="H40" i="26"/>
  <c r="D42" i="26"/>
  <c r="E42" i="26"/>
  <c r="F42" i="26"/>
  <c r="G42" i="26"/>
  <c r="H42" i="26"/>
  <c r="D43" i="26"/>
  <c r="E43" i="26"/>
  <c r="F43" i="26"/>
  <c r="G43" i="26"/>
  <c r="H43" i="26"/>
  <c r="D44" i="26"/>
  <c r="E44" i="26"/>
  <c r="F44" i="26"/>
  <c r="G44" i="26"/>
  <c r="H44" i="26"/>
  <c r="D45" i="26"/>
  <c r="E45" i="26"/>
  <c r="F45" i="26"/>
  <c r="G45" i="26"/>
  <c r="H45" i="26"/>
  <c r="D46" i="26"/>
  <c r="E46" i="26"/>
  <c r="F46" i="26"/>
  <c r="G46" i="26"/>
  <c r="H46" i="26"/>
  <c r="D47" i="26"/>
  <c r="E47" i="26"/>
  <c r="F47" i="26"/>
  <c r="G47" i="26"/>
  <c r="H47" i="26"/>
  <c r="A29" i="26"/>
  <c r="A30" i="26"/>
  <c r="A31" i="26"/>
  <c r="A32" i="26"/>
  <c r="A33" i="26"/>
  <c r="A34" i="26"/>
  <c r="A35" i="26"/>
  <c r="A36" i="26"/>
  <c r="A37" i="26"/>
  <c r="A39" i="26"/>
  <c r="A40" i="26"/>
  <c r="A42" i="26"/>
  <c r="A43" i="26"/>
  <c r="A44" i="26"/>
  <c r="A45" i="26"/>
  <c r="A46" i="26"/>
  <c r="A47" i="26"/>
  <c r="D10" i="26"/>
  <c r="D47" i="63"/>
  <c r="E47" i="63"/>
  <c r="F47" i="63"/>
  <c r="G10" i="63"/>
  <c r="H10" i="63" s="1"/>
  <c r="G11" i="63"/>
  <c r="H11" i="63" s="1"/>
  <c r="G12" i="63"/>
  <c r="H12" i="63" s="1"/>
  <c r="G13" i="63"/>
  <c r="G14" i="63"/>
  <c r="H14" i="63" s="1"/>
  <c r="G15" i="63"/>
  <c r="H15" i="63" s="1"/>
  <c r="G16" i="63"/>
  <c r="H16" i="63" s="1"/>
  <c r="G17" i="63"/>
  <c r="H17" i="63" s="1"/>
  <c r="G18" i="63"/>
  <c r="H18" i="63" s="1"/>
  <c r="G19" i="63"/>
  <c r="H19" i="63" s="1"/>
  <c r="G20" i="63"/>
  <c r="H20" i="63" s="1"/>
  <c r="G21" i="63"/>
  <c r="H21" i="63" s="1"/>
  <c r="G22" i="63"/>
  <c r="H22" i="63" s="1"/>
  <c r="G23" i="63"/>
  <c r="H23" i="63" s="1"/>
  <c r="G24" i="63"/>
  <c r="H24" i="63" s="1"/>
  <c r="G25" i="63"/>
  <c r="H25" i="63" s="1"/>
  <c r="G26" i="63"/>
  <c r="H26" i="63" s="1"/>
  <c r="G27" i="63"/>
  <c r="H27" i="63" s="1"/>
  <c r="G28" i="63"/>
  <c r="H28" i="63" s="1"/>
  <c r="G29" i="63"/>
  <c r="H29" i="63" s="1"/>
  <c r="G30" i="63"/>
  <c r="H30" i="63" s="1"/>
  <c r="G31" i="63"/>
  <c r="H31" i="63" s="1"/>
  <c r="G32" i="63"/>
  <c r="H32" i="63" s="1"/>
  <c r="G33" i="63"/>
  <c r="H33" i="63" s="1"/>
  <c r="G34" i="63"/>
  <c r="H34" i="63" s="1"/>
  <c r="G35" i="63"/>
  <c r="H35" i="63" s="1"/>
  <c r="G36" i="63"/>
  <c r="H36" i="63" s="1"/>
  <c r="G38" i="63"/>
  <c r="H38" i="63" s="1"/>
  <c r="G39" i="63"/>
  <c r="H39" i="63" s="1"/>
  <c r="G41" i="63"/>
  <c r="H41" i="63" s="1"/>
  <c r="G42" i="63"/>
  <c r="H42" i="63" s="1"/>
  <c r="G43" i="63"/>
  <c r="H43" i="63" s="1"/>
  <c r="G44" i="63"/>
  <c r="H44" i="63" s="1"/>
  <c r="G45" i="63"/>
  <c r="H45" i="63" s="1"/>
  <c r="G46" i="63"/>
  <c r="H46" i="63" s="1"/>
  <c r="G9" i="63"/>
  <c r="H9" i="63" s="1"/>
  <c r="H10" i="27"/>
  <c r="F10" i="27"/>
  <c r="E10" i="27"/>
  <c r="D10" i="27"/>
  <c r="C10" i="27"/>
  <c r="B10" i="27"/>
  <c r="O10" i="27"/>
  <c r="O11" i="27"/>
  <c r="O12" i="27"/>
  <c r="I12" i="27" s="1"/>
  <c r="K12" i="27" s="1"/>
  <c r="O13" i="27"/>
  <c r="I13" i="27" s="1"/>
  <c r="K13" i="27" s="1"/>
  <c r="O14" i="27"/>
  <c r="I14" i="27" s="1"/>
  <c r="K14" i="27" s="1"/>
  <c r="O15" i="27"/>
  <c r="I15" i="27" s="1"/>
  <c r="K15" i="27" s="1"/>
  <c r="O16" i="27"/>
  <c r="I16" i="27" s="1"/>
  <c r="K16" i="27" s="1"/>
  <c r="O17" i="27"/>
  <c r="I17" i="27" s="1"/>
  <c r="K17" i="27" s="1"/>
  <c r="O18" i="27"/>
  <c r="I18" i="27" s="1"/>
  <c r="K18" i="27" s="1"/>
  <c r="O19" i="27"/>
  <c r="I19" i="27" s="1"/>
  <c r="K19" i="27" s="1"/>
  <c r="O20" i="27"/>
  <c r="I20" i="27" s="1"/>
  <c r="K20" i="27" s="1"/>
  <c r="O21" i="27"/>
  <c r="I21" i="27" s="1"/>
  <c r="K21" i="27" s="1"/>
  <c r="O22" i="27"/>
  <c r="I22" i="27" s="1"/>
  <c r="K22" i="27" s="1"/>
  <c r="O23" i="27"/>
  <c r="O24" i="27"/>
  <c r="I24" i="27" s="1"/>
  <c r="K24" i="27" s="1"/>
  <c r="O25" i="27"/>
  <c r="O26" i="27"/>
  <c r="I26" i="27" s="1"/>
  <c r="K26" i="27" s="1"/>
  <c r="O27" i="27"/>
  <c r="I27" i="27" s="1"/>
  <c r="K27" i="27" s="1"/>
  <c r="O28" i="27"/>
  <c r="I28" i="27" s="1"/>
  <c r="K28" i="27" s="1"/>
  <c r="O29" i="27"/>
  <c r="I29" i="27" s="1"/>
  <c r="K29" i="27" s="1"/>
  <c r="O30" i="27"/>
  <c r="I30" i="27" s="1"/>
  <c r="K30" i="27" s="1"/>
  <c r="O31" i="27"/>
  <c r="I31" i="27" s="1"/>
  <c r="K31" i="27" s="1"/>
  <c r="O32" i="27"/>
  <c r="I32" i="27" s="1"/>
  <c r="K32" i="27" s="1"/>
  <c r="O33" i="27"/>
  <c r="I33" i="27" s="1"/>
  <c r="K33" i="27" s="1"/>
  <c r="O34" i="27"/>
  <c r="I34" i="27" s="1"/>
  <c r="K34" i="27" s="1"/>
  <c r="O35" i="27"/>
  <c r="I35" i="27" s="1"/>
  <c r="K35" i="27" s="1"/>
  <c r="O36" i="27"/>
  <c r="I36" i="27" s="1"/>
  <c r="K36" i="27" s="1"/>
  <c r="O37" i="27"/>
  <c r="I37" i="27" s="1"/>
  <c r="K37" i="27" s="1"/>
  <c r="O38" i="27"/>
  <c r="I38" i="27" s="1"/>
  <c r="K38" i="27" s="1"/>
  <c r="O39" i="27"/>
  <c r="I39" i="27" s="1"/>
  <c r="K39" i="27" s="1"/>
  <c r="O40" i="27"/>
  <c r="I40" i="27" s="1"/>
  <c r="K40" i="27" s="1"/>
  <c r="O41" i="27"/>
  <c r="I41" i="27" s="1"/>
  <c r="K41" i="27" s="1"/>
  <c r="O42" i="27"/>
  <c r="I42" i="27" s="1"/>
  <c r="K42" i="27" s="1"/>
  <c r="O43" i="27"/>
  <c r="I43" i="27" s="1"/>
  <c r="K43" i="27" s="1"/>
  <c r="O44" i="27"/>
  <c r="I44" i="27" s="1"/>
  <c r="K44" i="27" s="1"/>
  <c r="O45" i="27"/>
  <c r="I45" i="27" s="1"/>
  <c r="K45" i="27" s="1"/>
  <c r="O46" i="27"/>
  <c r="I46" i="27" s="1"/>
  <c r="K46" i="27" s="1"/>
  <c r="O47" i="27"/>
  <c r="I47" i="27" s="1"/>
  <c r="K47" i="27" s="1"/>
  <c r="O48" i="27"/>
  <c r="I48" i="27" s="1"/>
  <c r="K48" i="27" s="1"/>
  <c r="O49" i="27"/>
  <c r="I49" i="27" s="1"/>
  <c r="K49" i="27" s="1"/>
  <c r="O50" i="27"/>
  <c r="I50" i="27" s="1"/>
  <c r="K50" i="27" s="1"/>
  <c r="O51" i="27"/>
  <c r="I51" i="27" s="1"/>
  <c r="K51" i="27" s="1"/>
  <c r="O52" i="27"/>
  <c r="I52" i="27" s="1"/>
  <c r="K52" i="27" s="1"/>
  <c r="O53" i="27"/>
  <c r="I53" i="27" s="1"/>
  <c r="K53" i="27" s="1"/>
  <c r="O54" i="27"/>
  <c r="I54" i="27" s="1"/>
  <c r="K54" i="27" s="1"/>
  <c r="O55" i="27"/>
  <c r="I55" i="27" s="1"/>
  <c r="K55" i="27" s="1"/>
  <c r="O56" i="27"/>
  <c r="I56" i="27" s="1"/>
  <c r="K56" i="27" s="1"/>
  <c r="O57" i="27"/>
  <c r="I57" i="27" s="1"/>
  <c r="K57" i="27" s="1"/>
  <c r="O58" i="27"/>
  <c r="I58" i="27" s="1"/>
  <c r="K58" i="27" s="1"/>
  <c r="O59" i="27"/>
  <c r="I59" i="27" s="1"/>
  <c r="K59" i="27" s="1"/>
  <c r="O60" i="27"/>
  <c r="I60" i="27" s="1"/>
  <c r="K60" i="27" s="1"/>
  <c r="O61" i="27"/>
  <c r="I61" i="27" s="1"/>
  <c r="K61" i="27" s="1"/>
  <c r="O62" i="27"/>
  <c r="I62" i="27" s="1"/>
  <c r="K62" i="27" s="1"/>
  <c r="O63" i="27"/>
  <c r="I63" i="27" s="1"/>
  <c r="K63" i="27" s="1"/>
  <c r="O64" i="27"/>
  <c r="I64" i="27" s="1"/>
  <c r="K64" i="27" s="1"/>
  <c r="O65" i="27"/>
  <c r="I65" i="27" s="1"/>
  <c r="K65" i="27" s="1"/>
  <c r="O66" i="27"/>
  <c r="I66" i="27" s="1"/>
  <c r="K66" i="27" s="1"/>
  <c r="Q12" i="27" l="1"/>
  <c r="Q17" i="27"/>
  <c r="Q24" i="27"/>
  <c r="Q16" i="27"/>
  <c r="Q13" i="27"/>
  <c r="Q20" i="27"/>
  <c r="Q18" i="27"/>
  <c r="Q15" i="27"/>
  <c r="Q22" i="27"/>
  <c r="Q14" i="27"/>
  <c r="Q19" i="27"/>
  <c r="Q21" i="27"/>
  <c r="Q64" i="27"/>
  <c r="Q60" i="27"/>
  <c r="Q56" i="27"/>
  <c r="Q52" i="27"/>
  <c r="Q48" i="27"/>
  <c r="Q44" i="27"/>
  <c r="Q40" i="27"/>
  <c r="Q36" i="27"/>
  <c r="Q32" i="27"/>
  <c r="Q28" i="27"/>
  <c r="Q66" i="27"/>
  <c r="Q63" i="27"/>
  <c r="Q59" i="27"/>
  <c r="Q55" i="27"/>
  <c r="Q51" i="27"/>
  <c r="Q47" i="27"/>
  <c r="Q43" i="27"/>
  <c r="Q39" i="27"/>
  <c r="Q35" i="27"/>
  <c r="Q31" i="27"/>
  <c r="Q27" i="27"/>
  <c r="Q62" i="27"/>
  <c r="Q58" i="27"/>
  <c r="Q54" i="27"/>
  <c r="Q50" i="27"/>
  <c r="Q46" i="27"/>
  <c r="Q42" i="27"/>
  <c r="Q38" i="27"/>
  <c r="Q34" i="27"/>
  <c r="Q30" i="27"/>
  <c r="Q26" i="27"/>
  <c r="Q65" i="27"/>
  <c r="Q61" i="27"/>
  <c r="Q57" i="27"/>
  <c r="Q53" i="27"/>
  <c r="Q49" i="27"/>
  <c r="Q45" i="27"/>
  <c r="Q41" i="27"/>
  <c r="Q37" i="27"/>
  <c r="Q33" i="27"/>
  <c r="Q29" i="27"/>
  <c r="I25" i="27"/>
  <c r="K25" i="27" s="1"/>
  <c r="I23" i="27"/>
  <c r="K23" i="27" s="1"/>
  <c r="I10" i="27"/>
  <c r="K10" i="27" s="1"/>
  <c r="N69" i="27"/>
  <c r="N68" i="27"/>
  <c r="N71" i="27" s="1"/>
  <c r="F42" i="66"/>
  <c r="I45" i="26"/>
  <c r="AH6" i="100"/>
  <c r="I40" i="26"/>
  <c r="F32" i="66"/>
  <c r="I35" i="26"/>
  <c r="F28" i="66"/>
  <c r="I31" i="26"/>
  <c r="U6" i="100"/>
  <c r="I27" i="26"/>
  <c r="Q6" i="100"/>
  <c r="I23" i="26"/>
  <c r="M6" i="100"/>
  <c r="I19" i="26"/>
  <c r="F12" i="66"/>
  <c r="I15" i="26"/>
  <c r="D6" i="100"/>
  <c r="I10" i="26"/>
  <c r="F36" i="66"/>
  <c r="I39" i="26"/>
  <c r="F27" i="66"/>
  <c r="I30" i="26"/>
  <c r="F23" i="66"/>
  <c r="I26" i="26"/>
  <c r="L6" i="100"/>
  <c r="I18" i="26"/>
  <c r="F41" i="66"/>
  <c r="I44" i="26"/>
  <c r="AB6" i="100"/>
  <c r="I34" i="26"/>
  <c r="P6" i="100"/>
  <c r="I22" i="26"/>
  <c r="F44" i="66"/>
  <c r="I47" i="26"/>
  <c r="AK6" i="100"/>
  <c r="I43" i="26"/>
  <c r="AE6" i="100"/>
  <c r="I37" i="26"/>
  <c r="F30" i="66"/>
  <c r="I33" i="26"/>
  <c r="W6" i="100"/>
  <c r="I29" i="26"/>
  <c r="F22" i="66"/>
  <c r="I25" i="26"/>
  <c r="F18" i="66"/>
  <c r="I21" i="26"/>
  <c r="F14" i="66"/>
  <c r="I17" i="26"/>
  <c r="F10" i="66"/>
  <c r="I13" i="26"/>
  <c r="F43" i="66"/>
  <c r="I46" i="26"/>
  <c r="AJ6" i="100"/>
  <c r="I42" i="26"/>
  <c r="AD6" i="100"/>
  <c r="I36" i="26"/>
  <c r="Z6" i="100"/>
  <c r="I32" i="26"/>
  <c r="V6" i="100"/>
  <c r="I28" i="26"/>
  <c r="R6" i="100"/>
  <c r="I24" i="26"/>
  <c r="F17" i="66"/>
  <c r="I20" i="26"/>
  <c r="J6" i="100"/>
  <c r="I16" i="26"/>
  <c r="F6" i="100"/>
  <c r="I12" i="26"/>
  <c r="I11" i="27"/>
  <c r="K11" i="27" s="1"/>
  <c r="L26" i="27"/>
  <c r="E6" i="100"/>
  <c r="I11" i="26"/>
  <c r="L56" i="27"/>
  <c r="J56" i="27"/>
  <c r="L40" i="27"/>
  <c r="J40" i="27"/>
  <c r="L24" i="27"/>
  <c r="J24" i="27"/>
  <c r="L16" i="27"/>
  <c r="J16" i="27"/>
  <c r="L65" i="27"/>
  <c r="J65" i="27"/>
  <c r="L57" i="27"/>
  <c r="J57" i="27"/>
  <c r="L49" i="27"/>
  <c r="J49" i="27"/>
  <c r="L45" i="27"/>
  <c r="J45" i="27"/>
  <c r="L41" i="27"/>
  <c r="J41" i="27"/>
  <c r="L37" i="27"/>
  <c r="J37" i="27"/>
  <c r="L33" i="27"/>
  <c r="J33" i="27"/>
  <c r="L29" i="27"/>
  <c r="J29" i="27"/>
  <c r="L21" i="27"/>
  <c r="J21" i="27"/>
  <c r="L52" i="27"/>
  <c r="J52" i="27"/>
  <c r="L36" i="27"/>
  <c r="J36" i="27"/>
  <c r="L64" i="27"/>
  <c r="J64" i="27"/>
  <c r="L48" i="27"/>
  <c r="J48" i="27"/>
  <c r="L28" i="27"/>
  <c r="J28" i="27"/>
  <c r="L43" i="27"/>
  <c r="J43" i="27"/>
  <c r="L39" i="27"/>
  <c r="J39" i="27"/>
  <c r="L35" i="27"/>
  <c r="J35" i="27"/>
  <c r="L31" i="27"/>
  <c r="J31" i="27"/>
  <c r="L27" i="27"/>
  <c r="J27" i="27"/>
  <c r="L19" i="27"/>
  <c r="J19" i="27"/>
  <c r="L15" i="27"/>
  <c r="J15" i="27"/>
  <c r="L60" i="27"/>
  <c r="J60" i="27"/>
  <c r="L44" i="27"/>
  <c r="J44" i="27"/>
  <c r="L32" i="27"/>
  <c r="J32" i="27"/>
  <c r="L20" i="27"/>
  <c r="J20" i="27"/>
  <c r="L47" i="27"/>
  <c r="J47" i="27"/>
  <c r="L46" i="27"/>
  <c r="J46" i="27"/>
  <c r="L38" i="27"/>
  <c r="J38" i="27"/>
  <c r="L30" i="27"/>
  <c r="J30" i="27"/>
  <c r="J26" i="27"/>
  <c r="L22" i="27"/>
  <c r="J22" i="27"/>
  <c r="L13" i="27"/>
  <c r="J13" i="27"/>
  <c r="L12" i="27"/>
  <c r="J12" i="27"/>
  <c r="F7" i="66"/>
  <c r="K6" i="100"/>
  <c r="O6" i="100"/>
  <c r="D6" i="99"/>
  <c r="L6" i="99"/>
  <c r="F37" i="66"/>
  <c r="F16" i="66"/>
  <c r="I6" i="99"/>
  <c r="AE6" i="99"/>
  <c r="M6" i="99"/>
  <c r="AA6" i="99"/>
  <c r="Y6" i="100"/>
  <c r="F6" i="99"/>
  <c r="E6" i="99"/>
  <c r="F9" i="66"/>
  <c r="F8" i="66"/>
  <c r="AL6" i="100"/>
  <c r="F20" i="66"/>
  <c r="U6" i="99"/>
  <c r="S6" i="100"/>
  <c r="AC6" i="100"/>
  <c r="X6" i="100"/>
  <c r="F31" i="66"/>
  <c r="Q6" i="99"/>
  <c r="AK6" i="99"/>
  <c r="P6" i="99"/>
  <c r="AG6" i="100"/>
  <c r="F13" i="66"/>
  <c r="F25" i="66"/>
  <c r="F21" i="66"/>
  <c r="F39" i="66"/>
  <c r="Z6" i="99"/>
  <c r="AJ6" i="99"/>
  <c r="N6" i="100"/>
  <c r="H13" i="63"/>
  <c r="I14" i="26" s="1"/>
  <c r="F15" i="66"/>
  <c r="F40" i="66"/>
  <c r="F34" i="66"/>
  <c r="K6" i="99"/>
  <c r="O6" i="99"/>
  <c r="S6" i="99"/>
  <c r="Y6" i="99"/>
  <c r="AC6" i="99"/>
  <c r="AH6" i="99"/>
  <c r="AM6" i="99"/>
  <c r="I6" i="100"/>
  <c r="AA6" i="100"/>
  <c r="V6" i="99"/>
  <c r="F33" i="66"/>
  <c r="H6" i="99"/>
  <c r="AD6" i="99"/>
  <c r="F29" i="66"/>
  <c r="F24" i="66"/>
  <c r="F19" i="66"/>
  <c r="J6" i="99"/>
  <c r="N6" i="99"/>
  <c r="R6" i="99"/>
  <c r="X6" i="99"/>
  <c r="AB6" i="99"/>
  <c r="AG6" i="99"/>
  <c r="AL6" i="99"/>
  <c r="W6" i="99"/>
  <c r="T6" i="100"/>
  <c r="T6" i="99"/>
  <c r="G6" i="99"/>
  <c r="G6" i="100"/>
  <c r="F26" i="66"/>
  <c r="AO6" i="100"/>
  <c r="AP6" i="98"/>
  <c r="AO6" i="99"/>
  <c r="AN6" i="100"/>
  <c r="AN6" i="99"/>
  <c r="AM6" i="100"/>
  <c r="G47" i="63"/>
  <c r="N75" i="27" l="1"/>
  <c r="N72" i="27"/>
  <c r="Q23" i="27"/>
  <c r="J25" i="27"/>
  <c r="Q11" i="27"/>
  <c r="L25" i="27"/>
  <c r="M25" i="27" s="1"/>
  <c r="I69" i="27"/>
  <c r="J23" i="27"/>
  <c r="L23" i="27"/>
  <c r="Q25" i="27"/>
  <c r="I68" i="27"/>
  <c r="L10" i="27"/>
  <c r="J10" i="27"/>
  <c r="Q10" i="27"/>
  <c r="Q2" i="27" s="1"/>
  <c r="N74" i="27"/>
  <c r="M60" i="27"/>
  <c r="M43" i="27"/>
  <c r="M24" i="27"/>
  <c r="M27" i="27"/>
  <c r="M64" i="27"/>
  <c r="M21" i="27"/>
  <c r="M37" i="27"/>
  <c r="L17" i="27"/>
  <c r="J17" i="27"/>
  <c r="M30" i="27"/>
  <c r="M20" i="27"/>
  <c r="M31" i="27"/>
  <c r="M26" i="27"/>
  <c r="M40" i="27"/>
  <c r="M38" i="27"/>
  <c r="M48" i="27"/>
  <c r="M33" i="27"/>
  <c r="M49" i="27"/>
  <c r="M15" i="27"/>
  <c r="L18" i="27"/>
  <c r="J18" i="27"/>
  <c r="L42" i="27"/>
  <c r="J42" i="27"/>
  <c r="L50" i="27"/>
  <c r="J50" i="27"/>
  <c r="L66" i="27"/>
  <c r="J66" i="27"/>
  <c r="M12" i="27"/>
  <c r="M22" i="27"/>
  <c r="M46" i="27"/>
  <c r="L59" i="27"/>
  <c r="J59" i="27"/>
  <c r="M44" i="27"/>
  <c r="M39" i="27"/>
  <c r="L55" i="27"/>
  <c r="J55" i="27"/>
  <c r="M28" i="27"/>
  <c r="M52" i="27"/>
  <c r="M29" i="27"/>
  <c r="M45" i="27"/>
  <c r="M57" i="27"/>
  <c r="M16" i="27"/>
  <c r="L58" i="27"/>
  <c r="J58" i="27"/>
  <c r="L34" i="27"/>
  <c r="J34" i="27"/>
  <c r="L54" i="27"/>
  <c r="J54" i="27"/>
  <c r="L62" i="27"/>
  <c r="J62" i="27"/>
  <c r="M47" i="27"/>
  <c r="M32" i="27"/>
  <c r="M19" i="27"/>
  <c r="M35" i="27"/>
  <c r="M36" i="27"/>
  <c r="M41" i="27"/>
  <c r="M65" i="27"/>
  <c r="M56" i="27"/>
  <c r="L51" i="27"/>
  <c r="J51" i="27"/>
  <c r="L63" i="27"/>
  <c r="J63" i="27"/>
  <c r="L53" i="27"/>
  <c r="J53" i="27"/>
  <c r="L61" i="27"/>
  <c r="J61" i="27"/>
  <c r="M13" i="27"/>
  <c r="L11" i="27"/>
  <c r="J11" i="27"/>
  <c r="J68" i="27" s="1"/>
  <c r="L14" i="27"/>
  <c r="J14" i="27"/>
  <c r="H6" i="100"/>
  <c r="AP6" i="100" s="1"/>
  <c r="F11" i="66"/>
  <c r="H47" i="63"/>
  <c r="F45" i="66" s="1"/>
  <c r="AP6" i="99"/>
  <c r="I48" i="26"/>
  <c r="Q3" i="27" l="1"/>
  <c r="N78" i="27" s="1"/>
  <c r="M23" i="27"/>
  <c r="L68" i="27"/>
  <c r="L69" i="27"/>
  <c r="M10" i="27"/>
  <c r="J69" i="27"/>
  <c r="M42" i="27"/>
  <c r="M61" i="27"/>
  <c r="M63" i="27"/>
  <c r="M54" i="27"/>
  <c r="M50" i="27"/>
  <c r="M53" i="27"/>
  <c r="M59" i="27"/>
  <c r="M62" i="27"/>
  <c r="M17" i="27"/>
  <c r="N77" i="27"/>
  <c r="M58" i="27"/>
  <c r="M66" i="27"/>
  <c r="M34" i="27"/>
  <c r="M51" i="27"/>
  <c r="M55" i="27"/>
  <c r="M18" i="27"/>
  <c r="M11" i="27"/>
  <c r="M14" i="27"/>
  <c r="M69" i="27" l="1"/>
  <c r="M68" i="27"/>
  <c r="M71" i="27" s="1"/>
  <c r="AD12" i="98"/>
  <c r="AD11" i="98"/>
  <c r="AD10" i="98"/>
  <c r="W15" i="63"/>
  <c r="C21" i="50" s="1"/>
  <c r="X15" i="63"/>
  <c r="D21" i="50" s="1"/>
  <c r="I61" i="91"/>
  <c r="G66" i="27" s="1"/>
  <c r="I60" i="91"/>
  <c r="G65" i="27" s="1"/>
  <c r="I59" i="91"/>
  <c r="G64" i="27" s="1"/>
  <c r="I58" i="91"/>
  <c r="G63" i="27" s="1"/>
  <c r="I57" i="91"/>
  <c r="G62" i="27" s="1"/>
  <c r="I56" i="91"/>
  <c r="G61" i="27" s="1"/>
  <c r="I55" i="91"/>
  <c r="G60" i="27" s="1"/>
  <c r="I54" i="91"/>
  <c r="G59" i="27" s="1"/>
  <c r="I53" i="91"/>
  <c r="G58" i="27" s="1"/>
  <c r="I52" i="91"/>
  <c r="G57" i="27" s="1"/>
  <c r="I51" i="91"/>
  <c r="G56" i="27" s="1"/>
  <c r="I50" i="91"/>
  <c r="G55" i="27" s="1"/>
  <c r="I49" i="91"/>
  <c r="G54" i="27" s="1"/>
  <c r="I48" i="91"/>
  <c r="G53" i="27" s="1"/>
  <c r="I47" i="91"/>
  <c r="G52" i="27" s="1"/>
  <c r="I46" i="91"/>
  <c r="G51" i="27" s="1"/>
  <c r="I45" i="91"/>
  <c r="G50" i="27" s="1"/>
  <c r="I44" i="91"/>
  <c r="G49" i="27" s="1"/>
  <c r="I43" i="91"/>
  <c r="G48" i="27" s="1"/>
  <c r="I42" i="91"/>
  <c r="G47" i="27" s="1"/>
  <c r="I41" i="91"/>
  <c r="G46" i="27" s="1"/>
  <c r="I40" i="91"/>
  <c r="G45" i="27" s="1"/>
  <c r="I39" i="91"/>
  <c r="G44" i="27" s="1"/>
  <c r="I38" i="91"/>
  <c r="G43" i="27" s="1"/>
  <c r="I37" i="91"/>
  <c r="G42" i="27" s="1"/>
  <c r="I36" i="91"/>
  <c r="G41" i="27" s="1"/>
  <c r="I35" i="91"/>
  <c r="G40" i="27" s="1"/>
  <c r="I34" i="91"/>
  <c r="G39" i="27" s="1"/>
  <c r="I33" i="91"/>
  <c r="G38" i="27" s="1"/>
  <c r="I32" i="91"/>
  <c r="G37" i="27" s="1"/>
  <c r="I31" i="91"/>
  <c r="G36" i="27" s="1"/>
  <c r="I30" i="91"/>
  <c r="G35" i="27" s="1"/>
  <c r="I29" i="91"/>
  <c r="G34" i="27" s="1"/>
  <c r="I28" i="91"/>
  <c r="G33" i="27" s="1"/>
  <c r="I27" i="91"/>
  <c r="G32" i="27" s="1"/>
  <c r="I26" i="91"/>
  <c r="G31" i="27" s="1"/>
  <c r="I25" i="91"/>
  <c r="G30" i="27" s="1"/>
  <c r="I24" i="91"/>
  <c r="G29" i="27" s="1"/>
  <c r="I23" i="91"/>
  <c r="G28" i="27" s="1"/>
  <c r="I22" i="91"/>
  <c r="G27" i="27" s="1"/>
  <c r="I21" i="91"/>
  <c r="G26" i="27" s="1"/>
  <c r="I20" i="91"/>
  <c r="G25" i="27" s="1"/>
  <c r="I19" i="91"/>
  <c r="G24" i="27" s="1"/>
  <c r="I18" i="91"/>
  <c r="G23" i="27" s="1"/>
  <c r="I17" i="91"/>
  <c r="G22" i="27" s="1"/>
  <c r="I16" i="91"/>
  <c r="G21" i="27" s="1"/>
  <c r="I15" i="91"/>
  <c r="G20" i="27" s="1"/>
  <c r="I14" i="91"/>
  <c r="G19" i="27" s="1"/>
  <c r="I13" i="91"/>
  <c r="G18" i="27" s="1"/>
  <c r="I12" i="91"/>
  <c r="G17" i="27" s="1"/>
  <c r="I11" i="91"/>
  <c r="G16" i="27" s="1"/>
  <c r="I10" i="91"/>
  <c r="G15" i="27" s="1"/>
  <c r="I9" i="91"/>
  <c r="G14" i="27" s="1"/>
  <c r="G13" i="27"/>
  <c r="G12" i="27"/>
  <c r="G11" i="27"/>
  <c r="A6" i="91"/>
  <c r="B11" i="27" s="1"/>
  <c r="G10" i="27"/>
  <c r="C25" i="50"/>
  <c r="C24" i="50"/>
  <c r="U15" i="63"/>
  <c r="C20" i="50" s="1"/>
  <c r="F20" i="50" s="1"/>
  <c r="N81" i="27" s="1"/>
  <c r="Q15" i="63"/>
  <c r="C18" i="50" s="1"/>
  <c r="C7" i="50"/>
  <c r="D14" i="50"/>
  <c r="C10" i="50"/>
  <c r="F27" i="28"/>
  <c r="F26" i="28"/>
  <c r="F25" i="28"/>
  <c r="F16" i="29"/>
  <c r="K16" i="29" s="1"/>
  <c r="F15" i="29"/>
  <c r="K15" i="29" s="1"/>
  <c r="F14" i="29"/>
  <c r="K14" i="29" s="1"/>
  <c r="F13" i="29"/>
  <c r="F12" i="29"/>
  <c r="F11" i="29"/>
  <c r="K11" i="29" s="1"/>
  <c r="F9" i="29"/>
  <c r="K9" i="29" s="1"/>
  <c r="D16" i="29"/>
  <c r="D15" i="29"/>
  <c r="D14" i="29"/>
  <c r="D13" i="29"/>
  <c r="D12" i="29"/>
  <c r="D11" i="29"/>
  <c r="D9" i="29"/>
  <c r="D10" i="29" s="1"/>
  <c r="C16" i="29"/>
  <c r="C15" i="29"/>
  <c r="C14" i="29"/>
  <c r="C13" i="29"/>
  <c r="C12" i="29"/>
  <c r="C11" i="29"/>
  <c r="C9" i="29"/>
  <c r="C10" i="29" s="1"/>
  <c r="D27" i="28"/>
  <c r="D26" i="28"/>
  <c r="C27" i="28"/>
  <c r="C26" i="28"/>
  <c r="D25" i="28"/>
  <c r="C25" i="28"/>
  <c r="D53" i="63"/>
  <c r="E53" i="63"/>
  <c r="F53" i="63"/>
  <c r="G53" i="63"/>
  <c r="H53" i="63"/>
  <c r="I53" i="63"/>
  <c r="J53" i="63"/>
  <c r="K53" i="63"/>
  <c r="L53" i="63"/>
  <c r="C53" i="63"/>
  <c r="D93" i="63"/>
  <c r="E93" i="63"/>
  <c r="F93" i="63"/>
  <c r="G93" i="63"/>
  <c r="H93" i="63"/>
  <c r="I93" i="63"/>
  <c r="J93" i="63"/>
  <c r="K93" i="63"/>
  <c r="L93" i="63"/>
  <c r="C93" i="63"/>
  <c r="M52" i="63"/>
  <c r="M51" i="63"/>
  <c r="B43" i="40"/>
  <c r="B4" i="40"/>
  <c r="I12" i="84"/>
  <c r="I11" i="84"/>
  <c r="K7" i="84"/>
  <c r="J7" i="84"/>
  <c r="I7" i="84"/>
  <c r="H7" i="84"/>
  <c r="G7" i="84"/>
  <c r="F7" i="84"/>
  <c r="E7" i="84"/>
  <c r="D7" i="84"/>
  <c r="C7" i="84"/>
  <c r="B7" i="84"/>
  <c r="E3" i="84"/>
  <c r="F3" i="87"/>
  <c r="F3" i="88"/>
  <c r="J13" i="90"/>
  <c r="J12" i="90"/>
  <c r="C8" i="90"/>
  <c r="B8" i="90"/>
  <c r="J13" i="86"/>
  <c r="J12" i="86"/>
  <c r="B8" i="86"/>
  <c r="C8" i="86"/>
  <c r="C6" i="87"/>
  <c r="B6" i="87"/>
  <c r="Q11" i="88"/>
  <c r="Q10" i="88"/>
  <c r="Q11" i="87"/>
  <c r="Q10" i="87"/>
  <c r="C6" i="88"/>
  <c r="B6" i="88"/>
  <c r="B22" i="61"/>
  <c r="C22" i="61"/>
  <c r="E22" i="61"/>
  <c r="F22" i="61"/>
  <c r="G22" i="61"/>
  <c r="B23" i="61"/>
  <c r="C23" i="61"/>
  <c r="E23" i="61"/>
  <c r="F23" i="61"/>
  <c r="G23" i="61"/>
  <c r="B24" i="61"/>
  <c r="C24" i="61"/>
  <c r="E24" i="61"/>
  <c r="F24" i="61"/>
  <c r="G24" i="61"/>
  <c r="B25" i="61"/>
  <c r="C25" i="61"/>
  <c r="E25" i="61"/>
  <c r="F25" i="61"/>
  <c r="G25" i="61"/>
  <c r="B26" i="61"/>
  <c r="C26" i="61"/>
  <c r="E26" i="61"/>
  <c r="F26" i="61"/>
  <c r="G26" i="61"/>
  <c r="B27" i="61"/>
  <c r="C27" i="61"/>
  <c r="E27" i="61"/>
  <c r="F27" i="61"/>
  <c r="G27" i="61"/>
  <c r="B28" i="61"/>
  <c r="C28" i="61"/>
  <c r="E28" i="61"/>
  <c r="F28" i="61"/>
  <c r="G28" i="61"/>
  <c r="B29" i="61"/>
  <c r="C29" i="61"/>
  <c r="E29" i="61"/>
  <c r="F29" i="61"/>
  <c r="G29" i="61"/>
  <c r="B30" i="61"/>
  <c r="C30" i="61"/>
  <c r="E30" i="61"/>
  <c r="F30" i="61"/>
  <c r="G30" i="61"/>
  <c r="B31" i="61"/>
  <c r="C31" i="61"/>
  <c r="E31" i="61"/>
  <c r="F31" i="61"/>
  <c r="G31" i="61"/>
  <c r="B32" i="61"/>
  <c r="C32" i="61"/>
  <c r="E32" i="61"/>
  <c r="F32" i="61"/>
  <c r="G32" i="61"/>
  <c r="B33" i="61"/>
  <c r="C33" i="61"/>
  <c r="E33" i="61"/>
  <c r="F33" i="61"/>
  <c r="G33" i="61"/>
  <c r="B34" i="61"/>
  <c r="C34" i="61"/>
  <c r="E34" i="61"/>
  <c r="F34" i="61"/>
  <c r="G34" i="61"/>
  <c r="B35" i="61"/>
  <c r="C35" i="61"/>
  <c r="E35" i="61"/>
  <c r="F35" i="61"/>
  <c r="G35" i="61"/>
  <c r="B36" i="61"/>
  <c r="C36" i="61"/>
  <c r="E36" i="61"/>
  <c r="F36" i="61"/>
  <c r="G36" i="61"/>
  <c r="B37" i="61"/>
  <c r="C37" i="61"/>
  <c r="E37" i="61"/>
  <c r="F37" i="61"/>
  <c r="G37" i="61"/>
  <c r="B38" i="61"/>
  <c r="C38" i="61"/>
  <c r="E38" i="61"/>
  <c r="F38" i="61"/>
  <c r="G38" i="61"/>
  <c r="B39" i="61"/>
  <c r="C39" i="61"/>
  <c r="E39" i="61"/>
  <c r="F39" i="61"/>
  <c r="G39" i="61"/>
  <c r="B40" i="61"/>
  <c r="C40" i="61"/>
  <c r="E40" i="61"/>
  <c r="F40" i="61"/>
  <c r="G40" i="61"/>
  <c r="B41" i="61"/>
  <c r="C41" i="61"/>
  <c r="E41" i="61"/>
  <c r="F41" i="61"/>
  <c r="G41" i="61"/>
  <c r="B42" i="61"/>
  <c r="C42" i="61"/>
  <c r="E42" i="61"/>
  <c r="F42" i="61"/>
  <c r="G42" i="61"/>
  <c r="B43" i="61"/>
  <c r="C43" i="61"/>
  <c r="E43" i="61"/>
  <c r="F43" i="61"/>
  <c r="G43" i="61"/>
  <c r="B44" i="61"/>
  <c r="C44" i="61"/>
  <c r="E44" i="61"/>
  <c r="F44" i="61"/>
  <c r="G44" i="61"/>
  <c r="B45" i="61"/>
  <c r="C45" i="61"/>
  <c r="E45" i="61"/>
  <c r="F45" i="61"/>
  <c r="G45" i="61"/>
  <c r="B46" i="61"/>
  <c r="C46" i="61"/>
  <c r="E46" i="61"/>
  <c r="F46" i="61"/>
  <c r="G46" i="61"/>
  <c r="B47" i="61"/>
  <c r="C47" i="61"/>
  <c r="E47" i="61"/>
  <c r="F47" i="61"/>
  <c r="G47" i="61"/>
  <c r="B48" i="61"/>
  <c r="C48" i="61"/>
  <c r="E48" i="61"/>
  <c r="F48" i="61"/>
  <c r="G48" i="61"/>
  <c r="B49" i="61"/>
  <c r="C49" i="61"/>
  <c r="E49" i="61"/>
  <c r="F49" i="61"/>
  <c r="G49" i="61"/>
  <c r="B50" i="61"/>
  <c r="C50" i="61"/>
  <c r="E50" i="61"/>
  <c r="F50" i="61"/>
  <c r="G50" i="61"/>
  <c r="B51" i="61"/>
  <c r="C51" i="61"/>
  <c r="E51" i="61"/>
  <c r="F51" i="61"/>
  <c r="G51" i="61"/>
  <c r="B52" i="61"/>
  <c r="C52" i="61"/>
  <c r="E52" i="61"/>
  <c r="F52" i="61"/>
  <c r="G52" i="61"/>
  <c r="B53" i="61"/>
  <c r="C53" i="61"/>
  <c r="E53" i="61"/>
  <c r="F53" i="61"/>
  <c r="G53" i="61"/>
  <c r="B54" i="61"/>
  <c r="C54" i="61"/>
  <c r="E54" i="61"/>
  <c r="F54" i="61"/>
  <c r="G54" i="61"/>
  <c r="B55" i="61"/>
  <c r="C55" i="61"/>
  <c r="E55" i="61"/>
  <c r="F55" i="61"/>
  <c r="G55" i="61"/>
  <c r="B56" i="61"/>
  <c r="C56" i="61"/>
  <c r="E56" i="61"/>
  <c r="F56" i="61"/>
  <c r="G56" i="61"/>
  <c r="B57" i="61"/>
  <c r="C57" i="61"/>
  <c r="E57" i="61"/>
  <c r="F57" i="61"/>
  <c r="G57" i="61"/>
  <c r="B58" i="61"/>
  <c r="C58" i="61"/>
  <c r="E58" i="61"/>
  <c r="F58" i="61"/>
  <c r="G58" i="61"/>
  <c r="B59" i="61"/>
  <c r="C59" i="61"/>
  <c r="E59" i="61"/>
  <c r="F59" i="61"/>
  <c r="G59" i="61"/>
  <c r="B60" i="61"/>
  <c r="C60" i="61"/>
  <c r="E60" i="61"/>
  <c r="F60" i="61"/>
  <c r="G60" i="61"/>
  <c r="B61" i="61"/>
  <c r="C61" i="61"/>
  <c r="E61" i="61"/>
  <c r="F61" i="61"/>
  <c r="G61" i="61"/>
  <c r="B19" i="61"/>
  <c r="C19" i="61"/>
  <c r="E19" i="61"/>
  <c r="F19" i="61"/>
  <c r="G19" i="61"/>
  <c r="B20" i="61"/>
  <c r="C20" i="61"/>
  <c r="E20" i="61"/>
  <c r="F20" i="61"/>
  <c r="G20" i="61"/>
  <c r="B21" i="61"/>
  <c r="C21" i="61"/>
  <c r="E21" i="61"/>
  <c r="F21" i="61"/>
  <c r="G21" i="61"/>
  <c r="G6" i="61"/>
  <c r="G7" i="61"/>
  <c r="G8" i="61"/>
  <c r="G9" i="61"/>
  <c r="G10" i="61"/>
  <c r="G11" i="61"/>
  <c r="G12" i="61"/>
  <c r="G13" i="61"/>
  <c r="G14" i="61"/>
  <c r="G15" i="61"/>
  <c r="G16" i="61"/>
  <c r="G17" i="61"/>
  <c r="G18" i="61"/>
  <c r="F6" i="61"/>
  <c r="F7" i="61"/>
  <c r="F8" i="61"/>
  <c r="F9" i="61"/>
  <c r="F10" i="61"/>
  <c r="F11" i="61"/>
  <c r="F12" i="61"/>
  <c r="F13" i="61"/>
  <c r="F14" i="61"/>
  <c r="F15" i="61"/>
  <c r="F16" i="61"/>
  <c r="F17" i="61"/>
  <c r="F18" i="61"/>
  <c r="C6" i="61"/>
  <c r="C7" i="61"/>
  <c r="C8" i="61"/>
  <c r="C9" i="61"/>
  <c r="C10" i="61"/>
  <c r="C11" i="61"/>
  <c r="C12" i="61"/>
  <c r="C13" i="61"/>
  <c r="C14" i="61"/>
  <c r="C15" i="61"/>
  <c r="C16" i="61"/>
  <c r="C17" i="61"/>
  <c r="C18" i="61"/>
  <c r="B6" i="61"/>
  <c r="B7" i="61"/>
  <c r="B8" i="61"/>
  <c r="B9" i="61"/>
  <c r="B10" i="61"/>
  <c r="B11" i="61"/>
  <c r="B12" i="61"/>
  <c r="B13" i="61"/>
  <c r="B14" i="61"/>
  <c r="B15" i="61"/>
  <c r="B16" i="61"/>
  <c r="B17" i="61"/>
  <c r="B18" i="61"/>
  <c r="E6" i="61"/>
  <c r="E7" i="61"/>
  <c r="E8" i="61"/>
  <c r="E9" i="61"/>
  <c r="E10" i="61"/>
  <c r="E11" i="61"/>
  <c r="E12" i="61"/>
  <c r="E13" i="61"/>
  <c r="E14" i="61"/>
  <c r="E15" i="61"/>
  <c r="E16" i="61"/>
  <c r="E17" i="61"/>
  <c r="E18" i="61"/>
  <c r="C9" i="46"/>
  <c r="C10" i="46"/>
  <c r="C11" i="46"/>
  <c r="C13" i="46"/>
  <c r="C14" i="46"/>
  <c r="C15" i="46"/>
  <c r="C16" i="46"/>
  <c r="C17" i="46"/>
  <c r="B9" i="46"/>
  <c r="B10" i="46"/>
  <c r="B11" i="46"/>
  <c r="B12" i="46"/>
  <c r="B13" i="46"/>
  <c r="B14" i="46"/>
  <c r="B15" i="46"/>
  <c r="B16" i="46"/>
  <c r="B17" i="46"/>
  <c r="L6" i="81"/>
  <c r="L7" i="81"/>
  <c r="L8" i="81"/>
  <c r="L9" i="81"/>
  <c r="L10" i="81"/>
  <c r="L11" i="81"/>
  <c r="L5" i="81"/>
  <c r="K12" i="81"/>
  <c r="J12" i="81"/>
  <c r="G12" i="81"/>
  <c r="H12" i="81"/>
  <c r="I12" i="81"/>
  <c r="F12" i="81"/>
  <c r="I16" i="81"/>
  <c r="I15" i="81"/>
  <c r="B5" i="81"/>
  <c r="K3" i="81"/>
  <c r="A1" i="81"/>
  <c r="C6" i="69"/>
  <c r="G27" i="28"/>
  <c r="G9" i="29"/>
  <c r="G11" i="29"/>
  <c r="G14" i="29"/>
  <c r="G12" i="29"/>
  <c r="G13" i="29"/>
  <c r="G16" i="29"/>
  <c r="H27" i="28"/>
  <c r="H9" i="29"/>
  <c r="H11" i="29"/>
  <c r="H14" i="29"/>
  <c r="H12" i="29"/>
  <c r="H15" i="29"/>
  <c r="H16" i="29"/>
  <c r="Y15" i="63"/>
  <c r="C22" i="50" s="1"/>
  <c r="F22" i="50" s="1"/>
  <c r="Z15" i="63"/>
  <c r="D22" i="50" s="1"/>
  <c r="G22" i="50" s="1"/>
  <c r="A1" i="30"/>
  <c r="D4" i="30"/>
  <c r="B8" i="30"/>
  <c r="C8" i="30"/>
  <c r="D8" i="30"/>
  <c r="G11" i="30"/>
  <c r="G12" i="30"/>
  <c r="A3" i="26"/>
  <c r="D6" i="26"/>
  <c r="I6" i="26"/>
  <c r="A10" i="26"/>
  <c r="B10" i="26"/>
  <c r="E10" i="26"/>
  <c r="F10" i="26"/>
  <c r="F48" i="26" s="1"/>
  <c r="G10" i="26"/>
  <c r="G48" i="26" s="1"/>
  <c r="H10" i="26"/>
  <c r="H48" i="26" s="1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H51" i="26"/>
  <c r="H52" i="26"/>
  <c r="A1" i="66"/>
  <c r="B7" i="66"/>
  <c r="G45" i="66"/>
  <c r="H45" i="66"/>
  <c r="I45" i="66"/>
  <c r="J45" i="66"/>
  <c r="K45" i="66"/>
  <c r="L45" i="66"/>
  <c r="M45" i="66"/>
  <c r="N45" i="66"/>
  <c r="O45" i="66"/>
  <c r="P45" i="66"/>
  <c r="Q45" i="66"/>
  <c r="R45" i="66"/>
  <c r="M49" i="66"/>
  <c r="M50" i="66"/>
  <c r="A1" i="71"/>
  <c r="C5" i="71"/>
  <c r="F5" i="71"/>
  <c r="A9" i="71"/>
  <c r="B9" i="71"/>
  <c r="E49" i="71"/>
  <c r="E50" i="71"/>
  <c r="A1" i="40"/>
  <c r="A40" i="40" s="1"/>
  <c r="B3" i="40"/>
  <c r="C24" i="40"/>
  <c r="C25" i="40"/>
  <c r="N92" i="27"/>
  <c r="M92" i="27" s="1"/>
  <c r="N93" i="27"/>
  <c r="W6" i="87" s="1"/>
  <c r="B32" i="40"/>
  <c r="B33" i="40"/>
  <c r="B42" i="40"/>
  <c r="B60" i="40"/>
  <c r="B61" i="40"/>
  <c r="E5" i="27"/>
  <c r="E6" i="27"/>
  <c r="N6" i="27"/>
  <c r="M79" i="27"/>
  <c r="C12" i="40" s="1"/>
  <c r="N88" i="27"/>
  <c r="M97" i="27"/>
  <c r="M98" i="27"/>
  <c r="A1" i="61"/>
  <c r="C2" i="61"/>
  <c r="C5" i="61"/>
  <c r="F5" i="61"/>
  <c r="G5" i="61"/>
  <c r="A6" i="61"/>
  <c r="E64" i="61"/>
  <c r="E65" i="61"/>
  <c r="A1" i="50"/>
  <c r="B3" i="50"/>
  <c r="G14" i="50"/>
  <c r="G15" i="50"/>
  <c r="G16" i="50"/>
  <c r="F27" i="50"/>
  <c r="F28" i="50"/>
  <c r="A1" i="46"/>
  <c r="A7" i="46"/>
  <c r="B7" i="46"/>
  <c r="C7" i="46"/>
  <c r="H83" i="46"/>
  <c r="H84" i="46"/>
  <c r="A1" i="48"/>
  <c r="E17" i="48"/>
  <c r="E18" i="48"/>
  <c r="C4" i="29"/>
  <c r="E5" i="29"/>
  <c r="L5" i="29"/>
  <c r="J22" i="29"/>
  <c r="J23" i="29"/>
  <c r="C4" i="28"/>
  <c r="E5" i="28"/>
  <c r="L5" i="28"/>
  <c r="L22" i="28"/>
  <c r="L23" i="28"/>
  <c r="J34" i="28"/>
  <c r="J35" i="28"/>
  <c r="A1" i="55"/>
  <c r="C3" i="55"/>
  <c r="B7" i="55"/>
  <c r="C7" i="55"/>
  <c r="K10" i="55"/>
  <c r="K11" i="55"/>
  <c r="A1" i="69"/>
  <c r="B6" i="69"/>
  <c r="H6" i="69"/>
  <c r="I6" i="69"/>
  <c r="G8" i="69"/>
  <c r="G9" i="69"/>
  <c r="K12" i="55"/>
  <c r="G13" i="30"/>
  <c r="J14" i="90"/>
  <c r="J36" i="28"/>
  <c r="B34" i="40"/>
  <c r="H53" i="26"/>
  <c r="Q12" i="88"/>
  <c r="F29" i="50"/>
  <c r="E51" i="71"/>
  <c r="M51" i="66"/>
  <c r="I13" i="84"/>
  <c r="J24" i="29"/>
  <c r="B62" i="40"/>
  <c r="I17" i="81"/>
  <c r="H85" i="46"/>
  <c r="Q12" i="87"/>
  <c r="J14" i="86"/>
  <c r="G10" i="69"/>
  <c r="E19" i="48"/>
  <c r="E66" i="61"/>
  <c r="M99" i="27"/>
  <c r="E5" i="61"/>
  <c r="M92" i="63"/>
  <c r="E8" i="30"/>
  <c r="F14" i="50"/>
  <c r="E15" i="48"/>
  <c r="G15" i="48"/>
  <c r="M87" i="27" s="1"/>
  <c r="F15" i="48"/>
  <c r="N87" i="27" s="1"/>
  <c r="M75" i="27" l="1"/>
  <c r="M72" i="27"/>
  <c r="H6" i="88"/>
  <c r="N86" i="27"/>
  <c r="B24" i="40"/>
  <c r="R6" i="87"/>
  <c r="M74" i="27"/>
  <c r="K22" i="28"/>
  <c r="K27" i="28"/>
  <c r="J27" i="28" s="1"/>
  <c r="N7" i="84"/>
  <c r="L16" i="29"/>
  <c r="O8" i="86" s="1"/>
  <c r="O8" i="90"/>
  <c r="L15" i="29"/>
  <c r="N8" i="86" s="1"/>
  <c r="N8" i="90"/>
  <c r="F21" i="50"/>
  <c r="N85" i="27" s="1"/>
  <c r="K6" i="87" s="1"/>
  <c r="G21" i="50"/>
  <c r="M85" i="27" s="1"/>
  <c r="L12" i="81"/>
  <c r="N89" i="27" s="1"/>
  <c r="N83" i="27"/>
  <c r="Q6" i="87" s="1"/>
  <c r="I128" i="63"/>
  <c r="M93" i="63"/>
  <c r="M53" i="63"/>
  <c r="L128" i="63"/>
  <c r="M83" i="27"/>
  <c r="K128" i="63"/>
  <c r="J9" i="29"/>
  <c r="J10" i="29" s="1"/>
  <c r="D17" i="29"/>
  <c r="D18" i="29" s="1"/>
  <c r="D19" i="29" s="1"/>
  <c r="D30" i="28" s="1"/>
  <c r="B49" i="40"/>
  <c r="L11" i="29"/>
  <c r="C49" i="40" s="1"/>
  <c r="L14" i="29"/>
  <c r="C53" i="40" s="1"/>
  <c r="M8" i="90"/>
  <c r="B53" i="40"/>
  <c r="F28" i="28"/>
  <c r="F29" i="28" s="1"/>
  <c r="M93" i="27"/>
  <c r="D28" i="28"/>
  <c r="D29" i="28" s="1"/>
  <c r="C28" i="28"/>
  <c r="C29" i="28" s="1"/>
  <c r="C17" i="29"/>
  <c r="C18" i="29" s="1"/>
  <c r="C19" i="29" s="1"/>
  <c r="C30" i="28" s="1"/>
  <c r="F17" i="29"/>
  <c r="E13" i="29"/>
  <c r="E7" i="46"/>
  <c r="F7" i="46" s="1"/>
  <c r="L14" i="28"/>
  <c r="B29" i="40"/>
  <c r="A7" i="91"/>
  <c r="B12" i="27" s="1"/>
  <c r="B8" i="40"/>
  <c r="L70" i="27"/>
  <c r="V15" i="63"/>
  <c r="D20" i="50" s="1"/>
  <c r="G20" i="50" s="1"/>
  <c r="M81" i="27" s="1"/>
  <c r="C19" i="40" s="1"/>
  <c r="I70" i="27"/>
  <c r="R15" i="63"/>
  <c r="D18" i="50" s="1"/>
  <c r="A8" i="46"/>
  <c r="N79" i="27"/>
  <c r="B12" i="40" s="1"/>
  <c r="H8" i="90"/>
  <c r="I8" i="90" s="1"/>
  <c r="L9" i="29"/>
  <c r="H8" i="86" s="1"/>
  <c r="I8" i="86" s="1"/>
  <c r="C28" i="40"/>
  <c r="V6" i="88"/>
  <c r="L26" i="28"/>
  <c r="J15" i="29"/>
  <c r="J16" i="29"/>
  <c r="F128" i="63"/>
  <c r="I12" i="29"/>
  <c r="H120" i="63"/>
  <c r="K8" i="90"/>
  <c r="B28" i="40"/>
  <c r="J11" i="29"/>
  <c r="F10" i="29"/>
  <c r="K12" i="29"/>
  <c r="J12" i="29" s="1"/>
  <c r="M117" i="63"/>
  <c r="K26" i="28"/>
  <c r="I27" i="28"/>
  <c r="D10" i="50"/>
  <c r="V6" i="87"/>
  <c r="J14" i="29"/>
  <c r="L120" i="63"/>
  <c r="D24" i="50"/>
  <c r="I16" i="29"/>
  <c r="C120" i="63"/>
  <c r="C8" i="50"/>
  <c r="K15" i="63"/>
  <c r="I14" i="29"/>
  <c r="I11" i="29"/>
  <c r="I9" i="29"/>
  <c r="J70" i="27"/>
  <c r="G128" i="63"/>
  <c r="H10" i="29"/>
  <c r="H128" i="63"/>
  <c r="I120" i="63"/>
  <c r="K16" i="28"/>
  <c r="B19" i="40"/>
  <c r="O6" i="87"/>
  <c r="C15" i="50"/>
  <c r="D15" i="50"/>
  <c r="D16" i="50" s="1"/>
  <c r="S15" i="63"/>
  <c r="C19" i="50" s="1"/>
  <c r="T15" i="63"/>
  <c r="D19" i="50" s="1"/>
  <c r="G19" i="50" s="1"/>
  <c r="M80" i="27" s="1"/>
  <c r="M118" i="63"/>
  <c r="G25" i="28"/>
  <c r="D6" i="87"/>
  <c r="K9" i="28"/>
  <c r="N70" i="27"/>
  <c r="B7" i="40"/>
  <c r="J128" i="63"/>
  <c r="H13" i="29"/>
  <c r="H17" i="29" s="1"/>
  <c r="G15" i="29"/>
  <c r="I15" i="29" s="1"/>
  <c r="F6" i="50"/>
  <c r="G10" i="29"/>
  <c r="E128" i="63"/>
  <c r="F24" i="50"/>
  <c r="B54" i="40" s="1"/>
  <c r="C11" i="50"/>
  <c r="C12" i="50" s="1"/>
  <c r="M15" i="63"/>
  <c r="C128" i="63"/>
  <c r="M125" i="63"/>
  <c r="H25" i="28"/>
  <c r="D6" i="50"/>
  <c r="H26" i="28"/>
  <c r="D128" i="63"/>
  <c r="G26" i="28"/>
  <c r="C14" i="50"/>
  <c r="O15" i="63"/>
  <c r="F7" i="55"/>
  <c r="M7" i="55" s="1"/>
  <c r="J7" i="55" s="1"/>
  <c r="AB15" i="63"/>
  <c r="F15" i="50"/>
  <c r="F16" i="50" s="1"/>
  <c r="M126" i="63"/>
  <c r="E62" i="61"/>
  <c r="E7" i="55"/>
  <c r="C23" i="40"/>
  <c r="M6" i="88"/>
  <c r="L21" i="28"/>
  <c r="M6" i="87"/>
  <c r="B23" i="40"/>
  <c r="K21" i="28"/>
  <c r="F80" i="46" l="1"/>
  <c r="E80" i="46"/>
  <c r="F19" i="50"/>
  <c r="N80" i="27" s="1"/>
  <c r="G18" i="50"/>
  <c r="M86" i="27" s="1"/>
  <c r="C16" i="40"/>
  <c r="K6" i="88"/>
  <c r="P6" i="87"/>
  <c r="B21" i="40"/>
  <c r="K20" i="28"/>
  <c r="F23" i="50"/>
  <c r="S6" i="87"/>
  <c r="C13" i="40"/>
  <c r="Q6" i="88"/>
  <c r="K23" i="28"/>
  <c r="K28" i="28"/>
  <c r="K19" i="28"/>
  <c r="B16" i="40"/>
  <c r="B25" i="40"/>
  <c r="L19" i="28"/>
  <c r="B9" i="40"/>
  <c r="E12" i="29"/>
  <c r="L18" i="28"/>
  <c r="M8" i="86"/>
  <c r="K8" i="86"/>
  <c r="J120" i="63"/>
  <c r="D31" i="28"/>
  <c r="C31" i="28"/>
  <c r="C29" i="40"/>
  <c r="W6" i="88"/>
  <c r="L27" i="28"/>
  <c r="L28" i="28" s="1"/>
  <c r="E16" i="29"/>
  <c r="G7" i="46"/>
  <c r="G80" i="46" s="1"/>
  <c r="I7" i="46"/>
  <c r="J7" i="46" s="1"/>
  <c r="G17" i="29"/>
  <c r="G18" i="29" s="1"/>
  <c r="K18" i="28"/>
  <c r="L16" i="28"/>
  <c r="A8" i="91"/>
  <c r="B13" i="27" s="1"/>
  <c r="A9" i="46"/>
  <c r="O6" i="88"/>
  <c r="H6" i="87"/>
  <c r="E6" i="87"/>
  <c r="F6" i="87" s="1"/>
  <c r="K10" i="28"/>
  <c r="K11" i="28" s="1"/>
  <c r="F7" i="50"/>
  <c r="F8" i="50" s="1"/>
  <c r="F11" i="50"/>
  <c r="K14" i="28"/>
  <c r="B13" i="40"/>
  <c r="D8" i="50"/>
  <c r="L15" i="63"/>
  <c r="M119" i="63"/>
  <c r="M120" i="63" s="1"/>
  <c r="E14" i="29"/>
  <c r="K10" i="29"/>
  <c r="F18" i="29"/>
  <c r="F19" i="29" s="1"/>
  <c r="F30" i="28" s="1"/>
  <c r="F31" i="28" s="1"/>
  <c r="L8" i="90"/>
  <c r="B50" i="40"/>
  <c r="L12" i="29"/>
  <c r="C16" i="50"/>
  <c r="H18" i="29"/>
  <c r="H19" i="29" s="1"/>
  <c r="H30" i="28" s="1"/>
  <c r="E25" i="28"/>
  <c r="E120" i="63"/>
  <c r="E27" i="28"/>
  <c r="P15" i="63"/>
  <c r="I13" i="29"/>
  <c r="H28" i="28"/>
  <c r="H29" i="28" s="1"/>
  <c r="J26" i="28"/>
  <c r="J28" i="28" s="1"/>
  <c r="F120" i="63"/>
  <c r="E9" i="29"/>
  <c r="E10" i="29" s="1"/>
  <c r="I25" i="28"/>
  <c r="L7" i="55"/>
  <c r="G7" i="55"/>
  <c r="H7" i="55" s="1"/>
  <c r="E26" i="28"/>
  <c r="D120" i="63"/>
  <c r="F10" i="50"/>
  <c r="E11" i="29"/>
  <c r="G120" i="63"/>
  <c r="D25" i="50"/>
  <c r="G24" i="50" s="1"/>
  <c r="C54" i="40" s="1"/>
  <c r="AC15" i="63"/>
  <c r="G28" i="28"/>
  <c r="G29" i="28" s="1"/>
  <c r="I26" i="28"/>
  <c r="I28" i="28" s="1"/>
  <c r="N15" i="63"/>
  <c r="D11" i="50"/>
  <c r="D12" i="50" s="1"/>
  <c r="I10" i="29"/>
  <c r="K120" i="63"/>
  <c r="E15" i="29"/>
  <c r="C18" i="40"/>
  <c r="L15" i="28"/>
  <c r="N6" i="88"/>
  <c r="M127" i="63"/>
  <c r="M124" i="63" l="1"/>
  <c r="M128" i="63" s="1"/>
  <c r="J80" i="46"/>
  <c r="I80" i="46"/>
  <c r="B18" i="40"/>
  <c r="K15" i="28"/>
  <c r="N6" i="87"/>
  <c r="P6" i="88"/>
  <c r="L20" i="28"/>
  <c r="C21" i="40"/>
  <c r="A10" i="46"/>
  <c r="H31" i="28"/>
  <c r="N82" i="27"/>
  <c r="N90" i="27" s="1"/>
  <c r="I17" i="29"/>
  <c r="N73" i="27"/>
  <c r="G6" i="87" s="1"/>
  <c r="N76" i="27"/>
  <c r="B14" i="40" s="1"/>
  <c r="F12" i="50"/>
  <c r="A9" i="91"/>
  <c r="B14" i="27" s="1"/>
  <c r="L9" i="28"/>
  <c r="M70" i="27"/>
  <c r="C7" i="40"/>
  <c r="D6" i="88"/>
  <c r="C50" i="40"/>
  <c r="L8" i="86"/>
  <c r="L10" i="29"/>
  <c r="C45" i="40" s="1"/>
  <c r="B45" i="40"/>
  <c r="B55" i="40" s="1"/>
  <c r="E28" i="28"/>
  <c r="E29" i="28" s="1"/>
  <c r="E17" i="29"/>
  <c r="E18" i="29" s="1"/>
  <c r="E19" i="29" s="1"/>
  <c r="E30" i="28" s="1"/>
  <c r="I18" i="29"/>
  <c r="G19" i="29"/>
  <c r="I7" i="55"/>
  <c r="K7" i="55" s="1"/>
  <c r="N7" i="55"/>
  <c r="K13" i="29" s="1"/>
  <c r="I29" i="28"/>
  <c r="K12" i="28" l="1"/>
  <c r="J6" i="87"/>
  <c r="C55" i="40"/>
  <c r="B22" i="40"/>
  <c r="K17" i="28"/>
  <c r="K7" i="46"/>
  <c r="K80" i="46" s="1"/>
  <c r="B11" i="40"/>
  <c r="A11" i="46"/>
  <c r="K13" i="28"/>
  <c r="I6" i="87"/>
  <c r="N91" i="27"/>
  <c r="N94" i="27" s="1"/>
  <c r="A10" i="91"/>
  <c r="B15" i="27" s="1"/>
  <c r="G6" i="50"/>
  <c r="G10" i="50"/>
  <c r="G11" i="50"/>
  <c r="G7" i="50"/>
  <c r="E6" i="88"/>
  <c r="F6" i="88" s="1"/>
  <c r="C8" i="40"/>
  <c r="C9" i="40" s="1"/>
  <c r="L10" i="28"/>
  <c r="L11" i="28" s="1"/>
  <c r="E31" i="28"/>
  <c r="J13" i="29"/>
  <c r="J17" i="29" s="1"/>
  <c r="J18" i="29" s="1"/>
  <c r="J19" i="29" s="1"/>
  <c r="J30" i="28" s="1"/>
  <c r="J8" i="90"/>
  <c r="P8" i="90" s="1"/>
  <c r="L13" i="29"/>
  <c r="J8" i="86" s="1"/>
  <c r="P8" i="86" s="1"/>
  <c r="K17" i="29"/>
  <c r="I19" i="29"/>
  <c r="I30" i="28" s="1"/>
  <c r="I31" i="28" s="1"/>
  <c r="G30" i="28"/>
  <c r="G31" i="28" s="1"/>
  <c r="T6" i="87" l="1"/>
  <c r="U6" i="87" s="1"/>
  <c r="X6" i="87" s="1"/>
  <c r="B26" i="40"/>
  <c r="B27" i="40" s="1"/>
  <c r="B30" i="40" s="1"/>
  <c r="B56" i="40" s="1"/>
  <c r="B57" i="40" s="1"/>
  <c r="K24" i="28"/>
  <c r="K25" i="28" s="1"/>
  <c r="J25" i="28" s="1"/>
  <c r="J29" i="28" s="1"/>
  <c r="J31" i="28" s="1"/>
  <c r="M82" i="27"/>
  <c r="A11" i="91"/>
  <c r="B16" i="27" s="1"/>
  <c r="G8" i="30"/>
  <c r="G12" i="50"/>
  <c r="M76" i="27"/>
  <c r="I6" i="88" s="1"/>
  <c r="A12" i="46"/>
  <c r="G8" i="50"/>
  <c r="M73" i="27"/>
  <c r="L17" i="29"/>
  <c r="K18" i="29"/>
  <c r="F8" i="30" l="1"/>
  <c r="H8" i="30"/>
  <c r="K29" i="28"/>
  <c r="M90" i="27"/>
  <c r="M91" i="27" s="1"/>
  <c r="L17" i="28"/>
  <c r="C22" i="40"/>
  <c r="J6" i="88"/>
  <c r="A12" i="91"/>
  <c r="B17" i="27" s="1"/>
  <c r="A13" i="46"/>
  <c r="L13" i="28"/>
  <c r="C14" i="40"/>
  <c r="G6" i="88"/>
  <c r="L12" i="28"/>
  <c r="C11" i="40"/>
  <c r="L18" i="29"/>
  <c r="K19" i="29"/>
  <c r="T6" i="88" l="1"/>
  <c r="U6" i="88" s="1"/>
  <c r="X6" i="88" s="1"/>
  <c r="M94" i="27"/>
  <c r="I8" i="30"/>
  <c r="A14" i="46"/>
  <c r="A13" i="91"/>
  <c r="B18" i="27" s="1"/>
  <c r="L24" i="28"/>
  <c r="L25" i="28" s="1"/>
  <c r="L29" i="28" s="1"/>
  <c r="C26" i="40"/>
  <c r="C27" i="40" s="1"/>
  <c r="C30" i="40" s="1"/>
  <c r="C56" i="40" s="1"/>
  <c r="C57" i="40" s="1"/>
  <c r="L19" i="29"/>
  <c r="L30" i="28" s="1"/>
  <c r="K30" i="28"/>
  <c r="K31" i="28" s="1"/>
  <c r="A14" i="91" l="1"/>
  <c r="B19" i="27" s="1"/>
  <c r="A15" i="46"/>
  <c r="L31" i="28"/>
  <c r="A15" i="91" l="1"/>
  <c r="B20" i="27" s="1"/>
  <c r="A16" i="46"/>
  <c r="A16" i="91" l="1"/>
  <c r="A17" i="46"/>
  <c r="B21" i="27" l="1"/>
  <c r="A18" i="46"/>
  <c r="A17" i="91"/>
  <c r="B22" i="27" l="1"/>
  <c r="A19" i="46"/>
  <c r="A18" i="91"/>
  <c r="A20" i="46" s="1"/>
  <c r="A19" i="91" l="1"/>
  <c r="B23" i="27"/>
  <c r="B24" i="27" l="1"/>
  <c r="A21" i="46"/>
  <c r="A20" i="91"/>
  <c r="B25" i="27" l="1"/>
  <c r="A22" i="46"/>
  <c r="A21" i="91"/>
  <c r="B26" i="27" l="1"/>
  <c r="A23" i="46"/>
  <c r="A22" i="91"/>
  <c r="B27" i="27" l="1"/>
  <c r="A24" i="46"/>
  <c r="A23" i="91"/>
  <c r="A24" i="91"/>
  <c r="B28" i="27" l="1"/>
  <c r="A25" i="46"/>
  <c r="B29" i="27"/>
  <c r="A26" i="46"/>
  <c r="A25" i="91"/>
  <c r="B30" i="27" l="1"/>
  <c r="A27" i="46"/>
  <c r="A26" i="91"/>
  <c r="B31" i="27" l="1"/>
  <c r="A28" i="46"/>
  <c r="A27" i="91"/>
  <c r="B32" i="27" l="1"/>
  <c r="A29" i="46"/>
  <c r="A28" i="91"/>
  <c r="B33" i="27" l="1"/>
  <c r="A30" i="46"/>
  <c r="A29" i="91"/>
  <c r="B34" i="27" l="1"/>
  <c r="A31" i="46"/>
  <c r="A30" i="91"/>
  <c r="B35" i="27" l="1"/>
  <c r="A32" i="46"/>
  <c r="A38" i="46"/>
  <c r="A31" i="91"/>
  <c r="B36" i="27" l="1"/>
  <c r="A39" i="46"/>
  <c r="A33" i="46"/>
  <c r="A32" i="91"/>
  <c r="B37" i="27" l="1"/>
  <c r="A34" i="46"/>
  <c r="A40" i="46"/>
  <c r="A33" i="91"/>
  <c r="B38" i="27" l="1"/>
  <c r="A41" i="46"/>
  <c r="A35" i="46"/>
  <c r="A34" i="91"/>
  <c r="B39" i="27" l="1"/>
  <c r="A36" i="46"/>
  <c r="A42" i="46"/>
  <c r="A35" i="91"/>
  <c r="B40" i="27" l="1"/>
  <c r="A43" i="46"/>
  <c r="A37" i="46"/>
  <c r="A36" i="91"/>
  <c r="B41" i="27" l="1"/>
  <c r="A44" i="46"/>
  <c r="A37" i="91"/>
  <c r="B42" i="27" l="1"/>
  <c r="A45" i="46"/>
  <c r="A38" i="91"/>
  <c r="B43" i="27" l="1"/>
  <c r="A46" i="46"/>
  <c r="A39" i="91"/>
  <c r="B44" i="27" l="1"/>
  <c r="A47" i="46"/>
  <c r="A40" i="91"/>
  <c r="B45" i="27" l="1"/>
  <c r="A48" i="46"/>
  <c r="A41" i="91"/>
  <c r="B46" i="27" l="1"/>
  <c r="A49" i="46"/>
  <c r="A42" i="91"/>
  <c r="B47" i="27" l="1"/>
  <c r="A50" i="46"/>
  <c r="A43" i="91"/>
  <c r="B48" i="27" l="1"/>
  <c r="A51" i="46"/>
  <c r="A44" i="91"/>
  <c r="A52" i="46" s="1"/>
  <c r="B49" i="27" l="1"/>
  <c r="A45" i="91"/>
  <c r="A53" i="46" s="1"/>
  <c r="B50" i="27" l="1"/>
  <c r="A46" i="91"/>
  <c r="A54" i="46" s="1"/>
  <c r="B51" i="27" l="1"/>
  <c r="A47" i="91"/>
  <c r="A55" i="46" s="1"/>
  <c r="B52" i="27" l="1"/>
  <c r="A48" i="91"/>
  <c r="A56" i="46" s="1"/>
  <c r="B53" i="27" l="1"/>
  <c r="A49" i="91"/>
  <c r="A57" i="46" s="1"/>
  <c r="B54" i="27" l="1"/>
  <c r="A50" i="91"/>
  <c r="A58" i="46" s="1"/>
  <c r="B55" i="27" l="1"/>
  <c r="A51" i="91"/>
  <c r="A59" i="46" s="1"/>
  <c r="B56" i="27" l="1"/>
  <c r="A52" i="91"/>
  <c r="A60" i="46" s="1"/>
  <c r="B57" i="27" l="1"/>
  <c r="A53" i="91"/>
  <c r="A61" i="46" s="1"/>
  <c r="B58" i="27" l="1"/>
  <c r="A54" i="91"/>
  <c r="A62" i="46" s="1"/>
  <c r="B59" i="27" l="1"/>
  <c r="A55" i="91"/>
  <c r="A63" i="46" s="1"/>
  <c r="B60" i="27" l="1"/>
  <c r="A56" i="91"/>
  <c r="A64" i="46" s="1"/>
  <c r="B61" i="27" l="1"/>
  <c r="A57" i="91"/>
  <c r="A65" i="46" s="1"/>
  <c r="B62" i="27" l="1"/>
  <c r="A58" i="91"/>
  <c r="A66" i="46" s="1"/>
  <c r="B63" i="27" l="1"/>
  <c r="A59" i="91"/>
  <c r="A67" i="46" s="1"/>
  <c r="B64" i="27" l="1"/>
  <c r="A60" i="91"/>
  <c r="A68" i="46" s="1"/>
  <c r="B65" i="27" l="1"/>
  <c r="A61" i="91"/>
  <c r="A69" i="46" s="1"/>
  <c r="B66" i="27" l="1"/>
  <c r="F9" i="103" l="1"/>
  <c r="K12" i="103"/>
  <c r="K15" i="103" s="1"/>
  <c r="F15" i="103" s="1"/>
  <c r="J9" i="103"/>
  <c r="J12" i="103" s="1"/>
  <c r="J15" i="103" s="1"/>
  <c r="F12" i="103" l="1"/>
</calcChain>
</file>

<file path=xl/sharedStrings.xml><?xml version="1.0" encoding="utf-8"?>
<sst xmlns="http://schemas.openxmlformats.org/spreadsheetml/2006/main" count="1309" uniqueCount="634">
  <si>
    <t>Ø-la-</t>
  </si>
  <si>
    <t>ys[kk 'kh"kZd</t>
  </si>
  <si>
    <t>okLrfod O;; vkadMs</t>
  </si>
  <si>
    <t>dkye 7 o 8 dk ;ksx</t>
  </si>
  <si>
    <t>osru</t>
  </si>
  <si>
    <t>vf/kdkjh</t>
  </si>
  <si>
    <t>deZpkjh</t>
  </si>
  <si>
    <t>;ksx %&amp;</t>
  </si>
  <si>
    <t>egaxkbZ HkRrk</t>
  </si>
  <si>
    <t>edku fdjk;k</t>
  </si>
  <si>
    <t>jksdfM;k HkRrk</t>
  </si>
  <si>
    <t>lefiZr osru</t>
  </si>
  <si>
    <t>fLFkjhdj.k ,fj;j</t>
  </si>
  <si>
    <t>cksul</t>
  </si>
  <si>
    <t>;k=k HkRrk</t>
  </si>
  <si>
    <t>fpfdRlk HkRrk</t>
  </si>
  <si>
    <t>th-,- 4 dk ;ksx</t>
  </si>
  <si>
    <t>th-,- 2 dk ;ksx</t>
  </si>
  <si>
    <t>th-,-4 dk egk;ksx</t>
  </si>
  <si>
    <t>dk;kZy; O;;</t>
  </si>
  <si>
    <t>vU;</t>
  </si>
  <si>
    <t>iqLrdky;</t>
  </si>
  <si>
    <t>ofnZ;ka</t>
  </si>
  <si>
    <t>loZ ;ksx %&amp;</t>
  </si>
  <si>
    <t>uke</t>
  </si>
  <si>
    <t>in</t>
  </si>
  <si>
    <t>o`f} tks bl vof/k esa gksxh</t>
  </si>
  <si>
    <t>laosru</t>
  </si>
  <si>
    <t>in uke</t>
  </si>
  <si>
    <t>in dk uke</t>
  </si>
  <si>
    <t xml:space="preserve"> 'kq} laosru ;ksx</t>
  </si>
  <si>
    <t>egaxkbZ HkRrk ,fj;j</t>
  </si>
  <si>
    <t>;ksx</t>
  </si>
  <si>
    <t>fo|ky; dk uke</t>
  </si>
  <si>
    <t>uke dkfeZd</t>
  </si>
  <si>
    <t>lsokfuo`fr frfFk</t>
  </si>
  <si>
    <t>dqy ;ksx</t>
  </si>
  <si>
    <t>vkoafVr ctV</t>
  </si>
  <si>
    <t>Ø-l-a</t>
  </si>
  <si>
    <t>izi= 1</t>
  </si>
  <si>
    <t xml:space="preserve">¼v½ fu;fer Lohd`r inksa dk fooj.k </t>
  </si>
  <si>
    <t xml:space="preserve">izi= &amp;1 v </t>
  </si>
  <si>
    <t>fnukWd ftlls in fjDr gSa</t>
  </si>
  <si>
    <t>1 tuojh 2004 ls iwoZ fu;qDr</t>
  </si>
  <si>
    <t>1 tuojh 2004 ds Ik'pkr~  fu;qDr</t>
  </si>
  <si>
    <t>¼ctV vuqeku vf/kdkjh;ksa }kjk foHkkxk/;{k dks izLrqr djus gsrq½</t>
  </si>
  <si>
    <t>ys[ks dk 'kh"kZ</t>
  </si>
  <si>
    <t xml:space="preserve">dze la[;k </t>
  </si>
  <si>
    <t xml:space="preserve">thih,Q uEcj@,u-ih-,l-uEcj </t>
  </si>
  <si>
    <t>in dk Lohd`r osru</t>
  </si>
  <si>
    <t>igyh ekpZ ls vfUre Qjojh ds fy;s fu/kkZfjr jde</t>
  </si>
  <si>
    <t>vkxkeh o"kZ ds fy;s jde ¼dkye 9 vkSj 11 dk ;ksx½</t>
  </si>
  <si>
    <t>pkyw o"kZ ds fy;s la'kksf/kr vuqeku</t>
  </si>
  <si>
    <t>is&amp;cSasM</t>
  </si>
  <si>
    <t>frfFk o`f}</t>
  </si>
  <si>
    <t>jde o`f}</t>
  </si>
  <si>
    <t>ys[kk 'kh"kZd ¼foaLr`r 'kh"kZ½</t>
  </si>
  <si>
    <t>izi= 8 ¼iqjkuk th, 01½</t>
  </si>
  <si>
    <t>O;; ds foLr`r vuqeku ¼e; laosru foLr`r 'kh"kZ lfgr½</t>
  </si>
  <si>
    <t xml:space="preserve">foHkkx dk uke %&amp; </t>
  </si>
  <si>
    <t>dk;kZy; dk uke %&amp;                                                              foHkkx dk uke %&amp; ek/;fed f'k{kk foHkkx</t>
  </si>
  <si>
    <t>okLrfod O;; vkadMs          ¼xr rhu iwoZ o"kkZs ds½</t>
  </si>
  <si>
    <t>vxLr ls ekpZ rd ¼xr o"kZ½</t>
  </si>
  <si>
    <t>vizsy ls tqykbZ rd ¼pkyw o"kZ½</t>
  </si>
  <si>
    <t>la'kksf/kr vuqeku ¼pkyw Ok"kZ½  ¼8$10½</t>
  </si>
  <si>
    <t>vk; O;; vuqeku ckcr~ ¼vkxkeh o"kZ½</t>
  </si>
  <si>
    <t>vxLr ls ekpZ rd dk lEHkkfor O;;    ¼pkyw o"kZ½</t>
  </si>
  <si>
    <t>foRrh; o"kZ----------------- ¼1 vizsy ls 31 ekpZ rd½</t>
  </si>
  <si>
    <t xml:space="preserve">fuf'pr O;;ksa ds foLr`r vuqeku vFkkZr vf/kdkjh;ksa o deZpkfj;ksa ds osru vuqeku o"kZ ¼viszy ls ekpZ rd½ </t>
  </si>
  <si>
    <t>foRrh; o"kZ------------------------- ¼1 vizsy ls 31 ekpZ rd½</t>
  </si>
  <si>
    <t>izi= &amp; 09 ¼iqjkuk th, 02½</t>
  </si>
  <si>
    <t>izi= &amp; 09 ¼iqjkuk th, 04½</t>
  </si>
  <si>
    <t>;ksXk dkWye ¼5$6½</t>
  </si>
  <si>
    <t>;ksXk dkWye ¼4&amp;7½</t>
  </si>
  <si>
    <t>vkfQl vkbZMh</t>
  </si>
  <si>
    <t xml:space="preserve">izi=  </t>
  </si>
  <si>
    <t>izi= 1 c</t>
  </si>
  <si>
    <t>la[;k</t>
  </si>
  <si>
    <t>fVIi.kh</t>
  </si>
  <si>
    <t>^^izekf.kr fd;ktkrk gSa fd mi;ZwDr lwpuk dh Lohd`fr;ksa ds lanHkZ esa O;fDrxr rkSj ij esjs }kjk tkWp iMrky dj yh xbZ gSa vkSj bls lgh ik;k x; gSa^^</t>
  </si>
  <si>
    <t>dk;kZy; dk uke</t>
  </si>
  <si>
    <t xml:space="preserve">01 dk laosru dh x.kuk @ekax izi= </t>
  </si>
  <si>
    <t xml:space="preserve"> ctV en</t>
  </si>
  <si>
    <t>dk;kZy; dk uke %&amp;</t>
  </si>
  <si>
    <t>foHkkx dk uke %&amp; ek/;fed f'k{kk</t>
  </si>
  <si>
    <t>iz;ksx 'kkyk</t>
  </si>
  <si>
    <t>fooj.k</t>
  </si>
  <si>
    <t xml:space="preserve">  01&amp; laosru</t>
  </si>
  <si>
    <t xml:space="preserve">  d&amp; osru jktif=r</t>
  </si>
  <si>
    <t xml:space="preserve">  [k&amp; osru vjktif=r</t>
  </si>
  <si>
    <t xml:space="preserve">  02&amp; HkRrs ,oa ekuns;</t>
  </si>
  <si>
    <t xml:space="preserve">  02&amp; egaxkbZ HkRrk ,fj;j</t>
  </si>
  <si>
    <t xml:space="preserve">  03&amp; fLFkjhdj.k @p0osreku ,fj;j</t>
  </si>
  <si>
    <t xml:space="preserve">  04&amp; edku fdjk;k HkRrk</t>
  </si>
  <si>
    <t xml:space="preserve">  05&amp; 'kgjh HkRrk</t>
  </si>
  <si>
    <t xml:space="preserve">  06&amp; cksul</t>
  </si>
  <si>
    <t xml:space="preserve">  07&amp;iz/kkukpk;Z HkRrk</t>
  </si>
  <si>
    <t xml:space="preserve">  08&amp; jksdfM;k HkRrk</t>
  </si>
  <si>
    <t xml:space="preserve">  09&amp; /kqykbZ HkRrk</t>
  </si>
  <si>
    <t xml:space="preserve">  10&amp; lkbZfdy HkRrk</t>
  </si>
  <si>
    <t xml:space="preserve">  11&amp; fodykax HkRrk</t>
  </si>
  <si>
    <t xml:space="preserve">  12&amp; lefiZr osru</t>
  </si>
  <si>
    <t xml:space="preserve">  ;ksx HkRrs ,oa ekuns; kk</t>
  </si>
  <si>
    <t xml:space="preserve">  ;ksx laosru ¿ k o kk À</t>
  </si>
  <si>
    <t xml:space="preserve"> 04  ;k=k O;;</t>
  </si>
  <si>
    <t xml:space="preserve"> 05  fpfdRlk O;;</t>
  </si>
  <si>
    <t>05&amp; dk;kZy; O;;</t>
  </si>
  <si>
    <t>06&amp; fdjk;k jsV dj vkSj jk;YVh</t>
  </si>
  <si>
    <t>20&amp; dk;kZdyki laca/kh okguksa dk la/kkj.k</t>
  </si>
  <si>
    <t>28&amp; fofo/k O;;</t>
  </si>
  <si>
    <t>31&amp; iqLrdky; ,oa i= if=dkvksa ij O;;</t>
  </si>
  <si>
    <t>33&amp; iz;ksx'kkyk</t>
  </si>
  <si>
    <t>38&amp; ys[ku lkexzh</t>
  </si>
  <si>
    <t>39&amp; eqnz.k O;;</t>
  </si>
  <si>
    <t>57&amp; foHkkxksa dh fof'k"V lsokvksa ij O;;</t>
  </si>
  <si>
    <t>;ksx th0,0 1¿ izi= 08 À</t>
  </si>
  <si>
    <t>egk ;ksx</t>
  </si>
  <si>
    <t>deZpkjh dk uke</t>
  </si>
  <si>
    <t>Lohd`r inksa dk fooj.k</t>
  </si>
  <si>
    <t>uke deZpkjh</t>
  </si>
  <si>
    <t>ega- HkRRkk</t>
  </si>
  <si>
    <t xml:space="preserve">;ksx </t>
  </si>
  <si>
    <t>ega HkRRkk</t>
  </si>
  <si>
    <t>fu;qfDr frfFk</t>
  </si>
  <si>
    <t>fQDl osru</t>
  </si>
  <si>
    <t>egaxkbZ HkRrk dk fooj.k</t>
  </si>
  <si>
    <t>Øe la[;k</t>
  </si>
  <si>
    <t>osru Lrj ,oa ikfjHkkf"kr osru</t>
  </si>
  <si>
    <t>deZpkjh la[;k</t>
  </si>
  <si>
    <t>nj</t>
  </si>
  <si>
    <t>jktif=r</t>
  </si>
  <si>
    <t>vjktif=r</t>
  </si>
  <si>
    <t>edku fdjk;k HkRrk dk fooj.k</t>
  </si>
  <si>
    <t>egaxkbZ  HkRrk ,fj;j dk fooj.k</t>
  </si>
  <si>
    <t>vU; HkRrksa  dk fooj.k</t>
  </si>
  <si>
    <t>fodykax HkRrk</t>
  </si>
  <si>
    <t>osru fLFkjhdj.k ,fj;j</t>
  </si>
  <si>
    <t xml:space="preserve">  ;ksx osru ¿d ls [k rdÀ k</t>
  </si>
  <si>
    <t xml:space="preserve"> loZ ;ksx izi= 8 ¼th0 ,0 01½</t>
  </si>
  <si>
    <t>ctV en %&amp;</t>
  </si>
  <si>
    <t>onhZ ctV</t>
  </si>
  <si>
    <t>vkbZ Mh ua-</t>
  </si>
  <si>
    <t>lgk;d deZpkfj;ksa ds Lohd`r in</t>
  </si>
  <si>
    <t>dk;Zjr lgk;d deZpkjh</t>
  </si>
  <si>
    <t>fjDr in</t>
  </si>
  <si>
    <t>iq:"k</t>
  </si>
  <si>
    <t>efgyk</t>
  </si>
  <si>
    <t xml:space="preserve">ys[kk en %&amp; </t>
  </si>
  <si>
    <t>ega0 HkRkk ,fj;j</t>
  </si>
  <si>
    <t xml:space="preserve"> 'kq} lsoaru ;ksx</t>
  </si>
  <si>
    <t>;k=kk HkRrk</t>
  </si>
  <si>
    <t>egk ;ksx izi= 8 ¼th0,0 01½</t>
  </si>
  <si>
    <t>fu;fer@lafonk</t>
  </si>
  <si>
    <t>orZeku ewy osru</t>
  </si>
  <si>
    <t>tUe frfFk</t>
  </si>
  <si>
    <t>fu;fer fu;qfDr dk fnukad</t>
  </si>
  <si>
    <t>uke in</t>
  </si>
  <si>
    <t>Lohd`r in</t>
  </si>
  <si>
    <t>dk;Zjr</t>
  </si>
  <si>
    <t>dk;Zjr dkfeZdksa dk fooj.k</t>
  </si>
  <si>
    <t>iwoZ</t>
  </si>
  <si>
    <t>i'pkr~</t>
  </si>
  <si>
    <t>fQDl osru ij fu;qDr dkfeZdksa dk osru</t>
  </si>
  <si>
    <t>fo|kFkhZ fe= ekuns;</t>
  </si>
  <si>
    <t>fu;fer</t>
  </si>
  <si>
    <t>ys[ks dk 'kh"kZ@nh/kZ'kh"kZ@y/kq 'kh"kZ@mi'kh"kZ</t>
  </si>
  <si>
    <t>ys[ks dk 'kh"kZ@nh/kZ'kh"kZ@y/kq 'kh"kZ@mi'kh"kZ-</t>
  </si>
  <si>
    <t>fof'k"V lsokvksa ij O;;</t>
  </si>
  <si>
    <t>fu;r dkfeZdksa dk ekuns;</t>
  </si>
  <si>
    <t>fu;r ekuns;</t>
  </si>
  <si>
    <t xml:space="preserve">OFFICE UID </t>
  </si>
  <si>
    <t xml:space="preserve">Lohd`r fjDr inks ds fo:) foHkkx es dk;Zjr vU; dkfeZdksa dk fooj.k </t>
  </si>
  <si>
    <t>dz-l-</t>
  </si>
  <si>
    <t>fjDr inksa dh la[;k</t>
  </si>
  <si>
    <t>rnFkZ vLFkk;h fu;qfDr ¼la[;k½</t>
  </si>
  <si>
    <t>vkSlr izfrO;fDr izfrekg O;;¼:i;ksa esa</t>
  </si>
  <si>
    <t>iquZfu;qfDr la[;k</t>
  </si>
  <si>
    <t>,tsUlh ds ek/;e ls ¼la[;k½</t>
  </si>
  <si>
    <t>vkSlr izfrO;fDr izfrekg O;;¼:i;ksa e</t>
  </si>
  <si>
    <t>izR;{k lafonk ¼la[;k½</t>
  </si>
  <si>
    <t>dkfeZd foHkkx ds ifji= ds vuqlkj la[;k</t>
  </si>
  <si>
    <t>vU; la[;k</t>
  </si>
  <si>
    <t xml:space="preserve">izi= &amp; 1 l </t>
  </si>
  <si>
    <t>foHkkx es dk;Zjr vU; dkfeZdksa dk fooj.k &amp;Lohd`r inks ds vfrfjDr</t>
  </si>
  <si>
    <t>;k=k ,oa fpfdRlk ds cdk;k nkoksa dh lwpuk</t>
  </si>
  <si>
    <t>Ø-l-</t>
  </si>
  <si>
    <t>vkfQl vkbZ Mh</t>
  </si>
  <si>
    <t>fo|ky;@dk;kZy; dk uke</t>
  </si>
  <si>
    <t>fpfdRlk</t>
  </si>
  <si>
    <t>;k=k</t>
  </si>
  <si>
    <t>GRAND TOTAL</t>
  </si>
  <si>
    <t xml:space="preserve"> </t>
  </si>
  <si>
    <t>dqy dk;Zjr</t>
  </si>
  <si>
    <t>deZpkjh vkbZ Mh ua-</t>
  </si>
  <si>
    <t>thih,Q @ izku ua-</t>
  </si>
  <si>
    <t>dqy fjDr in</t>
  </si>
  <si>
    <t>en dk uke</t>
  </si>
  <si>
    <t>vo'ks"k ctV jkf'k</t>
  </si>
  <si>
    <t>OFFICE ID</t>
  </si>
  <si>
    <t>fo|ky; dh eksgj</t>
  </si>
  <si>
    <t xml:space="preserve">ys[ks dk 'kh"kZ  </t>
  </si>
  <si>
    <t>orZeku Lohd`r inksa dh la[;k</t>
  </si>
  <si>
    <t xml:space="preserve">fu;fer dk;Zjr deZpkjh </t>
  </si>
  <si>
    <r>
      <t xml:space="preserve">fjDr inksa dh la[;k </t>
    </r>
    <r>
      <rPr>
        <sz val="11"/>
        <rFont val="Calibri"/>
        <family val="2"/>
      </rPr>
      <t>{6-(7+8)}</t>
    </r>
  </si>
  <si>
    <t>fu;fer @ dk;Z&amp;izHkkfjr Lohd`r inksa dk fooj.k</t>
  </si>
  <si>
    <t>okf"kZd foRrh; Hkkj ¼:i;s lgL= esa½</t>
  </si>
  <si>
    <t>ctV en%&amp;</t>
  </si>
  <si>
    <t>Office ID</t>
  </si>
  <si>
    <t>in dk is cS.M</t>
  </si>
  <si>
    <t>ega- HkRrk ds gdnkj dkfeZdksa dh la-</t>
  </si>
  <si>
    <t>edku fdjk;k ds gdnkj dkfeZdksa dh la-</t>
  </si>
  <si>
    <t>ega- HkRrk ,fj;j ds gdnkj dkfeZdksa dh la-</t>
  </si>
  <si>
    <t>vU; HkRrksa ds gdnkj dkfeZdksa dh la[;k</t>
  </si>
  <si>
    <t>jksdfM+;k HkRrk</t>
  </si>
  <si>
    <t xml:space="preserve"> /kqykbZ HkRRkk</t>
  </si>
  <si>
    <t>onhZ HkRrk</t>
  </si>
  <si>
    <t xml:space="preserve">fu;fer dk;Zjr dkfeZdks dk la[;kRed fooj.k </t>
  </si>
  <si>
    <t>onhZ HkRrk     iq:"k</t>
  </si>
  <si>
    <t xml:space="preserve">            efgyk</t>
  </si>
  <si>
    <t>oxZ</t>
  </si>
  <si>
    <t>PRINCIPAL</t>
  </si>
  <si>
    <t>LECTURER</t>
  </si>
  <si>
    <t>HEADMASTER</t>
  </si>
  <si>
    <t>PET Gr. I</t>
  </si>
  <si>
    <t>AOS</t>
  </si>
  <si>
    <t>SEN. TEACHER</t>
  </si>
  <si>
    <t>PET Gr. II</t>
  </si>
  <si>
    <t>LIBRARIAN Gr. II</t>
  </si>
  <si>
    <t>LAB ASST. Gr. II</t>
  </si>
  <si>
    <t>CLERCK Gr. I</t>
  </si>
  <si>
    <t>PET Gr. III</t>
  </si>
  <si>
    <t>TEACHER</t>
  </si>
  <si>
    <t>LIBRARIAN Gr. III</t>
  </si>
  <si>
    <t>LAB ASST. Gr. III</t>
  </si>
  <si>
    <t>CLERCK Gr. II</t>
  </si>
  <si>
    <t>FILD MAN</t>
  </si>
  <si>
    <t>LAB BOY</t>
  </si>
  <si>
    <t>JAMADAR</t>
  </si>
  <si>
    <t>PEON</t>
  </si>
  <si>
    <t>;g lhV izksVsDV dh gqbZ gS fdlh Hkh izdkj dk ifjorZu ugha djuk gSA ist lsVi fd;k gqvk gSA dsoy fizaV gh fudkyuk gSA</t>
  </si>
  <si>
    <t xml:space="preserve">bl lhV esa [kkyh jks dks gkbM djrs gq, fizaV fudkyuk gSA vkSj fdlh Hkh izdkj dk ifjorZu ugha djuk gSA </t>
  </si>
  <si>
    <t>izi= 8 dk vuq- 02</t>
  </si>
  <si>
    <t>vU; ,fj;j</t>
  </si>
  <si>
    <t>deZpkj vkbZ Mh la-</t>
  </si>
  <si>
    <t>vU; @ lafonk ij fu;qqDr dkfeZdksa dk ekuns;</t>
  </si>
  <si>
    <t>fQDl osru ij fu;qDr dkfeZd ftudk LFkkukUrj.k gks x;k gks ;k osru fu;ferhdj.k gks x;k gks vkSj izFke pkj ekg esa jkf'k vkgfjr dh xbZ gks rks vkgfjr jkf'k</t>
  </si>
  <si>
    <t xml:space="preserve">dk;ZeqfDr dk fnukad </t>
  </si>
  <si>
    <t>laosru ¼01½</t>
  </si>
  <si>
    <t>;k=k O;; ¼03½</t>
  </si>
  <si>
    <t>fpfdRlk O;; ¼04½</t>
  </si>
  <si>
    <t>dk;kZy; O;; ¼05½</t>
  </si>
  <si>
    <t>iqLrdky; ¼31½</t>
  </si>
  <si>
    <t>iz;ksx'kkyk ¼33½</t>
  </si>
  <si>
    <t>fo- lsok O;; ¼57½</t>
  </si>
  <si>
    <t>o`f};k ¼37½</t>
  </si>
  <si>
    <t>vU; ¼½</t>
  </si>
  <si>
    <t>STATE FUND / CA</t>
  </si>
  <si>
    <t>ysoy la[;k</t>
  </si>
  <si>
    <t>ysoy la-</t>
  </si>
  <si>
    <t>dz0 la</t>
  </si>
  <si>
    <t>vkbMh ua0</t>
  </si>
  <si>
    <t>uke fo|ky;</t>
  </si>
  <si>
    <t>fof'k"V lsok</t>
  </si>
  <si>
    <t>th, 02 dh lhV</t>
  </si>
  <si>
    <t xml:space="preserve"> Mkd ,oa rkj</t>
  </si>
  <si>
    <t>fctyh ikuh</t>
  </si>
  <si>
    <t xml:space="preserve"> cqDl ,oa pkVZl</t>
  </si>
  <si>
    <t>QfuZpj ,oa Vad.k ejEer</t>
  </si>
  <si>
    <t>QqVdj vU; O;;</t>
  </si>
  <si>
    <t>;ksx dk;kZy; O;;</t>
  </si>
  <si>
    <t>ofZnZ;ksa ij O;;</t>
  </si>
  <si>
    <t>iz;ksx'kkyk</t>
  </si>
  <si>
    <t>foHkkx dh fof'k"B lsok,sa</t>
  </si>
  <si>
    <t>th, 02 dk ;ksx</t>
  </si>
  <si>
    <t>1</t>
  </si>
  <si>
    <t>S.NO.</t>
  </si>
  <si>
    <t>ID No.</t>
  </si>
  <si>
    <t>NAME OF SCHOOL</t>
  </si>
  <si>
    <t xml:space="preserve">DA </t>
  </si>
  <si>
    <t xml:space="preserve">HRA </t>
  </si>
  <si>
    <t>BONOUS</t>
  </si>
  <si>
    <t>FIX SALARY</t>
  </si>
  <si>
    <t>T.A.</t>
  </si>
  <si>
    <t>M.B.</t>
  </si>
  <si>
    <t>ctV en</t>
  </si>
  <si>
    <t>GAZ. SALARY</t>
  </si>
  <si>
    <t>NON GAZ. SALARY</t>
  </si>
  <si>
    <t>DA ARREAR</t>
  </si>
  <si>
    <t>SURRENDER</t>
  </si>
  <si>
    <t>CASHIOR ALL.</t>
  </si>
  <si>
    <t>WASHING ALL.</t>
  </si>
  <si>
    <t>HAND. ALL.</t>
  </si>
  <si>
    <t>TOTAL (4+5)</t>
  </si>
  <si>
    <t>ys[kk en ¼izR;sd ys[kk en dk vYkx vyx Hkjsa½</t>
  </si>
  <si>
    <t>FIXATION ARREAR</t>
  </si>
  <si>
    <t>vU; @lsokfuo`r @ LFkkukurfjr dkfeZdks dk osru</t>
  </si>
  <si>
    <t xml:space="preserve">Lohd`r LVkQ ds os inuke gh n'kkZ;s tk;s tks fd lacaf/kr lsok fu;e rFkk jktLFkku flfoy lsok ¼iqujhf{kr osru½ fu;e 2017 esa vafdr gSaA bl fooj.k dh lR;rk dh tkWp dk;kZy;{k }kjk fuEu izek.k i= nsrs gq, dh tk;sxhA </t>
  </si>
  <si>
    <t>O;; ctV</t>
  </si>
  <si>
    <t xml:space="preserve"> 'ks"k ctV jkf'k</t>
  </si>
  <si>
    <t>G-Regular</t>
  </si>
  <si>
    <t>NG-Regular</t>
  </si>
  <si>
    <t>ts.Mj</t>
  </si>
  <si>
    <t>L-16</t>
  </si>
  <si>
    <t>L-11</t>
  </si>
  <si>
    <t>L-10</t>
  </si>
  <si>
    <t>Fixed</t>
  </si>
  <si>
    <t>blesa vki vius dk;kZy; dk uke fy[ksa A</t>
  </si>
  <si>
    <t xml:space="preserve">vkWfQl vkbZMh </t>
  </si>
  <si>
    <t>blesa vki vius fo|ky; dh vkWfQl vkbZ Mh ¼vkbZ-,Q-,e-,l- ds vuqlkj½ fy[ksa A</t>
  </si>
  <si>
    <t>ftl gsM dk ctV cuk jgsa gS oks gsM fy[ksaA tSls 2202&amp;02&amp;109&amp;27&amp;01 ¼blh QksjesV esa gh fy[ksa½</t>
  </si>
  <si>
    <r>
      <rPr>
        <b/>
        <sz val="12"/>
        <rFont val="Arial"/>
        <family val="2"/>
      </rPr>
      <t>IFMS</t>
    </r>
    <r>
      <rPr>
        <b/>
        <sz val="12"/>
        <rFont val="Kruti Dev 010"/>
      </rPr>
      <t xml:space="preserve"> ds vuqlkj ctV enokj vafdr djrs gq, ,d izfr lhchbZvks dk;kZy; esa ctV feyku ds le; izLrqr djsaA tks dkfeZd va'knk;h isa'ku ;kstuk esa gS og dkfeZd ckn ds ,oa thih,Q okys dkfeZd iwoZ ds gksxsa A </t>
    </r>
  </si>
  <si>
    <t>अतिरिक्त जिला शिक्षा अधिकारी</t>
  </si>
  <si>
    <t>प्रशासनिक अधिकारी</t>
  </si>
  <si>
    <t>चतुर्थ श्रेणी कर्मचारी</t>
  </si>
  <si>
    <t>उपनिदेशक</t>
  </si>
  <si>
    <t>उप जिला शिक्षा अधिकारी (शारीरिक शिक्षा)</t>
  </si>
  <si>
    <t>जिला शिक्षा अधिकारी</t>
  </si>
  <si>
    <t>वाहन चालक</t>
  </si>
  <si>
    <t>जमादार</t>
  </si>
  <si>
    <t>कनिष्ठ लेखाकार</t>
  </si>
  <si>
    <t>कनिष्ठ विधि अधिकारी</t>
  </si>
  <si>
    <t>वरिष्ठ अध्यापक</t>
  </si>
  <si>
    <t>आशुलिपिक</t>
  </si>
  <si>
    <t>स्‍थापना अधिकारी</t>
  </si>
  <si>
    <t>सहायक प्रशासनिक अधिकारी</t>
  </si>
  <si>
    <t>सहायक लेखाधिकारी ग्रेड - I</t>
  </si>
  <si>
    <t>अतिरिक्त प्रशासनिक अधिकारी</t>
  </si>
  <si>
    <t>वरिष्ठ सहायक</t>
  </si>
  <si>
    <t>कनिष्ठ सहायक</t>
  </si>
  <si>
    <t>कृषि शिक्षा प्रभारी</t>
  </si>
  <si>
    <t>कृषि अध्यापक</t>
  </si>
  <si>
    <t>प्रशिक्षक</t>
  </si>
  <si>
    <t>प्रयोगशाला परिचारक</t>
  </si>
  <si>
    <t>व्याख्याता स्कूल(शिक्षा)</t>
  </si>
  <si>
    <t>पुस्तकालय अध्यक्ष श्रेणी III</t>
  </si>
  <si>
    <t>प्रधानाचार्य</t>
  </si>
  <si>
    <t>अध्यापक</t>
  </si>
  <si>
    <t>शारीरिक शिक्षक श्रेणी I</t>
  </si>
  <si>
    <t>शारीरिक शिक्षक श्रेणी II</t>
  </si>
  <si>
    <t>शारीरिक शिक्षक श्रेणी III</t>
  </si>
  <si>
    <t>फील्ड मैन व फील्ड रिक़ॉर्डर</t>
  </si>
  <si>
    <t>पुस्तकालय अध्यक्ष श्रेणी II</t>
  </si>
  <si>
    <t>पुस्तकालय अध्यक्ष श्रेणी I</t>
  </si>
  <si>
    <t>कार्यालय में पोस्ट विवरण</t>
  </si>
  <si>
    <t>प्रबोधक</t>
  </si>
  <si>
    <t>L-12</t>
  </si>
  <si>
    <t>L-14</t>
  </si>
  <si>
    <t>L-15</t>
  </si>
  <si>
    <t>L-17</t>
  </si>
  <si>
    <t>L-18</t>
  </si>
  <si>
    <t>L-1</t>
  </si>
  <si>
    <t>L-5</t>
  </si>
  <si>
    <t>L-8</t>
  </si>
  <si>
    <t>प्रयोगशाला सहायक III</t>
  </si>
  <si>
    <t>प्रयोगशाला सहायक II</t>
  </si>
  <si>
    <t>Total</t>
  </si>
  <si>
    <t>STATE FUND</t>
  </si>
  <si>
    <t>'kgjh HkÙkk</t>
  </si>
  <si>
    <t>/kqykbZ HkRrk</t>
  </si>
  <si>
    <t>osru fLFkjh- ,fj;j jkf'k</t>
  </si>
  <si>
    <t>Office ID-</t>
  </si>
  <si>
    <t>dkfeZdksa dk fooj.k ¼izi= 8 dk vuq- 01½</t>
  </si>
  <si>
    <t>Budget Head</t>
  </si>
  <si>
    <t>lefiZr osru fooj.k ¼izi= 8 dk vuq- 03½</t>
  </si>
  <si>
    <t xml:space="preserve">ctV en %&amp; </t>
  </si>
  <si>
    <t>योग</t>
  </si>
  <si>
    <t xml:space="preserve">ctV en </t>
  </si>
  <si>
    <t>fQDl osru ij fu;qDr dkfeZdksa dh lwph ¼izi= 8 dk vuq- 04½</t>
  </si>
  <si>
    <t>bl lhV ds dyj okys dkWyeksa dh iwfrZ vki }kjk dh tkuh gsA</t>
  </si>
  <si>
    <t>fo|ky; @ dk;kZy; dk uke</t>
  </si>
  <si>
    <t>fo|ky; @ dk;kZy; dh eksgj</t>
  </si>
  <si>
    <t xml:space="preserve">bl lhV dk dsoy fizaV fudkyuk gS A fdlh Hkh izdkj dk ifjorZu ugha djuk gSA </t>
  </si>
  <si>
    <t>blesa vki vius fo|ky; @ dk;kZy; dk uke fy[ksa A</t>
  </si>
  <si>
    <t>orZeku ysoy la-</t>
  </si>
  <si>
    <t>deZpkjh dk orZeku is esfVªDl ysoy</t>
  </si>
  <si>
    <t>fofHkUu O;;</t>
  </si>
  <si>
    <t>Vidhyarthi Mitra</t>
  </si>
  <si>
    <t>Other/ Transferred/ Retired</t>
  </si>
  <si>
    <t>l= 2022&amp;2023 esa vkoafVr ,oa O;; ctV dk fooj.k</t>
  </si>
  <si>
    <t xml:space="preserve">वरिष्ठ कंप्युटर अनुदेशक </t>
  </si>
  <si>
    <t xml:space="preserve">बेसिक कंप्युटर अनुदेशक </t>
  </si>
  <si>
    <t>बेसिक कंप्युटर अनुदेशक</t>
  </si>
  <si>
    <t>CITY Allo.</t>
  </si>
  <si>
    <t>TOTAL ALL. (7 to 19)</t>
  </si>
  <si>
    <t>TOTAL (6+20)</t>
  </si>
  <si>
    <t>G.TOTAL (21+22+23)</t>
  </si>
  <si>
    <t xml:space="preserve">bl lhV esa vafre Ø-l-a dkWye ch ds ckn dh jks tks [kkyh gS dks gkbM djrs gq, fizaV fudkyuk gSA 'kgjh HkRRkk dh ns;rk curh gS rks jkf'k Hkjh tkuh gSA vkSj fdlh Hkh izdkj dk ifjorZu ugha djuk gSA </t>
  </si>
  <si>
    <t>bl lhV dk fizaV ugha fudkyuk gS A dsoy ctV rS;kj djus gsrq ekLVj 1 lhV gS rFkk dyj okys dkWye esa gh funsZ'kkuqlkj bUnzkt fd;k tkuk gSA</t>
  </si>
  <si>
    <t>vius iz/kkukpk;Z] fo|ky; dk uke ,oa LFkku fy[ksa A</t>
  </si>
  <si>
    <t>l= 2023&amp;2024 esa vkoafVr ,oa O;; ctV dk fooj.k</t>
  </si>
  <si>
    <r>
      <t xml:space="preserve">l= 2022&amp;2023 esa vkoafVr ,oa O;; ctV dk fooj.k </t>
    </r>
    <r>
      <rPr>
        <sz val="16"/>
        <rFont val="Calibri"/>
        <family val="2"/>
      </rPr>
      <t>(IFMS</t>
    </r>
    <r>
      <rPr>
        <sz val="16"/>
        <rFont val="Kruti Dev 010"/>
      </rPr>
      <t>ds vuqlkj ½</t>
    </r>
  </si>
  <si>
    <t>2022-23</t>
  </si>
  <si>
    <t>उपप्रधानाचार्य</t>
  </si>
  <si>
    <t>iz/kkukpk;Z</t>
  </si>
  <si>
    <t>-</t>
  </si>
  <si>
    <r>
      <t xml:space="preserve">IFMS </t>
    </r>
    <r>
      <rPr>
        <b/>
        <sz val="12"/>
        <rFont val="Kruti Dev 010"/>
      </rPr>
      <t>ds vuqlkj l= 2022&amp;23 dh izfr MkmuyksM djds vkoafVr ctV ¼</t>
    </r>
    <r>
      <rPr>
        <b/>
        <sz val="12"/>
        <rFont val="Calibri"/>
        <family val="2"/>
      </rPr>
      <t xml:space="preserve">AFD) </t>
    </r>
    <r>
      <rPr>
        <b/>
        <sz val="12"/>
        <rFont val="Kruti Dev 010"/>
      </rPr>
      <t>,oa O;; jkf'k dk vadu djrs gq, ,d izfr lhchbZvks dk;kZy; esa ctV izLrqr ds lke; Hkh layXu djsa A</t>
    </r>
    <r>
      <rPr>
        <b/>
        <sz val="12"/>
        <rFont val="Arial"/>
        <family val="2"/>
      </rPr>
      <t xml:space="preserve"> IFMS ID- guest Password- Guest@321</t>
    </r>
  </si>
  <si>
    <t>l= 2024&amp;2025 esa vkoafVr ,oa O;; ctV dk fooj.k</t>
  </si>
  <si>
    <t xml:space="preserve">l= 2025&amp;26 esa O;; jkf'k </t>
  </si>
  <si>
    <t>l= 2025&amp;26</t>
  </si>
  <si>
    <t>01-04--24 ls 31-07--24 rd O;; jkf'k</t>
  </si>
  <si>
    <t>01-08--24 ls 31-03--25 rd O;; jkf'k</t>
  </si>
  <si>
    <t>l= 2024&amp;25 esa dqy O;; jkf'k</t>
  </si>
  <si>
    <r>
      <t xml:space="preserve">l= 2024&amp;2025 esa vkoafVr ,oa O;; ctV dk fooj.k </t>
    </r>
    <r>
      <rPr>
        <sz val="16"/>
        <rFont val="Calibri"/>
        <family val="2"/>
      </rPr>
      <t xml:space="preserve">(IFMS </t>
    </r>
    <r>
      <rPr>
        <sz val="16"/>
        <rFont val="Kruti Dev 010"/>
      </rPr>
      <t>ds vuqlkj ½</t>
    </r>
  </si>
  <si>
    <t>सस्‍थापना अधिकारी</t>
  </si>
  <si>
    <t>उप प्रधानाचार्य</t>
  </si>
  <si>
    <t>ekg ekpZ 2025 ls twu 2025 ds nksjku osru vkgfjr ekg dh la[;k</t>
  </si>
  <si>
    <t>ekg tqykbZ 2025 ls Qj- 2026 ds nksjku osru vkgfjr ekg dh la[;k</t>
  </si>
  <si>
    <t>ekg ekpZ 2025 ls Qjojh 2026 ds nksjku fQDl osru vkgfjr ekg dh la[;k</t>
  </si>
  <si>
    <t>cksul 2025&amp;26</t>
  </si>
  <si>
    <t>ewy osru 7@25</t>
  </si>
  <si>
    <t>2023-24</t>
  </si>
  <si>
    <t>ekax jkf'k 2025&amp;26</t>
  </si>
  <si>
    <t xml:space="preserve">               izi= &amp; 4 ¿ 'khV 2025&amp;2026 À     </t>
  </si>
  <si>
    <t>No</t>
  </si>
  <si>
    <t>Yes</t>
  </si>
  <si>
    <t xml:space="preserve">यदि कोई कार्मिक फिक्स पे पर है तो उस कार्मिक का विवरण इस प्रपत्र में Manvali अंकित करे। </t>
  </si>
  <si>
    <r>
      <t xml:space="preserve">ljs.Mj 2025&amp;26 ds fy, ;ksX; </t>
    </r>
    <r>
      <rPr>
        <b/>
        <sz val="16"/>
        <color theme="1"/>
        <rFont val="Calibri"/>
        <family val="2"/>
        <scheme val="minor"/>
      </rPr>
      <t>Yes Or No</t>
    </r>
  </si>
  <si>
    <r>
      <t xml:space="preserve">Mh, ,fj;j feyk ;k ugha </t>
    </r>
    <r>
      <rPr>
        <b/>
        <sz val="16"/>
        <color theme="1"/>
        <rFont val="Calibri"/>
        <family val="2"/>
        <scheme val="minor"/>
      </rPr>
      <t>Yes Or No</t>
    </r>
  </si>
  <si>
    <r>
      <rPr>
        <b/>
        <sz val="18"/>
        <rFont val="Calibri"/>
        <family val="2"/>
        <scheme val="minor"/>
      </rPr>
      <t xml:space="preserve">IFMS </t>
    </r>
    <r>
      <rPr>
        <b/>
        <sz val="18"/>
        <rFont val="Kruti Dev 010"/>
      </rPr>
      <t xml:space="preserve">ij Lohd`r inksa ds vk/kkj ij gh bUnzkt fd;k tkuk gS  </t>
    </r>
    <r>
      <rPr>
        <b/>
        <sz val="18"/>
        <rFont val="Calibri"/>
        <family val="2"/>
      </rPr>
      <t>↓</t>
    </r>
  </si>
  <si>
    <r>
      <rPr>
        <b/>
        <sz val="18"/>
        <color rgb="FF002060"/>
        <rFont val="Calibri"/>
        <family val="2"/>
      </rPr>
      <t>←</t>
    </r>
    <r>
      <rPr>
        <b/>
        <sz val="18"/>
        <color rgb="FF002060"/>
        <rFont val="Kruti Dev 010"/>
      </rPr>
      <t xml:space="preserve"> </t>
    </r>
    <r>
      <rPr>
        <b/>
        <sz val="18"/>
        <color rgb="FF002060"/>
        <rFont val="Calibri"/>
        <family val="2"/>
        <scheme val="minor"/>
      </rPr>
      <t>IFMS</t>
    </r>
    <r>
      <rPr>
        <b/>
        <sz val="18"/>
        <color rgb="FF002060"/>
        <rFont val="Kruti Dev 010"/>
      </rPr>
      <t xml:space="preserve"> ls l= 2024&amp;25 dh MkmuyksM izfr ls enokj vkoafVr jkf'k rFkk </t>
    </r>
    <r>
      <rPr>
        <b/>
        <sz val="18"/>
        <color rgb="FF002060"/>
        <rFont val="Calibri"/>
        <family val="2"/>
        <scheme val="minor"/>
      </rPr>
      <t>RAJKOSH</t>
    </r>
    <r>
      <rPr>
        <b/>
        <sz val="18"/>
        <color rgb="FF002060"/>
        <rFont val="Kruti Dev 010"/>
      </rPr>
      <t xml:space="preserve"> ls vof/k okbZt o enokj O;; jkf'k dk bUnzkt fd;k tkuk gSA</t>
    </r>
  </si>
  <si>
    <r>
      <rPr>
        <b/>
        <sz val="20"/>
        <color rgb="FF002060"/>
        <rFont val="Calibri"/>
        <family val="2"/>
      </rPr>
      <t>←</t>
    </r>
    <r>
      <rPr>
        <b/>
        <sz val="20"/>
        <color rgb="FF002060"/>
        <rFont val="Kruti Dev 010"/>
      </rPr>
      <t xml:space="preserve"> </t>
    </r>
    <r>
      <rPr>
        <b/>
        <sz val="20"/>
        <color rgb="FF002060"/>
        <rFont val="Calibri"/>
        <family val="2"/>
        <scheme val="minor"/>
      </rPr>
      <t>IFMS</t>
    </r>
    <r>
      <rPr>
        <b/>
        <sz val="20"/>
        <color rgb="FF002060"/>
        <rFont val="Kruti Dev 010"/>
      </rPr>
      <t xml:space="preserve"> ls l= 2022&amp;23 dh MkmuyksM izfr ls enokj vkoafVr ,oa O;; jkf'k dk bUnzkt fd;k tkuk gSA</t>
    </r>
  </si>
  <si>
    <t>jk-m-ek-fo-Mlk.kk [kqnZ</t>
  </si>
  <si>
    <t>2202-02-109-27-01</t>
  </si>
  <si>
    <t>l= 2026&amp;27</t>
  </si>
  <si>
    <t>30-06-25 rd dqy cdk;k dh fLFkfr</t>
  </si>
  <si>
    <r>
      <t xml:space="preserve">l= 2023&amp;2024 esa vkoafVr ,oa O;; ctV dk fooj.k </t>
    </r>
    <r>
      <rPr>
        <sz val="16"/>
        <rFont val="Calibri"/>
        <family val="2"/>
      </rPr>
      <t>(IFMS</t>
    </r>
    <r>
      <rPr>
        <sz val="16"/>
        <rFont val="Kruti Dev 010"/>
      </rPr>
      <t>ds vuqlkj ½</t>
    </r>
  </si>
  <si>
    <r>
      <t xml:space="preserve">l= 2025&amp;2026 esa vkoafVr ,oa O;; ctV dk fooj.k </t>
    </r>
    <r>
      <rPr>
        <sz val="16"/>
        <rFont val="Calibri"/>
        <family val="2"/>
      </rPr>
      <t xml:space="preserve">(IFMS </t>
    </r>
    <r>
      <rPr>
        <sz val="16"/>
        <rFont val="Kruti Dev 010"/>
      </rPr>
      <t>ds vuqlkj ½</t>
    </r>
  </si>
  <si>
    <t>01-04--25 ls 31-07--25 rd O;; jkf'k</t>
  </si>
  <si>
    <t>01-08--25 ls 31-03--26 rd O;; jkf'k</t>
  </si>
  <si>
    <t>l= 2025&amp;26 esa dqy O;; jkf'k</t>
  </si>
  <si>
    <r>
      <rPr>
        <b/>
        <sz val="18"/>
        <color rgb="FF002060"/>
        <rFont val="Calibri"/>
        <family val="2"/>
      </rPr>
      <t>←</t>
    </r>
    <r>
      <rPr>
        <b/>
        <sz val="18"/>
        <color rgb="FF002060"/>
        <rFont val="Kruti Dev 010"/>
      </rPr>
      <t xml:space="preserve"> </t>
    </r>
    <r>
      <rPr>
        <b/>
        <sz val="18"/>
        <color rgb="FF002060"/>
        <rFont val="Calibri"/>
        <family val="2"/>
        <scheme val="minor"/>
      </rPr>
      <t>IFMS</t>
    </r>
    <r>
      <rPr>
        <b/>
        <sz val="18"/>
        <color rgb="FF002060"/>
        <rFont val="Kruti Dev 010"/>
      </rPr>
      <t xml:space="preserve"> ls l= 2025&amp;26 dh MkmuyksM izfr ls enokj vkoafVr jkf'k rFkk </t>
    </r>
    <r>
      <rPr>
        <b/>
        <sz val="18"/>
        <color rgb="FF002060"/>
        <rFont val="Calibri"/>
        <family val="2"/>
        <scheme val="minor"/>
      </rPr>
      <t>RAJKOSH</t>
    </r>
    <r>
      <rPr>
        <b/>
        <sz val="18"/>
        <color rgb="FF002060"/>
        <rFont val="Kruti Dev 010"/>
      </rPr>
      <t xml:space="preserve"> ls vof/k okbZt o enokj O;; jkf'k dk bUnzkt fd;k tkuk gSA</t>
    </r>
  </si>
  <si>
    <r>
      <rPr>
        <b/>
        <sz val="20"/>
        <color rgb="FF002060"/>
        <rFont val="Calibri"/>
        <family val="2"/>
      </rPr>
      <t>←</t>
    </r>
    <r>
      <rPr>
        <b/>
        <sz val="20"/>
        <color rgb="FF002060"/>
        <rFont val="Kruti Dev 010"/>
      </rPr>
      <t xml:space="preserve"> </t>
    </r>
    <r>
      <rPr>
        <b/>
        <sz val="20"/>
        <color rgb="FF002060"/>
        <rFont val="Calibri"/>
        <family val="2"/>
        <scheme val="minor"/>
      </rPr>
      <t>IFMS</t>
    </r>
    <r>
      <rPr>
        <b/>
        <sz val="20"/>
        <color rgb="FF002060"/>
        <rFont val="Kruti Dev 010"/>
      </rPr>
      <t xml:space="preserve"> ls l= 2023&amp;24 dh MkmuyksM izfr ls enokj vkoafVr ,oa O;; jkf'k dk bUnzkt fd;k tkuk gSA</t>
    </r>
  </si>
  <si>
    <t>;fn dkfeZd l= 2025&amp;26 esa lsokfuo`Ùk gks jgk gS ;k ifjoh{kk/khu vof/k iw.kZ dj ysrk gS rks gh ifjorZu djsa vU;Fkk fMQkWYV ¼4 ,oa 8½ jgus nsa</t>
  </si>
  <si>
    <t>;fn dkfeZd l= 2026&amp;27 esa lsokfuo`Ùk gks jgk gS ;k ifjoh{kk/khu vof/k iq.kZ dj ysrk gS rks gh ifjorZu djsa vU;Fkk fMQkWYV ¼4 ,oa 8½ jgus nsa</t>
  </si>
  <si>
    <t>ekg tqykbZ 2026 ls Qj- 2027 ds nksjku osru vkgfjr ekg dh la[;k</t>
  </si>
  <si>
    <t>dk;Zjr dkfeZdksa dk fooj.k ¼is eSustj osru ekg tqykbZ 2025 ds vk/kkj ij QhM fd;k tkuk gS½</t>
  </si>
  <si>
    <t>;fn dkfeZd l= 2025&amp;26 esa ijhoh{kk/khu dky esa gS rks gh ifjorZu djsa vU;Fkk fMQkWYV ¼0 ,oa 0½ gh jgus nsa</t>
  </si>
  <si>
    <t>ekg ekpZ 2026 ls Qjojh 2027 ds nksjku fQDl osru vkgfjr ekg dh la[;k</t>
  </si>
  <si>
    <t>cksul 2026&amp;27</t>
  </si>
  <si>
    <r>
      <t xml:space="preserve">ljs.Mj 2026&amp;27 ds fy, ;ksX; </t>
    </r>
    <r>
      <rPr>
        <b/>
        <sz val="16"/>
        <color theme="1"/>
        <rFont val="Calibri"/>
        <family val="2"/>
        <scheme val="minor"/>
      </rPr>
      <t>Yes Or No</t>
    </r>
  </si>
  <si>
    <t>vk; &amp; O;;d vuqeku lkjka'k 2025&amp;2026</t>
  </si>
  <si>
    <t xml:space="preserve">     la'kksf/kr vuqeku      2025&amp; 2026</t>
  </si>
  <si>
    <t>vk; &amp; O;;d vuqeku 2026&amp; 2027</t>
  </si>
  <si>
    <t xml:space="preserve">foRrh; o"kZ 2025 &amp;26  esa 01 laosru esa vkoafVr jkf'k </t>
  </si>
  <si>
    <t>tqykbZ 2025 rd dk okLrfod O;;</t>
  </si>
  <si>
    <t>vxLr 2025 ls ekpZ 2026 rd gksus okyk vuqekfur O;;</t>
  </si>
  <si>
    <t>foRrh; o"kZ 2025 &amp;26 esa gksus okyk dqy O;;</t>
  </si>
  <si>
    <t>o"kZ 2025 &amp;26  vfrfjDr ds fy;s vko';drk</t>
  </si>
  <si>
    <t>foRrh; o"kZ 2026&amp;27  ds fy; vuqeku</t>
  </si>
  <si>
    <t>foLr`r O;;d vuqeku ckcr foRr  o"kZ 2026 &amp;27 ,ao la'kksf/kr vuqeku 2025 &amp;26</t>
  </si>
  <si>
    <t>ekpZ 26 dk ewy osru</t>
  </si>
  <si>
    <t>ekg ekpZ 2026 ls twu 2026 ds nksjku osru vkgfjr ekg dh la[;k</t>
  </si>
  <si>
    <t>ctV dh izkjfEHkd frfFk vFkkZr~ 1 ekpZ 2026  dks deZpkjh dk osru</t>
  </si>
  <si>
    <t xml:space="preserve">  01&amp; egaxkbZ HkRrk 55 izfr-</t>
  </si>
  <si>
    <t>la'kksf/kr vuqeku 2025&amp;26</t>
  </si>
  <si>
    <t>vk; O;; vuqeku 2026&amp;2027</t>
  </si>
  <si>
    <t>la'kksf/kr vuqeku 2025 &amp;26</t>
  </si>
  <si>
    <t>vk; O;; vuqeku 2026  &amp;2027</t>
  </si>
  <si>
    <t>2024-25</t>
  </si>
  <si>
    <t>vk; O;; vuqeku ckcr 2025&amp;26</t>
  </si>
  <si>
    <t>la'kksf/kr vuqeku 2025&amp;26 esa fQDl osru</t>
  </si>
  <si>
    <t>vk; O;; vuqeku 2026&amp;2027 esa fQDl osru</t>
  </si>
  <si>
    <t>la'kksf/kr vuqeku 2025&amp;2026</t>
  </si>
  <si>
    <t>vk; O;;d vuqeku 2026&amp;2027</t>
  </si>
  <si>
    <t>ewy osru 7@26</t>
  </si>
  <si>
    <t>fjDr inksa dk fooj.k l= 2025&amp;26</t>
  </si>
  <si>
    <t>dk;Zjr inksa dk fooj.k l= 2025&amp;26</t>
  </si>
  <si>
    <t>Lohd`r inksa dk fooj.k l= 2025&amp;26</t>
  </si>
  <si>
    <t>jktif=r @ vjktif=r@ fQDlM ¼l= 2026&amp;27 ds vuqlkj½</t>
  </si>
  <si>
    <t xml:space="preserve">l= 2026&amp;27 esa O;; jkf'k </t>
  </si>
  <si>
    <t xml:space="preserve">fnukad 30-06-2025 rd ds cdk;k ;k=k o fpfdRlk nkoksa dh jkf'k dk vadu fd;k tkuk gSA </t>
  </si>
  <si>
    <r>
      <t xml:space="preserve">IFMS </t>
    </r>
    <r>
      <rPr>
        <b/>
        <sz val="12"/>
        <rFont val="Kruti Dev 010"/>
      </rPr>
      <t>ds vuqlkj l= 2023&amp;24 dh izfr MkmuyksM djds vkoafVr ctV ¼</t>
    </r>
    <r>
      <rPr>
        <b/>
        <sz val="12"/>
        <rFont val="Calibri"/>
        <family val="2"/>
      </rPr>
      <t xml:space="preserve">AFD) </t>
    </r>
    <r>
      <rPr>
        <b/>
        <sz val="12"/>
        <rFont val="Kruti Dev 010"/>
      </rPr>
      <t>,oa O;; jkf'k dk vadu djrs gq, ,d izfr lhchbZvks dk;kZy; esa ctV izLrqr ds lke; Hkh layXu djsa A</t>
    </r>
    <r>
      <rPr>
        <b/>
        <sz val="12"/>
        <rFont val="Arial"/>
        <family val="2"/>
      </rPr>
      <t xml:space="preserve"> IFMS ID- guest Password- Guest@321</t>
    </r>
  </si>
  <si>
    <r>
      <t xml:space="preserve">IFMS </t>
    </r>
    <r>
      <rPr>
        <b/>
        <sz val="12"/>
        <rFont val="Kruti Dev 010"/>
      </rPr>
      <t>ds vuqlkj l= 2024&amp;25 dh izfr MkmuyksM djds vkoafVr ctV ¼</t>
    </r>
    <r>
      <rPr>
        <b/>
        <sz val="12"/>
        <rFont val="Calibri"/>
        <family val="2"/>
      </rPr>
      <t xml:space="preserve">AFD) </t>
    </r>
    <r>
      <rPr>
        <b/>
        <sz val="12"/>
        <rFont val="Kruti Dev 010"/>
      </rPr>
      <t>dk vadu djrs gq, ,d izfr lhchbZvks dk;kZy; esa ctV izLrqr ds lke; Hkh layXu djsa A</t>
    </r>
    <r>
      <rPr>
        <b/>
        <sz val="12"/>
        <rFont val="Arial"/>
        <family val="2"/>
      </rPr>
      <t xml:space="preserve"> IFMS ID- guest Password- Guest@321</t>
    </r>
  </si>
  <si>
    <r>
      <t xml:space="preserve">IFMS </t>
    </r>
    <r>
      <rPr>
        <b/>
        <sz val="16"/>
        <rFont val="Kruti Dev 010"/>
      </rPr>
      <t>ds vuqlkj l= 2025&amp;26 dh vkoafVr ctV 0 iznf'kZr gks jgk gS rFkk iwy ctV dk izko/kku gksus ds dkj.k 31 tqykbZ 2025 rd O;; jkf'k gh l= 2025&amp;26 dh vkoafVr jkf'k ekuh tkuh gSA A</t>
    </r>
    <r>
      <rPr>
        <b/>
        <sz val="16"/>
        <rFont val="Arial"/>
        <family val="2"/>
      </rPr>
      <t xml:space="preserve"> IFMS ID- guest Password- Guest@321</t>
    </r>
  </si>
  <si>
    <r>
      <t xml:space="preserve">bl en esa dk;Zjr lHkh dkfeZdksa dk fooj.k </t>
    </r>
    <r>
      <rPr>
        <b/>
        <sz val="16"/>
        <rFont val="Arial"/>
        <family val="2"/>
      </rPr>
      <t>Pay Manager</t>
    </r>
    <r>
      <rPr>
        <b/>
        <sz val="16"/>
        <rFont val="Kruti Dev 010"/>
      </rPr>
      <t xml:space="preserve"> ds vuqlkj ekg tqykbZ 2025 ds osru ns; vxLr 2025 ekg ds vuqlkj vafdr djuk gS rFkk dkfeZd jktif=r @ vjktif=r @ fu;r ekuns; dk gS rks MªksIk Mkmu ls lysD'ku djuk gS A tks dkfeZd fodykax HkRrk cksul ] onhZ HkRrk tsaMj vkfn tks Hkh dfeZd ls lacaf/kr gS Mªksi Mkmu ls lysDV djuk gSA</t>
    </r>
  </si>
  <si>
    <t xml:space="preserve">बजट तैयार करने हेतु आवश्यक प्रपत्र -
1. IFMS Portal से मदवार स्वीकृत पदों का विवरण 
2. IFMS Portal से बजट मदवार सत्र 2022-23 से 2025-26 तक आवंटित बजट एवं व्यय बजट का विवरण |
3. Rajkosh Portal से बजट मदवार एवं उपमदवार सत्र 2024-25 एवं 2025-26 का व्यय विवरण |
4. पे मेनेजर पोर्टल से बजट मदवार वेतन माह जुलाई 2025 के Inner Sheet की प्रति |
5. सत्र 2022-23 से वर्तमान तक राजकोष में जमा करवाए गये चालानो की प्रतियाँ |
6. पीईईओ हेड के बजट तैयार करने हेतु शाला दर्पण पोर्टल से बजट मदवार स्वीकृत पद एवं कार्यरत कार्मिको का विवरण |
7. शाला दर्पण  पोर्टल से सत्र 2025-26 का कक्षावार एवं वर्गवार नामांकन | </t>
  </si>
  <si>
    <t>ftl dkfeZd dk l= 2025&amp;26 esa ftl ekg esa ijhoh{kkdky iwjk gqvk gS ml ekg rd dkfeZd dks fu;r osru ij ekudj ctV cuk;k tkuk Gs</t>
  </si>
  <si>
    <r>
      <t xml:space="preserve">← </t>
    </r>
    <r>
      <rPr>
        <sz val="24"/>
        <color rgb="FFFF0000"/>
        <rFont val="Calibri"/>
        <family val="2"/>
      </rPr>
      <t xml:space="preserve">महत्वपूर्ण </t>
    </r>
    <r>
      <rPr>
        <sz val="24"/>
        <rFont val="Calibri"/>
        <family val="2"/>
      </rPr>
      <t>↓</t>
    </r>
  </si>
  <si>
    <t>;fn dksbZ dkfeZd vkids dk;kZy; esa lafonk ij yxk;k x;k gS rks l= 2024&amp;25 esa O;; jkf'k ,oa l= 2025&amp;26 esa O;; jkf'k fy[ksa A</t>
  </si>
  <si>
    <t>ctV vkaoVu l=  2025&amp;26</t>
  </si>
  <si>
    <t>o"kZ%&amp;2026&amp;2027</t>
  </si>
  <si>
    <t>o"kZ%&amp;2025&amp;2026</t>
  </si>
  <si>
    <t>ekax jkf'k 2026&amp;27</t>
  </si>
  <si>
    <t>iq:"k nj 2000</t>
  </si>
  <si>
    <t>efgyk nj 2350</t>
  </si>
  <si>
    <t>2022-2023</t>
  </si>
  <si>
    <t>2023-2024</t>
  </si>
  <si>
    <t>2024-2025</t>
  </si>
  <si>
    <t xml:space="preserve">               izi= &amp; 4 ¿ 'khV 2025&amp;2026 À      </t>
  </si>
  <si>
    <t>ekg vizsy 2025 esa Hkqxrku dh xbZ jkf'k</t>
  </si>
  <si>
    <t>ekg ebZ 2025 esa Hkqxrku dh xbZ jkf'k</t>
  </si>
  <si>
    <t>ekg twu 2025 esa Hkqxrku dh xbZ jkf'k</t>
  </si>
  <si>
    <t>ekg tqykbZ 2025 esa Hkqxrku dh xbZ jkf'k</t>
  </si>
  <si>
    <t xml:space="preserve">LFkkukUrfjr @ lsokfuo`fr dkfeZdksa dk fooj.k ftudk osru l= 2025&amp;2026 esa fd;k x;k dk fooj.k i= </t>
  </si>
  <si>
    <t>ekg vxLr 2025 esa Hkqxrku dh xbZ jkf'k</t>
  </si>
  <si>
    <t>ekg flrEcj 2025 esa Hkqxrku dh xbZ jkf'k</t>
  </si>
  <si>
    <t>izkIr ctV vkoaVu 2025&amp;2026</t>
  </si>
  <si>
    <t>vfrfjDr ekax 2025&amp;2026</t>
  </si>
  <si>
    <t>MASTER 2 शीट में आप डाटा मैन्युअली फीड करे|</t>
  </si>
  <si>
    <t>MASTER 1 शीट में आप डाटा मैन्युअली फीड करे|</t>
  </si>
  <si>
    <t xml:space="preserve">dk;kZy; iz/kkukpk;Z jktdh; mPp ek/;fed fo/kky; Mlk.kk joqZn ¼ekSyklj½ MhMokuk dqpkeu </t>
  </si>
  <si>
    <t xml:space="preserve">jktdh; mPp ek/;fed fo/kky; Mlk.kk joqZn ¼ekSyklj½ MhMokuk dqpkeu </t>
  </si>
  <si>
    <t xml:space="preserve"> ¼ekSyklj½ MhMokuk dqpkeu</t>
  </si>
  <si>
    <r>
      <rPr>
        <b/>
        <sz val="14"/>
        <rFont val="Calibri"/>
        <family val="2"/>
        <scheme val="minor"/>
      </rPr>
      <t>निर्माणकर्ता :- भागीरथ मल अध्यापक लेवल-</t>
    </r>
    <r>
      <rPr>
        <b/>
        <sz val="16"/>
        <rFont val="Calibri"/>
        <family val="2"/>
        <scheme val="minor"/>
      </rPr>
      <t>1</t>
    </r>
    <r>
      <rPr>
        <b/>
        <sz val="18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राज.उच्च.माध्य.विद्या डसाणा खुर्द ( मौलासर )</t>
    </r>
    <r>
      <rPr>
        <b/>
        <sz val="20"/>
        <rFont val="Kruti Dev 010"/>
      </rPr>
      <t xml:space="preserve">MhMokuk&amp;dqpkeu ¼jkt0½ </t>
    </r>
    <r>
      <rPr>
        <b/>
        <sz val="14"/>
        <rFont val="Calibri"/>
        <family val="2"/>
        <scheme val="minor"/>
      </rPr>
      <t>मोब</t>
    </r>
    <r>
      <rPr>
        <b/>
        <sz val="20"/>
        <rFont val="Calibri"/>
        <family val="2"/>
        <scheme val="minor"/>
      </rPr>
      <t>.</t>
    </r>
    <r>
      <rPr>
        <b/>
        <sz val="20"/>
        <color rgb="FFFF0000"/>
        <rFont val="Calibri"/>
        <family val="2"/>
        <scheme val="minor"/>
      </rPr>
      <t>9828789204</t>
    </r>
  </si>
  <si>
    <r>
      <t xml:space="preserve">bl lhV esa ;fn dksbZ l= 2023&amp;24 esa ,fj;j dh ns;rk curh gS rks dkWye </t>
    </r>
    <r>
      <rPr>
        <b/>
        <sz val="22"/>
        <rFont val="Calibri"/>
        <family val="2"/>
        <scheme val="minor"/>
      </rPr>
      <t>E22</t>
    </r>
    <r>
      <rPr>
        <b/>
        <sz val="22"/>
        <rFont val="Kruti Dev 010"/>
      </rPr>
      <t xml:space="preserve"> esa jkf'k vafdr dh tkuh Gs</t>
    </r>
  </si>
  <si>
    <t xml:space="preserve">ईस बजट प्रोग्राम को बनाने में पूर्ण सावधानी रखी गई है, ईसका उद्देश्य  आपको बजट बनाने में सहायता मिल सके |किसी प्रकार की त्रुटी के लिए निर्माण कर्ता की कोई जवाबदेही नहीं है |अधिकृत रूप से जिला शिक्षा अधिकारी कार्यालय द्वारा निर्धारित प्रपत्रों  में ही  बजट तैयार करे| </t>
  </si>
  <si>
    <r>
      <t>निर्माणकर्ता :- भागीरथ मल अध्यापक लेवल-1  राज.उच्च.माध्य.विद्या डसाणा खुर्द ( मौलासर )</t>
    </r>
    <r>
      <rPr>
        <sz val="24"/>
        <color rgb="FFFF33CC"/>
        <rFont val="DevLys 010"/>
      </rPr>
      <t>MhMokuk&amp;dqpkeu ¼jkt0½</t>
    </r>
    <r>
      <rPr>
        <sz val="18"/>
        <color rgb="FFFF33CC"/>
        <rFont val="Calibri"/>
        <family val="2"/>
        <scheme val="minor"/>
      </rPr>
      <t xml:space="preserve"> मोब.9828789204</t>
    </r>
  </si>
  <si>
    <t>ctV rS;kj djus ls iwoZ fuEukafdr funsZ'kksa dk voyksdu dj ysus ds ckn gh ekLVj lhV 1 ,oa 2 dh iwfrZ djsaA</t>
  </si>
  <si>
    <r>
      <t xml:space="preserve">bl lhV dk fizaV ugha fudkyuk gS A dsoy ctV rS;kj djus gsrq ekLVj 1 lhV gS rFkk </t>
    </r>
    <r>
      <rPr>
        <b/>
        <sz val="22"/>
        <rFont val="Kruti Dev 010"/>
      </rPr>
      <t>lQsn</t>
    </r>
    <r>
      <rPr>
        <sz val="16"/>
        <rFont val="Kruti Dev 010"/>
      </rPr>
      <t xml:space="preserve"> </t>
    </r>
    <r>
      <rPr>
        <b/>
        <sz val="24"/>
        <rFont val="Kruti Dev 010"/>
      </rPr>
      <t>dyj okys dkWye esa gh funsZ'kkuqlkj bUnzkt fd;k tkuk gSA</t>
    </r>
  </si>
  <si>
    <t>HkkxhjFk ey</t>
  </si>
  <si>
    <t>RJNA199328017441</t>
  </si>
  <si>
    <t>Male</t>
  </si>
  <si>
    <t>MASTER DATA SHEET के सफ़ेद कलर सेल में आप मैन्युअली लिखे</t>
  </si>
  <si>
    <t>blesa vki vius fo|ky; dk uke fy[ksa A</t>
  </si>
  <si>
    <t xml:space="preserve">vkWfQl vkbZMh  dksM </t>
  </si>
  <si>
    <t>blesa vki vius fo|ky; ds vkfQl vkbZ Mh ¼vkbZ-,Q-,e-,l½ fy[ksa A</t>
  </si>
  <si>
    <t>ftl gsM dk ctV cuk jgsa gS oks gsM fy[ksaA tSls 2202&amp;02&amp;109&amp;27&amp;01 blh QksjesV esa gh fy[ksa</t>
  </si>
  <si>
    <t>vU; vk; dk fooj.k</t>
  </si>
  <si>
    <t>fuykeh }kjk izkIr vk;] vU; fofo/k vk; l= 2022&amp;23 ,o 2023&amp;24 dk MkVk Hkjsa A vk; ogh Hkjsa tks pkyku }kjk tek djokbZ xbZ gS ,oa pkyku dh izfr ls feyku Hkh djokuk gSA</t>
  </si>
  <si>
    <t>izos'k o Vhlh 'kqYd dk fooj.k</t>
  </si>
  <si>
    <t>uo izosf'kr Nk=ksa dh la[;k ,oa Vhlh izkIr djus okys Nk=ksa dh la[;k l= 2022&amp;23 ,o 2023&amp;24 dk MkVk Hkjsa A</t>
  </si>
  <si>
    <t>laLFkk iz/kku dk uke @ vkgj.k forj.k vf/kdkjh dk uke</t>
  </si>
  <si>
    <r>
      <rPr>
        <sz val="11"/>
        <rFont val="Kruti Dev 010"/>
      </rPr>
      <t xml:space="preserve">अपने </t>
    </r>
    <r>
      <rPr>
        <sz val="11"/>
        <rFont val="Calibri"/>
        <family val="2"/>
        <scheme val="minor"/>
      </rPr>
      <t xml:space="preserve">DDO </t>
    </r>
    <r>
      <rPr>
        <sz val="11"/>
        <rFont val="Kruti Dev 010"/>
      </rPr>
      <t>का नाम लिखे</t>
    </r>
  </si>
  <si>
    <t>ys[kk fyfid @ ys[kk dk;Z djus okys dkfeZd dk uke o in uke</t>
  </si>
  <si>
    <t>ys[kk dk;Z djus okys dkfeZd dk uke o in uke ,oa eksckbZy uacj fy[ksa rkfd dksbZ leL;k gksus ij lEidZ fd;k tk ldsaA</t>
  </si>
  <si>
    <t>pkyku }kjk tek djokbZ xbZ @ djokus ;ksX; jkf'k dk fooj.k</t>
  </si>
  <si>
    <t>izos'k 'kqYd] Vhlh 'kqYd] fuykeh }kjk vk;] vU; vk; @ olwfy;ka vkfn dk fooj.k vaof/k vuqlkj Hkjsa A jkf'k ogh Hkjsa tks pkyku }kjk tek djokbZ xbZ gS ,oa pkyku dh izfr ls feyku Hkh djokuk gSA</t>
  </si>
  <si>
    <r>
      <t>निर्माणकर्ता :- भागीरथ मल अध्यापक लेवल-1  राज.उच्च.माध्य.विद्या डसाणा खुर्द (मौलासर)</t>
    </r>
    <r>
      <rPr>
        <b/>
        <sz val="20"/>
        <color rgb="FFFF00FF"/>
        <rFont val="DevLys 010"/>
      </rPr>
      <t>MhMokuk&amp;dqpkeu ¼jkt0½</t>
    </r>
    <r>
      <rPr>
        <b/>
        <sz val="16"/>
        <color rgb="FFFF00FF"/>
        <rFont val="Calibri"/>
        <family val="2"/>
        <scheme val="minor"/>
      </rPr>
      <t xml:space="preserve"> मोब.</t>
    </r>
    <r>
      <rPr>
        <b/>
        <sz val="22"/>
        <color rgb="FFFF00FF"/>
        <rFont val="Calibri"/>
        <family val="2"/>
        <scheme val="minor"/>
      </rPr>
      <t>9828789204</t>
    </r>
  </si>
  <si>
    <t xml:space="preserve">iz/kkukpk;Z </t>
  </si>
  <si>
    <t xml:space="preserve">jkmekfo Mlk.kk joqZn ¼ekSyklj½ </t>
  </si>
  <si>
    <t>MhMokuk dqpkeu ¼jkt0½</t>
  </si>
  <si>
    <t>fuykeh }kjk izkIr vk;</t>
  </si>
  <si>
    <t>vU; fofo/k vk;</t>
  </si>
  <si>
    <t>d{kk</t>
  </si>
  <si>
    <t>uo izsf'kr Nk=ksa dh la-</t>
  </si>
  <si>
    <t>Vhlh izkIr djus okys Nk=ksa dh la[;k</t>
  </si>
  <si>
    <t>2025-26</t>
  </si>
  <si>
    <t>2026-27</t>
  </si>
  <si>
    <t>bu dkWyEl esa jksdM+ iaftdk ds vykok vU; vk; tks lEHkkfor gkus okyh gS ogh vafdr djsa A</t>
  </si>
  <si>
    <t xml:space="preserve">laLFkk iz/kku dk uke @ vkgj.k forj.k vf/kdkjh dk uke  </t>
  </si>
  <si>
    <t>eksckbZy uEcj</t>
  </si>
  <si>
    <t>vof/k</t>
  </si>
  <si>
    <t>izos'k 'kqYd</t>
  </si>
  <si>
    <t>Vhlh 'kqYd</t>
  </si>
  <si>
    <t>fuykeh }kjk vk;</t>
  </si>
  <si>
    <t>vU; vk; @ olwfy;ka</t>
  </si>
  <si>
    <t>01-04-24 ls 31-07-24</t>
  </si>
  <si>
    <t>01-08-24 ls 31-03-25</t>
  </si>
  <si>
    <t>01-04-25 ls 31-07-25</t>
  </si>
  <si>
    <t xml:space="preserve">ys[kk fyfid@ys[kk dk;Z djus okys dkfeZd dk uke o in uke </t>
  </si>
  <si>
    <t>01-08-25 ls 31-03-26</t>
  </si>
  <si>
    <t>uksV %&amp; 01-08-2025 ls 31-03-2026 dh vof/k ds nkSjku ;fn dksbZ jkf'k vkidh jksdM+ iaftdk esa 'ks"k gS ,oa pkyku }kjk tek ugha djokbZ xbZ gS rks gh vafdr djsaA</t>
  </si>
  <si>
    <t>izi= 10 ¼iqjkuk th, &amp; 03½</t>
  </si>
  <si>
    <t>vk; dk foLr`r vuqeku foRrh; o"kZ ---------------------¼01 vizsy ls 31 ekpZ rd½ dk</t>
  </si>
  <si>
    <t>foLr`r vk; vuqeku ckcr foRr  o"kZ  2026&amp;27 ,ao la'kksf/kr vuqeku 2025&amp;26</t>
  </si>
  <si>
    <t xml:space="preserve">dk;kZy; dk uke %&amp;                                                          foHkkx dk uke %&amp; ek/;fed f'k{kk foHkkx </t>
  </si>
  <si>
    <t>okLrfod vk; vkadMs ¼xr rhu o"kkZs ds½</t>
  </si>
  <si>
    <t>vk; O;;d vuqeku ckcr ¼pkyw o"kZ½</t>
  </si>
  <si>
    <t xml:space="preserve">okLrfod vk; vkadMs               </t>
  </si>
  <si>
    <t>vxLr ls ekpZ rd dh laHkkfor vk; ¼pkyw Ok"kZ½</t>
  </si>
  <si>
    <t>la'kksf/kr vuqeku ¼pkyw o"kZ½ ¼8$10½</t>
  </si>
  <si>
    <t>vk;&amp;O;;d vuqeku ckcr~ ¼vkxkeh o"kZ ½</t>
  </si>
  <si>
    <t>o`f}¼$½         ;k           deh ¼&amp;½</t>
  </si>
  <si>
    <t>vizsy ls tqykbZZ rd ¼pkyw o"kZ½</t>
  </si>
  <si>
    <t>6 o 11 esa</t>
  </si>
  <si>
    <t>9 o 11 esa</t>
  </si>
  <si>
    <t>11 o 12 esa</t>
  </si>
  <si>
    <t>Vh0 lh0 'kqYd</t>
  </si>
  <si>
    <t>vU;@fuykeh }kjk vk;</t>
  </si>
  <si>
    <t>vU; olwyh jkf'k</t>
  </si>
  <si>
    <t xml:space="preserve">bl lhV esa dyj okys dkWye dh iwfrZ djrs gq, fizaV fudkyuk gSA vkSj fdlh Hkh izdkj dk ifjorZu ugha djuk gSA </t>
  </si>
  <si>
    <t>lsokfuo`fr ds cdk;k mikftZr vodk'k ds udn Hkqxrku dk fooj.k l= 2025&amp;2026 o 2026&amp;2027</t>
  </si>
  <si>
    <t>ctV en %&amp; 2071&amp;01&amp;115&amp;01&amp;01 ¼84½</t>
  </si>
  <si>
    <t>cdk;k mikftZr vodk'k dh la[;k</t>
  </si>
  <si>
    <t>lsokfuo`fr ds le; ewy osru</t>
  </si>
  <si>
    <t>fcy ua- o frfFk</t>
  </si>
  <si>
    <t>ewy osru ¼mik-vodk'k dh la[;k ls x.kuk djus ds ckn izkIr osru½</t>
  </si>
  <si>
    <t>dqy mikftZr vodak'k udnhdj.k dh jkf'k</t>
  </si>
  <si>
    <t>2025&amp;26 la'kksf/kr ;ksx</t>
  </si>
  <si>
    <t>2026&amp;27 vuqekfur O;;</t>
  </si>
  <si>
    <t>bl lhV ds dkWyeksa dh iwfrZ vki }kjk dh tkuh gsA</t>
  </si>
  <si>
    <t>dk;kZy; esa miyC/k Nk=dks"k dk fooj.k</t>
  </si>
  <si>
    <t>Nk=dks"k dh fLFkfr fnukad 31-03-2025</t>
  </si>
  <si>
    <t>izkIr jkf'k ¼01-04-25 ls 31-07-2025 rd ½</t>
  </si>
  <si>
    <t>O;; jkf'k ¼01-04-25 ls 31-07-2025 rd ½</t>
  </si>
  <si>
    <r>
      <t xml:space="preserve">Nk=dks"k dh fLFkfr 31-07-2025 </t>
    </r>
    <r>
      <rPr>
        <sz val="16"/>
        <rFont val="Calibri"/>
        <family val="2"/>
        <scheme val="minor"/>
      </rPr>
      <t>(3+4+5)</t>
    </r>
  </si>
  <si>
    <t>fo'ks"k fooj.k</t>
  </si>
  <si>
    <t>izi= 10 dk vuq- 01</t>
  </si>
  <si>
    <t>vk; izi= ¿d À</t>
  </si>
  <si>
    <t>o"kZ 2025&amp;26 dh Nk= la-</t>
  </si>
  <si>
    <t>la'kksf/kr jkf'k 2025&amp;2026</t>
  </si>
  <si>
    <t>l= 2026&amp;27 dh Nk= la-</t>
  </si>
  <si>
    <t>vk; O;;d vuqeku 2026&amp;27</t>
  </si>
  <si>
    <t>Vh0lh0 'kqYd</t>
  </si>
  <si>
    <t>vk; O;;d la'kksf/kr vuqeku 2025&amp;2026 ,oa vuqeku 2026&amp;2027</t>
  </si>
  <si>
    <t>lhfu;j ek/;fed@ek/;fed  fo|ky;ksa dh la[;k %&amp; 01</t>
  </si>
  <si>
    <t>o"kZ 2025&amp;26 dk la'kksf/kr vuqeku</t>
  </si>
  <si>
    <t>o"kZ 2026&amp;27 dk vk; O;;d  vuqeku</t>
  </si>
  <si>
    <t xml:space="preserve">1- va'knku o o`frnku ls vk; </t>
  </si>
  <si>
    <t>1- va'knku o`frnku nkrk dk uke o izk;kstd</t>
  </si>
  <si>
    <t xml:space="preserve">dqy ;ksx va'knku @ o`frnku </t>
  </si>
  <si>
    <t>2- fofo/k vk; dk fooj.k %&amp;</t>
  </si>
  <si>
    <t>1&amp; vizk;sT; lkeku dh fuykeh }kjk</t>
  </si>
  <si>
    <t>2&amp; 'kkyk Hkou dk vU; izk;kstu esa mi;ksx esa ysus ij 'kqYd ls vk;</t>
  </si>
  <si>
    <t>3&amp; vU; fofo/k vk; olwyh</t>
  </si>
  <si>
    <t>dqy fofo/k vk; %&amp;</t>
  </si>
  <si>
    <t>loZ ;ksx %&amp; izi= 1v +o 1c</t>
  </si>
  <si>
    <t>foHkkx ds fy;s Lohd`r VsyhQksu rFkk eksckbZy dk fooj.k</t>
  </si>
  <si>
    <t>BUDGET HEAD</t>
  </si>
  <si>
    <t>SF/CA</t>
  </si>
  <si>
    <t>VsfyQksuksa dh la[;k</t>
  </si>
  <si>
    <t>dk;kZy;</t>
  </si>
  <si>
    <t>fuokl</t>
  </si>
  <si>
    <t>eksckbZy</t>
  </si>
  <si>
    <t>vkgj.k ,ao forj.k vf/kdkjh dh lwpuk izi=</t>
  </si>
  <si>
    <t>vkgj.k ,ao forj.k vf/kdkjh dk uke</t>
  </si>
  <si>
    <t xml:space="preserve">orZeku in ,ao inLFkkiu LFkku </t>
  </si>
  <si>
    <t xml:space="preserve">vf/kdkjh ds eksckbZy uEcj </t>
  </si>
  <si>
    <t>fo|ky; dk csfld@ys.MykbZu Qksu uEcj e; ,lVhMh dksM uEcj lfgr</t>
  </si>
  <si>
    <t>ys[kk@O;; fooj.k rS;kj djus okys dkfeZd dk uke</t>
  </si>
  <si>
    <t>ys[kk@O;; fooj.k rS;kj djus okys dkfeZd ds eksckbZy uEkcj</t>
  </si>
  <si>
    <t>ukekadu lwpuk l= 2025&amp;2026</t>
  </si>
  <si>
    <t>Sno.</t>
  </si>
  <si>
    <t>Class</t>
  </si>
  <si>
    <t>SC</t>
  </si>
  <si>
    <t>ST</t>
  </si>
  <si>
    <t>OBC</t>
  </si>
  <si>
    <t>SBC</t>
  </si>
  <si>
    <t>GENERAL</t>
  </si>
  <si>
    <t>TOTAL</t>
  </si>
  <si>
    <t>B</t>
  </si>
  <si>
    <t>G</t>
  </si>
  <si>
    <t>T</t>
  </si>
  <si>
    <t>BUJAT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</si>
</sst>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m/d/yyyy"/>
  </numFmts>
  <fonts count="139" x14ac:knownFonts="1">
    <font>
      <sz val="10"/>
      <name val="Arial"/>
    </font>
    <font>
      <sz val="12"/>
      <name val="Kruti Dev 010"/>
    </font>
    <font>
      <sz val="14"/>
      <name val="Arial"/>
      <family val="2"/>
    </font>
    <font>
      <sz val="14"/>
      <name val="Kruti Dev 010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Kruti Dev 010"/>
    </font>
    <font>
      <b/>
      <sz val="14"/>
      <name val="Kruti Dev 010"/>
    </font>
    <font>
      <b/>
      <sz val="10"/>
      <name val="Arial"/>
      <family val="2"/>
    </font>
    <font>
      <b/>
      <sz val="16"/>
      <name val="Kruti Dev 010"/>
    </font>
    <font>
      <b/>
      <sz val="12"/>
      <name val="Arial"/>
      <family val="2"/>
    </font>
    <font>
      <sz val="11"/>
      <name val="Kruti Dev 010"/>
    </font>
    <font>
      <sz val="10"/>
      <name val="Arial"/>
      <family val="2"/>
    </font>
    <font>
      <sz val="13"/>
      <name val="Kruti Dev 010"/>
    </font>
    <font>
      <sz val="16"/>
      <name val="Kruti Dev 010"/>
    </font>
    <font>
      <sz val="10"/>
      <name val="Kruti Dev 010"/>
    </font>
    <font>
      <sz val="11"/>
      <name val="Arial"/>
      <family val="2"/>
    </font>
    <font>
      <sz val="26"/>
      <name val="Kruti Dev 010"/>
    </font>
    <font>
      <sz val="10"/>
      <name val="Kruti Dev 012"/>
    </font>
    <font>
      <sz val="24"/>
      <name val="Kruti Dev 010"/>
    </font>
    <font>
      <sz val="12"/>
      <name val="Times New Roman"/>
      <family val="1"/>
    </font>
    <font>
      <sz val="10"/>
      <name val="Arial"/>
      <family val="2"/>
    </font>
    <font>
      <b/>
      <sz val="18"/>
      <name val="Kruti Dev 010"/>
    </font>
    <font>
      <i/>
      <sz val="14"/>
      <name val="Kruti Dev 010"/>
    </font>
    <font>
      <sz val="16"/>
      <name val="Arial"/>
      <family val="2"/>
    </font>
    <font>
      <b/>
      <sz val="11"/>
      <name val="Kruti Dev 010"/>
    </font>
    <font>
      <sz val="20"/>
      <name val="Kruti Dev 010"/>
    </font>
    <font>
      <sz val="18"/>
      <name val="Arial"/>
      <family val="2"/>
    </font>
    <font>
      <sz val="16"/>
      <name val="Times New Roman"/>
      <family val="1"/>
    </font>
    <font>
      <sz val="11"/>
      <name val="Calibri"/>
      <family val="2"/>
    </font>
    <font>
      <sz val="18"/>
      <name val="Kruti Dev 010"/>
    </font>
    <font>
      <sz val="20"/>
      <name val="Arial"/>
      <family val="2"/>
    </font>
    <font>
      <sz val="16"/>
      <name val="Calibri"/>
      <family val="2"/>
    </font>
    <font>
      <sz val="10"/>
      <name val="DevLys 010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2"/>
      <name val="Kruti Dev 010"/>
    </font>
    <font>
      <b/>
      <sz val="24"/>
      <name val="Kruti Dev 010"/>
    </font>
    <font>
      <sz val="22"/>
      <name val="Kruti Dev 010"/>
    </font>
    <font>
      <b/>
      <sz val="11"/>
      <name val="Arial"/>
      <family val="2"/>
    </font>
    <font>
      <sz val="13"/>
      <name val="DevLys 010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name val="Calibri"/>
      <family val="2"/>
      <scheme val="minor"/>
    </font>
    <font>
      <sz val="10"/>
      <color rgb="FFFF0000"/>
      <name val="Kruti Dev 012"/>
    </font>
    <font>
      <b/>
      <sz val="12"/>
      <color rgb="FFFF0000"/>
      <name val="Kruti Dev 010"/>
    </font>
    <font>
      <b/>
      <sz val="14"/>
      <color rgb="FFFF0000"/>
      <name val="Kruti Dev 010"/>
    </font>
    <font>
      <sz val="12"/>
      <color theme="1"/>
      <name val="Kruti Dev 010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Kruti Dev 010"/>
    </font>
    <font>
      <sz val="18"/>
      <color theme="1"/>
      <name val="Kruti Dev 010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Kruti Dev 010"/>
    </font>
    <font>
      <sz val="20"/>
      <name val="Calibri"/>
      <family val="2"/>
      <scheme val="minor"/>
    </font>
    <font>
      <sz val="14"/>
      <color rgb="FFFF0000"/>
      <name val="Kruti Dev 010"/>
    </font>
    <font>
      <sz val="18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0"/>
      <name val="Kruti Dev 010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name val="DevLys 010"/>
    </font>
    <font>
      <sz val="11"/>
      <name val="DevLys 010"/>
    </font>
    <font>
      <b/>
      <sz val="16"/>
      <name val="Arial"/>
      <family val="2"/>
    </font>
    <font>
      <b/>
      <sz val="18"/>
      <color rgb="FF002060"/>
      <name val="Kruti Dev 010"/>
    </font>
    <font>
      <sz val="20"/>
      <name val="Kruti Dev 010"/>
      <family val="2"/>
    </font>
    <font>
      <b/>
      <sz val="20"/>
      <color theme="9" tint="-0.499984740745262"/>
      <name val="Kruti Dev 010"/>
    </font>
    <font>
      <b/>
      <sz val="16"/>
      <color rgb="FFFF0000"/>
      <name val="Kruti Dev 010"/>
    </font>
    <font>
      <b/>
      <sz val="14"/>
      <color theme="1"/>
      <name val="Kruti Dev 010"/>
    </font>
    <font>
      <sz val="9"/>
      <name val="Calibri"/>
      <family val="2"/>
      <scheme val="minor"/>
    </font>
    <font>
      <sz val="16"/>
      <name val="DevLys 010"/>
    </font>
    <font>
      <sz val="14"/>
      <color rgb="FFFFFF00"/>
      <name val="Arial"/>
      <family val="2"/>
    </font>
    <font>
      <sz val="16"/>
      <color rgb="FFFF0000"/>
      <name val="Kruti Dev 010"/>
    </font>
    <font>
      <b/>
      <sz val="20"/>
      <color theme="1"/>
      <name val="Kruti Dev 010"/>
    </font>
    <font>
      <b/>
      <sz val="16"/>
      <color theme="1"/>
      <name val="Kruti Dev 010"/>
    </font>
    <font>
      <b/>
      <sz val="18"/>
      <color theme="1"/>
      <name val="Kruti Dev 010"/>
    </font>
    <font>
      <sz val="14"/>
      <color theme="0"/>
      <name val="Calibri"/>
      <family val="2"/>
      <scheme val="minor"/>
    </font>
    <font>
      <b/>
      <sz val="24"/>
      <name val="Arial"/>
      <family val="2"/>
    </font>
    <font>
      <b/>
      <sz val="24"/>
      <color rgb="FF002060"/>
      <name val="Kruti Dev 010"/>
    </font>
    <font>
      <b/>
      <sz val="20"/>
      <color rgb="FF002060"/>
      <name val="Kruti Dev 010"/>
    </font>
    <font>
      <b/>
      <sz val="26"/>
      <name val="Kruti Dev 010"/>
    </font>
    <font>
      <b/>
      <sz val="18"/>
      <name val="Kruti Dev 010"/>
      <family val="2"/>
    </font>
    <font>
      <b/>
      <sz val="18"/>
      <name val="Calibri"/>
      <family val="2"/>
    </font>
    <font>
      <b/>
      <sz val="18"/>
      <color rgb="FF002060"/>
      <name val="Kruti Dev 010"/>
      <family val="2"/>
    </font>
    <font>
      <b/>
      <sz val="18"/>
      <color rgb="FF002060"/>
      <name val="Calibri"/>
      <family val="2"/>
    </font>
    <font>
      <b/>
      <sz val="18"/>
      <color rgb="FF002060"/>
      <name val="Calibri"/>
      <family val="2"/>
      <scheme val="minor"/>
    </font>
    <font>
      <b/>
      <sz val="20"/>
      <color rgb="FF002060"/>
      <name val="Kruti Dev 010"/>
      <family val="2"/>
    </font>
    <font>
      <b/>
      <sz val="20"/>
      <color rgb="FF002060"/>
      <name val="Calibri"/>
      <family val="2"/>
    </font>
    <font>
      <b/>
      <sz val="20"/>
      <color rgb="FF002060"/>
      <name val="Calibri"/>
      <family val="2"/>
      <scheme val="minor"/>
    </font>
    <font>
      <b/>
      <sz val="24"/>
      <color theme="9" tint="-0.249977111117893"/>
      <name val="Kruti Dev 010"/>
    </font>
    <font>
      <sz val="24"/>
      <name val="Calibri"/>
      <family val="2"/>
    </font>
    <font>
      <sz val="24"/>
      <name val="Arial"/>
      <family val="2"/>
    </font>
    <font>
      <sz val="24"/>
      <color rgb="FFFF0000"/>
      <name val="Calibri"/>
      <family val="2"/>
    </font>
    <font>
      <b/>
      <sz val="14"/>
      <name val="DevLys 010"/>
    </font>
    <font>
      <sz val="12"/>
      <color theme="1"/>
      <name val="DevLys 010"/>
    </font>
    <font>
      <b/>
      <sz val="14"/>
      <color theme="1"/>
      <name val="DevLys 010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sz val="18"/>
      <color rgb="FFFF33CC"/>
      <name val="Calibri"/>
      <family val="2"/>
      <scheme val="minor"/>
    </font>
    <font>
      <sz val="24"/>
      <color rgb="FFFF33CC"/>
      <name val="DevLys 010"/>
    </font>
    <font>
      <sz val="14"/>
      <color theme="0"/>
      <name val="Arial"/>
      <family val="2"/>
    </font>
    <font>
      <sz val="16"/>
      <color rgb="FFFFFF00"/>
      <name val="Arial"/>
      <family val="2"/>
    </font>
    <font>
      <b/>
      <sz val="16"/>
      <color rgb="FFFF00FF"/>
      <name val="Calibri"/>
      <family val="2"/>
      <scheme val="minor"/>
    </font>
    <font>
      <b/>
      <sz val="20"/>
      <color rgb="FFFF00FF"/>
      <name val="DevLys 010"/>
    </font>
    <font>
      <b/>
      <sz val="22"/>
      <color rgb="FFFF00FF"/>
      <name val="Calibri"/>
      <family val="2"/>
      <scheme val="minor"/>
    </font>
    <font>
      <sz val="11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4"/>
      <color rgb="FF000000"/>
      <name val="DevLys 010"/>
    </font>
    <font>
      <sz val="12"/>
      <color rgb="FF000000"/>
      <name val="DevLys 010 "/>
    </font>
    <font>
      <sz val="14"/>
      <color rgb="FF000000"/>
      <name val="Kruti Dev 010"/>
    </font>
    <font>
      <b/>
      <sz val="16"/>
      <name val="Calibri"/>
      <family val="2"/>
    </font>
    <font>
      <sz val="20"/>
      <name val="Calibri"/>
      <family val="2"/>
    </font>
    <font>
      <sz val="16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2"/>
      <color rgb="FFFF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941">
    <xf numFmtId="0" fontId="0" fillId="0" borderId="0" xfId="0"/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Protection="1">
      <protection locked="0"/>
    </xf>
    <xf numFmtId="0" fontId="46" fillId="2" borderId="0" xfId="0" applyFont="1" applyFill="1" applyProtection="1">
      <protection locked="0"/>
    </xf>
    <xf numFmtId="0" fontId="46" fillId="0" borderId="0" xfId="0" applyFont="1" applyProtection="1"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0" fontId="13" fillId="0" borderId="0" xfId="1" applyProtection="1">
      <protection locked="0"/>
    </xf>
    <xf numFmtId="0" fontId="45" fillId="0" borderId="0" xfId="1" applyFont="1" applyProtection="1">
      <protection locked="0"/>
    </xf>
    <xf numFmtId="0" fontId="13" fillId="0" borderId="0" xfId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7" fillId="0" borderId="0" xfId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1" fillId="0" borderId="0" xfId="1" applyFont="1" applyProtection="1">
      <protection locked="0"/>
    </xf>
    <xf numFmtId="0" fontId="13" fillId="0" borderId="0" xfId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1" fillId="0" borderId="2" xfId="0" applyFont="1" applyBorder="1" applyProtection="1">
      <protection locked="0"/>
    </xf>
    <xf numFmtId="0" fontId="23" fillId="0" borderId="1" xfId="0" applyFont="1" applyBorder="1" applyAlignment="1" applyProtection="1">
      <alignment horizontal="center"/>
      <protection hidden="1"/>
    </xf>
    <xf numFmtId="0" fontId="57" fillId="0" borderId="2" xfId="0" applyFont="1" applyBorder="1" applyAlignment="1" applyProtection="1">
      <alignment horizont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0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vertical="top" wrapText="1"/>
      <protection locked="0"/>
    </xf>
    <xf numFmtId="0" fontId="13" fillId="0" borderId="1" xfId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59" fillId="0" borderId="1" xfId="1" applyFont="1" applyBorder="1" applyAlignment="1" applyProtection="1">
      <alignment horizontal="center"/>
      <protection hidden="1"/>
    </xf>
    <xf numFmtId="0" fontId="4" fillId="0" borderId="1" xfId="1" applyFont="1" applyBorder="1" applyAlignment="1" applyProtection="1">
      <alignment horizontal="center"/>
      <protection hidden="1"/>
    </xf>
    <xf numFmtId="1" fontId="4" fillId="0" borderId="1" xfId="1" applyNumberFormat="1" applyFont="1" applyBorder="1" applyAlignment="1" applyProtection="1">
      <alignment horizontal="center"/>
      <protection hidden="1"/>
    </xf>
    <xf numFmtId="0" fontId="31" fillId="0" borderId="0" xfId="2" applyFont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center" vertical="center" wrapText="1"/>
      <protection locked="0"/>
    </xf>
    <xf numFmtId="0" fontId="60" fillId="0" borderId="0" xfId="2" applyFont="1" applyAlignment="1" applyProtection="1">
      <alignment vertical="center"/>
      <protection locked="0"/>
    </xf>
    <xf numFmtId="0" fontId="38" fillId="0" borderId="0" xfId="2" applyFont="1" applyAlignment="1" applyProtection="1">
      <alignment horizontal="center" vertical="center"/>
      <protection locked="0"/>
    </xf>
    <xf numFmtId="0" fontId="61" fillId="0" borderId="1" xfId="2" applyFont="1" applyBorder="1" applyAlignment="1" applyProtection="1">
      <alignment horizontal="center" vertical="center" wrapText="1"/>
      <protection hidden="1"/>
    </xf>
    <xf numFmtId="0" fontId="15" fillId="0" borderId="1" xfId="2" applyFont="1" applyBorder="1" applyAlignment="1" applyProtection="1">
      <alignment horizontal="center" vertical="center" wrapText="1"/>
      <protection hidden="1"/>
    </xf>
    <xf numFmtId="1" fontId="57" fillId="0" borderId="1" xfId="2" applyNumberFormat="1" applyFont="1" applyBorder="1" applyAlignment="1" applyProtection="1">
      <alignment horizontal="center" vertical="center" wrapText="1"/>
      <protection hidden="1"/>
    </xf>
    <xf numFmtId="0" fontId="38" fillId="0" borderId="2" xfId="2" applyFont="1" applyBorder="1" applyAlignment="1" applyProtection="1">
      <alignment horizontal="center" vertical="center"/>
      <protection locked="0"/>
    </xf>
    <xf numFmtId="0" fontId="49" fillId="0" borderId="1" xfId="2" applyFont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 applyProtection="1">
      <alignment horizontal="center" vertical="center" wrapText="1"/>
      <protection hidden="1"/>
    </xf>
    <xf numFmtId="1" fontId="49" fillId="0" borderId="1" xfId="2" applyNumberFormat="1" applyFont="1" applyBorder="1" applyAlignment="1" applyProtection="1">
      <alignment horizontal="center" vertical="center" wrapText="1"/>
      <protection hidden="1"/>
    </xf>
    <xf numFmtId="0" fontId="35" fillId="0" borderId="1" xfId="2" applyFont="1" applyBorder="1" applyAlignment="1" applyProtection="1">
      <alignment horizontal="center" vertical="center" wrapText="1"/>
      <protection hidden="1"/>
    </xf>
    <xf numFmtId="1" fontId="36" fillId="0" borderId="1" xfId="2" applyNumberFormat="1" applyFont="1" applyBorder="1" applyAlignment="1" applyProtection="1">
      <alignment horizontal="center" vertical="center" wrapText="1"/>
      <protection hidden="1"/>
    </xf>
    <xf numFmtId="1" fontId="37" fillId="0" borderId="1" xfId="2" applyNumberFormat="1" applyFont="1" applyBorder="1" applyAlignment="1" applyProtection="1">
      <alignment horizontal="center" vertical="center" wrapText="1"/>
      <protection hidden="1"/>
    </xf>
    <xf numFmtId="0" fontId="19" fillId="0" borderId="0" xfId="1" applyFont="1" applyProtection="1">
      <protection locked="0"/>
    </xf>
    <xf numFmtId="0" fontId="28" fillId="2" borderId="2" xfId="1" applyFont="1" applyFill="1" applyBorder="1" applyProtection="1"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44" fillId="2" borderId="1" xfId="1" applyFont="1" applyFill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21" fillId="2" borderId="1" xfId="1" applyFont="1" applyFill="1" applyBorder="1" applyAlignment="1" applyProtection="1">
      <alignment horizontal="center"/>
      <protection locked="0"/>
    </xf>
    <xf numFmtId="0" fontId="4" fillId="2" borderId="2" xfId="1" applyFont="1" applyFill="1" applyBorder="1" applyProtection="1">
      <protection hidden="1"/>
    </xf>
    <xf numFmtId="0" fontId="25" fillId="2" borderId="2" xfId="1" applyFont="1" applyFill="1" applyBorder="1" applyProtection="1">
      <protection hidden="1"/>
    </xf>
    <xf numFmtId="0" fontId="44" fillId="2" borderId="1" xfId="1" applyFont="1" applyFill="1" applyBorder="1" applyAlignment="1" applyProtection="1">
      <alignment horizontal="center" vertical="center" wrapText="1"/>
      <protection hidden="1"/>
    </xf>
    <xf numFmtId="0" fontId="44" fillId="2" borderId="1" xfId="1" applyFont="1" applyFill="1" applyBorder="1" applyAlignment="1" applyProtection="1">
      <alignment horizontal="center"/>
      <protection hidden="1"/>
    </xf>
    <xf numFmtId="0" fontId="49" fillId="0" borderId="1" xfId="0" applyFont="1" applyBorder="1" applyAlignment="1" applyProtection="1">
      <alignment horizontal="center"/>
      <protection locked="0"/>
    </xf>
    <xf numFmtId="0" fontId="49" fillId="0" borderId="1" xfId="0" applyFont="1" applyBorder="1" applyAlignment="1" applyProtection="1">
      <alignment horizontal="center"/>
      <protection hidden="1"/>
    </xf>
    <xf numFmtId="0" fontId="61" fillId="0" borderId="0" xfId="1" applyFont="1" applyAlignment="1" applyProtection="1">
      <alignment horizontal="left"/>
      <protection hidden="1"/>
    </xf>
    <xf numFmtId="0" fontId="57" fillId="0" borderId="1" xfId="1" applyFont="1" applyBorder="1" applyAlignment="1" applyProtection="1">
      <alignment horizontal="center"/>
      <protection hidden="1"/>
    </xf>
    <xf numFmtId="0" fontId="44" fillId="0" borderId="1" xfId="1" applyFont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62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13" fillId="0" borderId="0" xfId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hidden="1"/>
    </xf>
    <xf numFmtId="0" fontId="13" fillId="0" borderId="1" xfId="1" applyBorder="1" applyAlignment="1" applyProtection="1">
      <alignment horizontal="center" vertical="center" wrapText="1"/>
      <protection hidden="1"/>
    </xf>
    <xf numFmtId="0" fontId="62" fillId="0" borderId="1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top" wrapText="1"/>
      <protection hidden="1"/>
    </xf>
    <xf numFmtId="1" fontId="13" fillId="0" borderId="1" xfId="1" applyNumberFormat="1" applyBorder="1" applyAlignment="1" applyProtection="1">
      <alignment horizontal="center"/>
      <protection hidden="1"/>
    </xf>
    <xf numFmtId="0" fontId="13" fillId="0" borderId="1" xfId="1" applyBorder="1" applyProtection="1">
      <protection hidden="1"/>
    </xf>
    <xf numFmtId="1" fontId="63" fillId="0" borderId="1" xfId="1" applyNumberFormat="1" applyFont="1" applyBorder="1" applyAlignment="1" applyProtection="1">
      <alignment horizontal="center" vertical="center"/>
      <protection hidden="1"/>
    </xf>
    <xf numFmtId="0" fontId="34" fillId="0" borderId="0" xfId="2" applyFont="1" applyAlignment="1" applyProtection="1">
      <alignment horizontal="center"/>
      <protection locked="0"/>
    </xf>
    <xf numFmtId="0" fontId="8" fillId="0" borderId="2" xfId="2" applyFont="1" applyBorder="1" applyProtection="1">
      <protection locked="0"/>
    </xf>
    <xf numFmtId="0" fontId="61" fillId="0" borderId="1" xfId="2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3" applyProtection="1">
      <protection locked="0"/>
    </xf>
    <xf numFmtId="0" fontId="3" fillId="0" borderId="0" xfId="3" applyFont="1" applyProtection="1">
      <protection locked="0"/>
    </xf>
    <xf numFmtId="0" fontId="49" fillId="0" borderId="1" xfId="0" applyFont="1" applyBorder="1" applyAlignment="1" applyProtection="1">
      <alignment horizontal="center" vertical="center"/>
      <protection hidden="1"/>
    </xf>
    <xf numFmtId="0" fontId="64" fillId="0" borderId="1" xfId="3" applyFont="1" applyBorder="1" applyAlignment="1" applyProtection="1">
      <alignment horizontal="center" vertical="center" wrapText="1"/>
      <protection hidden="1"/>
    </xf>
    <xf numFmtId="0" fontId="3" fillId="0" borderId="1" xfId="3" applyFont="1" applyBorder="1" applyAlignment="1" applyProtection="1">
      <alignment horizontal="center" vertical="center" wrapText="1"/>
      <protection hidden="1"/>
    </xf>
    <xf numFmtId="0" fontId="3" fillId="0" borderId="1" xfId="3" applyFont="1" applyBorder="1" applyAlignment="1" applyProtection="1">
      <alignment horizontal="center" vertical="top" wrapText="1"/>
      <protection hidden="1"/>
    </xf>
    <xf numFmtId="0" fontId="47" fillId="0" borderId="0" xfId="1" applyFont="1" applyAlignment="1" applyProtection="1">
      <alignment horizontal="center"/>
      <protection locked="0"/>
    </xf>
    <xf numFmtId="0" fontId="65" fillId="0" borderId="0" xfId="0" applyFont="1" applyProtection="1">
      <protection locked="0"/>
    </xf>
    <xf numFmtId="0" fontId="66" fillId="0" borderId="8" xfId="0" applyFont="1" applyBorder="1" applyProtection="1">
      <protection locked="0"/>
    </xf>
    <xf numFmtId="0" fontId="67" fillId="0" borderId="8" xfId="0" applyFont="1" applyBorder="1" applyProtection="1">
      <protection locked="0"/>
    </xf>
    <xf numFmtId="0" fontId="65" fillId="0" borderId="0" xfId="0" applyFont="1" applyAlignment="1" applyProtection="1">
      <alignment vertical="center" wrapText="1"/>
      <protection locked="0"/>
    </xf>
    <xf numFmtId="0" fontId="68" fillId="0" borderId="1" xfId="0" applyFont="1" applyBorder="1" applyAlignment="1" applyProtection="1">
      <alignment vertical="center" wrapText="1"/>
      <protection hidden="1"/>
    </xf>
    <xf numFmtId="0" fontId="69" fillId="0" borderId="1" xfId="0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1" fontId="44" fillId="0" borderId="1" xfId="0" applyNumberFormat="1" applyFont="1" applyBorder="1" applyAlignment="1" applyProtection="1">
      <alignment vertical="center" wrapText="1"/>
      <protection locked="0"/>
    </xf>
    <xf numFmtId="1" fontId="44" fillId="0" borderId="5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quotePrefix="1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6" fillId="0" borderId="0" xfId="1" applyFont="1" applyProtection="1">
      <protection locked="0"/>
    </xf>
    <xf numFmtId="0" fontId="61" fillId="0" borderId="1" xfId="1" applyFont="1" applyBorder="1" applyAlignment="1" applyProtection="1">
      <alignment horizontal="center" vertical="center"/>
      <protection hidden="1"/>
    </xf>
    <xf numFmtId="0" fontId="50" fillId="2" borderId="1" xfId="1" applyFont="1" applyFill="1" applyBorder="1" applyAlignment="1" applyProtection="1">
      <alignment horizontal="left"/>
      <protection hidden="1"/>
    </xf>
    <xf numFmtId="0" fontId="13" fillId="0" borderId="1" xfId="1" applyBorder="1" applyProtection="1">
      <protection locked="0"/>
    </xf>
    <xf numFmtId="0" fontId="49" fillId="0" borderId="1" xfId="1" applyFont="1" applyBorder="1" applyAlignment="1" applyProtection="1">
      <alignment horizontal="left" vertical="center" wrapText="1"/>
      <protection hidden="1"/>
    </xf>
    <xf numFmtId="0" fontId="0" fillId="0" borderId="8" xfId="0" applyBorder="1" applyProtection="1">
      <protection locked="0"/>
    </xf>
    <xf numFmtId="0" fontId="41" fillId="0" borderId="0" xfId="1" applyFont="1" applyAlignment="1" applyProtection="1">
      <alignment vertical="center"/>
      <protection hidden="1"/>
    </xf>
    <xf numFmtId="0" fontId="49" fillId="2" borderId="1" xfId="2" applyFont="1" applyFill="1" applyBorder="1" applyAlignment="1" applyProtection="1">
      <alignment horizontal="center" vertical="center" wrapText="1"/>
      <protection hidden="1"/>
    </xf>
    <xf numFmtId="0" fontId="76" fillId="0" borderId="0" xfId="3" applyFont="1" applyProtection="1">
      <protection locked="0"/>
    </xf>
    <xf numFmtId="0" fontId="58" fillId="0" borderId="0" xfId="1" applyFont="1" applyAlignment="1" applyProtection="1">
      <alignment vertical="center"/>
      <protection hidden="1"/>
    </xf>
    <xf numFmtId="0" fontId="61" fillId="0" borderId="1" xfId="1" applyFont="1" applyBorder="1" applyAlignment="1" applyProtection="1">
      <alignment horizontal="center" vertical="center" textRotation="90"/>
      <protection hidden="1"/>
    </xf>
    <xf numFmtId="0" fontId="63" fillId="0" borderId="0" xfId="1" applyFont="1" applyAlignment="1" applyProtection="1">
      <alignment horizontal="center"/>
      <protection hidden="1"/>
    </xf>
    <xf numFmtId="0" fontId="63" fillId="0" borderId="1" xfId="1" applyFont="1" applyBorder="1" applyAlignment="1" applyProtection="1">
      <alignment horizontal="center"/>
      <protection hidden="1"/>
    </xf>
    <xf numFmtId="1" fontId="57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0" xfId="0" applyAlignment="1" applyProtection="1">
      <alignment textRotation="90"/>
      <protection locked="0"/>
    </xf>
    <xf numFmtId="0" fontId="58" fillId="0" borderId="0" xfId="1" applyFont="1" applyAlignment="1" applyProtection="1">
      <alignment vertical="center"/>
      <protection locked="0"/>
    </xf>
    <xf numFmtId="0" fontId="25" fillId="2" borderId="2" xfId="1" applyFont="1" applyFill="1" applyBorder="1" applyProtection="1">
      <protection locked="0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44" fillId="0" borderId="0" xfId="1" applyFont="1" applyAlignment="1" applyProtection="1">
      <alignment horizontal="right" vertical="center" wrapText="1"/>
      <protection locked="0"/>
    </xf>
    <xf numFmtId="0" fontId="44" fillId="0" borderId="0" xfId="1" applyFont="1" applyAlignment="1" applyProtection="1">
      <alignment vertical="center" wrapText="1"/>
      <protection locked="0"/>
    </xf>
    <xf numFmtId="0" fontId="19" fillId="0" borderId="0" xfId="0" applyFont="1" applyProtection="1">
      <protection hidden="1"/>
    </xf>
    <xf numFmtId="0" fontId="52" fillId="0" borderId="1" xfId="0" applyFont="1" applyBorder="1" applyProtection="1">
      <protection hidden="1"/>
    </xf>
    <xf numFmtId="164" fontId="50" fillId="0" borderId="1" xfId="0" applyNumberFormat="1" applyFont="1" applyBorder="1" applyAlignment="1" applyProtection="1">
      <alignment horizontal="center" vertical="center"/>
      <protection hidden="1"/>
    </xf>
    <xf numFmtId="164" fontId="50" fillId="0" borderId="1" xfId="0" applyNumberFormat="1" applyFont="1" applyBorder="1" applyAlignment="1" applyProtection="1">
      <alignment horizontal="left" vertical="center"/>
      <protection hidden="1"/>
    </xf>
    <xf numFmtId="14" fontId="50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19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3" fillId="0" borderId="1" xfId="0" applyFont="1" applyBorder="1" applyProtection="1">
      <protection hidden="1"/>
    </xf>
    <xf numFmtId="0" fontId="53" fillId="2" borderId="1" xfId="0" applyFont="1" applyFill="1" applyBorder="1" applyProtection="1">
      <protection hidden="1"/>
    </xf>
    <xf numFmtId="0" fontId="10" fillId="0" borderId="0" xfId="1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wrapText="1"/>
      <protection locked="0"/>
    </xf>
    <xf numFmtId="0" fontId="11" fillId="0" borderId="0" xfId="1" applyFont="1" applyAlignment="1" applyProtection="1">
      <alignment horizontal="left" vertical="center"/>
      <protection hidden="1"/>
    </xf>
    <xf numFmtId="1" fontId="44" fillId="0" borderId="1" xfId="1" applyNumberFormat="1" applyFont="1" applyBorder="1" applyAlignment="1" applyProtection="1">
      <alignment vertical="center"/>
      <protection hidden="1"/>
    </xf>
    <xf numFmtId="1" fontId="44" fillId="0" borderId="1" xfId="1" applyNumberFormat="1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locked="0"/>
    </xf>
    <xf numFmtId="0" fontId="58" fillId="0" borderId="0" xfId="3" applyFont="1" applyProtection="1">
      <protection hidden="1"/>
    </xf>
    <xf numFmtId="0" fontId="41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2" fillId="0" borderId="0" xfId="1" applyFont="1" applyAlignment="1" applyProtection="1">
      <alignment horizontal="left"/>
      <protection locked="0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68" fillId="0" borderId="0" xfId="1" applyFont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hidden="1"/>
    </xf>
    <xf numFmtId="0" fontId="52" fillId="0" borderId="0" xfId="0" applyFont="1" applyAlignment="1" applyProtection="1">
      <alignment horizontal="center" vertical="center"/>
      <protection locked="0"/>
    </xf>
    <xf numFmtId="0" fontId="50" fillId="0" borderId="1" xfId="0" applyFont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164" fontId="80" fillId="0" borderId="1" xfId="0" applyNumberFormat="1" applyFont="1" applyBorder="1" applyAlignment="1" applyProtection="1">
      <alignment horizontal="left" vertical="center"/>
      <protection hidden="1"/>
    </xf>
    <xf numFmtId="0" fontId="41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13" fillId="0" borderId="1" xfId="1" applyBorder="1" applyAlignment="1" applyProtection="1">
      <alignment horizontal="center"/>
      <protection hidden="1"/>
    </xf>
    <xf numFmtId="0" fontId="1" fillId="0" borderId="1" xfId="1" applyFont="1" applyBorder="1" applyAlignment="1" applyProtection="1">
      <alignment horizontal="left"/>
      <protection hidden="1"/>
    </xf>
    <xf numFmtId="0" fontId="1" fillId="0" borderId="1" xfId="1" applyFont="1" applyBorder="1" applyAlignment="1" applyProtection="1">
      <alignment horizontal="left" vertical="center" wrapText="1"/>
      <protection hidden="1"/>
    </xf>
    <xf numFmtId="0" fontId="1" fillId="0" borderId="3" xfId="1" applyFont="1" applyBorder="1" applyAlignment="1" applyProtection="1">
      <alignment vertical="center"/>
      <protection hidden="1"/>
    </xf>
    <xf numFmtId="0" fontId="1" fillId="0" borderId="7" xfId="1" applyFont="1" applyBorder="1" applyAlignment="1" applyProtection="1">
      <alignment vertical="center"/>
      <protection hidden="1"/>
    </xf>
    <xf numFmtId="0" fontId="13" fillId="0" borderId="0" xfId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57" fillId="0" borderId="2" xfId="0" applyFont="1" applyBorder="1" applyAlignment="1" applyProtection="1">
      <alignment horizontal="center"/>
      <protection locked="0"/>
    </xf>
    <xf numFmtId="0" fontId="56" fillId="0" borderId="1" xfId="0" applyFont="1" applyBorder="1" applyAlignment="1" applyProtection="1">
      <alignment horizontal="center" vertical="center" wrapText="1"/>
      <protection hidden="1"/>
    </xf>
    <xf numFmtId="0" fontId="17" fillId="0" borderId="0" xfId="0" applyFont="1" applyProtection="1">
      <protection hidden="1"/>
    </xf>
    <xf numFmtId="0" fontId="12" fillId="2" borderId="1" xfId="1" applyFont="1" applyFill="1" applyBorder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3" fillId="0" borderId="1" xfId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76" fillId="0" borderId="0" xfId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2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9" fontId="13" fillId="0" borderId="13" xfId="0" applyNumberFormat="1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51" fillId="0" borderId="1" xfId="1" applyFont="1" applyBorder="1" applyAlignment="1" applyProtection="1">
      <alignment horizontal="center" vertical="center" wrapText="1"/>
      <protection hidden="1"/>
    </xf>
    <xf numFmtId="0" fontId="52" fillId="0" borderId="0" xfId="1" applyFont="1" applyAlignment="1" applyProtection="1">
      <alignment horizontal="center" vertical="center"/>
      <protection hidden="1"/>
    </xf>
    <xf numFmtId="0" fontId="58" fillId="0" borderId="1" xfId="1" applyFont="1" applyBorder="1" applyAlignment="1" applyProtection="1">
      <alignment horizontal="center"/>
      <protection hidden="1"/>
    </xf>
    <xf numFmtId="0" fontId="3" fillId="0" borderId="1" xfId="1" applyFont="1" applyBorder="1" applyProtection="1">
      <protection hidden="1"/>
    </xf>
    <xf numFmtId="0" fontId="3" fillId="0" borderId="3" xfId="1" applyFont="1" applyBorder="1" applyAlignment="1" applyProtection="1">
      <alignment vertical="center" wrapText="1"/>
      <protection hidden="1"/>
    </xf>
    <xf numFmtId="0" fontId="74" fillId="0" borderId="1" xfId="0" applyFont="1" applyBorder="1" applyAlignment="1" applyProtection="1">
      <alignment vertical="center" textRotation="90"/>
      <protection hidden="1"/>
    </xf>
    <xf numFmtId="0" fontId="75" fillId="0" borderId="1" xfId="1" applyFont="1" applyBorder="1" applyAlignment="1" applyProtection="1">
      <alignment vertical="center" textRotation="90"/>
      <protection hidden="1"/>
    </xf>
    <xf numFmtId="0" fontId="75" fillId="0" borderId="1" xfId="0" applyFont="1" applyBorder="1" applyAlignment="1" applyProtection="1">
      <alignment vertical="center" textRotation="90"/>
      <protection hidden="1"/>
    </xf>
    <xf numFmtId="0" fontId="16" fillId="0" borderId="1" xfId="0" applyFont="1" applyBorder="1" applyAlignment="1" applyProtection="1">
      <alignment horizontal="center" vertical="center" textRotation="90"/>
      <protection hidden="1"/>
    </xf>
    <xf numFmtId="0" fontId="4" fillId="2" borderId="2" xfId="1" applyFont="1" applyFill="1" applyBorder="1" applyProtection="1">
      <protection locked="0"/>
    </xf>
    <xf numFmtId="0" fontId="25" fillId="2" borderId="0" xfId="1" applyFont="1" applyFill="1" applyAlignment="1" applyProtection="1">
      <alignment horizontal="center"/>
      <protection hidden="1"/>
    </xf>
    <xf numFmtId="0" fontId="15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Protection="1"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Border="1" applyAlignment="1" applyProtection="1">
      <alignment horizontal="center" vertical="center" wrapText="1"/>
      <protection hidden="1"/>
    </xf>
    <xf numFmtId="49" fontId="61" fillId="0" borderId="1" xfId="2" applyNumberFormat="1" applyFont="1" applyBorder="1" applyAlignment="1" applyProtection="1">
      <alignment horizontal="center" vertical="center" wrapText="1"/>
      <protection hidden="1"/>
    </xf>
    <xf numFmtId="0" fontId="66" fillId="0" borderId="4" xfId="0" applyFont="1" applyBorder="1" applyProtection="1">
      <protection hidden="1"/>
    </xf>
    <xf numFmtId="0" fontId="65" fillId="0" borderId="1" xfId="0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 applyProtection="1">
      <alignment vertical="center" wrapText="1"/>
      <protection hidden="1"/>
    </xf>
    <xf numFmtId="0" fontId="11" fillId="0" borderId="1" xfId="1" applyFont="1" applyBorder="1" applyAlignment="1" applyProtection="1">
      <alignment horizontal="left"/>
      <protection locked="0"/>
    </xf>
    <xf numFmtId="0" fontId="74" fillId="0" borderId="1" xfId="1" applyFont="1" applyBorder="1" applyAlignment="1" applyProtection="1">
      <alignment vertical="center" textRotation="90"/>
      <protection hidden="1"/>
    </xf>
    <xf numFmtId="0" fontId="58" fillId="0" borderId="1" xfId="2" applyFont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14" fontId="44" fillId="0" borderId="1" xfId="1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84" fillId="0" borderId="0" xfId="0" applyFont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44" fillId="9" borderId="1" xfId="0" applyFont="1" applyFill="1" applyBorder="1" applyAlignment="1" applyProtection="1">
      <alignment horizontal="center" vertical="center"/>
      <protection hidden="1"/>
    </xf>
    <xf numFmtId="0" fontId="1" fillId="9" borderId="1" xfId="0" applyFont="1" applyFill="1" applyBorder="1" applyAlignment="1" applyProtection="1">
      <alignment horizontal="right" vertical="center" wrapText="1"/>
      <protection hidden="1"/>
    </xf>
    <xf numFmtId="0" fontId="52" fillId="0" borderId="1" xfId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0" fontId="51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" fontId="51" fillId="0" borderId="1" xfId="0" applyNumberFormat="1" applyFont="1" applyBorder="1" applyAlignment="1" applyProtection="1">
      <alignment horizontal="center"/>
      <protection hidden="1"/>
    </xf>
    <xf numFmtId="1" fontId="4" fillId="3" borderId="1" xfId="0" applyNumberFormat="1" applyFont="1" applyFill="1" applyBorder="1" applyAlignment="1" applyProtection="1">
      <alignment horizontal="center"/>
      <protection hidden="1"/>
    </xf>
    <xf numFmtId="1" fontId="5" fillId="11" borderId="1" xfId="1" applyNumberFormat="1" applyFont="1" applyFill="1" applyBorder="1" applyAlignment="1" applyProtection="1">
      <alignment horizontal="center"/>
      <protection hidden="1"/>
    </xf>
    <xf numFmtId="0" fontId="26" fillId="11" borderId="0" xfId="1" applyFont="1" applyFill="1" applyAlignment="1" applyProtection="1">
      <alignment horizontal="center" vertical="center"/>
      <protection hidden="1"/>
    </xf>
    <xf numFmtId="0" fontId="81" fillId="0" borderId="1" xfId="1" applyFont="1" applyBorder="1" applyAlignment="1" applyProtection="1">
      <alignment horizontal="center" vertical="center"/>
      <protection hidden="1"/>
    </xf>
    <xf numFmtId="0" fontId="50" fillId="11" borderId="0" xfId="0" applyFont="1" applyFill="1" applyAlignment="1" applyProtection="1">
      <alignment vertical="center"/>
      <protection locked="0"/>
    </xf>
    <xf numFmtId="0" fontId="19" fillId="11" borderId="0" xfId="0" applyFont="1" applyFill="1" applyProtection="1">
      <protection locked="0"/>
    </xf>
    <xf numFmtId="0" fontId="19" fillId="11" borderId="0" xfId="0" applyFont="1" applyFill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center"/>
      <protection hidden="1"/>
    </xf>
    <xf numFmtId="1" fontId="0" fillId="2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46" fillId="2" borderId="1" xfId="0" applyFont="1" applyFill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46" fillId="0" borderId="1" xfId="0" applyNumberFormat="1" applyFont="1" applyBorder="1" applyAlignment="1" applyProtection="1">
      <alignment horizontal="center"/>
      <protection hidden="1"/>
    </xf>
    <xf numFmtId="0" fontId="51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8" xfId="1" applyFont="1" applyBorder="1" applyProtection="1">
      <protection locked="0"/>
    </xf>
    <xf numFmtId="0" fontId="57" fillId="4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61" fillId="0" borderId="1" xfId="2" applyFont="1" applyBorder="1" applyAlignment="1" applyProtection="1">
      <alignment horizontal="center" vertical="center" textRotation="90" wrapText="1"/>
      <protection hidden="1"/>
    </xf>
    <xf numFmtId="0" fontId="34" fillId="0" borderId="1" xfId="1" applyFont="1" applyBorder="1" applyAlignment="1" applyProtection="1">
      <alignment horizontal="center" vertical="center"/>
      <protection hidden="1"/>
    </xf>
    <xf numFmtId="1" fontId="88" fillId="0" borderId="1" xfId="1" applyNumberFormat="1" applyFont="1" applyBorder="1" applyAlignment="1" applyProtection="1">
      <alignment horizontal="center" vertical="center"/>
      <protection hidden="1"/>
    </xf>
    <xf numFmtId="0" fontId="13" fillId="0" borderId="0" xfId="1" applyAlignment="1" applyProtection="1">
      <alignment wrapText="1"/>
      <protection locked="0"/>
    </xf>
    <xf numFmtId="0" fontId="15" fillId="3" borderId="1" xfId="0" applyFont="1" applyFill="1" applyBorder="1" applyAlignment="1" applyProtection="1">
      <alignment vertical="center"/>
      <protection hidden="1"/>
    </xf>
    <xf numFmtId="0" fontId="15" fillId="3" borderId="1" xfId="0" applyFont="1" applyFill="1" applyBorder="1" applyAlignment="1" applyProtection="1">
      <alignment vertical="center" wrapText="1"/>
      <protection hidden="1"/>
    </xf>
    <xf numFmtId="0" fontId="15" fillId="14" borderId="1" xfId="0" applyFont="1" applyFill="1" applyBorder="1" applyAlignment="1" applyProtection="1">
      <alignment vertical="center"/>
      <protection hidden="1"/>
    </xf>
    <xf numFmtId="0" fontId="41" fillId="12" borderId="1" xfId="0" applyFont="1" applyFill="1" applyBorder="1" applyAlignment="1" applyProtection="1">
      <alignment horizontal="center" vertical="center"/>
      <protection hidden="1"/>
    </xf>
    <xf numFmtId="0" fontId="40" fillId="12" borderId="1" xfId="0" applyFont="1" applyFill="1" applyBorder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" fontId="4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44" fillId="3" borderId="1" xfId="1" applyFont="1" applyFill="1" applyBorder="1" applyAlignment="1" applyProtection="1">
      <alignment horizontal="center" vertical="center"/>
      <protection hidden="1"/>
    </xf>
    <xf numFmtId="0" fontId="74" fillId="3" borderId="1" xfId="0" applyFont="1" applyFill="1" applyBorder="1" applyAlignment="1" applyProtection="1">
      <alignment vertical="center"/>
      <protection hidden="1"/>
    </xf>
    <xf numFmtId="0" fontId="75" fillId="3" borderId="1" xfId="1" applyFont="1" applyFill="1" applyBorder="1" applyAlignment="1" applyProtection="1">
      <alignment vertical="center"/>
      <protection hidden="1"/>
    </xf>
    <xf numFmtId="0" fontId="74" fillId="3" borderId="1" xfId="1" applyFont="1" applyFill="1" applyBorder="1" applyAlignment="1" applyProtection="1">
      <alignment vertical="center"/>
      <protection hidden="1"/>
    </xf>
    <xf numFmtId="0" fontId="75" fillId="3" borderId="1" xfId="0" applyFont="1" applyFill="1" applyBorder="1" applyAlignment="1" applyProtection="1">
      <alignment vertical="center"/>
      <protection hidden="1"/>
    </xf>
    <xf numFmtId="0" fontId="44" fillId="3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91" fillId="5" borderId="1" xfId="0" applyFont="1" applyFill="1" applyBorder="1" applyAlignment="1" applyProtection="1">
      <alignment horizontal="center" vertical="center" wrapText="1"/>
      <protection hidden="1"/>
    </xf>
    <xf numFmtId="0" fontId="87" fillId="6" borderId="1" xfId="0" applyFont="1" applyFill="1" applyBorder="1" applyAlignment="1" applyProtection="1">
      <alignment horizontal="center" vertical="center" wrapText="1"/>
      <protection hidden="1"/>
    </xf>
    <xf numFmtId="1" fontId="49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89" fillId="5" borderId="1" xfId="0" applyFont="1" applyFill="1" applyBorder="1" applyAlignment="1" applyProtection="1">
      <alignment horizontal="center" vertical="center" wrapText="1"/>
      <protection locked="0"/>
    </xf>
    <xf numFmtId="0" fontId="44" fillId="5" borderId="4" xfId="0" applyFont="1" applyFill="1" applyBorder="1" applyAlignment="1" applyProtection="1">
      <alignment horizontal="center" vertical="center" wrapText="1"/>
      <protection locked="0"/>
    </xf>
    <xf numFmtId="0" fontId="49" fillId="5" borderId="1" xfId="0" applyFont="1" applyFill="1" applyBorder="1" applyAlignment="1" applyProtection="1">
      <alignment horizontal="center" vertical="center"/>
      <protection hidden="1"/>
    </xf>
    <xf numFmtId="1" fontId="5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1" xfId="0" applyFont="1" applyFill="1" applyBorder="1" applyAlignment="1" applyProtection="1">
      <alignment horizontal="center" vertical="center"/>
      <protection locked="0"/>
    </xf>
    <xf numFmtId="14" fontId="44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44" fillId="5" borderId="1" xfId="0" applyNumberFormat="1" applyFont="1" applyFill="1" applyBorder="1" applyAlignment="1" applyProtection="1">
      <alignment horizontal="center" vertical="center"/>
      <protection hidden="1"/>
    </xf>
    <xf numFmtId="1" fontId="5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4" fillId="5" borderId="1" xfId="0" applyFont="1" applyFill="1" applyBorder="1" applyAlignment="1" applyProtection="1">
      <alignment horizontal="center" vertical="center"/>
      <protection hidden="1"/>
    </xf>
    <xf numFmtId="14" fontId="95" fillId="15" borderId="1" xfId="0" applyNumberFormat="1" applyFont="1" applyFill="1" applyBorder="1" applyAlignment="1" applyProtection="1">
      <alignment horizontal="center" vertical="center" wrapText="1"/>
      <protection locked="0"/>
    </xf>
    <xf numFmtId="14" fontId="95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44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1" applyFont="1" applyFill="1" applyAlignment="1" applyProtection="1">
      <alignment horizontal="center"/>
      <protection hidden="1"/>
    </xf>
    <xf numFmtId="0" fontId="11" fillId="5" borderId="0" xfId="1" applyFont="1" applyFill="1" applyAlignment="1" applyProtection="1">
      <alignment horizontal="center"/>
      <protection hidden="1"/>
    </xf>
    <xf numFmtId="0" fontId="11" fillId="5" borderId="0" xfId="1" applyFont="1" applyFill="1" applyAlignment="1" applyProtection="1">
      <alignment horizontal="left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8" fillId="5" borderId="1" xfId="1" applyFont="1" applyFill="1" applyBorder="1" applyProtection="1">
      <protection hidden="1"/>
    </xf>
    <xf numFmtId="0" fontId="11" fillId="5" borderId="1" xfId="1" applyFont="1" applyFill="1" applyBorder="1" applyAlignment="1" applyProtection="1">
      <alignment horizontal="center"/>
      <protection hidden="1"/>
    </xf>
    <xf numFmtId="0" fontId="11" fillId="5" borderId="0" xfId="1" applyFont="1" applyFill="1" applyAlignment="1" applyProtection="1">
      <alignment horizontal="center" vertical="center"/>
      <protection hidden="1"/>
    </xf>
    <xf numFmtId="0" fontId="8" fillId="8" borderId="1" xfId="1" applyFont="1" applyFill="1" applyBorder="1" applyAlignment="1" applyProtection="1">
      <alignment horizontal="center"/>
      <protection hidden="1"/>
    </xf>
    <xf numFmtId="0" fontId="11" fillId="8" borderId="1" xfId="1" applyFont="1" applyFill="1" applyBorder="1" applyAlignment="1" applyProtection="1">
      <alignment horizontal="center"/>
      <protection hidden="1"/>
    </xf>
    <xf numFmtId="0" fontId="55" fillId="8" borderId="1" xfId="1" applyFont="1" applyFill="1" applyBorder="1" applyAlignment="1" applyProtection="1">
      <alignment horizontal="center"/>
      <protection hidden="1"/>
    </xf>
    <xf numFmtId="0" fontId="51" fillId="8" borderId="1" xfId="1" applyFont="1" applyFill="1" applyBorder="1" applyAlignment="1" applyProtection="1">
      <alignment horizontal="center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96" fillId="0" borderId="0" xfId="0" applyFont="1" applyProtection="1">
      <protection locked="0"/>
    </xf>
    <xf numFmtId="0" fontId="13" fillId="4" borderId="1" xfId="1" applyFont="1" applyFill="1" applyBorder="1" applyAlignment="1" applyProtection="1">
      <alignment horizontal="center" vertical="center" wrapText="1"/>
      <protection hidden="1"/>
    </xf>
    <xf numFmtId="0" fontId="21" fillId="4" borderId="1" xfId="1" applyFont="1" applyFill="1" applyBorder="1" applyAlignment="1" applyProtection="1">
      <alignment horizontal="center"/>
      <protection hidden="1"/>
    </xf>
    <xf numFmtId="0" fontId="21" fillId="4" borderId="1" xfId="1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hidden="1"/>
    </xf>
    <xf numFmtId="0" fontId="73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0" fontId="71" fillId="4" borderId="1" xfId="1" applyFont="1" applyFill="1" applyBorder="1" applyAlignment="1" applyProtection="1">
      <alignment horizontal="center" vertical="center"/>
      <protection hidden="1"/>
    </xf>
    <xf numFmtId="0" fontId="13" fillId="4" borderId="1" xfId="1" applyFill="1" applyBorder="1" applyProtection="1">
      <protection hidden="1"/>
    </xf>
    <xf numFmtId="1" fontId="13" fillId="4" borderId="1" xfId="1" applyNumberFormat="1" applyFill="1" applyBorder="1" applyAlignment="1" applyProtection="1">
      <alignment horizontal="center"/>
      <protection hidden="1"/>
    </xf>
    <xf numFmtId="0" fontId="13" fillId="4" borderId="1" xfId="1" applyFill="1" applyBorder="1" applyAlignment="1" applyProtection="1">
      <alignment horizontal="center"/>
      <protection hidden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horizontal="center" vertical="top"/>
      <protection hidden="1"/>
    </xf>
    <xf numFmtId="1" fontId="61" fillId="4" borderId="1" xfId="1" applyNumberFormat="1" applyFont="1" applyFill="1" applyBorder="1" applyAlignment="1" applyProtection="1">
      <alignment horizontal="center" vertical="center"/>
      <protection locked="0"/>
    </xf>
    <xf numFmtId="1" fontId="64" fillId="7" borderId="1" xfId="1" applyNumberFormat="1" applyFont="1" applyFill="1" applyBorder="1" applyAlignment="1" applyProtection="1">
      <alignment horizontal="center" vertical="center"/>
      <protection hidden="1"/>
    </xf>
    <xf numFmtId="0" fontId="31" fillId="4" borderId="0" xfId="2" applyFont="1" applyFill="1" applyAlignment="1" applyProtection="1">
      <alignment horizontal="center" vertical="center" wrapText="1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14" fontId="49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Protection="1"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" fontId="4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Protection="1">
      <protection hidden="1"/>
    </xf>
    <xf numFmtId="0" fontId="65" fillId="0" borderId="1" xfId="0" applyFont="1" applyBorder="1" applyAlignment="1" applyProtection="1">
      <alignment horizontal="center" vertical="center" wrapText="1"/>
      <protection hidden="1"/>
    </xf>
    <xf numFmtId="0" fontId="49" fillId="0" borderId="1" xfId="1" applyFont="1" applyBorder="1" applyAlignment="1" applyProtection="1">
      <alignment horizontal="center" vertical="center"/>
      <protection hidden="1"/>
    </xf>
    <xf numFmtId="9" fontId="13" fillId="0" borderId="1" xfId="1" applyNumberFormat="1" applyBorder="1" applyAlignment="1" applyProtection="1">
      <alignment horizontal="center" vertical="center" wrapText="1"/>
      <protection locked="0"/>
    </xf>
    <xf numFmtId="14" fontId="44" fillId="0" borderId="1" xfId="1" applyNumberFormat="1" applyFont="1" applyBorder="1" applyAlignment="1" applyProtection="1">
      <alignment horizontal="center" vertical="center"/>
      <protection hidden="1"/>
    </xf>
    <xf numFmtId="0" fontId="68" fillId="0" borderId="0" xfId="1" applyFont="1" applyAlignment="1" applyProtection="1">
      <alignment horizontal="center"/>
      <protection hidden="1"/>
    </xf>
    <xf numFmtId="0" fontId="113" fillId="0" borderId="1" xfId="1" applyFont="1" applyBorder="1" applyAlignment="1" applyProtection="1">
      <alignment horizontal="center" vertical="center" wrapText="1"/>
      <protection hidden="1"/>
    </xf>
    <xf numFmtId="0" fontId="113" fillId="0" borderId="1" xfId="1" applyFont="1" applyBorder="1" applyAlignment="1" applyProtection="1">
      <alignment horizontal="center" vertical="center"/>
      <protection hidden="1"/>
    </xf>
    <xf numFmtId="1" fontId="115" fillId="0" borderId="1" xfId="1" applyNumberFormat="1" applyFont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72" fillId="2" borderId="0" xfId="0" applyFont="1" applyFill="1" applyBorder="1" applyAlignment="1" applyProtection="1">
      <alignment horizontal="center" vertical="center" wrapText="1"/>
      <protection hidden="1"/>
    </xf>
    <xf numFmtId="0" fontId="121" fillId="2" borderId="1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121" fillId="2" borderId="0" xfId="1" applyFont="1" applyFill="1" applyBorder="1" applyAlignment="1" applyProtection="1">
      <alignment horizontal="center" vertical="center"/>
      <protection hidden="1"/>
    </xf>
    <xf numFmtId="164" fontId="19" fillId="2" borderId="0" xfId="0" applyNumberFormat="1" applyFont="1" applyFill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31" fillId="2" borderId="8" xfId="0" applyFont="1" applyFill="1" applyBorder="1" applyAlignment="1" applyProtection="1">
      <alignment horizontal="left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80" fillId="2" borderId="1" xfId="0" applyFont="1" applyFill="1" applyBorder="1" applyAlignment="1" applyProtection="1">
      <alignment horizontal="left" vertical="center"/>
      <protection locked="0" hidden="1"/>
    </xf>
    <xf numFmtId="0" fontId="44" fillId="2" borderId="1" xfId="0" applyFont="1" applyFill="1" applyBorder="1" applyAlignment="1" applyProtection="1">
      <alignment horizontal="left" vertical="center"/>
      <protection locked="0" hidden="1"/>
    </xf>
    <xf numFmtId="14" fontId="44" fillId="2" borderId="1" xfId="0" applyNumberFormat="1" applyFont="1" applyFill="1" applyBorder="1" applyAlignment="1" applyProtection="1">
      <alignment horizontal="center" vertical="center"/>
      <protection locked="0" hidden="1"/>
    </xf>
    <xf numFmtId="1" fontId="61" fillId="2" borderId="1" xfId="1" applyNumberFormat="1" applyFont="1" applyFill="1" applyBorder="1" applyAlignment="1" applyProtection="1">
      <alignment horizontal="center" vertical="center"/>
      <protection locked="0" hidden="1"/>
    </xf>
    <xf numFmtId="0" fontId="17" fillId="17" borderId="0" xfId="0" applyFont="1" applyFill="1" applyAlignment="1" applyProtection="1">
      <protection hidden="1"/>
    </xf>
    <xf numFmtId="0" fontId="17" fillId="0" borderId="0" xfId="0" applyFont="1" applyAlignment="1" applyProtection="1">
      <protection hidden="1"/>
    </xf>
    <xf numFmtId="0" fontId="41" fillId="17" borderId="1" xfId="0" applyFont="1" applyFill="1" applyBorder="1" applyAlignment="1" applyProtection="1">
      <alignment horizontal="center" vertical="center"/>
      <protection hidden="1"/>
    </xf>
    <xf numFmtId="0" fontId="3" fillId="18" borderId="1" xfId="0" applyFont="1" applyFill="1" applyBorder="1" applyAlignment="1" applyProtection="1">
      <alignment horizontal="left" vertical="center"/>
      <protection hidden="1"/>
    </xf>
    <xf numFmtId="0" fontId="7" fillId="17" borderId="0" xfId="0" applyFont="1" applyFill="1" applyAlignment="1" applyProtection="1">
      <alignment vertical="center"/>
      <protection hidden="1"/>
    </xf>
    <xf numFmtId="0" fontId="3" fillId="18" borderId="1" xfId="0" applyFont="1" applyFill="1" applyBorder="1" applyAlignment="1" applyProtection="1">
      <alignment horizontal="left" vertical="center" wrapText="1"/>
      <protection hidden="1"/>
    </xf>
    <xf numFmtId="0" fontId="41" fillId="17" borderId="0" xfId="0" applyFont="1" applyFill="1" applyBorder="1" applyAlignment="1" applyProtection="1">
      <alignment horizontal="center" vertical="center"/>
      <protection hidden="1"/>
    </xf>
    <xf numFmtId="0" fontId="3" fillId="18" borderId="0" xfId="0" applyFont="1" applyFill="1" applyBorder="1" applyAlignment="1" applyProtection="1">
      <alignment horizontal="left" vertical="center"/>
      <protection hidden="1"/>
    </xf>
    <xf numFmtId="0" fontId="7" fillId="19" borderId="0" xfId="0" applyFont="1" applyFill="1" applyBorder="1" applyAlignment="1" applyProtection="1">
      <alignment vertical="center"/>
      <protection hidden="1"/>
    </xf>
    <xf numFmtId="0" fontId="126" fillId="0" borderId="0" xfId="0" applyFont="1" applyAlignment="1" applyProtection="1">
      <protection locked="0"/>
    </xf>
    <xf numFmtId="1" fontId="33" fillId="18" borderId="1" xfId="0" applyNumberFormat="1" applyFont="1" applyFill="1" applyBorder="1" applyAlignment="1" applyProtection="1">
      <alignment horizontal="center" vertical="center" wrapText="1"/>
      <protection hidden="1"/>
    </xf>
    <xf numFmtId="1" fontId="127" fillId="18" borderId="1" xfId="0" applyNumberFormat="1" applyFont="1" applyFill="1" applyBorder="1" applyAlignment="1" applyProtection="1">
      <alignment horizontal="center" vertical="center" wrapText="1"/>
      <protection hidden="1"/>
    </xf>
    <xf numFmtId="0" fontId="126" fillId="2" borderId="1" xfId="0" applyFont="1" applyFill="1" applyBorder="1" applyAlignment="1" applyProtection="1">
      <alignment horizontal="center" vertical="center" wrapText="1"/>
      <protection locked="0"/>
    </xf>
    <xf numFmtId="1" fontId="128" fillId="21" borderId="1" xfId="0" applyNumberFormat="1" applyFont="1" applyFill="1" applyBorder="1" applyAlignment="1" applyProtection="1">
      <alignment horizontal="center" vertical="center" wrapText="1"/>
      <protection locked="0"/>
    </xf>
    <xf numFmtId="0" fontId="128" fillId="2" borderId="1" xfId="0" applyFont="1" applyFill="1" applyBorder="1" applyAlignment="1" applyProtection="1">
      <alignment horizontal="center" vertical="center"/>
      <protection locked="0"/>
    </xf>
    <xf numFmtId="0" fontId="128" fillId="21" borderId="1" xfId="0" applyFont="1" applyFill="1" applyBorder="1" applyAlignment="1" applyProtection="1">
      <alignment horizontal="center" vertical="center" wrapText="1"/>
      <protection locked="0"/>
    </xf>
    <xf numFmtId="0" fontId="128" fillId="21" borderId="1" xfId="0" applyFont="1" applyFill="1" applyBorder="1" applyAlignment="1" applyProtection="1">
      <alignment horizontal="center" vertical="center"/>
      <protection locked="0"/>
    </xf>
    <xf numFmtId="0" fontId="3" fillId="18" borderId="1" xfId="0" applyFont="1" applyFill="1" applyBorder="1" applyAlignment="1" applyProtection="1">
      <alignment horizontal="center" vertical="center" wrapText="1"/>
      <protection hidden="1"/>
    </xf>
    <xf numFmtId="0" fontId="3" fillId="21" borderId="1" xfId="0" applyFont="1" applyFill="1" applyBorder="1" applyAlignment="1" applyProtection="1">
      <alignment horizontal="center" vertical="center" wrapText="1"/>
      <protection hidden="1"/>
    </xf>
    <xf numFmtId="0" fontId="126" fillId="0" borderId="0" xfId="0" applyFont="1" applyAlignment="1" applyProtection="1">
      <protection hidden="1"/>
    </xf>
    <xf numFmtId="0" fontId="13" fillId="0" borderId="0" xfId="1" applyAlignment="1" applyProtection="1">
      <protection locked="0"/>
    </xf>
    <xf numFmtId="0" fontId="10" fillId="0" borderId="0" xfId="2" applyFont="1" applyAlignment="1" applyProtection="1">
      <protection hidden="1"/>
    </xf>
    <xf numFmtId="0" fontId="13" fillId="0" borderId="0" xfId="2" applyAlignment="1" applyProtection="1">
      <protection locked="0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1" fillId="0" borderId="1" xfId="2" applyFont="1" applyBorder="1" applyAlignment="1" applyProtection="1">
      <alignment horizontal="center" vertical="center" wrapText="1"/>
      <protection hidden="1"/>
    </xf>
    <xf numFmtId="0" fontId="1" fillId="0" borderId="3" xfId="2" applyFont="1" applyBorder="1" applyAlignment="1" applyProtection="1">
      <alignment horizontal="center" vertical="center" wrapText="1"/>
      <protection hidden="1"/>
    </xf>
    <xf numFmtId="0" fontId="13" fillId="0" borderId="1" xfId="2" applyBorder="1" applyAlignment="1" applyProtection="1">
      <alignment horizontal="center" vertical="top" wrapText="1"/>
      <protection hidden="1"/>
    </xf>
    <xf numFmtId="0" fontId="4" fillId="24" borderId="1" xfId="2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1" xfId="2" applyFont="1" applyBorder="1" applyAlignment="1" applyProtection="1">
      <protection locked="0"/>
    </xf>
    <xf numFmtId="0" fontId="51" fillId="0" borderId="1" xfId="2" applyFont="1" applyBorder="1" applyAlignment="1" applyProtection="1">
      <alignment horizontal="center" vertical="center"/>
      <protection hidden="1"/>
    </xf>
    <xf numFmtId="0" fontId="11" fillId="0" borderId="1" xfId="2" applyFont="1" applyBorder="1" applyAlignment="1" applyProtection="1">
      <protection locked="0"/>
    </xf>
    <xf numFmtId="0" fontId="6" fillId="2" borderId="0" xfId="2" applyFont="1" applyFill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4" fillId="2" borderId="1" xfId="2" applyFont="1" applyFill="1" applyBorder="1" applyAlignment="1" applyProtection="1">
      <alignment horizontal="center" vertical="center"/>
      <protection hidden="1"/>
    </xf>
    <xf numFmtId="0" fontId="11" fillId="0" borderId="1" xfId="2" applyFont="1" applyBorder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3" fillId="0" borderId="0" xfId="3" applyFont="1" applyAlignment="1" applyProtection="1">
      <protection locked="0"/>
    </xf>
    <xf numFmtId="0" fontId="101" fillId="0" borderId="1" xfId="1" applyFont="1" applyBorder="1" applyAlignment="1" applyProtection="1">
      <alignment horizontal="center" vertical="center"/>
      <protection hidden="1"/>
    </xf>
    <xf numFmtId="0" fontId="101" fillId="0" borderId="0" xfId="1" applyFont="1" applyAlignment="1" applyProtection="1">
      <alignment horizontal="center" vertical="center"/>
      <protection locked="0"/>
    </xf>
    <xf numFmtId="0" fontId="101" fillId="0" borderId="0" xfId="1" applyFont="1" applyAlignment="1" applyProtection="1">
      <alignment vertical="center"/>
      <protection locked="0"/>
    </xf>
    <xf numFmtId="165" fontId="30" fillId="25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25" borderId="1" xfId="1" applyFont="1" applyFill="1" applyBorder="1" applyAlignment="1" applyProtection="1">
      <alignment horizontal="center" vertical="center"/>
      <protection locked="0"/>
    </xf>
    <xf numFmtId="0" fontId="30" fillId="0" borderId="1" xfId="1" applyFont="1" applyBorder="1" applyAlignment="1" applyProtection="1">
      <alignment horizontal="center" vertical="center"/>
      <protection hidden="1"/>
    </xf>
    <xf numFmtId="165" fontId="128" fillId="25" borderId="1" xfId="3" applyNumberFormat="1" applyFont="1" applyFill="1" applyBorder="1" applyAlignment="1" applyProtection="1">
      <alignment horizontal="center" vertical="center" wrapText="1"/>
      <protection locked="0"/>
    </xf>
    <xf numFmtId="0" fontId="127" fillId="25" borderId="1" xfId="1" applyFont="1" applyFill="1" applyBorder="1" applyAlignment="1" applyProtection="1">
      <alignment horizontal="center" vertical="center"/>
      <protection locked="0"/>
    </xf>
    <xf numFmtId="165" fontId="3" fillId="25" borderId="1" xfId="3" applyNumberFormat="1" applyFont="1" applyFill="1" applyBorder="1" applyAlignment="1" applyProtection="1">
      <alignment vertical="top" wrapText="1"/>
      <protection locked="0"/>
    </xf>
    <xf numFmtId="0" fontId="62" fillId="0" borderId="1" xfId="3" applyFont="1" applyBorder="1" applyAlignment="1" applyProtection="1">
      <alignment horizontal="center" vertical="center"/>
      <protection hidden="1"/>
    </xf>
    <xf numFmtId="0" fontId="13" fillId="0" borderId="0" xfId="3" applyAlignment="1" applyProtection="1">
      <protection locked="0"/>
    </xf>
    <xf numFmtId="0" fontId="6" fillId="2" borderId="0" xfId="3" applyFont="1" applyFill="1" applyBorder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/>
      <protection locked="0"/>
    </xf>
    <xf numFmtId="0" fontId="13" fillId="0" borderId="0" xfId="1" applyAlignment="1" applyProtection="1">
      <alignment horizontal="left"/>
      <protection locked="0"/>
    </xf>
    <xf numFmtId="0" fontId="3" fillId="0" borderId="0" xfId="1" applyFont="1" applyAlignment="1" applyProtection="1">
      <protection locked="0"/>
    </xf>
    <xf numFmtId="0" fontId="15" fillId="0" borderId="3" xfId="1" applyFont="1" applyBorder="1" applyAlignment="1" applyProtection="1">
      <alignment horizontal="center" vertical="center" wrapText="1"/>
      <protection hidden="1"/>
    </xf>
    <xf numFmtId="0" fontId="15" fillId="0" borderId="4" xfId="1" applyFont="1" applyBorder="1" applyAlignment="1" applyProtection="1">
      <alignment horizontal="center" vertical="center" wrapText="1"/>
      <protection hidden="1"/>
    </xf>
    <xf numFmtId="0" fontId="15" fillId="0" borderId="10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vertical="top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hidden="1"/>
    </xf>
    <xf numFmtId="0" fontId="133" fillId="25" borderId="1" xfId="1" applyFont="1" applyFill="1" applyBorder="1" applyAlignment="1" applyProtection="1">
      <alignment horizontal="center" vertical="center" wrapText="1"/>
      <protection locked="0"/>
    </xf>
    <xf numFmtId="0" fontId="133" fillId="0" borderId="1" xfId="1" applyFont="1" applyBorder="1" applyAlignment="1" applyProtection="1">
      <alignment horizontal="center" vertical="center" wrapText="1"/>
      <protection hidden="1"/>
    </xf>
    <xf numFmtId="0" fontId="133" fillId="0" borderId="1" xfId="1" applyFont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3" fillId="5" borderId="1" xfId="2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horizontal="center"/>
      <protection hidden="1"/>
    </xf>
    <xf numFmtId="0" fontId="132" fillId="5" borderId="0" xfId="1" applyFont="1" applyFill="1" applyAlignment="1" applyProtection="1">
      <alignment vertical="center"/>
      <protection hidden="1"/>
    </xf>
    <xf numFmtId="0" fontId="101" fillId="0" borderId="4" xfId="1" applyFont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protection hidden="1"/>
    </xf>
    <xf numFmtId="0" fontId="3" fillId="0" borderId="0" xfId="2" applyFont="1" applyAlignment="1" applyProtection="1">
      <protection locked="0"/>
    </xf>
    <xf numFmtId="0" fontId="3" fillId="0" borderId="1" xfId="2" applyFont="1" applyBorder="1" applyAlignment="1" applyProtection="1">
      <alignment vertical="center"/>
      <protection hidden="1"/>
    </xf>
    <xf numFmtId="0" fontId="55" fillId="0" borderId="1" xfId="2" applyFont="1" applyBorder="1" applyAlignment="1" applyProtection="1">
      <alignment vertical="center"/>
      <protection hidden="1"/>
    </xf>
    <xf numFmtId="0" fontId="33" fillId="0" borderId="1" xfId="2" applyFont="1" applyBorder="1" applyAlignment="1" applyProtection="1">
      <alignment horizontal="center" vertical="center"/>
      <protection locked="0"/>
    </xf>
    <xf numFmtId="0" fontId="33" fillId="0" borderId="1" xfId="2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wrapText="1"/>
      <protection hidden="1"/>
    </xf>
    <xf numFmtId="0" fontId="4" fillId="0" borderId="0" xfId="2" applyFont="1" applyAlignment="1" applyProtection="1">
      <protection locked="0"/>
    </xf>
    <xf numFmtId="0" fontId="5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left"/>
      <protection locked="0"/>
    </xf>
    <xf numFmtId="0" fontId="13" fillId="0" borderId="0" xfId="2" applyAlignment="1" applyProtection="1">
      <alignment horizontal="left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hidden="1"/>
    </xf>
    <xf numFmtId="0" fontId="3" fillId="0" borderId="10" xfId="2" applyFont="1" applyBorder="1" applyAlignment="1" applyProtection="1">
      <alignment horizontal="center" vertical="center" wrapText="1"/>
      <protection hidden="1"/>
    </xf>
    <xf numFmtId="0" fontId="3" fillId="0" borderId="3" xfId="2" applyFont="1" applyBorder="1" applyAlignment="1" applyProtection="1">
      <alignment horizontal="center" vertical="center" wrapText="1"/>
      <protection hidden="1"/>
    </xf>
    <xf numFmtId="0" fontId="135" fillId="2" borderId="0" xfId="0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 vertical="center"/>
      <protection hidden="1"/>
    </xf>
    <xf numFmtId="0" fontId="128" fillId="0" borderId="1" xfId="2" applyFont="1" applyBorder="1" applyAlignment="1" applyProtection="1">
      <alignment horizontal="center" vertical="center"/>
      <protection locked="0"/>
    </xf>
    <xf numFmtId="0" fontId="127" fillId="0" borderId="10" xfId="1" applyFont="1" applyBorder="1" applyAlignment="1" applyProtection="1">
      <alignment horizontal="center" vertical="center" wrapText="1"/>
      <protection hidden="1"/>
    </xf>
    <xf numFmtId="0" fontId="127" fillId="0" borderId="1" xfId="1" applyFont="1" applyBorder="1" applyAlignment="1" applyProtection="1">
      <alignment horizontal="center" vertical="center" wrapText="1"/>
      <protection hidden="1"/>
    </xf>
    <xf numFmtId="0" fontId="127" fillId="26" borderId="1" xfId="1" applyFont="1" applyFill="1" applyBorder="1" applyAlignment="1" applyProtection="1">
      <alignment horizontal="center" vertical="center" wrapText="1"/>
      <protection hidden="1"/>
    </xf>
    <xf numFmtId="0" fontId="136" fillId="26" borderId="1" xfId="1" applyFont="1" applyFill="1" applyBorder="1" applyAlignment="1" applyProtection="1">
      <alignment horizontal="center" vertical="center" wrapText="1"/>
      <protection hidden="1"/>
    </xf>
    <xf numFmtId="0" fontId="137" fillId="26" borderId="1" xfId="1" applyFont="1" applyFill="1" applyBorder="1" applyAlignment="1" applyProtection="1">
      <alignment horizontal="center" vertical="center" wrapText="1"/>
      <protection hidden="1"/>
    </xf>
    <xf numFmtId="0" fontId="13" fillId="2" borderId="0" xfId="1" applyFill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vertical="center" wrapText="1"/>
      <protection locked="0"/>
    </xf>
    <xf numFmtId="0" fontId="13" fillId="2" borderId="0" xfId="1" applyFill="1" applyAlignment="1" applyProtection="1">
      <protection locked="0"/>
    </xf>
    <xf numFmtId="0" fontId="6" fillId="2" borderId="0" xfId="2" applyFont="1" applyFill="1" applyBorder="1" applyAlignment="1" applyProtection="1">
      <alignment horizontal="center"/>
      <protection hidden="1"/>
    </xf>
    <xf numFmtId="0" fontId="138" fillId="12" borderId="1" xfId="0" applyFont="1" applyFill="1" applyBorder="1" applyAlignment="1" applyProtection="1">
      <alignment horizontal="center" vertical="center"/>
    </xf>
    <xf numFmtId="0" fontId="138" fillId="21" borderId="1" xfId="0" applyFont="1" applyFill="1" applyBorder="1" applyAlignment="1" applyProtection="1">
      <alignment horizontal="center" vertical="center"/>
      <protection locked="0"/>
    </xf>
    <xf numFmtId="0" fontId="138" fillId="21" borderId="1" xfId="0" applyFont="1" applyFill="1" applyBorder="1" applyAlignment="1" applyProtection="1">
      <alignment horizontal="center" vertical="center"/>
      <protection hidden="1"/>
    </xf>
    <xf numFmtId="0" fontId="71" fillId="18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38" fillId="21" borderId="0" xfId="0" applyFont="1" applyFill="1" applyBorder="1" applyAlignment="1" applyProtection="1">
      <alignment horizontal="center" vertical="center"/>
      <protection locked="0"/>
    </xf>
    <xf numFmtId="0" fontId="138" fillId="21" borderId="0" xfId="0" applyFont="1" applyFill="1" applyBorder="1" applyAlignment="1" applyProtection="1">
      <alignment horizontal="center" vertical="center"/>
      <protection hidden="1"/>
    </xf>
    <xf numFmtId="0" fontId="126" fillId="12" borderId="0" xfId="0" applyFont="1" applyFill="1" applyAlignment="1" applyProtection="1">
      <alignment horizontal="center" vertical="center"/>
      <protection locked="0"/>
    </xf>
    <xf numFmtId="0" fontId="134" fillId="5" borderId="1" xfId="2" applyFont="1" applyFill="1" applyBorder="1" applyAlignment="1" applyProtection="1">
      <alignment horizontal="center" vertical="center"/>
      <protection hidden="1"/>
    </xf>
    <xf numFmtId="0" fontId="33" fillId="2" borderId="1" xfId="2" applyFont="1" applyFill="1" applyBorder="1" applyAlignment="1" applyProtection="1">
      <alignment horizontal="center" vertical="center"/>
      <protection locked="0"/>
    </xf>
    <xf numFmtId="0" fontId="127" fillId="27" borderId="1" xfId="2" applyFont="1" applyFill="1" applyBorder="1" applyAlignment="1" applyProtection="1">
      <alignment horizontal="center" vertical="center" wrapText="1"/>
      <protection hidden="1"/>
    </xf>
    <xf numFmtId="0" fontId="3" fillId="27" borderId="1" xfId="2" applyFont="1" applyFill="1" applyBorder="1" applyAlignment="1" applyProtection="1">
      <alignment horizontal="center" vertical="center" wrapText="1"/>
      <protection hidden="1"/>
    </xf>
    <xf numFmtId="0" fontId="32" fillId="2" borderId="1" xfId="2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128" fillId="13" borderId="1" xfId="2" applyFont="1" applyFill="1" applyBorder="1" applyAlignment="1" applyProtection="1">
      <alignment horizontal="center" vertical="center"/>
      <protection hidden="1"/>
    </xf>
    <xf numFmtId="0" fontId="2" fillId="13" borderId="1" xfId="2" applyFont="1" applyFill="1" applyBorder="1" applyAlignment="1" applyProtection="1">
      <alignment horizontal="center" vertical="center" wrapText="1"/>
      <protection hidden="1"/>
    </xf>
    <xf numFmtId="0" fontId="4" fillId="13" borderId="1" xfId="2" applyFont="1" applyFill="1" applyBorder="1" applyAlignment="1" applyProtection="1">
      <alignment horizontal="center" vertical="center"/>
      <protection hidden="1"/>
    </xf>
    <xf numFmtId="0" fontId="127" fillId="2" borderId="1" xfId="1" applyFont="1" applyFill="1" applyBorder="1" applyAlignment="1" applyProtection="1">
      <alignment horizontal="center" vertical="center" wrapText="1"/>
      <protection locked="0"/>
    </xf>
    <xf numFmtId="0" fontId="109" fillId="14" borderId="6" xfId="0" applyFont="1" applyFill="1" applyBorder="1" applyAlignment="1" applyProtection="1">
      <alignment horizontal="center" vertical="center"/>
      <protection hidden="1"/>
    </xf>
    <xf numFmtId="0" fontId="110" fillId="14" borderId="0" xfId="0" applyFont="1" applyFill="1" applyAlignment="1" applyProtection="1">
      <alignment horizontal="center" vertical="center"/>
      <protection hidden="1"/>
    </xf>
    <xf numFmtId="0" fontId="31" fillId="5" borderId="6" xfId="0" applyFont="1" applyFill="1" applyBorder="1" applyAlignment="1" applyProtection="1">
      <alignment horizontal="center" vertical="center" wrapText="1"/>
      <protection hidden="1"/>
    </xf>
    <xf numFmtId="0" fontId="31" fillId="5" borderId="0" xfId="0" applyFont="1" applyFill="1" applyAlignment="1" applyProtection="1">
      <alignment horizontal="center" vertical="center" wrapText="1"/>
      <protection hidden="1"/>
    </xf>
    <xf numFmtId="0" fontId="108" fillId="5" borderId="0" xfId="0" applyFont="1" applyFill="1" applyAlignment="1" applyProtection="1">
      <alignment horizontal="center"/>
      <protection hidden="1"/>
    </xf>
    <xf numFmtId="0" fontId="85" fillId="0" borderId="0" xfId="0" applyFont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 wrapText="1"/>
      <protection hidden="1"/>
    </xf>
    <xf numFmtId="0" fontId="7" fillId="3" borderId="8" xfId="0" applyFont="1" applyFill="1" applyBorder="1" applyAlignment="1" applyProtection="1">
      <alignment vertical="center" wrapText="1"/>
      <protection hidden="1"/>
    </xf>
    <xf numFmtId="0" fontId="7" fillId="3" borderId="5" xfId="0" applyFont="1" applyFill="1" applyBorder="1" applyAlignment="1" applyProtection="1">
      <alignment vertical="center" wrapText="1"/>
      <protection hidden="1"/>
    </xf>
    <xf numFmtId="0" fontId="44" fillId="5" borderId="0" xfId="0" applyFont="1" applyFill="1" applyAlignment="1" applyProtection="1">
      <alignment horizontal="center" vertical="center"/>
      <protection hidden="1"/>
    </xf>
    <xf numFmtId="0" fontId="116" fillId="5" borderId="2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vertical="center" wrapText="1"/>
      <protection hidden="1"/>
    </xf>
    <xf numFmtId="0" fontId="11" fillId="3" borderId="8" xfId="0" applyFont="1" applyFill="1" applyBorder="1" applyAlignment="1" applyProtection="1">
      <alignment vertical="center" wrapText="1"/>
      <protection hidden="1"/>
    </xf>
    <xf numFmtId="0" fontId="11" fillId="3" borderId="5" xfId="0" applyFont="1" applyFill="1" applyBorder="1" applyAlignment="1" applyProtection="1">
      <alignment vertical="center" wrapText="1"/>
      <protection hidden="1"/>
    </xf>
    <xf numFmtId="0" fontId="82" fillId="14" borderId="4" xfId="0" applyFont="1" applyFill="1" applyBorder="1" applyAlignment="1" applyProtection="1">
      <alignment vertical="center" wrapText="1"/>
      <protection hidden="1"/>
    </xf>
    <xf numFmtId="0" fontId="82" fillId="14" borderId="8" xfId="0" applyFont="1" applyFill="1" applyBorder="1" applyAlignment="1" applyProtection="1">
      <alignment vertical="center" wrapText="1"/>
      <protection hidden="1"/>
    </xf>
    <xf numFmtId="0" fontId="82" fillId="14" borderId="5" xfId="0" applyFont="1" applyFill="1" applyBorder="1" applyAlignment="1" applyProtection="1">
      <alignment vertical="center" wrapText="1"/>
      <protection hidden="1"/>
    </xf>
    <xf numFmtId="0" fontId="17" fillId="0" borderId="0" xfId="0" applyFont="1" applyProtection="1">
      <protection hidden="1"/>
    </xf>
    <xf numFmtId="0" fontId="10" fillId="12" borderId="4" xfId="0" applyFont="1" applyFill="1" applyBorder="1" applyAlignment="1" applyProtection="1">
      <alignment horizontal="left" vertical="center" wrapText="1"/>
      <protection hidden="1"/>
    </xf>
    <xf numFmtId="0" fontId="10" fillId="12" borderId="8" xfId="0" applyFont="1" applyFill="1" applyBorder="1" applyAlignment="1" applyProtection="1">
      <alignment horizontal="left" vertical="center" wrapText="1"/>
      <protection hidden="1"/>
    </xf>
    <xf numFmtId="0" fontId="10" fillId="12" borderId="5" xfId="0" applyFont="1" applyFill="1" applyBorder="1" applyAlignment="1" applyProtection="1">
      <alignment horizontal="left" vertical="center" wrapText="1"/>
      <protection hidden="1"/>
    </xf>
    <xf numFmtId="0" fontId="79" fillId="5" borderId="17" xfId="0" applyFont="1" applyFill="1" applyBorder="1" applyAlignment="1" applyProtection="1">
      <alignment horizontal="left" vertical="center" wrapText="1"/>
      <protection hidden="1"/>
    </xf>
    <xf numFmtId="0" fontId="79" fillId="5" borderId="18" xfId="0" applyFont="1" applyFill="1" applyBorder="1" applyAlignment="1" applyProtection="1">
      <alignment horizontal="left" vertical="center" wrapText="1"/>
      <protection hidden="1"/>
    </xf>
    <xf numFmtId="0" fontId="79" fillId="5" borderId="19" xfId="0" applyFont="1" applyFill="1" applyBorder="1" applyAlignment="1" applyProtection="1">
      <alignment horizontal="left" vertical="center" wrapText="1"/>
      <protection hidden="1"/>
    </xf>
    <xf numFmtId="0" fontId="79" fillId="5" borderId="20" xfId="0" applyFont="1" applyFill="1" applyBorder="1" applyAlignment="1" applyProtection="1">
      <alignment horizontal="left" vertical="center" wrapText="1"/>
      <protection hidden="1"/>
    </xf>
    <xf numFmtId="0" fontId="79" fillId="5" borderId="0" xfId="0" applyFont="1" applyFill="1" applyAlignment="1" applyProtection="1">
      <alignment horizontal="left" vertical="center" wrapText="1"/>
      <protection hidden="1"/>
    </xf>
    <xf numFmtId="0" fontId="79" fillId="5" borderId="15" xfId="0" applyFont="1" applyFill="1" applyBorder="1" applyAlignment="1" applyProtection="1">
      <alignment horizontal="left" vertical="center" wrapText="1"/>
      <protection hidden="1"/>
    </xf>
    <xf numFmtId="0" fontId="79" fillId="5" borderId="21" xfId="0" applyFont="1" applyFill="1" applyBorder="1" applyAlignment="1" applyProtection="1">
      <alignment horizontal="left" vertical="center" wrapText="1"/>
      <protection hidden="1"/>
    </xf>
    <xf numFmtId="0" fontId="79" fillId="5" borderId="22" xfId="0" applyFont="1" applyFill="1" applyBorder="1" applyAlignment="1" applyProtection="1">
      <alignment horizontal="left" vertical="center" wrapText="1"/>
      <protection hidden="1"/>
    </xf>
    <xf numFmtId="0" fontId="79" fillId="5" borderId="23" xfId="0" applyFont="1" applyFill="1" applyBorder="1" applyAlignment="1" applyProtection="1">
      <alignment horizontal="left" vertical="center" wrapText="1"/>
      <protection hidden="1"/>
    </xf>
    <xf numFmtId="0" fontId="119" fillId="3" borderId="0" xfId="0" applyFont="1" applyFill="1" applyBorder="1" applyAlignment="1" applyProtection="1">
      <alignment horizontal="center" vertical="center" wrapText="1"/>
      <protection hidden="1"/>
    </xf>
    <xf numFmtId="0" fontId="118" fillId="16" borderId="0" xfId="0" applyFont="1" applyFill="1" applyBorder="1" applyAlignment="1" applyProtection="1">
      <alignment horizontal="left" vertical="center" wrapText="1"/>
      <protection hidden="1"/>
    </xf>
    <xf numFmtId="1" fontId="7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58" fillId="2" borderId="1" xfId="0" applyFont="1" applyFill="1" applyBorder="1" applyAlignment="1" applyProtection="1">
      <alignment horizontal="left" vertical="center"/>
      <protection locked="0"/>
    </xf>
    <xf numFmtId="0" fontId="3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52" fillId="2" borderId="4" xfId="0" applyFont="1" applyFill="1" applyBorder="1" applyAlignment="1" applyProtection="1">
      <alignment horizontal="center" vertical="center"/>
      <protection locked="0"/>
    </xf>
    <xf numFmtId="0" fontId="52" fillId="2" borderId="8" xfId="0" applyFont="1" applyFill="1" applyBorder="1" applyAlignment="1" applyProtection="1">
      <alignment horizontal="center" vertical="center"/>
      <protection locked="0"/>
    </xf>
    <xf numFmtId="0" fontId="52" fillId="2" borderId="5" xfId="0" applyFont="1" applyFill="1" applyBorder="1" applyAlignment="1" applyProtection="1">
      <alignment horizontal="center" vertical="center"/>
      <protection locked="0"/>
    </xf>
    <xf numFmtId="0" fontId="58" fillId="2" borderId="1" xfId="0" applyFont="1" applyFill="1" applyBorder="1" applyAlignment="1" applyProtection="1">
      <alignment horizontal="center" vertical="center"/>
      <protection locked="0"/>
    </xf>
    <xf numFmtId="0" fontId="100" fillId="5" borderId="8" xfId="0" applyFont="1" applyFill="1" applyBorder="1" applyAlignment="1" applyProtection="1">
      <alignment horizontal="center" vertical="center"/>
      <protection locked="0"/>
    </xf>
    <xf numFmtId="0" fontId="23" fillId="5" borderId="8" xfId="0" applyFont="1" applyFill="1" applyBorder="1" applyAlignment="1" applyProtection="1">
      <alignment horizontal="center" vertical="center"/>
      <protection locked="0"/>
    </xf>
    <xf numFmtId="0" fontId="3" fillId="14" borderId="1" xfId="0" applyFont="1" applyFill="1" applyBorder="1" applyAlignment="1" applyProtection="1">
      <alignment horizontal="center" vertical="center"/>
      <protection hidden="1"/>
    </xf>
    <xf numFmtId="0" fontId="66" fillId="2" borderId="1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hidden="1"/>
    </xf>
    <xf numFmtId="0" fontId="15" fillId="5" borderId="5" xfId="0" applyFont="1" applyFill="1" applyBorder="1" applyAlignment="1" applyProtection="1">
      <alignment horizontal="center" vertical="center"/>
      <protection hidden="1"/>
    </xf>
    <xf numFmtId="0" fontId="25" fillId="5" borderId="4" xfId="0" applyFont="1" applyFill="1" applyBorder="1" applyAlignment="1" applyProtection="1">
      <alignment horizontal="center" vertical="center"/>
      <protection hidden="1"/>
    </xf>
    <xf numFmtId="0" fontId="25" fillId="5" borderId="5" xfId="0" applyFont="1" applyFill="1" applyBorder="1" applyAlignment="1" applyProtection="1">
      <alignment horizontal="center" vertical="center"/>
      <protection hidden="1"/>
    </xf>
    <xf numFmtId="0" fontId="65" fillId="6" borderId="1" xfId="0" applyFont="1" applyFill="1" applyBorder="1" applyAlignment="1" applyProtection="1">
      <alignment horizontal="center" vertical="center" wrapText="1"/>
      <protection hidden="1"/>
    </xf>
    <xf numFmtId="0" fontId="44" fillId="2" borderId="3" xfId="0" applyFont="1" applyFill="1" applyBorder="1" applyAlignment="1" applyProtection="1">
      <alignment horizontal="center" vertical="center"/>
      <protection locked="0"/>
    </xf>
    <xf numFmtId="0" fontId="44" fillId="2" borderId="7" xfId="0" applyFont="1" applyFill="1" applyBorder="1" applyAlignment="1" applyProtection="1">
      <alignment horizontal="center" vertical="center"/>
      <protection locked="0"/>
    </xf>
    <xf numFmtId="0" fontId="56" fillId="6" borderId="1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86" fillId="9" borderId="4" xfId="0" applyFont="1" applyFill="1" applyBorder="1" applyAlignment="1" applyProtection="1">
      <alignment horizontal="center" vertical="center"/>
      <protection hidden="1"/>
    </xf>
    <xf numFmtId="0" fontId="86" fillId="9" borderId="8" xfId="0" applyFont="1" applyFill="1" applyBorder="1" applyAlignment="1" applyProtection="1">
      <alignment horizontal="center" vertical="center"/>
      <protection hidden="1"/>
    </xf>
    <xf numFmtId="0" fontId="86" fillId="9" borderId="5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3" fillId="9" borderId="7" xfId="0" applyFont="1" applyFill="1" applyBorder="1" applyAlignment="1" applyProtection="1">
      <alignment horizontal="center" vertical="center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9" borderId="11" xfId="0" applyFont="1" applyFill="1" applyBorder="1" applyAlignment="1" applyProtection="1">
      <alignment horizontal="center" vertical="center" wrapText="1"/>
      <protection hidden="1"/>
    </xf>
    <xf numFmtId="0" fontId="3" fillId="9" borderId="12" xfId="0" applyFont="1" applyFill="1" applyBorder="1" applyAlignment="1" applyProtection="1">
      <alignment horizontal="center" vertical="center" wrapText="1"/>
      <protection hidden="1"/>
    </xf>
    <xf numFmtId="0" fontId="3" fillId="9" borderId="13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3" fillId="9" borderId="8" xfId="0" applyFont="1" applyFill="1" applyBorder="1" applyAlignment="1" applyProtection="1">
      <alignment horizontal="center" vertical="center" wrapText="1"/>
      <protection hidden="1"/>
    </xf>
    <xf numFmtId="0" fontId="3" fillId="9" borderId="5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9" borderId="8" xfId="0" applyFont="1" applyFill="1" applyBorder="1" applyAlignment="1" applyProtection="1">
      <alignment horizontal="center" vertical="center"/>
      <protection hidden="1"/>
    </xf>
    <xf numFmtId="0" fontId="15" fillId="3" borderId="1" xfId="1" applyFont="1" applyFill="1" applyBorder="1" applyAlignment="1" applyProtection="1">
      <alignment horizontal="center" vertical="center"/>
      <protection hidden="1"/>
    </xf>
    <xf numFmtId="0" fontId="44" fillId="2" borderId="4" xfId="0" applyFont="1" applyFill="1" applyBorder="1" applyAlignment="1" applyProtection="1">
      <alignment horizontal="center" vertical="center"/>
      <protection locked="0"/>
    </xf>
    <xf numFmtId="0" fontId="44" fillId="2" borderId="8" xfId="0" applyFont="1" applyFill="1" applyBorder="1" applyAlignment="1" applyProtection="1">
      <alignment horizontal="center" vertical="center"/>
      <protection locked="0"/>
    </xf>
    <xf numFmtId="0" fontId="44" fillId="2" borderId="5" xfId="0" applyFont="1" applyFill="1" applyBorder="1" applyAlignment="1" applyProtection="1">
      <alignment horizontal="center" vertical="center"/>
      <protection locked="0"/>
    </xf>
    <xf numFmtId="0" fontId="15" fillId="13" borderId="4" xfId="0" applyFont="1" applyFill="1" applyBorder="1" applyAlignment="1" applyProtection="1">
      <alignment horizontal="center" vertical="center"/>
      <protection hidden="1"/>
    </xf>
    <xf numFmtId="0" fontId="15" fillId="13" borderId="8" xfId="0" applyFont="1" applyFill="1" applyBorder="1" applyAlignment="1" applyProtection="1">
      <alignment horizontal="center" vertical="center"/>
      <protection hidden="1"/>
    </xf>
    <xf numFmtId="0" fontId="39" fillId="5" borderId="24" xfId="0" applyFont="1" applyFill="1" applyBorder="1" applyAlignment="1" applyProtection="1">
      <alignment horizontal="center" vertical="center" wrapText="1"/>
      <protection locked="0"/>
    </xf>
    <xf numFmtId="0" fontId="39" fillId="5" borderId="25" xfId="0" applyFont="1" applyFill="1" applyBorder="1" applyAlignment="1" applyProtection="1">
      <alignment horizontal="center" vertical="center" wrapText="1"/>
      <protection locked="0"/>
    </xf>
    <xf numFmtId="0" fontId="39" fillId="5" borderId="26" xfId="0" applyFont="1" applyFill="1" applyBorder="1" applyAlignment="1" applyProtection="1">
      <alignment horizontal="center" vertical="center" wrapText="1"/>
      <protection locked="0"/>
    </xf>
    <xf numFmtId="0" fontId="84" fillId="13" borderId="17" xfId="0" applyFont="1" applyFill="1" applyBorder="1" applyAlignment="1" applyProtection="1">
      <alignment horizontal="center" vertical="center" wrapText="1"/>
      <protection locked="0"/>
    </xf>
    <xf numFmtId="0" fontId="84" fillId="13" borderId="18" xfId="0" applyFont="1" applyFill="1" applyBorder="1" applyAlignment="1" applyProtection="1">
      <alignment horizontal="center" vertical="center" wrapText="1"/>
      <protection locked="0"/>
    </xf>
    <xf numFmtId="0" fontId="84" fillId="13" borderId="19" xfId="0" applyFont="1" applyFill="1" applyBorder="1" applyAlignment="1" applyProtection="1">
      <alignment horizontal="center" vertical="center" wrapText="1"/>
      <protection locked="0"/>
    </xf>
    <xf numFmtId="0" fontId="84" fillId="13" borderId="20" xfId="0" applyFont="1" applyFill="1" applyBorder="1" applyAlignment="1" applyProtection="1">
      <alignment horizontal="center" vertical="center" wrapText="1"/>
      <protection locked="0"/>
    </xf>
    <xf numFmtId="0" fontId="84" fillId="13" borderId="0" xfId="0" applyFont="1" applyFill="1" applyAlignment="1" applyProtection="1">
      <alignment horizontal="center" vertical="center" wrapText="1"/>
      <protection locked="0"/>
    </xf>
    <xf numFmtId="0" fontId="84" fillId="13" borderId="15" xfId="0" applyFont="1" applyFill="1" applyBorder="1" applyAlignment="1" applyProtection="1">
      <alignment horizontal="center" vertical="center" wrapText="1"/>
      <protection locked="0"/>
    </xf>
    <xf numFmtId="0" fontId="84" fillId="13" borderId="21" xfId="0" applyFont="1" applyFill="1" applyBorder="1" applyAlignment="1" applyProtection="1">
      <alignment horizontal="center" vertical="center" wrapText="1"/>
      <protection locked="0"/>
    </xf>
    <xf numFmtId="0" fontId="84" fillId="13" borderId="22" xfId="0" applyFont="1" applyFill="1" applyBorder="1" applyAlignment="1" applyProtection="1">
      <alignment horizontal="center" vertical="center" wrapText="1"/>
      <protection locked="0"/>
    </xf>
    <xf numFmtId="0" fontId="84" fillId="13" borderId="23" xfId="0" applyFont="1" applyFill="1" applyBorder="1" applyAlignment="1" applyProtection="1">
      <alignment horizontal="center" vertical="center" wrapText="1"/>
      <protection locked="0"/>
    </xf>
    <xf numFmtId="0" fontId="105" fillId="5" borderId="17" xfId="0" applyFont="1" applyFill="1" applyBorder="1" applyAlignment="1" applyProtection="1">
      <alignment horizontal="center" vertical="center" wrapText="1"/>
      <protection locked="0"/>
    </xf>
    <xf numFmtId="0" fontId="98" fillId="5" borderId="18" xfId="0" applyFont="1" applyFill="1" applyBorder="1" applyAlignment="1" applyProtection="1">
      <alignment horizontal="center" vertical="center" wrapText="1"/>
      <protection locked="0"/>
    </xf>
    <xf numFmtId="0" fontId="98" fillId="5" borderId="19" xfId="0" applyFont="1" applyFill="1" applyBorder="1" applyAlignment="1" applyProtection="1">
      <alignment horizontal="center" vertical="center" wrapText="1"/>
      <protection locked="0"/>
    </xf>
    <xf numFmtId="0" fontId="98" fillId="5" borderId="20" xfId="0" applyFont="1" applyFill="1" applyBorder="1" applyAlignment="1" applyProtection="1">
      <alignment horizontal="center" vertical="center" wrapText="1"/>
      <protection locked="0"/>
    </xf>
    <xf numFmtId="0" fontId="98" fillId="5" borderId="0" xfId="0" applyFont="1" applyFill="1" applyAlignment="1" applyProtection="1">
      <alignment horizontal="center" vertical="center" wrapText="1"/>
      <protection locked="0"/>
    </xf>
    <xf numFmtId="0" fontId="98" fillId="5" borderId="15" xfId="0" applyFont="1" applyFill="1" applyBorder="1" applyAlignment="1" applyProtection="1">
      <alignment horizontal="center" vertical="center" wrapText="1"/>
      <protection locked="0"/>
    </xf>
    <xf numFmtId="0" fontId="98" fillId="5" borderId="21" xfId="0" applyFont="1" applyFill="1" applyBorder="1" applyAlignment="1" applyProtection="1">
      <alignment horizontal="center" vertical="center" wrapText="1"/>
      <protection locked="0"/>
    </xf>
    <xf numFmtId="0" fontId="98" fillId="5" borderId="22" xfId="0" applyFont="1" applyFill="1" applyBorder="1" applyAlignment="1" applyProtection="1">
      <alignment horizontal="center" vertical="center" wrapText="1"/>
      <protection locked="0"/>
    </xf>
    <xf numFmtId="0" fontId="98" fillId="5" borderId="23" xfId="0" applyFont="1" applyFill="1" applyBorder="1" applyAlignment="1" applyProtection="1">
      <alignment horizontal="center" vertical="center" wrapText="1"/>
      <protection locked="0"/>
    </xf>
    <xf numFmtId="0" fontId="102" fillId="5" borderId="17" xfId="0" applyFont="1" applyFill="1" applyBorder="1" applyAlignment="1" applyProtection="1">
      <alignment horizontal="center" vertical="center" wrapText="1"/>
      <protection locked="0"/>
    </xf>
    <xf numFmtId="0" fontId="83" fillId="5" borderId="18" xfId="0" applyFont="1" applyFill="1" applyBorder="1" applyAlignment="1" applyProtection="1">
      <alignment horizontal="center" vertical="center" wrapText="1"/>
      <protection locked="0"/>
    </xf>
    <xf numFmtId="0" fontId="83" fillId="5" borderId="19" xfId="0" applyFont="1" applyFill="1" applyBorder="1" applyAlignment="1" applyProtection="1">
      <alignment horizontal="center" vertical="center" wrapText="1"/>
      <protection locked="0"/>
    </xf>
    <xf numFmtId="0" fontId="83" fillId="5" borderId="20" xfId="0" applyFont="1" applyFill="1" applyBorder="1" applyAlignment="1" applyProtection="1">
      <alignment horizontal="center" vertical="center" wrapText="1"/>
      <protection locked="0"/>
    </xf>
    <xf numFmtId="0" fontId="83" fillId="5" borderId="0" xfId="0" applyFont="1" applyFill="1" applyAlignment="1" applyProtection="1">
      <alignment horizontal="center" vertical="center" wrapText="1"/>
      <protection locked="0"/>
    </xf>
    <xf numFmtId="0" fontId="83" fillId="5" borderId="15" xfId="0" applyFont="1" applyFill="1" applyBorder="1" applyAlignment="1" applyProtection="1">
      <alignment horizontal="center" vertical="center" wrapText="1"/>
      <protection locked="0"/>
    </xf>
    <xf numFmtId="0" fontId="83" fillId="5" borderId="21" xfId="0" applyFont="1" applyFill="1" applyBorder="1" applyAlignment="1" applyProtection="1">
      <alignment horizontal="center" vertical="center" wrapText="1"/>
      <protection locked="0"/>
    </xf>
    <xf numFmtId="0" fontId="83" fillId="5" borderId="22" xfId="0" applyFont="1" applyFill="1" applyBorder="1" applyAlignment="1" applyProtection="1">
      <alignment horizontal="center" vertical="center" wrapText="1"/>
      <protection locked="0"/>
    </xf>
    <xf numFmtId="0" fontId="83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87" fillId="6" borderId="3" xfId="0" applyFont="1" applyFill="1" applyBorder="1" applyAlignment="1" applyProtection="1">
      <alignment horizontal="center" vertical="center" wrapText="1"/>
      <protection hidden="1"/>
    </xf>
    <xf numFmtId="0" fontId="87" fillId="6" borderId="7" xfId="0" applyFont="1" applyFill="1" applyBorder="1" applyAlignment="1" applyProtection="1">
      <alignment horizontal="center" vertical="center" wrapText="1"/>
      <protection hidden="1"/>
    </xf>
    <xf numFmtId="0" fontId="92" fillId="6" borderId="3" xfId="0" applyFont="1" applyFill="1" applyBorder="1" applyAlignment="1" applyProtection="1">
      <alignment horizontal="center" vertical="center" wrapText="1"/>
      <protection hidden="1"/>
    </xf>
    <xf numFmtId="0" fontId="92" fillId="6" borderId="7" xfId="0" applyFont="1" applyFill="1" applyBorder="1" applyAlignment="1" applyProtection="1">
      <alignment horizontal="center" vertical="center" wrapText="1"/>
      <protection hidden="1"/>
    </xf>
    <xf numFmtId="0" fontId="92" fillId="6" borderId="10" xfId="0" applyFont="1" applyFill="1" applyBorder="1" applyAlignment="1" applyProtection="1">
      <alignment horizontal="center" vertical="center" wrapText="1"/>
      <protection hidden="1"/>
    </xf>
    <xf numFmtId="0" fontId="92" fillId="6" borderId="11" xfId="0" applyFont="1" applyFill="1" applyBorder="1" applyAlignment="1" applyProtection="1">
      <alignment horizontal="center" vertical="center" wrapText="1"/>
      <protection hidden="1"/>
    </xf>
    <xf numFmtId="0" fontId="92" fillId="6" borderId="12" xfId="0" applyFont="1" applyFill="1" applyBorder="1" applyAlignment="1" applyProtection="1">
      <alignment horizontal="center" vertical="center" wrapText="1"/>
      <protection hidden="1"/>
    </xf>
    <xf numFmtId="0" fontId="92" fillId="6" borderId="13" xfId="0" applyFont="1" applyFill="1" applyBorder="1" applyAlignment="1" applyProtection="1">
      <alignment horizontal="center" vertical="center" wrapText="1"/>
      <protection hidden="1"/>
    </xf>
    <xf numFmtId="0" fontId="93" fillId="6" borderId="3" xfId="0" applyFont="1" applyFill="1" applyBorder="1" applyAlignment="1" applyProtection="1">
      <alignment horizontal="center" vertical="center" wrapText="1"/>
      <protection hidden="1"/>
    </xf>
    <xf numFmtId="0" fontId="93" fillId="6" borderId="7" xfId="0" applyFont="1" applyFill="1" applyBorder="1" applyAlignment="1" applyProtection="1">
      <alignment horizontal="center" vertical="center" wrapText="1"/>
      <protection hidden="1"/>
    </xf>
    <xf numFmtId="0" fontId="94" fillId="6" borderId="3" xfId="0" applyFont="1" applyFill="1" applyBorder="1" applyAlignment="1" applyProtection="1">
      <alignment horizontal="center" vertical="center" wrapText="1"/>
      <protection hidden="1"/>
    </xf>
    <xf numFmtId="0" fontId="94" fillId="6" borderId="7" xfId="0" applyFont="1" applyFill="1" applyBorder="1" applyAlignment="1" applyProtection="1">
      <alignment horizontal="center" vertical="center" wrapText="1"/>
      <protection hidden="1"/>
    </xf>
    <xf numFmtId="0" fontId="87" fillId="6" borderId="1" xfId="0" applyFont="1" applyFill="1" applyBorder="1" applyAlignment="1" applyProtection="1">
      <alignment horizontal="center" vertical="center" wrapText="1"/>
      <protection hidden="1"/>
    </xf>
    <xf numFmtId="1" fontId="5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4" xfId="0" applyFont="1" applyFill="1" applyBorder="1" applyAlignment="1" applyProtection="1">
      <alignment horizontal="center" vertical="center" wrapText="1"/>
      <protection locked="0"/>
    </xf>
    <xf numFmtId="0" fontId="44" fillId="5" borderId="5" xfId="0" applyFont="1" applyFill="1" applyBorder="1" applyAlignment="1" applyProtection="1">
      <alignment horizontal="center" vertical="center" wrapText="1"/>
      <protection locked="0"/>
    </xf>
    <xf numFmtId="1" fontId="4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5" borderId="6" xfId="0" applyFont="1" applyFill="1" applyBorder="1" applyAlignment="1" applyProtection="1">
      <alignment horizontal="center"/>
      <protection hidden="1"/>
    </xf>
    <xf numFmtId="0" fontId="40" fillId="5" borderId="0" xfId="0" applyFont="1" applyFill="1" applyAlignment="1" applyProtection="1">
      <alignment horizontal="center"/>
      <protection hidden="1"/>
    </xf>
    <xf numFmtId="0" fontId="39" fillId="10" borderId="0" xfId="0" applyFont="1" applyFill="1" applyAlignment="1" applyProtection="1">
      <alignment horizontal="center"/>
      <protection hidden="1"/>
    </xf>
    <xf numFmtId="0" fontId="1" fillId="0" borderId="0" xfId="1" applyFont="1" applyAlignment="1" applyProtection="1">
      <alignment horizontal="center"/>
      <protection hidden="1"/>
    </xf>
    <xf numFmtId="0" fontId="87" fillId="0" borderId="0" xfId="1" applyFont="1" applyAlignment="1" applyProtection="1">
      <alignment horizontal="center"/>
      <protection hidden="1"/>
    </xf>
    <xf numFmtId="0" fontId="10" fillId="5" borderId="0" xfId="1" applyFont="1" applyFill="1" applyAlignment="1" applyProtection="1">
      <alignment horizontal="center" wrapText="1"/>
      <protection hidden="1"/>
    </xf>
    <xf numFmtId="0" fontId="10" fillId="3" borderId="0" xfId="1" applyFont="1" applyFill="1" applyAlignment="1" applyProtection="1">
      <alignment horizontal="center"/>
      <protection hidden="1"/>
    </xf>
    <xf numFmtId="0" fontId="86" fillId="5" borderId="0" xfId="1" applyFont="1" applyFill="1" applyAlignment="1" applyProtection="1">
      <alignment horizontal="center"/>
      <protection hidden="1"/>
    </xf>
    <xf numFmtId="0" fontId="39" fillId="8" borderId="0" xfId="0" applyFont="1" applyFill="1" applyAlignment="1" applyProtection="1">
      <alignment horizontal="center"/>
      <protection locked="0"/>
    </xf>
    <xf numFmtId="0" fontId="76" fillId="2" borderId="0" xfId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76" fillId="4" borderId="0" xfId="1" applyFont="1" applyFill="1" applyAlignment="1" applyProtection="1">
      <alignment horizont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/>
      <protection hidden="1"/>
    </xf>
    <xf numFmtId="0" fontId="23" fillId="0" borderId="0" xfId="1" applyFont="1" applyAlignment="1" applyProtection="1">
      <alignment horizontal="center"/>
      <protection locked="0"/>
    </xf>
    <xf numFmtId="0" fontId="58" fillId="0" borderId="0" xfId="1" applyFont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7" fillId="0" borderId="0" xfId="1" applyFont="1" applyAlignment="1" applyProtection="1">
      <alignment horizontal="center"/>
      <protection hidden="1"/>
    </xf>
    <xf numFmtId="0" fontId="40" fillId="0" borderId="0" xfId="1" applyFont="1" applyAlignment="1" applyProtection="1">
      <alignment horizontal="center"/>
      <protection hidden="1"/>
    </xf>
    <xf numFmtId="0" fontId="18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center"/>
      <protection locked="0"/>
    </xf>
    <xf numFmtId="0" fontId="23" fillId="2" borderId="0" xfId="1" applyFont="1" applyFill="1" applyAlignment="1" applyProtection="1">
      <alignment horizontal="center"/>
      <protection hidden="1"/>
    </xf>
    <xf numFmtId="0" fontId="15" fillId="4" borderId="0" xfId="1" applyFont="1" applyFill="1" applyAlignment="1" applyProtection="1">
      <alignment horizontal="center"/>
      <protection hidden="1"/>
    </xf>
    <xf numFmtId="0" fontId="15" fillId="2" borderId="2" xfId="1" applyFont="1" applyFill="1" applyBorder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hidden="1"/>
    </xf>
    <xf numFmtId="0" fontId="39" fillId="5" borderId="0" xfId="1" applyFont="1" applyFill="1" applyAlignment="1" applyProtection="1">
      <alignment horizont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hidden="1"/>
    </xf>
    <xf numFmtId="0" fontId="29" fillId="2" borderId="3" xfId="1" applyFont="1" applyFill="1" applyBorder="1" applyAlignment="1" applyProtection="1">
      <alignment horizontal="center" vertical="center" textRotation="90" wrapText="1"/>
      <protection hidden="1"/>
    </xf>
    <xf numFmtId="0" fontId="29" fillId="2" borderId="9" xfId="1" applyFont="1" applyFill="1" applyBorder="1" applyAlignment="1" applyProtection="1">
      <alignment horizontal="center" vertical="center" textRotation="90" wrapText="1"/>
      <protection hidden="1"/>
    </xf>
    <xf numFmtId="0" fontId="29" fillId="2" borderId="7" xfId="1" applyFont="1" applyFill="1" applyBorder="1" applyAlignment="1" applyProtection="1">
      <alignment horizontal="center" vertical="center" textRotation="90" wrapText="1"/>
      <protection hidden="1"/>
    </xf>
    <xf numFmtId="0" fontId="15" fillId="4" borderId="4" xfId="1" applyFont="1" applyFill="1" applyBorder="1" applyAlignment="1" applyProtection="1">
      <alignment horizontal="center"/>
      <protection hidden="1"/>
    </xf>
    <xf numFmtId="0" fontId="15" fillId="4" borderId="8" xfId="1" applyFont="1" applyFill="1" applyBorder="1" applyAlignment="1" applyProtection="1">
      <alignment horizontal="center"/>
      <protection hidden="1"/>
    </xf>
    <xf numFmtId="0" fontId="15" fillId="4" borderId="5" xfId="1" applyFont="1" applyFill="1" applyBorder="1" applyAlignment="1" applyProtection="1">
      <alignment horizontal="center"/>
      <protection hidden="1"/>
    </xf>
    <xf numFmtId="0" fontId="49" fillId="2" borderId="3" xfId="1" applyFont="1" applyFill="1" applyBorder="1" applyAlignment="1" applyProtection="1">
      <alignment horizontal="center" vertical="center" wrapText="1"/>
      <protection hidden="1"/>
    </xf>
    <xf numFmtId="0" fontId="49" fillId="2" borderId="7" xfId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50" fillId="0" borderId="3" xfId="0" applyFont="1" applyBorder="1" applyAlignment="1" applyProtection="1">
      <alignment horizontal="center" vertical="center" textRotation="90" wrapText="1"/>
      <protection hidden="1"/>
    </xf>
    <xf numFmtId="0" fontId="50" fillId="0" borderId="9" xfId="0" applyFont="1" applyBorder="1" applyAlignment="1" applyProtection="1">
      <alignment horizontal="center" vertical="center" textRotation="90" wrapText="1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64" fontId="16" fillId="0" borderId="3" xfId="0" applyNumberFormat="1" applyFont="1" applyBorder="1" applyAlignment="1" applyProtection="1">
      <alignment horizontal="center" vertical="center" wrapText="1"/>
      <protection hidden="1"/>
    </xf>
    <xf numFmtId="164" fontId="16" fillId="0" borderId="9" xfId="0" applyNumberFormat="1" applyFont="1" applyBorder="1" applyAlignment="1" applyProtection="1">
      <alignment horizontal="center" vertical="center" wrapText="1"/>
      <protection hidden="1"/>
    </xf>
    <xf numFmtId="0" fontId="49" fillId="0" borderId="3" xfId="0" applyFont="1" applyBorder="1" applyAlignment="1" applyProtection="1">
      <alignment horizontal="center" vertical="center" textRotation="90"/>
      <protection hidden="1"/>
    </xf>
    <xf numFmtId="0" fontId="49" fillId="0" borderId="9" xfId="0" applyFont="1" applyBorder="1" applyAlignment="1" applyProtection="1">
      <alignment horizontal="center" vertical="center" textRotation="90"/>
      <protection hidden="1"/>
    </xf>
    <xf numFmtId="0" fontId="49" fillId="0" borderId="7" xfId="0" applyFont="1" applyBorder="1" applyAlignment="1" applyProtection="1">
      <alignment horizontal="center" vertical="center" textRotation="90"/>
      <protection hidden="1"/>
    </xf>
    <xf numFmtId="0" fontId="3" fillId="0" borderId="3" xfId="0" applyFont="1" applyBorder="1" applyAlignment="1" applyProtection="1">
      <alignment horizontal="center" vertical="center" textRotation="45" wrapText="1"/>
      <protection hidden="1"/>
    </xf>
    <xf numFmtId="0" fontId="3" fillId="0" borderId="7" xfId="0" applyFont="1" applyBorder="1" applyAlignment="1" applyProtection="1">
      <alignment horizontal="center" vertical="center" textRotation="45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14" xfId="0" applyFont="1" applyBorder="1" applyAlignment="1" applyProtection="1">
      <alignment horizontal="center"/>
      <protection hidden="1"/>
    </xf>
    <xf numFmtId="0" fontId="10" fillId="0" borderId="0" xfId="1" applyFont="1" applyAlignment="1" applyProtection="1">
      <alignment horizontal="center"/>
      <protection hidden="1"/>
    </xf>
    <xf numFmtId="0" fontId="44" fillId="0" borderId="3" xfId="1" applyFont="1" applyBorder="1" applyAlignment="1" applyProtection="1">
      <alignment horizontal="center" vertical="center" textRotation="90" wrapText="1"/>
      <protection hidden="1"/>
    </xf>
    <xf numFmtId="0" fontId="44" fillId="0" borderId="9" xfId="1" applyFont="1" applyBorder="1" applyAlignment="1" applyProtection="1">
      <alignment horizontal="center" vertical="center" textRotation="90" wrapText="1"/>
      <protection hidden="1"/>
    </xf>
    <xf numFmtId="0" fontId="44" fillId="0" borderId="7" xfId="1" applyFont="1" applyBorder="1" applyAlignment="1" applyProtection="1">
      <alignment horizontal="center" vertical="center" textRotation="90" wrapText="1"/>
      <protection hidden="1"/>
    </xf>
    <xf numFmtId="0" fontId="44" fillId="0" borderId="1" xfId="1" applyFont="1" applyBorder="1" applyAlignment="1" applyProtection="1">
      <alignment horizontal="right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44" fillId="0" borderId="3" xfId="1" applyFont="1" applyBorder="1" applyAlignment="1" applyProtection="1">
      <alignment horizontal="center" vertical="center" wrapText="1"/>
      <protection hidden="1"/>
    </xf>
    <xf numFmtId="0" fontId="44" fillId="0" borderId="7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/>
      <protection hidden="1"/>
    </xf>
    <xf numFmtId="0" fontId="58" fillId="0" borderId="2" xfId="1" applyFont="1" applyBorder="1" applyAlignment="1" applyProtection="1">
      <alignment horizontal="center"/>
      <protection hidden="1"/>
    </xf>
    <xf numFmtId="0" fontId="15" fillId="0" borderId="2" xfId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56" fillId="0" borderId="7" xfId="0" applyFont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63" fillId="0" borderId="0" xfId="1" applyFont="1" applyAlignment="1" applyProtection="1">
      <alignment horizontal="center" vertical="center"/>
      <protection hidden="1"/>
    </xf>
    <xf numFmtId="0" fontId="76" fillId="0" borderId="0" xfId="1" applyFont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/>
      <protection hidden="1"/>
    </xf>
    <xf numFmtId="0" fontId="1" fillId="0" borderId="1" xfId="1" applyFont="1" applyBorder="1" applyAlignment="1" applyProtection="1">
      <alignment horizontal="center" vertical="top"/>
      <protection hidden="1"/>
    </xf>
    <xf numFmtId="0" fontId="77" fillId="0" borderId="0" xfId="1" applyFont="1" applyAlignment="1" applyProtection="1">
      <alignment horizontal="center" vertical="center"/>
      <protection hidden="1"/>
    </xf>
    <xf numFmtId="0" fontId="52" fillId="0" borderId="0" xfId="1" applyFont="1" applyAlignment="1" applyProtection="1">
      <alignment horizontal="center" vertical="center"/>
      <protection hidden="1"/>
    </xf>
    <xf numFmtId="0" fontId="39" fillId="5" borderId="0" xfId="0" applyFont="1" applyFill="1" applyAlignment="1" applyProtection="1">
      <alignment horizontal="center" vertical="center" wrapText="1"/>
      <protection locked="0"/>
    </xf>
    <xf numFmtId="0" fontId="10" fillId="4" borderId="0" xfId="1" applyFont="1" applyFill="1" applyAlignment="1" applyProtection="1">
      <alignment horizontal="center"/>
      <protection hidden="1"/>
    </xf>
    <xf numFmtId="0" fontId="1" fillId="0" borderId="1" xfId="1" applyFont="1" applyBorder="1" applyAlignment="1" applyProtection="1">
      <alignment horizontal="center" vertical="center"/>
      <protection hidden="1"/>
    </xf>
    <xf numFmtId="0" fontId="8" fillId="4" borderId="1" xfId="1" applyFont="1" applyFill="1" applyBorder="1" applyAlignment="1" applyProtection="1">
      <alignment horizontal="center"/>
      <protection hidden="1"/>
    </xf>
    <xf numFmtId="0" fontId="1" fillId="0" borderId="4" xfId="1" applyFont="1" applyBorder="1" applyAlignment="1" applyProtection="1">
      <alignment horizontal="center" vertical="top" wrapText="1"/>
      <protection hidden="1"/>
    </xf>
    <xf numFmtId="0" fontId="1" fillId="0" borderId="5" xfId="1" applyFont="1" applyBorder="1" applyAlignment="1" applyProtection="1">
      <alignment horizontal="center" vertical="top" wrapText="1"/>
      <protection hidden="1"/>
    </xf>
    <xf numFmtId="0" fontId="1" fillId="0" borderId="3" xfId="1" applyFont="1" applyBorder="1" applyAlignment="1" applyProtection="1">
      <alignment horizontal="center" vertical="top" wrapText="1"/>
      <protection hidden="1"/>
    </xf>
    <xf numFmtId="0" fontId="1" fillId="0" borderId="7" xfId="1" applyFont="1" applyBorder="1" applyAlignment="1" applyProtection="1">
      <alignment horizontal="center" vertical="top" wrapText="1"/>
      <protection hidden="1"/>
    </xf>
    <xf numFmtId="0" fontId="8" fillId="0" borderId="0" xfId="1" applyFont="1" applyAlignment="1" applyProtection="1">
      <alignment horizontal="center"/>
      <protection hidden="1"/>
    </xf>
    <xf numFmtId="0" fontId="8" fillId="0" borderId="14" xfId="1" applyFont="1" applyBorder="1" applyAlignment="1" applyProtection="1">
      <alignment horizontal="center"/>
      <protection hidden="1"/>
    </xf>
    <xf numFmtId="0" fontId="38" fillId="5" borderId="0" xfId="1" applyFont="1" applyFill="1" applyAlignment="1" applyProtection="1">
      <alignment horizontal="center" wrapText="1"/>
      <protection locked="0"/>
    </xf>
    <xf numFmtId="0" fontId="71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8" fillId="4" borderId="0" xfId="1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44" fillId="0" borderId="2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54" fillId="0" borderId="1" xfId="0" applyFont="1" applyBorder="1" applyAlignment="1" applyProtection="1">
      <alignment horizontal="left" vertical="top" wrapText="1"/>
      <protection hidden="1"/>
    </xf>
    <xf numFmtId="0" fontId="1" fillId="0" borderId="4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54" fillId="2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164" fontId="73" fillId="4" borderId="3" xfId="0" applyNumberFormat="1" applyFont="1" applyFill="1" applyBorder="1" applyAlignment="1" applyProtection="1">
      <alignment horizontal="center"/>
      <protection hidden="1"/>
    </xf>
    <xf numFmtId="164" fontId="73" fillId="4" borderId="9" xfId="0" applyNumberFormat="1" applyFont="1" applyFill="1" applyBorder="1" applyAlignment="1" applyProtection="1">
      <alignment horizontal="center"/>
      <protection hidden="1"/>
    </xf>
    <xf numFmtId="164" fontId="73" fillId="4" borderId="7" xfId="0" applyNumberFormat="1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 vertical="top" wrapText="1"/>
      <protection hidden="1"/>
    </xf>
    <xf numFmtId="0" fontId="1" fillId="0" borderId="11" xfId="0" applyFont="1" applyBorder="1" applyAlignment="1" applyProtection="1">
      <alignment horizontal="center" vertical="top" wrapText="1"/>
      <protection hidden="1"/>
    </xf>
    <xf numFmtId="0" fontId="13" fillId="4" borderId="4" xfId="0" applyFont="1" applyFill="1" applyBorder="1" applyAlignment="1" applyProtection="1">
      <alignment horizontal="center"/>
      <protection hidden="1"/>
    </xf>
    <xf numFmtId="0" fontId="13" fillId="4" borderId="5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19" fillId="4" borderId="4" xfId="0" applyFont="1" applyFill="1" applyBorder="1" applyAlignment="1" applyProtection="1">
      <alignment horizontal="center"/>
      <protection locked="0"/>
    </xf>
    <xf numFmtId="0" fontId="19" fillId="4" borderId="8" xfId="0" applyFont="1" applyFill="1" applyBorder="1" applyAlignment="1" applyProtection="1">
      <alignment horizontal="center"/>
      <protection locked="0"/>
    </xf>
    <xf numFmtId="0" fontId="19" fillId="4" borderId="5" xfId="0" applyFont="1" applyFill="1" applyBorder="1" applyAlignment="1" applyProtection="1">
      <alignment horizontal="center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hidden="1"/>
    </xf>
    <xf numFmtId="0" fontId="31" fillId="5" borderId="0" xfId="0" applyFont="1" applyFill="1" applyAlignment="1" applyProtection="1">
      <alignment horizontal="center" wrapText="1"/>
      <protection locked="0"/>
    </xf>
    <xf numFmtId="0" fontId="1" fillId="0" borderId="1" xfId="0" quotePrefix="1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55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55" fillId="0" borderId="4" xfId="0" applyFont="1" applyBorder="1" applyAlignment="1" applyProtection="1">
      <alignment horizontal="center"/>
      <protection hidden="1"/>
    </xf>
    <xf numFmtId="0" fontId="55" fillId="0" borderId="5" xfId="0" applyFont="1" applyBorder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3" fillId="4" borderId="0" xfId="0" applyFont="1" applyFill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7" fillId="7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1" fillId="0" borderId="4" xfId="0" applyFont="1" applyBorder="1" applyAlignment="1" applyProtection="1">
      <alignment horizontal="center"/>
      <protection locked="0"/>
    </xf>
    <xf numFmtId="0" fontId="51" fillId="0" borderId="8" xfId="0" applyFont="1" applyBorder="1" applyAlignment="1" applyProtection="1">
      <alignment horizontal="center"/>
      <protection locked="0"/>
    </xf>
    <xf numFmtId="0" fontId="51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1" fillId="0" borderId="0" xfId="1" applyFont="1" applyAlignment="1" applyProtection="1">
      <alignment horizontal="center"/>
      <protection locked="0"/>
    </xf>
    <xf numFmtId="0" fontId="71" fillId="7" borderId="4" xfId="1" applyFont="1" applyFill="1" applyBorder="1" applyAlignment="1" applyProtection="1">
      <alignment horizontal="center" vertical="center"/>
      <protection hidden="1"/>
    </xf>
    <xf numFmtId="0" fontId="71" fillId="7" borderId="8" xfId="1" applyFont="1" applyFill="1" applyBorder="1" applyAlignment="1" applyProtection="1">
      <alignment horizontal="center" vertical="center"/>
      <protection hidden="1"/>
    </xf>
    <xf numFmtId="0" fontId="71" fillId="7" borderId="5" xfId="1" applyFont="1" applyFill="1" applyBorder="1" applyAlignment="1" applyProtection="1">
      <alignment horizontal="center" vertical="center"/>
      <protection hidden="1"/>
    </xf>
    <xf numFmtId="0" fontId="90" fillId="9" borderId="0" xfId="1" applyFont="1" applyFill="1" applyAlignment="1" applyProtection="1">
      <alignment horizontal="center" vertical="center" wrapText="1"/>
      <protection locked="0"/>
    </xf>
    <xf numFmtId="0" fontId="10" fillId="4" borderId="2" xfId="1" applyFont="1" applyFill="1" applyBorder="1" applyAlignment="1" applyProtection="1">
      <alignment horizontal="center"/>
      <protection hidden="1"/>
    </xf>
    <xf numFmtId="0" fontId="55" fillId="2" borderId="4" xfId="1" applyFont="1" applyFill="1" applyBorder="1" applyAlignment="1" applyProtection="1">
      <alignment horizontal="left" vertical="center" wrapText="1"/>
      <protection hidden="1"/>
    </xf>
    <xf numFmtId="0" fontId="55" fillId="2" borderId="8" xfId="1" applyFont="1" applyFill="1" applyBorder="1" applyAlignment="1" applyProtection="1">
      <alignment horizontal="left" vertical="center" wrapText="1"/>
      <protection hidden="1"/>
    </xf>
    <xf numFmtId="0" fontId="55" fillId="2" borderId="5" xfId="1" applyFont="1" applyFill="1" applyBorder="1" applyAlignment="1" applyProtection="1">
      <alignment horizontal="left" vertical="center" wrapText="1"/>
      <protection hidden="1"/>
    </xf>
    <xf numFmtId="0" fontId="52" fillId="0" borderId="0" xfId="1" applyFont="1" applyAlignment="1" applyProtection="1">
      <alignment horizontal="center"/>
      <protection hidden="1"/>
    </xf>
    <xf numFmtId="0" fontId="39" fillId="5" borderId="0" xfId="0" applyFont="1" applyFill="1" applyAlignment="1" applyProtection="1">
      <alignment horizontal="center" wrapText="1"/>
      <protection locked="0"/>
    </xf>
    <xf numFmtId="0" fontId="10" fillId="4" borderId="2" xfId="1" applyFont="1" applyFill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 vertical="center" textRotation="90" wrapText="1"/>
      <protection hidden="1"/>
    </xf>
    <xf numFmtId="0" fontId="4" fillId="0" borderId="9" xfId="1" applyFont="1" applyBorder="1" applyAlignment="1" applyProtection="1">
      <alignment horizontal="center" vertical="center" textRotation="90" wrapText="1"/>
      <protection hidden="1"/>
    </xf>
    <xf numFmtId="0" fontId="4" fillId="0" borderId="7" xfId="1" applyFont="1" applyBorder="1" applyAlignment="1" applyProtection="1">
      <alignment horizontal="center" vertical="center" textRotation="90" wrapText="1"/>
      <protection hidden="1"/>
    </xf>
    <xf numFmtId="0" fontId="39" fillId="5" borderId="0" xfId="1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hidden="1"/>
    </xf>
    <xf numFmtId="0" fontId="40" fillId="0" borderId="0" xfId="2" applyFont="1" applyAlignment="1" applyProtection="1">
      <alignment horizontal="center" vertical="center" wrapText="1"/>
      <protection hidden="1"/>
    </xf>
    <xf numFmtId="0" fontId="76" fillId="4" borderId="2" xfId="2" applyFont="1" applyFill="1" applyBorder="1" applyAlignment="1" applyProtection="1">
      <alignment horizontal="center" vertical="center" wrapText="1"/>
      <protection hidden="1"/>
    </xf>
    <xf numFmtId="0" fontId="76" fillId="4" borderId="0" xfId="2" applyFont="1" applyFill="1" applyAlignment="1" applyProtection="1">
      <alignment horizontal="center" vertical="center" wrapText="1"/>
      <protection hidden="1"/>
    </xf>
    <xf numFmtId="0" fontId="58" fillId="0" borderId="1" xfId="2" applyFont="1" applyBorder="1" applyAlignment="1" applyProtection="1">
      <alignment horizontal="center" vertical="center"/>
      <protection hidden="1"/>
    </xf>
    <xf numFmtId="0" fontId="31" fillId="0" borderId="4" xfId="0" applyFont="1" applyBorder="1" applyAlignment="1" applyProtection="1">
      <alignment horizontal="center" vertical="center"/>
      <protection hidden="1"/>
    </xf>
    <xf numFmtId="0" fontId="31" fillId="0" borderId="8" xfId="0" applyFont="1" applyBorder="1" applyAlignment="1" applyProtection="1">
      <alignment horizontal="center" vertical="center"/>
      <protection hidden="1"/>
    </xf>
    <xf numFmtId="0" fontId="31" fillId="0" borderId="5" xfId="0" applyFont="1" applyBorder="1" applyAlignment="1" applyProtection="1">
      <alignment horizontal="center" vertical="center"/>
      <protection hidden="1"/>
    </xf>
    <xf numFmtId="0" fontId="60" fillId="0" borderId="1" xfId="2" applyFont="1" applyBorder="1" applyAlignment="1" applyProtection="1">
      <alignment horizontal="center" vertical="center"/>
      <protection hidden="1"/>
    </xf>
    <xf numFmtId="0" fontId="23" fillId="0" borderId="0" xfId="2" applyFont="1" applyAlignment="1" applyProtection="1">
      <alignment horizontal="center" vertical="center"/>
      <protection hidden="1"/>
    </xf>
    <xf numFmtId="0" fontId="27" fillId="4" borderId="0" xfId="2" applyFont="1" applyFill="1" applyAlignment="1" applyProtection="1">
      <alignment horizontal="center" vertical="center"/>
      <protection hidden="1"/>
    </xf>
    <xf numFmtId="0" fontId="39" fillId="0" borderId="0" xfId="2" applyFont="1" applyAlignment="1" applyProtection="1">
      <alignment horizontal="center" vertical="center"/>
      <protection hidden="1"/>
    </xf>
    <xf numFmtId="0" fontId="58" fillId="0" borderId="1" xfId="2" applyFont="1" applyBorder="1" applyAlignment="1" applyProtection="1">
      <alignment horizontal="center"/>
      <protection hidden="1"/>
    </xf>
    <xf numFmtId="0" fontId="72" fillId="0" borderId="1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39" fillId="4" borderId="2" xfId="2" applyFont="1" applyFill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76" fillId="0" borderId="0" xfId="2" applyFont="1" applyAlignment="1" applyProtection="1">
      <alignment horizontal="center" vertical="center"/>
      <protection hidden="1"/>
    </xf>
    <xf numFmtId="0" fontId="38" fillId="4" borderId="2" xfId="2" applyFont="1" applyFill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86" fillId="0" borderId="0" xfId="3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97" fillId="3" borderId="0" xfId="3" applyFont="1" applyFill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  <protection hidden="1"/>
    </xf>
    <xf numFmtId="0" fontId="8" fillId="4" borderId="0" xfId="3" applyFont="1" applyFill="1" applyAlignment="1" applyProtection="1">
      <alignment horizontal="center" vertical="center"/>
      <protection hidden="1"/>
    </xf>
    <xf numFmtId="0" fontId="52" fillId="5" borderId="1" xfId="0" applyFont="1" applyFill="1" applyBorder="1" applyAlignment="1" applyProtection="1">
      <alignment horizontal="center" vertical="center"/>
      <protection hidden="1"/>
    </xf>
    <xf numFmtId="0" fontId="3" fillId="0" borderId="3" xfId="3" applyFont="1" applyBorder="1" applyAlignment="1" applyProtection="1">
      <alignment horizontal="center" vertical="top" wrapText="1"/>
      <protection hidden="1"/>
    </xf>
    <xf numFmtId="0" fontId="3" fillId="0" borderId="9" xfId="3" applyFont="1" applyBorder="1" applyAlignment="1" applyProtection="1">
      <alignment horizontal="center" vertical="top" wrapText="1"/>
      <protection hidden="1"/>
    </xf>
    <xf numFmtId="0" fontId="3" fillId="0" borderId="7" xfId="3" applyFont="1" applyBorder="1" applyAlignment="1" applyProtection="1">
      <alignment horizontal="center" vertical="top" wrapText="1"/>
      <protection hidden="1"/>
    </xf>
    <xf numFmtId="0" fontId="86" fillId="0" borderId="1" xfId="3" applyFont="1" applyBorder="1" applyAlignment="1" applyProtection="1">
      <alignment horizontal="center" vertical="center" wrapText="1"/>
      <protection hidden="1"/>
    </xf>
    <xf numFmtId="0" fontId="58" fillId="0" borderId="12" xfId="0" applyFont="1" applyBorder="1" applyAlignment="1" applyProtection="1">
      <alignment horizontal="center" vertical="center"/>
      <protection hidden="1"/>
    </xf>
    <xf numFmtId="0" fontId="58" fillId="0" borderId="2" xfId="0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/>
      <protection hidden="1"/>
    </xf>
    <xf numFmtId="0" fontId="23" fillId="0" borderId="8" xfId="0" applyFont="1" applyBorder="1" applyAlignment="1" applyProtection="1">
      <alignment horizontal="center"/>
      <protection hidden="1"/>
    </xf>
    <xf numFmtId="0" fontId="23" fillId="0" borderId="5" xfId="0" applyFont="1" applyBorder="1" applyAlignment="1" applyProtection="1">
      <alignment horizontal="center"/>
      <protection hidden="1"/>
    </xf>
    <xf numFmtId="0" fontId="67" fillId="0" borderId="8" xfId="0" applyFont="1" applyBorder="1" applyAlignment="1" applyProtection="1">
      <alignment horizontal="center"/>
      <protection hidden="1"/>
    </xf>
    <xf numFmtId="0" fontId="67" fillId="0" borderId="5" xfId="0" applyFont="1" applyBorder="1" applyAlignment="1" applyProtection="1">
      <alignment horizontal="center"/>
      <protection hidden="1"/>
    </xf>
    <xf numFmtId="0" fontId="65" fillId="0" borderId="3" xfId="0" applyFont="1" applyBorder="1" applyAlignment="1" applyProtection="1">
      <alignment horizontal="center" vertical="center" wrapText="1"/>
      <protection hidden="1"/>
    </xf>
    <xf numFmtId="0" fontId="65" fillId="0" borderId="7" xfId="0" applyFont="1" applyBorder="1" applyAlignment="1" applyProtection="1">
      <alignment horizontal="center" vertical="center" wrapText="1"/>
      <protection hidden="1"/>
    </xf>
    <xf numFmtId="0" fontId="65" fillId="0" borderId="1" xfId="0" applyFont="1" applyBorder="1" applyAlignment="1" applyProtection="1">
      <alignment horizontal="center" vertical="center" wrapText="1"/>
      <protection hidden="1"/>
    </xf>
    <xf numFmtId="0" fontId="27" fillId="4" borderId="0" xfId="1" applyFont="1" applyFill="1" applyAlignment="1" applyProtection="1">
      <alignment horizontal="center" vertical="center" wrapText="1"/>
      <protection locked="0"/>
    </xf>
    <xf numFmtId="0" fontId="66" fillId="11" borderId="1" xfId="0" applyFont="1" applyFill="1" applyBorder="1" applyAlignment="1" applyProtection="1">
      <alignment horizontal="center"/>
      <protection hidden="1"/>
    </xf>
    <xf numFmtId="0" fontId="113" fillId="0" borderId="0" xfId="1" applyFont="1" applyAlignment="1" applyProtection="1">
      <alignment horizontal="center" vertical="center"/>
      <protection hidden="1"/>
    </xf>
    <xf numFmtId="0" fontId="112" fillId="0" borderId="0" xfId="1" applyFont="1" applyAlignment="1" applyProtection="1">
      <alignment horizontal="center" vertical="center"/>
      <protection hidden="1"/>
    </xf>
    <xf numFmtId="0" fontId="47" fillId="4" borderId="0" xfId="1" applyFont="1" applyFill="1" applyAlignment="1" applyProtection="1">
      <alignment horizontal="center" vertical="center"/>
      <protection hidden="1"/>
    </xf>
    <xf numFmtId="0" fontId="113" fillId="0" borderId="1" xfId="1" applyFont="1" applyBorder="1" applyAlignment="1" applyProtection="1">
      <alignment horizontal="center" vertical="center" wrapText="1"/>
      <protection hidden="1"/>
    </xf>
    <xf numFmtId="0" fontId="113" fillId="0" borderId="3" xfId="1" applyFont="1" applyBorder="1" applyAlignment="1" applyProtection="1">
      <alignment horizontal="center" vertical="center" wrapText="1"/>
      <protection hidden="1"/>
    </xf>
    <xf numFmtId="0" fontId="113" fillId="0" borderId="7" xfId="1" applyFont="1" applyBorder="1" applyAlignment="1" applyProtection="1">
      <alignment horizontal="center" vertical="center" wrapText="1"/>
      <protection hidden="1"/>
    </xf>
    <xf numFmtId="0" fontId="114" fillId="0" borderId="2" xfId="1" applyFont="1" applyBorder="1" applyAlignment="1" applyProtection="1">
      <alignment horizontal="center"/>
      <protection hidden="1"/>
    </xf>
    <xf numFmtId="0" fontId="68" fillId="0" borderId="2" xfId="1" applyFont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vertical="center" wrapText="1"/>
      <protection hidden="1"/>
    </xf>
    <xf numFmtId="0" fontId="122" fillId="16" borderId="2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7" fillId="5" borderId="4" xfId="0" applyFont="1" applyFill="1" applyBorder="1" applyAlignment="1" applyProtection="1">
      <alignment vertical="center" wrapText="1"/>
      <protection hidden="1"/>
    </xf>
    <xf numFmtId="0" fontId="7" fillId="5" borderId="8" xfId="0" applyFont="1" applyFill="1" applyBorder="1" applyAlignment="1" applyProtection="1">
      <alignment vertical="center" wrapText="1"/>
      <protection hidden="1"/>
    </xf>
    <xf numFmtId="0" fontId="7" fillId="5" borderId="5" xfId="0" applyFont="1" applyFill="1" applyBorder="1" applyAlignment="1" applyProtection="1">
      <alignment vertical="center" wrapText="1"/>
      <protection hidden="1"/>
    </xf>
    <xf numFmtId="0" fontId="12" fillId="5" borderId="1" xfId="0" applyFont="1" applyFill="1" applyBorder="1" applyAlignment="1" applyProtection="1">
      <alignment vertical="center" wrapText="1"/>
      <protection hidden="1"/>
    </xf>
    <xf numFmtId="0" fontId="123" fillId="20" borderId="0" xfId="0" applyFont="1" applyFill="1" applyBorder="1" applyAlignment="1" applyProtection="1">
      <alignment horizontal="center" vertical="center" wrapText="1"/>
      <protection hidden="1"/>
    </xf>
    <xf numFmtId="0" fontId="15" fillId="21" borderId="1" xfId="0" applyFont="1" applyFill="1" applyBorder="1" applyAlignment="1" applyProtection="1">
      <alignment horizontal="right" vertical="center"/>
      <protection hidden="1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9" fillId="21" borderId="4" xfId="0" applyFont="1" applyFill="1" applyBorder="1" applyAlignment="1" applyProtection="1">
      <alignment horizontal="center" vertical="center" wrapText="1"/>
      <protection hidden="1"/>
    </xf>
    <xf numFmtId="0" fontId="129" fillId="21" borderId="8" xfId="0" applyFont="1" applyFill="1" applyBorder="1" applyAlignment="1" applyProtection="1">
      <alignment horizontal="center" vertical="center" wrapText="1"/>
      <protection hidden="1"/>
    </xf>
    <xf numFmtId="0" fontId="129" fillId="21" borderId="5" xfId="0" applyFont="1" applyFill="1" applyBorder="1" applyAlignment="1" applyProtection="1">
      <alignment horizontal="center" vertical="center" wrapText="1"/>
      <protection hidden="1"/>
    </xf>
    <xf numFmtId="0" fontId="3" fillId="18" borderId="1" xfId="0" applyFont="1" applyFill="1" applyBorder="1" applyAlignment="1" applyProtection="1">
      <alignment horizontal="center" vertical="center" wrapText="1"/>
      <protection hidden="1"/>
    </xf>
    <xf numFmtId="0" fontId="15" fillId="18" borderId="17" xfId="0" applyFont="1" applyFill="1" applyBorder="1" applyAlignment="1" applyProtection="1">
      <alignment horizontal="center" wrapText="1"/>
      <protection hidden="1"/>
    </xf>
    <xf numFmtId="0" fontId="15" fillId="18" borderId="18" xfId="0" applyFont="1" applyFill="1" applyBorder="1" applyAlignment="1" applyProtection="1">
      <alignment horizontal="center" wrapText="1"/>
      <protection hidden="1"/>
    </xf>
    <xf numFmtId="0" fontId="15" fillId="18" borderId="19" xfId="0" applyFont="1" applyFill="1" applyBorder="1" applyAlignment="1" applyProtection="1">
      <alignment horizontal="center" wrapText="1"/>
      <protection hidden="1"/>
    </xf>
    <xf numFmtId="0" fontId="15" fillId="18" borderId="20" xfId="0" applyFont="1" applyFill="1" applyBorder="1" applyAlignment="1" applyProtection="1">
      <alignment horizontal="center" wrapText="1"/>
      <protection hidden="1"/>
    </xf>
    <xf numFmtId="0" fontId="15" fillId="18" borderId="0" xfId="0" applyFont="1" applyFill="1" applyAlignment="1" applyProtection="1">
      <alignment horizontal="center" wrapText="1"/>
      <protection hidden="1"/>
    </xf>
    <xf numFmtId="0" fontId="15" fillId="18" borderId="15" xfId="0" applyFont="1" applyFill="1" applyBorder="1" applyAlignment="1" applyProtection="1">
      <alignment horizontal="center" wrapText="1"/>
      <protection hidden="1"/>
    </xf>
    <xf numFmtId="0" fontId="15" fillId="18" borderId="18" xfId="0" applyFont="1" applyFill="1" applyBorder="1" applyAlignment="1" applyProtection="1">
      <alignment horizontal="center" vertical="center" wrapText="1"/>
      <protection hidden="1"/>
    </xf>
    <xf numFmtId="0" fontId="15" fillId="18" borderId="19" xfId="0" applyFont="1" applyFill="1" applyBorder="1" applyAlignment="1" applyProtection="1">
      <alignment horizontal="center" vertical="center" wrapText="1"/>
      <protection hidden="1"/>
    </xf>
    <xf numFmtId="0" fontId="15" fillId="18" borderId="0" xfId="0" applyFont="1" applyFill="1" applyAlignment="1" applyProtection="1">
      <alignment horizontal="center" vertical="center" wrapText="1"/>
      <protection hidden="1"/>
    </xf>
    <xf numFmtId="0" fontId="15" fillId="18" borderId="15" xfId="0" applyFont="1" applyFill="1" applyBorder="1" applyAlignment="1" applyProtection="1">
      <alignment horizontal="center" vertical="center" wrapText="1"/>
      <protection hidden="1"/>
    </xf>
    <xf numFmtId="0" fontId="25" fillId="21" borderId="1" xfId="0" applyFont="1" applyFill="1" applyBorder="1" applyAlignment="1" applyProtection="1">
      <alignment horizontal="right" vertical="center"/>
      <protection hidden="1"/>
    </xf>
    <xf numFmtId="0" fontId="101" fillId="5" borderId="4" xfId="0" applyFont="1" applyFill="1" applyBorder="1" applyAlignment="1" applyProtection="1">
      <alignment horizontal="left" vertical="center"/>
      <protection locked="0"/>
    </xf>
    <xf numFmtId="0" fontId="101" fillId="5" borderId="8" xfId="0" applyFont="1" applyFill="1" applyBorder="1" applyAlignment="1" applyProtection="1">
      <alignment horizontal="left" vertical="center"/>
      <protection locked="0"/>
    </xf>
    <xf numFmtId="0" fontId="15" fillId="18" borderId="1" xfId="0" applyFont="1" applyFill="1" applyBorder="1" applyAlignment="1" applyProtection="1">
      <alignment horizontal="center" vertical="center"/>
      <protection hidden="1"/>
    </xf>
    <xf numFmtId="0" fontId="3" fillId="18" borderId="1" xfId="0" applyFont="1" applyFill="1" applyBorder="1" applyAlignment="1" applyProtection="1">
      <alignment horizontal="center" vertical="center"/>
      <protection hidden="1"/>
    </xf>
    <xf numFmtId="0" fontId="126" fillId="0" borderId="16" xfId="0" applyFont="1" applyBorder="1" applyAlignment="1" applyProtection="1">
      <protection locked="0"/>
    </xf>
    <xf numFmtId="0" fontId="15" fillId="18" borderId="10" xfId="0" applyFont="1" applyFill="1" applyBorder="1" applyAlignment="1" applyProtection="1">
      <alignment horizontal="center" vertical="center" wrapText="1"/>
      <protection hidden="1"/>
    </xf>
    <xf numFmtId="0" fontId="15" fillId="18" borderId="11" xfId="0" applyFont="1" applyFill="1" applyBorder="1" applyAlignment="1" applyProtection="1">
      <alignment horizontal="center" vertical="center" wrapText="1"/>
      <protection hidden="1"/>
    </xf>
    <xf numFmtId="0" fontId="15" fillId="18" borderId="12" xfId="0" applyFont="1" applyFill="1" applyBorder="1" applyAlignment="1" applyProtection="1">
      <alignment horizontal="center" vertical="center" wrapText="1"/>
      <protection hidden="1"/>
    </xf>
    <xf numFmtId="0" fontId="15" fillId="18" borderId="13" xfId="0" applyFont="1" applyFill="1" applyBorder="1" applyAlignment="1" applyProtection="1">
      <alignment horizontal="center" vertical="center" wrapText="1"/>
      <protection hidden="1"/>
    </xf>
    <xf numFmtId="0" fontId="3" fillId="18" borderId="3" xfId="0" applyFont="1" applyFill="1" applyBorder="1" applyAlignment="1" applyProtection="1">
      <alignment horizontal="center" vertical="center" wrapText="1"/>
      <protection hidden="1"/>
    </xf>
    <xf numFmtId="0" fontId="3" fillId="18" borderId="9" xfId="0" applyFont="1" applyFill="1" applyBorder="1" applyAlignment="1" applyProtection="1">
      <alignment horizontal="center" vertical="center" wrapText="1"/>
      <protection hidden="1"/>
    </xf>
    <xf numFmtId="0" fontId="3" fillId="18" borderId="7" xfId="0" applyFont="1" applyFill="1" applyBorder="1" applyAlignment="1" applyProtection="1">
      <alignment horizontal="center" vertical="center" wrapText="1"/>
      <protection hidden="1"/>
    </xf>
    <xf numFmtId="0" fontId="3" fillId="18" borderId="10" xfId="0" applyFont="1" applyFill="1" applyBorder="1" applyAlignment="1" applyProtection="1">
      <alignment horizontal="center" vertical="center" wrapText="1"/>
      <protection hidden="1"/>
    </xf>
    <xf numFmtId="0" fontId="3" fillId="18" borderId="11" xfId="0" applyFont="1" applyFill="1" applyBorder="1" applyAlignment="1" applyProtection="1">
      <alignment horizontal="center" vertical="center" wrapText="1"/>
      <protection hidden="1"/>
    </xf>
    <xf numFmtId="0" fontId="3" fillId="18" borderId="12" xfId="0" applyFont="1" applyFill="1" applyBorder="1" applyAlignment="1" applyProtection="1">
      <alignment horizontal="center" vertical="center" wrapText="1"/>
      <protection hidden="1"/>
    </xf>
    <xf numFmtId="0" fontId="3" fillId="18" borderId="13" xfId="0" applyFont="1" applyFill="1" applyBorder="1" applyAlignment="1" applyProtection="1">
      <alignment horizontal="center" vertical="center" wrapText="1"/>
      <protection hidden="1"/>
    </xf>
    <xf numFmtId="0" fontId="131" fillId="5" borderId="16" xfId="0" applyFont="1" applyFill="1" applyBorder="1" applyAlignment="1" applyProtection="1">
      <alignment horizontal="center" vertical="center" wrapText="1"/>
      <protection hidden="1"/>
    </xf>
    <xf numFmtId="0" fontId="15" fillId="22" borderId="0" xfId="0" applyFont="1" applyFill="1" applyAlignment="1" applyProtection="1">
      <alignment horizontal="left" vertical="center"/>
      <protection locked="0"/>
    </xf>
    <xf numFmtId="0" fontId="3" fillId="23" borderId="20" xfId="0" applyFont="1" applyFill="1" applyBorder="1" applyAlignment="1" applyProtection="1">
      <alignment horizontal="center" vertical="center" wrapText="1"/>
      <protection hidden="1"/>
    </xf>
    <xf numFmtId="0" fontId="3" fillId="23" borderId="0" xfId="0" applyFont="1" applyFill="1" applyBorder="1" applyAlignment="1" applyProtection="1">
      <alignment horizontal="center" vertical="center" wrapText="1"/>
      <protection hidden="1"/>
    </xf>
    <xf numFmtId="0" fontId="3" fillId="23" borderId="14" xfId="0" applyFont="1" applyFill="1" applyBorder="1" applyAlignment="1" applyProtection="1">
      <alignment horizontal="center" vertical="center" wrapText="1"/>
      <protection hidden="1"/>
    </xf>
    <xf numFmtId="0" fontId="15" fillId="23" borderId="6" xfId="0" applyFont="1" applyFill="1" applyBorder="1" applyAlignment="1" applyProtection="1">
      <alignment horizontal="center" vertical="center" wrapText="1"/>
      <protection hidden="1"/>
    </xf>
    <xf numFmtId="0" fontId="15" fillId="23" borderId="15" xfId="0" applyFont="1" applyFill="1" applyBorder="1" applyAlignment="1" applyProtection="1">
      <alignment horizontal="center" vertical="center" wrapText="1"/>
      <protection hidden="1"/>
    </xf>
    <xf numFmtId="0" fontId="130" fillId="24" borderId="1" xfId="0" applyFont="1" applyFill="1" applyBorder="1" applyAlignment="1" applyProtection="1">
      <alignment horizontal="center"/>
      <protection locked="0"/>
    </xf>
    <xf numFmtId="0" fontId="130" fillId="2" borderId="1" xfId="0" applyFont="1" applyFill="1" applyBorder="1" applyAlignment="1" applyProtection="1">
      <alignment horizontal="center"/>
      <protection locked="0"/>
    </xf>
    <xf numFmtId="0" fontId="15" fillId="0" borderId="1" xfId="2" applyFont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10" fillId="0" borderId="0" xfId="2" applyFont="1" applyAlignment="1" applyProtection="1">
      <alignment horizontal="center"/>
      <protection hidden="1"/>
    </xf>
    <xf numFmtId="0" fontId="1" fillId="0" borderId="1" xfId="2" applyFont="1" applyBorder="1" applyAlignment="1" applyProtection="1">
      <alignment horizontal="center" vertical="center" wrapText="1"/>
      <protection hidden="1"/>
    </xf>
    <xf numFmtId="0" fontId="1" fillId="0" borderId="4" xfId="2" applyFont="1" applyBorder="1" applyAlignment="1" applyProtection="1">
      <alignment horizontal="center" vertical="center" wrapText="1"/>
      <protection hidden="1"/>
    </xf>
    <xf numFmtId="0" fontId="1" fillId="0" borderId="8" xfId="2" applyFont="1" applyBorder="1" applyAlignment="1" applyProtection="1">
      <alignment horizontal="center" vertical="center" wrapText="1"/>
      <protection hidden="1"/>
    </xf>
    <xf numFmtId="0" fontId="1" fillId="0" borderId="5" xfId="2" applyFont="1" applyBorder="1" applyAlignment="1" applyProtection="1">
      <alignment horizontal="center" vertical="center" wrapText="1"/>
      <protection hidden="1"/>
    </xf>
    <xf numFmtId="0" fontId="15" fillId="0" borderId="0" xfId="2" applyFont="1" applyAlignment="1" applyProtection="1">
      <alignment horizontal="center"/>
      <protection hidden="1"/>
    </xf>
    <xf numFmtId="0" fontId="38" fillId="18" borderId="0" xfId="1" applyFont="1" applyFill="1" applyAlignment="1" applyProtection="1">
      <alignment horizontal="center" vertical="center" wrapText="1"/>
      <protection locked="0"/>
    </xf>
    <xf numFmtId="0" fontId="86" fillId="0" borderId="1" xfId="2" applyFont="1" applyBorder="1" applyAlignment="1" applyProtection="1">
      <alignment horizontal="center" vertical="center"/>
      <protection hidden="1"/>
    </xf>
    <xf numFmtId="0" fontId="39" fillId="25" borderId="0" xfId="3" applyFont="1" applyFill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132" fillId="5" borderId="1" xfId="1" applyFont="1" applyFill="1" applyBorder="1" applyAlignment="1" applyProtection="1">
      <alignment horizontal="center" vertical="center"/>
      <protection locked="0"/>
    </xf>
    <xf numFmtId="0" fontId="3" fillId="0" borderId="3" xfId="3" applyFont="1" applyBorder="1" applyAlignment="1" applyProtection="1">
      <alignment horizontal="center" vertical="top" wrapText="1"/>
      <protection locked="0" hidden="1"/>
    </xf>
    <xf numFmtId="0" fontId="3" fillId="0" borderId="9" xfId="3" applyFont="1" applyBorder="1" applyAlignment="1" applyProtection="1">
      <alignment horizontal="center" vertical="top" wrapText="1"/>
      <protection locked="0" hidden="1"/>
    </xf>
    <xf numFmtId="0" fontId="3" fillId="0" borderId="7" xfId="3" applyFont="1" applyBorder="1" applyAlignment="1" applyProtection="1">
      <alignment horizontal="center" vertical="top" wrapText="1"/>
      <protection locked="0" hidden="1"/>
    </xf>
    <xf numFmtId="0" fontId="71" fillId="0" borderId="4" xfId="3" applyFont="1" applyBorder="1" applyAlignment="1" applyProtection="1">
      <alignment horizontal="center" vertical="center" wrapText="1"/>
      <protection hidden="1"/>
    </xf>
    <xf numFmtId="0" fontId="71" fillId="0" borderId="8" xfId="3" applyFont="1" applyBorder="1" applyAlignment="1" applyProtection="1">
      <alignment horizontal="center" vertical="center" wrapText="1"/>
      <protection hidden="1"/>
    </xf>
    <xf numFmtId="0" fontId="71" fillId="0" borderId="5" xfId="3" applyFont="1" applyBorder="1" applyAlignment="1" applyProtection="1">
      <alignment horizontal="center" vertical="center" wrapText="1"/>
      <protection hidden="1"/>
    </xf>
    <xf numFmtId="0" fontId="1" fillId="0" borderId="0" xfId="3" applyFont="1" applyAlignment="1" applyProtection="1">
      <alignment horizontal="center"/>
      <protection locked="0"/>
    </xf>
    <xf numFmtId="0" fontId="76" fillId="0" borderId="0" xfId="1" applyFont="1" applyAlignment="1" applyProtection="1">
      <alignment horizontal="center"/>
      <protection hidden="1"/>
    </xf>
    <xf numFmtId="0" fontId="38" fillId="0" borderId="0" xfId="1" applyFont="1" applyAlignment="1" applyProtection="1">
      <alignment horizontal="center"/>
      <protection hidden="1"/>
    </xf>
    <xf numFmtId="0" fontId="31" fillId="0" borderId="0" xfId="1" applyFont="1" applyAlignment="1" applyProtection="1">
      <alignment horizontal="center"/>
      <protection hidden="1"/>
    </xf>
    <xf numFmtId="0" fontId="8" fillId="0" borderId="27" xfId="2" applyFont="1" applyBorder="1" applyAlignment="1" applyProtection="1">
      <alignment horizontal="center"/>
      <protection hidden="1"/>
    </xf>
    <xf numFmtId="0" fontId="8" fillId="0" borderId="0" xfId="2" applyFont="1" applyAlignment="1" applyProtection="1">
      <alignment horizontal="center"/>
      <protection hidden="1"/>
    </xf>
    <xf numFmtId="0" fontId="8" fillId="0" borderId="28" xfId="2" applyFont="1" applyBorder="1" applyAlignment="1" applyProtection="1">
      <alignment horizontal="center"/>
      <protection hidden="1"/>
    </xf>
    <xf numFmtId="0" fontId="23" fillId="0" borderId="0" xfId="2" applyFont="1" applyAlignment="1" applyProtection="1">
      <alignment horizontal="center"/>
      <protection hidden="1"/>
    </xf>
    <xf numFmtId="0" fontId="132" fillId="5" borderId="0" xfId="1" applyFont="1" applyFill="1" applyAlignment="1" applyProtection="1">
      <alignment horizontal="center" vertical="center"/>
      <protection hidden="1"/>
    </xf>
    <xf numFmtId="0" fontId="8" fillId="0" borderId="1" xfId="2" applyFont="1" applyBorder="1" applyAlignment="1" applyProtection="1">
      <alignment horizontal="center"/>
      <protection hidden="1"/>
    </xf>
    <xf numFmtId="0" fontId="55" fillId="0" borderId="4" xfId="2" applyFont="1" applyBorder="1" applyAlignment="1" applyProtection="1">
      <alignment horizontal="center" vertical="center"/>
      <protection hidden="1"/>
    </xf>
    <xf numFmtId="0" fontId="55" fillId="0" borderId="5" xfId="2" applyFont="1" applyBorder="1" applyAlignment="1" applyProtection="1">
      <alignment horizontal="center" vertical="center"/>
      <protection hidden="1"/>
    </xf>
    <xf numFmtId="0" fontId="39" fillId="5" borderId="0" xfId="2" applyFont="1" applyFill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3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center" vertical="center" wrapText="1"/>
      <protection hidden="1"/>
    </xf>
    <xf numFmtId="0" fontId="127" fillId="0" borderId="3" xfId="2" applyFont="1" applyBorder="1" applyAlignment="1" applyProtection="1">
      <alignment horizontal="center" vertical="center" wrapText="1"/>
      <protection hidden="1"/>
    </xf>
    <xf numFmtId="0" fontId="127" fillId="0" borderId="7" xfId="2" applyFont="1" applyBorder="1" applyAlignment="1" applyProtection="1">
      <alignment horizontal="center" vertical="center" wrapText="1"/>
      <protection hidden="1"/>
    </xf>
    <xf numFmtId="0" fontId="3" fillId="0" borderId="4" xfId="2" applyFont="1" applyBorder="1" applyAlignment="1" applyProtection="1">
      <alignment horizontal="center" vertical="center" wrapText="1"/>
      <protection hidden="1"/>
    </xf>
    <xf numFmtId="0" fontId="3" fillId="0" borderId="8" xfId="2" applyFont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horizontal="center" vertical="center" wrapText="1"/>
      <protection hidden="1"/>
    </xf>
    <xf numFmtId="0" fontId="132" fillId="5" borderId="1" xfId="1" applyFont="1" applyFill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/>
      <protection hidden="1"/>
    </xf>
    <xf numFmtId="0" fontId="127" fillId="0" borderId="3" xfId="1" applyFont="1" applyBorder="1" applyAlignment="1" applyProtection="1">
      <alignment horizontal="center" vertical="center" wrapText="1"/>
      <protection hidden="1"/>
    </xf>
    <xf numFmtId="0" fontId="127" fillId="0" borderId="7" xfId="1" applyFont="1" applyBorder="1" applyAlignment="1" applyProtection="1">
      <alignment horizontal="center" vertical="center" wrapText="1"/>
      <protection hidden="1"/>
    </xf>
    <xf numFmtId="0" fontId="127" fillId="0" borderId="4" xfId="1" applyFont="1" applyBorder="1" applyAlignment="1" applyProtection="1">
      <alignment horizontal="center" vertical="center" wrapText="1"/>
      <protection hidden="1"/>
    </xf>
    <xf numFmtId="0" fontId="127" fillId="0" borderId="8" xfId="1" applyFont="1" applyBorder="1" applyAlignment="1" applyProtection="1">
      <alignment horizontal="center" vertical="center" wrapText="1"/>
      <protection hidden="1"/>
    </xf>
    <xf numFmtId="0" fontId="127" fillId="0" borderId="5" xfId="1" applyFont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alignment horizontal="general" vertical="bottom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relativeIndent="0" justifyLastLine="0" shrinkToFit="0" readingOrder="0"/>
      <border diagonalUp="0" diagonalDown="0">
        <right style="thin">
          <color indexed="64"/>
        </right>
        <top/>
        <bottom/>
      </border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FF33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22</xdr:row>
      <xdr:rowOff>672354</xdr:rowOff>
    </xdr:from>
    <xdr:to>
      <xdr:col>2</xdr:col>
      <xdr:colOff>1703294</xdr:colOff>
      <xdr:row>31</xdr:row>
      <xdr:rowOff>117596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9637060"/>
          <a:ext cx="5715000" cy="1664007"/>
        </a:xfrm>
        <a:prstGeom prst="rect">
          <a:avLst/>
        </a:prstGeom>
      </xdr:spPr>
    </xdr:pic>
    <xdr:clientData/>
  </xdr:twoCellAnchor>
  <xdr:twoCellAnchor>
    <xdr:from>
      <xdr:col>2</xdr:col>
      <xdr:colOff>1232646</xdr:colOff>
      <xdr:row>23</xdr:row>
      <xdr:rowOff>35173</xdr:rowOff>
    </xdr:from>
    <xdr:to>
      <xdr:col>3</xdr:col>
      <xdr:colOff>593911</xdr:colOff>
      <xdr:row>31</xdr:row>
      <xdr:rowOff>33617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381" y="9683438"/>
          <a:ext cx="1232648" cy="1533650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23</xdr:row>
      <xdr:rowOff>28637</xdr:rowOff>
    </xdr:from>
    <xdr:to>
      <xdr:col>1</xdr:col>
      <xdr:colOff>459441</xdr:colOff>
      <xdr:row>31</xdr:row>
      <xdr:rowOff>67235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9676902"/>
          <a:ext cx="806822" cy="1573804"/>
        </a:xfrm>
        <a:prstGeom prst="rect">
          <a:avLst/>
        </a:prstGeom>
        <a:ln w="1905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317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265578</xdr:colOff>
      <xdr:row>15</xdr:row>
      <xdr:rowOff>605679</xdr:rowOff>
    </xdr:from>
    <xdr:to>
      <xdr:col>5</xdr:col>
      <xdr:colOff>438150</xdr:colOff>
      <xdr:row>24</xdr:row>
      <xdr:rowOff>98546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78" y="5330079"/>
          <a:ext cx="6278097" cy="2483717"/>
        </a:xfrm>
        <a:prstGeom prst="rect">
          <a:avLst/>
        </a:prstGeom>
      </xdr:spPr>
    </xdr:pic>
    <xdr:clientData/>
  </xdr:twoCellAnchor>
  <xdr:twoCellAnchor>
    <xdr:from>
      <xdr:col>4</xdr:col>
      <xdr:colOff>561976</xdr:colOff>
      <xdr:row>15</xdr:row>
      <xdr:rowOff>606673</xdr:rowOff>
    </xdr:from>
    <xdr:to>
      <xdr:col>8</xdr:col>
      <xdr:colOff>3362</xdr:colOff>
      <xdr:row>23</xdr:row>
      <xdr:rowOff>271742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5331073"/>
          <a:ext cx="1117786" cy="2360644"/>
        </a:xfrm>
        <a:prstGeom prst="rect">
          <a:avLst/>
        </a:prstGeom>
      </xdr:spPr>
    </xdr:pic>
    <xdr:clientData/>
  </xdr:twoCellAnchor>
  <xdr:twoCellAnchor>
    <xdr:from>
      <xdr:col>1</xdr:col>
      <xdr:colOff>12889</xdr:colOff>
      <xdr:row>16</xdr:row>
      <xdr:rowOff>19112</xdr:rowOff>
    </xdr:from>
    <xdr:to>
      <xdr:col>1</xdr:col>
      <xdr:colOff>1190625</xdr:colOff>
      <xdr:row>24</xdr:row>
      <xdr:rowOff>57710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89" y="5372162"/>
          <a:ext cx="1177736" cy="2400798"/>
        </a:xfrm>
        <a:prstGeom prst="rect">
          <a:avLst/>
        </a:prstGeom>
        <a:ln w="1905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317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7;&#2367;&#2342;&#2381;&#2351;&#2366;&#2354;&#2351;%20&#2310;&#2351;%20&#2357;&#2367;&#2357;&#2352;&#2339;%20&#2346;&#2381;&#2352;&#2346;&#2340;&#2381;&#2352;%20&#2348;&#2332;&#2335;%202025-26%20&#2344;&#2367;&#2352;&#2381;&#2350;&#2366;&#2339;&#2325;&#2352;&#2381;&#2340;&#2366;%20%20&#2349;&#2366;&#2327;&#2368;&#2352;&#2341;%20&#2350;&#2354;%20&#2309;&#2343;&#2381;&#2351;&#2366;&#2346;&#2325;%20GSSS%20DASANA%20KHURD%20&#2337;&#2368;&#2337;&#2357;&#2366;&#2344;&#2366;-&#2325;&#2369;&#2330;&#2366;&#2350;&#23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निर्देश"/>
      <sheetName val="MASTER DATA SHEET"/>
      <sheetName val="P10GA3"/>
      <sheetName val="2071"/>
      <sheetName val="ST.FUND"/>
      <sheetName val="IPA"/>
      <sheetName val="IP B"/>
      <sheetName val="Tel."/>
      <sheetName val="03 POWER"/>
      <sheetName val="ENRL."/>
    </sheetNames>
    <sheetDataSet>
      <sheetData sheetId="0"/>
      <sheetData sheetId="1">
        <row r="1">
          <cell r="C1" t="str">
            <v xml:space="preserve">dk;kZy; iz/kkukpk;Z jktdh; mPp ek/;fed fo/kky; Mlk.kk joqZn ¼ekSyklj½ MhMokuk dqpkeu </v>
          </cell>
        </row>
        <row r="2">
          <cell r="L2" t="str">
            <v xml:space="preserve">iz/kkukpk;Z </v>
          </cell>
        </row>
        <row r="3">
          <cell r="C3">
            <v>26848</v>
          </cell>
          <cell r="L3" t="str">
            <v xml:space="preserve">jkmekfo Mlk.kk joqZn ¼ekSyklj½ </v>
          </cell>
        </row>
        <row r="4">
          <cell r="L4" t="str">
            <v>MhMokuk dqpkeu ¼jkt0½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e1" displayName="Table1" ref="B64:B105" totalsRowShown="0" headerRowDxfId="5" dataDxfId="3" headerRowBorderDxfId="4" tableBorderDxfId="2" totalsRowBorderDxfId="1">
  <autoFilter ref="B64:B105"/>
  <tableColumns count="1">
    <tableColumn id="1" name="कार्यालय में पोस्ट विवरण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ukWuIyku@Iyku@lh,l,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5"/>
  <sheetViews>
    <sheetView topLeftCell="A17" zoomScale="85" zoomScaleNormal="85" workbookViewId="0">
      <selection activeCell="H22" sqref="H22"/>
    </sheetView>
  </sheetViews>
  <sheetFormatPr defaultColWidth="0" defaultRowHeight="14.25" zeroHeight="1" x14ac:dyDescent="0.2"/>
  <cols>
    <col min="1" max="1" width="5.5703125" style="186" customWidth="1"/>
    <col min="2" max="2" width="55.42578125" style="186" bestFit="1" customWidth="1"/>
    <col min="3" max="3" width="28" style="186" customWidth="1"/>
    <col min="4" max="11" width="9.42578125" style="186" customWidth="1"/>
    <col min="12" max="12" width="25" style="186" customWidth="1"/>
    <col min="13" max="17" width="9.42578125" style="186" customWidth="1"/>
    <col min="18" max="16384" width="9.42578125" style="186" hidden="1"/>
  </cols>
  <sheetData>
    <row r="1" spans="1:15" ht="24" customHeight="1" x14ac:dyDescent="0.45">
      <c r="A1" s="481" t="s">
        <v>503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5" ht="24" customHeight="1" x14ac:dyDescent="0.4">
      <c r="A2" s="482" t="s">
        <v>507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</row>
    <row r="3" spans="1:15" ht="20.100000000000001" customHeight="1" x14ac:dyDescent="0.2">
      <c r="A3" s="489" t="s">
        <v>499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5" ht="20.100000000000001" customHeight="1" x14ac:dyDescent="0.2">
      <c r="A4" s="161">
        <v>1</v>
      </c>
      <c r="B4" s="265" t="s">
        <v>80</v>
      </c>
      <c r="C4" s="483" t="s">
        <v>306</v>
      </c>
      <c r="D4" s="483"/>
      <c r="E4" s="483"/>
      <c r="F4" s="483"/>
      <c r="G4" s="483"/>
      <c r="H4" s="483"/>
      <c r="I4" s="483"/>
      <c r="J4" s="483"/>
      <c r="K4" s="483"/>
      <c r="L4" s="483"/>
      <c r="M4" s="162"/>
    </row>
    <row r="5" spans="1:15" ht="20.100000000000001" customHeight="1" x14ac:dyDescent="0.2">
      <c r="A5" s="161">
        <v>2</v>
      </c>
      <c r="B5" s="265" t="s">
        <v>369</v>
      </c>
      <c r="C5" s="484" t="s">
        <v>372</v>
      </c>
      <c r="D5" s="484"/>
      <c r="E5" s="484"/>
      <c r="F5" s="484"/>
      <c r="G5" s="484"/>
      <c r="H5" s="484"/>
      <c r="I5" s="484"/>
      <c r="J5" s="484"/>
      <c r="K5" s="484"/>
      <c r="L5" s="484"/>
    </row>
    <row r="6" spans="1:15" ht="20.100000000000001" customHeight="1" x14ac:dyDescent="0.2">
      <c r="A6" s="161">
        <v>3</v>
      </c>
      <c r="B6" s="265" t="s">
        <v>307</v>
      </c>
      <c r="C6" s="484" t="s">
        <v>308</v>
      </c>
      <c r="D6" s="484"/>
      <c r="E6" s="484"/>
      <c r="F6" s="484"/>
      <c r="G6" s="484"/>
      <c r="H6" s="484"/>
      <c r="I6" s="484"/>
      <c r="J6" s="484"/>
      <c r="K6" s="484"/>
      <c r="L6" s="484"/>
    </row>
    <row r="7" spans="1:15" ht="20.100000000000001" customHeight="1" x14ac:dyDescent="0.2">
      <c r="A7" s="161">
        <v>4</v>
      </c>
      <c r="B7" s="265" t="s">
        <v>284</v>
      </c>
      <c r="C7" s="484" t="s">
        <v>309</v>
      </c>
      <c r="D7" s="484"/>
      <c r="E7" s="484"/>
      <c r="F7" s="484"/>
      <c r="G7" s="484"/>
      <c r="H7" s="484"/>
      <c r="I7" s="484"/>
      <c r="J7" s="484"/>
      <c r="K7" s="484"/>
      <c r="L7" s="484"/>
    </row>
    <row r="8" spans="1:15" ht="48.75" customHeight="1" x14ac:dyDescent="0.2">
      <c r="A8" s="161">
        <v>5</v>
      </c>
      <c r="B8" s="265" t="s">
        <v>118</v>
      </c>
      <c r="C8" s="485" t="s">
        <v>310</v>
      </c>
      <c r="D8" s="486"/>
      <c r="E8" s="486"/>
      <c r="F8" s="486"/>
      <c r="G8" s="486"/>
      <c r="H8" s="486"/>
      <c r="I8" s="486"/>
      <c r="J8" s="486"/>
      <c r="K8" s="486"/>
      <c r="L8" s="487"/>
    </row>
    <row r="9" spans="1:15" ht="20.100000000000001" customHeight="1" x14ac:dyDescent="0.2">
      <c r="A9" s="161">
        <v>6</v>
      </c>
      <c r="B9" s="265" t="s">
        <v>199</v>
      </c>
      <c r="C9" s="484" t="s">
        <v>388</v>
      </c>
      <c r="D9" s="484"/>
      <c r="E9" s="484"/>
      <c r="F9" s="484"/>
      <c r="G9" s="484"/>
      <c r="H9" s="484"/>
      <c r="I9" s="484"/>
      <c r="J9" s="484"/>
      <c r="K9" s="484"/>
      <c r="L9" s="484"/>
    </row>
    <row r="10" spans="1:15" ht="20.100000000000001" customHeight="1" x14ac:dyDescent="0.2">
      <c r="A10" s="161">
        <v>7</v>
      </c>
      <c r="B10" s="266" t="s">
        <v>244</v>
      </c>
      <c r="C10" s="484" t="s">
        <v>478</v>
      </c>
      <c r="D10" s="484"/>
      <c r="E10" s="484"/>
      <c r="F10" s="484"/>
      <c r="G10" s="484"/>
      <c r="H10" s="484"/>
      <c r="I10" s="484"/>
      <c r="J10" s="484"/>
      <c r="K10" s="484"/>
      <c r="L10" s="484"/>
    </row>
    <row r="11" spans="1:15" ht="20.100000000000001" customHeight="1" x14ac:dyDescent="0.2">
      <c r="A11" s="161">
        <v>8</v>
      </c>
      <c r="B11" s="266" t="s">
        <v>184</v>
      </c>
      <c r="C11" s="484" t="s">
        <v>470</v>
      </c>
      <c r="D11" s="484"/>
      <c r="E11" s="484"/>
      <c r="F11" s="484"/>
      <c r="G11" s="484"/>
      <c r="H11" s="484"/>
      <c r="I11" s="484"/>
      <c r="J11" s="484"/>
      <c r="K11" s="484"/>
      <c r="L11" s="484"/>
    </row>
    <row r="12" spans="1:15" ht="39.75" customHeight="1" x14ac:dyDescent="0.2">
      <c r="A12" s="161">
        <v>9</v>
      </c>
      <c r="B12" s="265" t="s">
        <v>378</v>
      </c>
      <c r="C12" s="490" t="s">
        <v>395</v>
      </c>
      <c r="D12" s="491"/>
      <c r="E12" s="491"/>
      <c r="F12" s="491"/>
      <c r="G12" s="491"/>
      <c r="H12" s="491"/>
      <c r="I12" s="491"/>
      <c r="J12" s="491"/>
      <c r="K12" s="491"/>
      <c r="L12" s="492"/>
    </row>
    <row r="13" spans="1:15" ht="39" customHeight="1" x14ac:dyDescent="0.2">
      <c r="A13" s="161">
        <v>10</v>
      </c>
      <c r="B13" s="265" t="s">
        <v>389</v>
      </c>
      <c r="C13" s="490" t="s">
        <v>471</v>
      </c>
      <c r="D13" s="491"/>
      <c r="E13" s="491"/>
      <c r="F13" s="491"/>
      <c r="G13" s="491"/>
      <c r="H13" s="491"/>
      <c r="I13" s="491"/>
      <c r="J13" s="491"/>
      <c r="K13" s="491"/>
      <c r="L13" s="492"/>
    </row>
    <row r="14" spans="1:15" ht="38.25" customHeight="1" x14ac:dyDescent="0.2">
      <c r="A14" s="161">
        <v>11</v>
      </c>
      <c r="B14" s="265" t="s">
        <v>396</v>
      </c>
      <c r="C14" s="490" t="s">
        <v>472</v>
      </c>
      <c r="D14" s="491"/>
      <c r="E14" s="491"/>
      <c r="F14" s="491"/>
      <c r="G14" s="491"/>
      <c r="H14" s="491"/>
      <c r="I14" s="491"/>
      <c r="J14" s="491"/>
      <c r="K14" s="491"/>
      <c r="L14" s="492"/>
    </row>
    <row r="15" spans="1:15" ht="78" customHeight="1" x14ac:dyDescent="0.2">
      <c r="A15" s="161">
        <v>12</v>
      </c>
      <c r="B15" s="267" t="s">
        <v>396</v>
      </c>
      <c r="C15" s="493" t="s">
        <v>473</v>
      </c>
      <c r="D15" s="494"/>
      <c r="E15" s="494"/>
      <c r="F15" s="494"/>
      <c r="G15" s="494"/>
      <c r="H15" s="494"/>
      <c r="I15" s="494"/>
      <c r="J15" s="494"/>
      <c r="K15" s="494"/>
      <c r="L15" s="495"/>
      <c r="M15" s="477" t="s">
        <v>477</v>
      </c>
      <c r="N15" s="478"/>
      <c r="O15" s="478"/>
    </row>
    <row r="16" spans="1:15" ht="20.100000000000001" customHeight="1" x14ac:dyDescent="0.2">
      <c r="C16" s="496"/>
      <c r="D16" s="496"/>
      <c r="E16" s="496"/>
      <c r="F16" s="496"/>
      <c r="G16" s="496"/>
      <c r="H16" s="496"/>
      <c r="I16" s="496"/>
      <c r="J16" s="496"/>
      <c r="K16" s="496"/>
      <c r="L16" s="496"/>
    </row>
    <row r="17" spans="1:16" ht="20.100000000000001" customHeight="1" x14ac:dyDescent="0.2">
      <c r="A17" s="488" t="s">
        <v>498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</row>
    <row r="18" spans="1:16" ht="114" customHeight="1" x14ac:dyDescent="0.2">
      <c r="A18" s="268"/>
      <c r="B18" s="269" t="s">
        <v>159</v>
      </c>
      <c r="C18" s="497" t="s">
        <v>474</v>
      </c>
      <c r="D18" s="498"/>
      <c r="E18" s="498"/>
      <c r="F18" s="498"/>
      <c r="G18" s="498"/>
      <c r="H18" s="498"/>
      <c r="I18" s="498"/>
      <c r="J18" s="498"/>
      <c r="K18" s="498"/>
      <c r="L18" s="499"/>
      <c r="M18" s="479" t="s">
        <v>476</v>
      </c>
      <c r="N18" s="480"/>
      <c r="O18" s="480"/>
      <c r="P18" s="480"/>
    </row>
    <row r="19" spans="1:16" ht="15" thickBot="1" x14ac:dyDescent="0.25"/>
    <row r="20" spans="1:16" ht="22.5" customHeight="1" x14ac:dyDescent="0.2">
      <c r="A20" s="509" t="s">
        <v>506</v>
      </c>
      <c r="B20" s="509"/>
      <c r="C20" s="509"/>
      <c r="E20" s="500" t="s">
        <v>475</v>
      </c>
      <c r="F20" s="501"/>
      <c r="G20" s="501"/>
      <c r="H20" s="501"/>
      <c r="I20" s="501"/>
      <c r="J20" s="501"/>
      <c r="K20" s="501"/>
      <c r="L20" s="502"/>
    </row>
    <row r="21" spans="1:16" ht="20.25" customHeight="1" x14ac:dyDescent="0.2">
      <c r="A21" s="509"/>
      <c r="B21" s="509"/>
      <c r="C21" s="509"/>
      <c r="E21" s="503"/>
      <c r="F21" s="504"/>
      <c r="G21" s="504"/>
      <c r="H21" s="504"/>
      <c r="I21" s="504"/>
      <c r="J21" s="504"/>
      <c r="K21" s="504"/>
      <c r="L21" s="505"/>
    </row>
    <row r="22" spans="1:16" ht="50.1" customHeight="1" x14ac:dyDescent="0.2">
      <c r="A22" s="509"/>
      <c r="B22" s="509"/>
      <c r="C22" s="509"/>
      <c r="E22" s="503"/>
      <c r="F22" s="504"/>
      <c r="G22" s="504"/>
      <c r="H22" s="504"/>
      <c r="I22" s="504"/>
      <c r="J22" s="504"/>
      <c r="K22" s="504"/>
      <c r="L22" s="505"/>
    </row>
    <row r="23" spans="1:16" ht="54" customHeight="1" x14ac:dyDescent="0.2">
      <c r="A23" s="510" t="s">
        <v>505</v>
      </c>
      <c r="B23" s="510"/>
      <c r="C23" s="510"/>
      <c r="E23" s="503"/>
      <c r="F23" s="504"/>
      <c r="G23" s="504"/>
      <c r="H23" s="504"/>
      <c r="I23" s="504"/>
      <c r="J23" s="504"/>
      <c r="K23" s="504"/>
      <c r="L23" s="505"/>
    </row>
    <row r="24" spans="1:16" ht="14.25" customHeight="1" x14ac:dyDescent="0.2">
      <c r="A24" s="343"/>
      <c r="B24" s="343"/>
      <c r="C24" s="343"/>
      <c r="E24" s="503"/>
      <c r="F24" s="504"/>
      <c r="G24" s="504"/>
      <c r="H24" s="504"/>
      <c r="I24" s="504"/>
      <c r="J24" s="504"/>
      <c r="K24" s="504"/>
      <c r="L24" s="505"/>
    </row>
    <row r="25" spans="1:16" ht="14.25" customHeight="1" x14ac:dyDescent="0.2">
      <c r="A25" s="343"/>
      <c r="B25" s="343"/>
      <c r="C25" s="343"/>
      <c r="E25" s="503"/>
      <c r="F25" s="504"/>
      <c r="G25" s="504"/>
      <c r="H25" s="504"/>
      <c r="I25" s="504"/>
      <c r="J25" s="504"/>
      <c r="K25" s="504"/>
      <c r="L25" s="505"/>
    </row>
    <row r="26" spans="1:16" ht="20.25" customHeight="1" x14ac:dyDescent="0.2">
      <c r="A26" s="343"/>
      <c r="B26" s="343"/>
      <c r="C26" s="343"/>
      <c r="E26" s="503"/>
      <c r="F26" s="504"/>
      <c r="G26" s="504"/>
      <c r="H26" s="504"/>
      <c r="I26" s="504"/>
      <c r="J26" s="504"/>
      <c r="K26" s="504"/>
      <c r="L26" s="505"/>
    </row>
    <row r="27" spans="1:16" ht="14.25" customHeight="1" x14ac:dyDescent="0.2">
      <c r="A27" s="343"/>
      <c r="B27" s="343"/>
      <c r="C27" s="343"/>
      <c r="E27" s="503"/>
      <c r="F27" s="504"/>
      <c r="G27" s="504"/>
      <c r="H27" s="504"/>
      <c r="I27" s="504"/>
      <c r="J27" s="504"/>
      <c r="K27" s="504"/>
      <c r="L27" s="505"/>
    </row>
    <row r="28" spans="1:16" ht="15" customHeight="1" x14ac:dyDescent="0.2">
      <c r="A28" s="343"/>
      <c r="B28" s="343"/>
      <c r="C28" s="343"/>
      <c r="E28" s="503"/>
      <c r="F28" s="504"/>
      <c r="G28" s="504"/>
      <c r="H28" s="504"/>
      <c r="I28" s="504"/>
      <c r="J28" s="504"/>
      <c r="K28" s="504"/>
      <c r="L28" s="505"/>
    </row>
    <row r="29" spans="1:16" ht="14.25" customHeight="1" x14ac:dyDescent="0.2">
      <c r="A29" s="343"/>
      <c r="B29" s="343"/>
      <c r="C29" s="343"/>
      <c r="E29" s="503"/>
      <c r="F29" s="504"/>
      <c r="G29" s="504"/>
      <c r="H29" s="504"/>
      <c r="I29" s="504"/>
      <c r="J29" s="504"/>
      <c r="K29" s="504"/>
      <c r="L29" s="505"/>
    </row>
    <row r="30" spans="1:16" ht="14.25" customHeight="1" x14ac:dyDescent="0.2">
      <c r="A30" s="343"/>
      <c r="B30" s="343"/>
      <c r="C30" s="343"/>
      <c r="E30" s="503"/>
      <c r="F30" s="504"/>
      <c r="G30" s="504"/>
      <c r="H30" s="504"/>
      <c r="I30" s="504"/>
      <c r="J30" s="504"/>
      <c r="K30" s="504"/>
      <c r="L30" s="505"/>
    </row>
    <row r="31" spans="1:16" ht="15" customHeight="1" thickBot="1" x14ac:dyDescent="0.25">
      <c r="A31" s="343"/>
      <c r="B31" s="343"/>
      <c r="C31" s="343"/>
      <c r="E31" s="506"/>
      <c r="F31" s="507"/>
      <c r="G31" s="507"/>
      <c r="H31" s="507"/>
      <c r="I31" s="507"/>
      <c r="J31" s="507"/>
      <c r="K31" s="507"/>
      <c r="L31" s="508"/>
    </row>
    <row r="32" spans="1:16" x14ac:dyDescent="0.2"/>
    <row r="33" x14ac:dyDescent="0.2"/>
    <row r="34" x14ac:dyDescent="0.2"/>
    <row r="35" x14ac:dyDescent="0.2"/>
  </sheetData>
  <sheetProtection password="CDA0" sheet="1" objects="1" scenarios="1"/>
  <mergeCells count="23">
    <mergeCell ref="C14:L14"/>
    <mergeCell ref="C15:L15"/>
    <mergeCell ref="C16:L16"/>
    <mergeCell ref="C18:L18"/>
    <mergeCell ref="E20:L31"/>
    <mergeCell ref="A20:C22"/>
    <mergeCell ref="A23:C23"/>
    <mergeCell ref="M15:O15"/>
    <mergeCell ref="M18:P18"/>
    <mergeCell ref="A1:L1"/>
    <mergeCell ref="A2:L2"/>
    <mergeCell ref="C4:L4"/>
    <mergeCell ref="C5:L5"/>
    <mergeCell ref="C6:L6"/>
    <mergeCell ref="C7:L7"/>
    <mergeCell ref="C8:L8"/>
    <mergeCell ref="C9:L9"/>
    <mergeCell ref="A17:L17"/>
    <mergeCell ref="A3:L3"/>
    <mergeCell ref="C11:L11"/>
    <mergeCell ref="C10:L10"/>
    <mergeCell ref="C12:L12"/>
    <mergeCell ref="C13:L13"/>
  </mergeCells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Y100"/>
  <sheetViews>
    <sheetView showRowColHeaders="0" view="pageBreakPreview" topLeftCell="Y1" zoomScale="115" zoomScaleSheetLayoutView="115" workbookViewId="0">
      <selection activeCell="H22" sqref="H22"/>
    </sheetView>
  </sheetViews>
  <sheetFormatPr defaultColWidth="0" defaultRowHeight="12.75" zeroHeight="1" x14ac:dyDescent="0.2"/>
  <cols>
    <col min="1" max="1" width="12.42578125" style="1" customWidth="1"/>
    <col min="2" max="2" width="9" style="1" customWidth="1"/>
    <col min="3" max="3" width="9.5703125" style="1" customWidth="1"/>
    <col min="4" max="4" width="33.42578125" style="1" customWidth="1"/>
    <col min="5" max="5" width="18.42578125" style="1" customWidth="1"/>
    <col min="6" max="6" width="20.5703125" style="1" customWidth="1"/>
    <col min="7" max="9" width="9.42578125" style="1" customWidth="1"/>
    <col min="10" max="24" width="9.42578125" style="1" hidden="1" customWidth="1"/>
    <col min="25" max="25" width="9.42578125" style="1" customWidth="1"/>
    <col min="26" max="16384" width="9.42578125" style="1" hidden="1"/>
  </cols>
  <sheetData>
    <row r="1" spans="1:6" ht="20.25" x14ac:dyDescent="0.3">
      <c r="A1" s="664" t="str">
        <f>'MASTER DATA SHEET 1'!C1</f>
        <v xml:space="preserve">dk;kZy; iz/kkukpk;Z jktdh; mPp ek/;fed fo/kky; Mlk.kk joqZn ¼ekSyklj½ MhMokuk dqpkeu </v>
      </c>
      <c r="B1" s="664"/>
      <c r="C1" s="664"/>
      <c r="D1" s="664"/>
      <c r="E1" s="664"/>
      <c r="F1" s="664"/>
    </row>
    <row r="2" spans="1:6" ht="20.25" x14ac:dyDescent="0.3">
      <c r="A2" s="664" t="s">
        <v>182</v>
      </c>
      <c r="B2" s="664"/>
      <c r="C2" s="664"/>
      <c r="D2" s="664"/>
      <c r="E2" s="664"/>
      <c r="F2" s="664"/>
    </row>
    <row r="3" spans="1:6" ht="20.25" x14ac:dyDescent="0.3">
      <c r="A3" s="626" t="s">
        <v>183</v>
      </c>
      <c r="B3" s="626"/>
      <c r="C3" s="626"/>
      <c r="D3" s="626"/>
      <c r="E3" s="626"/>
      <c r="F3" s="626"/>
    </row>
    <row r="4" spans="1:6" ht="21" x14ac:dyDescent="0.35">
      <c r="A4" s="212"/>
      <c r="B4" s="212"/>
      <c r="C4" s="213"/>
      <c r="D4" s="212"/>
      <c r="E4" s="212"/>
      <c r="F4" s="72" t="s">
        <v>207</v>
      </c>
    </row>
    <row r="5" spans="1:6" ht="23.25" customHeight="1" x14ac:dyDescent="0.35">
      <c r="A5" s="676" t="s">
        <v>206</v>
      </c>
      <c r="B5" s="676"/>
      <c r="C5" s="675" t="str">
        <f>'MASTER DATA SHEET 1'!C4</f>
        <v>2202-02-109-27-01</v>
      </c>
      <c r="D5" s="675"/>
      <c r="E5" s="71" t="str">
        <f>'MASTER DATA SHEET 1'!H4</f>
        <v>STATE FUND</v>
      </c>
      <c r="F5" s="72">
        <f>'MASTER DATA SHEET 1'!C3</f>
        <v>111111</v>
      </c>
    </row>
    <row r="6" spans="1:6" ht="12.75" customHeight="1" x14ac:dyDescent="0.2">
      <c r="A6" s="669" t="s">
        <v>172</v>
      </c>
      <c r="B6" s="671" t="s">
        <v>200</v>
      </c>
      <c r="C6" s="672" t="s">
        <v>256</v>
      </c>
      <c r="D6" s="669" t="s">
        <v>28</v>
      </c>
      <c r="E6" s="669" t="s">
        <v>77</v>
      </c>
      <c r="F6" s="669" t="s">
        <v>205</v>
      </c>
    </row>
    <row r="7" spans="1:6" ht="34.5" customHeight="1" x14ac:dyDescent="0.2">
      <c r="A7" s="670"/>
      <c r="B7" s="671"/>
      <c r="C7" s="673"/>
      <c r="D7" s="670"/>
      <c r="E7" s="670"/>
      <c r="F7" s="670"/>
    </row>
    <row r="8" spans="1:6" ht="18.75" x14ac:dyDescent="0.2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</row>
    <row r="9" spans="1:6" ht="18.75" customHeight="1" x14ac:dyDescent="0.2">
      <c r="A9" s="73">
        <f>'MASTER DATA SHEET 1'!A9</f>
        <v>1</v>
      </c>
      <c r="B9" s="665" t="str">
        <f>'MASTER DATA SHEET 1'!C4</f>
        <v>2202-02-109-27-01</v>
      </c>
      <c r="C9" s="665" t="str">
        <f>'MASTER DATA SHEET 1'!H4</f>
        <v>STATE FUND</v>
      </c>
      <c r="D9" s="119" t="str">
        <f>'MASTER DATA SHEET 1'!B9</f>
        <v>उपनिदेशक</v>
      </c>
      <c r="E9" s="37"/>
      <c r="F9" s="37"/>
    </row>
    <row r="10" spans="1:6" ht="18.75" x14ac:dyDescent="0.2">
      <c r="A10" s="73">
        <f>'MASTER DATA SHEET 1'!A10</f>
        <v>2</v>
      </c>
      <c r="B10" s="666"/>
      <c r="C10" s="666"/>
      <c r="D10" s="119" t="str">
        <f>'MASTER DATA SHEET 1'!B10</f>
        <v>जिला शिक्षा अधिकारी</v>
      </c>
      <c r="E10" s="37"/>
      <c r="F10" s="37"/>
    </row>
    <row r="11" spans="1:6" ht="18.75" x14ac:dyDescent="0.2">
      <c r="A11" s="73">
        <f>'MASTER DATA SHEET 1'!A11</f>
        <v>3</v>
      </c>
      <c r="B11" s="666"/>
      <c r="C11" s="666"/>
      <c r="D11" s="119" t="str">
        <f>'MASTER DATA SHEET 1'!B11</f>
        <v>अतिरिक्त जिला शिक्षा अधिकारी</v>
      </c>
      <c r="E11" s="37"/>
      <c r="F11" s="37"/>
    </row>
    <row r="12" spans="1:6" ht="18.75" x14ac:dyDescent="0.2">
      <c r="A12" s="73">
        <f>'MASTER DATA SHEET 1'!A12</f>
        <v>4</v>
      </c>
      <c r="B12" s="666"/>
      <c r="C12" s="666"/>
      <c r="D12" s="119" t="str">
        <f>'MASTER DATA SHEET 1'!B12</f>
        <v>प्रधानाचार्य</v>
      </c>
      <c r="E12" s="37"/>
      <c r="F12" s="37"/>
    </row>
    <row r="13" spans="1:6" ht="18.75" x14ac:dyDescent="0.2">
      <c r="A13" s="73">
        <f>'MASTER DATA SHEET 1'!A13</f>
        <v>5</v>
      </c>
      <c r="B13" s="666"/>
      <c r="C13" s="666"/>
      <c r="D13" s="119" t="str">
        <f>'MASTER DATA SHEET 1'!B13</f>
        <v>सस्‍थापना अधिकारी</v>
      </c>
      <c r="E13" s="37"/>
      <c r="F13" s="37"/>
    </row>
    <row r="14" spans="1:6" ht="30" x14ac:dyDescent="0.2">
      <c r="A14" s="73">
        <f>'MASTER DATA SHEET 1'!A14</f>
        <v>6</v>
      </c>
      <c r="B14" s="666"/>
      <c r="C14" s="666"/>
      <c r="D14" s="119" t="str">
        <f>'MASTER DATA SHEET 1'!B14</f>
        <v>उप जिला शिक्षा अधिकारी (शारीरिक शिक्षा)</v>
      </c>
      <c r="E14" s="37"/>
      <c r="F14" s="37"/>
    </row>
    <row r="15" spans="1:6" ht="18.75" x14ac:dyDescent="0.2">
      <c r="A15" s="73">
        <f>'MASTER DATA SHEET 1'!A15</f>
        <v>7</v>
      </c>
      <c r="B15" s="666"/>
      <c r="C15" s="666"/>
      <c r="D15" s="119" t="str">
        <f>'MASTER DATA SHEET 1'!B15</f>
        <v>उप प्रधानाचार्य</v>
      </c>
      <c r="E15" s="37"/>
      <c r="F15" s="37"/>
    </row>
    <row r="16" spans="1:6" ht="18.75" x14ac:dyDescent="0.2">
      <c r="A16" s="73">
        <f>'MASTER DATA SHEET 1'!A16</f>
        <v>8</v>
      </c>
      <c r="B16" s="666"/>
      <c r="C16" s="666"/>
      <c r="D16" s="119" t="str">
        <f>'MASTER DATA SHEET 1'!B16</f>
        <v>कृषि अध्यापक</v>
      </c>
      <c r="E16" s="37"/>
      <c r="F16" s="37"/>
    </row>
    <row r="17" spans="1:6" ht="18.75" x14ac:dyDescent="0.2">
      <c r="A17" s="73">
        <f>'MASTER DATA SHEET 1'!A17</f>
        <v>9</v>
      </c>
      <c r="B17" s="666"/>
      <c r="C17" s="666"/>
      <c r="D17" s="119" t="str">
        <f>'MASTER DATA SHEET 1'!B17</f>
        <v>कृषि शिक्षा प्रभारी</v>
      </c>
      <c r="E17" s="37"/>
      <c r="F17" s="37"/>
    </row>
    <row r="18" spans="1:6" ht="18.75" x14ac:dyDescent="0.2">
      <c r="A18" s="73">
        <f>'MASTER DATA SHEET 1'!A18</f>
        <v>10</v>
      </c>
      <c r="B18" s="666"/>
      <c r="C18" s="666"/>
      <c r="D18" s="119" t="str">
        <f>'MASTER DATA SHEET 1'!B18</f>
        <v>पुस्तकालय अध्यक्ष श्रेणी I</v>
      </c>
      <c r="E18" s="37"/>
      <c r="F18" s="37"/>
    </row>
    <row r="19" spans="1:6" ht="18.75" x14ac:dyDescent="0.2">
      <c r="A19" s="73">
        <f>'MASTER DATA SHEET 1'!A19</f>
        <v>11</v>
      </c>
      <c r="B19" s="666"/>
      <c r="C19" s="666"/>
      <c r="D19" s="119" t="str">
        <f>'MASTER DATA SHEET 1'!B19</f>
        <v>प्रशासनिक अधिकारी</v>
      </c>
      <c r="E19" s="37"/>
      <c r="F19" s="37"/>
    </row>
    <row r="20" spans="1:6" ht="18.75" x14ac:dyDescent="0.2">
      <c r="A20" s="73">
        <f>'MASTER DATA SHEET 1'!A20</f>
        <v>12</v>
      </c>
      <c r="B20" s="666"/>
      <c r="C20" s="666"/>
      <c r="D20" s="119" t="str">
        <f>'MASTER DATA SHEET 1'!B20</f>
        <v>प्रशिक्षक</v>
      </c>
      <c r="E20" s="37"/>
      <c r="F20" s="37"/>
    </row>
    <row r="21" spans="1:6" ht="18.75" x14ac:dyDescent="0.2">
      <c r="A21" s="73">
        <f>'MASTER DATA SHEET 1'!A21</f>
        <v>13</v>
      </c>
      <c r="B21" s="666"/>
      <c r="C21" s="666"/>
      <c r="D21" s="119" t="str">
        <f>'MASTER DATA SHEET 1'!B21</f>
        <v>व्याख्याता स्कूल(शिक्षा)</v>
      </c>
      <c r="E21" s="37"/>
      <c r="F21" s="37"/>
    </row>
    <row r="22" spans="1:6" ht="18.75" x14ac:dyDescent="0.2">
      <c r="A22" s="73">
        <f>'MASTER DATA SHEET 1'!A22</f>
        <v>14</v>
      </c>
      <c r="B22" s="666"/>
      <c r="C22" s="666"/>
      <c r="D22" s="119" t="str">
        <f>'MASTER DATA SHEET 1'!B22</f>
        <v>शारीरिक शिक्षक श्रेणी I</v>
      </c>
      <c r="E22" s="37"/>
      <c r="F22" s="37"/>
    </row>
    <row r="23" spans="1:6" ht="18.75" x14ac:dyDescent="0.2">
      <c r="A23" s="73">
        <f>'MASTER DATA SHEET 1'!A23</f>
        <v>15</v>
      </c>
      <c r="B23" s="666"/>
      <c r="C23" s="666"/>
      <c r="D23" s="119" t="str">
        <f>'MASTER DATA SHEET 1'!B23</f>
        <v>अतिरिक्त प्रशासनिक अधिकारी</v>
      </c>
      <c r="E23" s="37"/>
      <c r="F23" s="37"/>
    </row>
    <row r="24" spans="1:6" ht="18.75" x14ac:dyDescent="0.2">
      <c r="A24" s="73">
        <f>'MASTER DATA SHEET 1'!A24</f>
        <v>16</v>
      </c>
      <c r="B24" s="666"/>
      <c r="C24" s="666"/>
      <c r="D24" s="119" t="str">
        <f>'MASTER DATA SHEET 1'!B24</f>
        <v>पुस्तकालय अध्यक्ष श्रेणी II</v>
      </c>
      <c r="E24" s="37"/>
      <c r="F24" s="37"/>
    </row>
    <row r="25" spans="1:6" ht="18.75" x14ac:dyDescent="0.2">
      <c r="A25" s="73">
        <f>'MASTER DATA SHEET 1'!A25</f>
        <v>17</v>
      </c>
      <c r="B25" s="666"/>
      <c r="C25" s="666"/>
      <c r="D25" s="119" t="str">
        <f>'MASTER DATA SHEET 1'!B25</f>
        <v>वरिष्ठ अध्यापक</v>
      </c>
      <c r="E25" s="37"/>
      <c r="F25" s="37"/>
    </row>
    <row r="26" spans="1:6" ht="18.75" x14ac:dyDescent="0.2">
      <c r="A26" s="73">
        <f>'MASTER DATA SHEET 1'!A26</f>
        <v>18</v>
      </c>
      <c r="B26" s="666"/>
      <c r="C26" s="666"/>
      <c r="D26" s="119" t="str">
        <f>'MASTER DATA SHEET 1'!B26</f>
        <v>शारीरिक शिक्षक श्रेणी II</v>
      </c>
      <c r="E26" s="37"/>
      <c r="F26" s="37"/>
    </row>
    <row r="27" spans="1:6" ht="18.75" x14ac:dyDescent="0.2">
      <c r="A27" s="73">
        <f>'MASTER DATA SHEET 1'!A27</f>
        <v>19</v>
      </c>
      <c r="B27" s="666"/>
      <c r="C27" s="666"/>
      <c r="D27" s="119" t="str">
        <f>'MASTER DATA SHEET 1'!B27</f>
        <v>सहायक लेखाधिकारी ग्रेड - I</v>
      </c>
      <c r="E27" s="37"/>
      <c r="F27" s="37"/>
    </row>
    <row r="28" spans="1:6" ht="18.75" x14ac:dyDescent="0.2">
      <c r="A28" s="73">
        <f>'MASTER DATA SHEET 1'!A28</f>
        <v>20</v>
      </c>
      <c r="B28" s="666"/>
      <c r="C28" s="666"/>
      <c r="D28" s="119" t="str">
        <f>'MASTER DATA SHEET 1'!B28</f>
        <v>अध्यापक</v>
      </c>
      <c r="E28" s="37"/>
      <c r="F28" s="37"/>
    </row>
    <row r="29" spans="1:6" ht="18.75" x14ac:dyDescent="0.2">
      <c r="A29" s="73">
        <f>'MASTER DATA SHEET 1'!A29</f>
        <v>21</v>
      </c>
      <c r="B29" s="666"/>
      <c r="C29" s="666"/>
      <c r="D29" s="119" t="str">
        <f>'MASTER DATA SHEET 1'!B29</f>
        <v>आशुलिपिक</v>
      </c>
      <c r="E29" s="37"/>
      <c r="F29" s="37"/>
    </row>
    <row r="30" spans="1:6" ht="18.75" x14ac:dyDescent="0.2">
      <c r="A30" s="73">
        <f>'MASTER DATA SHEET 1'!A30</f>
        <v>22</v>
      </c>
      <c r="B30" s="666"/>
      <c r="C30" s="666"/>
      <c r="D30" s="119" t="str">
        <f>'MASTER DATA SHEET 1'!B30</f>
        <v>कनिष्ठ लेखाकार</v>
      </c>
      <c r="E30" s="37"/>
      <c r="F30" s="37"/>
    </row>
    <row r="31" spans="1:6" ht="18.75" x14ac:dyDescent="0.2">
      <c r="A31" s="73">
        <f>'MASTER DATA SHEET 1'!A31</f>
        <v>23</v>
      </c>
      <c r="B31" s="666"/>
      <c r="C31" s="666"/>
      <c r="D31" s="119" t="str">
        <f>'MASTER DATA SHEET 1'!B31</f>
        <v>कनिष्ठ विधि अधिकारी</v>
      </c>
      <c r="E31" s="37"/>
      <c r="F31" s="37"/>
    </row>
    <row r="32" spans="1:6" ht="18.75" x14ac:dyDescent="0.2">
      <c r="A32" s="73">
        <f>'MASTER DATA SHEET 1'!A32</f>
        <v>24</v>
      </c>
      <c r="B32" s="666"/>
      <c r="C32" s="666"/>
      <c r="D32" s="119" t="str">
        <f>'MASTER DATA SHEET 1'!B32</f>
        <v>पुस्तकालय अध्यक्ष श्रेणी III</v>
      </c>
      <c r="E32" s="37"/>
      <c r="F32" s="37"/>
    </row>
    <row r="33" spans="1:6" ht="18.75" x14ac:dyDescent="0.2">
      <c r="A33" s="73">
        <f>'MASTER DATA SHEET 1'!A33</f>
        <v>25</v>
      </c>
      <c r="B33" s="666"/>
      <c r="C33" s="666"/>
      <c r="D33" s="119" t="str">
        <f>'MASTER DATA SHEET 1'!B33</f>
        <v>प्रयोगशाला सहायक II</v>
      </c>
      <c r="E33" s="37"/>
      <c r="F33" s="37"/>
    </row>
    <row r="34" spans="1:6" ht="18.75" x14ac:dyDescent="0.2">
      <c r="A34" s="73">
        <f>'MASTER DATA SHEET 1'!A34</f>
        <v>26</v>
      </c>
      <c r="B34" s="666"/>
      <c r="C34" s="666"/>
      <c r="D34" s="119" t="str">
        <f>'MASTER DATA SHEET 1'!B34</f>
        <v>शारीरिक शिक्षक श्रेणी III</v>
      </c>
      <c r="E34" s="37"/>
      <c r="F34" s="37"/>
    </row>
    <row r="35" spans="1:6" ht="18.75" x14ac:dyDescent="0.2">
      <c r="A35" s="73">
        <f>'MASTER DATA SHEET 1'!A35</f>
        <v>27</v>
      </c>
      <c r="B35" s="666"/>
      <c r="C35" s="666"/>
      <c r="D35" s="119" t="str">
        <f>'MASTER DATA SHEET 1'!B35</f>
        <v>सहायक प्रशासनिक अधिकारी</v>
      </c>
      <c r="E35" s="37"/>
      <c r="F35" s="37"/>
    </row>
    <row r="36" spans="1:6" ht="18.75" x14ac:dyDescent="0.2">
      <c r="A36" s="73">
        <f>'MASTER DATA SHEET 1'!A36</f>
        <v>28</v>
      </c>
      <c r="B36" s="666"/>
      <c r="C36" s="666"/>
      <c r="D36" s="119" t="str">
        <f>'MASTER DATA SHEET 1'!B36</f>
        <v>प्रबोधक</v>
      </c>
      <c r="E36" s="37"/>
      <c r="F36" s="37"/>
    </row>
    <row r="37" spans="1:6" ht="18.75" x14ac:dyDescent="0.2">
      <c r="A37" s="73">
        <f>'MASTER DATA SHEET 1'!A37</f>
        <v>29</v>
      </c>
      <c r="B37" s="666"/>
      <c r="C37" s="666"/>
      <c r="D37" s="119" t="str">
        <f>'MASTER DATA SHEET 1'!B37</f>
        <v xml:space="preserve">वरिष्ठ कंप्युटर अनुदेशक </v>
      </c>
      <c r="E37" s="37"/>
      <c r="F37" s="37"/>
    </row>
    <row r="38" spans="1:6" ht="18.75" x14ac:dyDescent="0.2">
      <c r="A38" s="73">
        <f>'MASTER DATA SHEET 1'!A38</f>
        <v>30</v>
      </c>
      <c r="B38" s="666"/>
      <c r="C38" s="666"/>
      <c r="D38" s="119" t="str">
        <f>'MASTER DATA SHEET 1'!B38</f>
        <v>प्रयोगशाला सहायक III</v>
      </c>
      <c r="E38" s="37"/>
      <c r="F38" s="37"/>
    </row>
    <row r="39" spans="1:6" ht="18.75" x14ac:dyDescent="0.2">
      <c r="A39" s="73">
        <f>'MASTER DATA SHEET 1'!A39</f>
        <v>31</v>
      </c>
      <c r="B39" s="666"/>
      <c r="C39" s="666"/>
      <c r="D39" s="119" t="str">
        <f>'MASTER DATA SHEET 1'!B39</f>
        <v>वरिष्ठ सहायक</v>
      </c>
      <c r="E39" s="37"/>
      <c r="F39" s="37"/>
    </row>
    <row r="40" spans="1:6" ht="18.75" x14ac:dyDescent="0.2">
      <c r="A40" s="73">
        <f>'MASTER DATA SHEET 1'!A40</f>
        <v>32</v>
      </c>
      <c r="B40" s="666"/>
      <c r="C40" s="666"/>
      <c r="D40" s="119" t="str">
        <f>'MASTER DATA SHEET 1'!B40</f>
        <v xml:space="preserve">बेसिक कंप्युटर अनुदेशक </v>
      </c>
      <c r="E40" s="37"/>
      <c r="F40" s="37"/>
    </row>
    <row r="41" spans="1:6" ht="18.75" x14ac:dyDescent="0.2">
      <c r="A41" s="73">
        <f>'MASTER DATA SHEET 1'!A41</f>
        <v>33</v>
      </c>
      <c r="B41" s="666"/>
      <c r="C41" s="666"/>
      <c r="D41" s="119" t="str">
        <f>'MASTER DATA SHEET 1'!B41</f>
        <v>कनिष्ठ सहायक</v>
      </c>
      <c r="E41" s="37"/>
      <c r="F41" s="37"/>
    </row>
    <row r="42" spans="1:6" ht="18.75" x14ac:dyDescent="0.2">
      <c r="A42" s="73">
        <f>'MASTER DATA SHEET 1'!A42</f>
        <v>34</v>
      </c>
      <c r="B42" s="666"/>
      <c r="C42" s="666"/>
      <c r="D42" s="119" t="str">
        <f>'MASTER DATA SHEET 1'!B42</f>
        <v>फील्ड मैन व फील्ड रिक़ॉर्डर</v>
      </c>
      <c r="E42" s="37"/>
      <c r="F42" s="37"/>
    </row>
    <row r="43" spans="1:6" ht="18.75" x14ac:dyDescent="0.2">
      <c r="A43" s="73">
        <f>'MASTER DATA SHEET 1'!A43</f>
        <v>35</v>
      </c>
      <c r="B43" s="666"/>
      <c r="C43" s="666"/>
      <c r="D43" s="119" t="str">
        <f>'MASTER DATA SHEET 1'!B43</f>
        <v>वाहन चालक</v>
      </c>
      <c r="E43" s="37"/>
      <c r="F43" s="37"/>
    </row>
    <row r="44" spans="1:6" ht="18.75" x14ac:dyDescent="0.2">
      <c r="A44" s="73">
        <f>'MASTER DATA SHEET 1'!A44</f>
        <v>36</v>
      </c>
      <c r="B44" s="666"/>
      <c r="C44" s="666"/>
      <c r="D44" s="119" t="str">
        <f>'MASTER DATA SHEET 1'!B44</f>
        <v>चतुर्थ श्रेणी कर्मचारी</v>
      </c>
      <c r="E44" s="37"/>
      <c r="F44" s="37"/>
    </row>
    <row r="45" spans="1:6" ht="18.75" x14ac:dyDescent="0.2">
      <c r="A45" s="73">
        <f>'MASTER DATA SHEET 1'!A45</f>
        <v>37</v>
      </c>
      <c r="B45" s="666"/>
      <c r="C45" s="666"/>
      <c r="D45" s="119" t="str">
        <f>'MASTER DATA SHEET 1'!B45</f>
        <v>जमादार</v>
      </c>
      <c r="E45" s="37"/>
      <c r="F45" s="37"/>
    </row>
    <row r="46" spans="1:6" ht="15.75" x14ac:dyDescent="0.2">
      <c r="A46" s="73">
        <f>'MASTER DATA SHEET 1'!A46</f>
        <v>38</v>
      </c>
      <c r="B46" s="667"/>
      <c r="C46" s="667"/>
      <c r="D46" s="119" t="str">
        <f>'MASTER DATA SHEET 1'!B46</f>
        <v>प्रयोगशाला परिचारक</v>
      </c>
      <c r="E46" s="118"/>
      <c r="F46" s="118"/>
    </row>
    <row r="47" spans="1:6" ht="15.75" x14ac:dyDescent="0.2">
      <c r="A47" s="668" t="s">
        <v>355</v>
      </c>
      <c r="B47" s="668"/>
      <c r="C47" s="668"/>
      <c r="D47" s="668"/>
      <c r="E47" s="73">
        <f>SUM(E9:E46)</f>
        <v>0</v>
      </c>
      <c r="F47" s="73">
        <f>SUM(F9:F46)</f>
        <v>0</v>
      </c>
    </row>
    <row r="48" spans="1:6" ht="15.75" x14ac:dyDescent="0.2">
      <c r="A48" s="139"/>
      <c r="B48" s="139"/>
      <c r="C48" s="139"/>
      <c r="D48" s="139"/>
      <c r="E48" s="140"/>
      <c r="F48" s="140"/>
    </row>
    <row r="49" spans="1:6" ht="18.75" x14ac:dyDescent="0.3">
      <c r="A49" s="10"/>
      <c r="B49" s="10"/>
      <c r="D49" s="41"/>
      <c r="E49" s="674" t="str">
        <f>'MASTER DATA SHEET 1'!L2</f>
        <v>iz/kkukpk;Z</v>
      </c>
      <c r="F49" s="674"/>
    </row>
    <row r="50" spans="1:6" ht="18.75" x14ac:dyDescent="0.3">
      <c r="A50" s="10"/>
      <c r="B50" s="10"/>
      <c r="D50" s="41"/>
      <c r="E50" s="674" t="str">
        <f>'MASTER DATA SHEET 1'!L3</f>
        <v>jk-m-ek-fo-Mlk.kk [kqnZ</v>
      </c>
      <c r="F50" s="674"/>
    </row>
    <row r="51" spans="1:6" ht="18.75" x14ac:dyDescent="0.3">
      <c r="A51" s="10"/>
      <c r="B51" s="10"/>
      <c r="D51" s="41"/>
      <c r="E51" s="674" t="str">
        <f>'MASTER DATA SHEET 1'!L4</f>
        <v xml:space="preserve"> ¼ekSyklj½ MhMokuk dqpkeu</v>
      </c>
      <c r="F51" s="674"/>
    </row>
    <row r="52" spans="1:6" ht="18" x14ac:dyDescent="0.2">
      <c r="D52" s="345"/>
    </row>
    <row r="53" spans="1:6" x14ac:dyDescent="0.2"/>
    <row r="54" spans="1:6" x14ac:dyDescent="0.2"/>
    <row r="55" spans="1:6" x14ac:dyDescent="0.2"/>
    <row r="56" spans="1:6" x14ac:dyDescent="0.2"/>
    <row r="57" spans="1:6" ht="54.75" customHeight="1" x14ac:dyDescent="0.45">
      <c r="A57" s="629" t="s">
        <v>239</v>
      </c>
      <c r="B57" s="629"/>
      <c r="C57" s="629"/>
      <c r="D57" s="629"/>
      <c r="E57" s="629"/>
      <c r="F57" s="629"/>
    </row>
    <row r="58" spans="1:6" hidden="1" x14ac:dyDescent="0.2"/>
    <row r="59" spans="1:6" hidden="1" x14ac:dyDescent="0.2"/>
    <row r="60" spans="1:6" hidden="1" x14ac:dyDescent="0.2"/>
    <row r="61" spans="1:6" hidden="1" x14ac:dyDescent="0.2"/>
    <row r="62" spans="1:6" hidden="1" x14ac:dyDescent="0.2"/>
    <row r="63" spans="1:6" hidden="1" x14ac:dyDescent="0.2"/>
    <row r="64" spans="1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x14ac:dyDescent="0.2"/>
  </sheetData>
  <sheetProtection password="CDA0" sheet="1" objects="1" scenarios="1"/>
  <mergeCells count="18">
    <mergeCell ref="A57:F57"/>
    <mergeCell ref="A3:F3"/>
    <mergeCell ref="A6:A7"/>
    <mergeCell ref="B6:B7"/>
    <mergeCell ref="C6:C7"/>
    <mergeCell ref="D6:D7"/>
    <mergeCell ref="E6:E7"/>
    <mergeCell ref="F6:F7"/>
    <mergeCell ref="E51:F51"/>
    <mergeCell ref="C5:D5"/>
    <mergeCell ref="A5:B5"/>
    <mergeCell ref="E49:F49"/>
    <mergeCell ref="E50:F50"/>
    <mergeCell ref="A2:F2"/>
    <mergeCell ref="B9:B46"/>
    <mergeCell ref="C9:C46"/>
    <mergeCell ref="A47:D47"/>
    <mergeCell ref="A1:F1"/>
  </mergeCells>
  <hyperlinks>
    <hyperlink ref="C6" r:id="rId1" display="ukWuIyku@Iyku@lh,l,l"/>
  </hyperlinks>
  <printOptions horizontalCentered="1"/>
  <pageMargins left="0.511811023622047" right="0.511811023622047" top="0.15748031496063" bottom="0.35433070866141703" header="0.31496062992126" footer="0.31496062992126"/>
  <pageSetup paperSize="9" scale="81" orientation="portrait" r:id="rId2"/>
  <headerFooter>
    <oddFooter>&amp;C&amp;Z&amp;F&amp;R&amp;A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Y102"/>
  <sheetViews>
    <sheetView showRowColHeaders="0" view="pageBreakPreview" topLeftCell="A5" zoomScale="115" zoomScaleSheetLayoutView="115" workbookViewId="0">
      <selection activeCell="H22" sqref="H22"/>
    </sheetView>
  </sheetViews>
  <sheetFormatPr defaultColWidth="0" defaultRowHeight="12.75" zeroHeight="1" x14ac:dyDescent="0.2"/>
  <cols>
    <col min="1" max="1" width="4.5703125" style="1" bestFit="1" customWidth="1"/>
    <col min="2" max="2" width="15.42578125" style="1" customWidth="1"/>
    <col min="3" max="3" width="18.5703125" style="1" customWidth="1"/>
    <col min="4" max="4" width="20.5703125" style="1" customWidth="1"/>
    <col min="5" max="5" width="16" style="1" customWidth="1"/>
    <col min="6" max="6" width="20.28515625" style="1" customWidth="1"/>
    <col min="7" max="7" width="18.28515625" style="1" customWidth="1"/>
    <col min="8" max="8" width="17" style="1" customWidth="1"/>
    <col min="9" max="9" width="17.5703125" style="1" customWidth="1"/>
    <col min="10" max="10" width="9.42578125" style="1" customWidth="1"/>
    <col min="11" max="24" width="9.42578125" style="1" hidden="1" customWidth="1"/>
    <col min="25" max="25" width="9.42578125" style="1" customWidth="1"/>
    <col min="26" max="16384" width="9.42578125" style="1" hidden="1"/>
  </cols>
  <sheetData>
    <row r="1" spans="1:9" ht="23.25" x14ac:dyDescent="0.35">
      <c r="A1" s="662" t="str">
        <f>'MASTER DATA SHEET 1'!C1</f>
        <v xml:space="preserve">dk;kZy; iz/kkukpk;Z jktdh; mPp ek/;fed fo/kky; Mlk.kk joqZn ¼ekSyklj½ MhMokuk dqpkeu </v>
      </c>
      <c r="B1" s="662"/>
      <c r="C1" s="662"/>
      <c r="D1" s="662"/>
      <c r="E1" s="662"/>
      <c r="F1" s="662"/>
      <c r="G1" s="662"/>
      <c r="H1" s="662"/>
      <c r="I1" s="662"/>
    </row>
    <row r="2" spans="1:9" ht="23.25" x14ac:dyDescent="0.35">
      <c r="A2" s="662" t="s">
        <v>75</v>
      </c>
      <c r="B2" s="662"/>
      <c r="C2" s="662"/>
      <c r="D2" s="662"/>
      <c r="E2" s="662"/>
      <c r="F2" s="662"/>
      <c r="G2" s="662"/>
      <c r="H2" s="662"/>
      <c r="I2" s="663"/>
    </row>
    <row r="3" spans="1:9" ht="20.25" x14ac:dyDescent="0.3">
      <c r="A3" s="680" t="s">
        <v>81</v>
      </c>
      <c r="B3" s="680"/>
      <c r="C3" s="680"/>
      <c r="D3" s="680"/>
      <c r="E3" s="680"/>
      <c r="F3" s="680"/>
      <c r="G3" s="680"/>
      <c r="H3" s="680"/>
      <c r="I3" s="680"/>
    </row>
    <row r="4" spans="1:9" ht="23.25" x14ac:dyDescent="0.35">
      <c r="A4" s="333" t="s">
        <v>293</v>
      </c>
      <c r="B4" s="30"/>
      <c r="C4" s="30"/>
      <c r="D4" s="681" t="str">
        <f>'MASTER DATA SHEET 1'!C4</f>
        <v>2202-02-109-27-01</v>
      </c>
      <c r="E4" s="681"/>
      <c r="F4" s="32" t="str">
        <f>'MASTER DATA SHEET 1'!H4</f>
        <v>STATE FUND</v>
      </c>
      <c r="G4" s="32" t="s">
        <v>198</v>
      </c>
      <c r="H4" s="184"/>
      <c r="I4" s="31">
        <f>'MASTER DATA SHEET 1'!C3</f>
        <v>111111</v>
      </c>
    </row>
    <row r="5" spans="1:9" ht="47.25" x14ac:dyDescent="0.2">
      <c r="A5" s="678" t="s">
        <v>0</v>
      </c>
      <c r="B5" s="678" t="s">
        <v>74</v>
      </c>
      <c r="C5" s="678" t="s">
        <v>33</v>
      </c>
      <c r="D5" s="678" t="s">
        <v>443</v>
      </c>
      <c r="E5" s="678" t="s">
        <v>444</v>
      </c>
      <c r="F5" s="678" t="s">
        <v>445</v>
      </c>
      <c r="G5" s="185" t="s">
        <v>446</v>
      </c>
      <c r="H5" s="185" t="s">
        <v>447</v>
      </c>
      <c r="I5" s="678" t="s">
        <v>448</v>
      </c>
    </row>
    <row r="6" spans="1:9" ht="15.75" x14ac:dyDescent="0.2">
      <c r="A6" s="679"/>
      <c r="B6" s="679"/>
      <c r="C6" s="679"/>
      <c r="D6" s="679"/>
      <c r="E6" s="679"/>
      <c r="F6" s="679"/>
      <c r="G6" s="185" t="s">
        <v>72</v>
      </c>
      <c r="H6" s="185" t="s">
        <v>73</v>
      </c>
      <c r="I6" s="679"/>
    </row>
    <row r="7" spans="1:9" x14ac:dyDescent="0.2">
      <c r="A7" s="168">
        <v>1</v>
      </c>
      <c r="B7" s="168">
        <v>2</v>
      </c>
      <c r="C7" s="168">
        <v>3</v>
      </c>
      <c r="D7" s="168">
        <v>4</v>
      </c>
      <c r="E7" s="168">
        <v>5</v>
      </c>
      <c r="F7" s="168">
        <v>6</v>
      </c>
      <c r="G7" s="168">
        <v>7</v>
      </c>
      <c r="H7" s="168">
        <v>8</v>
      </c>
      <c r="I7" s="168">
        <v>9</v>
      </c>
    </row>
    <row r="8" spans="1:9" ht="105.75" customHeight="1" x14ac:dyDescent="0.2">
      <c r="A8" s="33">
        <v>1</v>
      </c>
      <c r="B8" s="260">
        <f>'MASTER DATA SHEET 1'!C3</f>
        <v>111111</v>
      </c>
      <c r="C8" s="34" t="str">
        <f>'MASTER DATA SHEET 1'!C2</f>
        <v xml:space="preserve">jktdh; mPp ek/;fed fo/kky; Mlk.kk joqZn ¼ekSyklj½ MhMokuk dqpkeu </v>
      </c>
      <c r="D8" s="128">
        <f>'MASTER DATA SHEET 1'!C124</f>
        <v>0</v>
      </c>
      <c r="E8" s="128">
        <f>'MASTER DATA SHEET 1'!C125</f>
        <v>0</v>
      </c>
      <c r="F8" s="128">
        <f>G8-E8</f>
        <v>1593288</v>
      </c>
      <c r="G8" s="128">
        <f>P8G1!N91</f>
        <v>1593288</v>
      </c>
      <c r="H8" s="128">
        <f>D8-G8</f>
        <v>-1593288</v>
      </c>
      <c r="I8" s="128">
        <f>P8G1!M91</f>
        <v>1637594</v>
      </c>
    </row>
    <row r="9" spans="1:9" x14ac:dyDescent="0.2"/>
    <row r="10" spans="1:9" x14ac:dyDescent="0.2"/>
    <row r="11" spans="1:9" ht="15.75" x14ac:dyDescent="0.25">
      <c r="G11" s="677" t="str">
        <f>'MASTER DATA SHEET 1'!L2</f>
        <v>iz/kkukpk;Z</v>
      </c>
      <c r="H11" s="677"/>
      <c r="I11" s="677"/>
    </row>
    <row r="12" spans="1:9" ht="15.75" x14ac:dyDescent="0.25">
      <c r="G12" s="677" t="str">
        <f>'MASTER DATA SHEET 1'!L3</f>
        <v>jk-m-ek-fo-Mlk.kk [kqnZ</v>
      </c>
      <c r="H12" s="677"/>
      <c r="I12" s="677"/>
    </row>
    <row r="13" spans="1:9" ht="18" x14ac:dyDescent="0.25">
      <c r="D13" s="1" t="s">
        <v>191</v>
      </c>
      <c r="E13" s="345"/>
      <c r="G13" s="677" t="str">
        <f>'MASTER DATA SHEET 1'!L4</f>
        <v xml:space="preserve"> ¼ekSyklj½ MhMokuk dqpkeu</v>
      </c>
      <c r="H13" s="677"/>
      <c r="I13" s="677"/>
    </row>
    <row r="14" spans="1:9" x14ac:dyDescent="0.2"/>
    <row r="15" spans="1:9" ht="54" customHeight="1" x14ac:dyDescent="0.45">
      <c r="A15" s="629" t="s">
        <v>239</v>
      </c>
      <c r="B15" s="629"/>
      <c r="C15" s="629"/>
      <c r="D15" s="629"/>
      <c r="E15" s="629"/>
      <c r="F15" s="629"/>
      <c r="G15" s="629"/>
      <c r="H15" s="629"/>
      <c r="I15" s="629"/>
    </row>
    <row r="16" spans="1:9" x14ac:dyDescent="0.2"/>
    <row r="17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x14ac:dyDescent="0.2"/>
  </sheetData>
  <sheetProtection password="CDA0" sheet="1" objects="1" scenarios="1"/>
  <mergeCells count="15">
    <mergeCell ref="A1:I1"/>
    <mergeCell ref="A3:I3"/>
    <mergeCell ref="A5:A6"/>
    <mergeCell ref="B5:B6"/>
    <mergeCell ref="C5:C6"/>
    <mergeCell ref="D4:E4"/>
    <mergeCell ref="D5:D6"/>
    <mergeCell ref="E5:E6"/>
    <mergeCell ref="F5:F6"/>
    <mergeCell ref="G11:I11"/>
    <mergeCell ref="G12:I12"/>
    <mergeCell ref="A15:I15"/>
    <mergeCell ref="G13:I13"/>
    <mergeCell ref="A2:I2"/>
    <mergeCell ref="I5:I6"/>
  </mergeCells>
  <printOptions horizontalCentered="1"/>
  <pageMargins left="0.31496062992126" right="0.31496062992126" top="0.35433070866141703" bottom="0.35433070866141703" header="0.31496062992126" footer="0.31496062992126"/>
  <pageSetup paperSize="9" scale="97" orientation="landscape" r:id="rId1"/>
  <headerFooter>
    <oddFooter>&amp;C&amp;Z&amp;F&amp;R&amp;A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Y105"/>
  <sheetViews>
    <sheetView showRowColHeaders="0" view="pageBreakPreview" topLeftCell="A80" zoomScale="110" zoomScaleSheetLayoutView="110" workbookViewId="0">
      <selection activeCell="H22" sqref="H22"/>
    </sheetView>
  </sheetViews>
  <sheetFormatPr defaultColWidth="0" defaultRowHeight="12.75" zeroHeight="1" x14ac:dyDescent="0.2"/>
  <cols>
    <col min="1" max="1" width="4.42578125" style="10" customWidth="1"/>
    <col min="2" max="2" width="25.42578125" style="10" customWidth="1"/>
    <col min="3" max="3" width="27.5703125" style="10" customWidth="1"/>
    <col min="4" max="11" width="8.5703125" style="10" customWidth="1"/>
    <col min="12" max="13" width="9.42578125" style="10" customWidth="1"/>
    <col min="14" max="24" width="9.42578125" style="10" hidden="1" customWidth="1"/>
    <col min="25" max="25" width="9.42578125" style="10" customWidth="1"/>
    <col min="26" max="16384" width="9.42578125" style="10" hidden="1"/>
  </cols>
  <sheetData>
    <row r="1" spans="1:11" ht="20.25" x14ac:dyDescent="0.3">
      <c r="A1" s="664" t="str">
        <f>'MASTER DATA SHEET 1'!C1</f>
        <v xml:space="preserve">dk;kZy; iz/kkukpk;Z jktdh; mPp ek/;fed fo/kky; Mlk.kk joqZn ¼ekSyklj½ MhMokuk dqpkeu </v>
      </c>
      <c r="B1" s="664"/>
      <c r="C1" s="664"/>
      <c r="D1" s="664"/>
      <c r="E1" s="664"/>
      <c r="F1" s="664"/>
      <c r="G1" s="664"/>
      <c r="H1" s="664"/>
      <c r="I1" s="664"/>
      <c r="J1" s="664"/>
      <c r="K1" s="684"/>
    </row>
    <row r="2" spans="1:11" ht="22.5" customHeight="1" x14ac:dyDescent="0.35">
      <c r="A2" s="163"/>
      <c r="B2" s="202" t="s">
        <v>362</v>
      </c>
      <c r="C2" s="682" t="str">
        <f>'MASTER DATA SHEET 1'!C4</f>
        <v>2202-02-109-27-01</v>
      </c>
      <c r="D2" s="682"/>
      <c r="E2" s="686" t="str">
        <f>'MASTER DATA SHEET 1'!H4</f>
        <v>STATE FUND</v>
      </c>
      <c r="F2" s="686"/>
      <c r="G2" s="687" t="s">
        <v>360</v>
      </c>
      <c r="H2" s="687"/>
      <c r="I2" s="683">
        <f>'MASTER DATA SHEET 1'!C3</f>
        <v>111111</v>
      </c>
      <c r="J2" s="683"/>
      <c r="K2" s="35"/>
    </row>
    <row r="3" spans="1:11" ht="17.25" customHeight="1" x14ac:dyDescent="0.3">
      <c r="A3" s="689" t="s">
        <v>363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.75" x14ac:dyDescent="0.2">
      <c r="A4" s="690" t="s">
        <v>0</v>
      </c>
      <c r="B4" s="690" t="s">
        <v>119</v>
      </c>
      <c r="C4" s="690" t="s">
        <v>28</v>
      </c>
      <c r="D4" s="685" t="s">
        <v>462</v>
      </c>
      <c r="E4" s="685"/>
      <c r="F4" s="685"/>
      <c r="G4" s="685"/>
      <c r="H4" s="685" t="s">
        <v>463</v>
      </c>
      <c r="I4" s="685"/>
      <c r="J4" s="685"/>
      <c r="K4" s="685"/>
    </row>
    <row r="5" spans="1:11" ht="37.5" customHeight="1" x14ac:dyDescent="0.2">
      <c r="A5" s="690"/>
      <c r="B5" s="690"/>
      <c r="C5" s="690"/>
      <c r="D5" s="164" t="s">
        <v>409</v>
      </c>
      <c r="E5" s="164" t="s">
        <v>11</v>
      </c>
      <c r="F5" s="164" t="s">
        <v>120</v>
      </c>
      <c r="G5" s="164" t="s">
        <v>121</v>
      </c>
      <c r="H5" s="164" t="s">
        <v>464</v>
      </c>
      <c r="I5" s="164" t="s">
        <v>11</v>
      </c>
      <c r="J5" s="164" t="s">
        <v>122</v>
      </c>
      <c r="K5" s="164" t="s">
        <v>121</v>
      </c>
    </row>
    <row r="6" spans="1:11" ht="15.75" x14ac:dyDescent="0.2">
      <c r="A6" s="323">
        <v>1</v>
      </c>
      <c r="B6" s="323">
        <v>2</v>
      </c>
      <c r="C6" s="323">
        <v>3</v>
      </c>
      <c r="D6" s="323">
        <v>4</v>
      </c>
      <c r="E6" s="323">
        <v>5</v>
      </c>
      <c r="F6" s="323">
        <v>6</v>
      </c>
      <c r="G6" s="323">
        <v>7</v>
      </c>
      <c r="H6" s="323">
        <v>8</v>
      </c>
      <c r="I6" s="323">
        <v>9</v>
      </c>
      <c r="J6" s="323">
        <v>10</v>
      </c>
      <c r="K6" s="323">
        <v>11</v>
      </c>
    </row>
    <row r="7" spans="1:11" ht="20.100000000000001" customHeight="1" x14ac:dyDescent="0.2">
      <c r="A7" s="87">
        <f>'MASTER DATA SHEET 2'!A5</f>
        <v>1</v>
      </c>
      <c r="B7" s="262" t="str">
        <f>'MASTER DATA SHEET 2'!B5</f>
        <v>HkkxhjFk ey</v>
      </c>
      <c r="C7" s="263" t="str">
        <f>'MASTER DATA SHEET 2'!C5</f>
        <v>अध्यापक</v>
      </c>
      <c r="D7" s="87">
        <f>IF('MASTER DATA SHEET 2'!AC5="No",0,'MASTER DATA SHEET 2'!K5)</f>
        <v>77700</v>
      </c>
      <c r="E7" s="176">
        <f>ROUND(D7/2,0)</f>
        <v>38850</v>
      </c>
      <c r="F7" s="176">
        <f>ROUND(E7*55%,0)</f>
        <v>21368</v>
      </c>
      <c r="G7" s="176">
        <f>SUM(E7:F7)</f>
        <v>60218</v>
      </c>
      <c r="H7" s="176">
        <f>IF('MASTER DATA SHEET 2'!AD5="no",0,ROUND('MASTER DATA SHEET 2'!K5*1.03,-2))</f>
        <v>80000</v>
      </c>
      <c r="I7" s="176">
        <f>ROUND(H7/2,0)</f>
        <v>40000</v>
      </c>
      <c r="J7" s="176">
        <f>ROUND(I7*55%,0)</f>
        <v>22000</v>
      </c>
      <c r="K7" s="176">
        <f>SUM(I7:J7)</f>
        <v>62000</v>
      </c>
    </row>
    <row r="8" spans="1:11" ht="20.100000000000001" customHeight="1" x14ac:dyDescent="0.2">
      <c r="A8" s="87" t="str">
        <f>'MASTER DATA SHEET 2'!A6</f>
        <v xml:space="preserve"> </v>
      </c>
      <c r="B8" s="262">
        <f>'MASTER DATA SHEET 2'!B6</f>
        <v>0</v>
      </c>
      <c r="C8" s="263">
        <f>'MASTER DATA SHEET 2'!C6</f>
        <v>0</v>
      </c>
      <c r="D8" s="87">
        <f>IF('MASTER DATA SHEET 2'!AC6="No",0,'MASTER DATA SHEET 2'!K6)</f>
        <v>0</v>
      </c>
      <c r="E8" s="176">
        <f>ROUND(D8/2,0)</f>
        <v>0</v>
      </c>
      <c r="F8" s="176">
        <f t="shared" ref="F8:F37" si="0">ROUND(E8*55%,0)</f>
        <v>0</v>
      </c>
      <c r="G8" s="176">
        <f>SUM(E8:F8)</f>
        <v>0</v>
      </c>
      <c r="H8" s="176">
        <f>IF('MASTER DATA SHEET 2'!AD6="no",0,ROUND('MASTER DATA SHEET 2'!K6*1.03,-2))</f>
        <v>0</v>
      </c>
      <c r="I8" s="176">
        <f>ROUND(H8/2,0)</f>
        <v>0</v>
      </c>
      <c r="J8" s="176">
        <f t="shared" ref="J8:J71" si="1">ROUND(I8*55%,0)</f>
        <v>0</v>
      </c>
      <c r="K8" s="176">
        <f>SUM(I8:J8)</f>
        <v>0</v>
      </c>
    </row>
    <row r="9" spans="1:11" ht="20.100000000000001" customHeight="1" x14ac:dyDescent="0.2">
      <c r="A9" s="87" t="str">
        <f>'MASTER DATA SHEET 2'!A7</f>
        <v xml:space="preserve"> </v>
      </c>
      <c r="B9" s="262">
        <f>'MASTER DATA SHEET 2'!B7</f>
        <v>0</v>
      </c>
      <c r="C9" s="263">
        <f>'MASTER DATA SHEET 2'!C7</f>
        <v>0</v>
      </c>
      <c r="D9" s="87">
        <f>IF('MASTER DATA SHEET 2'!AC7="No",0,'MASTER DATA SHEET 2'!K7)</f>
        <v>0</v>
      </c>
      <c r="E9" s="176">
        <f>ROUND(D9/2,0)</f>
        <v>0</v>
      </c>
      <c r="F9" s="176">
        <f t="shared" si="0"/>
        <v>0</v>
      </c>
      <c r="G9" s="176">
        <f t="shared" ref="G9:G17" si="2">SUM(E9:F9)</f>
        <v>0</v>
      </c>
      <c r="H9" s="176">
        <f>IF('MASTER DATA SHEET 2'!AD7="no",0,ROUND('MASTER DATA SHEET 2'!K7*1.03,-2))</f>
        <v>0</v>
      </c>
      <c r="I9" s="176">
        <f t="shared" ref="I9:I17" si="3">ROUND(H9/2,0)</f>
        <v>0</v>
      </c>
      <c r="J9" s="176">
        <f t="shared" si="1"/>
        <v>0</v>
      </c>
      <c r="K9" s="176">
        <f t="shared" ref="K9:K17" si="4">SUM(I9:J9)</f>
        <v>0</v>
      </c>
    </row>
    <row r="10" spans="1:11" ht="18.75" customHeight="1" x14ac:dyDescent="0.2">
      <c r="A10" s="87" t="str">
        <f>'MASTER DATA SHEET 2'!A8</f>
        <v xml:space="preserve"> </v>
      </c>
      <c r="B10" s="262">
        <f>'MASTER DATA SHEET 2'!B8</f>
        <v>0</v>
      </c>
      <c r="C10" s="263">
        <f>'MASTER DATA SHEET 2'!C8</f>
        <v>0</v>
      </c>
      <c r="D10" s="87">
        <f>IF('MASTER DATA SHEET 2'!AC8="No",0,'MASTER DATA SHEET 2'!K8)</f>
        <v>0</v>
      </c>
      <c r="E10" s="176">
        <f t="shared" ref="E10:E17" si="5">ROUND(D10/2,0)</f>
        <v>0</v>
      </c>
      <c r="F10" s="176">
        <f t="shared" si="0"/>
        <v>0</v>
      </c>
      <c r="G10" s="176">
        <f t="shared" si="2"/>
        <v>0</v>
      </c>
      <c r="H10" s="176">
        <f>IF('MASTER DATA SHEET 2'!AD8="no",0,ROUND('MASTER DATA SHEET 2'!K8*1.03,-2))</f>
        <v>0</v>
      </c>
      <c r="I10" s="176">
        <f t="shared" si="3"/>
        <v>0</v>
      </c>
      <c r="J10" s="176">
        <f t="shared" si="1"/>
        <v>0</v>
      </c>
      <c r="K10" s="176">
        <f t="shared" si="4"/>
        <v>0</v>
      </c>
    </row>
    <row r="11" spans="1:11" ht="20.100000000000001" customHeight="1" x14ac:dyDescent="0.2">
      <c r="A11" s="87" t="str">
        <f>'MASTER DATA SHEET 2'!A9</f>
        <v xml:space="preserve"> </v>
      </c>
      <c r="B11" s="262">
        <f>'MASTER DATA SHEET 2'!B9</f>
        <v>0</v>
      </c>
      <c r="C11" s="263">
        <f>'MASTER DATA SHEET 2'!C9</f>
        <v>0</v>
      </c>
      <c r="D11" s="87">
        <f>IF('MASTER DATA SHEET 2'!AC9="No",0,'MASTER DATA SHEET 2'!K9)</f>
        <v>0</v>
      </c>
      <c r="E11" s="176">
        <f t="shared" si="5"/>
        <v>0</v>
      </c>
      <c r="F11" s="176">
        <f t="shared" si="0"/>
        <v>0</v>
      </c>
      <c r="G11" s="176">
        <f t="shared" si="2"/>
        <v>0</v>
      </c>
      <c r="H11" s="176">
        <f>IF('MASTER DATA SHEET 2'!AD9="no",0,ROUND('MASTER DATA SHEET 2'!K9*1.03,-2))</f>
        <v>0</v>
      </c>
      <c r="I11" s="176">
        <f t="shared" si="3"/>
        <v>0</v>
      </c>
      <c r="J11" s="176">
        <f t="shared" si="1"/>
        <v>0</v>
      </c>
      <c r="K11" s="176">
        <f t="shared" si="4"/>
        <v>0</v>
      </c>
    </row>
    <row r="12" spans="1:11" ht="20.100000000000001" customHeight="1" x14ac:dyDescent="0.2">
      <c r="A12" s="87" t="str">
        <f>'MASTER DATA SHEET 2'!A10</f>
        <v xml:space="preserve"> </v>
      </c>
      <c r="B12" s="262">
        <f>'MASTER DATA SHEET 2'!B10</f>
        <v>0</v>
      </c>
      <c r="C12" s="263">
        <f>'MASTER DATA SHEET 2'!C10</f>
        <v>0</v>
      </c>
      <c r="D12" s="87">
        <f>IF('MASTER DATA SHEET 2'!AC10="No",0,'MASTER DATA SHEET 2'!K10)</f>
        <v>0</v>
      </c>
      <c r="E12" s="176">
        <f t="shared" si="5"/>
        <v>0</v>
      </c>
      <c r="F12" s="176">
        <f t="shared" si="0"/>
        <v>0</v>
      </c>
      <c r="G12" s="176">
        <f t="shared" si="2"/>
        <v>0</v>
      </c>
      <c r="H12" s="176">
        <f>IF('MASTER DATA SHEET 2'!AD10="no",0,ROUND('MASTER DATA SHEET 2'!K10*1.03,-2))</f>
        <v>0</v>
      </c>
      <c r="I12" s="176">
        <f t="shared" si="3"/>
        <v>0</v>
      </c>
      <c r="J12" s="176">
        <f t="shared" si="1"/>
        <v>0</v>
      </c>
      <c r="K12" s="176">
        <f t="shared" si="4"/>
        <v>0</v>
      </c>
    </row>
    <row r="13" spans="1:11" ht="20.100000000000001" customHeight="1" x14ac:dyDescent="0.2">
      <c r="A13" s="87" t="str">
        <f>'MASTER DATA SHEET 2'!A11</f>
        <v xml:space="preserve"> </v>
      </c>
      <c r="B13" s="262">
        <f>'MASTER DATA SHEET 2'!B11</f>
        <v>0</v>
      </c>
      <c r="C13" s="263">
        <f>'MASTER DATA SHEET 2'!C11</f>
        <v>0</v>
      </c>
      <c r="D13" s="87">
        <f>IF('MASTER DATA SHEET 2'!AC11="No",0,'MASTER DATA SHEET 2'!K11)</f>
        <v>0</v>
      </c>
      <c r="E13" s="176">
        <f>ROUND(D13/2,0)</f>
        <v>0</v>
      </c>
      <c r="F13" s="176">
        <f t="shared" si="0"/>
        <v>0</v>
      </c>
      <c r="G13" s="176">
        <f t="shared" si="2"/>
        <v>0</v>
      </c>
      <c r="H13" s="176">
        <f>IF('MASTER DATA SHEET 2'!AD11="no",0,ROUND('MASTER DATA SHEET 2'!K11*1.03,-2))</f>
        <v>0</v>
      </c>
      <c r="I13" s="176">
        <f t="shared" si="3"/>
        <v>0</v>
      </c>
      <c r="J13" s="176">
        <f t="shared" si="1"/>
        <v>0</v>
      </c>
      <c r="K13" s="176">
        <f t="shared" si="4"/>
        <v>0</v>
      </c>
    </row>
    <row r="14" spans="1:11" ht="20.100000000000001" customHeight="1" x14ac:dyDescent="0.2">
      <c r="A14" s="87" t="str">
        <f>'MASTER DATA SHEET 2'!A12</f>
        <v xml:space="preserve"> </v>
      </c>
      <c r="B14" s="262">
        <f>'MASTER DATA SHEET 2'!B12</f>
        <v>0</v>
      </c>
      <c r="C14" s="263">
        <f>'MASTER DATA SHEET 2'!C12</f>
        <v>0</v>
      </c>
      <c r="D14" s="87">
        <f>IF('MASTER DATA SHEET 2'!AC12="No",0,'MASTER DATA SHEET 2'!K12)</f>
        <v>0</v>
      </c>
      <c r="E14" s="176">
        <f t="shared" si="5"/>
        <v>0</v>
      </c>
      <c r="F14" s="176">
        <f t="shared" si="0"/>
        <v>0</v>
      </c>
      <c r="G14" s="176">
        <f t="shared" si="2"/>
        <v>0</v>
      </c>
      <c r="H14" s="176">
        <f>IF('MASTER DATA SHEET 2'!AD12="no",0,ROUND('MASTER DATA SHEET 2'!K12*1.03,-2))</f>
        <v>0</v>
      </c>
      <c r="I14" s="176">
        <f t="shared" si="3"/>
        <v>0</v>
      </c>
      <c r="J14" s="176">
        <f t="shared" si="1"/>
        <v>0</v>
      </c>
      <c r="K14" s="176">
        <f t="shared" si="4"/>
        <v>0</v>
      </c>
    </row>
    <row r="15" spans="1:11" ht="20.100000000000001" customHeight="1" x14ac:dyDescent="0.2">
      <c r="A15" s="87" t="str">
        <f>'MASTER DATA SHEET 2'!A13</f>
        <v xml:space="preserve"> </v>
      </c>
      <c r="B15" s="262">
        <f>'MASTER DATA SHEET 2'!B13</f>
        <v>0</v>
      </c>
      <c r="C15" s="263">
        <f>'MASTER DATA SHEET 2'!C13</f>
        <v>0</v>
      </c>
      <c r="D15" s="87">
        <f>IF('MASTER DATA SHEET 2'!AC13="No",0,'MASTER DATA SHEET 2'!K13)</f>
        <v>0</v>
      </c>
      <c r="E15" s="176">
        <f t="shared" si="5"/>
        <v>0</v>
      </c>
      <c r="F15" s="176">
        <f t="shared" si="0"/>
        <v>0</v>
      </c>
      <c r="G15" s="176">
        <f t="shared" si="2"/>
        <v>0</v>
      </c>
      <c r="H15" s="176">
        <f>IF('MASTER DATA SHEET 2'!AD13="no",0,ROUND('MASTER DATA SHEET 2'!K13*1.03,-2))</f>
        <v>0</v>
      </c>
      <c r="I15" s="176">
        <f t="shared" si="3"/>
        <v>0</v>
      </c>
      <c r="J15" s="176">
        <f t="shared" si="1"/>
        <v>0</v>
      </c>
      <c r="K15" s="176">
        <f t="shared" si="4"/>
        <v>0</v>
      </c>
    </row>
    <row r="16" spans="1:11" ht="20.100000000000001" customHeight="1" x14ac:dyDescent="0.2">
      <c r="A16" s="87" t="str">
        <f>'MASTER DATA SHEET 2'!A14</f>
        <v xml:space="preserve"> </v>
      </c>
      <c r="B16" s="262">
        <f>'MASTER DATA SHEET 2'!B14</f>
        <v>0</v>
      </c>
      <c r="C16" s="263">
        <f>'MASTER DATA SHEET 2'!C14</f>
        <v>0</v>
      </c>
      <c r="D16" s="87">
        <f>IF('MASTER DATA SHEET 2'!AC14="No",0,'MASTER DATA SHEET 2'!K14)</f>
        <v>0</v>
      </c>
      <c r="E16" s="176">
        <f t="shared" si="5"/>
        <v>0</v>
      </c>
      <c r="F16" s="176">
        <f t="shared" si="0"/>
        <v>0</v>
      </c>
      <c r="G16" s="176">
        <f t="shared" si="2"/>
        <v>0</v>
      </c>
      <c r="H16" s="176">
        <f>IF('MASTER DATA SHEET 2'!AD14="no",0,ROUND('MASTER DATA SHEET 2'!K14*1.03,-2))</f>
        <v>0</v>
      </c>
      <c r="I16" s="176">
        <f t="shared" si="3"/>
        <v>0</v>
      </c>
      <c r="J16" s="176">
        <f t="shared" si="1"/>
        <v>0</v>
      </c>
      <c r="K16" s="176">
        <f t="shared" si="4"/>
        <v>0</v>
      </c>
    </row>
    <row r="17" spans="1:11" ht="20.100000000000001" customHeight="1" x14ac:dyDescent="0.2">
      <c r="A17" s="87" t="str">
        <f>'MASTER DATA SHEET 2'!A15</f>
        <v xml:space="preserve"> </v>
      </c>
      <c r="B17" s="262">
        <f>'MASTER DATA SHEET 2'!B15</f>
        <v>0</v>
      </c>
      <c r="C17" s="263">
        <f>'MASTER DATA SHEET 2'!C15</f>
        <v>0</v>
      </c>
      <c r="D17" s="87">
        <f>IF('MASTER DATA SHEET 2'!AC15="No",0,'MASTER DATA SHEET 2'!K15)</f>
        <v>0</v>
      </c>
      <c r="E17" s="176">
        <f t="shared" si="5"/>
        <v>0</v>
      </c>
      <c r="F17" s="176">
        <f t="shared" si="0"/>
        <v>0</v>
      </c>
      <c r="G17" s="176">
        <f t="shared" si="2"/>
        <v>0</v>
      </c>
      <c r="H17" s="176">
        <f>IF('MASTER DATA SHEET 2'!AD15="no",0,ROUND('MASTER DATA SHEET 2'!K15*1.03,-2))</f>
        <v>0</v>
      </c>
      <c r="I17" s="176">
        <f t="shared" si="3"/>
        <v>0</v>
      </c>
      <c r="J17" s="176">
        <f t="shared" si="1"/>
        <v>0</v>
      </c>
      <c r="K17" s="176">
        <f t="shared" si="4"/>
        <v>0</v>
      </c>
    </row>
    <row r="18" spans="1:11" ht="20.100000000000001" customHeight="1" x14ac:dyDescent="0.2">
      <c r="A18" s="87" t="str">
        <f>'MASTER DATA SHEET 2'!A16</f>
        <v xml:space="preserve"> </v>
      </c>
      <c r="B18" s="262">
        <f>'MASTER DATA SHEET 2'!B16</f>
        <v>0</v>
      </c>
      <c r="C18" s="263">
        <f>'MASTER DATA SHEET 2'!C16</f>
        <v>0</v>
      </c>
      <c r="D18" s="87">
        <f>IF('MASTER DATA SHEET 2'!AC16="No",0,'MASTER DATA SHEET 2'!K16)</f>
        <v>0</v>
      </c>
      <c r="E18" s="176">
        <f t="shared" ref="E18:E25" si="6">ROUND(D18/2,0)</f>
        <v>0</v>
      </c>
      <c r="F18" s="176">
        <f t="shared" si="0"/>
        <v>0</v>
      </c>
      <c r="G18" s="176">
        <f t="shared" ref="G18:G25" si="7">SUM(E18:F18)</f>
        <v>0</v>
      </c>
      <c r="H18" s="176">
        <f>IF('MASTER DATA SHEET 2'!AD16="no",0,ROUND('MASTER DATA SHEET 2'!K16*1.03,-2))</f>
        <v>0</v>
      </c>
      <c r="I18" s="176">
        <f t="shared" ref="I18:I25" si="8">ROUND(H18/2,0)</f>
        <v>0</v>
      </c>
      <c r="J18" s="176">
        <f t="shared" si="1"/>
        <v>0</v>
      </c>
      <c r="K18" s="176">
        <f t="shared" ref="K18:K25" si="9">SUM(I18:J18)</f>
        <v>0</v>
      </c>
    </row>
    <row r="19" spans="1:11" ht="20.100000000000001" customHeight="1" x14ac:dyDescent="0.2">
      <c r="A19" s="87" t="str">
        <f>'MASTER DATA SHEET 2'!A17</f>
        <v xml:space="preserve"> </v>
      </c>
      <c r="B19" s="262">
        <f>'MASTER DATA SHEET 2'!B17</f>
        <v>0</v>
      </c>
      <c r="C19" s="263">
        <f>'MASTER DATA SHEET 2'!C17</f>
        <v>0</v>
      </c>
      <c r="D19" s="87">
        <f>IF('MASTER DATA SHEET 2'!AC17="No",0,'MASTER DATA SHEET 2'!K17)</f>
        <v>0</v>
      </c>
      <c r="E19" s="176">
        <f t="shared" si="6"/>
        <v>0</v>
      </c>
      <c r="F19" s="176">
        <f t="shared" si="0"/>
        <v>0</v>
      </c>
      <c r="G19" s="176">
        <f t="shared" si="7"/>
        <v>0</v>
      </c>
      <c r="H19" s="176">
        <f>IF('MASTER DATA SHEET 2'!AD17="no",0,ROUND('MASTER DATA SHEET 2'!K17*1.03,-2))</f>
        <v>0</v>
      </c>
      <c r="I19" s="176">
        <f t="shared" si="8"/>
        <v>0</v>
      </c>
      <c r="J19" s="176">
        <f t="shared" si="1"/>
        <v>0</v>
      </c>
      <c r="K19" s="176">
        <f t="shared" si="9"/>
        <v>0</v>
      </c>
    </row>
    <row r="20" spans="1:11" ht="20.100000000000001" customHeight="1" x14ac:dyDescent="0.2">
      <c r="A20" s="87" t="str">
        <f>'MASTER DATA SHEET 2'!A18</f>
        <v xml:space="preserve"> </v>
      </c>
      <c r="B20" s="262">
        <f>'MASTER DATA SHEET 2'!B18</f>
        <v>0</v>
      </c>
      <c r="C20" s="263">
        <f>'MASTER DATA SHEET 2'!C18</f>
        <v>0</v>
      </c>
      <c r="D20" s="87">
        <f>IF('MASTER DATA SHEET 2'!AC18="No",0,'MASTER DATA SHEET 2'!K18)</f>
        <v>0</v>
      </c>
      <c r="E20" s="176">
        <f t="shared" si="6"/>
        <v>0</v>
      </c>
      <c r="F20" s="176">
        <f t="shared" si="0"/>
        <v>0</v>
      </c>
      <c r="G20" s="176">
        <f t="shared" si="7"/>
        <v>0</v>
      </c>
      <c r="H20" s="176">
        <f>IF('MASTER DATA SHEET 2'!AD18="no",0,ROUND('MASTER DATA SHEET 2'!K18*1.03,-2))</f>
        <v>0</v>
      </c>
      <c r="I20" s="176">
        <f t="shared" si="8"/>
        <v>0</v>
      </c>
      <c r="J20" s="176">
        <f t="shared" si="1"/>
        <v>0</v>
      </c>
      <c r="K20" s="176">
        <f t="shared" si="9"/>
        <v>0</v>
      </c>
    </row>
    <row r="21" spans="1:11" ht="20.100000000000001" customHeight="1" x14ac:dyDescent="0.2">
      <c r="A21" s="87" t="str">
        <f>'MASTER DATA SHEET 2'!A19</f>
        <v xml:space="preserve"> </v>
      </c>
      <c r="B21" s="262">
        <f>'MASTER DATA SHEET 2'!B19</f>
        <v>0</v>
      </c>
      <c r="C21" s="263">
        <f>'MASTER DATA SHEET 2'!C19</f>
        <v>0</v>
      </c>
      <c r="D21" s="87">
        <f>IF('MASTER DATA SHEET 2'!AC19="No",0,'MASTER DATA SHEET 2'!K19)</f>
        <v>0</v>
      </c>
      <c r="E21" s="176">
        <f t="shared" si="6"/>
        <v>0</v>
      </c>
      <c r="F21" s="176">
        <f t="shared" si="0"/>
        <v>0</v>
      </c>
      <c r="G21" s="176">
        <f t="shared" si="7"/>
        <v>0</v>
      </c>
      <c r="H21" s="176">
        <f>IF('MASTER DATA SHEET 2'!AD19="no",0,ROUND('MASTER DATA SHEET 2'!K19*1.03,-2))</f>
        <v>0</v>
      </c>
      <c r="I21" s="176">
        <f t="shared" si="8"/>
        <v>0</v>
      </c>
      <c r="J21" s="176">
        <f t="shared" si="1"/>
        <v>0</v>
      </c>
      <c r="K21" s="176">
        <f t="shared" si="9"/>
        <v>0</v>
      </c>
    </row>
    <row r="22" spans="1:11" ht="20.100000000000001" customHeight="1" x14ac:dyDescent="0.2">
      <c r="A22" s="87" t="str">
        <f>'MASTER DATA SHEET 2'!A20</f>
        <v xml:space="preserve"> </v>
      </c>
      <c r="B22" s="262">
        <f>'MASTER DATA SHEET 2'!B20</f>
        <v>0</v>
      </c>
      <c r="C22" s="263">
        <f>'MASTER DATA SHEET 2'!C20</f>
        <v>0</v>
      </c>
      <c r="D22" s="87">
        <f>IF('MASTER DATA SHEET 2'!AC20="No",0,'MASTER DATA SHEET 2'!K20)</f>
        <v>0</v>
      </c>
      <c r="E22" s="176">
        <f t="shared" si="6"/>
        <v>0</v>
      </c>
      <c r="F22" s="176">
        <f t="shared" si="0"/>
        <v>0</v>
      </c>
      <c r="G22" s="176">
        <f t="shared" si="7"/>
        <v>0</v>
      </c>
      <c r="H22" s="176">
        <f>IF('MASTER DATA SHEET 2'!AD20="no",0,ROUND('MASTER DATA SHEET 2'!K20*1.03,-2))</f>
        <v>0</v>
      </c>
      <c r="I22" s="176">
        <f t="shared" si="8"/>
        <v>0</v>
      </c>
      <c r="J22" s="176">
        <f t="shared" si="1"/>
        <v>0</v>
      </c>
      <c r="K22" s="176">
        <f t="shared" si="9"/>
        <v>0</v>
      </c>
    </row>
    <row r="23" spans="1:11" ht="20.100000000000001" customHeight="1" x14ac:dyDescent="0.2">
      <c r="A23" s="87" t="str">
        <f>'MASTER DATA SHEET 2'!A21</f>
        <v xml:space="preserve"> </v>
      </c>
      <c r="B23" s="262">
        <f>'MASTER DATA SHEET 2'!B21</f>
        <v>0</v>
      </c>
      <c r="C23" s="263">
        <f>'MASTER DATA SHEET 2'!C21</f>
        <v>0</v>
      </c>
      <c r="D23" s="87">
        <f>IF('MASTER DATA SHEET 2'!AC21="No",0,'MASTER DATA SHEET 2'!K21)</f>
        <v>0</v>
      </c>
      <c r="E23" s="176">
        <f t="shared" si="6"/>
        <v>0</v>
      </c>
      <c r="F23" s="176">
        <f t="shared" si="0"/>
        <v>0</v>
      </c>
      <c r="G23" s="176">
        <f t="shared" si="7"/>
        <v>0</v>
      </c>
      <c r="H23" s="176">
        <f>IF('MASTER DATA SHEET 2'!AD21="no",0,ROUND('MASTER DATA SHEET 2'!K21*1.03,-2))</f>
        <v>0</v>
      </c>
      <c r="I23" s="176">
        <f t="shared" si="8"/>
        <v>0</v>
      </c>
      <c r="J23" s="176">
        <f t="shared" si="1"/>
        <v>0</v>
      </c>
      <c r="K23" s="176">
        <f t="shared" si="9"/>
        <v>0</v>
      </c>
    </row>
    <row r="24" spans="1:11" ht="20.100000000000001" customHeight="1" x14ac:dyDescent="0.2">
      <c r="A24" s="87" t="str">
        <f>'MASTER DATA SHEET 2'!A22</f>
        <v xml:space="preserve"> </v>
      </c>
      <c r="B24" s="262">
        <f>'MASTER DATA SHEET 2'!B22</f>
        <v>0</v>
      </c>
      <c r="C24" s="263">
        <f>'MASTER DATA SHEET 2'!C22</f>
        <v>0</v>
      </c>
      <c r="D24" s="87">
        <f>IF('MASTER DATA SHEET 2'!AC22="No",0,'MASTER DATA SHEET 2'!K22)</f>
        <v>0</v>
      </c>
      <c r="E24" s="176">
        <f t="shared" si="6"/>
        <v>0</v>
      </c>
      <c r="F24" s="176">
        <f t="shared" si="0"/>
        <v>0</v>
      </c>
      <c r="G24" s="176">
        <f t="shared" si="7"/>
        <v>0</v>
      </c>
      <c r="H24" s="176">
        <f>IF('MASTER DATA SHEET 2'!AD22="no",0,ROUND('MASTER DATA SHEET 2'!K22*1.03,-2))</f>
        <v>0</v>
      </c>
      <c r="I24" s="176">
        <f t="shared" si="8"/>
        <v>0</v>
      </c>
      <c r="J24" s="176">
        <f t="shared" si="1"/>
        <v>0</v>
      </c>
      <c r="K24" s="176">
        <f t="shared" si="9"/>
        <v>0</v>
      </c>
    </row>
    <row r="25" spans="1:11" ht="20.100000000000001" customHeight="1" x14ac:dyDescent="0.2">
      <c r="A25" s="87" t="str">
        <f>'MASTER DATA SHEET 2'!A23</f>
        <v xml:space="preserve"> </v>
      </c>
      <c r="B25" s="262">
        <f>'MASTER DATA SHEET 2'!B23</f>
        <v>0</v>
      </c>
      <c r="C25" s="263">
        <f>'MASTER DATA SHEET 2'!C23</f>
        <v>0</v>
      </c>
      <c r="D25" s="87">
        <f>IF('MASTER DATA SHEET 2'!AC23="No",0,'MASTER DATA SHEET 2'!K23)</f>
        <v>0</v>
      </c>
      <c r="E25" s="176">
        <f t="shared" si="6"/>
        <v>0</v>
      </c>
      <c r="F25" s="176">
        <f t="shared" si="0"/>
        <v>0</v>
      </c>
      <c r="G25" s="176">
        <f t="shared" si="7"/>
        <v>0</v>
      </c>
      <c r="H25" s="176">
        <f>IF('MASTER DATA SHEET 2'!AD23="no",0,ROUND('MASTER DATA SHEET 2'!K23*1.03,-2))</f>
        <v>0</v>
      </c>
      <c r="I25" s="176">
        <f t="shared" si="8"/>
        <v>0</v>
      </c>
      <c r="J25" s="176">
        <f t="shared" si="1"/>
        <v>0</v>
      </c>
      <c r="K25" s="176">
        <f t="shared" si="9"/>
        <v>0</v>
      </c>
    </row>
    <row r="26" spans="1:11" ht="20.100000000000001" customHeight="1" x14ac:dyDescent="0.2">
      <c r="A26" s="87" t="str">
        <f>'MASTER DATA SHEET 2'!A24</f>
        <v xml:space="preserve"> </v>
      </c>
      <c r="B26" s="262">
        <f>'MASTER DATA SHEET 2'!B24</f>
        <v>0</v>
      </c>
      <c r="C26" s="263">
        <f>'MASTER DATA SHEET 2'!C24</f>
        <v>0</v>
      </c>
      <c r="D26" s="87">
        <f>IF('MASTER DATA SHEET 2'!AC24="No",0,'MASTER DATA SHEET 2'!K24)</f>
        <v>0</v>
      </c>
      <c r="E26" s="176">
        <f t="shared" ref="E26:E37" si="10">ROUND(D26/2,0)</f>
        <v>0</v>
      </c>
      <c r="F26" s="176">
        <f t="shared" si="0"/>
        <v>0</v>
      </c>
      <c r="G26" s="176">
        <f t="shared" ref="G26:G37" si="11">SUM(E26:F26)</f>
        <v>0</v>
      </c>
      <c r="H26" s="176">
        <f>IF('MASTER DATA SHEET 2'!AD24="no",0,ROUND('MASTER DATA SHEET 2'!K24*1.03,-2))</f>
        <v>0</v>
      </c>
      <c r="I26" s="176">
        <f t="shared" ref="I26:I37" si="12">ROUND(H26/2,0)</f>
        <v>0</v>
      </c>
      <c r="J26" s="176">
        <f t="shared" si="1"/>
        <v>0</v>
      </c>
      <c r="K26" s="176">
        <f t="shared" ref="K26:K37" si="13">SUM(I26:J26)</f>
        <v>0</v>
      </c>
    </row>
    <row r="27" spans="1:11" ht="20.100000000000001" customHeight="1" x14ac:dyDescent="0.2">
      <c r="A27" s="87" t="str">
        <f>'MASTER DATA SHEET 2'!A25</f>
        <v xml:space="preserve"> </v>
      </c>
      <c r="B27" s="262">
        <f>'MASTER DATA SHEET 2'!B25</f>
        <v>0</v>
      </c>
      <c r="C27" s="263">
        <f>'MASTER DATA SHEET 2'!C25</f>
        <v>0</v>
      </c>
      <c r="D27" s="87">
        <f>IF('MASTER DATA SHEET 2'!AC25="No",0,'MASTER DATA SHEET 2'!K25)</f>
        <v>0</v>
      </c>
      <c r="E27" s="176">
        <f t="shared" si="10"/>
        <v>0</v>
      </c>
      <c r="F27" s="176">
        <f t="shared" si="0"/>
        <v>0</v>
      </c>
      <c r="G27" s="176">
        <f t="shared" si="11"/>
        <v>0</v>
      </c>
      <c r="H27" s="176">
        <f>IF('MASTER DATA SHEET 2'!AD25="no",0,ROUND('MASTER DATA SHEET 2'!K25*1.03,-2))</f>
        <v>0</v>
      </c>
      <c r="I27" s="176">
        <f t="shared" si="12"/>
        <v>0</v>
      </c>
      <c r="J27" s="176">
        <f t="shared" si="1"/>
        <v>0</v>
      </c>
      <c r="K27" s="176">
        <f t="shared" si="13"/>
        <v>0</v>
      </c>
    </row>
    <row r="28" spans="1:11" ht="20.100000000000001" customHeight="1" x14ac:dyDescent="0.2">
      <c r="A28" s="87" t="str">
        <f>'MASTER DATA SHEET 2'!A26</f>
        <v xml:space="preserve"> </v>
      </c>
      <c r="B28" s="262">
        <f>'MASTER DATA SHEET 2'!B26</f>
        <v>0</v>
      </c>
      <c r="C28" s="263">
        <f>'MASTER DATA SHEET 2'!C26</f>
        <v>0</v>
      </c>
      <c r="D28" s="87">
        <f>IF('MASTER DATA SHEET 2'!AC26="No",0,'MASTER DATA SHEET 2'!K26)</f>
        <v>0</v>
      </c>
      <c r="E28" s="176">
        <f t="shared" si="10"/>
        <v>0</v>
      </c>
      <c r="F28" s="176">
        <f t="shared" si="0"/>
        <v>0</v>
      </c>
      <c r="G28" s="176">
        <f t="shared" si="11"/>
        <v>0</v>
      </c>
      <c r="H28" s="176">
        <f>IF('MASTER DATA SHEET 2'!AD26="no",0,ROUND('MASTER DATA SHEET 2'!K26*1.03,-2))</f>
        <v>0</v>
      </c>
      <c r="I28" s="176">
        <f t="shared" si="12"/>
        <v>0</v>
      </c>
      <c r="J28" s="176">
        <f t="shared" si="1"/>
        <v>0</v>
      </c>
      <c r="K28" s="176">
        <f t="shared" si="13"/>
        <v>0</v>
      </c>
    </row>
    <row r="29" spans="1:11" ht="20.100000000000001" customHeight="1" x14ac:dyDescent="0.2">
      <c r="A29" s="87" t="str">
        <f>'MASTER DATA SHEET 2'!A27</f>
        <v xml:space="preserve"> </v>
      </c>
      <c r="B29" s="262">
        <f>'MASTER DATA SHEET 2'!B27</f>
        <v>0</v>
      </c>
      <c r="C29" s="263">
        <f>'MASTER DATA SHEET 2'!C27</f>
        <v>0</v>
      </c>
      <c r="D29" s="87">
        <f>IF('MASTER DATA SHEET 2'!AC27="No",0,'MASTER DATA SHEET 2'!K27)</f>
        <v>0</v>
      </c>
      <c r="E29" s="176">
        <f t="shared" si="10"/>
        <v>0</v>
      </c>
      <c r="F29" s="176">
        <f t="shared" si="0"/>
        <v>0</v>
      </c>
      <c r="G29" s="176">
        <f t="shared" si="11"/>
        <v>0</v>
      </c>
      <c r="H29" s="176">
        <f>IF('MASTER DATA SHEET 2'!AD27="no",0,ROUND('MASTER DATA SHEET 2'!K27*1.03,-2))</f>
        <v>0</v>
      </c>
      <c r="I29" s="176">
        <f t="shared" si="12"/>
        <v>0</v>
      </c>
      <c r="J29" s="176">
        <f t="shared" si="1"/>
        <v>0</v>
      </c>
      <c r="K29" s="176">
        <f t="shared" si="13"/>
        <v>0</v>
      </c>
    </row>
    <row r="30" spans="1:11" ht="20.100000000000001" customHeight="1" x14ac:dyDescent="0.2">
      <c r="A30" s="87" t="str">
        <f>'MASTER DATA SHEET 2'!A28</f>
        <v xml:space="preserve"> </v>
      </c>
      <c r="B30" s="262">
        <f>'MASTER DATA SHEET 2'!B28</f>
        <v>0</v>
      </c>
      <c r="C30" s="263">
        <f>'MASTER DATA SHEET 2'!C28</f>
        <v>0</v>
      </c>
      <c r="D30" s="87">
        <f>IF('MASTER DATA SHEET 2'!AC28="No",0,'MASTER DATA SHEET 2'!K28)</f>
        <v>0</v>
      </c>
      <c r="E30" s="176">
        <f t="shared" si="10"/>
        <v>0</v>
      </c>
      <c r="F30" s="176">
        <f t="shared" si="0"/>
        <v>0</v>
      </c>
      <c r="G30" s="176">
        <f t="shared" si="11"/>
        <v>0</v>
      </c>
      <c r="H30" s="176">
        <f>IF('MASTER DATA SHEET 2'!AD28="no",0,ROUND('MASTER DATA SHEET 2'!K28*1.03,-2))</f>
        <v>0</v>
      </c>
      <c r="I30" s="176">
        <f t="shared" si="12"/>
        <v>0</v>
      </c>
      <c r="J30" s="176">
        <f t="shared" si="1"/>
        <v>0</v>
      </c>
      <c r="K30" s="176">
        <f t="shared" si="13"/>
        <v>0</v>
      </c>
    </row>
    <row r="31" spans="1:11" ht="20.100000000000001" customHeight="1" x14ac:dyDescent="0.2">
      <c r="A31" s="87" t="str">
        <f>'MASTER DATA SHEET 2'!A29</f>
        <v xml:space="preserve"> </v>
      </c>
      <c r="B31" s="262">
        <f>'MASTER DATA SHEET 2'!B29</f>
        <v>0</v>
      </c>
      <c r="C31" s="263">
        <f>'MASTER DATA SHEET 2'!C29</f>
        <v>0</v>
      </c>
      <c r="D31" s="87">
        <f>IF('MASTER DATA SHEET 2'!AC29="No",0,'MASTER DATA SHEET 2'!K29)</f>
        <v>0</v>
      </c>
      <c r="E31" s="176">
        <f t="shared" si="10"/>
        <v>0</v>
      </c>
      <c r="F31" s="176">
        <f t="shared" si="0"/>
        <v>0</v>
      </c>
      <c r="G31" s="176">
        <f t="shared" si="11"/>
        <v>0</v>
      </c>
      <c r="H31" s="176">
        <f>IF('MASTER DATA SHEET 2'!AD29="no",0,ROUND('MASTER DATA SHEET 2'!K29*1.03,-2))</f>
        <v>0</v>
      </c>
      <c r="I31" s="176">
        <f t="shared" si="12"/>
        <v>0</v>
      </c>
      <c r="J31" s="176">
        <f t="shared" si="1"/>
        <v>0</v>
      </c>
      <c r="K31" s="176">
        <f t="shared" si="13"/>
        <v>0</v>
      </c>
    </row>
    <row r="32" spans="1:11" ht="20.100000000000001" customHeight="1" x14ac:dyDescent="0.2">
      <c r="A32" s="87" t="str">
        <f>'MASTER DATA SHEET 2'!A30</f>
        <v xml:space="preserve"> </v>
      </c>
      <c r="B32" s="262">
        <f>'MASTER DATA SHEET 2'!B30</f>
        <v>0</v>
      </c>
      <c r="C32" s="263">
        <f>'MASTER DATA SHEET 2'!C30</f>
        <v>0</v>
      </c>
      <c r="D32" s="87">
        <f>IF('MASTER DATA SHEET 2'!AC30="No",0,'MASTER DATA SHEET 2'!K30)</f>
        <v>0</v>
      </c>
      <c r="E32" s="176">
        <f t="shared" si="10"/>
        <v>0</v>
      </c>
      <c r="F32" s="176">
        <f t="shared" si="0"/>
        <v>0</v>
      </c>
      <c r="G32" s="176">
        <f t="shared" si="11"/>
        <v>0</v>
      </c>
      <c r="H32" s="176">
        <f>IF('MASTER DATA SHEET 2'!AD30="no",0,ROUND('MASTER DATA SHEET 2'!K30*1.03,-2))</f>
        <v>0</v>
      </c>
      <c r="I32" s="176">
        <f t="shared" si="12"/>
        <v>0</v>
      </c>
      <c r="J32" s="176">
        <f t="shared" si="1"/>
        <v>0</v>
      </c>
      <c r="K32" s="176">
        <f t="shared" si="13"/>
        <v>0</v>
      </c>
    </row>
    <row r="33" spans="1:11" ht="20.100000000000001" customHeight="1" x14ac:dyDescent="0.2">
      <c r="A33" s="87" t="str">
        <f>'MASTER DATA SHEET 2'!A31</f>
        <v xml:space="preserve"> </v>
      </c>
      <c r="B33" s="262">
        <f>'MASTER DATA SHEET 2'!B31</f>
        <v>0</v>
      </c>
      <c r="C33" s="263">
        <f>'MASTER DATA SHEET 2'!C31</f>
        <v>0</v>
      </c>
      <c r="D33" s="87">
        <f>IF('MASTER DATA SHEET 2'!AC31="No",0,'MASTER DATA SHEET 2'!K31)</f>
        <v>0</v>
      </c>
      <c r="E33" s="176">
        <f t="shared" si="10"/>
        <v>0</v>
      </c>
      <c r="F33" s="176">
        <f t="shared" si="0"/>
        <v>0</v>
      </c>
      <c r="G33" s="176">
        <f t="shared" si="11"/>
        <v>0</v>
      </c>
      <c r="H33" s="176">
        <f>IF('MASTER DATA SHEET 2'!AD31="no",0,ROUND('MASTER DATA SHEET 2'!K31*1.03,-2))</f>
        <v>0</v>
      </c>
      <c r="I33" s="176">
        <f t="shared" si="12"/>
        <v>0</v>
      </c>
      <c r="J33" s="176">
        <f t="shared" si="1"/>
        <v>0</v>
      </c>
      <c r="K33" s="176">
        <f t="shared" si="13"/>
        <v>0</v>
      </c>
    </row>
    <row r="34" spans="1:11" ht="20.100000000000001" customHeight="1" x14ac:dyDescent="0.2">
      <c r="A34" s="87" t="str">
        <f>'MASTER DATA SHEET 2'!A32</f>
        <v xml:space="preserve"> </v>
      </c>
      <c r="B34" s="262">
        <f>'MASTER DATA SHEET 2'!B32</f>
        <v>0</v>
      </c>
      <c r="C34" s="263">
        <f>'MASTER DATA SHEET 2'!C32</f>
        <v>0</v>
      </c>
      <c r="D34" s="87">
        <f>IF('MASTER DATA SHEET 2'!AC32="No",0,'MASTER DATA SHEET 2'!K32)</f>
        <v>0</v>
      </c>
      <c r="E34" s="176">
        <f t="shared" si="10"/>
        <v>0</v>
      </c>
      <c r="F34" s="176">
        <f t="shared" si="0"/>
        <v>0</v>
      </c>
      <c r="G34" s="176">
        <f t="shared" si="11"/>
        <v>0</v>
      </c>
      <c r="H34" s="176">
        <f>IF('MASTER DATA SHEET 2'!AD32="no",0,ROUND('MASTER DATA SHEET 2'!K32*1.03,-2))</f>
        <v>0</v>
      </c>
      <c r="I34" s="176">
        <f t="shared" si="12"/>
        <v>0</v>
      </c>
      <c r="J34" s="176">
        <f t="shared" si="1"/>
        <v>0</v>
      </c>
      <c r="K34" s="176">
        <f t="shared" si="13"/>
        <v>0</v>
      </c>
    </row>
    <row r="35" spans="1:11" ht="20.100000000000001" customHeight="1" x14ac:dyDescent="0.2">
      <c r="A35" s="87" t="str">
        <f>'MASTER DATA SHEET 2'!A33</f>
        <v xml:space="preserve"> </v>
      </c>
      <c r="B35" s="262">
        <f>'MASTER DATA SHEET 2'!B33</f>
        <v>0</v>
      </c>
      <c r="C35" s="263">
        <f>'MASTER DATA SHEET 2'!C33</f>
        <v>0</v>
      </c>
      <c r="D35" s="87">
        <f>IF('MASTER DATA SHEET 2'!AC33="No",0,'MASTER DATA SHEET 2'!K33)</f>
        <v>0</v>
      </c>
      <c r="E35" s="176">
        <f t="shared" si="10"/>
        <v>0</v>
      </c>
      <c r="F35" s="176">
        <f t="shared" si="0"/>
        <v>0</v>
      </c>
      <c r="G35" s="176">
        <f t="shared" si="11"/>
        <v>0</v>
      </c>
      <c r="H35" s="176">
        <f>IF('MASTER DATA SHEET 2'!AD33="no",0,ROUND('MASTER DATA SHEET 2'!K33*1.03,-2))</f>
        <v>0</v>
      </c>
      <c r="I35" s="176">
        <f t="shared" si="12"/>
        <v>0</v>
      </c>
      <c r="J35" s="176">
        <f t="shared" si="1"/>
        <v>0</v>
      </c>
      <c r="K35" s="176">
        <f t="shared" si="13"/>
        <v>0</v>
      </c>
    </row>
    <row r="36" spans="1:11" ht="20.100000000000001" customHeight="1" x14ac:dyDescent="0.2">
      <c r="A36" s="87" t="str">
        <f>'MASTER DATA SHEET 2'!A34</f>
        <v xml:space="preserve"> </v>
      </c>
      <c r="B36" s="262">
        <f>'MASTER DATA SHEET 2'!B34</f>
        <v>0</v>
      </c>
      <c r="C36" s="263">
        <f>'MASTER DATA SHEET 2'!C34</f>
        <v>0</v>
      </c>
      <c r="D36" s="87">
        <f>IF('MASTER DATA SHEET 2'!AC34="No",0,'MASTER DATA SHEET 2'!K34)</f>
        <v>0</v>
      </c>
      <c r="E36" s="176">
        <f t="shared" si="10"/>
        <v>0</v>
      </c>
      <c r="F36" s="176">
        <f t="shared" si="0"/>
        <v>0</v>
      </c>
      <c r="G36" s="176">
        <f t="shared" si="11"/>
        <v>0</v>
      </c>
      <c r="H36" s="176">
        <f>IF('MASTER DATA SHEET 2'!AD34="no",0,ROUND('MASTER DATA SHEET 2'!K34*1.03,-2))</f>
        <v>0</v>
      </c>
      <c r="I36" s="176">
        <f t="shared" si="12"/>
        <v>0</v>
      </c>
      <c r="J36" s="176">
        <f t="shared" si="1"/>
        <v>0</v>
      </c>
      <c r="K36" s="176">
        <f t="shared" si="13"/>
        <v>0</v>
      </c>
    </row>
    <row r="37" spans="1:11" ht="20.100000000000001" customHeight="1" x14ac:dyDescent="0.2">
      <c r="A37" s="87" t="str">
        <f>'MASTER DATA SHEET 2'!A35</f>
        <v xml:space="preserve"> </v>
      </c>
      <c r="B37" s="262">
        <f>'MASTER DATA SHEET 2'!B35</f>
        <v>0</v>
      </c>
      <c r="C37" s="263">
        <f>'MASTER DATA SHEET 2'!C35</f>
        <v>0</v>
      </c>
      <c r="D37" s="87">
        <f>IF('MASTER DATA SHEET 2'!AC35="No",0,'MASTER DATA SHEET 2'!K35)</f>
        <v>0</v>
      </c>
      <c r="E37" s="176">
        <f t="shared" si="10"/>
        <v>0</v>
      </c>
      <c r="F37" s="176">
        <f t="shared" si="0"/>
        <v>0</v>
      </c>
      <c r="G37" s="176">
        <f t="shared" si="11"/>
        <v>0</v>
      </c>
      <c r="H37" s="176">
        <f>IF('MASTER DATA SHEET 2'!AD35="no",0,ROUND('MASTER DATA SHEET 2'!K35*1.03,-2))</f>
        <v>0</v>
      </c>
      <c r="I37" s="176">
        <f t="shared" si="12"/>
        <v>0</v>
      </c>
      <c r="J37" s="176">
        <f t="shared" si="1"/>
        <v>0</v>
      </c>
      <c r="K37" s="176">
        <f t="shared" si="13"/>
        <v>0</v>
      </c>
    </row>
    <row r="38" spans="1:11" ht="20.100000000000001" hidden="1" customHeight="1" x14ac:dyDescent="0.2">
      <c r="A38" s="87" t="str">
        <f>'MASTER DATA SHEET 2'!A30</f>
        <v xml:space="preserve"> </v>
      </c>
      <c r="B38" s="262">
        <f>'MASTER DATA SHEET 2'!B30</f>
        <v>0</v>
      </c>
      <c r="C38" s="263">
        <f>'MASTER DATA SHEET 2'!C30</f>
        <v>0</v>
      </c>
      <c r="D38" s="87">
        <f>IF('MASTER DATA SHEET 2'!AC30="No",0,'MASTER DATA SHEET 2'!K30)</f>
        <v>0</v>
      </c>
      <c r="E38" s="176">
        <f t="shared" ref="E38:E79" si="14">ROUND(D38/2,0)</f>
        <v>0</v>
      </c>
      <c r="F38" s="176">
        <f t="shared" ref="F38:F79" si="15">ROUND(E38*50%,0)</f>
        <v>0</v>
      </c>
      <c r="G38" s="176">
        <f t="shared" ref="G38:G79" si="16">SUM(E38:F38)</f>
        <v>0</v>
      </c>
      <c r="H38" s="176">
        <f>IF('MASTER DATA SHEET 2'!AD30="no",0,ROUND('MASTER DATA SHEET 2'!K30*1.03,-2))</f>
        <v>0</v>
      </c>
      <c r="I38" s="176">
        <f t="shared" ref="I38:I79" si="17">ROUND(H38/2,0)</f>
        <v>0</v>
      </c>
      <c r="J38" s="176">
        <f t="shared" si="1"/>
        <v>0</v>
      </c>
      <c r="K38" s="176">
        <f t="shared" ref="K38:K79" si="18">SUM(I38:J38)</f>
        <v>0</v>
      </c>
    </row>
    <row r="39" spans="1:11" ht="20.100000000000001" hidden="1" customHeight="1" x14ac:dyDescent="0.2">
      <c r="A39" s="87" t="str">
        <f>'MASTER DATA SHEET 2'!A31</f>
        <v xml:space="preserve"> </v>
      </c>
      <c r="B39" s="262">
        <f>'MASTER DATA SHEET 2'!B31</f>
        <v>0</v>
      </c>
      <c r="C39" s="263">
        <f>'MASTER DATA SHEET 2'!C31</f>
        <v>0</v>
      </c>
      <c r="D39" s="87">
        <f>IF('MASTER DATA SHEET 2'!AC31="No",0,'MASTER DATA SHEET 2'!K31)</f>
        <v>0</v>
      </c>
      <c r="E39" s="176">
        <f t="shared" si="14"/>
        <v>0</v>
      </c>
      <c r="F39" s="176">
        <f t="shared" si="15"/>
        <v>0</v>
      </c>
      <c r="G39" s="176">
        <f t="shared" si="16"/>
        <v>0</v>
      </c>
      <c r="H39" s="176">
        <f>IF('MASTER DATA SHEET 2'!AD31="no",0,ROUND('MASTER DATA SHEET 2'!K31*1.03,-2))</f>
        <v>0</v>
      </c>
      <c r="I39" s="176">
        <f t="shared" si="17"/>
        <v>0</v>
      </c>
      <c r="J39" s="176">
        <f t="shared" si="1"/>
        <v>0</v>
      </c>
      <c r="K39" s="176">
        <f t="shared" si="18"/>
        <v>0</v>
      </c>
    </row>
    <row r="40" spans="1:11" ht="20.100000000000001" hidden="1" customHeight="1" x14ac:dyDescent="0.2">
      <c r="A40" s="87" t="str">
        <f>'MASTER DATA SHEET 2'!A32</f>
        <v xml:space="preserve"> </v>
      </c>
      <c r="B40" s="262">
        <f>'MASTER DATA SHEET 2'!B32</f>
        <v>0</v>
      </c>
      <c r="C40" s="263">
        <f>'MASTER DATA SHEET 2'!C32</f>
        <v>0</v>
      </c>
      <c r="D40" s="87">
        <f>IF('MASTER DATA SHEET 2'!AC32="No",0,'MASTER DATA SHEET 2'!K32)</f>
        <v>0</v>
      </c>
      <c r="E40" s="176">
        <f t="shared" si="14"/>
        <v>0</v>
      </c>
      <c r="F40" s="176">
        <f t="shared" si="15"/>
        <v>0</v>
      </c>
      <c r="G40" s="176">
        <f t="shared" si="16"/>
        <v>0</v>
      </c>
      <c r="H40" s="176">
        <f>IF('MASTER DATA SHEET 2'!AD32="no",0,ROUND('MASTER DATA SHEET 2'!K32*1.03,-2))</f>
        <v>0</v>
      </c>
      <c r="I40" s="176">
        <f t="shared" si="17"/>
        <v>0</v>
      </c>
      <c r="J40" s="176">
        <f t="shared" si="1"/>
        <v>0</v>
      </c>
      <c r="K40" s="176">
        <f t="shared" si="18"/>
        <v>0</v>
      </c>
    </row>
    <row r="41" spans="1:11" ht="20.100000000000001" hidden="1" customHeight="1" x14ac:dyDescent="0.2">
      <c r="A41" s="87" t="str">
        <f>'MASTER DATA SHEET 2'!A33</f>
        <v xml:space="preserve"> </v>
      </c>
      <c r="B41" s="262">
        <f>'MASTER DATA SHEET 2'!B33</f>
        <v>0</v>
      </c>
      <c r="C41" s="263">
        <f>'MASTER DATA SHEET 2'!C33</f>
        <v>0</v>
      </c>
      <c r="D41" s="87">
        <f>IF('MASTER DATA SHEET 2'!AC33="No",0,'MASTER DATA SHEET 2'!K33)</f>
        <v>0</v>
      </c>
      <c r="E41" s="176">
        <f t="shared" si="14"/>
        <v>0</v>
      </c>
      <c r="F41" s="176">
        <f t="shared" si="15"/>
        <v>0</v>
      </c>
      <c r="G41" s="176">
        <f t="shared" si="16"/>
        <v>0</v>
      </c>
      <c r="H41" s="176">
        <f>IF('MASTER DATA SHEET 2'!AD33="no",0,ROUND('MASTER DATA SHEET 2'!K33*1.03,-2))</f>
        <v>0</v>
      </c>
      <c r="I41" s="176">
        <f t="shared" si="17"/>
        <v>0</v>
      </c>
      <c r="J41" s="176">
        <f t="shared" si="1"/>
        <v>0</v>
      </c>
      <c r="K41" s="176">
        <f t="shared" si="18"/>
        <v>0</v>
      </c>
    </row>
    <row r="42" spans="1:11" ht="20.100000000000001" hidden="1" customHeight="1" x14ac:dyDescent="0.2">
      <c r="A42" s="87" t="str">
        <f>'MASTER DATA SHEET 2'!A34</f>
        <v xml:space="preserve"> </v>
      </c>
      <c r="B42" s="262">
        <f>'MASTER DATA SHEET 2'!B34</f>
        <v>0</v>
      </c>
      <c r="C42" s="263">
        <f>'MASTER DATA SHEET 2'!C34</f>
        <v>0</v>
      </c>
      <c r="D42" s="87">
        <f>IF('MASTER DATA SHEET 2'!AC34="No",0,'MASTER DATA SHEET 2'!K34)</f>
        <v>0</v>
      </c>
      <c r="E42" s="176">
        <f t="shared" si="14"/>
        <v>0</v>
      </c>
      <c r="F42" s="176">
        <f t="shared" si="15"/>
        <v>0</v>
      </c>
      <c r="G42" s="176">
        <f t="shared" si="16"/>
        <v>0</v>
      </c>
      <c r="H42" s="176">
        <f>IF('MASTER DATA SHEET 2'!AD34="no",0,ROUND('MASTER DATA SHEET 2'!K34*1.03,-2))</f>
        <v>0</v>
      </c>
      <c r="I42" s="176">
        <f t="shared" si="17"/>
        <v>0</v>
      </c>
      <c r="J42" s="176">
        <f t="shared" si="1"/>
        <v>0</v>
      </c>
      <c r="K42" s="176">
        <f t="shared" si="18"/>
        <v>0</v>
      </c>
    </row>
    <row r="43" spans="1:11" ht="20.100000000000001" hidden="1" customHeight="1" x14ac:dyDescent="0.2">
      <c r="A43" s="87" t="str">
        <f>'MASTER DATA SHEET 2'!A35</f>
        <v xml:space="preserve"> </v>
      </c>
      <c r="B43" s="262">
        <f>'MASTER DATA SHEET 2'!B35</f>
        <v>0</v>
      </c>
      <c r="C43" s="263">
        <f>'MASTER DATA SHEET 2'!C35</f>
        <v>0</v>
      </c>
      <c r="D43" s="87">
        <f>IF('MASTER DATA SHEET 2'!AC35="No",0,'MASTER DATA SHEET 2'!K35)</f>
        <v>0</v>
      </c>
      <c r="E43" s="176">
        <f t="shared" si="14"/>
        <v>0</v>
      </c>
      <c r="F43" s="176">
        <f t="shared" si="15"/>
        <v>0</v>
      </c>
      <c r="G43" s="176">
        <f t="shared" si="16"/>
        <v>0</v>
      </c>
      <c r="H43" s="176">
        <f>IF('MASTER DATA SHEET 2'!AD35="no",0,ROUND('MASTER DATA SHEET 2'!K35*1.03,-2))</f>
        <v>0</v>
      </c>
      <c r="I43" s="176">
        <f t="shared" si="17"/>
        <v>0</v>
      </c>
      <c r="J43" s="176">
        <f t="shared" si="1"/>
        <v>0</v>
      </c>
      <c r="K43" s="176">
        <f t="shared" si="18"/>
        <v>0</v>
      </c>
    </row>
    <row r="44" spans="1:11" ht="20.100000000000001" hidden="1" customHeight="1" x14ac:dyDescent="0.2">
      <c r="A44" s="87" t="str">
        <f>'MASTER DATA SHEET 2'!A36</f>
        <v xml:space="preserve"> </v>
      </c>
      <c r="B44" s="262">
        <f>'MASTER DATA SHEET 2'!B36</f>
        <v>0</v>
      </c>
      <c r="C44" s="263">
        <f>'MASTER DATA SHEET 2'!C36</f>
        <v>0</v>
      </c>
      <c r="D44" s="87">
        <f>IF('MASTER DATA SHEET 2'!AC36="No",0,'MASTER DATA SHEET 2'!K36)</f>
        <v>0</v>
      </c>
      <c r="E44" s="176">
        <f t="shared" si="14"/>
        <v>0</v>
      </c>
      <c r="F44" s="176">
        <f t="shared" si="15"/>
        <v>0</v>
      </c>
      <c r="G44" s="176">
        <f t="shared" si="16"/>
        <v>0</v>
      </c>
      <c r="H44" s="176">
        <f>IF('MASTER DATA SHEET 2'!AD36="no",0,ROUND('MASTER DATA SHEET 2'!K36*1.03,-2))</f>
        <v>0</v>
      </c>
      <c r="I44" s="176">
        <f t="shared" si="17"/>
        <v>0</v>
      </c>
      <c r="J44" s="176">
        <f t="shared" si="1"/>
        <v>0</v>
      </c>
      <c r="K44" s="176">
        <f t="shared" si="18"/>
        <v>0</v>
      </c>
    </row>
    <row r="45" spans="1:11" ht="20.100000000000001" hidden="1" customHeight="1" x14ac:dyDescent="0.2">
      <c r="A45" s="87" t="str">
        <f>'MASTER DATA SHEET 2'!A37</f>
        <v xml:space="preserve"> </v>
      </c>
      <c r="B45" s="262">
        <f>'MASTER DATA SHEET 2'!B37</f>
        <v>0</v>
      </c>
      <c r="C45" s="263">
        <f>'MASTER DATA SHEET 2'!C37</f>
        <v>0</v>
      </c>
      <c r="D45" s="87">
        <f>IF('MASTER DATA SHEET 2'!AC37="No",0,'MASTER DATA SHEET 2'!K37)</f>
        <v>0</v>
      </c>
      <c r="E45" s="176">
        <f t="shared" si="14"/>
        <v>0</v>
      </c>
      <c r="F45" s="176">
        <f t="shared" si="15"/>
        <v>0</v>
      </c>
      <c r="G45" s="176">
        <f t="shared" si="16"/>
        <v>0</v>
      </c>
      <c r="H45" s="176">
        <f>IF('MASTER DATA SHEET 2'!AD37="no",0,ROUND('MASTER DATA SHEET 2'!K37*1.03,-2))</f>
        <v>0</v>
      </c>
      <c r="I45" s="176">
        <f t="shared" si="17"/>
        <v>0</v>
      </c>
      <c r="J45" s="176">
        <f t="shared" si="1"/>
        <v>0</v>
      </c>
      <c r="K45" s="176">
        <f t="shared" si="18"/>
        <v>0</v>
      </c>
    </row>
    <row r="46" spans="1:11" ht="20.100000000000001" hidden="1" customHeight="1" x14ac:dyDescent="0.2">
      <c r="A46" s="87" t="str">
        <f>'MASTER DATA SHEET 2'!A38</f>
        <v xml:space="preserve"> </v>
      </c>
      <c r="B46" s="262">
        <f>'MASTER DATA SHEET 2'!B38</f>
        <v>0</v>
      </c>
      <c r="C46" s="263">
        <f>'MASTER DATA SHEET 2'!C38</f>
        <v>0</v>
      </c>
      <c r="D46" s="87">
        <f>IF('MASTER DATA SHEET 2'!AC38="No",0,'MASTER DATA SHEET 2'!K38)</f>
        <v>0</v>
      </c>
      <c r="E46" s="176">
        <f t="shared" si="14"/>
        <v>0</v>
      </c>
      <c r="F46" s="176">
        <f t="shared" si="15"/>
        <v>0</v>
      </c>
      <c r="G46" s="176">
        <f t="shared" si="16"/>
        <v>0</v>
      </c>
      <c r="H46" s="176">
        <f>IF('MASTER DATA SHEET 2'!AD38="no",0,ROUND('MASTER DATA SHEET 2'!K38*1.03,-2))</f>
        <v>0</v>
      </c>
      <c r="I46" s="176">
        <f t="shared" si="17"/>
        <v>0</v>
      </c>
      <c r="J46" s="176">
        <f t="shared" si="1"/>
        <v>0</v>
      </c>
      <c r="K46" s="176">
        <f t="shared" si="18"/>
        <v>0</v>
      </c>
    </row>
    <row r="47" spans="1:11" ht="20.100000000000001" hidden="1" customHeight="1" x14ac:dyDescent="0.2">
      <c r="A47" s="87" t="str">
        <f>'MASTER DATA SHEET 2'!A39</f>
        <v xml:space="preserve"> </v>
      </c>
      <c r="B47" s="262">
        <f>'MASTER DATA SHEET 2'!B39</f>
        <v>0</v>
      </c>
      <c r="C47" s="263">
        <f>'MASTER DATA SHEET 2'!C39</f>
        <v>0</v>
      </c>
      <c r="D47" s="87">
        <f>IF('MASTER DATA SHEET 2'!AC39="No",0,'MASTER DATA SHEET 2'!K39)</f>
        <v>0</v>
      </c>
      <c r="E47" s="176">
        <f t="shared" si="14"/>
        <v>0</v>
      </c>
      <c r="F47" s="176">
        <f t="shared" si="15"/>
        <v>0</v>
      </c>
      <c r="G47" s="176">
        <f t="shared" si="16"/>
        <v>0</v>
      </c>
      <c r="H47" s="176">
        <f>IF('MASTER DATA SHEET 2'!AD39="no",0,ROUND('MASTER DATA SHEET 2'!K39*1.03,-2))</f>
        <v>0</v>
      </c>
      <c r="I47" s="176">
        <f t="shared" si="17"/>
        <v>0</v>
      </c>
      <c r="J47" s="176">
        <f t="shared" si="1"/>
        <v>0</v>
      </c>
      <c r="K47" s="176">
        <f t="shared" si="18"/>
        <v>0</v>
      </c>
    </row>
    <row r="48" spans="1:11" ht="20.100000000000001" hidden="1" customHeight="1" x14ac:dyDescent="0.2">
      <c r="A48" s="87" t="str">
        <f>'MASTER DATA SHEET 2'!A40</f>
        <v xml:space="preserve"> </v>
      </c>
      <c r="B48" s="262">
        <f>'MASTER DATA SHEET 2'!B40</f>
        <v>0</v>
      </c>
      <c r="C48" s="263">
        <f>'MASTER DATA SHEET 2'!C40</f>
        <v>0</v>
      </c>
      <c r="D48" s="87">
        <f>IF('MASTER DATA SHEET 2'!AC40="No",0,'MASTER DATA SHEET 2'!K40)</f>
        <v>0</v>
      </c>
      <c r="E48" s="176">
        <f t="shared" si="14"/>
        <v>0</v>
      </c>
      <c r="F48" s="176">
        <f t="shared" si="15"/>
        <v>0</v>
      </c>
      <c r="G48" s="176">
        <f t="shared" si="16"/>
        <v>0</v>
      </c>
      <c r="H48" s="176">
        <f>IF('MASTER DATA SHEET 2'!AD40="no",0,ROUND('MASTER DATA SHEET 2'!K40*1.03,-2))</f>
        <v>0</v>
      </c>
      <c r="I48" s="176">
        <f t="shared" si="17"/>
        <v>0</v>
      </c>
      <c r="J48" s="176">
        <f t="shared" si="1"/>
        <v>0</v>
      </c>
      <c r="K48" s="176">
        <f t="shared" si="18"/>
        <v>0</v>
      </c>
    </row>
    <row r="49" spans="1:11" ht="20.100000000000001" hidden="1" customHeight="1" x14ac:dyDescent="0.2">
      <c r="A49" s="87" t="str">
        <f>'MASTER DATA SHEET 2'!A41</f>
        <v xml:space="preserve"> </v>
      </c>
      <c r="B49" s="262">
        <f>'MASTER DATA SHEET 2'!B41</f>
        <v>0</v>
      </c>
      <c r="C49" s="263">
        <f>'MASTER DATA SHEET 2'!C41</f>
        <v>0</v>
      </c>
      <c r="D49" s="87">
        <f>IF('MASTER DATA SHEET 2'!AC41="No",0,'MASTER DATA SHEET 2'!K41)</f>
        <v>0</v>
      </c>
      <c r="E49" s="176">
        <f t="shared" si="14"/>
        <v>0</v>
      </c>
      <c r="F49" s="176">
        <f t="shared" si="15"/>
        <v>0</v>
      </c>
      <c r="G49" s="176">
        <f t="shared" si="16"/>
        <v>0</v>
      </c>
      <c r="H49" s="176">
        <f>IF('MASTER DATA SHEET 2'!AD41="no",0,ROUND('MASTER DATA SHEET 2'!K41*1.03,-2))</f>
        <v>0</v>
      </c>
      <c r="I49" s="176">
        <f t="shared" si="17"/>
        <v>0</v>
      </c>
      <c r="J49" s="176">
        <f t="shared" si="1"/>
        <v>0</v>
      </c>
      <c r="K49" s="176">
        <f t="shared" si="18"/>
        <v>0</v>
      </c>
    </row>
    <row r="50" spans="1:11" ht="20.100000000000001" hidden="1" customHeight="1" x14ac:dyDescent="0.2">
      <c r="A50" s="87" t="str">
        <f>'MASTER DATA SHEET 2'!A42</f>
        <v xml:space="preserve"> </v>
      </c>
      <c r="B50" s="262">
        <f>'MASTER DATA SHEET 2'!B42</f>
        <v>0</v>
      </c>
      <c r="C50" s="263">
        <f>'MASTER DATA SHEET 2'!C42</f>
        <v>0</v>
      </c>
      <c r="D50" s="87">
        <f>IF('MASTER DATA SHEET 2'!AC42="No",0,'MASTER DATA SHEET 2'!K42)</f>
        <v>0</v>
      </c>
      <c r="E50" s="176">
        <f t="shared" si="14"/>
        <v>0</v>
      </c>
      <c r="F50" s="176">
        <f t="shared" si="15"/>
        <v>0</v>
      </c>
      <c r="G50" s="176">
        <f t="shared" si="16"/>
        <v>0</v>
      </c>
      <c r="H50" s="176">
        <f>IF('MASTER DATA SHEET 2'!AD42="no",0,ROUND('MASTER DATA SHEET 2'!K42*1.03,-2))</f>
        <v>0</v>
      </c>
      <c r="I50" s="176">
        <f t="shared" si="17"/>
        <v>0</v>
      </c>
      <c r="J50" s="176">
        <f t="shared" si="1"/>
        <v>0</v>
      </c>
      <c r="K50" s="176">
        <f t="shared" si="18"/>
        <v>0</v>
      </c>
    </row>
    <row r="51" spans="1:11" ht="20.100000000000001" hidden="1" customHeight="1" x14ac:dyDescent="0.2">
      <c r="A51" s="87" t="str">
        <f>'MASTER DATA SHEET 2'!A43</f>
        <v xml:space="preserve"> </v>
      </c>
      <c r="B51" s="262">
        <f>'MASTER DATA SHEET 2'!B43</f>
        <v>0</v>
      </c>
      <c r="C51" s="263">
        <f>'MASTER DATA SHEET 2'!C43</f>
        <v>0</v>
      </c>
      <c r="D51" s="87">
        <f>IF('MASTER DATA SHEET 2'!AC43="No",0,'MASTER DATA SHEET 2'!K43)</f>
        <v>0</v>
      </c>
      <c r="E51" s="176">
        <f t="shared" si="14"/>
        <v>0</v>
      </c>
      <c r="F51" s="176">
        <f t="shared" si="15"/>
        <v>0</v>
      </c>
      <c r="G51" s="176">
        <f t="shared" si="16"/>
        <v>0</v>
      </c>
      <c r="H51" s="176">
        <f>IF('MASTER DATA SHEET 2'!AD43="no",0,ROUND('MASTER DATA SHEET 2'!K43*1.03,-2))</f>
        <v>0</v>
      </c>
      <c r="I51" s="176">
        <f t="shared" si="17"/>
        <v>0</v>
      </c>
      <c r="J51" s="176">
        <f t="shared" si="1"/>
        <v>0</v>
      </c>
      <c r="K51" s="176">
        <f t="shared" si="18"/>
        <v>0</v>
      </c>
    </row>
    <row r="52" spans="1:11" ht="20.100000000000001" hidden="1" customHeight="1" x14ac:dyDescent="0.2">
      <c r="A52" s="87" t="str">
        <f>'MASTER DATA SHEET 2'!A44</f>
        <v xml:space="preserve"> </v>
      </c>
      <c r="B52" s="262">
        <f>'MASTER DATA SHEET 2'!B44</f>
        <v>0</v>
      </c>
      <c r="C52" s="263">
        <f>'MASTER DATA SHEET 2'!C44</f>
        <v>0</v>
      </c>
      <c r="D52" s="87">
        <f>IF('MASTER DATA SHEET 2'!AC44="No",0,'MASTER DATA SHEET 2'!K44)</f>
        <v>0</v>
      </c>
      <c r="E52" s="176">
        <f t="shared" si="14"/>
        <v>0</v>
      </c>
      <c r="F52" s="176">
        <f t="shared" si="15"/>
        <v>0</v>
      </c>
      <c r="G52" s="176">
        <f t="shared" si="16"/>
        <v>0</v>
      </c>
      <c r="H52" s="176">
        <f>IF('MASTER DATA SHEET 2'!AD44="no",0,ROUND('MASTER DATA SHEET 2'!K44*1.03,-2))</f>
        <v>0</v>
      </c>
      <c r="I52" s="176">
        <f t="shared" si="17"/>
        <v>0</v>
      </c>
      <c r="J52" s="176">
        <f t="shared" si="1"/>
        <v>0</v>
      </c>
      <c r="K52" s="176">
        <f t="shared" si="18"/>
        <v>0</v>
      </c>
    </row>
    <row r="53" spans="1:11" ht="20.100000000000001" hidden="1" customHeight="1" x14ac:dyDescent="0.2">
      <c r="A53" s="87" t="str">
        <f>'MASTER DATA SHEET 2'!A45</f>
        <v xml:space="preserve"> </v>
      </c>
      <c r="B53" s="262">
        <f>'MASTER DATA SHEET 2'!B45</f>
        <v>0</v>
      </c>
      <c r="C53" s="263">
        <f>'MASTER DATA SHEET 2'!C45</f>
        <v>0</v>
      </c>
      <c r="D53" s="87">
        <f>IF('MASTER DATA SHEET 2'!AC45="No",0,'MASTER DATA SHEET 2'!K45)</f>
        <v>0</v>
      </c>
      <c r="E53" s="176">
        <f t="shared" si="14"/>
        <v>0</v>
      </c>
      <c r="F53" s="176">
        <f t="shared" si="15"/>
        <v>0</v>
      </c>
      <c r="G53" s="176">
        <f t="shared" si="16"/>
        <v>0</v>
      </c>
      <c r="H53" s="176">
        <f>IF('MASTER DATA SHEET 2'!AD45="no",0,ROUND('MASTER DATA SHEET 2'!K45*1.03,-2))</f>
        <v>0</v>
      </c>
      <c r="I53" s="176">
        <f t="shared" si="17"/>
        <v>0</v>
      </c>
      <c r="J53" s="176">
        <f t="shared" si="1"/>
        <v>0</v>
      </c>
      <c r="K53" s="176">
        <f t="shared" si="18"/>
        <v>0</v>
      </c>
    </row>
    <row r="54" spans="1:11" ht="20.100000000000001" hidden="1" customHeight="1" x14ac:dyDescent="0.2">
      <c r="A54" s="87" t="str">
        <f>'MASTER DATA SHEET 2'!A46</f>
        <v xml:space="preserve"> </v>
      </c>
      <c r="B54" s="262">
        <f>'MASTER DATA SHEET 2'!B46</f>
        <v>0</v>
      </c>
      <c r="C54" s="263">
        <f>'MASTER DATA SHEET 2'!C46</f>
        <v>0</v>
      </c>
      <c r="D54" s="87">
        <f>IF('MASTER DATA SHEET 2'!AC46="No",0,'MASTER DATA SHEET 2'!K46)</f>
        <v>0</v>
      </c>
      <c r="E54" s="176">
        <f t="shared" si="14"/>
        <v>0</v>
      </c>
      <c r="F54" s="176">
        <f t="shared" si="15"/>
        <v>0</v>
      </c>
      <c r="G54" s="176">
        <f t="shared" si="16"/>
        <v>0</v>
      </c>
      <c r="H54" s="176">
        <f>IF('MASTER DATA SHEET 2'!AD46="no",0,ROUND('MASTER DATA SHEET 2'!K46*1.03,-2))</f>
        <v>0</v>
      </c>
      <c r="I54" s="176">
        <f t="shared" si="17"/>
        <v>0</v>
      </c>
      <c r="J54" s="176">
        <f t="shared" si="1"/>
        <v>0</v>
      </c>
      <c r="K54" s="176">
        <f t="shared" si="18"/>
        <v>0</v>
      </c>
    </row>
    <row r="55" spans="1:11" ht="20.100000000000001" hidden="1" customHeight="1" x14ac:dyDescent="0.2">
      <c r="A55" s="87" t="str">
        <f>'MASTER DATA SHEET 2'!A47</f>
        <v xml:space="preserve"> </v>
      </c>
      <c r="B55" s="262">
        <f>'MASTER DATA SHEET 2'!B47</f>
        <v>0</v>
      </c>
      <c r="C55" s="263">
        <f>'MASTER DATA SHEET 2'!C47</f>
        <v>0</v>
      </c>
      <c r="D55" s="87">
        <f>IF('MASTER DATA SHEET 2'!AC47="No",0,'MASTER DATA SHEET 2'!K47)</f>
        <v>0</v>
      </c>
      <c r="E55" s="176">
        <f t="shared" si="14"/>
        <v>0</v>
      </c>
      <c r="F55" s="176">
        <f t="shared" si="15"/>
        <v>0</v>
      </c>
      <c r="G55" s="176">
        <f t="shared" si="16"/>
        <v>0</v>
      </c>
      <c r="H55" s="176">
        <f>IF('MASTER DATA SHEET 2'!AD47="no",0,ROUND('MASTER DATA SHEET 2'!K47*1.03,-2))</f>
        <v>0</v>
      </c>
      <c r="I55" s="176">
        <f t="shared" si="17"/>
        <v>0</v>
      </c>
      <c r="J55" s="176">
        <f t="shared" si="1"/>
        <v>0</v>
      </c>
      <c r="K55" s="176">
        <f t="shared" si="18"/>
        <v>0</v>
      </c>
    </row>
    <row r="56" spans="1:11" ht="20.100000000000001" hidden="1" customHeight="1" x14ac:dyDescent="0.2">
      <c r="A56" s="87" t="str">
        <f>'MASTER DATA SHEET 2'!A48</f>
        <v xml:space="preserve"> </v>
      </c>
      <c r="B56" s="262">
        <f>'MASTER DATA SHEET 2'!B48</f>
        <v>0</v>
      </c>
      <c r="C56" s="263">
        <f>'MASTER DATA SHEET 2'!C48</f>
        <v>0</v>
      </c>
      <c r="D56" s="87">
        <f>IF('MASTER DATA SHEET 2'!AC48="No",0,'MASTER DATA SHEET 2'!K48)</f>
        <v>0</v>
      </c>
      <c r="E56" s="176">
        <f t="shared" si="14"/>
        <v>0</v>
      </c>
      <c r="F56" s="176">
        <f t="shared" si="15"/>
        <v>0</v>
      </c>
      <c r="G56" s="176">
        <f t="shared" si="16"/>
        <v>0</v>
      </c>
      <c r="H56" s="176">
        <f>IF('MASTER DATA SHEET 2'!AD48="no",0,ROUND('MASTER DATA SHEET 2'!K48*1.03,-2))</f>
        <v>0</v>
      </c>
      <c r="I56" s="176">
        <f t="shared" si="17"/>
        <v>0</v>
      </c>
      <c r="J56" s="176">
        <f t="shared" si="1"/>
        <v>0</v>
      </c>
      <c r="K56" s="176">
        <f t="shared" si="18"/>
        <v>0</v>
      </c>
    </row>
    <row r="57" spans="1:11" ht="20.100000000000001" hidden="1" customHeight="1" x14ac:dyDescent="0.2">
      <c r="A57" s="87" t="str">
        <f>'MASTER DATA SHEET 2'!A49</f>
        <v xml:space="preserve"> </v>
      </c>
      <c r="B57" s="262">
        <f>'MASTER DATA SHEET 2'!B49</f>
        <v>0</v>
      </c>
      <c r="C57" s="263">
        <f>'MASTER DATA SHEET 2'!C49</f>
        <v>0</v>
      </c>
      <c r="D57" s="87">
        <f>IF('MASTER DATA SHEET 2'!AC49="No",0,'MASTER DATA SHEET 2'!K49)</f>
        <v>0</v>
      </c>
      <c r="E57" s="176">
        <f t="shared" si="14"/>
        <v>0</v>
      </c>
      <c r="F57" s="176">
        <f t="shared" si="15"/>
        <v>0</v>
      </c>
      <c r="G57" s="176">
        <f t="shared" si="16"/>
        <v>0</v>
      </c>
      <c r="H57" s="176">
        <f>IF('MASTER DATA SHEET 2'!AD49="no",0,ROUND('MASTER DATA SHEET 2'!K49*1.03,-2))</f>
        <v>0</v>
      </c>
      <c r="I57" s="176">
        <f t="shared" si="17"/>
        <v>0</v>
      </c>
      <c r="J57" s="176">
        <f t="shared" si="1"/>
        <v>0</v>
      </c>
      <c r="K57" s="176">
        <f t="shared" si="18"/>
        <v>0</v>
      </c>
    </row>
    <row r="58" spans="1:11" ht="20.100000000000001" hidden="1" customHeight="1" x14ac:dyDescent="0.2">
      <c r="A58" s="87" t="str">
        <f>'MASTER DATA SHEET 2'!A50</f>
        <v xml:space="preserve"> </v>
      </c>
      <c r="B58" s="262">
        <f>'MASTER DATA SHEET 2'!B50</f>
        <v>0</v>
      </c>
      <c r="C58" s="263">
        <f>'MASTER DATA SHEET 2'!C50</f>
        <v>0</v>
      </c>
      <c r="D58" s="87">
        <f>IF('MASTER DATA SHEET 2'!AC50="No",0,'MASTER DATA SHEET 2'!K50)</f>
        <v>0</v>
      </c>
      <c r="E58" s="176">
        <f t="shared" si="14"/>
        <v>0</v>
      </c>
      <c r="F58" s="176">
        <f t="shared" si="15"/>
        <v>0</v>
      </c>
      <c r="G58" s="176">
        <f t="shared" si="16"/>
        <v>0</v>
      </c>
      <c r="H58" s="176">
        <f>IF('MASTER DATA SHEET 2'!AD50="no",0,ROUND('MASTER DATA SHEET 2'!K50*1.03,-2))</f>
        <v>0</v>
      </c>
      <c r="I58" s="176">
        <f t="shared" si="17"/>
        <v>0</v>
      </c>
      <c r="J58" s="176">
        <f t="shared" si="1"/>
        <v>0</v>
      </c>
      <c r="K58" s="176">
        <f t="shared" si="18"/>
        <v>0</v>
      </c>
    </row>
    <row r="59" spans="1:11" ht="20.100000000000001" hidden="1" customHeight="1" x14ac:dyDescent="0.2">
      <c r="A59" s="87" t="str">
        <f>'MASTER DATA SHEET 2'!A51</f>
        <v xml:space="preserve"> </v>
      </c>
      <c r="B59" s="262">
        <f>'MASTER DATA SHEET 2'!B51</f>
        <v>0</v>
      </c>
      <c r="C59" s="263">
        <f>'MASTER DATA SHEET 2'!C51</f>
        <v>0</v>
      </c>
      <c r="D59" s="87">
        <f>IF('MASTER DATA SHEET 2'!AC51="No",0,'MASTER DATA SHEET 2'!K51)</f>
        <v>0</v>
      </c>
      <c r="E59" s="176">
        <f t="shared" si="14"/>
        <v>0</v>
      </c>
      <c r="F59" s="176">
        <f t="shared" si="15"/>
        <v>0</v>
      </c>
      <c r="G59" s="176">
        <f t="shared" si="16"/>
        <v>0</v>
      </c>
      <c r="H59" s="176">
        <f>IF('MASTER DATA SHEET 2'!AD51="no",0,ROUND('MASTER DATA SHEET 2'!K51*1.03,-2))</f>
        <v>0</v>
      </c>
      <c r="I59" s="176">
        <f t="shared" si="17"/>
        <v>0</v>
      </c>
      <c r="J59" s="176">
        <f t="shared" si="1"/>
        <v>0</v>
      </c>
      <c r="K59" s="176">
        <f t="shared" si="18"/>
        <v>0</v>
      </c>
    </row>
    <row r="60" spans="1:11" ht="20.100000000000001" hidden="1" customHeight="1" x14ac:dyDescent="0.2">
      <c r="A60" s="87" t="str">
        <f>'MASTER DATA SHEET 2'!A52</f>
        <v xml:space="preserve"> </v>
      </c>
      <c r="B60" s="262">
        <f>'MASTER DATA SHEET 2'!B52</f>
        <v>0</v>
      </c>
      <c r="C60" s="263">
        <f>'MASTER DATA SHEET 2'!C52</f>
        <v>0</v>
      </c>
      <c r="D60" s="87">
        <f>IF('MASTER DATA SHEET 2'!AC52="No",0,'MASTER DATA SHEET 2'!K52)</f>
        <v>0</v>
      </c>
      <c r="E60" s="176">
        <f t="shared" si="14"/>
        <v>0</v>
      </c>
      <c r="F60" s="176">
        <f t="shared" si="15"/>
        <v>0</v>
      </c>
      <c r="G60" s="176">
        <f t="shared" si="16"/>
        <v>0</v>
      </c>
      <c r="H60" s="176">
        <f>IF('MASTER DATA SHEET 2'!AD52="no",0,ROUND('MASTER DATA SHEET 2'!K52*1.03,-2))</f>
        <v>0</v>
      </c>
      <c r="I60" s="176">
        <f t="shared" si="17"/>
        <v>0</v>
      </c>
      <c r="J60" s="176">
        <f t="shared" si="1"/>
        <v>0</v>
      </c>
      <c r="K60" s="176">
        <f t="shared" si="18"/>
        <v>0</v>
      </c>
    </row>
    <row r="61" spans="1:11" ht="20.100000000000001" hidden="1" customHeight="1" x14ac:dyDescent="0.2">
      <c r="A61" s="87" t="str">
        <f>'MASTER DATA SHEET 2'!A53</f>
        <v xml:space="preserve"> </v>
      </c>
      <c r="B61" s="262">
        <f>'MASTER DATA SHEET 2'!B53</f>
        <v>0</v>
      </c>
      <c r="C61" s="263">
        <f>'MASTER DATA SHEET 2'!C53</f>
        <v>0</v>
      </c>
      <c r="D61" s="87">
        <f>IF('MASTER DATA SHEET 2'!AC53="No",0,'MASTER DATA SHEET 2'!K53)</f>
        <v>0</v>
      </c>
      <c r="E61" s="176">
        <f t="shared" si="14"/>
        <v>0</v>
      </c>
      <c r="F61" s="176">
        <f t="shared" si="15"/>
        <v>0</v>
      </c>
      <c r="G61" s="176">
        <f t="shared" si="16"/>
        <v>0</v>
      </c>
      <c r="H61" s="176">
        <f>IF('MASTER DATA SHEET 2'!AD53="no",0,ROUND('MASTER DATA SHEET 2'!K53*1.03,-2))</f>
        <v>0</v>
      </c>
      <c r="I61" s="176">
        <f t="shared" si="17"/>
        <v>0</v>
      </c>
      <c r="J61" s="176">
        <f t="shared" si="1"/>
        <v>0</v>
      </c>
      <c r="K61" s="176">
        <f t="shared" si="18"/>
        <v>0</v>
      </c>
    </row>
    <row r="62" spans="1:11" ht="20.100000000000001" hidden="1" customHeight="1" x14ac:dyDescent="0.2">
      <c r="A62" s="87" t="str">
        <f>'MASTER DATA SHEET 2'!A54</f>
        <v xml:space="preserve"> </v>
      </c>
      <c r="B62" s="262">
        <f>'MASTER DATA SHEET 2'!B54</f>
        <v>0</v>
      </c>
      <c r="C62" s="263">
        <f>'MASTER DATA SHEET 2'!C54</f>
        <v>0</v>
      </c>
      <c r="D62" s="87">
        <f>IF('MASTER DATA SHEET 2'!AC54="No",0,'MASTER DATA SHEET 2'!K54)</f>
        <v>0</v>
      </c>
      <c r="E62" s="176">
        <f t="shared" si="14"/>
        <v>0</v>
      </c>
      <c r="F62" s="176">
        <f t="shared" si="15"/>
        <v>0</v>
      </c>
      <c r="G62" s="176">
        <f t="shared" si="16"/>
        <v>0</v>
      </c>
      <c r="H62" s="176">
        <f>IF('MASTER DATA SHEET 2'!AD54="no",0,ROUND('MASTER DATA SHEET 2'!K54*1.03,-2))</f>
        <v>0</v>
      </c>
      <c r="I62" s="176">
        <f t="shared" si="17"/>
        <v>0</v>
      </c>
      <c r="J62" s="176">
        <f t="shared" si="1"/>
        <v>0</v>
      </c>
      <c r="K62" s="176">
        <f t="shared" si="18"/>
        <v>0</v>
      </c>
    </row>
    <row r="63" spans="1:11" ht="20.100000000000001" hidden="1" customHeight="1" x14ac:dyDescent="0.2">
      <c r="A63" s="87" t="str">
        <f>'MASTER DATA SHEET 2'!A55</f>
        <v xml:space="preserve"> </v>
      </c>
      <c r="B63" s="262">
        <f>'MASTER DATA SHEET 2'!B55</f>
        <v>0</v>
      </c>
      <c r="C63" s="263">
        <f>'MASTER DATA SHEET 2'!C55</f>
        <v>0</v>
      </c>
      <c r="D63" s="87">
        <f>IF('MASTER DATA SHEET 2'!AC55="No",0,'MASTER DATA SHEET 2'!K55)</f>
        <v>0</v>
      </c>
      <c r="E63" s="176">
        <f t="shared" si="14"/>
        <v>0</v>
      </c>
      <c r="F63" s="176">
        <f t="shared" si="15"/>
        <v>0</v>
      </c>
      <c r="G63" s="176">
        <f t="shared" si="16"/>
        <v>0</v>
      </c>
      <c r="H63" s="176">
        <f>IF('MASTER DATA SHEET 2'!AD55="no",0,ROUND('MASTER DATA SHEET 2'!K55*1.03,-2))</f>
        <v>0</v>
      </c>
      <c r="I63" s="176">
        <f t="shared" si="17"/>
        <v>0</v>
      </c>
      <c r="J63" s="176">
        <f t="shared" si="1"/>
        <v>0</v>
      </c>
      <c r="K63" s="176">
        <f t="shared" si="18"/>
        <v>0</v>
      </c>
    </row>
    <row r="64" spans="1:11" ht="20.100000000000001" hidden="1" customHeight="1" x14ac:dyDescent="0.2">
      <c r="A64" s="87" t="str">
        <f>'MASTER DATA SHEET 2'!A56</f>
        <v xml:space="preserve"> </v>
      </c>
      <c r="B64" s="262">
        <f>'MASTER DATA SHEET 2'!B56</f>
        <v>0</v>
      </c>
      <c r="C64" s="263">
        <f>'MASTER DATA SHEET 2'!C56</f>
        <v>0</v>
      </c>
      <c r="D64" s="87">
        <f>IF('MASTER DATA SHEET 2'!AC56="No",0,'MASTER DATA SHEET 2'!K56)</f>
        <v>0</v>
      </c>
      <c r="E64" s="176">
        <f t="shared" si="14"/>
        <v>0</v>
      </c>
      <c r="F64" s="176">
        <f t="shared" si="15"/>
        <v>0</v>
      </c>
      <c r="G64" s="176">
        <f t="shared" si="16"/>
        <v>0</v>
      </c>
      <c r="H64" s="176">
        <f>IF('MASTER DATA SHEET 2'!AD56="no",0,ROUND('MASTER DATA SHEET 2'!K56*1.03,-2))</f>
        <v>0</v>
      </c>
      <c r="I64" s="176">
        <f t="shared" si="17"/>
        <v>0</v>
      </c>
      <c r="J64" s="176">
        <f t="shared" si="1"/>
        <v>0</v>
      </c>
      <c r="K64" s="176">
        <f t="shared" si="18"/>
        <v>0</v>
      </c>
    </row>
    <row r="65" spans="1:11" ht="20.100000000000001" hidden="1" customHeight="1" x14ac:dyDescent="0.2">
      <c r="A65" s="87" t="str">
        <f>'MASTER DATA SHEET 2'!A57</f>
        <v xml:space="preserve"> </v>
      </c>
      <c r="B65" s="262">
        <f>'MASTER DATA SHEET 2'!B57</f>
        <v>0</v>
      </c>
      <c r="C65" s="263">
        <f>'MASTER DATA SHEET 2'!C57</f>
        <v>0</v>
      </c>
      <c r="D65" s="87">
        <f>IF('MASTER DATA SHEET 2'!AC57="No",0,'MASTER DATA SHEET 2'!K57)</f>
        <v>0</v>
      </c>
      <c r="E65" s="176">
        <f t="shared" si="14"/>
        <v>0</v>
      </c>
      <c r="F65" s="176">
        <f t="shared" si="15"/>
        <v>0</v>
      </c>
      <c r="G65" s="176">
        <f t="shared" si="16"/>
        <v>0</v>
      </c>
      <c r="H65" s="176">
        <f>IF('MASTER DATA SHEET 2'!AD57="no",0,ROUND('MASTER DATA SHEET 2'!K57*1.03,-2))</f>
        <v>0</v>
      </c>
      <c r="I65" s="176">
        <f t="shared" si="17"/>
        <v>0</v>
      </c>
      <c r="J65" s="176">
        <f t="shared" si="1"/>
        <v>0</v>
      </c>
      <c r="K65" s="176">
        <f t="shared" si="18"/>
        <v>0</v>
      </c>
    </row>
    <row r="66" spans="1:11" ht="20.100000000000001" hidden="1" customHeight="1" x14ac:dyDescent="0.2">
      <c r="A66" s="87" t="str">
        <f>'MASTER DATA SHEET 2'!A58</f>
        <v xml:space="preserve"> </v>
      </c>
      <c r="B66" s="262">
        <f>'MASTER DATA SHEET 2'!B58</f>
        <v>0</v>
      </c>
      <c r="C66" s="263">
        <f>'MASTER DATA SHEET 2'!C58</f>
        <v>0</v>
      </c>
      <c r="D66" s="87">
        <f>IF('MASTER DATA SHEET 2'!AC58="No",0,'MASTER DATA SHEET 2'!K58)</f>
        <v>0</v>
      </c>
      <c r="E66" s="176">
        <f t="shared" si="14"/>
        <v>0</v>
      </c>
      <c r="F66" s="176">
        <f t="shared" si="15"/>
        <v>0</v>
      </c>
      <c r="G66" s="176">
        <f t="shared" si="16"/>
        <v>0</v>
      </c>
      <c r="H66" s="176">
        <f>IF('MASTER DATA SHEET 2'!AD58="no",0,ROUND('MASTER DATA SHEET 2'!K58*1.03,-2))</f>
        <v>0</v>
      </c>
      <c r="I66" s="176">
        <f t="shared" si="17"/>
        <v>0</v>
      </c>
      <c r="J66" s="176">
        <f t="shared" si="1"/>
        <v>0</v>
      </c>
      <c r="K66" s="176">
        <f t="shared" si="18"/>
        <v>0</v>
      </c>
    </row>
    <row r="67" spans="1:11" ht="20.100000000000001" hidden="1" customHeight="1" x14ac:dyDescent="0.2">
      <c r="A67" s="87" t="str">
        <f>'MASTER DATA SHEET 2'!A59</f>
        <v xml:space="preserve"> </v>
      </c>
      <c r="B67" s="262">
        <f>'MASTER DATA SHEET 2'!B59</f>
        <v>0</v>
      </c>
      <c r="C67" s="263">
        <f>'MASTER DATA SHEET 2'!C59</f>
        <v>0</v>
      </c>
      <c r="D67" s="87">
        <f>IF('MASTER DATA SHEET 2'!AC59="No",0,'MASTER DATA SHEET 2'!K59)</f>
        <v>0</v>
      </c>
      <c r="E67" s="176">
        <f t="shared" si="14"/>
        <v>0</v>
      </c>
      <c r="F67" s="176">
        <f t="shared" si="15"/>
        <v>0</v>
      </c>
      <c r="G67" s="176">
        <f t="shared" si="16"/>
        <v>0</v>
      </c>
      <c r="H67" s="176">
        <f>IF('MASTER DATA SHEET 2'!AD59="no",0,ROUND('MASTER DATA SHEET 2'!K59*1.03,-2))</f>
        <v>0</v>
      </c>
      <c r="I67" s="176">
        <f t="shared" si="17"/>
        <v>0</v>
      </c>
      <c r="J67" s="176">
        <f t="shared" si="1"/>
        <v>0</v>
      </c>
      <c r="K67" s="176">
        <f t="shared" si="18"/>
        <v>0</v>
      </c>
    </row>
    <row r="68" spans="1:11" ht="20.100000000000001" hidden="1" customHeight="1" x14ac:dyDescent="0.2">
      <c r="A68" s="87" t="str">
        <f>'MASTER DATA SHEET 2'!A60</f>
        <v xml:space="preserve"> </v>
      </c>
      <c r="B68" s="262">
        <f>'MASTER DATA SHEET 2'!B60</f>
        <v>0</v>
      </c>
      <c r="C68" s="263">
        <f>'MASTER DATA SHEET 2'!C60</f>
        <v>0</v>
      </c>
      <c r="D68" s="87">
        <f>IF('MASTER DATA SHEET 2'!AC60="No",0,'MASTER DATA SHEET 2'!K60)</f>
        <v>0</v>
      </c>
      <c r="E68" s="176">
        <f t="shared" si="14"/>
        <v>0</v>
      </c>
      <c r="F68" s="176">
        <f t="shared" si="15"/>
        <v>0</v>
      </c>
      <c r="G68" s="176">
        <f t="shared" si="16"/>
        <v>0</v>
      </c>
      <c r="H68" s="176">
        <f>IF('MASTER DATA SHEET 2'!AD60="no",0,ROUND('MASTER DATA SHEET 2'!K60*1.03,-2))</f>
        <v>0</v>
      </c>
      <c r="I68" s="176">
        <f t="shared" si="17"/>
        <v>0</v>
      </c>
      <c r="J68" s="176">
        <f t="shared" si="1"/>
        <v>0</v>
      </c>
      <c r="K68" s="176">
        <f t="shared" si="18"/>
        <v>0</v>
      </c>
    </row>
    <row r="69" spans="1:11" ht="20.100000000000001" hidden="1" customHeight="1" x14ac:dyDescent="0.2">
      <c r="A69" s="87" t="str">
        <f>'MASTER DATA SHEET 2'!A61</f>
        <v xml:space="preserve"> </v>
      </c>
      <c r="B69" s="262">
        <f>'MASTER DATA SHEET 2'!B61</f>
        <v>0</v>
      </c>
      <c r="C69" s="263">
        <f>'MASTER DATA SHEET 2'!C61</f>
        <v>0</v>
      </c>
      <c r="D69" s="87">
        <f>IF('MASTER DATA SHEET 2'!AC61="No",0,'MASTER DATA SHEET 2'!K61)</f>
        <v>0</v>
      </c>
      <c r="E69" s="176">
        <f t="shared" si="14"/>
        <v>0</v>
      </c>
      <c r="F69" s="176">
        <f t="shared" si="15"/>
        <v>0</v>
      </c>
      <c r="G69" s="176">
        <f t="shared" si="16"/>
        <v>0</v>
      </c>
      <c r="H69" s="176">
        <f>IF('MASTER DATA SHEET 2'!AD61="no",0,ROUND('MASTER DATA SHEET 2'!K61*1.03,-2))</f>
        <v>0</v>
      </c>
      <c r="I69" s="176">
        <f t="shared" si="17"/>
        <v>0</v>
      </c>
      <c r="J69" s="176">
        <f t="shared" si="1"/>
        <v>0</v>
      </c>
      <c r="K69" s="176">
        <f t="shared" si="18"/>
        <v>0</v>
      </c>
    </row>
    <row r="70" spans="1:11" ht="20.100000000000001" hidden="1" customHeight="1" x14ac:dyDescent="0.2">
      <c r="A70" s="87">
        <f>'MASTER DATA SHEET 2'!A62</f>
        <v>0</v>
      </c>
      <c r="B70" s="262">
        <f>'MASTER DATA SHEET 2'!B62</f>
        <v>0</v>
      </c>
      <c r="C70" s="263">
        <f>'MASTER DATA SHEET 2'!C62</f>
        <v>0</v>
      </c>
      <c r="D70" s="87">
        <f>IF('MASTER DATA SHEET 2'!AC62="No",0,'MASTER DATA SHEET 2'!K62)</f>
        <v>0</v>
      </c>
      <c r="E70" s="176">
        <f t="shared" si="14"/>
        <v>0</v>
      </c>
      <c r="F70" s="176">
        <f t="shared" si="15"/>
        <v>0</v>
      </c>
      <c r="G70" s="176">
        <f t="shared" si="16"/>
        <v>0</v>
      </c>
      <c r="H70" s="176">
        <f>IF('MASTER DATA SHEET 2'!AD62="no",0,ROUND('MASTER DATA SHEET 2'!K62*1.03,-2))</f>
        <v>0</v>
      </c>
      <c r="I70" s="176">
        <f t="shared" si="17"/>
        <v>0</v>
      </c>
      <c r="J70" s="176">
        <f t="shared" si="1"/>
        <v>0</v>
      </c>
      <c r="K70" s="176">
        <f t="shared" si="18"/>
        <v>0</v>
      </c>
    </row>
    <row r="71" spans="1:11" ht="20.100000000000001" hidden="1" customHeight="1" x14ac:dyDescent="0.2">
      <c r="A71" s="87">
        <f>'MASTER DATA SHEET 2'!A63</f>
        <v>0</v>
      </c>
      <c r="B71" s="262">
        <f>'MASTER DATA SHEET 2'!B63</f>
        <v>0</v>
      </c>
      <c r="C71" s="263">
        <f>'MASTER DATA SHEET 2'!C63</f>
        <v>0</v>
      </c>
      <c r="D71" s="87">
        <f>IF('MASTER DATA SHEET 2'!AC63="No",0,'MASTER DATA SHEET 2'!K63)</f>
        <v>0</v>
      </c>
      <c r="E71" s="176">
        <f t="shared" si="14"/>
        <v>0</v>
      </c>
      <c r="F71" s="176">
        <f t="shared" si="15"/>
        <v>0</v>
      </c>
      <c r="G71" s="176">
        <f t="shared" si="16"/>
        <v>0</v>
      </c>
      <c r="H71" s="176">
        <f>IF('MASTER DATA SHEET 2'!AD63="no",0,ROUND('MASTER DATA SHEET 2'!K63*1.03,-2))</f>
        <v>0</v>
      </c>
      <c r="I71" s="176">
        <f t="shared" si="17"/>
        <v>0</v>
      </c>
      <c r="J71" s="176">
        <f t="shared" si="1"/>
        <v>0</v>
      </c>
      <c r="K71" s="176">
        <f t="shared" si="18"/>
        <v>0</v>
      </c>
    </row>
    <row r="72" spans="1:11" ht="20.100000000000001" hidden="1" customHeight="1" x14ac:dyDescent="0.2">
      <c r="A72" s="87">
        <f>'MASTER DATA SHEET 2'!A64</f>
        <v>0</v>
      </c>
      <c r="B72" s="262" t="str">
        <f>'MASTER DATA SHEET 2'!B64</f>
        <v>कार्यालय में पोस्ट विवरण</v>
      </c>
      <c r="C72" s="263">
        <f>'MASTER DATA SHEET 2'!C64</f>
        <v>0</v>
      </c>
      <c r="D72" s="87">
        <f>IF('MASTER DATA SHEET 2'!AC64="No",0,'MASTER DATA SHEET 2'!K64)</f>
        <v>0</v>
      </c>
      <c r="E72" s="176">
        <f t="shared" si="14"/>
        <v>0</v>
      </c>
      <c r="F72" s="176">
        <f t="shared" si="15"/>
        <v>0</v>
      </c>
      <c r="G72" s="176">
        <f t="shared" si="16"/>
        <v>0</v>
      </c>
      <c r="H72" s="176">
        <f>IF('MASTER DATA SHEET 2'!AD64="no",0,ROUND('MASTER DATA SHEET 2'!K64*1.03,-2))</f>
        <v>0</v>
      </c>
      <c r="I72" s="176">
        <f t="shared" si="17"/>
        <v>0</v>
      </c>
      <c r="J72" s="176">
        <f t="shared" ref="J72:J79" si="19">ROUND(I72*55%,0)</f>
        <v>0</v>
      </c>
      <c r="K72" s="176">
        <f t="shared" si="18"/>
        <v>0</v>
      </c>
    </row>
    <row r="73" spans="1:11" ht="20.100000000000001" hidden="1" customHeight="1" x14ac:dyDescent="0.2">
      <c r="A73" s="87">
        <f>'MASTER DATA SHEET 2'!A65</f>
        <v>0</v>
      </c>
      <c r="B73" s="262" t="str">
        <f>'MASTER DATA SHEET 2'!B65</f>
        <v>अतिरिक्त जिला शिक्षा अधिकारी</v>
      </c>
      <c r="C73" s="263">
        <f>'MASTER DATA SHEET 2'!C65</f>
        <v>0</v>
      </c>
      <c r="D73" s="87">
        <f>IF('MASTER DATA SHEET 2'!AC65="No",0,'MASTER DATA SHEET 2'!K65)</f>
        <v>0</v>
      </c>
      <c r="E73" s="176">
        <f t="shared" si="14"/>
        <v>0</v>
      </c>
      <c r="F73" s="176">
        <f t="shared" si="15"/>
        <v>0</v>
      </c>
      <c r="G73" s="176">
        <f t="shared" si="16"/>
        <v>0</v>
      </c>
      <c r="H73" s="176">
        <f>IF('MASTER DATA SHEET 2'!AD65="no",0,ROUND('MASTER DATA SHEET 2'!K65*1.03,-2))</f>
        <v>0</v>
      </c>
      <c r="I73" s="176">
        <f t="shared" si="17"/>
        <v>0</v>
      </c>
      <c r="J73" s="176">
        <f t="shared" si="19"/>
        <v>0</v>
      </c>
      <c r="K73" s="176">
        <f t="shared" si="18"/>
        <v>0</v>
      </c>
    </row>
    <row r="74" spans="1:11" ht="20.100000000000001" hidden="1" customHeight="1" x14ac:dyDescent="0.2">
      <c r="A74" s="87">
        <f>'MASTER DATA SHEET 2'!A66</f>
        <v>0</v>
      </c>
      <c r="B74" s="262" t="str">
        <f>'MASTER DATA SHEET 2'!B66</f>
        <v>अतिरिक्त प्रशासनिक अधिकारी</v>
      </c>
      <c r="C74" s="263">
        <f>'MASTER DATA SHEET 2'!C66</f>
        <v>0</v>
      </c>
      <c r="D74" s="87">
        <f>IF('MASTER DATA SHEET 2'!AC66="No",0,'MASTER DATA SHEET 2'!K66)</f>
        <v>0</v>
      </c>
      <c r="E74" s="176">
        <f t="shared" si="14"/>
        <v>0</v>
      </c>
      <c r="F74" s="176">
        <f t="shared" si="15"/>
        <v>0</v>
      </c>
      <c r="G74" s="176">
        <f t="shared" si="16"/>
        <v>0</v>
      </c>
      <c r="H74" s="176">
        <f>IF('MASTER DATA SHEET 2'!AD66="no",0,ROUND('MASTER DATA SHEET 2'!K66*1.03,-2))</f>
        <v>0</v>
      </c>
      <c r="I74" s="176">
        <f t="shared" si="17"/>
        <v>0</v>
      </c>
      <c r="J74" s="176">
        <f t="shared" si="19"/>
        <v>0</v>
      </c>
      <c r="K74" s="176">
        <f t="shared" si="18"/>
        <v>0</v>
      </c>
    </row>
    <row r="75" spans="1:11" ht="20.100000000000001" hidden="1" customHeight="1" x14ac:dyDescent="0.2">
      <c r="A75" s="87">
        <f>'MASTER DATA SHEET 2'!A67</f>
        <v>0</v>
      </c>
      <c r="B75" s="262" t="str">
        <f>'MASTER DATA SHEET 2'!B67</f>
        <v>अध्यापक</v>
      </c>
      <c r="C75" s="263">
        <f>'MASTER DATA SHEET 2'!C67</f>
        <v>0</v>
      </c>
      <c r="D75" s="87">
        <f>IF('MASTER DATA SHEET 2'!AC67="No",0,'MASTER DATA SHEET 2'!K67)</f>
        <v>0</v>
      </c>
      <c r="E75" s="176">
        <f t="shared" si="14"/>
        <v>0</v>
      </c>
      <c r="F75" s="176">
        <f t="shared" si="15"/>
        <v>0</v>
      </c>
      <c r="G75" s="176">
        <f t="shared" si="16"/>
        <v>0</v>
      </c>
      <c r="H75" s="176">
        <f>IF('MASTER DATA SHEET 2'!AD67="no",0,ROUND('MASTER DATA SHEET 2'!K67*1.03,-2))</f>
        <v>0</v>
      </c>
      <c r="I75" s="176">
        <f t="shared" si="17"/>
        <v>0</v>
      </c>
      <c r="J75" s="176">
        <f t="shared" si="19"/>
        <v>0</v>
      </c>
      <c r="K75" s="176">
        <f t="shared" si="18"/>
        <v>0</v>
      </c>
    </row>
    <row r="76" spans="1:11" ht="20.100000000000001" hidden="1" customHeight="1" x14ac:dyDescent="0.2">
      <c r="A76" s="87">
        <f>'MASTER DATA SHEET 2'!A68</f>
        <v>0</v>
      </c>
      <c r="B76" s="262" t="str">
        <f>'MASTER DATA SHEET 2'!B68</f>
        <v>आशुलिपिक</v>
      </c>
      <c r="C76" s="263">
        <f>'MASTER DATA SHEET 2'!C68</f>
        <v>0</v>
      </c>
      <c r="D76" s="87">
        <f>IF('MASTER DATA SHEET 2'!AC68="No",0,'MASTER DATA SHEET 2'!K68)</f>
        <v>0</v>
      </c>
      <c r="E76" s="176">
        <f t="shared" si="14"/>
        <v>0</v>
      </c>
      <c r="F76" s="176">
        <f t="shared" si="15"/>
        <v>0</v>
      </c>
      <c r="G76" s="176">
        <f t="shared" si="16"/>
        <v>0</v>
      </c>
      <c r="H76" s="176">
        <f>IF('MASTER DATA SHEET 2'!AD68="no",0,ROUND('MASTER DATA SHEET 2'!K68*1.03,-2))</f>
        <v>0</v>
      </c>
      <c r="I76" s="176">
        <f t="shared" si="17"/>
        <v>0</v>
      </c>
      <c r="J76" s="176">
        <f t="shared" si="19"/>
        <v>0</v>
      </c>
      <c r="K76" s="176">
        <f t="shared" si="18"/>
        <v>0</v>
      </c>
    </row>
    <row r="77" spans="1:11" ht="20.100000000000001" hidden="1" customHeight="1" x14ac:dyDescent="0.2">
      <c r="A77" s="87">
        <f>'MASTER DATA SHEET 2'!A69</f>
        <v>0</v>
      </c>
      <c r="B77" s="262" t="str">
        <f>'MASTER DATA SHEET 2'!B69</f>
        <v>उप जिला शिक्षा अधिकारी (शारीरिक शिक्षा)</v>
      </c>
      <c r="C77" s="263">
        <f>'MASTER DATA SHEET 2'!C69</f>
        <v>0</v>
      </c>
      <c r="D77" s="87">
        <f>IF('MASTER DATA SHEET 2'!AC69="No",0,'MASTER DATA SHEET 2'!K69)</f>
        <v>0</v>
      </c>
      <c r="E77" s="176">
        <f t="shared" si="14"/>
        <v>0</v>
      </c>
      <c r="F77" s="176">
        <f t="shared" si="15"/>
        <v>0</v>
      </c>
      <c r="G77" s="176">
        <f t="shared" si="16"/>
        <v>0</v>
      </c>
      <c r="H77" s="176">
        <f>IF('MASTER DATA SHEET 2'!AD69="no",0,ROUND('MASTER DATA SHEET 2'!K69*1.03,-2))</f>
        <v>0</v>
      </c>
      <c r="I77" s="176">
        <f t="shared" si="17"/>
        <v>0</v>
      </c>
      <c r="J77" s="176">
        <f t="shared" si="19"/>
        <v>0</v>
      </c>
      <c r="K77" s="176">
        <f t="shared" si="18"/>
        <v>0</v>
      </c>
    </row>
    <row r="78" spans="1:11" ht="20.100000000000001" hidden="1" customHeight="1" x14ac:dyDescent="0.2">
      <c r="A78" s="87">
        <f>'MASTER DATA SHEET 2'!A70</f>
        <v>0</v>
      </c>
      <c r="B78" s="262" t="str">
        <f>'MASTER DATA SHEET 2'!B70</f>
        <v>उपनिदेशक</v>
      </c>
      <c r="C78" s="263">
        <f>'MASTER DATA SHEET 2'!C70</f>
        <v>0</v>
      </c>
      <c r="D78" s="87">
        <f>IF('MASTER DATA SHEET 2'!AC70="No",0,'MASTER DATA SHEET 2'!K70)</f>
        <v>0</v>
      </c>
      <c r="E78" s="176">
        <f t="shared" si="14"/>
        <v>0</v>
      </c>
      <c r="F78" s="176">
        <f t="shared" si="15"/>
        <v>0</v>
      </c>
      <c r="G78" s="176">
        <f t="shared" si="16"/>
        <v>0</v>
      </c>
      <c r="H78" s="176">
        <f>IF('MASTER DATA SHEET 2'!AD70="no",0,ROUND('MASTER DATA SHEET 2'!K70*1.03,-2))</f>
        <v>0</v>
      </c>
      <c r="I78" s="176">
        <f t="shared" si="17"/>
        <v>0</v>
      </c>
      <c r="J78" s="176">
        <f t="shared" si="19"/>
        <v>0</v>
      </c>
      <c r="K78" s="176">
        <f t="shared" si="18"/>
        <v>0</v>
      </c>
    </row>
    <row r="79" spans="1:11" ht="20.100000000000001" hidden="1" customHeight="1" x14ac:dyDescent="0.2">
      <c r="A79" s="87">
        <f>'MASTER DATA SHEET 2'!A71</f>
        <v>0</v>
      </c>
      <c r="B79" s="262" t="str">
        <f>'MASTER DATA SHEET 2'!B71</f>
        <v>कनिष्ठ लेखाकार</v>
      </c>
      <c r="C79" s="263">
        <f>'MASTER DATA SHEET 2'!C71</f>
        <v>0</v>
      </c>
      <c r="D79" s="87">
        <f>IF('MASTER DATA SHEET 2'!AC71="No",0,'MASTER DATA SHEET 2'!K71)</f>
        <v>0</v>
      </c>
      <c r="E79" s="176">
        <f t="shared" si="14"/>
        <v>0</v>
      </c>
      <c r="F79" s="176">
        <f t="shared" si="15"/>
        <v>0</v>
      </c>
      <c r="G79" s="176">
        <f t="shared" si="16"/>
        <v>0</v>
      </c>
      <c r="H79" s="176">
        <f>IF('MASTER DATA SHEET 2'!AD71="no",0,ROUND('MASTER DATA SHEET 2'!K71*1.03,-2))</f>
        <v>0</v>
      </c>
      <c r="I79" s="176">
        <f t="shared" si="17"/>
        <v>0</v>
      </c>
      <c r="J79" s="176">
        <f t="shared" si="19"/>
        <v>0</v>
      </c>
      <c r="K79" s="176">
        <f t="shared" si="18"/>
        <v>0</v>
      </c>
    </row>
    <row r="80" spans="1:11" ht="20.100000000000001" customHeight="1" x14ac:dyDescent="0.3">
      <c r="A80" s="691" t="s">
        <v>7</v>
      </c>
      <c r="B80" s="691"/>
      <c r="C80" s="691"/>
      <c r="D80" s="243">
        <f>SUM(D7:D79)</f>
        <v>77700</v>
      </c>
      <c r="E80" s="243">
        <f t="shared" ref="E80:K80" si="20">SUM(E7:E79)</f>
        <v>38850</v>
      </c>
      <c r="F80" s="243">
        <f t="shared" si="20"/>
        <v>21368</v>
      </c>
      <c r="G80" s="243">
        <f t="shared" si="20"/>
        <v>60218</v>
      </c>
      <c r="H80" s="243">
        <f t="shared" si="20"/>
        <v>80000</v>
      </c>
      <c r="I80" s="243">
        <f t="shared" si="20"/>
        <v>40000</v>
      </c>
      <c r="J80" s="243">
        <f t="shared" si="20"/>
        <v>22000</v>
      </c>
      <c r="K80" s="243">
        <f t="shared" si="20"/>
        <v>62000</v>
      </c>
    </row>
    <row r="81" spans="1:13" ht="18.75" x14ac:dyDescent="0.3">
      <c r="A81" s="198"/>
      <c r="B81" s="198"/>
      <c r="C81" s="198"/>
      <c r="D81" s="29"/>
      <c r="E81" s="29"/>
      <c r="F81" s="29"/>
      <c r="G81" s="29"/>
      <c r="H81" s="29"/>
      <c r="I81" s="29"/>
      <c r="J81" s="29"/>
      <c r="K81" s="29"/>
      <c r="M81" s="29"/>
    </row>
    <row r="82" spans="1:13" x14ac:dyDescent="0.2"/>
    <row r="83" spans="1:13" ht="15.75" x14ac:dyDescent="0.25">
      <c r="H83" s="606" t="str">
        <f>'MASTER DATA SHEET 1'!L2</f>
        <v>iz/kkukpk;Z</v>
      </c>
      <c r="I83" s="606"/>
      <c r="J83" s="606"/>
      <c r="K83" s="606"/>
      <c r="M83" s="29"/>
    </row>
    <row r="84" spans="1:13" ht="15.75" x14ac:dyDescent="0.25">
      <c r="H84" s="606" t="str">
        <f>'MASTER DATA SHEET 1'!L3</f>
        <v>jk-m-ek-fo-Mlk.kk [kqnZ</v>
      </c>
      <c r="I84" s="606"/>
      <c r="J84" s="606"/>
      <c r="K84" s="606"/>
    </row>
    <row r="85" spans="1:13" ht="15.75" x14ac:dyDescent="0.25">
      <c r="H85" s="606" t="str">
        <f>'MASTER DATA SHEET 1'!L4</f>
        <v xml:space="preserve"> ¼ekSyklj½ MhMokuk dqpkeu</v>
      </c>
      <c r="I85" s="606"/>
      <c r="J85" s="606"/>
      <c r="K85" s="606"/>
      <c r="M85" s="29"/>
    </row>
    <row r="86" spans="1:13" ht="18" x14ac:dyDescent="0.2">
      <c r="D86" s="345"/>
    </row>
    <row r="87" spans="1:13" x14ac:dyDescent="0.2">
      <c r="D87" s="181"/>
      <c r="K87" s="1"/>
      <c r="M87" s="29"/>
    </row>
    <row r="88" spans="1:13" x14ac:dyDescent="0.2"/>
    <row r="89" spans="1:13" x14ac:dyDescent="0.2"/>
    <row r="90" spans="1:13" ht="66.75" customHeight="1" x14ac:dyDescent="0.2">
      <c r="A90" s="688" t="s">
        <v>240</v>
      </c>
      <c r="B90" s="688"/>
      <c r="C90" s="688"/>
      <c r="D90" s="688"/>
      <c r="E90" s="688"/>
      <c r="F90" s="688"/>
      <c r="G90" s="688"/>
      <c r="H90" s="688"/>
      <c r="I90" s="688"/>
      <c r="J90" s="688"/>
      <c r="K90" s="688"/>
    </row>
    <row r="91" spans="1:13" hidden="1" x14ac:dyDescent="0.2"/>
    <row r="92" spans="1:13" hidden="1" x14ac:dyDescent="0.2"/>
    <row r="93" spans="1:13" hidden="1" x14ac:dyDescent="0.2"/>
    <row r="94" spans="1:13" hidden="1" x14ac:dyDescent="0.2"/>
    <row r="95" spans="1:13" hidden="1" x14ac:dyDescent="0.2"/>
    <row r="96" spans="1:13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x14ac:dyDescent="0.2"/>
  </sheetData>
  <sheetProtection password="CDA0" sheet="1" objects="1" scenarios="1" formatRows="0"/>
  <mergeCells count="16">
    <mergeCell ref="H85:K85"/>
    <mergeCell ref="A90:K90"/>
    <mergeCell ref="A3:K3"/>
    <mergeCell ref="A4:A5"/>
    <mergeCell ref="B4:B5"/>
    <mergeCell ref="C4:C5"/>
    <mergeCell ref="A80:C80"/>
    <mergeCell ref="H83:K83"/>
    <mergeCell ref="H84:K84"/>
    <mergeCell ref="C2:D2"/>
    <mergeCell ref="I2:J2"/>
    <mergeCell ref="A1:K1"/>
    <mergeCell ref="D4:G4"/>
    <mergeCell ref="H4:K4"/>
    <mergeCell ref="E2:F2"/>
    <mergeCell ref="G2:H2"/>
  </mergeCells>
  <printOptions horizontalCentered="1"/>
  <pageMargins left="0.55118110236220474" right="0.35433070866141736" top="0.39370078740157483" bottom="0.39370078740157483" header="0.51181102362204722" footer="0.51181102362204722"/>
  <pageSetup paperSize="9" scale="96" fitToHeight="3" orientation="landscape" r:id="rId1"/>
  <headerFooter alignWithMargins="0">
    <oddFooter>&amp;C&amp;Z&amp;F&amp;R&amp;A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Z109"/>
  <sheetViews>
    <sheetView view="pageBreakPreview" topLeftCell="C19" zoomScale="130" zoomScaleNormal="115" zoomScaleSheetLayoutView="130" workbookViewId="0">
      <selection activeCell="H22" sqref="H22"/>
    </sheetView>
  </sheetViews>
  <sheetFormatPr defaultColWidth="0" defaultRowHeight="12.75" zeroHeight="1" x14ac:dyDescent="0.2"/>
  <cols>
    <col min="1" max="1" width="13" style="10" customWidth="1"/>
    <col min="2" max="2" width="28.42578125" style="10" customWidth="1"/>
    <col min="3" max="4" width="17" style="10" customWidth="1"/>
    <col min="5" max="5" width="15.5703125" style="10" customWidth="1"/>
    <col min="6" max="6" width="17" style="10" customWidth="1"/>
    <col min="7" max="7" width="17.42578125" style="10" customWidth="1"/>
    <col min="8" max="8" width="11.5703125" style="10" customWidth="1"/>
    <col min="9" max="9" width="18.42578125" style="10" customWidth="1"/>
    <col min="10" max="10" width="10.42578125" style="10" hidden="1" customWidth="1"/>
    <col min="11" max="11" width="12.5703125" style="10" hidden="1" customWidth="1"/>
    <col min="12" max="12" width="10.5703125" style="10" hidden="1" customWidth="1"/>
    <col min="13" max="25" width="9.42578125" style="10" hidden="1" customWidth="1"/>
    <col min="26" max="26" width="9.42578125" style="10" customWidth="1"/>
    <col min="27" max="16384" width="9.42578125" style="10" hidden="1"/>
  </cols>
  <sheetData>
    <row r="1" spans="1:7" ht="17.25" customHeight="1" x14ac:dyDescent="0.3">
      <c r="A1" s="696" t="str">
        <f>'MASTER DATA SHEET 1'!C1</f>
        <v xml:space="preserve">dk;kZy; iz/kkukpk;Z jktdh; mPp ek/;fed fo/kky; Mlk.kk joqZn ¼ekSyklj½ MhMokuk dqpkeu </v>
      </c>
      <c r="B1" s="696"/>
      <c r="C1" s="696"/>
      <c r="D1" s="696"/>
      <c r="E1" s="696"/>
      <c r="F1" s="696"/>
      <c r="G1" s="697"/>
    </row>
    <row r="2" spans="1:7" ht="17.25" customHeight="1" x14ac:dyDescent="0.3">
      <c r="A2" s="703" t="s">
        <v>125</v>
      </c>
      <c r="B2" s="703"/>
      <c r="C2" s="703"/>
      <c r="D2" s="703"/>
      <c r="E2" s="703"/>
      <c r="F2" s="703"/>
      <c r="G2" s="703"/>
    </row>
    <row r="3" spans="1:7" ht="20.25" customHeight="1" x14ac:dyDescent="0.2">
      <c r="A3" s="175" t="s">
        <v>139</v>
      </c>
      <c r="B3" s="81" t="str">
        <f>'MASTER DATA SHEET 1'!C4</f>
        <v>2202-02-109-27-01</v>
      </c>
      <c r="C3" s="121" t="str">
        <f>'MASTER DATA SHEET 1'!H4</f>
        <v>STATE FUND</v>
      </c>
      <c r="D3" s="174" t="s">
        <v>360</v>
      </c>
      <c r="E3" s="157">
        <f>'MASTER DATA SHEET 1'!C3</f>
        <v>111111</v>
      </c>
      <c r="G3" s="244" t="s">
        <v>241</v>
      </c>
    </row>
    <row r="4" spans="1:7" ht="18.75" customHeight="1" x14ac:dyDescent="0.2">
      <c r="A4" s="694" t="s">
        <v>126</v>
      </c>
      <c r="B4" s="694" t="s">
        <v>127</v>
      </c>
      <c r="C4" s="692" t="s">
        <v>128</v>
      </c>
      <c r="D4" s="693"/>
      <c r="E4" s="694" t="s">
        <v>129</v>
      </c>
      <c r="F4" s="694" t="s">
        <v>454</v>
      </c>
      <c r="G4" s="694" t="s">
        <v>455</v>
      </c>
    </row>
    <row r="5" spans="1:7" ht="28.5" customHeight="1" x14ac:dyDescent="0.2">
      <c r="A5" s="695"/>
      <c r="B5" s="695"/>
      <c r="C5" s="86" t="s">
        <v>456</v>
      </c>
      <c r="D5" s="86" t="s">
        <v>457</v>
      </c>
      <c r="E5" s="695"/>
      <c r="F5" s="695"/>
      <c r="G5" s="695"/>
    </row>
    <row r="6" spans="1:7" ht="17.25" customHeight="1" x14ac:dyDescent="0.2">
      <c r="A6" s="164">
        <v>1</v>
      </c>
      <c r="B6" s="164" t="s">
        <v>130</v>
      </c>
      <c r="C6" s="82">
        <f>'MASTER DATA SHEET 1'!K13</f>
        <v>0</v>
      </c>
      <c r="D6" s="82">
        <f>'MASTER DATA SHEET 1'!L13</f>
        <v>0</v>
      </c>
      <c r="E6" s="219">
        <v>0.55000000000000004</v>
      </c>
      <c r="F6" s="84">
        <f>P8G1!N71</f>
        <v>0</v>
      </c>
      <c r="G6" s="84">
        <f>P8G1!M71</f>
        <v>0</v>
      </c>
    </row>
    <row r="7" spans="1:7" ht="17.25" customHeight="1" x14ac:dyDescent="0.2">
      <c r="A7" s="164">
        <v>2</v>
      </c>
      <c r="B7" s="164" t="s">
        <v>131</v>
      </c>
      <c r="C7" s="82">
        <f>'MASTER DATA SHEET 1'!K14</f>
        <v>3</v>
      </c>
      <c r="D7" s="82">
        <f>'MASTER DATA SHEET 1'!L14</f>
        <v>3</v>
      </c>
      <c r="E7" s="219">
        <v>0.55000000000000004</v>
      </c>
      <c r="F7" s="84">
        <f>P8G1!N72</f>
        <v>507760</v>
      </c>
      <c r="G7" s="84">
        <f>P8G1!M72</f>
        <v>522940</v>
      </c>
    </row>
    <row r="8" spans="1:7" s="11" customFormat="1" ht="17.25" customHeight="1" x14ac:dyDescent="0.2">
      <c r="A8" s="699" t="s">
        <v>7</v>
      </c>
      <c r="B8" s="699"/>
      <c r="C8" s="201">
        <f>SUM(C6:C7)</f>
        <v>3</v>
      </c>
      <c r="D8" s="201">
        <f>SUM(D6:D7)</f>
        <v>3</v>
      </c>
      <c r="E8" s="83"/>
      <c r="F8" s="201">
        <f>SUM(F6:F7)</f>
        <v>507760</v>
      </c>
      <c r="G8" s="201">
        <f>SUM(G6:G7)</f>
        <v>522940</v>
      </c>
    </row>
    <row r="9" spans="1:7" ht="17.25" customHeight="1" x14ac:dyDescent="0.3">
      <c r="A9" s="696" t="s">
        <v>132</v>
      </c>
      <c r="B9" s="696"/>
      <c r="C9" s="696"/>
      <c r="D9" s="696"/>
      <c r="E9" s="696"/>
      <c r="F9" s="696"/>
      <c r="G9" s="696"/>
    </row>
    <row r="10" spans="1:7" ht="17.25" customHeight="1" x14ac:dyDescent="0.2">
      <c r="A10" s="164">
        <v>1</v>
      </c>
      <c r="B10" s="164" t="s">
        <v>130</v>
      </c>
      <c r="C10" s="82">
        <f>'MASTER DATA SHEET 1'!M13</f>
        <v>0</v>
      </c>
      <c r="D10" s="82">
        <f>'MASTER DATA SHEET 1'!N13</f>
        <v>0</v>
      </c>
      <c r="E10" s="219">
        <v>0.1</v>
      </c>
      <c r="F10" s="84">
        <f>P8G1!N74</f>
        <v>0</v>
      </c>
      <c r="G10" s="84">
        <f>P8G1!M74</f>
        <v>0</v>
      </c>
    </row>
    <row r="11" spans="1:7" ht="17.25" customHeight="1" x14ac:dyDescent="0.2">
      <c r="A11" s="164">
        <v>2</v>
      </c>
      <c r="B11" s="164" t="s">
        <v>131</v>
      </c>
      <c r="C11" s="82">
        <f>'MASTER DATA SHEET 1'!M14</f>
        <v>3</v>
      </c>
      <c r="D11" s="82">
        <f>'MASTER DATA SHEET 1'!N14</f>
        <v>3</v>
      </c>
      <c r="E11" s="219">
        <v>0.1</v>
      </c>
      <c r="F11" s="84">
        <f>P8G1!N75</f>
        <v>92320</v>
      </c>
      <c r="G11" s="84">
        <f>P8G1!M75</f>
        <v>95080</v>
      </c>
    </row>
    <row r="12" spans="1:7" s="11" customFormat="1" ht="17.25" customHeight="1" x14ac:dyDescent="0.2">
      <c r="A12" s="699" t="s">
        <v>7</v>
      </c>
      <c r="B12" s="699"/>
      <c r="C12" s="201">
        <f>SUM(C10:C11)</f>
        <v>3</v>
      </c>
      <c r="D12" s="201">
        <f>SUM(D10:D11)</f>
        <v>3</v>
      </c>
      <c r="E12" s="83"/>
      <c r="F12" s="201">
        <f>SUM(F10:F11)</f>
        <v>92320</v>
      </c>
      <c r="G12" s="201">
        <f>SUM(G10:G11)</f>
        <v>95080</v>
      </c>
    </row>
    <row r="13" spans="1:7" ht="17.25" customHeight="1" x14ac:dyDescent="0.3">
      <c r="A13" s="696" t="s">
        <v>133</v>
      </c>
      <c r="B13" s="696"/>
      <c r="C13" s="696"/>
      <c r="D13" s="696"/>
      <c r="E13" s="696"/>
      <c r="F13" s="696"/>
      <c r="G13" s="696"/>
    </row>
    <row r="14" spans="1:7" ht="17.25" customHeight="1" x14ac:dyDescent="0.2">
      <c r="A14" s="164">
        <v>1</v>
      </c>
      <c r="B14" s="164" t="s">
        <v>130</v>
      </c>
      <c r="C14" s="84">
        <f>'MASTER DATA SHEET 1'!O13</f>
        <v>0</v>
      </c>
      <c r="D14" s="84">
        <f>'MASTER DATA SHEET 1'!P13</f>
        <v>0</v>
      </c>
      <c r="E14" s="336">
        <v>0.02</v>
      </c>
      <c r="F14" s="84">
        <f>P8G1!N77</f>
        <v>0</v>
      </c>
      <c r="G14" s="84">
        <f>P8G1!M77</f>
        <v>0</v>
      </c>
    </row>
    <row r="15" spans="1:7" ht="17.25" customHeight="1" x14ac:dyDescent="0.2">
      <c r="A15" s="164">
        <v>2</v>
      </c>
      <c r="B15" s="164" t="s">
        <v>131</v>
      </c>
      <c r="C15" s="84">
        <f>'MASTER DATA SHEET 1'!O14</f>
        <v>3</v>
      </c>
      <c r="D15" s="84">
        <f>'MASTER DATA SHEET 1'!P14</f>
        <v>3</v>
      </c>
      <c r="E15" s="336">
        <v>0.02</v>
      </c>
      <c r="F15" s="84">
        <f>P8G1!N78</f>
        <v>3016</v>
      </c>
      <c r="G15" s="84">
        <f>P8G1!M78</f>
        <v>0</v>
      </c>
    </row>
    <row r="16" spans="1:7" s="11" customFormat="1" ht="17.25" customHeight="1" x14ac:dyDescent="0.2">
      <c r="A16" s="699" t="s">
        <v>7</v>
      </c>
      <c r="B16" s="699"/>
      <c r="C16" s="83">
        <f>SUM(C14:C15)</f>
        <v>3</v>
      </c>
      <c r="D16" s="83">
        <f>SUM(D14:D15)</f>
        <v>3</v>
      </c>
      <c r="E16" s="75"/>
      <c r="F16" s="201">
        <f>SUM(F14:F15)</f>
        <v>3016</v>
      </c>
      <c r="G16" s="201">
        <f>P8G1!M79</f>
        <v>0</v>
      </c>
    </row>
    <row r="17" spans="1:7" ht="17.25" customHeight="1" x14ac:dyDescent="0.3">
      <c r="A17" s="696" t="s">
        <v>134</v>
      </c>
      <c r="B17" s="696"/>
      <c r="C17" s="696"/>
      <c r="D17" s="696"/>
      <c r="E17" s="696"/>
      <c r="F17" s="696"/>
      <c r="G17" s="696"/>
    </row>
    <row r="18" spans="1:7" ht="17.25" customHeight="1" x14ac:dyDescent="0.25">
      <c r="A18" s="176">
        <v>1</v>
      </c>
      <c r="B18" s="177" t="s">
        <v>135</v>
      </c>
      <c r="C18" s="43">
        <f>'MASTER DATA SHEET 1'!Q15</f>
        <v>0</v>
      </c>
      <c r="D18" s="43">
        <f>'MASTER DATA SHEET 1'!R15</f>
        <v>0</v>
      </c>
      <c r="E18" s="40">
        <v>1200</v>
      </c>
      <c r="F18" s="43">
        <f>(C18*H181200)+C18*E18*10</f>
        <v>0</v>
      </c>
      <c r="G18" s="43">
        <f>(D18*1200)+D18*E18*9</f>
        <v>0</v>
      </c>
    </row>
    <row r="19" spans="1:7" ht="17.25" customHeight="1" x14ac:dyDescent="0.25">
      <c r="A19" s="176">
        <v>2</v>
      </c>
      <c r="B19" s="177" t="s">
        <v>10</v>
      </c>
      <c r="C19" s="43">
        <f>'MASTER DATA SHEET 1'!S15</f>
        <v>0</v>
      </c>
      <c r="D19" s="43">
        <f>'MASTER DATA SHEET 1'!T15</f>
        <v>0</v>
      </c>
      <c r="E19" s="40">
        <v>900</v>
      </c>
      <c r="F19" s="43">
        <f>C19*E19</f>
        <v>0</v>
      </c>
      <c r="G19" s="43">
        <f>D19*E19</f>
        <v>0</v>
      </c>
    </row>
    <row r="20" spans="1:7" ht="17.25" customHeight="1" x14ac:dyDescent="0.25">
      <c r="A20" s="176">
        <v>3</v>
      </c>
      <c r="B20" s="177" t="s">
        <v>358</v>
      </c>
      <c r="C20" s="43">
        <f>'MASTER DATA SHEET 1'!U15</f>
        <v>0</v>
      </c>
      <c r="D20" s="43">
        <f>'MASTER DATA SHEET 1'!V15</f>
        <v>0</v>
      </c>
      <c r="E20" s="40">
        <v>2160</v>
      </c>
      <c r="F20" s="43">
        <f>C20*E20</f>
        <v>0</v>
      </c>
      <c r="G20" s="43">
        <f>D20*E20</f>
        <v>0</v>
      </c>
    </row>
    <row r="21" spans="1:7" ht="17.25" customHeight="1" x14ac:dyDescent="0.25">
      <c r="A21" s="176">
        <v>4</v>
      </c>
      <c r="B21" s="177" t="s">
        <v>13</v>
      </c>
      <c r="C21" s="85">
        <f>'MASTER DATA SHEET 1'!W15</f>
        <v>1</v>
      </c>
      <c r="D21" s="43">
        <f>'MASTER DATA SHEET 1'!X15</f>
        <v>1</v>
      </c>
      <c r="E21" s="40">
        <v>6774</v>
      </c>
      <c r="F21" s="43">
        <f>C21*E21</f>
        <v>6774</v>
      </c>
      <c r="G21" s="43">
        <f>D21*E21</f>
        <v>6774</v>
      </c>
    </row>
    <row r="22" spans="1:7" s="12" customFormat="1" ht="17.25" customHeight="1" x14ac:dyDescent="0.2">
      <c r="A22" s="192">
        <v>5</v>
      </c>
      <c r="B22" s="178" t="s">
        <v>136</v>
      </c>
      <c r="C22" s="85">
        <f>'MASTER DATA SHEET 1'!Y15</f>
        <v>0</v>
      </c>
      <c r="D22" s="85">
        <f>'MASTER DATA SHEET 1'!Z15</f>
        <v>0</v>
      </c>
      <c r="E22" s="322">
        <v>0</v>
      </c>
      <c r="F22" s="85">
        <f>C22*E22</f>
        <v>0</v>
      </c>
      <c r="G22" s="85">
        <f>D22*E22</f>
        <v>0</v>
      </c>
    </row>
    <row r="23" spans="1:7" s="12" customFormat="1" ht="17.25" customHeight="1" x14ac:dyDescent="0.2">
      <c r="A23" s="192">
        <v>6</v>
      </c>
      <c r="B23" s="178" t="s">
        <v>242</v>
      </c>
      <c r="C23" s="76"/>
      <c r="D23" s="76"/>
      <c r="E23" s="13"/>
      <c r="F23" s="193">
        <f>P8G1!N89</f>
        <v>0</v>
      </c>
      <c r="G23" s="77">
        <v>0</v>
      </c>
    </row>
    <row r="24" spans="1:7" ht="17.25" customHeight="1" x14ac:dyDescent="0.2">
      <c r="A24" s="700">
        <v>7</v>
      </c>
      <c r="B24" s="179" t="s">
        <v>217</v>
      </c>
      <c r="C24" s="85">
        <f>'MASTER DATA SHEET 1'!AB13</f>
        <v>0</v>
      </c>
      <c r="D24" s="85">
        <f>'MASTER DATA SHEET 1'!AC13</f>
        <v>0</v>
      </c>
      <c r="E24" s="76">
        <v>2000</v>
      </c>
      <c r="F24" s="701">
        <f>C24*E24+C25*E25</f>
        <v>0</v>
      </c>
      <c r="G24" s="701">
        <f>D24*E24+D25*E25</f>
        <v>0</v>
      </c>
    </row>
    <row r="25" spans="1:7" ht="17.25" customHeight="1" x14ac:dyDescent="0.2">
      <c r="A25" s="700"/>
      <c r="B25" s="180" t="s">
        <v>218</v>
      </c>
      <c r="C25" s="85">
        <f>'MASTER DATA SHEET 1'!AB14</f>
        <v>0</v>
      </c>
      <c r="D25" s="85">
        <f>'MASTER DATA SHEET 1'!AC14</f>
        <v>0</v>
      </c>
      <c r="E25" s="76">
        <v>2350</v>
      </c>
      <c r="F25" s="702"/>
      <c r="G25" s="702"/>
    </row>
    <row r="26" spans="1:7" ht="18.75" customHeight="1" x14ac:dyDescent="0.2">
      <c r="A26" s="78"/>
      <c r="B26" s="79"/>
      <c r="C26" s="80"/>
      <c r="D26" s="80"/>
      <c r="E26" s="80"/>
      <c r="F26" s="80"/>
      <c r="G26" s="80"/>
    </row>
    <row r="27" spans="1:7" ht="18.75" x14ac:dyDescent="0.3">
      <c r="F27" s="674" t="str">
        <f>'MASTER DATA SHEET 1'!L2</f>
        <v>iz/kkukpk;Z</v>
      </c>
      <c r="G27" s="674"/>
    </row>
    <row r="28" spans="1:7" ht="18.75" x14ac:dyDescent="0.3">
      <c r="F28" s="674" t="str">
        <f>'MASTER DATA SHEET 1'!L3</f>
        <v>jk-m-ek-fo-Mlk.kk [kqnZ</v>
      </c>
      <c r="G28" s="674"/>
    </row>
    <row r="29" spans="1:7" ht="15.75" x14ac:dyDescent="0.25">
      <c r="F29" s="606" t="str">
        <f>'MASTER DATA SHEET 1'!L4</f>
        <v xml:space="preserve"> ¼ekSyklj½ MhMokuk dqpkeu</v>
      </c>
      <c r="G29" s="606"/>
    </row>
    <row r="30" spans="1:7" ht="18" x14ac:dyDescent="0.2">
      <c r="C30" s="348"/>
    </row>
    <row r="31" spans="1:7" x14ac:dyDescent="0.2">
      <c r="G31" s="1"/>
    </row>
    <row r="32" spans="1:7" x14ac:dyDescent="0.2"/>
    <row r="33" spans="1:7" x14ac:dyDescent="0.2"/>
    <row r="34" spans="1:7" x14ac:dyDescent="0.2"/>
    <row r="35" spans="1:7" ht="53.25" customHeight="1" x14ac:dyDescent="0.4">
      <c r="A35" s="698" t="s">
        <v>504</v>
      </c>
      <c r="B35" s="698"/>
      <c r="C35" s="698"/>
      <c r="D35" s="698"/>
      <c r="E35" s="698"/>
      <c r="F35" s="698"/>
      <c r="G35" s="698"/>
    </row>
    <row r="36" spans="1:7" hidden="1" x14ac:dyDescent="0.2"/>
    <row r="37" spans="1:7" hidden="1" x14ac:dyDescent="0.2"/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  <row r="48" spans="1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x14ac:dyDescent="0.2"/>
  </sheetData>
  <sheetProtection password="CDA0" sheet="1" objects="1" scenarios="1"/>
  <mergeCells count="21">
    <mergeCell ref="A1:G1"/>
    <mergeCell ref="A35:G35"/>
    <mergeCell ref="F29:G29"/>
    <mergeCell ref="A12:B12"/>
    <mergeCell ref="A13:G13"/>
    <mergeCell ref="A16:B16"/>
    <mergeCell ref="A17:G17"/>
    <mergeCell ref="F27:G27"/>
    <mergeCell ref="F28:G28"/>
    <mergeCell ref="G4:G5"/>
    <mergeCell ref="A24:A25"/>
    <mergeCell ref="F24:F25"/>
    <mergeCell ref="G24:G25"/>
    <mergeCell ref="A2:G2"/>
    <mergeCell ref="A8:B8"/>
    <mergeCell ref="A9:G9"/>
    <mergeCell ref="C4:D4"/>
    <mergeCell ref="A4:A5"/>
    <mergeCell ref="B4:B5"/>
    <mergeCell ref="E4:E5"/>
    <mergeCell ref="F4:F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fitToWidth="0" orientation="landscape" r:id="rId1"/>
  <headerFooter alignWithMargins="0">
    <oddFooter>&amp;C&amp;Z&amp;F&amp;R&amp;A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T105"/>
  <sheetViews>
    <sheetView view="pageBreakPreview" topLeftCell="K11" zoomScale="130" zoomScaleNormal="55" zoomScaleSheetLayoutView="130" workbookViewId="0">
      <selection activeCell="H22" sqref="H22"/>
    </sheetView>
  </sheetViews>
  <sheetFormatPr defaultColWidth="0" defaultRowHeight="12.75" zeroHeight="1" x14ac:dyDescent="0.2"/>
  <cols>
    <col min="1" max="1" width="5.42578125" style="2" customWidth="1"/>
    <col min="2" max="2" width="3.85546875" style="2" customWidth="1"/>
    <col min="3" max="3" width="23.5703125" style="2" customWidth="1"/>
    <col min="4" max="4" width="17.5703125" style="20" customWidth="1"/>
    <col min="5" max="5" width="16.5703125" style="8" customWidth="1"/>
    <col min="6" max="6" width="26.5703125" style="8" customWidth="1"/>
    <col min="7" max="7" width="13.42578125" style="3" customWidth="1"/>
    <col min="8" max="8" width="8.42578125" style="2" customWidth="1"/>
    <col min="9" max="9" width="9.42578125" style="2" customWidth="1"/>
    <col min="10" max="10" width="8.5703125" style="2" customWidth="1"/>
    <col min="11" max="11" width="10.5703125" style="2" customWidth="1"/>
    <col min="12" max="12" width="7.5703125" style="2" customWidth="1"/>
    <col min="13" max="13" width="10.5703125" style="2" customWidth="1"/>
    <col min="14" max="14" width="13" style="2" customWidth="1"/>
    <col min="15" max="18" width="9.42578125" style="2" hidden="1" customWidth="1"/>
    <col min="19" max="20" width="9.42578125" style="2" customWidth="1"/>
    <col min="21" max="16384" width="9.42578125" style="2" hidden="1"/>
  </cols>
  <sheetData>
    <row r="1" spans="1:18" ht="16.5" customHeight="1" x14ac:dyDescent="0.3">
      <c r="A1" s="704" t="s">
        <v>57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5"/>
    </row>
    <row r="2" spans="1:18" ht="21" customHeight="1" x14ac:dyDescent="0.3">
      <c r="A2" s="639" t="s">
        <v>68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Q2" s="228">
        <f>SUMIFS($Q$10:$Q$66,$O$10:$O$66,"G-Regular",$P$10:$P$66,"Yes")</f>
        <v>0</v>
      </c>
      <c r="R2" s="228"/>
    </row>
    <row r="3" spans="1:18" ht="17.25" customHeight="1" x14ac:dyDescent="0.3">
      <c r="A3" s="639" t="s">
        <v>45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Q3" s="228">
        <f>SUMIFS($Q$10:$Q$66,$O$10:$O$66,"NG-Regular",$P$10:$P$66,"Yes")</f>
        <v>75400</v>
      </c>
    </row>
    <row r="4" spans="1:18" ht="18" customHeight="1" x14ac:dyDescent="0.3">
      <c r="A4" s="709" t="s">
        <v>449</v>
      </c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Q4" s="228"/>
    </row>
    <row r="5" spans="1:18" ht="18.75" customHeight="1" x14ac:dyDescent="0.3">
      <c r="A5" s="146" t="s">
        <v>83</v>
      </c>
      <c r="B5" s="141"/>
      <c r="C5" s="26"/>
      <c r="D5" s="195"/>
      <c r="E5" s="704" t="str">
        <f>'MASTER DATA SHEET 1'!C1</f>
        <v xml:space="preserve">dk;kZy; iz/kkukpk;Z jktdh; mPp ek/;fed fo/kky; Mlk.kk joqZn ¼ekSyklj½ MhMokuk dqpkeu </v>
      </c>
      <c r="F5" s="704"/>
      <c r="G5" s="704"/>
      <c r="H5" s="704"/>
      <c r="I5" s="704"/>
      <c r="J5" s="704"/>
      <c r="K5" s="704"/>
      <c r="L5" s="146" t="s">
        <v>84</v>
      </c>
    </row>
    <row r="6" spans="1:18" ht="18" customHeight="1" x14ac:dyDescent="0.35">
      <c r="A6" s="146" t="s">
        <v>46</v>
      </c>
      <c r="B6" s="182"/>
      <c r="C6" s="182"/>
      <c r="D6" s="183"/>
      <c r="E6" s="706" t="str">
        <f>'MASTER DATA SHEET 1'!C4</f>
        <v>2202-02-109-27-01</v>
      </c>
      <c r="F6" s="706"/>
      <c r="G6" s="706" t="str">
        <f>'MASTER DATA SHEET 1'!H4</f>
        <v>STATE FUND</v>
      </c>
      <c r="H6" s="706"/>
      <c r="I6" s="706"/>
      <c r="K6" s="215"/>
      <c r="L6" s="707" t="s">
        <v>170</v>
      </c>
      <c r="M6" s="708"/>
      <c r="N6" s="142">
        <f>'MASTER DATA SHEET 1'!C3</f>
        <v>111111</v>
      </c>
    </row>
    <row r="7" spans="1:18" s="4" customFormat="1" ht="27" customHeight="1" x14ac:dyDescent="0.2">
      <c r="A7" s="717" t="s">
        <v>56</v>
      </c>
      <c r="B7" s="717" t="s">
        <v>47</v>
      </c>
      <c r="C7" s="717" t="s">
        <v>24</v>
      </c>
      <c r="D7" s="717" t="s">
        <v>243</v>
      </c>
      <c r="E7" s="730" t="s">
        <v>48</v>
      </c>
      <c r="F7" s="730" t="s">
        <v>25</v>
      </c>
      <c r="G7" s="717" t="s">
        <v>49</v>
      </c>
      <c r="H7" s="717"/>
      <c r="I7" s="717" t="s">
        <v>452</v>
      </c>
      <c r="J7" s="717" t="s">
        <v>50</v>
      </c>
      <c r="K7" s="717" t="s">
        <v>26</v>
      </c>
      <c r="L7" s="717"/>
      <c r="M7" s="717" t="s">
        <v>51</v>
      </c>
      <c r="N7" s="717" t="s">
        <v>52</v>
      </c>
    </row>
    <row r="8" spans="1:18" s="4" customFormat="1" ht="57" customHeight="1" x14ac:dyDescent="0.2">
      <c r="A8" s="717"/>
      <c r="B8" s="717"/>
      <c r="C8" s="717"/>
      <c r="D8" s="717"/>
      <c r="E8" s="730"/>
      <c r="F8" s="730"/>
      <c r="G8" s="191" t="s">
        <v>53</v>
      </c>
      <c r="H8" s="191" t="s">
        <v>373</v>
      </c>
      <c r="I8" s="717"/>
      <c r="J8" s="717"/>
      <c r="K8" s="191" t="s">
        <v>54</v>
      </c>
      <c r="L8" s="191" t="s">
        <v>55</v>
      </c>
      <c r="M8" s="717"/>
      <c r="N8" s="717"/>
    </row>
    <row r="9" spans="1:18" s="3" customFormat="1" ht="15" customHeight="1" x14ac:dyDescent="0.2">
      <c r="A9" s="314">
        <v>1</v>
      </c>
      <c r="B9" s="314">
        <v>2</v>
      </c>
      <c r="C9" s="314">
        <v>3</v>
      </c>
      <c r="D9" s="724">
        <v>4</v>
      </c>
      <c r="E9" s="725"/>
      <c r="F9" s="314">
        <v>5</v>
      </c>
      <c r="G9" s="314">
        <v>6</v>
      </c>
      <c r="H9" s="314">
        <v>7</v>
      </c>
      <c r="I9" s="314">
        <v>8</v>
      </c>
      <c r="J9" s="314">
        <v>9</v>
      </c>
      <c r="K9" s="314">
        <v>10</v>
      </c>
      <c r="L9" s="314">
        <v>11</v>
      </c>
      <c r="M9" s="314">
        <v>12</v>
      </c>
      <c r="N9" s="314">
        <v>13</v>
      </c>
    </row>
    <row r="10" spans="1:18" s="18" customFormat="1" ht="20.25" customHeight="1" x14ac:dyDescent="0.2">
      <c r="A10" s="216"/>
      <c r="B10" s="143">
        <f>IF('MASTER DATA SHEET 2'!A5="","",'MASTER DATA SHEET 2'!A5)</f>
        <v>1</v>
      </c>
      <c r="C10" s="173" t="str">
        <f>IF('MASTER DATA SHEET 2'!B5="","",'MASTER DATA SHEET 2'!B5)</f>
        <v>HkkxhjFk ey</v>
      </c>
      <c r="D10" s="143" t="str">
        <f>IF('MASTER DATA SHEET 2'!E5="","",'MASTER DATA SHEET 2'!E5)</f>
        <v>RJNA199328017441</v>
      </c>
      <c r="E10" s="143">
        <f>IF('MASTER DATA SHEET 2'!G5="","",'MASTER DATA SHEET 2'!G5)</f>
        <v>0</v>
      </c>
      <c r="F10" s="144" t="str">
        <f>IF('MASTER DATA SHEET 2'!C5="","",'MASTER DATA SHEET 2'!C5)</f>
        <v>अध्यापक</v>
      </c>
      <c r="G10" s="143" t="str">
        <f>IF('MASTER DATA SHEET 2'!I5="","",'MASTER DATA SHEET 2'!I5)</f>
        <v/>
      </c>
      <c r="H10" s="143" t="str">
        <f>IF('MASTER DATA SHEET 2'!J5="","",'MASTER DATA SHEET 2'!J5)</f>
        <v>L-14</v>
      </c>
      <c r="I10" s="171">
        <f>IFERROR(IF(O10="Fixed",0,IF(SUM('MASTER DATA SHEET 2'!N5:O5)&lt;1,0,'MASTER DATA SHEET 2'!K5)),0)</f>
        <v>77700</v>
      </c>
      <c r="J10" s="171">
        <f>I10*SUM('MASTER DATA SHEET 2'!N5:O5)</f>
        <v>932400</v>
      </c>
      <c r="K10" s="145" t="str">
        <f>IF(I10=0,"-","01/07/2026")</f>
        <v>01/07/2026</v>
      </c>
      <c r="L10" s="171">
        <f>ROUND(I10*3%,-2)*'MASTER DATA SHEET 2'!O5</f>
        <v>18400</v>
      </c>
      <c r="M10" s="171">
        <f>J10+L10</f>
        <v>950800</v>
      </c>
      <c r="N10" s="171">
        <f>ROUND('MASTER DATA SHEET 2'!K5/1.03, -2)*'MASTER DATA SHEET 2'!L5+'MASTER DATA SHEET 2'!K5*'MASTER DATA SHEET 2'!M5</f>
        <v>923200</v>
      </c>
      <c r="O10" s="227" t="str">
        <f>'MASTER DATA SHEET 2'!U5</f>
        <v>NG-Regular</v>
      </c>
      <c r="P10" s="227" t="str">
        <f>'MASTER DATA SHEET 2'!AE5</f>
        <v>Yes</v>
      </c>
      <c r="Q10" s="227">
        <f>ROUND(I10/1.03,-2)</f>
        <v>75400</v>
      </c>
    </row>
    <row r="11" spans="1:18" s="18" customFormat="1" ht="20.25" customHeight="1" x14ac:dyDescent="0.2">
      <c r="A11" s="216"/>
      <c r="B11" s="143" t="str">
        <f>IF('MASTER DATA SHEET 2'!A6="","",'MASTER DATA SHEET 2'!A6)</f>
        <v xml:space="preserve"> </v>
      </c>
      <c r="C11" s="173" t="str">
        <f>IF('MASTER DATA SHEET 2'!B6="","",'MASTER DATA SHEET 2'!B6)</f>
        <v/>
      </c>
      <c r="D11" s="143" t="str">
        <f>IF('MASTER DATA SHEET 2'!E6="","",'MASTER DATA SHEET 2'!E6)</f>
        <v/>
      </c>
      <c r="E11" s="143" t="str">
        <f>IF('MASTER DATA SHEET 2'!G6="","",'MASTER DATA SHEET 2'!G6)</f>
        <v/>
      </c>
      <c r="F11" s="144" t="str">
        <f>IF('MASTER DATA SHEET 2'!C6="","",'MASTER DATA SHEET 2'!C6)</f>
        <v/>
      </c>
      <c r="G11" s="143" t="str">
        <f>IF('MASTER DATA SHEET 2'!I6="","",'MASTER DATA SHEET 2'!I6)</f>
        <v/>
      </c>
      <c r="H11" s="143" t="str">
        <f>IF('MASTER DATA SHEET 2'!J6="","",'MASTER DATA SHEET 2'!J6)</f>
        <v/>
      </c>
      <c r="I11" s="171">
        <f>IFERROR(IF(O11="Fixed",0,IF(SUM('MASTER DATA SHEET 2'!N6:O6)&lt;1,0,'MASTER DATA SHEET 2'!K6)),0)</f>
        <v>0</v>
      </c>
      <c r="J11" s="171">
        <f>I11*SUM('MASTER DATA SHEET 2'!N6:O6)</f>
        <v>0</v>
      </c>
      <c r="K11" s="145" t="str">
        <f t="shared" ref="K11:K66" si="0">IF(I11=0,"-","01/07/2026")</f>
        <v>-</v>
      </c>
      <c r="L11" s="171">
        <f>ROUND(I11*3%,-2)*'MASTER DATA SHEET 2'!O6</f>
        <v>0</v>
      </c>
      <c r="M11" s="171">
        <f t="shared" ref="M11:M66" si="1">J11+L11</f>
        <v>0</v>
      </c>
      <c r="N11" s="171">
        <f>ROUND('MASTER DATA SHEET 2'!K6/1.03, -2)*'MASTER DATA SHEET 2'!L6+'MASTER DATA SHEET 2'!K6*'MASTER DATA SHEET 2'!M6</f>
        <v>0</v>
      </c>
      <c r="O11" s="227">
        <f>'MASTER DATA SHEET 2'!U6</f>
        <v>0</v>
      </c>
      <c r="P11" s="227">
        <f>'MASTER DATA SHEET 2'!AE6</f>
        <v>0</v>
      </c>
      <c r="Q11" s="227">
        <f t="shared" ref="Q11:Q66" si="2">ROUND(I11/1.03,-2)</f>
        <v>0</v>
      </c>
    </row>
    <row r="12" spans="1:18" s="18" customFormat="1" ht="20.25" customHeight="1" x14ac:dyDescent="0.2">
      <c r="A12" s="216"/>
      <c r="B12" s="143" t="str">
        <f>IF('MASTER DATA SHEET 2'!A7="","",'MASTER DATA SHEET 2'!A7)</f>
        <v xml:space="preserve"> </v>
      </c>
      <c r="C12" s="173" t="str">
        <f>IF('MASTER DATA SHEET 2'!B7="","",'MASTER DATA SHEET 2'!B7)</f>
        <v/>
      </c>
      <c r="D12" s="143" t="str">
        <f>IF('MASTER DATA SHEET 2'!E7="","",'MASTER DATA SHEET 2'!E7)</f>
        <v/>
      </c>
      <c r="E12" s="143" t="str">
        <f>IF('MASTER DATA SHEET 2'!G7="","",'MASTER DATA SHEET 2'!G7)</f>
        <v/>
      </c>
      <c r="F12" s="144" t="str">
        <f>IF('MASTER DATA SHEET 2'!C7="","",'MASTER DATA SHEET 2'!C7)</f>
        <v/>
      </c>
      <c r="G12" s="143" t="str">
        <f>IF('MASTER DATA SHEET 2'!I7="","",'MASTER DATA SHEET 2'!I7)</f>
        <v/>
      </c>
      <c r="H12" s="143" t="str">
        <f>IF('MASTER DATA SHEET 2'!J7="","",'MASTER DATA SHEET 2'!J7)</f>
        <v/>
      </c>
      <c r="I12" s="171">
        <f>IFERROR(IF(O12="Fixed",0,IF(SUM('MASTER DATA SHEET 2'!N7:O7)&lt;1,0,'MASTER DATA SHEET 2'!K7)),0)</f>
        <v>0</v>
      </c>
      <c r="J12" s="171">
        <f>I12*SUM('MASTER DATA SHEET 2'!N7:O7)</f>
        <v>0</v>
      </c>
      <c r="K12" s="145" t="str">
        <f t="shared" si="0"/>
        <v>-</v>
      </c>
      <c r="L12" s="171">
        <f>ROUND(I12*3%,-2)*'MASTER DATA SHEET 2'!O7</f>
        <v>0</v>
      </c>
      <c r="M12" s="171">
        <f t="shared" si="1"/>
        <v>0</v>
      </c>
      <c r="N12" s="171">
        <f>ROUND('MASTER DATA SHEET 2'!K7/1.03, -2)*'MASTER DATA SHEET 2'!L7+'MASTER DATA SHEET 2'!K7*'MASTER DATA SHEET 2'!M7</f>
        <v>0</v>
      </c>
      <c r="O12" s="227">
        <f>'MASTER DATA SHEET 2'!U7</f>
        <v>0</v>
      </c>
      <c r="P12" s="227">
        <f>'MASTER DATA SHEET 2'!AE7</f>
        <v>0</v>
      </c>
      <c r="Q12" s="227">
        <f t="shared" si="2"/>
        <v>0</v>
      </c>
    </row>
    <row r="13" spans="1:18" s="18" customFormat="1" ht="20.25" customHeight="1" x14ac:dyDescent="0.2">
      <c r="A13" s="216"/>
      <c r="B13" s="143" t="str">
        <f>IF('MASTER DATA SHEET 2'!A8="","",'MASTER DATA SHEET 2'!A8)</f>
        <v xml:space="preserve"> </v>
      </c>
      <c r="C13" s="173" t="str">
        <f>IF('MASTER DATA SHEET 2'!B8="","",'MASTER DATA SHEET 2'!B8)</f>
        <v/>
      </c>
      <c r="D13" s="143" t="str">
        <f>IF('MASTER DATA SHEET 2'!E8="","",'MASTER DATA SHEET 2'!E8)</f>
        <v/>
      </c>
      <c r="E13" s="143" t="str">
        <f>IF('MASTER DATA SHEET 2'!G8="","",'MASTER DATA SHEET 2'!G8)</f>
        <v/>
      </c>
      <c r="F13" s="144" t="str">
        <f>IF('MASTER DATA SHEET 2'!C8="","",'MASTER DATA SHEET 2'!C8)</f>
        <v/>
      </c>
      <c r="G13" s="143" t="str">
        <f>IF('MASTER DATA SHEET 2'!I8="","",'MASTER DATA SHEET 2'!I8)</f>
        <v/>
      </c>
      <c r="H13" s="143" t="str">
        <f>IF('MASTER DATA SHEET 2'!J8="","",'MASTER DATA SHEET 2'!J8)</f>
        <v/>
      </c>
      <c r="I13" s="171">
        <f>IFERROR(IF(O13="Fixed",0,IF(SUM('MASTER DATA SHEET 2'!N8:O8)&lt;1,0,'MASTER DATA SHEET 2'!K8)),0)</f>
        <v>0</v>
      </c>
      <c r="J13" s="171">
        <f>I13*SUM('MASTER DATA SHEET 2'!N8:O8)</f>
        <v>0</v>
      </c>
      <c r="K13" s="145" t="str">
        <f t="shared" si="0"/>
        <v>-</v>
      </c>
      <c r="L13" s="171">
        <f>ROUND(I13*3%,-2)*'MASTER DATA SHEET 2'!O8</f>
        <v>0</v>
      </c>
      <c r="M13" s="171">
        <f t="shared" si="1"/>
        <v>0</v>
      </c>
      <c r="N13" s="171">
        <f>ROUND('MASTER DATA SHEET 2'!K8/1.03, -2)*'MASTER DATA SHEET 2'!L8+'MASTER DATA SHEET 2'!K8*'MASTER DATA SHEET 2'!M8</f>
        <v>0</v>
      </c>
      <c r="O13" s="227">
        <f>'MASTER DATA SHEET 2'!U8</f>
        <v>0</v>
      </c>
      <c r="P13" s="227">
        <f>'MASTER DATA SHEET 2'!AE8</f>
        <v>0</v>
      </c>
      <c r="Q13" s="227">
        <f t="shared" si="2"/>
        <v>0</v>
      </c>
    </row>
    <row r="14" spans="1:18" s="18" customFormat="1" ht="20.25" customHeight="1" x14ac:dyDescent="0.2">
      <c r="A14" s="216"/>
      <c r="B14" s="143" t="str">
        <f>IF('MASTER DATA SHEET 2'!A9="","",'MASTER DATA SHEET 2'!A9)</f>
        <v xml:space="preserve"> </v>
      </c>
      <c r="C14" s="173" t="str">
        <f>IF('MASTER DATA SHEET 2'!B9="","",'MASTER DATA SHEET 2'!B9)</f>
        <v/>
      </c>
      <c r="D14" s="143" t="str">
        <f>IF('MASTER DATA SHEET 2'!E9="","",'MASTER DATA SHEET 2'!E9)</f>
        <v/>
      </c>
      <c r="E14" s="143" t="str">
        <f>IF('MASTER DATA SHEET 2'!G9="","",'MASTER DATA SHEET 2'!G9)</f>
        <v/>
      </c>
      <c r="F14" s="144" t="str">
        <f>IF('MASTER DATA SHEET 2'!C9="","",'MASTER DATA SHEET 2'!C9)</f>
        <v/>
      </c>
      <c r="G14" s="143" t="str">
        <f>IF('MASTER DATA SHEET 2'!I9="","",'MASTER DATA SHEET 2'!I9)</f>
        <v/>
      </c>
      <c r="H14" s="143" t="str">
        <f>IF('MASTER DATA SHEET 2'!J9="","",'MASTER DATA SHEET 2'!J9)</f>
        <v/>
      </c>
      <c r="I14" s="171">
        <f>IFERROR(IF(O14="Fixed",0,IF(SUM('MASTER DATA SHEET 2'!N9:O9)&lt;1,0,'MASTER DATA SHEET 2'!K9)),0)</f>
        <v>0</v>
      </c>
      <c r="J14" s="171">
        <f>I14*SUM('MASTER DATA SHEET 2'!N9:O9)</f>
        <v>0</v>
      </c>
      <c r="K14" s="145" t="str">
        <f t="shared" si="0"/>
        <v>-</v>
      </c>
      <c r="L14" s="171">
        <f>ROUND(I14*3%,-2)*'MASTER DATA SHEET 2'!O9</f>
        <v>0</v>
      </c>
      <c r="M14" s="171">
        <f t="shared" si="1"/>
        <v>0</v>
      </c>
      <c r="N14" s="171">
        <f>ROUND('MASTER DATA SHEET 2'!K9/1.03, -2)*'MASTER DATA SHEET 2'!L9+'MASTER DATA SHEET 2'!K9*'MASTER DATA SHEET 2'!M9</f>
        <v>0</v>
      </c>
      <c r="O14" s="227">
        <f>'MASTER DATA SHEET 2'!U9</f>
        <v>0</v>
      </c>
      <c r="P14" s="227">
        <f>'MASTER DATA SHEET 2'!AE9</f>
        <v>0</v>
      </c>
      <c r="Q14" s="227">
        <f t="shared" si="2"/>
        <v>0</v>
      </c>
    </row>
    <row r="15" spans="1:18" s="18" customFormat="1" ht="20.25" customHeight="1" x14ac:dyDescent="0.2">
      <c r="A15" s="216"/>
      <c r="B15" s="143" t="str">
        <f>IF('MASTER DATA SHEET 2'!A10="","",'MASTER DATA SHEET 2'!A10)</f>
        <v xml:space="preserve"> </v>
      </c>
      <c r="C15" s="173" t="str">
        <f>IF('MASTER DATA SHEET 2'!B10="","",'MASTER DATA SHEET 2'!B10)</f>
        <v/>
      </c>
      <c r="D15" s="143" t="str">
        <f>IF('MASTER DATA SHEET 2'!E10="","",'MASTER DATA SHEET 2'!E10)</f>
        <v/>
      </c>
      <c r="E15" s="143" t="str">
        <f>IF('MASTER DATA SHEET 2'!G10="","",'MASTER DATA SHEET 2'!G10)</f>
        <v/>
      </c>
      <c r="F15" s="144" t="str">
        <f>IF('MASTER DATA SHEET 2'!C10="","",'MASTER DATA SHEET 2'!C10)</f>
        <v/>
      </c>
      <c r="G15" s="143" t="str">
        <f>IF('MASTER DATA SHEET 2'!I10="","",'MASTER DATA SHEET 2'!I10)</f>
        <v/>
      </c>
      <c r="H15" s="143" t="str">
        <f>IF('MASTER DATA SHEET 2'!J10="","",'MASTER DATA SHEET 2'!J10)</f>
        <v/>
      </c>
      <c r="I15" s="171">
        <f>IFERROR(IF(O15="Fixed",0,IF(SUM('MASTER DATA SHEET 2'!N10:O10)&lt;1,0,'MASTER DATA SHEET 2'!K10)),0)</f>
        <v>0</v>
      </c>
      <c r="J15" s="171">
        <f>I15*SUM('MASTER DATA SHEET 2'!N10:O10)</f>
        <v>0</v>
      </c>
      <c r="K15" s="145" t="str">
        <f t="shared" si="0"/>
        <v>-</v>
      </c>
      <c r="L15" s="171">
        <f>ROUND(I15*3%,-2)*'MASTER DATA SHEET 2'!O10</f>
        <v>0</v>
      </c>
      <c r="M15" s="171">
        <f t="shared" si="1"/>
        <v>0</v>
      </c>
      <c r="N15" s="171">
        <f>ROUND('MASTER DATA SHEET 2'!K10/1.03, -2)*'MASTER DATA SHEET 2'!L10+'MASTER DATA SHEET 2'!K10*'MASTER DATA SHEET 2'!M10</f>
        <v>0</v>
      </c>
      <c r="O15" s="227">
        <f>'MASTER DATA SHEET 2'!U10</f>
        <v>0</v>
      </c>
      <c r="P15" s="227">
        <f>'MASTER DATA SHEET 2'!AE10</f>
        <v>0</v>
      </c>
      <c r="Q15" s="227">
        <f t="shared" si="2"/>
        <v>0</v>
      </c>
    </row>
    <row r="16" spans="1:18" s="18" customFormat="1" ht="20.25" customHeight="1" x14ac:dyDescent="0.2">
      <c r="A16" s="216"/>
      <c r="B16" s="143" t="str">
        <f>IF('MASTER DATA SHEET 2'!A11="","",'MASTER DATA SHEET 2'!A11)</f>
        <v xml:space="preserve"> </v>
      </c>
      <c r="C16" s="173" t="str">
        <f>IF('MASTER DATA SHEET 2'!B11="","",'MASTER DATA SHEET 2'!B11)</f>
        <v/>
      </c>
      <c r="D16" s="143" t="str">
        <f>IF('MASTER DATA SHEET 2'!E11="","",'MASTER DATA SHEET 2'!E11)</f>
        <v/>
      </c>
      <c r="E16" s="143" t="str">
        <f>IF('MASTER DATA SHEET 2'!G11="","",'MASTER DATA SHEET 2'!G11)</f>
        <v/>
      </c>
      <c r="F16" s="144" t="str">
        <f>IF('MASTER DATA SHEET 2'!C11="","",'MASTER DATA SHEET 2'!C11)</f>
        <v/>
      </c>
      <c r="G16" s="143" t="str">
        <f>IF('MASTER DATA SHEET 2'!I11="","",'MASTER DATA SHEET 2'!I11)</f>
        <v/>
      </c>
      <c r="H16" s="143" t="str">
        <f>IF('MASTER DATA SHEET 2'!J11="","",'MASTER DATA SHEET 2'!J11)</f>
        <v/>
      </c>
      <c r="I16" s="171">
        <f>IFERROR(IF(O16="Fixed",0,IF(SUM('MASTER DATA SHEET 2'!N11:O11)&lt;1,0,'MASTER DATA SHEET 2'!K11)),0)</f>
        <v>0</v>
      </c>
      <c r="J16" s="171">
        <f>I16*SUM('MASTER DATA SHEET 2'!N11:O11)</f>
        <v>0</v>
      </c>
      <c r="K16" s="145" t="str">
        <f t="shared" si="0"/>
        <v>-</v>
      </c>
      <c r="L16" s="171">
        <f>ROUND(I16*3%,-2)*'MASTER DATA SHEET 2'!O11</f>
        <v>0</v>
      </c>
      <c r="M16" s="171">
        <f t="shared" si="1"/>
        <v>0</v>
      </c>
      <c r="N16" s="171">
        <f>ROUND('MASTER DATA SHEET 2'!K11/1.03, -2)*'MASTER DATA SHEET 2'!L11+'MASTER DATA SHEET 2'!K11*'MASTER DATA SHEET 2'!M11</f>
        <v>0</v>
      </c>
      <c r="O16" s="227">
        <f>'MASTER DATA SHEET 2'!U11</f>
        <v>0</v>
      </c>
      <c r="P16" s="227">
        <f>'MASTER DATA SHEET 2'!AE11</f>
        <v>0</v>
      </c>
      <c r="Q16" s="227">
        <f t="shared" si="2"/>
        <v>0</v>
      </c>
    </row>
    <row r="17" spans="1:17" s="18" customFormat="1" ht="20.25" customHeight="1" x14ac:dyDescent="0.2">
      <c r="A17" s="216"/>
      <c r="B17" s="143" t="str">
        <f>IF('MASTER DATA SHEET 2'!A12="","",'MASTER DATA SHEET 2'!A12)</f>
        <v xml:space="preserve"> </v>
      </c>
      <c r="C17" s="173" t="str">
        <f>IF('MASTER DATA SHEET 2'!B12="","",'MASTER DATA SHEET 2'!B12)</f>
        <v/>
      </c>
      <c r="D17" s="143" t="str">
        <f>IF('MASTER DATA SHEET 2'!E12="","",'MASTER DATA SHEET 2'!E12)</f>
        <v/>
      </c>
      <c r="E17" s="143" t="str">
        <f>IF('MASTER DATA SHEET 2'!G12="","",'MASTER DATA SHEET 2'!G12)</f>
        <v/>
      </c>
      <c r="F17" s="144" t="str">
        <f>IF('MASTER DATA SHEET 2'!C12="","",'MASTER DATA SHEET 2'!C12)</f>
        <v/>
      </c>
      <c r="G17" s="143" t="str">
        <f>IF('MASTER DATA SHEET 2'!I12="","",'MASTER DATA SHEET 2'!I12)</f>
        <v/>
      </c>
      <c r="H17" s="143" t="str">
        <f>IF('MASTER DATA SHEET 2'!J12="","",'MASTER DATA SHEET 2'!J12)</f>
        <v/>
      </c>
      <c r="I17" s="171">
        <f>IFERROR(IF(O17="Fixed",0,IF(SUM('MASTER DATA SHEET 2'!N12:O12)&lt;1,0,'MASTER DATA SHEET 2'!K12)),0)</f>
        <v>0</v>
      </c>
      <c r="J17" s="171">
        <f>I17*SUM('MASTER DATA SHEET 2'!N12:O12)</f>
        <v>0</v>
      </c>
      <c r="K17" s="145" t="str">
        <f t="shared" si="0"/>
        <v>-</v>
      </c>
      <c r="L17" s="171">
        <f>ROUND(I17*3%,-2)*'MASTER DATA SHEET 2'!O12</f>
        <v>0</v>
      </c>
      <c r="M17" s="171">
        <f t="shared" si="1"/>
        <v>0</v>
      </c>
      <c r="N17" s="171">
        <f>ROUND('MASTER DATA SHEET 2'!K12/1.03, -2)*'MASTER DATA SHEET 2'!L12+'MASTER DATA SHEET 2'!K12*'MASTER DATA SHEET 2'!M12</f>
        <v>0</v>
      </c>
      <c r="O17" s="227">
        <f>'MASTER DATA SHEET 2'!U12</f>
        <v>0</v>
      </c>
      <c r="P17" s="227">
        <f>'MASTER DATA SHEET 2'!AE12</f>
        <v>0</v>
      </c>
      <c r="Q17" s="227">
        <f t="shared" si="2"/>
        <v>0</v>
      </c>
    </row>
    <row r="18" spans="1:17" s="18" customFormat="1" ht="20.25" customHeight="1" x14ac:dyDescent="0.2">
      <c r="A18" s="216"/>
      <c r="B18" s="143" t="str">
        <f>IF('MASTER DATA SHEET 2'!A13="","",'MASTER DATA SHEET 2'!A13)</f>
        <v xml:space="preserve"> </v>
      </c>
      <c r="C18" s="173" t="str">
        <f>IF('MASTER DATA SHEET 2'!B13="","",'MASTER DATA SHEET 2'!B13)</f>
        <v/>
      </c>
      <c r="D18" s="143" t="str">
        <f>IF('MASTER DATA SHEET 2'!E13="","",'MASTER DATA SHEET 2'!E13)</f>
        <v/>
      </c>
      <c r="E18" s="143" t="str">
        <f>IF('MASTER DATA SHEET 2'!G13="","",'MASTER DATA SHEET 2'!G13)</f>
        <v/>
      </c>
      <c r="F18" s="144" t="str">
        <f>IF('MASTER DATA SHEET 2'!C13="","",'MASTER DATA SHEET 2'!C13)</f>
        <v/>
      </c>
      <c r="G18" s="143" t="str">
        <f>IF('MASTER DATA SHEET 2'!I13="","",'MASTER DATA SHEET 2'!I13)</f>
        <v/>
      </c>
      <c r="H18" s="143" t="str">
        <f>IF('MASTER DATA SHEET 2'!J13="","",'MASTER DATA SHEET 2'!J13)</f>
        <v/>
      </c>
      <c r="I18" s="171">
        <f>IFERROR(IF(O18="Fixed",0,IF(SUM('MASTER DATA SHEET 2'!N13:O13)&lt;1,0,'MASTER DATA SHEET 2'!K13)),0)</f>
        <v>0</v>
      </c>
      <c r="J18" s="171">
        <f>I18*SUM('MASTER DATA SHEET 2'!N13:O13)</f>
        <v>0</v>
      </c>
      <c r="K18" s="145" t="str">
        <f t="shared" si="0"/>
        <v>-</v>
      </c>
      <c r="L18" s="171">
        <f>ROUND(I18*3%,-2)*'MASTER DATA SHEET 2'!O13</f>
        <v>0</v>
      </c>
      <c r="M18" s="171">
        <f t="shared" si="1"/>
        <v>0</v>
      </c>
      <c r="N18" s="171">
        <f>ROUND('MASTER DATA SHEET 2'!K13/1.03, -2)*'MASTER DATA SHEET 2'!L13+'MASTER DATA SHEET 2'!K13*'MASTER DATA SHEET 2'!M13</f>
        <v>0</v>
      </c>
      <c r="O18" s="227">
        <f>'MASTER DATA SHEET 2'!U13</f>
        <v>0</v>
      </c>
      <c r="P18" s="227">
        <f>'MASTER DATA SHEET 2'!AE13</f>
        <v>0</v>
      </c>
      <c r="Q18" s="227">
        <f t="shared" si="2"/>
        <v>0</v>
      </c>
    </row>
    <row r="19" spans="1:17" s="18" customFormat="1" ht="20.25" customHeight="1" x14ac:dyDescent="0.2">
      <c r="A19" s="216"/>
      <c r="B19" s="143" t="str">
        <f>IF('MASTER DATA SHEET 2'!A14="","",'MASTER DATA SHEET 2'!A14)</f>
        <v xml:space="preserve"> </v>
      </c>
      <c r="C19" s="173" t="str">
        <f>IF('MASTER DATA SHEET 2'!B14="","",'MASTER DATA SHEET 2'!B14)</f>
        <v/>
      </c>
      <c r="D19" s="143" t="str">
        <f>IF('MASTER DATA SHEET 2'!E14="","",'MASTER DATA SHEET 2'!E14)</f>
        <v/>
      </c>
      <c r="E19" s="143" t="str">
        <f>IF('MASTER DATA SHEET 2'!G14="","",'MASTER DATA SHEET 2'!G14)</f>
        <v/>
      </c>
      <c r="F19" s="144" t="str">
        <f>IF('MASTER DATA SHEET 2'!C14="","",'MASTER DATA SHEET 2'!C14)</f>
        <v/>
      </c>
      <c r="G19" s="143" t="str">
        <f>IF('MASTER DATA SHEET 2'!I14="","",'MASTER DATA SHEET 2'!I14)</f>
        <v/>
      </c>
      <c r="H19" s="143" t="str">
        <f>IF('MASTER DATA SHEET 2'!J14="","",'MASTER DATA SHEET 2'!J14)</f>
        <v/>
      </c>
      <c r="I19" s="171">
        <f>IFERROR(IF(O19="Fixed",0,IF(SUM('MASTER DATA SHEET 2'!N14:O14)&lt;1,0,'MASTER DATA SHEET 2'!K14)),0)</f>
        <v>0</v>
      </c>
      <c r="J19" s="171">
        <f>I19*SUM('MASTER DATA SHEET 2'!N14:O14)</f>
        <v>0</v>
      </c>
      <c r="K19" s="145" t="str">
        <f t="shared" si="0"/>
        <v>-</v>
      </c>
      <c r="L19" s="171">
        <f>ROUND(I19*3%,-2)*'MASTER DATA SHEET 2'!O14</f>
        <v>0</v>
      </c>
      <c r="M19" s="171">
        <f t="shared" si="1"/>
        <v>0</v>
      </c>
      <c r="N19" s="171">
        <f>ROUND('MASTER DATA SHEET 2'!K14/1.03, -2)*'MASTER DATA SHEET 2'!L14+'MASTER DATA SHEET 2'!K14*'MASTER DATA SHEET 2'!M14</f>
        <v>0</v>
      </c>
      <c r="O19" s="227">
        <f>'MASTER DATA SHEET 2'!U14</f>
        <v>0</v>
      </c>
      <c r="P19" s="227">
        <f>'MASTER DATA SHEET 2'!AE14</f>
        <v>0</v>
      </c>
      <c r="Q19" s="227">
        <f t="shared" si="2"/>
        <v>0</v>
      </c>
    </row>
    <row r="20" spans="1:17" s="18" customFormat="1" ht="20.25" customHeight="1" x14ac:dyDescent="0.2">
      <c r="A20" s="216"/>
      <c r="B20" s="143" t="str">
        <f>IF('MASTER DATA SHEET 2'!A15="","",'MASTER DATA SHEET 2'!A15)</f>
        <v xml:space="preserve"> </v>
      </c>
      <c r="C20" s="173" t="str">
        <f>IF('MASTER DATA SHEET 2'!B15="","",'MASTER DATA SHEET 2'!B15)</f>
        <v/>
      </c>
      <c r="D20" s="143" t="str">
        <f>IF('MASTER DATA SHEET 2'!E15="","",'MASTER DATA SHEET 2'!E15)</f>
        <v/>
      </c>
      <c r="E20" s="143" t="str">
        <f>IF('MASTER DATA SHEET 2'!G15="","",'MASTER DATA SHEET 2'!G15)</f>
        <v/>
      </c>
      <c r="F20" s="144" t="str">
        <f>IF('MASTER DATA SHEET 2'!C15="","",'MASTER DATA SHEET 2'!C15)</f>
        <v/>
      </c>
      <c r="G20" s="143" t="str">
        <f>IF('MASTER DATA SHEET 2'!I15="","",'MASTER DATA SHEET 2'!I15)</f>
        <v/>
      </c>
      <c r="H20" s="143" t="str">
        <f>IF('MASTER DATA SHEET 2'!J15="","",'MASTER DATA SHEET 2'!J15)</f>
        <v/>
      </c>
      <c r="I20" s="171">
        <f>IFERROR(IF(O20="Fixed",0,IF(SUM('MASTER DATA SHEET 2'!N15:O15)&lt;1,0,'MASTER DATA SHEET 2'!K15)),0)</f>
        <v>0</v>
      </c>
      <c r="J20" s="171">
        <f>I20*SUM('MASTER DATA SHEET 2'!N15:O15)</f>
        <v>0</v>
      </c>
      <c r="K20" s="145" t="str">
        <f t="shared" si="0"/>
        <v>-</v>
      </c>
      <c r="L20" s="171">
        <f>ROUND(I20*3%,-2)*'MASTER DATA SHEET 2'!O15</f>
        <v>0</v>
      </c>
      <c r="M20" s="171">
        <f t="shared" si="1"/>
        <v>0</v>
      </c>
      <c r="N20" s="171">
        <f>ROUND('MASTER DATA SHEET 2'!K15/1.03, -2)*'MASTER DATA SHEET 2'!L15+'MASTER DATA SHEET 2'!K15*'MASTER DATA SHEET 2'!M15</f>
        <v>0</v>
      </c>
      <c r="O20" s="227">
        <f>'MASTER DATA SHEET 2'!U15</f>
        <v>0</v>
      </c>
      <c r="P20" s="227">
        <f>'MASTER DATA SHEET 2'!AE15</f>
        <v>0</v>
      </c>
      <c r="Q20" s="227">
        <f t="shared" si="2"/>
        <v>0</v>
      </c>
    </row>
    <row r="21" spans="1:17" s="18" customFormat="1" ht="20.25" customHeight="1" x14ac:dyDescent="0.2">
      <c r="A21" s="216"/>
      <c r="B21" s="143" t="str">
        <f>IF('MASTER DATA SHEET 2'!A16="","",'MASTER DATA SHEET 2'!A16)</f>
        <v xml:space="preserve"> </v>
      </c>
      <c r="C21" s="173" t="str">
        <f>IF('MASTER DATA SHEET 2'!B16="","",'MASTER DATA SHEET 2'!B16)</f>
        <v/>
      </c>
      <c r="D21" s="143" t="str">
        <f>IF('MASTER DATA SHEET 2'!E16="","",'MASTER DATA SHEET 2'!E16)</f>
        <v/>
      </c>
      <c r="E21" s="143" t="str">
        <f>IF('MASTER DATA SHEET 2'!G16="","",'MASTER DATA SHEET 2'!G16)</f>
        <v/>
      </c>
      <c r="F21" s="144" t="str">
        <f>IF('MASTER DATA SHEET 2'!C16="","",'MASTER DATA SHEET 2'!C16)</f>
        <v/>
      </c>
      <c r="G21" s="143" t="str">
        <f>IF('MASTER DATA SHEET 2'!I16="","",'MASTER DATA SHEET 2'!I16)</f>
        <v/>
      </c>
      <c r="H21" s="143" t="str">
        <f>IF('MASTER DATA SHEET 2'!J16="","",'MASTER DATA SHEET 2'!J16)</f>
        <v/>
      </c>
      <c r="I21" s="171">
        <f>IFERROR(IF(O21="Fixed",0,IF(SUM('MASTER DATA SHEET 2'!N16:O16)&lt;1,0,'MASTER DATA SHEET 2'!K16)),0)</f>
        <v>0</v>
      </c>
      <c r="J21" s="171">
        <f>I21*SUM('MASTER DATA SHEET 2'!N16:O16)</f>
        <v>0</v>
      </c>
      <c r="K21" s="145" t="str">
        <f t="shared" si="0"/>
        <v>-</v>
      </c>
      <c r="L21" s="171">
        <f>ROUND(I21*3%,-2)*'MASTER DATA SHEET 2'!O16</f>
        <v>0</v>
      </c>
      <c r="M21" s="171">
        <f t="shared" si="1"/>
        <v>0</v>
      </c>
      <c r="N21" s="171">
        <f>ROUND('MASTER DATA SHEET 2'!K16/1.03, -2)*'MASTER DATA SHEET 2'!L16+'MASTER DATA SHEET 2'!K16*'MASTER DATA SHEET 2'!M16</f>
        <v>0</v>
      </c>
      <c r="O21" s="227">
        <f>'MASTER DATA SHEET 2'!U16</f>
        <v>0</v>
      </c>
      <c r="P21" s="227">
        <f>'MASTER DATA SHEET 2'!AE16</f>
        <v>0</v>
      </c>
      <c r="Q21" s="227">
        <f t="shared" si="2"/>
        <v>0</v>
      </c>
    </row>
    <row r="22" spans="1:17" s="18" customFormat="1" ht="20.25" customHeight="1" x14ac:dyDescent="0.2">
      <c r="A22" s="216"/>
      <c r="B22" s="143" t="str">
        <f>IF('MASTER DATA SHEET 2'!A17="","",'MASTER DATA SHEET 2'!A17)</f>
        <v xml:space="preserve"> </v>
      </c>
      <c r="C22" s="173" t="str">
        <f>IF('MASTER DATA SHEET 2'!B17="","",'MASTER DATA SHEET 2'!B17)</f>
        <v/>
      </c>
      <c r="D22" s="143" t="str">
        <f>IF('MASTER DATA SHEET 2'!E17="","",'MASTER DATA SHEET 2'!E17)</f>
        <v/>
      </c>
      <c r="E22" s="143" t="str">
        <f>IF('MASTER DATA SHEET 2'!G17="","",'MASTER DATA SHEET 2'!G17)</f>
        <v/>
      </c>
      <c r="F22" s="144" t="str">
        <f>IF('MASTER DATA SHEET 2'!C17="","",'MASTER DATA SHEET 2'!C17)</f>
        <v/>
      </c>
      <c r="G22" s="143" t="str">
        <f>IF('MASTER DATA SHEET 2'!I17="","",'MASTER DATA SHEET 2'!I17)</f>
        <v/>
      </c>
      <c r="H22" s="143" t="str">
        <f>IF('MASTER DATA SHEET 2'!J17="","",'MASTER DATA SHEET 2'!J17)</f>
        <v/>
      </c>
      <c r="I22" s="171">
        <f>IFERROR(IF(O22="Fixed",0,IF(SUM('MASTER DATA SHEET 2'!N17:O17)&lt;1,0,'MASTER DATA SHEET 2'!K17)),0)</f>
        <v>0</v>
      </c>
      <c r="J22" s="171">
        <f>I22*SUM('MASTER DATA SHEET 2'!N17:O17)</f>
        <v>0</v>
      </c>
      <c r="K22" s="145" t="str">
        <f t="shared" si="0"/>
        <v>-</v>
      </c>
      <c r="L22" s="171">
        <f>ROUND(I22*3%,-2)*'MASTER DATA SHEET 2'!O17</f>
        <v>0</v>
      </c>
      <c r="M22" s="171">
        <f t="shared" si="1"/>
        <v>0</v>
      </c>
      <c r="N22" s="171">
        <f>ROUND('MASTER DATA SHEET 2'!K17/1.03, -2)*'MASTER DATA SHEET 2'!L17+'MASTER DATA SHEET 2'!K17*'MASTER DATA SHEET 2'!M17</f>
        <v>0</v>
      </c>
      <c r="O22" s="227">
        <f>'MASTER DATA SHEET 2'!U17</f>
        <v>0</v>
      </c>
      <c r="P22" s="227">
        <f>'MASTER DATA SHEET 2'!AE17</f>
        <v>0</v>
      </c>
      <c r="Q22" s="227">
        <f t="shared" si="2"/>
        <v>0</v>
      </c>
    </row>
    <row r="23" spans="1:17" ht="20.25" customHeight="1" x14ac:dyDescent="0.2">
      <c r="A23" s="217"/>
      <c r="B23" s="143" t="str">
        <f>IF('MASTER DATA SHEET 2'!A18="","",'MASTER DATA SHEET 2'!A18)</f>
        <v xml:space="preserve"> </v>
      </c>
      <c r="C23" s="173" t="str">
        <f>IF('MASTER DATA SHEET 2'!B18="","",'MASTER DATA SHEET 2'!B18)</f>
        <v/>
      </c>
      <c r="D23" s="143" t="str">
        <f>IF('MASTER DATA SHEET 2'!E18="","",'MASTER DATA SHEET 2'!E18)</f>
        <v/>
      </c>
      <c r="E23" s="143" t="str">
        <f>IF('MASTER DATA SHEET 2'!G18="","",'MASTER DATA SHEET 2'!G18)</f>
        <v/>
      </c>
      <c r="F23" s="144" t="str">
        <f>IF('MASTER DATA SHEET 2'!C18="","",'MASTER DATA SHEET 2'!C18)</f>
        <v/>
      </c>
      <c r="G23" s="143" t="str">
        <f>IF('MASTER DATA SHEET 2'!I18="","",'MASTER DATA SHEET 2'!I18)</f>
        <v/>
      </c>
      <c r="H23" s="143" t="str">
        <f>IF('MASTER DATA SHEET 2'!J18="","",'MASTER DATA SHEET 2'!J18)</f>
        <v/>
      </c>
      <c r="I23" s="171">
        <f>IFERROR(IF(O23="Fixed",0,IF(SUM('MASTER DATA SHEET 2'!N18:O18)&lt;1,0,'MASTER DATA SHEET 2'!K18)),0)</f>
        <v>0</v>
      </c>
      <c r="J23" s="171">
        <f>I23*SUM('MASTER DATA SHEET 2'!N18:O18)</f>
        <v>0</v>
      </c>
      <c r="K23" s="145" t="str">
        <f t="shared" si="0"/>
        <v>-</v>
      </c>
      <c r="L23" s="171">
        <f>ROUND(I23*3%,-2)*'MASTER DATA SHEET 2'!O18</f>
        <v>0</v>
      </c>
      <c r="M23" s="171">
        <f t="shared" si="1"/>
        <v>0</v>
      </c>
      <c r="N23" s="171">
        <f>ROUND('MASTER DATA SHEET 2'!K18/1.03, -2)*'MASTER DATA SHEET 2'!L18+'MASTER DATA SHEET 2'!K18*'MASTER DATA SHEET 2'!M18</f>
        <v>0</v>
      </c>
      <c r="O23" s="227">
        <f>'MASTER DATA SHEET 2'!U18</f>
        <v>0</v>
      </c>
      <c r="P23" s="227">
        <f>'MASTER DATA SHEET 2'!AE18</f>
        <v>0</v>
      </c>
      <c r="Q23" s="227">
        <f t="shared" si="2"/>
        <v>0</v>
      </c>
    </row>
    <row r="24" spans="1:17" ht="20.25" customHeight="1" x14ac:dyDescent="0.2">
      <c r="A24" s="217"/>
      <c r="B24" s="143" t="str">
        <f>IF('MASTER DATA SHEET 2'!A19="","",'MASTER DATA SHEET 2'!A19)</f>
        <v xml:space="preserve"> </v>
      </c>
      <c r="C24" s="173" t="str">
        <f>IF('MASTER DATA SHEET 2'!B19="","",'MASTER DATA SHEET 2'!B19)</f>
        <v/>
      </c>
      <c r="D24" s="143" t="str">
        <f>IF('MASTER DATA SHEET 2'!E19="","",'MASTER DATA SHEET 2'!E19)</f>
        <v/>
      </c>
      <c r="E24" s="143" t="str">
        <f>IF('MASTER DATA SHEET 2'!G19="","",'MASTER DATA SHEET 2'!G19)</f>
        <v/>
      </c>
      <c r="F24" s="144" t="str">
        <f>IF('MASTER DATA SHEET 2'!C19="","",'MASTER DATA SHEET 2'!C19)</f>
        <v/>
      </c>
      <c r="G24" s="143" t="str">
        <f>IF('MASTER DATA SHEET 2'!I19="","",'MASTER DATA SHEET 2'!I19)</f>
        <v/>
      </c>
      <c r="H24" s="143" t="str">
        <f>IF('MASTER DATA SHEET 2'!J19="","",'MASTER DATA SHEET 2'!J19)</f>
        <v/>
      </c>
      <c r="I24" s="171">
        <f>IFERROR(IF(O24="Fixed",0,IF(SUM('MASTER DATA SHEET 2'!N19:O19)&lt;1,0,'MASTER DATA SHEET 2'!K19)),0)</f>
        <v>0</v>
      </c>
      <c r="J24" s="171">
        <f>I24*SUM('MASTER DATA SHEET 2'!N19:O19)</f>
        <v>0</v>
      </c>
      <c r="K24" s="145" t="str">
        <f t="shared" si="0"/>
        <v>-</v>
      </c>
      <c r="L24" s="171">
        <f>ROUND(I24*3%,-2)*'MASTER DATA SHEET 2'!O19</f>
        <v>0</v>
      </c>
      <c r="M24" s="171">
        <f t="shared" si="1"/>
        <v>0</v>
      </c>
      <c r="N24" s="171">
        <f>ROUND('MASTER DATA SHEET 2'!K19/1.03, -2)*'MASTER DATA SHEET 2'!L19+'MASTER DATA SHEET 2'!K19*'MASTER DATA SHEET 2'!M19</f>
        <v>0</v>
      </c>
      <c r="O24" s="227">
        <f>'MASTER DATA SHEET 2'!U19</f>
        <v>0</v>
      </c>
      <c r="P24" s="227">
        <f>'MASTER DATA SHEET 2'!AE19</f>
        <v>0</v>
      </c>
      <c r="Q24" s="227">
        <f t="shared" si="2"/>
        <v>0</v>
      </c>
    </row>
    <row r="25" spans="1:17" ht="20.25" customHeight="1" x14ac:dyDescent="0.2">
      <c r="A25" s="217"/>
      <c r="B25" s="143" t="str">
        <f>IF('MASTER DATA SHEET 2'!A20="","",'MASTER DATA SHEET 2'!A20)</f>
        <v xml:space="preserve"> </v>
      </c>
      <c r="C25" s="173" t="str">
        <f>IF('MASTER DATA SHEET 2'!B20="","",'MASTER DATA SHEET 2'!B20)</f>
        <v/>
      </c>
      <c r="D25" s="143" t="str">
        <f>IF('MASTER DATA SHEET 2'!E20="","",'MASTER DATA SHEET 2'!E20)</f>
        <v/>
      </c>
      <c r="E25" s="143" t="str">
        <f>IF('MASTER DATA SHEET 2'!G20="","",'MASTER DATA SHEET 2'!G20)</f>
        <v/>
      </c>
      <c r="F25" s="144" t="str">
        <f>IF('MASTER DATA SHEET 2'!C20="","",'MASTER DATA SHEET 2'!C20)</f>
        <v/>
      </c>
      <c r="G25" s="143" t="str">
        <f>IF('MASTER DATA SHEET 2'!I20="","",'MASTER DATA SHEET 2'!I20)</f>
        <v/>
      </c>
      <c r="H25" s="143" t="str">
        <f>IF('MASTER DATA SHEET 2'!J20="","",'MASTER DATA SHEET 2'!J20)</f>
        <v/>
      </c>
      <c r="I25" s="171">
        <f>IFERROR(IF(O25="Fixed",0,IF(SUM('MASTER DATA SHEET 2'!N20:O20)&lt;1,0,'MASTER DATA SHEET 2'!K20)),0)</f>
        <v>0</v>
      </c>
      <c r="J25" s="171">
        <f>I25*SUM('MASTER DATA SHEET 2'!N20:O20)</f>
        <v>0</v>
      </c>
      <c r="K25" s="145" t="str">
        <f t="shared" si="0"/>
        <v>-</v>
      </c>
      <c r="L25" s="171">
        <f>ROUND(I25*3%,-2)*'MASTER DATA SHEET 2'!O20</f>
        <v>0</v>
      </c>
      <c r="M25" s="171">
        <f t="shared" si="1"/>
        <v>0</v>
      </c>
      <c r="N25" s="171">
        <f>ROUND('MASTER DATA SHEET 2'!K20/1.03, -2)*'MASTER DATA SHEET 2'!L20+'MASTER DATA SHEET 2'!K20*'MASTER DATA SHEET 2'!M20</f>
        <v>0</v>
      </c>
      <c r="O25" s="227">
        <f>'MASTER DATA SHEET 2'!U20</f>
        <v>0</v>
      </c>
      <c r="P25" s="227">
        <f>'MASTER DATA SHEET 2'!AE20</f>
        <v>0</v>
      </c>
      <c r="Q25" s="227">
        <f t="shared" si="2"/>
        <v>0</v>
      </c>
    </row>
    <row r="26" spans="1:17" ht="20.25" customHeight="1" x14ac:dyDescent="0.2">
      <c r="A26" s="217"/>
      <c r="B26" s="143" t="str">
        <f>IF('MASTER DATA SHEET 2'!A21="","",'MASTER DATA SHEET 2'!A21)</f>
        <v xml:space="preserve"> </v>
      </c>
      <c r="C26" s="173" t="str">
        <f>IF('MASTER DATA SHEET 2'!B21="","",'MASTER DATA SHEET 2'!B21)</f>
        <v/>
      </c>
      <c r="D26" s="143" t="str">
        <f>IF('MASTER DATA SHEET 2'!E21="","",'MASTER DATA SHEET 2'!E21)</f>
        <v/>
      </c>
      <c r="E26" s="143" t="str">
        <f>IF('MASTER DATA SHEET 2'!G21="","",'MASTER DATA SHEET 2'!G21)</f>
        <v/>
      </c>
      <c r="F26" s="144" t="str">
        <f>IF('MASTER DATA SHEET 2'!C21="","",'MASTER DATA SHEET 2'!C21)</f>
        <v/>
      </c>
      <c r="G26" s="143" t="str">
        <f>IF('MASTER DATA SHEET 2'!I21="","",'MASTER DATA SHEET 2'!I21)</f>
        <v/>
      </c>
      <c r="H26" s="143" t="str">
        <f>IF('MASTER DATA SHEET 2'!J21="","",'MASTER DATA SHEET 2'!J21)</f>
        <v/>
      </c>
      <c r="I26" s="171">
        <f>IFERROR(IF(O26="Fixed",0,IF(SUM('MASTER DATA SHEET 2'!N21:O21)&lt;1,0,'MASTER DATA SHEET 2'!K21)),0)</f>
        <v>0</v>
      </c>
      <c r="J26" s="171">
        <f>I26*SUM('MASTER DATA SHEET 2'!N21:O21)</f>
        <v>0</v>
      </c>
      <c r="K26" s="145" t="str">
        <f t="shared" si="0"/>
        <v>-</v>
      </c>
      <c r="L26" s="171">
        <f>ROUND(I26*3%,-2)*'MASTER DATA SHEET 2'!O21</f>
        <v>0</v>
      </c>
      <c r="M26" s="171">
        <f t="shared" si="1"/>
        <v>0</v>
      </c>
      <c r="N26" s="171">
        <f>ROUND('MASTER DATA SHEET 2'!K21/1.03, -2)*'MASTER DATA SHEET 2'!L21+'MASTER DATA SHEET 2'!K21*'MASTER DATA SHEET 2'!M21</f>
        <v>0</v>
      </c>
      <c r="O26" s="227">
        <f>'MASTER DATA SHEET 2'!U21</f>
        <v>0</v>
      </c>
      <c r="P26" s="227">
        <f>'MASTER DATA SHEET 2'!AE21</f>
        <v>0</v>
      </c>
      <c r="Q26" s="227">
        <f t="shared" si="2"/>
        <v>0</v>
      </c>
    </row>
    <row r="27" spans="1:17" ht="20.25" customHeight="1" x14ac:dyDescent="0.2">
      <c r="A27" s="217"/>
      <c r="B27" s="143" t="str">
        <f>IF('MASTER DATA SHEET 2'!A22="","",'MASTER DATA SHEET 2'!A22)</f>
        <v xml:space="preserve"> </v>
      </c>
      <c r="C27" s="173" t="str">
        <f>IF('MASTER DATA SHEET 2'!B22="","",'MASTER DATA SHEET 2'!B22)</f>
        <v/>
      </c>
      <c r="D27" s="143" t="str">
        <f>IF('MASTER DATA SHEET 2'!E22="","",'MASTER DATA SHEET 2'!E22)</f>
        <v/>
      </c>
      <c r="E27" s="143" t="str">
        <f>IF('MASTER DATA SHEET 2'!G22="","",'MASTER DATA SHEET 2'!G22)</f>
        <v/>
      </c>
      <c r="F27" s="144" t="str">
        <f>IF('MASTER DATA SHEET 2'!C22="","",'MASTER DATA SHEET 2'!C22)</f>
        <v/>
      </c>
      <c r="G27" s="143" t="str">
        <f>IF('MASTER DATA SHEET 2'!I22="","",'MASTER DATA SHEET 2'!I22)</f>
        <v/>
      </c>
      <c r="H27" s="143" t="str">
        <f>IF('MASTER DATA SHEET 2'!J22="","",'MASTER DATA SHEET 2'!J22)</f>
        <v/>
      </c>
      <c r="I27" s="171">
        <f>IFERROR(IF(O27="Fixed",0,IF(SUM('MASTER DATA SHEET 2'!N22:O22)&lt;1,0,'MASTER DATA SHEET 2'!K22)),0)</f>
        <v>0</v>
      </c>
      <c r="J27" s="171">
        <f>I27*SUM('MASTER DATA SHEET 2'!N22:O22)</f>
        <v>0</v>
      </c>
      <c r="K27" s="145" t="str">
        <f t="shared" si="0"/>
        <v>-</v>
      </c>
      <c r="L27" s="171">
        <f>ROUND(I27*3%,-2)*'MASTER DATA SHEET 2'!O22</f>
        <v>0</v>
      </c>
      <c r="M27" s="171">
        <f t="shared" si="1"/>
        <v>0</v>
      </c>
      <c r="N27" s="171">
        <f>ROUND('MASTER DATA SHEET 2'!K22/1.03, -2)*'MASTER DATA SHEET 2'!L22+'MASTER DATA SHEET 2'!K22*'MASTER DATA SHEET 2'!M22</f>
        <v>0</v>
      </c>
      <c r="O27" s="227">
        <f>'MASTER DATA SHEET 2'!U22</f>
        <v>0</v>
      </c>
      <c r="P27" s="227">
        <f>'MASTER DATA SHEET 2'!AE22</f>
        <v>0</v>
      </c>
      <c r="Q27" s="227">
        <f t="shared" si="2"/>
        <v>0</v>
      </c>
    </row>
    <row r="28" spans="1:17" ht="20.25" customHeight="1" x14ac:dyDescent="0.2">
      <c r="A28" s="217"/>
      <c r="B28" s="143" t="str">
        <f>IF('MASTER DATA SHEET 2'!A23="","",'MASTER DATA SHEET 2'!A23)</f>
        <v xml:space="preserve"> </v>
      </c>
      <c r="C28" s="173" t="str">
        <f>IF('MASTER DATA SHEET 2'!B23="","",'MASTER DATA SHEET 2'!B23)</f>
        <v/>
      </c>
      <c r="D28" s="143" t="str">
        <f>IF('MASTER DATA SHEET 2'!E23="","",'MASTER DATA SHEET 2'!E23)</f>
        <v/>
      </c>
      <c r="E28" s="143" t="str">
        <f>IF('MASTER DATA SHEET 2'!G23="","",'MASTER DATA SHEET 2'!G23)</f>
        <v/>
      </c>
      <c r="F28" s="144" t="str">
        <f>IF('MASTER DATA SHEET 2'!C23="","",'MASTER DATA SHEET 2'!C23)</f>
        <v/>
      </c>
      <c r="G28" s="143" t="str">
        <f>IF('MASTER DATA SHEET 2'!I23="","",'MASTER DATA SHEET 2'!I23)</f>
        <v/>
      </c>
      <c r="H28" s="143" t="str">
        <f>IF('MASTER DATA SHEET 2'!J23="","",'MASTER DATA SHEET 2'!J23)</f>
        <v/>
      </c>
      <c r="I28" s="171">
        <f>IFERROR(IF(O28="Fixed",0,IF(SUM('MASTER DATA SHEET 2'!N23:O23)&lt;1,0,'MASTER DATA SHEET 2'!K23)),0)</f>
        <v>0</v>
      </c>
      <c r="J28" s="171">
        <f>I28*SUM('MASTER DATA SHEET 2'!N23:O23)</f>
        <v>0</v>
      </c>
      <c r="K28" s="145" t="str">
        <f t="shared" si="0"/>
        <v>-</v>
      </c>
      <c r="L28" s="171">
        <f>ROUND(I28*3%,-2)*'MASTER DATA SHEET 2'!O23</f>
        <v>0</v>
      </c>
      <c r="M28" s="171">
        <f t="shared" si="1"/>
        <v>0</v>
      </c>
      <c r="N28" s="171">
        <f>ROUND('MASTER DATA SHEET 2'!K23/1.03, -2)*'MASTER DATA SHEET 2'!L23+'MASTER DATA SHEET 2'!K23*'MASTER DATA SHEET 2'!M23</f>
        <v>0</v>
      </c>
      <c r="O28" s="227">
        <f>'MASTER DATA SHEET 2'!U23</f>
        <v>0</v>
      </c>
      <c r="P28" s="227">
        <f>'MASTER DATA SHEET 2'!AE23</f>
        <v>0</v>
      </c>
      <c r="Q28" s="227">
        <f t="shared" si="2"/>
        <v>0</v>
      </c>
    </row>
    <row r="29" spans="1:17" ht="20.25" customHeight="1" x14ac:dyDescent="0.2">
      <c r="A29" s="217"/>
      <c r="B29" s="143" t="str">
        <f>IF('MASTER DATA SHEET 2'!A24="","",'MASTER DATA SHEET 2'!A24)</f>
        <v xml:space="preserve"> </v>
      </c>
      <c r="C29" s="173" t="str">
        <f>IF('MASTER DATA SHEET 2'!B24="","",'MASTER DATA SHEET 2'!B24)</f>
        <v/>
      </c>
      <c r="D29" s="143" t="str">
        <f>IF('MASTER DATA SHEET 2'!E24="","",'MASTER DATA SHEET 2'!E24)</f>
        <v/>
      </c>
      <c r="E29" s="143" t="str">
        <f>IF('MASTER DATA SHEET 2'!G24="","",'MASTER DATA SHEET 2'!G24)</f>
        <v/>
      </c>
      <c r="F29" s="144" t="str">
        <f>IF('MASTER DATA SHEET 2'!C24="","",'MASTER DATA SHEET 2'!C24)</f>
        <v/>
      </c>
      <c r="G29" s="143" t="str">
        <f>IF('MASTER DATA SHEET 2'!I24="","",'MASTER DATA SHEET 2'!I24)</f>
        <v/>
      </c>
      <c r="H29" s="143" t="str">
        <f>IF('MASTER DATA SHEET 2'!J24="","",'MASTER DATA SHEET 2'!J24)</f>
        <v/>
      </c>
      <c r="I29" s="171">
        <f>IFERROR(IF(O29="Fixed",0,IF(SUM('MASTER DATA SHEET 2'!N24:O24)&lt;1,0,'MASTER DATA SHEET 2'!K24)),0)</f>
        <v>0</v>
      </c>
      <c r="J29" s="171">
        <f>I29*SUM('MASTER DATA SHEET 2'!N24:O24)</f>
        <v>0</v>
      </c>
      <c r="K29" s="145" t="str">
        <f t="shared" si="0"/>
        <v>-</v>
      </c>
      <c r="L29" s="171">
        <f>ROUND(I29*3%,-2)*'MASTER DATA SHEET 2'!O24</f>
        <v>0</v>
      </c>
      <c r="M29" s="171">
        <f t="shared" si="1"/>
        <v>0</v>
      </c>
      <c r="N29" s="171">
        <f>ROUND('MASTER DATA SHEET 2'!K24/1.03, -2)*'MASTER DATA SHEET 2'!L24+'MASTER DATA SHEET 2'!K24*'MASTER DATA SHEET 2'!M24</f>
        <v>0</v>
      </c>
      <c r="O29" s="227">
        <f>'MASTER DATA SHEET 2'!U24</f>
        <v>0</v>
      </c>
      <c r="P29" s="227">
        <f>'MASTER DATA SHEET 2'!AE24</f>
        <v>0</v>
      </c>
      <c r="Q29" s="227">
        <f t="shared" si="2"/>
        <v>0</v>
      </c>
    </row>
    <row r="30" spans="1:17" ht="20.25" customHeight="1" x14ac:dyDescent="0.2">
      <c r="A30" s="217"/>
      <c r="B30" s="143" t="str">
        <f>IF('MASTER DATA SHEET 2'!A25="","",'MASTER DATA SHEET 2'!A25)</f>
        <v xml:space="preserve"> </v>
      </c>
      <c r="C30" s="173" t="str">
        <f>IF('MASTER DATA SHEET 2'!B25="","",'MASTER DATA SHEET 2'!B25)</f>
        <v/>
      </c>
      <c r="D30" s="143" t="str">
        <f>IF('MASTER DATA SHEET 2'!E25="","",'MASTER DATA SHEET 2'!E25)</f>
        <v/>
      </c>
      <c r="E30" s="143" t="str">
        <f>IF('MASTER DATA SHEET 2'!G25="","",'MASTER DATA SHEET 2'!G25)</f>
        <v/>
      </c>
      <c r="F30" s="144" t="str">
        <f>IF('MASTER DATA SHEET 2'!C25="","",'MASTER DATA SHEET 2'!C25)</f>
        <v/>
      </c>
      <c r="G30" s="143" t="str">
        <f>IF('MASTER DATA SHEET 2'!I25="","",'MASTER DATA SHEET 2'!I25)</f>
        <v/>
      </c>
      <c r="H30" s="143" t="str">
        <f>IF('MASTER DATA SHEET 2'!J25="","",'MASTER DATA SHEET 2'!J25)</f>
        <v/>
      </c>
      <c r="I30" s="171">
        <f>IFERROR(IF(O30="Fixed",0,IF(SUM('MASTER DATA SHEET 2'!N25:O25)&lt;1,0,'MASTER DATA SHEET 2'!K25)),0)</f>
        <v>0</v>
      </c>
      <c r="J30" s="171">
        <f>I30*SUM('MASTER DATA SHEET 2'!N25:O25)</f>
        <v>0</v>
      </c>
      <c r="K30" s="145" t="str">
        <f t="shared" si="0"/>
        <v>-</v>
      </c>
      <c r="L30" s="171">
        <f>ROUND(I30*3%,-2)*'MASTER DATA SHEET 2'!O25</f>
        <v>0</v>
      </c>
      <c r="M30" s="171">
        <f t="shared" si="1"/>
        <v>0</v>
      </c>
      <c r="N30" s="171">
        <f>ROUND('MASTER DATA SHEET 2'!K25/1.03, -2)*'MASTER DATA SHEET 2'!L25+'MASTER DATA SHEET 2'!K25*'MASTER DATA SHEET 2'!M25</f>
        <v>0</v>
      </c>
      <c r="O30" s="227">
        <f>'MASTER DATA SHEET 2'!U25</f>
        <v>0</v>
      </c>
      <c r="P30" s="227">
        <f>'MASTER DATA SHEET 2'!AE25</f>
        <v>0</v>
      </c>
      <c r="Q30" s="227">
        <f t="shared" si="2"/>
        <v>0</v>
      </c>
    </row>
    <row r="31" spans="1:17" ht="20.25" customHeight="1" x14ac:dyDescent="0.2">
      <c r="A31" s="217"/>
      <c r="B31" s="143" t="str">
        <f>IF('MASTER DATA SHEET 2'!A26="","",'MASTER DATA SHEET 2'!A26)</f>
        <v xml:space="preserve"> </v>
      </c>
      <c r="C31" s="173" t="str">
        <f>IF('MASTER DATA SHEET 2'!B26="","",'MASTER DATA SHEET 2'!B26)</f>
        <v/>
      </c>
      <c r="D31" s="143" t="str">
        <f>IF('MASTER DATA SHEET 2'!E26="","",'MASTER DATA SHEET 2'!E26)</f>
        <v/>
      </c>
      <c r="E31" s="143" t="str">
        <f>IF('MASTER DATA SHEET 2'!G26="","",'MASTER DATA SHEET 2'!G26)</f>
        <v/>
      </c>
      <c r="F31" s="144" t="str">
        <f>IF('MASTER DATA SHEET 2'!C26="","",'MASTER DATA SHEET 2'!C26)</f>
        <v/>
      </c>
      <c r="G31" s="143" t="str">
        <f>IF('MASTER DATA SHEET 2'!I26="","",'MASTER DATA SHEET 2'!I26)</f>
        <v/>
      </c>
      <c r="H31" s="143" t="str">
        <f>IF('MASTER DATA SHEET 2'!J26="","",'MASTER DATA SHEET 2'!J26)</f>
        <v/>
      </c>
      <c r="I31" s="171">
        <f>IFERROR(IF(O31="Fixed",0,IF(SUM('MASTER DATA SHEET 2'!N26:O26)&lt;1,0,'MASTER DATA SHEET 2'!K26)),0)</f>
        <v>0</v>
      </c>
      <c r="J31" s="171">
        <f>I31*SUM('MASTER DATA SHEET 2'!N26:O26)</f>
        <v>0</v>
      </c>
      <c r="K31" s="145" t="str">
        <f t="shared" si="0"/>
        <v>-</v>
      </c>
      <c r="L31" s="171">
        <f>ROUND(I31*3%,-2)*'MASTER DATA SHEET 2'!O26</f>
        <v>0</v>
      </c>
      <c r="M31" s="171">
        <f t="shared" si="1"/>
        <v>0</v>
      </c>
      <c r="N31" s="171">
        <f>ROUND('MASTER DATA SHEET 2'!K26/1.03, -2)*'MASTER DATA SHEET 2'!L26+'MASTER DATA SHEET 2'!K26*'MASTER DATA SHEET 2'!M26</f>
        <v>0</v>
      </c>
      <c r="O31" s="227">
        <f>'MASTER DATA SHEET 2'!U26</f>
        <v>0</v>
      </c>
      <c r="P31" s="227">
        <f>'MASTER DATA SHEET 2'!AE26</f>
        <v>0</v>
      </c>
      <c r="Q31" s="227">
        <f t="shared" si="2"/>
        <v>0</v>
      </c>
    </row>
    <row r="32" spans="1:17" ht="20.25" customHeight="1" x14ac:dyDescent="0.2">
      <c r="A32" s="217"/>
      <c r="B32" s="143" t="str">
        <f>IF('MASTER DATA SHEET 2'!A27="","",'MASTER DATA SHEET 2'!A27)</f>
        <v xml:space="preserve"> </v>
      </c>
      <c r="C32" s="173" t="str">
        <f>IF('MASTER DATA SHEET 2'!B27="","",'MASTER DATA SHEET 2'!B27)</f>
        <v/>
      </c>
      <c r="D32" s="143" t="str">
        <f>IF('MASTER DATA SHEET 2'!E27="","",'MASTER DATA SHEET 2'!E27)</f>
        <v/>
      </c>
      <c r="E32" s="143" t="str">
        <f>IF('MASTER DATA SHEET 2'!G27="","",'MASTER DATA SHEET 2'!G27)</f>
        <v/>
      </c>
      <c r="F32" s="144" t="str">
        <f>IF('MASTER DATA SHEET 2'!C27="","",'MASTER DATA SHEET 2'!C27)</f>
        <v/>
      </c>
      <c r="G32" s="143" t="str">
        <f>IF('MASTER DATA SHEET 2'!I27="","",'MASTER DATA SHEET 2'!I27)</f>
        <v/>
      </c>
      <c r="H32" s="143" t="str">
        <f>IF('MASTER DATA SHEET 2'!J27="","",'MASTER DATA SHEET 2'!J27)</f>
        <v/>
      </c>
      <c r="I32" s="171">
        <f>IFERROR(IF(O32="Fixed",0,IF(SUM('MASTER DATA SHEET 2'!N27:O27)&lt;1,0,'MASTER DATA SHEET 2'!K27)),0)</f>
        <v>0</v>
      </c>
      <c r="J32" s="171">
        <f>I32*SUM('MASTER DATA SHEET 2'!N27:O27)</f>
        <v>0</v>
      </c>
      <c r="K32" s="145" t="str">
        <f t="shared" si="0"/>
        <v>-</v>
      </c>
      <c r="L32" s="171">
        <f>ROUND(I32*3%,-2)*'MASTER DATA SHEET 2'!O27</f>
        <v>0</v>
      </c>
      <c r="M32" s="171">
        <f t="shared" si="1"/>
        <v>0</v>
      </c>
      <c r="N32" s="171">
        <f>ROUND('MASTER DATA SHEET 2'!K27/1.03, -2)*'MASTER DATA SHEET 2'!L27+'MASTER DATA SHEET 2'!K27*'MASTER DATA SHEET 2'!M27</f>
        <v>0</v>
      </c>
      <c r="O32" s="227">
        <f>'MASTER DATA SHEET 2'!U27</f>
        <v>0</v>
      </c>
      <c r="P32" s="227">
        <f>'MASTER DATA SHEET 2'!AE27</f>
        <v>0</v>
      </c>
      <c r="Q32" s="227">
        <f t="shared" si="2"/>
        <v>0</v>
      </c>
    </row>
    <row r="33" spans="1:17" ht="20.25" customHeight="1" x14ac:dyDescent="0.2">
      <c r="A33" s="217"/>
      <c r="B33" s="143" t="str">
        <f>IF('MASTER DATA SHEET 2'!A28="","",'MASTER DATA SHEET 2'!A28)</f>
        <v xml:space="preserve"> </v>
      </c>
      <c r="C33" s="173" t="str">
        <f>IF('MASTER DATA SHEET 2'!B28="","",'MASTER DATA SHEET 2'!B28)</f>
        <v/>
      </c>
      <c r="D33" s="143" t="str">
        <f>IF('MASTER DATA SHEET 2'!E28="","",'MASTER DATA SHEET 2'!E28)</f>
        <v/>
      </c>
      <c r="E33" s="143" t="str">
        <f>IF('MASTER DATA SHEET 2'!G28="","",'MASTER DATA SHEET 2'!G28)</f>
        <v/>
      </c>
      <c r="F33" s="144" t="str">
        <f>IF('MASTER DATA SHEET 2'!C28="","",'MASTER DATA SHEET 2'!C28)</f>
        <v/>
      </c>
      <c r="G33" s="143" t="str">
        <f>IF('MASTER DATA SHEET 2'!I28="","",'MASTER DATA SHEET 2'!I28)</f>
        <v/>
      </c>
      <c r="H33" s="143" t="str">
        <f>IF('MASTER DATA SHEET 2'!J28="","",'MASTER DATA SHEET 2'!J28)</f>
        <v/>
      </c>
      <c r="I33" s="171">
        <f>IFERROR(IF(O33="Fixed",0,IF(SUM('MASTER DATA SHEET 2'!N28:O28)&lt;1,0,'MASTER DATA SHEET 2'!K28)),0)</f>
        <v>0</v>
      </c>
      <c r="J33" s="171">
        <f>I33*SUM('MASTER DATA SHEET 2'!N28:O28)</f>
        <v>0</v>
      </c>
      <c r="K33" s="145" t="str">
        <f t="shared" si="0"/>
        <v>-</v>
      </c>
      <c r="L33" s="171">
        <f>ROUND(I33*3%,-2)*'MASTER DATA SHEET 2'!O28</f>
        <v>0</v>
      </c>
      <c r="M33" s="171">
        <f t="shared" si="1"/>
        <v>0</v>
      </c>
      <c r="N33" s="171">
        <f>ROUND('MASTER DATA SHEET 2'!K28/1.03, -2)*'MASTER DATA SHEET 2'!L28+'MASTER DATA SHEET 2'!K28*'MASTER DATA SHEET 2'!M28</f>
        <v>0</v>
      </c>
      <c r="O33" s="227">
        <f>'MASTER DATA SHEET 2'!U28</f>
        <v>0</v>
      </c>
      <c r="P33" s="227">
        <f>'MASTER DATA SHEET 2'!AE28</f>
        <v>0</v>
      </c>
      <c r="Q33" s="227">
        <f t="shared" si="2"/>
        <v>0</v>
      </c>
    </row>
    <row r="34" spans="1:17" ht="20.25" customHeight="1" x14ac:dyDescent="0.2">
      <c r="A34" s="217"/>
      <c r="B34" s="143" t="str">
        <f>IF('MASTER DATA SHEET 2'!A29="","",'MASTER DATA SHEET 2'!A29)</f>
        <v xml:space="preserve"> </v>
      </c>
      <c r="C34" s="173" t="str">
        <f>IF('MASTER DATA SHEET 2'!B29="","",'MASTER DATA SHEET 2'!B29)</f>
        <v/>
      </c>
      <c r="D34" s="143" t="str">
        <f>IF('MASTER DATA SHEET 2'!E29="","",'MASTER DATA SHEET 2'!E29)</f>
        <v/>
      </c>
      <c r="E34" s="143" t="str">
        <f>IF('MASTER DATA SHEET 2'!G29="","",'MASTER DATA SHEET 2'!G29)</f>
        <v/>
      </c>
      <c r="F34" s="144" t="str">
        <f>IF('MASTER DATA SHEET 2'!C29="","",'MASTER DATA SHEET 2'!C29)</f>
        <v/>
      </c>
      <c r="G34" s="143" t="str">
        <f>IF('MASTER DATA SHEET 2'!I29="","",'MASTER DATA SHEET 2'!I29)</f>
        <v/>
      </c>
      <c r="H34" s="143" t="str">
        <f>IF('MASTER DATA SHEET 2'!J29="","",'MASTER DATA SHEET 2'!J29)</f>
        <v/>
      </c>
      <c r="I34" s="171">
        <f>IFERROR(IF(O34="Fixed",0,IF(SUM('MASTER DATA SHEET 2'!N29:O29)&lt;1,0,'MASTER DATA SHEET 2'!K29)),0)</f>
        <v>0</v>
      </c>
      <c r="J34" s="171">
        <f>I34*SUM('MASTER DATA SHEET 2'!N29:O29)</f>
        <v>0</v>
      </c>
      <c r="K34" s="145" t="str">
        <f t="shared" si="0"/>
        <v>-</v>
      </c>
      <c r="L34" s="171">
        <f>ROUND(I34*3%,-2)*'MASTER DATA SHEET 2'!O29</f>
        <v>0</v>
      </c>
      <c r="M34" s="171">
        <f t="shared" si="1"/>
        <v>0</v>
      </c>
      <c r="N34" s="171">
        <f>ROUND('MASTER DATA SHEET 2'!K29/1.03, -2)*'MASTER DATA SHEET 2'!L29+'MASTER DATA SHEET 2'!K29*'MASTER DATA SHEET 2'!M29</f>
        <v>0</v>
      </c>
      <c r="O34" s="227">
        <f>'MASTER DATA SHEET 2'!U29</f>
        <v>0</v>
      </c>
      <c r="P34" s="227">
        <f>'MASTER DATA SHEET 2'!AE29</f>
        <v>0</v>
      </c>
      <c r="Q34" s="227">
        <f t="shared" si="2"/>
        <v>0</v>
      </c>
    </row>
    <row r="35" spans="1:17" ht="20.25" customHeight="1" x14ac:dyDescent="0.2">
      <c r="A35" s="217"/>
      <c r="B35" s="143" t="str">
        <f>IF('MASTER DATA SHEET 2'!A30="","",'MASTER DATA SHEET 2'!A30)</f>
        <v xml:space="preserve"> </v>
      </c>
      <c r="C35" s="173" t="str">
        <f>IF('MASTER DATA SHEET 2'!B30="","",'MASTER DATA SHEET 2'!B30)</f>
        <v/>
      </c>
      <c r="D35" s="143" t="str">
        <f>IF('MASTER DATA SHEET 2'!E30="","",'MASTER DATA SHEET 2'!E30)</f>
        <v/>
      </c>
      <c r="E35" s="143" t="str">
        <f>IF('MASTER DATA SHEET 2'!G30="","",'MASTER DATA SHEET 2'!G30)</f>
        <v/>
      </c>
      <c r="F35" s="144" t="str">
        <f>IF('MASTER DATA SHEET 2'!C30="","",'MASTER DATA SHEET 2'!C30)</f>
        <v/>
      </c>
      <c r="G35" s="143" t="str">
        <f>IF('MASTER DATA SHEET 2'!I30="","",'MASTER DATA SHEET 2'!I30)</f>
        <v/>
      </c>
      <c r="H35" s="143" t="str">
        <f>IF('MASTER DATA SHEET 2'!J30="","",'MASTER DATA SHEET 2'!J30)</f>
        <v/>
      </c>
      <c r="I35" s="171">
        <f>IFERROR(IF(O35="Fixed",0,IF(SUM('MASTER DATA SHEET 2'!N30:O30)&lt;1,0,'MASTER DATA SHEET 2'!K30)),0)</f>
        <v>0</v>
      </c>
      <c r="J35" s="171">
        <f>I35*SUM('MASTER DATA SHEET 2'!N30:O30)</f>
        <v>0</v>
      </c>
      <c r="K35" s="145" t="str">
        <f t="shared" si="0"/>
        <v>-</v>
      </c>
      <c r="L35" s="171">
        <f>ROUND(I35*3%,-2)*'MASTER DATA SHEET 2'!O30</f>
        <v>0</v>
      </c>
      <c r="M35" s="171">
        <f t="shared" si="1"/>
        <v>0</v>
      </c>
      <c r="N35" s="171">
        <f>ROUND('MASTER DATA SHEET 2'!K30/1.03, -2)*'MASTER DATA SHEET 2'!L30+'MASTER DATA SHEET 2'!K30*'MASTER DATA SHEET 2'!M30</f>
        <v>0</v>
      </c>
      <c r="O35" s="227">
        <f>'MASTER DATA SHEET 2'!U30</f>
        <v>0</v>
      </c>
      <c r="P35" s="227">
        <f>'MASTER DATA SHEET 2'!AE30</f>
        <v>0</v>
      </c>
      <c r="Q35" s="227">
        <f t="shared" si="2"/>
        <v>0</v>
      </c>
    </row>
    <row r="36" spans="1:17" ht="20.25" customHeight="1" x14ac:dyDescent="0.2">
      <c r="A36" s="217"/>
      <c r="B36" s="143" t="str">
        <f>IF('MASTER DATA SHEET 2'!A31="","",'MASTER DATA SHEET 2'!A31)</f>
        <v xml:space="preserve"> </v>
      </c>
      <c r="C36" s="173" t="str">
        <f>IF('MASTER DATA SHEET 2'!B31="","",'MASTER DATA SHEET 2'!B31)</f>
        <v/>
      </c>
      <c r="D36" s="143" t="str">
        <f>IF('MASTER DATA SHEET 2'!E31="","",'MASTER DATA SHEET 2'!E31)</f>
        <v/>
      </c>
      <c r="E36" s="143" t="str">
        <f>IF('MASTER DATA SHEET 2'!G31="","",'MASTER DATA SHEET 2'!G31)</f>
        <v/>
      </c>
      <c r="F36" s="144" t="str">
        <f>IF('MASTER DATA SHEET 2'!C31="","",'MASTER DATA SHEET 2'!C31)</f>
        <v/>
      </c>
      <c r="G36" s="143" t="str">
        <f>IF('MASTER DATA SHEET 2'!I31="","",'MASTER DATA SHEET 2'!I31)</f>
        <v/>
      </c>
      <c r="H36" s="143" t="str">
        <f>IF('MASTER DATA SHEET 2'!J31="","",'MASTER DATA SHEET 2'!J31)</f>
        <v/>
      </c>
      <c r="I36" s="171">
        <f>IFERROR(IF(O36="Fixed",0,IF(SUM('MASTER DATA SHEET 2'!N31:O31)&lt;1,0,'MASTER DATA SHEET 2'!K31)),0)</f>
        <v>0</v>
      </c>
      <c r="J36" s="171">
        <f>I36*SUM('MASTER DATA SHEET 2'!N31:O31)</f>
        <v>0</v>
      </c>
      <c r="K36" s="145" t="str">
        <f t="shared" si="0"/>
        <v>-</v>
      </c>
      <c r="L36" s="171">
        <f>ROUND(I36*3%,-2)*'MASTER DATA SHEET 2'!O31</f>
        <v>0</v>
      </c>
      <c r="M36" s="171">
        <f t="shared" si="1"/>
        <v>0</v>
      </c>
      <c r="N36" s="171">
        <f>ROUND('MASTER DATA SHEET 2'!K31/1.03, -2)*'MASTER DATA SHEET 2'!L31+'MASTER DATA SHEET 2'!K31*'MASTER DATA SHEET 2'!M31</f>
        <v>0</v>
      </c>
      <c r="O36" s="227">
        <f>'MASTER DATA SHEET 2'!U31</f>
        <v>0</v>
      </c>
      <c r="P36" s="227">
        <f>'MASTER DATA SHEET 2'!AE31</f>
        <v>0</v>
      </c>
      <c r="Q36" s="227">
        <f t="shared" si="2"/>
        <v>0</v>
      </c>
    </row>
    <row r="37" spans="1:17" ht="20.25" customHeight="1" x14ac:dyDescent="0.2">
      <c r="A37" s="217"/>
      <c r="B37" s="143" t="str">
        <f>IF('MASTER DATA SHEET 2'!A32="","",'MASTER DATA SHEET 2'!A32)</f>
        <v xml:space="preserve"> </v>
      </c>
      <c r="C37" s="173" t="str">
        <f>IF('MASTER DATA SHEET 2'!B32="","",'MASTER DATA SHEET 2'!B32)</f>
        <v/>
      </c>
      <c r="D37" s="143" t="str">
        <f>IF('MASTER DATA SHEET 2'!E32="","",'MASTER DATA SHEET 2'!E32)</f>
        <v/>
      </c>
      <c r="E37" s="143" t="str">
        <f>IF('MASTER DATA SHEET 2'!G32="","",'MASTER DATA SHEET 2'!G32)</f>
        <v/>
      </c>
      <c r="F37" s="144" t="str">
        <f>IF('MASTER DATA SHEET 2'!C32="","",'MASTER DATA SHEET 2'!C32)</f>
        <v/>
      </c>
      <c r="G37" s="143" t="str">
        <f>IF('MASTER DATA SHEET 2'!I32="","",'MASTER DATA SHEET 2'!I32)</f>
        <v/>
      </c>
      <c r="H37" s="143" t="str">
        <f>IF('MASTER DATA SHEET 2'!J32="","",'MASTER DATA SHEET 2'!J32)</f>
        <v/>
      </c>
      <c r="I37" s="171">
        <f>IFERROR(IF(O37="Fixed",0,IF(SUM('MASTER DATA SHEET 2'!N32:O32)&lt;1,0,'MASTER DATA SHEET 2'!K32)),0)</f>
        <v>0</v>
      </c>
      <c r="J37" s="171">
        <f>I37*SUM('MASTER DATA SHEET 2'!N32:O32)</f>
        <v>0</v>
      </c>
      <c r="K37" s="145" t="str">
        <f t="shared" si="0"/>
        <v>-</v>
      </c>
      <c r="L37" s="171">
        <f>ROUND(I37*3%,-2)*'MASTER DATA SHEET 2'!O32</f>
        <v>0</v>
      </c>
      <c r="M37" s="171">
        <f t="shared" si="1"/>
        <v>0</v>
      </c>
      <c r="N37" s="171">
        <f>ROUND('MASTER DATA SHEET 2'!K32/1.03, -2)*'MASTER DATA SHEET 2'!L32+'MASTER DATA SHEET 2'!K32*'MASTER DATA SHEET 2'!M32</f>
        <v>0</v>
      </c>
      <c r="O37" s="227">
        <f>'MASTER DATA SHEET 2'!U32</f>
        <v>0</v>
      </c>
      <c r="P37" s="227">
        <f>'MASTER DATA SHEET 2'!AE32</f>
        <v>0</v>
      </c>
      <c r="Q37" s="227">
        <f t="shared" si="2"/>
        <v>0</v>
      </c>
    </row>
    <row r="38" spans="1:17" ht="20.25" customHeight="1" x14ac:dyDescent="0.2">
      <c r="A38" s="217"/>
      <c r="B38" s="143" t="str">
        <f>IF('MASTER DATA SHEET 2'!A33="","",'MASTER DATA SHEET 2'!A33)</f>
        <v xml:space="preserve"> </v>
      </c>
      <c r="C38" s="173" t="str">
        <f>IF('MASTER DATA SHEET 2'!B33="","",'MASTER DATA SHEET 2'!B33)</f>
        <v/>
      </c>
      <c r="D38" s="143" t="str">
        <f>IF('MASTER DATA SHEET 2'!E33="","",'MASTER DATA SHEET 2'!E33)</f>
        <v/>
      </c>
      <c r="E38" s="143" t="str">
        <f>IF('MASTER DATA SHEET 2'!G33="","",'MASTER DATA SHEET 2'!G33)</f>
        <v/>
      </c>
      <c r="F38" s="144" t="str">
        <f>IF('MASTER DATA SHEET 2'!C33="","",'MASTER DATA SHEET 2'!C33)</f>
        <v/>
      </c>
      <c r="G38" s="143" t="str">
        <f>IF('MASTER DATA SHEET 2'!I33="","",'MASTER DATA SHEET 2'!I33)</f>
        <v/>
      </c>
      <c r="H38" s="143" t="str">
        <f>IF('MASTER DATA SHEET 2'!J33="","",'MASTER DATA SHEET 2'!J33)</f>
        <v/>
      </c>
      <c r="I38" s="171">
        <f>IFERROR(IF(O38="Fixed",0,IF(SUM('MASTER DATA SHEET 2'!N33:O33)&lt;1,0,'MASTER DATA SHEET 2'!K33)),0)</f>
        <v>0</v>
      </c>
      <c r="J38" s="171">
        <f>I38*SUM('MASTER DATA SHEET 2'!N33:O33)</f>
        <v>0</v>
      </c>
      <c r="K38" s="145" t="str">
        <f t="shared" si="0"/>
        <v>-</v>
      </c>
      <c r="L38" s="171">
        <f>ROUND(I38*3%,-2)*'MASTER DATA SHEET 2'!O33</f>
        <v>0</v>
      </c>
      <c r="M38" s="171">
        <f t="shared" si="1"/>
        <v>0</v>
      </c>
      <c r="N38" s="171">
        <f>ROUND('MASTER DATA SHEET 2'!K33/1.03, -2)*'MASTER DATA SHEET 2'!L33+'MASTER DATA SHEET 2'!K33*'MASTER DATA SHEET 2'!M33</f>
        <v>0</v>
      </c>
      <c r="O38" s="227">
        <f>'MASTER DATA SHEET 2'!U33</f>
        <v>0</v>
      </c>
      <c r="P38" s="227">
        <f>'MASTER DATA SHEET 2'!AE33</f>
        <v>0</v>
      </c>
      <c r="Q38" s="227">
        <f t="shared" si="2"/>
        <v>0</v>
      </c>
    </row>
    <row r="39" spans="1:17" ht="20.25" customHeight="1" x14ac:dyDescent="0.2">
      <c r="A39" s="217"/>
      <c r="B39" s="143" t="str">
        <f>IF('MASTER DATA SHEET 2'!A34="","",'MASTER DATA SHEET 2'!A34)</f>
        <v xml:space="preserve"> </v>
      </c>
      <c r="C39" s="173" t="str">
        <f>IF('MASTER DATA SHEET 2'!B34="","",'MASTER DATA SHEET 2'!B34)</f>
        <v/>
      </c>
      <c r="D39" s="143" t="str">
        <f>IF('MASTER DATA SHEET 2'!E34="","",'MASTER DATA SHEET 2'!E34)</f>
        <v/>
      </c>
      <c r="E39" s="143" t="str">
        <f>IF('MASTER DATA SHEET 2'!G34="","",'MASTER DATA SHEET 2'!G34)</f>
        <v/>
      </c>
      <c r="F39" s="144" t="str">
        <f>IF('MASTER DATA SHEET 2'!C34="","",'MASTER DATA SHEET 2'!C34)</f>
        <v/>
      </c>
      <c r="G39" s="143" t="str">
        <f>IF('MASTER DATA SHEET 2'!I34="","",'MASTER DATA SHEET 2'!I34)</f>
        <v/>
      </c>
      <c r="H39" s="143" t="str">
        <f>IF('MASTER DATA SHEET 2'!J34="","",'MASTER DATA SHEET 2'!J34)</f>
        <v/>
      </c>
      <c r="I39" s="171">
        <f>IFERROR(IF(O39="Fixed",0,IF(SUM('MASTER DATA SHEET 2'!N34:O34)&lt;1,0,'MASTER DATA SHEET 2'!K34)),0)</f>
        <v>0</v>
      </c>
      <c r="J39" s="171">
        <f>I39*SUM('MASTER DATA SHEET 2'!N34:O34)</f>
        <v>0</v>
      </c>
      <c r="K39" s="145" t="str">
        <f t="shared" si="0"/>
        <v>-</v>
      </c>
      <c r="L39" s="171">
        <f>ROUND(I39*3%,-2)*'MASTER DATA SHEET 2'!O34</f>
        <v>0</v>
      </c>
      <c r="M39" s="171">
        <f t="shared" si="1"/>
        <v>0</v>
      </c>
      <c r="N39" s="171">
        <f>ROUND('MASTER DATA SHEET 2'!K34/1.03, -2)*'MASTER DATA SHEET 2'!L34+'MASTER DATA SHEET 2'!K34*'MASTER DATA SHEET 2'!M34</f>
        <v>0</v>
      </c>
      <c r="O39" s="227">
        <f>'MASTER DATA SHEET 2'!U34</f>
        <v>0</v>
      </c>
      <c r="P39" s="227">
        <f>'MASTER DATA SHEET 2'!AE34</f>
        <v>0</v>
      </c>
      <c r="Q39" s="227">
        <f t="shared" si="2"/>
        <v>0</v>
      </c>
    </row>
    <row r="40" spans="1:17" ht="20.25" customHeight="1" x14ac:dyDescent="0.2">
      <c r="A40" s="217"/>
      <c r="B40" s="143" t="str">
        <f>IF('MASTER DATA SHEET 2'!A35="","",'MASTER DATA SHEET 2'!A35)</f>
        <v xml:space="preserve"> </v>
      </c>
      <c r="C40" s="173" t="str">
        <f>IF('MASTER DATA SHEET 2'!B35="","",'MASTER DATA SHEET 2'!B35)</f>
        <v/>
      </c>
      <c r="D40" s="143" t="str">
        <f>IF('MASTER DATA SHEET 2'!E35="","",'MASTER DATA SHEET 2'!E35)</f>
        <v/>
      </c>
      <c r="E40" s="143" t="str">
        <f>IF('MASTER DATA SHEET 2'!G35="","",'MASTER DATA SHEET 2'!G35)</f>
        <v/>
      </c>
      <c r="F40" s="144" t="str">
        <f>IF('MASTER DATA SHEET 2'!C35="","",'MASTER DATA SHEET 2'!C35)</f>
        <v/>
      </c>
      <c r="G40" s="143" t="str">
        <f>IF('MASTER DATA SHEET 2'!I35="","",'MASTER DATA SHEET 2'!I35)</f>
        <v/>
      </c>
      <c r="H40" s="143" t="str">
        <f>IF('MASTER DATA SHEET 2'!J35="","",'MASTER DATA SHEET 2'!J35)</f>
        <v/>
      </c>
      <c r="I40" s="171">
        <f>IFERROR(IF(O40="Fixed",0,IF(SUM('MASTER DATA SHEET 2'!N35:O35)&lt;1,0,'MASTER DATA SHEET 2'!K35)),0)</f>
        <v>0</v>
      </c>
      <c r="J40" s="171">
        <f>I40*SUM('MASTER DATA SHEET 2'!N35:O35)</f>
        <v>0</v>
      </c>
      <c r="K40" s="145" t="str">
        <f t="shared" si="0"/>
        <v>-</v>
      </c>
      <c r="L40" s="171">
        <f>ROUND(I40*3%,-2)*'MASTER DATA SHEET 2'!O35</f>
        <v>0</v>
      </c>
      <c r="M40" s="171">
        <f t="shared" si="1"/>
        <v>0</v>
      </c>
      <c r="N40" s="171">
        <f>ROUND('MASTER DATA SHEET 2'!K35/1.03, -2)*'MASTER DATA SHEET 2'!L35+'MASTER DATA SHEET 2'!K35*'MASTER DATA SHEET 2'!M35</f>
        <v>0</v>
      </c>
      <c r="O40" s="227">
        <f>'MASTER DATA SHEET 2'!U35</f>
        <v>0</v>
      </c>
      <c r="P40" s="227">
        <f>'MASTER DATA SHEET 2'!AE35</f>
        <v>0</v>
      </c>
      <c r="Q40" s="227">
        <f t="shared" si="2"/>
        <v>0</v>
      </c>
    </row>
    <row r="41" spans="1:17" ht="20.25" customHeight="1" x14ac:dyDescent="0.2">
      <c r="A41" s="217"/>
      <c r="B41" s="143" t="str">
        <f>IF('MASTER DATA SHEET 2'!A36="","",'MASTER DATA SHEET 2'!A36)</f>
        <v xml:space="preserve"> </v>
      </c>
      <c r="C41" s="173" t="str">
        <f>IF('MASTER DATA SHEET 2'!B36="","",'MASTER DATA SHEET 2'!B36)</f>
        <v/>
      </c>
      <c r="D41" s="143" t="str">
        <f>IF('MASTER DATA SHEET 2'!E36="","",'MASTER DATA SHEET 2'!E36)</f>
        <v/>
      </c>
      <c r="E41" s="143" t="str">
        <f>IF('MASTER DATA SHEET 2'!G36="","",'MASTER DATA SHEET 2'!G36)</f>
        <v/>
      </c>
      <c r="F41" s="144" t="str">
        <f>IF('MASTER DATA SHEET 2'!C36="","",'MASTER DATA SHEET 2'!C36)</f>
        <v/>
      </c>
      <c r="G41" s="143" t="str">
        <f>IF('MASTER DATA SHEET 2'!I36="","",'MASTER DATA SHEET 2'!I36)</f>
        <v/>
      </c>
      <c r="H41" s="143" t="str">
        <f>IF('MASTER DATA SHEET 2'!J36="","",'MASTER DATA SHEET 2'!J36)</f>
        <v/>
      </c>
      <c r="I41" s="171">
        <f>IFERROR(IF(O41="Fixed",0,IF(SUM('MASTER DATA SHEET 2'!N36:O36)&lt;1,0,'MASTER DATA SHEET 2'!K36)),0)</f>
        <v>0</v>
      </c>
      <c r="J41" s="171">
        <f>I41*SUM('MASTER DATA SHEET 2'!N36:O36)</f>
        <v>0</v>
      </c>
      <c r="K41" s="145" t="str">
        <f t="shared" si="0"/>
        <v>-</v>
      </c>
      <c r="L41" s="171">
        <f>ROUND(I41*3%,-2)*'MASTER DATA SHEET 2'!O36</f>
        <v>0</v>
      </c>
      <c r="M41" s="171">
        <f t="shared" si="1"/>
        <v>0</v>
      </c>
      <c r="N41" s="171">
        <f>ROUND('MASTER DATA SHEET 2'!K36/1.03, -2)*'MASTER DATA SHEET 2'!L36+'MASTER DATA SHEET 2'!K36*'MASTER DATA SHEET 2'!M36</f>
        <v>0</v>
      </c>
      <c r="O41" s="227">
        <f>'MASTER DATA SHEET 2'!U36</f>
        <v>0</v>
      </c>
      <c r="P41" s="227">
        <f>'MASTER DATA SHEET 2'!AE36</f>
        <v>0</v>
      </c>
      <c r="Q41" s="227">
        <f t="shared" si="2"/>
        <v>0</v>
      </c>
    </row>
    <row r="42" spans="1:17" ht="20.25" customHeight="1" x14ac:dyDescent="0.2">
      <c r="A42" s="217"/>
      <c r="B42" s="143" t="str">
        <f>IF('MASTER DATA SHEET 2'!A37="","",'MASTER DATA SHEET 2'!A37)</f>
        <v xml:space="preserve"> </v>
      </c>
      <c r="C42" s="173" t="str">
        <f>IF('MASTER DATA SHEET 2'!B37="","",'MASTER DATA SHEET 2'!B37)</f>
        <v/>
      </c>
      <c r="D42" s="143" t="str">
        <f>IF('MASTER DATA SHEET 2'!E37="","",'MASTER DATA SHEET 2'!E37)</f>
        <v/>
      </c>
      <c r="E42" s="143" t="str">
        <f>IF('MASTER DATA SHEET 2'!G37="","",'MASTER DATA SHEET 2'!G37)</f>
        <v/>
      </c>
      <c r="F42" s="144" t="str">
        <f>IF('MASTER DATA SHEET 2'!C37="","",'MASTER DATA SHEET 2'!C37)</f>
        <v/>
      </c>
      <c r="G42" s="143" t="str">
        <f>IF('MASTER DATA SHEET 2'!I37="","",'MASTER DATA SHEET 2'!I37)</f>
        <v/>
      </c>
      <c r="H42" s="143" t="str">
        <f>IF('MASTER DATA SHEET 2'!J37="","",'MASTER DATA SHEET 2'!J37)</f>
        <v/>
      </c>
      <c r="I42" s="171">
        <f>IFERROR(IF(O42="Fixed",0,IF(SUM('MASTER DATA SHEET 2'!N37:O37)&lt;1,0,'MASTER DATA SHEET 2'!K37)),0)</f>
        <v>0</v>
      </c>
      <c r="J42" s="171">
        <f>I42*SUM('MASTER DATA SHEET 2'!N37:O37)</f>
        <v>0</v>
      </c>
      <c r="K42" s="145" t="str">
        <f t="shared" si="0"/>
        <v>-</v>
      </c>
      <c r="L42" s="171">
        <f>ROUND(I42*3%,-2)*'MASTER DATA SHEET 2'!O37</f>
        <v>0</v>
      </c>
      <c r="M42" s="171">
        <f t="shared" si="1"/>
        <v>0</v>
      </c>
      <c r="N42" s="171">
        <f>ROUND('MASTER DATA SHEET 2'!K37/1.03, -2)*'MASTER DATA SHEET 2'!L37+'MASTER DATA SHEET 2'!K37*'MASTER DATA SHEET 2'!M37</f>
        <v>0</v>
      </c>
      <c r="O42" s="227">
        <f>'MASTER DATA SHEET 2'!U37</f>
        <v>0</v>
      </c>
      <c r="P42" s="227">
        <f>'MASTER DATA SHEET 2'!AE37</f>
        <v>0</v>
      </c>
      <c r="Q42" s="227">
        <f t="shared" si="2"/>
        <v>0</v>
      </c>
    </row>
    <row r="43" spans="1:17" ht="20.25" customHeight="1" x14ac:dyDescent="0.2">
      <c r="A43" s="217"/>
      <c r="B43" s="143" t="str">
        <f>IF('MASTER DATA SHEET 2'!A38="","",'MASTER DATA SHEET 2'!A38)</f>
        <v xml:space="preserve"> </v>
      </c>
      <c r="C43" s="173" t="str">
        <f>IF('MASTER DATA SHEET 2'!B38="","",'MASTER DATA SHEET 2'!B38)</f>
        <v/>
      </c>
      <c r="D43" s="143" t="str">
        <f>IF('MASTER DATA SHEET 2'!E38="","",'MASTER DATA SHEET 2'!E38)</f>
        <v/>
      </c>
      <c r="E43" s="143" t="str">
        <f>IF('MASTER DATA SHEET 2'!G38="","",'MASTER DATA SHEET 2'!G38)</f>
        <v/>
      </c>
      <c r="F43" s="144" t="str">
        <f>IF('MASTER DATA SHEET 2'!C38="","",'MASTER DATA SHEET 2'!C38)</f>
        <v/>
      </c>
      <c r="G43" s="143" t="str">
        <f>IF('MASTER DATA SHEET 2'!I38="","",'MASTER DATA SHEET 2'!I38)</f>
        <v/>
      </c>
      <c r="H43" s="143" t="str">
        <f>IF('MASTER DATA SHEET 2'!J38="","",'MASTER DATA SHEET 2'!J38)</f>
        <v/>
      </c>
      <c r="I43" s="171">
        <f>IFERROR(IF(O43="Fixed",0,IF(SUM('MASTER DATA SHEET 2'!N38:O38)&lt;1,0,'MASTER DATA SHEET 2'!K38)),0)</f>
        <v>0</v>
      </c>
      <c r="J43" s="171">
        <f>I43*SUM('MASTER DATA SHEET 2'!N38:O38)</f>
        <v>0</v>
      </c>
      <c r="K43" s="145" t="str">
        <f t="shared" si="0"/>
        <v>-</v>
      </c>
      <c r="L43" s="171">
        <f>ROUND(I43*3%,-2)*'MASTER DATA SHEET 2'!O38</f>
        <v>0</v>
      </c>
      <c r="M43" s="171">
        <f t="shared" si="1"/>
        <v>0</v>
      </c>
      <c r="N43" s="171">
        <f>ROUND('MASTER DATA SHEET 2'!K38/1.03, -2)*'MASTER DATA SHEET 2'!L38+'MASTER DATA SHEET 2'!K38*'MASTER DATA SHEET 2'!M38</f>
        <v>0</v>
      </c>
      <c r="O43" s="227">
        <f>'MASTER DATA SHEET 2'!U38</f>
        <v>0</v>
      </c>
      <c r="P43" s="227">
        <f>'MASTER DATA SHEET 2'!AE38</f>
        <v>0</v>
      </c>
      <c r="Q43" s="227">
        <f t="shared" si="2"/>
        <v>0</v>
      </c>
    </row>
    <row r="44" spans="1:17" ht="20.25" customHeight="1" x14ac:dyDescent="0.2">
      <c r="A44" s="217"/>
      <c r="B44" s="143" t="str">
        <f>IF('MASTER DATA SHEET 2'!A39="","",'MASTER DATA SHEET 2'!A39)</f>
        <v xml:space="preserve"> </v>
      </c>
      <c r="C44" s="173" t="str">
        <f>IF('MASTER DATA SHEET 2'!B39="","",'MASTER DATA SHEET 2'!B39)</f>
        <v/>
      </c>
      <c r="D44" s="143" t="str">
        <f>IF('MASTER DATA SHEET 2'!E39="","",'MASTER DATA SHEET 2'!E39)</f>
        <v/>
      </c>
      <c r="E44" s="143" t="str">
        <f>IF('MASTER DATA SHEET 2'!G39="","",'MASTER DATA SHEET 2'!G39)</f>
        <v/>
      </c>
      <c r="F44" s="144" t="str">
        <f>IF('MASTER DATA SHEET 2'!C39="","",'MASTER DATA SHEET 2'!C39)</f>
        <v/>
      </c>
      <c r="G44" s="143" t="str">
        <f>IF('MASTER DATA SHEET 2'!I39="","",'MASTER DATA SHEET 2'!I39)</f>
        <v/>
      </c>
      <c r="H44" s="143" t="str">
        <f>IF('MASTER DATA SHEET 2'!J39="","",'MASTER DATA SHEET 2'!J39)</f>
        <v/>
      </c>
      <c r="I44" s="171">
        <f>IFERROR(IF(O44="Fixed",0,IF(SUM('MASTER DATA SHEET 2'!N39:O39)&lt;1,0,'MASTER DATA SHEET 2'!K39)),0)</f>
        <v>0</v>
      </c>
      <c r="J44" s="171">
        <f>I44*SUM('MASTER DATA SHEET 2'!N39:O39)</f>
        <v>0</v>
      </c>
      <c r="K44" s="145" t="str">
        <f t="shared" si="0"/>
        <v>-</v>
      </c>
      <c r="L44" s="171">
        <f>ROUND(I44*3%,-2)*'MASTER DATA SHEET 2'!O39</f>
        <v>0</v>
      </c>
      <c r="M44" s="171">
        <f t="shared" si="1"/>
        <v>0</v>
      </c>
      <c r="N44" s="171">
        <f>ROUND('MASTER DATA SHEET 2'!K39/1.03, -2)*'MASTER DATA SHEET 2'!L39+'MASTER DATA SHEET 2'!K39*'MASTER DATA SHEET 2'!M39</f>
        <v>0</v>
      </c>
      <c r="O44" s="227">
        <f>'MASTER DATA SHEET 2'!U39</f>
        <v>0</v>
      </c>
      <c r="P44" s="227">
        <f>'MASTER DATA SHEET 2'!AE39</f>
        <v>0</v>
      </c>
      <c r="Q44" s="227">
        <f t="shared" si="2"/>
        <v>0</v>
      </c>
    </row>
    <row r="45" spans="1:17" ht="20.25" customHeight="1" x14ac:dyDescent="0.2">
      <c r="A45" s="217"/>
      <c r="B45" s="143" t="str">
        <f>IF('MASTER DATA SHEET 2'!A40="","",'MASTER DATA SHEET 2'!A40)</f>
        <v xml:space="preserve"> </v>
      </c>
      <c r="C45" s="173" t="str">
        <f>IF('MASTER DATA SHEET 2'!B40="","",'MASTER DATA SHEET 2'!B40)</f>
        <v/>
      </c>
      <c r="D45" s="143" t="str">
        <f>IF('MASTER DATA SHEET 2'!E40="","",'MASTER DATA SHEET 2'!E40)</f>
        <v/>
      </c>
      <c r="E45" s="143" t="str">
        <f>IF('MASTER DATA SHEET 2'!G40="","",'MASTER DATA SHEET 2'!G40)</f>
        <v/>
      </c>
      <c r="F45" s="144" t="str">
        <f>IF('MASTER DATA SHEET 2'!C40="","",'MASTER DATA SHEET 2'!C40)</f>
        <v/>
      </c>
      <c r="G45" s="143" t="str">
        <f>IF('MASTER DATA SHEET 2'!I40="","",'MASTER DATA SHEET 2'!I40)</f>
        <v/>
      </c>
      <c r="H45" s="143" t="str">
        <f>IF('MASTER DATA SHEET 2'!J40="","",'MASTER DATA SHEET 2'!J40)</f>
        <v/>
      </c>
      <c r="I45" s="171">
        <f>IFERROR(IF(O45="Fixed",0,IF(SUM('MASTER DATA SHEET 2'!N40:O40)&lt;1,0,'MASTER DATA SHEET 2'!K40)),0)</f>
        <v>0</v>
      </c>
      <c r="J45" s="171">
        <f>I45*SUM('MASTER DATA SHEET 2'!N40:O40)</f>
        <v>0</v>
      </c>
      <c r="K45" s="145" t="str">
        <f t="shared" si="0"/>
        <v>-</v>
      </c>
      <c r="L45" s="171">
        <f>ROUND(I45*3%,-2)*'MASTER DATA SHEET 2'!O40</f>
        <v>0</v>
      </c>
      <c r="M45" s="171">
        <f t="shared" si="1"/>
        <v>0</v>
      </c>
      <c r="N45" s="171">
        <f>ROUND('MASTER DATA SHEET 2'!K40/1.03, -2)*'MASTER DATA SHEET 2'!L40+'MASTER DATA SHEET 2'!K40*'MASTER DATA SHEET 2'!M40</f>
        <v>0</v>
      </c>
      <c r="O45" s="227">
        <f>'MASTER DATA SHEET 2'!U40</f>
        <v>0</v>
      </c>
      <c r="P45" s="227">
        <f>'MASTER DATA SHEET 2'!AE40</f>
        <v>0</v>
      </c>
      <c r="Q45" s="227">
        <f t="shared" si="2"/>
        <v>0</v>
      </c>
    </row>
    <row r="46" spans="1:17" ht="20.25" customHeight="1" x14ac:dyDescent="0.2">
      <c r="A46" s="217"/>
      <c r="B46" s="143" t="str">
        <f>IF('MASTER DATA SHEET 2'!A41="","",'MASTER DATA SHEET 2'!A41)</f>
        <v xml:space="preserve"> </v>
      </c>
      <c r="C46" s="173" t="str">
        <f>IF('MASTER DATA SHEET 2'!B41="","",'MASTER DATA SHEET 2'!B41)</f>
        <v/>
      </c>
      <c r="D46" s="143" t="str">
        <f>IF('MASTER DATA SHEET 2'!E41="","",'MASTER DATA SHEET 2'!E41)</f>
        <v/>
      </c>
      <c r="E46" s="143" t="str">
        <f>IF('MASTER DATA SHEET 2'!G41="","",'MASTER DATA SHEET 2'!G41)</f>
        <v/>
      </c>
      <c r="F46" s="144" t="str">
        <f>IF('MASTER DATA SHEET 2'!C41="","",'MASTER DATA SHEET 2'!C41)</f>
        <v/>
      </c>
      <c r="G46" s="143" t="str">
        <f>IF('MASTER DATA SHEET 2'!I41="","",'MASTER DATA SHEET 2'!I41)</f>
        <v/>
      </c>
      <c r="H46" s="143" t="str">
        <f>IF('MASTER DATA SHEET 2'!J41="","",'MASTER DATA SHEET 2'!J41)</f>
        <v/>
      </c>
      <c r="I46" s="171">
        <f>IFERROR(IF(O46="Fixed",0,IF(SUM('MASTER DATA SHEET 2'!N41:O41)&lt;1,0,'MASTER DATA SHEET 2'!K41)),0)</f>
        <v>0</v>
      </c>
      <c r="J46" s="171">
        <f>I46*SUM('MASTER DATA SHEET 2'!N41:O41)</f>
        <v>0</v>
      </c>
      <c r="K46" s="145" t="str">
        <f t="shared" si="0"/>
        <v>-</v>
      </c>
      <c r="L46" s="171">
        <f>ROUND(I46*3%,-2)*'MASTER DATA SHEET 2'!O41</f>
        <v>0</v>
      </c>
      <c r="M46" s="171">
        <f t="shared" si="1"/>
        <v>0</v>
      </c>
      <c r="N46" s="171">
        <f>ROUND('MASTER DATA SHEET 2'!K41/1.03, -2)*'MASTER DATA SHEET 2'!L41+'MASTER DATA SHEET 2'!K41*'MASTER DATA SHEET 2'!M41</f>
        <v>0</v>
      </c>
      <c r="O46" s="227">
        <f>'MASTER DATA SHEET 2'!U41</f>
        <v>0</v>
      </c>
      <c r="P46" s="227">
        <f>'MASTER DATA SHEET 2'!AE41</f>
        <v>0</v>
      </c>
      <c r="Q46" s="227">
        <f t="shared" si="2"/>
        <v>0</v>
      </c>
    </row>
    <row r="47" spans="1:17" ht="20.25" customHeight="1" x14ac:dyDescent="0.2">
      <c r="A47" s="217"/>
      <c r="B47" s="143" t="str">
        <f>IF('MASTER DATA SHEET 2'!A42="","",'MASTER DATA SHEET 2'!A42)</f>
        <v xml:space="preserve"> </v>
      </c>
      <c r="C47" s="173" t="str">
        <f>IF('MASTER DATA SHEET 2'!B42="","",'MASTER DATA SHEET 2'!B42)</f>
        <v/>
      </c>
      <c r="D47" s="143" t="str">
        <f>IF('MASTER DATA SHEET 2'!E42="","",'MASTER DATA SHEET 2'!E42)</f>
        <v/>
      </c>
      <c r="E47" s="143" t="str">
        <f>IF('MASTER DATA SHEET 2'!G42="","",'MASTER DATA SHEET 2'!G42)</f>
        <v/>
      </c>
      <c r="F47" s="144" t="str">
        <f>IF('MASTER DATA SHEET 2'!C42="","",'MASTER DATA SHEET 2'!C42)</f>
        <v/>
      </c>
      <c r="G47" s="143" t="str">
        <f>IF('MASTER DATA SHEET 2'!I42="","",'MASTER DATA SHEET 2'!I42)</f>
        <v/>
      </c>
      <c r="H47" s="143" t="str">
        <f>IF('MASTER DATA SHEET 2'!J42="","",'MASTER DATA SHEET 2'!J42)</f>
        <v/>
      </c>
      <c r="I47" s="171">
        <f>IFERROR(IF(O47="Fixed",0,IF(SUM('MASTER DATA SHEET 2'!N42:O42)&lt;1,0,'MASTER DATA SHEET 2'!K42)),0)</f>
        <v>0</v>
      </c>
      <c r="J47" s="171">
        <f>I47*SUM('MASTER DATA SHEET 2'!N42:O42)</f>
        <v>0</v>
      </c>
      <c r="K47" s="145" t="str">
        <f t="shared" si="0"/>
        <v>-</v>
      </c>
      <c r="L47" s="171">
        <f>ROUND(I47*3%,-2)*'MASTER DATA SHEET 2'!O42</f>
        <v>0</v>
      </c>
      <c r="M47" s="171">
        <f t="shared" si="1"/>
        <v>0</v>
      </c>
      <c r="N47" s="171">
        <f>ROUND('MASTER DATA SHEET 2'!K42/1.03, -2)*'MASTER DATA SHEET 2'!L42+'MASTER DATA SHEET 2'!K42*'MASTER DATA SHEET 2'!M42</f>
        <v>0</v>
      </c>
      <c r="O47" s="227">
        <f>'MASTER DATA SHEET 2'!U42</f>
        <v>0</v>
      </c>
      <c r="P47" s="227">
        <f>'MASTER DATA SHEET 2'!AE42</f>
        <v>0</v>
      </c>
      <c r="Q47" s="227">
        <f t="shared" si="2"/>
        <v>0</v>
      </c>
    </row>
    <row r="48" spans="1:17" ht="20.25" customHeight="1" x14ac:dyDescent="0.2">
      <c r="A48" s="217"/>
      <c r="B48" s="143" t="str">
        <f>IF('MASTER DATA SHEET 2'!A43="","",'MASTER DATA SHEET 2'!A43)</f>
        <v xml:space="preserve"> </v>
      </c>
      <c r="C48" s="173" t="str">
        <f>IF('MASTER DATA SHEET 2'!B43="","",'MASTER DATA SHEET 2'!B43)</f>
        <v/>
      </c>
      <c r="D48" s="143" t="str">
        <f>IF('MASTER DATA SHEET 2'!E43="","",'MASTER DATA SHEET 2'!E43)</f>
        <v/>
      </c>
      <c r="E48" s="143" t="str">
        <f>IF('MASTER DATA SHEET 2'!G43="","",'MASTER DATA SHEET 2'!G43)</f>
        <v/>
      </c>
      <c r="F48" s="144" t="str">
        <f>IF('MASTER DATA SHEET 2'!C43="","",'MASTER DATA SHEET 2'!C43)</f>
        <v/>
      </c>
      <c r="G48" s="143" t="str">
        <f>IF('MASTER DATA SHEET 2'!I43="","",'MASTER DATA SHEET 2'!I43)</f>
        <v/>
      </c>
      <c r="H48" s="143" t="str">
        <f>IF('MASTER DATA SHEET 2'!J43="","",'MASTER DATA SHEET 2'!J43)</f>
        <v/>
      </c>
      <c r="I48" s="171">
        <f>IFERROR(IF(O48="Fixed",0,IF(SUM('MASTER DATA SHEET 2'!N43:O43)&lt;1,0,'MASTER DATA SHEET 2'!K43)),0)</f>
        <v>0</v>
      </c>
      <c r="J48" s="171">
        <f>I48*SUM('MASTER DATA SHEET 2'!N43:O43)</f>
        <v>0</v>
      </c>
      <c r="K48" s="145" t="str">
        <f t="shared" si="0"/>
        <v>-</v>
      </c>
      <c r="L48" s="171">
        <f>ROUND(I48*3%,-2)*'MASTER DATA SHEET 2'!O43</f>
        <v>0</v>
      </c>
      <c r="M48" s="171">
        <f t="shared" si="1"/>
        <v>0</v>
      </c>
      <c r="N48" s="171">
        <f>ROUND('MASTER DATA SHEET 2'!K43/1.03, -2)*'MASTER DATA SHEET 2'!L43+'MASTER DATA SHEET 2'!K43*'MASTER DATA SHEET 2'!M43</f>
        <v>0</v>
      </c>
      <c r="O48" s="227">
        <f>'MASTER DATA SHEET 2'!U43</f>
        <v>0</v>
      </c>
      <c r="P48" s="227">
        <f>'MASTER DATA SHEET 2'!AE43</f>
        <v>0</v>
      </c>
      <c r="Q48" s="227">
        <f t="shared" si="2"/>
        <v>0</v>
      </c>
    </row>
    <row r="49" spans="1:17" ht="20.25" customHeight="1" x14ac:dyDescent="0.2">
      <c r="A49" s="217"/>
      <c r="B49" s="143" t="str">
        <f>IF('MASTER DATA SHEET 2'!A44="","",'MASTER DATA SHEET 2'!A44)</f>
        <v xml:space="preserve"> </v>
      </c>
      <c r="C49" s="173" t="str">
        <f>IF('MASTER DATA SHEET 2'!B44="","",'MASTER DATA SHEET 2'!B44)</f>
        <v/>
      </c>
      <c r="D49" s="143" t="str">
        <f>IF('MASTER DATA SHEET 2'!E44="","",'MASTER DATA SHEET 2'!E44)</f>
        <v/>
      </c>
      <c r="E49" s="143" t="str">
        <f>IF('MASTER DATA SHEET 2'!G44="","",'MASTER DATA SHEET 2'!G44)</f>
        <v/>
      </c>
      <c r="F49" s="144" t="str">
        <f>IF('MASTER DATA SHEET 2'!C44="","",'MASTER DATA SHEET 2'!C44)</f>
        <v/>
      </c>
      <c r="G49" s="143" t="str">
        <f>IF('MASTER DATA SHEET 2'!I44="","",'MASTER DATA SHEET 2'!I44)</f>
        <v/>
      </c>
      <c r="H49" s="143" t="str">
        <f>IF('MASTER DATA SHEET 2'!J44="","",'MASTER DATA SHEET 2'!J44)</f>
        <v/>
      </c>
      <c r="I49" s="171">
        <f>IFERROR(IF(O49="Fixed",0,IF(SUM('MASTER DATA SHEET 2'!N44:O44)&lt;1,0,'MASTER DATA SHEET 2'!K44)),0)</f>
        <v>0</v>
      </c>
      <c r="J49" s="171">
        <f>I49*SUM('MASTER DATA SHEET 2'!N44:O44)</f>
        <v>0</v>
      </c>
      <c r="K49" s="145" t="str">
        <f t="shared" si="0"/>
        <v>-</v>
      </c>
      <c r="L49" s="171">
        <f>ROUND(I49*3%,-2)*'MASTER DATA SHEET 2'!O44</f>
        <v>0</v>
      </c>
      <c r="M49" s="171">
        <f t="shared" si="1"/>
        <v>0</v>
      </c>
      <c r="N49" s="171">
        <f>ROUND('MASTER DATA SHEET 2'!K44/1.03, -2)*'MASTER DATA SHEET 2'!L44+'MASTER DATA SHEET 2'!K44*'MASTER DATA SHEET 2'!M44</f>
        <v>0</v>
      </c>
      <c r="O49" s="227">
        <f>'MASTER DATA SHEET 2'!U44</f>
        <v>0</v>
      </c>
      <c r="P49" s="227">
        <f>'MASTER DATA SHEET 2'!AE44</f>
        <v>0</v>
      </c>
      <c r="Q49" s="227">
        <f t="shared" si="2"/>
        <v>0</v>
      </c>
    </row>
    <row r="50" spans="1:17" ht="20.25" customHeight="1" x14ac:dyDescent="0.2">
      <c r="A50" s="217"/>
      <c r="B50" s="143" t="str">
        <f>IF('MASTER DATA SHEET 2'!A45="","",'MASTER DATA SHEET 2'!A45)</f>
        <v xml:space="preserve"> </v>
      </c>
      <c r="C50" s="173" t="str">
        <f>IF('MASTER DATA SHEET 2'!B45="","",'MASTER DATA SHEET 2'!B45)</f>
        <v/>
      </c>
      <c r="D50" s="143" t="str">
        <f>IF('MASTER DATA SHEET 2'!E45="","",'MASTER DATA SHEET 2'!E45)</f>
        <v/>
      </c>
      <c r="E50" s="143" t="str">
        <f>IF('MASTER DATA SHEET 2'!G45="","",'MASTER DATA SHEET 2'!G45)</f>
        <v/>
      </c>
      <c r="F50" s="144" t="str">
        <f>IF('MASTER DATA SHEET 2'!C45="","",'MASTER DATA SHEET 2'!C45)</f>
        <v/>
      </c>
      <c r="G50" s="143" t="str">
        <f>IF('MASTER DATA SHEET 2'!I45="","",'MASTER DATA SHEET 2'!I45)</f>
        <v/>
      </c>
      <c r="H50" s="143" t="str">
        <f>IF('MASTER DATA SHEET 2'!J45="","",'MASTER DATA SHEET 2'!J45)</f>
        <v/>
      </c>
      <c r="I50" s="171">
        <f>IFERROR(IF(O50="Fixed",0,IF(SUM('MASTER DATA SHEET 2'!N45:O45)&lt;1,0,'MASTER DATA SHEET 2'!K45)),0)</f>
        <v>0</v>
      </c>
      <c r="J50" s="171">
        <f>I50*SUM('MASTER DATA SHEET 2'!N45:O45)</f>
        <v>0</v>
      </c>
      <c r="K50" s="145" t="str">
        <f t="shared" si="0"/>
        <v>-</v>
      </c>
      <c r="L50" s="171">
        <f>ROUND(I50*3%,-2)*'MASTER DATA SHEET 2'!O45</f>
        <v>0</v>
      </c>
      <c r="M50" s="171">
        <f t="shared" si="1"/>
        <v>0</v>
      </c>
      <c r="N50" s="171">
        <f>ROUND('MASTER DATA SHEET 2'!K45/1.03, -2)*'MASTER DATA SHEET 2'!L45+'MASTER DATA SHEET 2'!K45*'MASTER DATA SHEET 2'!M45</f>
        <v>0</v>
      </c>
      <c r="O50" s="227">
        <f>'MASTER DATA SHEET 2'!U45</f>
        <v>0</v>
      </c>
      <c r="P50" s="227">
        <f>'MASTER DATA SHEET 2'!AE45</f>
        <v>0</v>
      </c>
      <c r="Q50" s="227">
        <f t="shared" si="2"/>
        <v>0</v>
      </c>
    </row>
    <row r="51" spans="1:17" ht="20.25" customHeight="1" x14ac:dyDescent="0.2">
      <c r="A51" s="217"/>
      <c r="B51" s="143" t="str">
        <f>IF('MASTER DATA SHEET 2'!A46="","",'MASTER DATA SHEET 2'!A46)</f>
        <v xml:space="preserve"> </v>
      </c>
      <c r="C51" s="173" t="str">
        <f>IF('MASTER DATA SHEET 2'!B46="","",'MASTER DATA SHEET 2'!B46)</f>
        <v/>
      </c>
      <c r="D51" s="143" t="str">
        <f>IF('MASTER DATA SHEET 2'!E46="","",'MASTER DATA SHEET 2'!E46)</f>
        <v/>
      </c>
      <c r="E51" s="143" t="str">
        <f>IF('MASTER DATA SHEET 2'!G46="","",'MASTER DATA SHEET 2'!G46)</f>
        <v/>
      </c>
      <c r="F51" s="144" t="str">
        <f>IF('MASTER DATA SHEET 2'!C46="","",'MASTER DATA SHEET 2'!C46)</f>
        <v/>
      </c>
      <c r="G51" s="143" t="str">
        <f>IF('MASTER DATA SHEET 2'!I46="","",'MASTER DATA SHEET 2'!I46)</f>
        <v/>
      </c>
      <c r="H51" s="143" t="str">
        <f>IF('MASTER DATA SHEET 2'!J46="","",'MASTER DATA SHEET 2'!J46)</f>
        <v/>
      </c>
      <c r="I51" s="171">
        <f>IFERROR(IF(O51="Fixed",0,IF(SUM('MASTER DATA SHEET 2'!N46:O46)&lt;1,0,'MASTER DATA SHEET 2'!K46)),0)</f>
        <v>0</v>
      </c>
      <c r="J51" s="171">
        <f>I51*SUM('MASTER DATA SHEET 2'!N46:O46)</f>
        <v>0</v>
      </c>
      <c r="K51" s="145" t="str">
        <f t="shared" si="0"/>
        <v>-</v>
      </c>
      <c r="L51" s="171">
        <f>ROUND(I51*3%,-2)*'MASTER DATA SHEET 2'!O46</f>
        <v>0</v>
      </c>
      <c r="M51" s="171">
        <f t="shared" si="1"/>
        <v>0</v>
      </c>
      <c r="N51" s="171">
        <f>ROUND('MASTER DATA SHEET 2'!K46/1.03, -2)*'MASTER DATA SHEET 2'!L46+'MASTER DATA SHEET 2'!K46*'MASTER DATA SHEET 2'!M46</f>
        <v>0</v>
      </c>
      <c r="O51" s="227">
        <f>'MASTER DATA SHEET 2'!U46</f>
        <v>0</v>
      </c>
      <c r="P51" s="227">
        <f>'MASTER DATA SHEET 2'!AE46</f>
        <v>0</v>
      </c>
      <c r="Q51" s="227">
        <f t="shared" si="2"/>
        <v>0</v>
      </c>
    </row>
    <row r="52" spans="1:17" ht="20.25" customHeight="1" x14ac:dyDescent="0.2">
      <c r="A52" s="217"/>
      <c r="B52" s="143" t="str">
        <f>IF('MASTER DATA SHEET 2'!A47="","",'MASTER DATA SHEET 2'!A47)</f>
        <v xml:space="preserve"> </v>
      </c>
      <c r="C52" s="173" t="str">
        <f>IF('MASTER DATA SHEET 2'!B47="","",'MASTER DATA SHEET 2'!B47)</f>
        <v/>
      </c>
      <c r="D52" s="143" t="str">
        <f>IF('MASTER DATA SHEET 2'!E47="","",'MASTER DATA SHEET 2'!E47)</f>
        <v/>
      </c>
      <c r="E52" s="143" t="str">
        <f>IF('MASTER DATA SHEET 2'!G47="","",'MASTER DATA SHEET 2'!G47)</f>
        <v/>
      </c>
      <c r="F52" s="144" t="str">
        <f>IF('MASTER DATA SHEET 2'!C47="","",'MASTER DATA SHEET 2'!C47)</f>
        <v/>
      </c>
      <c r="G52" s="143" t="str">
        <f>IF('MASTER DATA SHEET 2'!I47="","",'MASTER DATA SHEET 2'!I47)</f>
        <v/>
      </c>
      <c r="H52" s="143" t="str">
        <f>IF('MASTER DATA SHEET 2'!J47="","",'MASTER DATA SHEET 2'!J47)</f>
        <v/>
      </c>
      <c r="I52" s="171">
        <f>IFERROR(IF(O52="Fixed",0,IF(SUM('MASTER DATA SHEET 2'!N47:O47)&lt;1,0,'MASTER DATA SHEET 2'!K47)),0)</f>
        <v>0</v>
      </c>
      <c r="J52" s="171">
        <f>I52*SUM('MASTER DATA SHEET 2'!N47:O47)</f>
        <v>0</v>
      </c>
      <c r="K52" s="145" t="str">
        <f t="shared" si="0"/>
        <v>-</v>
      </c>
      <c r="L52" s="171">
        <f>ROUND(I52*3%,-2)*'MASTER DATA SHEET 2'!O47</f>
        <v>0</v>
      </c>
      <c r="M52" s="171">
        <f t="shared" si="1"/>
        <v>0</v>
      </c>
      <c r="N52" s="171">
        <f>ROUND('MASTER DATA SHEET 2'!K47/1.03, -2)*'MASTER DATA SHEET 2'!L47+'MASTER DATA SHEET 2'!K47*'MASTER DATA SHEET 2'!M47</f>
        <v>0</v>
      </c>
      <c r="O52" s="227">
        <f>'MASTER DATA SHEET 2'!U47</f>
        <v>0</v>
      </c>
      <c r="P52" s="227">
        <f>'MASTER DATA SHEET 2'!AE47</f>
        <v>0</v>
      </c>
      <c r="Q52" s="227">
        <f t="shared" si="2"/>
        <v>0</v>
      </c>
    </row>
    <row r="53" spans="1:17" ht="20.25" customHeight="1" x14ac:dyDescent="0.2">
      <c r="A53" s="217"/>
      <c r="B53" s="143" t="str">
        <f>IF('MASTER DATA SHEET 2'!A48="","",'MASTER DATA SHEET 2'!A48)</f>
        <v xml:space="preserve"> </v>
      </c>
      <c r="C53" s="173" t="str">
        <f>IF('MASTER DATA SHEET 2'!B48="","",'MASTER DATA SHEET 2'!B48)</f>
        <v/>
      </c>
      <c r="D53" s="143" t="str">
        <f>IF('MASTER DATA SHEET 2'!E48="","",'MASTER DATA SHEET 2'!E48)</f>
        <v/>
      </c>
      <c r="E53" s="143" t="str">
        <f>IF('MASTER DATA SHEET 2'!G48="","",'MASTER DATA SHEET 2'!G48)</f>
        <v/>
      </c>
      <c r="F53" s="144" t="str">
        <f>IF('MASTER DATA SHEET 2'!C48="","",'MASTER DATA SHEET 2'!C48)</f>
        <v/>
      </c>
      <c r="G53" s="143" t="str">
        <f>IF('MASTER DATA SHEET 2'!I48="","",'MASTER DATA SHEET 2'!I48)</f>
        <v/>
      </c>
      <c r="H53" s="143" t="str">
        <f>IF('MASTER DATA SHEET 2'!J48="","",'MASTER DATA SHEET 2'!J48)</f>
        <v/>
      </c>
      <c r="I53" s="171">
        <f>IFERROR(IF(O53="Fixed",0,IF(SUM('MASTER DATA SHEET 2'!N48:O48)&lt;1,0,'MASTER DATA SHEET 2'!K48)),0)</f>
        <v>0</v>
      </c>
      <c r="J53" s="171">
        <f>I53*SUM('MASTER DATA SHEET 2'!N48:O48)</f>
        <v>0</v>
      </c>
      <c r="K53" s="145" t="str">
        <f t="shared" si="0"/>
        <v>-</v>
      </c>
      <c r="L53" s="171">
        <f>ROUND(I53*3%,-2)*'MASTER DATA SHEET 2'!O48</f>
        <v>0</v>
      </c>
      <c r="M53" s="171">
        <f t="shared" si="1"/>
        <v>0</v>
      </c>
      <c r="N53" s="171">
        <f>ROUND('MASTER DATA SHEET 2'!K48/1.03, -2)*'MASTER DATA SHEET 2'!L48+'MASTER DATA SHEET 2'!K48*'MASTER DATA SHEET 2'!M48</f>
        <v>0</v>
      </c>
      <c r="O53" s="227">
        <f>'MASTER DATA SHEET 2'!U48</f>
        <v>0</v>
      </c>
      <c r="P53" s="227">
        <f>'MASTER DATA SHEET 2'!AE48</f>
        <v>0</v>
      </c>
      <c r="Q53" s="227">
        <f t="shared" si="2"/>
        <v>0</v>
      </c>
    </row>
    <row r="54" spans="1:17" ht="20.25" customHeight="1" x14ac:dyDescent="0.2">
      <c r="A54" s="217"/>
      <c r="B54" s="143" t="str">
        <f>IF('MASTER DATA SHEET 2'!A49="","",'MASTER DATA SHEET 2'!A49)</f>
        <v xml:space="preserve"> </v>
      </c>
      <c r="C54" s="173" t="str">
        <f>IF('MASTER DATA SHEET 2'!B49="","",'MASTER DATA SHEET 2'!B49)</f>
        <v/>
      </c>
      <c r="D54" s="143" t="str">
        <f>IF('MASTER DATA SHEET 2'!E49="","",'MASTER DATA SHEET 2'!E49)</f>
        <v/>
      </c>
      <c r="E54" s="143" t="str">
        <f>IF('MASTER DATA SHEET 2'!G49="","",'MASTER DATA SHEET 2'!G49)</f>
        <v/>
      </c>
      <c r="F54" s="144" t="str">
        <f>IF('MASTER DATA SHEET 2'!C49="","",'MASTER DATA SHEET 2'!C49)</f>
        <v/>
      </c>
      <c r="G54" s="143" t="str">
        <f>IF('MASTER DATA SHEET 2'!I49="","",'MASTER DATA SHEET 2'!I49)</f>
        <v/>
      </c>
      <c r="H54" s="143" t="str">
        <f>IF('MASTER DATA SHEET 2'!J49="","",'MASTER DATA SHEET 2'!J49)</f>
        <v/>
      </c>
      <c r="I54" s="171">
        <f>IFERROR(IF(O54="Fixed",0,IF(SUM('MASTER DATA SHEET 2'!N49:O49)&lt;1,0,'MASTER DATA SHEET 2'!K49)),0)</f>
        <v>0</v>
      </c>
      <c r="J54" s="171">
        <f>I54*SUM('MASTER DATA SHEET 2'!N49:O49)</f>
        <v>0</v>
      </c>
      <c r="K54" s="145" t="str">
        <f t="shared" si="0"/>
        <v>-</v>
      </c>
      <c r="L54" s="171">
        <f>ROUND(I54*3%,-2)*'MASTER DATA SHEET 2'!O49</f>
        <v>0</v>
      </c>
      <c r="M54" s="171">
        <f t="shared" si="1"/>
        <v>0</v>
      </c>
      <c r="N54" s="171">
        <f>ROUND('MASTER DATA SHEET 2'!K49/1.03, -2)*'MASTER DATA SHEET 2'!L49+'MASTER DATA SHEET 2'!K49*'MASTER DATA SHEET 2'!M49</f>
        <v>0</v>
      </c>
      <c r="O54" s="227">
        <f>'MASTER DATA SHEET 2'!U49</f>
        <v>0</v>
      </c>
      <c r="P54" s="227">
        <f>'MASTER DATA SHEET 2'!AE49</f>
        <v>0</v>
      </c>
      <c r="Q54" s="227">
        <f t="shared" si="2"/>
        <v>0</v>
      </c>
    </row>
    <row r="55" spans="1:17" ht="20.25" customHeight="1" x14ac:dyDescent="0.2">
      <c r="A55" s="217"/>
      <c r="B55" s="143" t="str">
        <f>IF('MASTER DATA SHEET 2'!A50="","",'MASTER DATA SHEET 2'!A50)</f>
        <v xml:space="preserve"> </v>
      </c>
      <c r="C55" s="173" t="str">
        <f>IF('MASTER DATA SHEET 2'!B50="","",'MASTER DATA SHEET 2'!B50)</f>
        <v/>
      </c>
      <c r="D55" s="143" t="str">
        <f>IF('MASTER DATA SHEET 2'!E50="","",'MASTER DATA SHEET 2'!E50)</f>
        <v/>
      </c>
      <c r="E55" s="143" t="str">
        <f>IF('MASTER DATA SHEET 2'!G50="","",'MASTER DATA SHEET 2'!G50)</f>
        <v/>
      </c>
      <c r="F55" s="144" t="str">
        <f>IF('MASTER DATA SHEET 2'!C50="","",'MASTER DATA SHEET 2'!C50)</f>
        <v/>
      </c>
      <c r="G55" s="143" t="str">
        <f>IF('MASTER DATA SHEET 2'!I50="","",'MASTER DATA SHEET 2'!I50)</f>
        <v/>
      </c>
      <c r="H55" s="143" t="str">
        <f>IF('MASTER DATA SHEET 2'!J50="","",'MASTER DATA SHEET 2'!J50)</f>
        <v/>
      </c>
      <c r="I55" s="171">
        <f>IFERROR(IF(O55="Fixed",0,IF(SUM('MASTER DATA SHEET 2'!N50:O50)&lt;1,0,'MASTER DATA SHEET 2'!K50)),0)</f>
        <v>0</v>
      </c>
      <c r="J55" s="171">
        <f>I55*SUM('MASTER DATA SHEET 2'!N50:O50)</f>
        <v>0</v>
      </c>
      <c r="K55" s="145" t="str">
        <f t="shared" si="0"/>
        <v>-</v>
      </c>
      <c r="L55" s="171">
        <f>ROUND(I55*3%,-2)*'MASTER DATA SHEET 2'!O50</f>
        <v>0</v>
      </c>
      <c r="M55" s="171">
        <f t="shared" si="1"/>
        <v>0</v>
      </c>
      <c r="N55" s="171">
        <f>ROUND('MASTER DATA SHEET 2'!K50/1.03, -2)*'MASTER DATA SHEET 2'!L50+'MASTER DATA SHEET 2'!K50*'MASTER DATA SHEET 2'!M50</f>
        <v>0</v>
      </c>
      <c r="O55" s="227">
        <f>'MASTER DATA SHEET 2'!U50</f>
        <v>0</v>
      </c>
      <c r="P55" s="227">
        <f>'MASTER DATA SHEET 2'!AE50</f>
        <v>0</v>
      </c>
      <c r="Q55" s="227">
        <f t="shared" si="2"/>
        <v>0</v>
      </c>
    </row>
    <row r="56" spans="1:17" ht="20.25" customHeight="1" x14ac:dyDescent="0.2">
      <c r="A56" s="217"/>
      <c r="B56" s="143" t="str">
        <f>IF('MASTER DATA SHEET 2'!A51="","",'MASTER DATA SHEET 2'!A51)</f>
        <v xml:space="preserve"> </v>
      </c>
      <c r="C56" s="173" t="str">
        <f>IF('MASTER DATA SHEET 2'!B51="","",'MASTER DATA SHEET 2'!B51)</f>
        <v/>
      </c>
      <c r="D56" s="143" t="str">
        <f>IF('MASTER DATA SHEET 2'!E51="","",'MASTER DATA SHEET 2'!E51)</f>
        <v/>
      </c>
      <c r="E56" s="143" t="str">
        <f>IF('MASTER DATA SHEET 2'!G51="","",'MASTER DATA SHEET 2'!G51)</f>
        <v/>
      </c>
      <c r="F56" s="144" t="str">
        <f>IF('MASTER DATA SHEET 2'!C51="","",'MASTER DATA SHEET 2'!C51)</f>
        <v/>
      </c>
      <c r="G56" s="143" t="str">
        <f>IF('MASTER DATA SHEET 2'!I51="","",'MASTER DATA SHEET 2'!I51)</f>
        <v/>
      </c>
      <c r="H56" s="143" t="str">
        <f>IF('MASTER DATA SHEET 2'!J51="","",'MASTER DATA SHEET 2'!J51)</f>
        <v/>
      </c>
      <c r="I56" s="171">
        <f>IFERROR(IF(O56="Fixed",0,IF(SUM('MASTER DATA SHEET 2'!N51:O51)&lt;1,0,'MASTER DATA SHEET 2'!K51)),0)</f>
        <v>0</v>
      </c>
      <c r="J56" s="171">
        <f>I56*SUM('MASTER DATA SHEET 2'!N51:O51)</f>
        <v>0</v>
      </c>
      <c r="K56" s="145" t="str">
        <f t="shared" si="0"/>
        <v>-</v>
      </c>
      <c r="L56" s="171">
        <f>ROUND(I56*3%,-2)*'MASTER DATA SHEET 2'!O51</f>
        <v>0</v>
      </c>
      <c r="M56" s="171">
        <f t="shared" si="1"/>
        <v>0</v>
      </c>
      <c r="N56" s="171">
        <f>ROUND('MASTER DATA SHEET 2'!K51/1.03, -2)*'MASTER DATA SHEET 2'!L51+'MASTER DATA SHEET 2'!K51*'MASTER DATA SHEET 2'!M51</f>
        <v>0</v>
      </c>
      <c r="O56" s="227">
        <f>'MASTER DATA SHEET 2'!U51</f>
        <v>0</v>
      </c>
      <c r="P56" s="227">
        <f>'MASTER DATA SHEET 2'!AE51</f>
        <v>0</v>
      </c>
      <c r="Q56" s="227">
        <f t="shared" si="2"/>
        <v>0</v>
      </c>
    </row>
    <row r="57" spans="1:17" ht="20.25" customHeight="1" x14ac:dyDescent="0.2">
      <c r="A57" s="217"/>
      <c r="B57" s="143" t="str">
        <f>IF('MASTER DATA SHEET 2'!A52="","",'MASTER DATA SHEET 2'!A52)</f>
        <v xml:space="preserve"> </v>
      </c>
      <c r="C57" s="173" t="str">
        <f>IF('MASTER DATA SHEET 2'!B52="","",'MASTER DATA SHEET 2'!B52)</f>
        <v/>
      </c>
      <c r="D57" s="143" t="str">
        <f>IF('MASTER DATA SHEET 2'!E52="","",'MASTER DATA SHEET 2'!E52)</f>
        <v/>
      </c>
      <c r="E57" s="143" t="str">
        <f>IF('MASTER DATA SHEET 2'!G52="","",'MASTER DATA SHEET 2'!G52)</f>
        <v/>
      </c>
      <c r="F57" s="144" t="str">
        <f>IF('MASTER DATA SHEET 2'!C52="","",'MASTER DATA SHEET 2'!C52)</f>
        <v/>
      </c>
      <c r="G57" s="143" t="str">
        <f>IF('MASTER DATA SHEET 2'!I52="","",'MASTER DATA SHEET 2'!I52)</f>
        <v/>
      </c>
      <c r="H57" s="143" t="str">
        <f>IF('MASTER DATA SHEET 2'!J52="","",'MASTER DATA SHEET 2'!J52)</f>
        <v/>
      </c>
      <c r="I57" s="171">
        <f>IFERROR(IF(O57="Fixed",0,IF(SUM('MASTER DATA SHEET 2'!N52:O52)&lt;1,0,'MASTER DATA SHEET 2'!K52)),0)</f>
        <v>0</v>
      </c>
      <c r="J57" s="171">
        <f>I57*SUM('MASTER DATA SHEET 2'!N52:O52)</f>
        <v>0</v>
      </c>
      <c r="K57" s="145" t="str">
        <f t="shared" si="0"/>
        <v>-</v>
      </c>
      <c r="L57" s="171">
        <f>ROUND(I57*3%,-2)*'MASTER DATA SHEET 2'!O52</f>
        <v>0</v>
      </c>
      <c r="M57" s="171">
        <f t="shared" si="1"/>
        <v>0</v>
      </c>
      <c r="N57" s="171">
        <f>ROUND('MASTER DATA SHEET 2'!K52/1.03, -2)*'MASTER DATA SHEET 2'!L52+'MASTER DATA SHEET 2'!K52*'MASTER DATA SHEET 2'!M52</f>
        <v>0</v>
      </c>
      <c r="O57" s="227">
        <f>'MASTER DATA SHEET 2'!U52</f>
        <v>0</v>
      </c>
      <c r="P57" s="227">
        <f>'MASTER DATA SHEET 2'!AE52</f>
        <v>0</v>
      </c>
      <c r="Q57" s="227">
        <f t="shared" si="2"/>
        <v>0</v>
      </c>
    </row>
    <row r="58" spans="1:17" ht="20.25" customHeight="1" x14ac:dyDescent="0.2">
      <c r="A58" s="217"/>
      <c r="B58" s="143" t="str">
        <f>IF('MASTER DATA SHEET 2'!A53="","",'MASTER DATA SHEET 2'!A53)</f>
        <v xml:space="preserve"> </v>
      </c>
      <c r="C58" s="173" t="str">
        <f>IF('MASTER DATA SHEET 2'!B53="","",'MASTER DATA SHEET 2'!B53)</f>
        <v/>
      </c>
      <c r="D58" s="143" t="str">
        <f>IF('MASTER DATA SHEET 2'!E53="","",'MASTER DATA SHEET 2'!E53)</f>
        <v/>
      </c>
      <c r="E58" s="143" t="str">
        <f>IF('MASTER DATA SHEET 2'!G53="","",'MASTER DATA SHEET 2'!G53)</f>
        <v/>
      </c>
      <c r="F58" s="144" t="str">
        <f>IF('MASTER DATA SHEET 2'!C53="","",'MASTER DATA SHEET 2'!C53)</f>
        <v/>
      </c>
      <c r="G58" s="143" t="str">
        <f>IF('MASTER DATA SHEET 2'!I53="","",'MASTER DATA SHEET 2'!I53)</f>
        <v/>
      </c>
      <c r="H58" s="143" t="str">
        <f>IF('MASTER DATA SHEET 2'!J53="","",'MASTER DATA SHEET 2'!J53)</f>
        <v/>
      </c>
      <c r="I58" s="171">
        <f>IFERROR(IF(O58="Fixed",0,IF(SUM('MASTER DATA SHEET 2'!N53:O53)&lt;1,0,'MASTER DATA SHEET 2'!K53)),0)</f>
        <v>0</v>
      </c>
      <c r="J58" s="171">
        <f>I58*SUM('MASTER DATA SHEET 2'!N53:O53)</f>
        <v>0</v>
      </c>
      <c r="K58" s="145" t="str">
        <f t="shared" si="0"/>
        <v>-</v>
      </c>
      <c r="L58" s="171">
        <f>ROUND(I58*3%,-2)*'MASTER DATA SHEET 2'!O53</f>
        <v>0</v>
      </c>
      <c r="M58" s="171">
        <f t="shared" si="1"/>
        <v>0</v>
      </c>
      <c r="N58" s="171">
        <f>ROUND('MASTER DATA SHEET 2'!K53/1.03, -2)*'MASTER DATA SHEET 2'!L53+'MASTER DATA SHEET 2'!K53*'MASTER DATA SHEET 2'!M53</f>
        <v>0</v>
      </c>
      <c r="O58" s="227">
        <f>'MASTER DATA SHEET 2'!U53</f>
        <v>0</v>
      </c>
      <c r="P58" s="227">
        <f>'MASTER DATA SHEET 2'!AE53</f>
        <v>0</v>
      </c>
      <c r="Q58" s="227">
        <f t="shared" si="2"/>
        <v>0</v>
      </c>
    </row>
    <row r="59" spans="1:17" ht="20.25" customHeight="1" x14ac:dyDescent="0.2">
      <c r="A59" s="217"/>
      <c r="B59" s="143" t="str">
        <f>IF('MASTER DATA SHEET 2'!A54="","",'MASTER DATA SHEET 2'!A54)</f>
        <v xml:space="preserve"> </v>
      </c>
      <c r="C59" s="173" t="str">
        <f>IF('MASTER DATA SHEET 2'!B54="","",'MASTER DATA SHEET 2'!B54)</f>
        <v/>
      </c>
      <c r="D59" s="143" t="str">
        <f>IF('MASTER DATA SHEET 2'!E54="","",'MASTER DATA SHEET 2'!E54)</f>
        <v/>
      </c>
      <c r="E59" s="143" t="str">
        <f>IF('MASTER DATA SHEET 2'!G54="","",'MASTER DATA SHEET 2'!G54)</f>
        <v/>
      </c>
      <c r="F59" s="144" t="str">
        <f>IF('MASTER DATA SHEET 2'!C54="","",'MASTER DATA SHEET 2'!C54)</f>
        <v/>
      </c>
      <c r="G59" s="143" t="str">
        <f>IF('MASTER DATA SHEET 2'!I54="","",'MASTER DATA SHEET 2'!I54)</f>
        <v/>
      </c>
      <c r="H59" s="143" t="str">
        <f>IF('MASTER DATA SHEET 2'!J54="","",'MASTER DATA SHEET 2'!J54)</f>
        <v/>
      </c>
      <c r="I59" s="171">
        <f>IFERROR(IF(O59="Fixed",0,IF(SUM('MASTER DATA SHEET 2'!N54:O54)&lt;1,0,'MASTER DATA SHEET 2'!K54)),0)</f>
        <v>0</v>
      </c>
      <c r="J59" s="171">
        <f>I59*SUM('MASTER DATA SHEET 2'!N54:O54)</f>
        <v>0</v>
      </c>
      <c r="K59" s="145" t="str">
        <f t="shared" si="0"/>
        <v>-</v>
      </c>
      <c r="L59" s="171">
        <f>ROUND(I59*3%,-2)*'MASTER DATA SHEET 2'!O54</f>
        <v>0</v>
      </c>
      <c r="M59" s="171">
        <f t="shared" si="1"/>
        <v>0</v>
      </c>
      <c r="N59" s="171">
        <f>ROUND('MASTER DATA SHEET 2'!K54/1.03, -2)*'MASTER DATA SHEET 2'!L54+'MASTER DATA SHEET 2'!K54*'MASTER DATA SHEET 2'!M54</f>
        <v>0</v>
      </c>
      <c r="O59" s="227">
        <f>'MASTER DATA SHEET 2'!U54</f>
        <v>0</v>
      </c>
      <c r="P59" s="227">
        <f>'MASTER DATA SHEET 2'!AE54</f>
        <v>0</v>
      </c>
      <c r="Q59" s="227">
        <f t="shared" si="2"/>
        <v>0</v>
      </c>
    </row>
    <row r="60" spans="1:17" ht="20.25" customHeight="1" x14ac:dyDescent="0.2">
      <c r="A60" s="217"/>
      <c r="B60" s="143" t="str">
        <f>IF('MASTER DATA SHEET 2'!A55="","",'MASTER DATA SHEET 2'!A55)</f>
        <v xml:space="preserve"> </v>
      </c>
      <c r="C60" s="173" t="str">
        <f>IF('MASTER DATA SHEET 2'!B55="","",'MASTER DATA SHEET 2'!B55)</f>
        <v/>
      </c>
      <c r="D60" s="143" t="str">
        <f>IF('MASTER DATA SHEET 2'!E55="","",'MASTER DATA SHEET 2'!E55)</f>
        <v/>
      </c>
      <c r="E60" s="143" t="str">
        <f>IF('MASTER DATA SHEET 2'!G55="","",'MASTER DATA SHEET 2'!G55)</f>
        <v/>
      </c>
      <c r="F60" s="144" t="str">
        <f>IF('MASTER DATA SHEET 2'!C55="","",'MASTER DATA SHEET 2'!C55)</f>
        <v/>
      </c>
      <c r="G60" s="143" t="str">
        <f>IF('MASTER DATA SHEET 2'!I55="","",'MASTER DATA SHEET 2'!I55)</f>
        <v/>
      </c>
      <c r="H60" s="143" t="str">
        <f>IF('MASTER DATA SHEET 2'!J55="","",'MASTER DATA SHEET 2'!J55)</f>
        <v/>
      </c>
      <c r="I60" s="171">
        <f>IFERROR(IF(O60="Fixed",0,IF(SUM('MASTER DATA SHEET 2'!N55:O55)&lt;1,0,'MASTER DATA SHEET 2'!K55)),0)</f>
        <v>0</v>
      </c>
      <c r="J60" s="171">
        <f>I60*SUM('MASTER DATA SHEET 2'!N55:O55)</f>
        <v>0</v>
      </c>
      <c r="K60" s="145" t="str">
        <f t="shared" si="0"/>
        <v>-</v>
      </c>
      <c r="L60" s="171">
        <f>ROUND(I60*3%,-2)*'MASTER DATA SHEET 2'!O55</f>
        <v>0</v>
      </c>
      <c r="M60" s="171">
        <f t="shared" si="1"/>
        <v>0</v>
      </c>
      <c r="N60" s="171">
        <f>ROUND('MASTER DATA SHEET 2'!K55/1.03, -2)*'MASTER DATA SHEET 2'!L55+'MASTER DATA SHEET 2'!K55*'MASTER DATA SHEET 2'!M55</f>
        <v>0</v>
      </c>
      <c r="O60" s="227">
        <f>'MASTER DATA SHEET 2'!U55</f>
        <v>0</v>
      </c>
      <c r="P60" s="227">
        <f>'MASTER DATA SHEET 2'!AE55</f>
        <v>0</v>
      </c>
      <c r="Q60" s="227">
        <f t="shared" si="2"/>
        <v>0</v>
      </c>
    </row>
    <row r="61" spans="1:17" ht="20.25" customHeight="1" x14ac:dyDescent="0.2">
      <c r="A61" s="217"/>
      <c r="B61" s="143" t="str">
        <f>IF('MASTER DATA SHEET 2'!A56="","",'MASTER DATA SHEET 2'!A56)</f>
        <v xml:space="preserve"> </v>
      </c>
      <c r="C61" s="173" t="str">
        <f>IF('MASTER DATA SHEET 2'!B56="","",'MASTER DATA SHEET 2'!B56)</f>
        <v/>
      </c>
      <c r="D61" s="143" t="str">
        <f>IF('MASTER DATA SHEET 2'!E56="","",'MASTER DATA SHEET 2'!E56)</f>
        <v/>
      </c>
      <c r="E61" s="143" t="str">
        <f>IF('MASTER DATA SHEET 2'!G56="","",'MASTER DATA SHEET 2'!G56)</f>
        <v/>
      </c>
      <c r="F61" s="144" t="str">
        <f>IF('MASTER DATA SHEET 2'!C56="","",'MASTER DATA SHEET 2'!C56)</f>
        <v/>
      </c>
      <c r="G61" s="143" t="str">
        <f>IF('MASTER DATA SHEET 2'!I56="","",'MASTER DATA SHEET 2'!I56)</f>
        <v/>
      </c>
      <c r="H61" s="143" t="str">
        <f>IF('MASTER DATA SHEET 2'!J56="","",'MASTER DATA SHEET 2'!J56)</f>
        <v/>
      </c>
      <c r="I61" s="171">
        <f>IFERROR(IF(O61="Fixed",0,IF(SUM('MASTER DATA SHEET 2'!N56:O56)&lt;1,0,'MASTER DATA SHEET 2'!K56)),0)</f>
        <v>0</v>
      </c>
      <c r="J61" s="171">
        <f>I61*SUM('MASTER DATA SHEET 2'!N56:O56)</f>
        <v>0</v>
      </c>
      <c r="K61" s="145" t="str">
        <f t="shared" si="0"/>
        <v>-</v>
      </c>
      <c r="L61" s="171">
        <f>ROUND(I61*3%,-2)*'MASTER DATA SHEET 2'!O56</f>
        <v>0</v>
      </c>
      <c r="M61" s="171">
        <f t="shared" si="1"/>
        <v>0</v>
      </c>
      <c r="N61" s="171">
        <f>ROUND('MASTER DATA SHEET 2'!K56/1.03, -2)*'MASTER DATA SHEET 2'!L56+'MASTER DATA SHEET 2'!K56*'MASTER DATA SHEET 2'!M56</f>
        <v>0</v>
      </c>
      <c r="O61" s="227">
        <f>'MASTER DATA SHEET 2'!U56</f>
        <v>0</v>
      </c>
      <c r="P61" s="227">
        <f>'MASTER DATA SHEET 2'!AE56</f>
        <v>0</v>
      </c>
      <c r="Q61" s="227">
        <f t="shared" si="2"/>
        <v>0</v>
      </c>
    </row>
    <row r="62" spans="1:17" ht="20.25" customHeight="1" x14ac:dyDescent="0.2">
      <c r="A62" s="217"/>
      <c r="B62" s="143" t="str">
        <f>IF('MASTER DATA SHEET 2'!A57="","",'MASTER DATA SHEET 2'!A57)</f>
        <v xml:space="preserve"> </v>
      </c>
      <c r="C62" s="173" t="str">
        <f>IF('MASTER DATA SHEET 2'!B57="","",'MASTER DATA SHEET 2'!B57)</f>
        <v/>
      </c>
      <c r="D62" s="143" t="str">
        <f>IF('MASTER DATA SHEET 2'!E57="","",'MASTER DATA SHEET 2'!E57)</f>
        <v/>
      </c>
      <c r="E62" s="143" t="str">
        <f>IF('MASTER DATA SHEET 2'!G57="","",'MASTER DATA SHEET 2'!G57)</f>
        <v/>
      </c>
      <c r="F62" s="144" t="str">
        <f>IF('MASTER DATA SHEET 2'!C57="","",'MASTER DATA SHEET 2'!C57)</f>
        <v/>
      </c>
      <c r="G62" s="143" t="str">
        <f>IF('MASTER DATA SHEET 2'!I57="","",'MASTER DATA SHEET 2'!I57)</f>
        <v/>
      </c>
      <c r="H62" s="143" t="str">
        <f>IF('MASTER DATA SHEET 2'!J57="","",'MASTER DATA SHEET 2'!J57)</f>
        <v/>
      </c>
      <c r="I62" s="171">
        <f>IFERROR(IF(O62="Fixed",0,IF(SUM('MASTER DATA SHEET 2'!N57:O57)&lt;1,0,'MASTER DATA SHEET 2'!K57)),0)</f>
        <v>0</v>
      </c>
      <c r="J62" s="171">
        <f>I62*SUM('MASTER DATA SHEET 2'!N57:O57)</f>
        <v>0</v>
      </c>
      <c r="K62" s="145" t="str">
        <f t="shared" si="0"/>
        <v>-</v>
      </c>
      <c r="L62" s="171">
        <f>ROUND(I62*3%,-2)*'MASTER DATA SHEET 2'!O57</f>
        <v>0</v>
      </c>
      <c r="M62" s="171">
        <f t="shared" si="1"/>
        <v>0</v>
      </c>
      <c r="N62" s="171">
        <f>ROUND('MASTER DATA SHEET 2'!K57/1.03, -2)*'MASTER DATA SHEET 2'!L57+'MASTER DATA SHEET 2'!K57*'MASTER DATA SHEET 2'!M57</f>
        <v>0</v>
      </c>
      <c r="O62" s="227">
        <f>'MASTER DATA SHEET 2'!U57</f>
        <v>0</v>
      </c>
      <c r="P62" s="227">
        <f>'MASTER DATA SHEET 2'!AE57</f>
        <v>0</v>
      </c>
      <c r="Q62" s="227">
        <f t="shared" si="2"/>
        <v>0</v>
      </c>
    </row>
    <row r="63" spans="1:17" ht="20.25" customHeight="1" x14ac:dyDescent="0.2">
      <c r="A63" s="217"/>
      <c r="B63" s="143" t="str">
        <f>IF('MASTER DATA SHEET 2'!A58="","",'MASTER DATA SHEET 2'!A58)</f>
        <v xml:space="preserve"> </v>
      </c>
      <c r="C63" s="173" t="str">
        <f>IF('MASTER DATA SHEET 2'!B58="","",'MASTER DATA SHEET 2'!B58)</f>
        <v/>
      </c>
      <c r="D63" s="143" t="str">
        <f>IF('MASTER DATA SHEET 2'!E58="","",'MASTER DATA SHEET 2'!E58)</f>
        <v/>
      </c>
      <c r="E63" s="143" t="str">
        <f>IF('MASTER DATA SHEET 2'!G58="","",'MASTER DATA SHEET 2'!G58)</f>
        <v/>
      </c>
      <c r="F63" s="144" t="str">
        <f>IF('MASTER DATA SHEET 2'!C58="","",'MASTER DATA SHEET 2'!C58)</f>
        <v/>
      </c>
      <c r="G63" s="143" t="str">
        <f>IF('MASTER DATA SHEET 2'!I58="","",'MASTER DATA SHEET 2'!I58)</f>
        <v/>
      </c>
      <c r="H63" s="143" t="str">
        <f>IF('MASTER DATA SHEET 2'!J58="","",'MASTER DATA SHEET 2'!J58)</f>
        <v/>
      </c>
      <c r="I63" s="171">
        <f>IFERROR(IF(O63="Fixed",0,IF(SUM('MASTER DATA SHEET 2'!N58:O58)&lt;1,0,'MASTER DATA SHEET 2'!K58)),0)</f>
        <v>0</v>
      </c>
      <c r="J63" s="171">
        <f>I63*SUM('MASTER DATA SHEET 2'!N58:O58)</f>
        <v>0</v>
      </c>
      <c r="K63" s="145" t="str">
        <f t="shared" si="0"/>
        <v>-</v>
      </c>
      <c r="L63" s="171">
        <f>ROUND(I63*3%,-2)*'MASTER DATA SHEET 2'!O58</f>
        <v>0</v>
      </c>
      <c r="M63" s="171">
        <f t="shared" si="1"/>
        <v>0</v>
      </c>
      <c r="N63" s="171">
        <f>ROUND('MASTER DATA SHEET 2'!K58/1.03, -2)*'MASTER DATA SHEET 2'!L58+'MASTER DATA SHEET 2'!K58*'MASTER DATA SHEET 2'!M58</f>
        <v>0</v>
      </c>
      <c r="O63" s="227">
        <f>'MASTER DATA SHEET 2'!U58</f>
        <v>0</v>
      </c>
      <c r="P63" s="227">
        <f>'MASTER DATA SHEET 2'!AE58</f>
        <v>0</v>
      </c>
      <c r="Q63" s="227">
        <f t="shared" si="2"/>
        <v>0</v>
      </c>
    </row>
    <row r="64" spans="1:17" ht="20.25" customHeight="1" x14ac:dyDescent="0.2">
      <c r="A64" s="217"/>
      <c r="B64" s="143" t="str">
        <f>IF('MASTER DATA SHEET 2'!A59="","",'MASTER DATA SHEET 2'!A59)</f>
        <v xml:space="preserve"> </v>
      </c>
      <c r="C64" s="173" t="str">
        <f>IF('MASTER DATA SHEET 2'!B59="","",'MASTER DATA SHEET 2'!B59)</f>
        <v/>
      </c>
      <c r="D64" s="143" t="str">
        <f>IF('MASTER DATA SHEET 2'!E59="","",'MASTER DATA SHEET 2'!E59)</f>
        <v/>
      </c>
      <c r="E64" s="143" t="str">
        <f>IF('MASTER DATA SHEET 2'!G59="","",'MASTER DATA SHEET 2'!G59)</f>
        <v/>
      </c>
      <c r="F64" s="144" t="str">
        <f>IF('MASTER DATA SHEET 2'!C59="","",'MASTER DATA SHEET 2'!C59)</f>
        <v/>
      </c>
      <c r="G64" s="143" t="str">
        <f>IF('MASTER DATA SHEET 2'!I59="","",'MASTER DATA SHEET 2'!I59)</f>
        <v/>
      </c>
      <c r="H64" s="143" t="str">
        <f>IF('MASTER DATA SHEET 2'!J59="","",'MASTER DATA SHEET 2'!J59)</f>
        <v/>
      </c>
      <c r="I64" s="171">
        <f>IFERROR(IF(O64="Fixed",0,IF(SUM('MASTER DATA SHEET 2'!N59:O59)&lt;1,0,'MASTER DATA SHEET 2'!K59)),0)</f>
        <v>0</v>
      </c>
      <c r="J64" s="171">
        <f>I64*SUM('MASTER DATA SHEET 2'!N59:O59)</f>
        <v>0</v>
      </c>
      <c r="K64" s="145" t="str">
        <f t="shared" si="0"/>
        <v>-</v>
      </c>
      <c r="L64" s="171">
        <f>ROUND(I64*3%,-2)*'MASTER DATA SHEET 2'!O59</f>
        <v>0</v>
      </c>
      <c r="M64" s="171">
        <f t="shared" si="1"/>
        <v>0</v>
      </c>
      <c r="N64" s="171">
        <f>ROUND('MASTER DATA SHEET 2'!K59/1.03, -2)*'MASTER DATA SHEET 2'!L59+'MASTER DATA SHEET 2'!K59*'MASTER DATA SHEET 2'!M59</f>
        <v>0</v>
      </c>
      <c r="O64" s="227">
        <f>'MASTER DATA SHEET 2'!U59</f>
        <v>0</v>
      </c>
      <c r="P64" s="227">
        <f>'MASTER DATA SHEET 2'!AE59</f>
        <v>0</v>
      </c>
      <c r="Q64" s="227">
        <f t="shared" si="2"/>
        <v>0</v>
      </c>
    </row>
    <row r="65" spans="1:17" ht="20.25" customHeight="1" x14ac:dyDescent="0.2">
      <c r="A65" s="217"/>
      <c r="B65" s="143" t="str">
        <f>IF('MASTER DATA SHEET 2'!A60="","",'MASTER DATA SHEET 2'!A60)</f>
        <v xml:space="preserve"> </v>
      </c>
      <c r="C65" s="173" t="str">
        <f>IF('MASTER DATA SHEET 2'!B60="","",'MASTER DATA SHEET 2'!B60)</f>
        <v/>
      </c>
      <c r="D65" s="143" t="str">
        <f>IF('MASTER DATA SHEET 2'!E60="","",'MASTER DATA SHEET 2'!E60)</f>
        <v/>
      </c>
      <c r="E65" s="143" t="str">
        <f>IF('MASTER DATA SHEET 2'!G60="","",'MASTER DATA SHEET 2'!G60)</f>
        <v/>
      </c>
      <c r="F65" s="144" t="str">
        <f>IF('MASTER DATA SHEET 2'!C60="","",'MASTER DATA SHEET 2'!C60)</f>
        <v/>
      </c>
      <c r="G65" s="143" t="str">
        <f>IF('MASTER DATA SHEET 2'!I60="","",'MASTER DATA SHEET 2'!I60)</f>
        <v/>
      </c>
      <c r="H65" s="143" t="str">
        <f>IF('MASTER DATA SHEET 2'!J60="","",'MASTER DATA SHEET 2'!J60)</f>
        <v/>
      </c>
      <c r="I65" s="171">
        <f>IFERROR(IF(O65="Fixed",0,IF(SUM('MASTER DATA SHEET 2'!N60:O60)&lt;1,0,'MASTER DATA SHEET 2'!K60)),0)</f>
        <v>0</v>
      </c>
      <c r="J65" s="171">
        <f>I65*SUM('MASTER DATA SHEET 2'!N60:O60)</f>
        <v>0</v>
      </c>
      <c r="K65" s="145" t="str">
        <f t="shared" si="0"/>
        <v>-</v>
      </c>
      <c r="L65" s="171">
        <f>ROUND(I65*3%,-2)*'MASTER DATA SHEET 2'!O60</f>
        <v>0</v>
      </c>
      <c r="M65" s="171">
        <f t="shared" si="1"/>
        <v>0</v>
      </c>
      <c r="N65" s="171">
        <f>ROUND('MASTER DATA SHEET 2'!K60/1.03, -2)*'MASTER DATA SHEET 2'!L60+'MASTER DATA SHEET 2'!K60*'MASTER DATA SHEET 2'!M60</f>
        <v>0</v>
      </c>
      <c r="O65" s="227">
        <f>'MASTER DATA SHEET 2'!U60</f>
        <v>0</v>
      </c>
      <c r="P65" s="227">
        <f>'MASTER DATA SHEET 2'!AE60</f>
        <v>0</v>
      </c>
      <c r="Q65" s="227">
        <f t="shared" si="2"/>
        <v>0</v>
      </c>
    </row>
    <row r="66" spans="1:17" ht="20.25" customHeight="1" x14ac:dyDescent="0.2">
      <c r="A66" s="217"/>
      <c r="B66" s="143" t="str">
        <f>IF('MASTER DATA SHEET 2'!A61="","",'MASTER DATA SHEET 2'!A61)</f>
        <v xml:space="preserve"> </v>
      </c>
      <c r="C66" s="173" t="str">
        <f>IF('MASTER DATA SHEET 2'!B61="","",'MASTER DATA SHEET 2'!B61)</f>
        <v/>
      </c>
      <c r="D66" s="143" t="str">
        <f>IF('MASTER DATA SHEET 2'!E61="","",'MASTER DATA SHEET 2'!E61)</f>
        <v/>
      </c>
      <c r="E66" s="143" t="str">
        <f>IF('MASTER DATA SHEET 2'!G61="","",'MASTER DATA SHEET 2'!G61)</f>
        <v/>
      </c>
      <c r="F66" s="144" t="str">
        <f>IF('MASTER DATA SHEET 2'!C61="","",'MASTER DATA SHEET 2'!C61)</f>
        <v/>
      </c>
      <c r="G66" s="143" t="str">
        <f>IF('MASTER DATA SHEET 2'!I61="","",'MASTER DATA SHEET 2'!I61)</f>
        <v/>
      </c>
      <c r="H66" s="143" t="str">
        <f>IF('MASTER DATA SHEET 2'!J61="","",'MASTER DATA SHEET 2'!J61)</f>
        <v/>
      </c>
      <c r="I66" s="171">
        <f>IFERROR(IF(O66="Fixed",0,IF(SUM('MASTER DATA SHEET 2'!N61:O61)&lt;1,0,'MASTER DATA SHEET 2'!K61)),0)</f>
        <v>0</v>
      </c>
      <c r="J66" s="171">
        <f>I66*SUM('MASTER DATA SHEET 2'!N61:O61)</f>
        <v>0</v>
      </c>
      <c r="K66" s="145" t="str">
        <f t="shared" si="0"/>
        <v>-</v>
      </c>
      <c r="L66" s="171">
        <f>ROUND(I66*3%,-2)*'MASTER DATA SHEET 2'!O61</f>
        <v>0</v>
      </c>
      <c r="M66" s="171">
        <f t="shared" si="1"/>
        <v>0</v>
      </c>
      <c r="N66" s="171">
        <f>ROUND('MASTER DATA SHEET 2'!K61/1.03, -2)*'MASTER DATA SHEET 2'!L61+'MASTER DATA SHEET 2'!K61*'MASTER DATA SHEET 2'!M61</f>
        <v>0</v>
      </c>
      <c r="O66" s="227">
        <f>'MASTER DATA SHEET 2'!U61</f>
        <v>0</v>
      </c>
      <c r="P66" s="227">
        <f>'MASTER DATA SHEET 2'!AE61</f>
        <v>0</v>
      </c>
      <c r="Q66" s="227">
        <f t="shared" si="2"/>
        <v>0</v>
      </c>
    </row>
    <row r="67" spans="1:17" s="247" customFormat="1" ht="10.5" customHeight="1" x14ac:dyDescent="0.2">
      <c r="A67" s="727"/>
      <c r="B67" s="728"/>
      <c r="C67" s="728"/>
      <c r="D67" s="728"/>
      <c r="E67" s="728"/>
      <c r="F67" s="728"/>
      <c r="G67" s="728"/>
      <c r="H67" s="728"/>
      <c r="I67" s="728"/>
      <c r="J67" s="728"/>
      <c r="K67" s="728"/>
      <c r="L67" s="728"/>
      <c r="M67" s="728"/>
      <c r="N67" s="729"/>
      <c r="O67" s="246"/>
      <c r="Q67" s="248"/>
    </row>
    <row r="68" spans="1:17" s="1" customFormat="1" ht="15" customHeight="1" x14ac:dyDescent="0.2">
      <c r="A68" s="147"/>
      <c r="B68" s="726" t="s">
        <v>27</v>
      </c>
      <c r="C68" s="726"/>
      <c r="D68" s="148"/>
      <c r="E68" s="711" t="s">
        <v>5</v>
      </c>
      <c r="F68" s="711"/>
      <c r="G68" s="711"/>
      <c r="H68" s="711"/>
      <c r="I68" s="254">
        <f>SUMIF($O$10:$O$66,"G-Regular",$I$10:$I$66)</f>
        <v>0</v>
      </c>
      <c r="J68" s="254">
        <f>SUMIF($O$10:$O$66,"G-Regular",$J$10:$J$66)</f>
        <v>0</v>
      </c>
      <c r="K68" s="719"/>
      <c r="L68" s="254">
        <f>SUMIF($O$10:$O$66,"G-Regular",$L$10:$L$66)</f>
        <v>0</v>
      </c>
      <c r="M68" s="254">
        <f>SUMIF($O$10:$O$66,"G-Regular",$M$10:$M$66)</f>
        <v>0</v>
      </c>
      <c r="N68" s="254">
        <f>SUMIF($O$10:$O$66,"G-Regular",$N$10:$N$66)</f>
        <v>0</v>
      </c>
    </row>
    <row r="69" spans="1:17" s="1" customFormat="1" ht="15" customHeight="1" x14ac:dyDescent="0.2">
      <c r="A69" s="147"/>
      <c r="B69" s="726"/>
      <c r="C69" s="726"/>
      <c r="D69" s="148"/>
      <c r="E69" s="711" t="s">
        <v>6</v>
      </c>
      <c r="F69" s="711"/>
      <c r="G69" s="711"/>
      <c r="H69" s="711"/>
      <c r="I69" s="254">
        <f>SUMIF($O$10:$O$66,"NG-Regular",$I$10:$I$66)</f>
        <v>77700</v>
      </c>
      <c r="J69" s="254">
        <f>SUMIF($O$10:$O$66,"NG-Regular",$J$10:$J$66)</f>
        <v>932400</v>
      </c>
      <c r="K69" s="720"/>
      <c r="L69" s="254">
        <f>SUMIF($O$10:$O$66,"NG-Regular",$L$10:$L$66)</f>
        <v>18400</v>
      </c>
      <c r="M69" s="254">
        <f>SUMIF($O$10:$O$66,"NG-Regular",$M$10:$M$66)</f>
        <v>950800</v>
      </c>
      <c r="N69" s="254">
        <f>SUMIF($O$10:$O$66,"NG-Regular",$N$10:$N$66)</f>
        <v>923200</v>
      </c>
    </row>
    <row r="70" spans="1:17" s="5" customFormat="1" ht="15" customHeight="1" x14ac:dyDescent="0.2">
      <c r="A70" s="149"/>
      <c r="B70" s="712" t="s">
        <v>7</v>
      </c>
      <c r="C70" s="712"/>
      <c r="D70" s="712"/>
      <c r="E70" s="712"/>
      <c r="F70" s="712"/>
      <c r="G70" s="712"/>
      <c r="H70" s="712"/>
      <c r="I70" s="255">
        <f>SUM(I68:I69)</f>
        <v>77700</v>
      </c>
      <c r="J70" s="255">
        <f>SUM(J68:J69)</f>
        <v>932400</v>
      </c>
      <c r="K70" s="721"/>
      <c r="L70" s="255">
        <f>SUM(L68:L69)</f>
        <v>18400</v>
      </c>
      <c r="M70" s="255">
        <f>SUM(M68:M69)</f>
        <v>950800</v>
      </c>
      <c r="N70" s="255">
        <f>SUM(N68:N69)</f>
        <v>923200</v>
      </c>
    </row>
    <row r="71" spans="1:17" s="1" customFormat="1" ht="15" customHeight="1" x14ac:dyDescent="0.2">
      <c r="A71" s="147"/>
      <c r="B71" s="726" t="s">
        <v>8</v>
      </c>
      <c r="C71" s="726"/>
      <c r="D71" s="148"/>
      <c r="E71" s="718" t="s">
        <v>5</v>
      </c>
      <c r="F71" s="718"/>
      <c r="G71" s="718"/>
      <c r="H71" s="718"/>
      <c r="I71" s="718"/>
      <c r="J71" s="718"/>
      <c r="K71" s="718"/>
      <c r="L71" s="718"/>
      <c r="M71" s="136">
        <f>ROUND(M68*50%,0)</f>
        <v>0</v>
      </c>
      <c r="N71" s="136">
        <f>ROUND(N68*50%,0)</f>
        <v>0</v>
      </c>
    </row>
    <row r="72" spans="1:17" s="1" customFormat="1" ht="15" customHeight="1" x14ac:dyDescent="0.2">
      <c r="A72" s="147"/>
      <c r="B72" s="726"/>
      <c r="C72" s="726"/>
      <c r="D72" s="148"/>
      <c r="E72" s="711" t="s">
        <v>6</v>
      </c>
      <c r="F72" s="711"/>
      <c r="G72" s="711"/>
      <c r="H72" s="711"/>
      <c r="I72" s="711"/>
      <c r="J72" s="711"/>
      <c r="K72" s="711"/>
      <c r="L72" s="711"/>
      <c r="M72" s="136">
        <f>ROUND(M69*55%,0)</f>
        <v>522940</v>
      </c>
      <c r="N72" s="136">
        <f>ROUND(N69*55%,0)</f>
        <v>507760</v>
      </c>
    </row>
    <row r="73" spans="1:17" s="5" customFormat="1" ht="15" customHeight="1" x14ac:dyDescent="0.2">
      <c r="A73" s="149"/>
      <c r="B73" s="712" t="s">
        <v>7</v>
      </c>
      <c r="C73" s="712"/>
      <c r="D73" s="712"/>
      <c r="E73" s="712"/>
      <c r="F73" s="712"/>
      <c r="G73" s="712"/>
      <c r="H73" s="712"/>
      <c r="I73" s="712"/>
      <c r="J73" s="712"/>
      <c r="K73" s="712"/>
      <c r="L73" s="712"/>
      <c r="M73" s="249">
        <f>SUM(M71:M72)</f>
        <v>522940</v>
      </c>
      <c r="N73" s="249">
        <f>SUM(N71:N72)</f>
        <v>507760</v>
      </c>
    </row>
    <row r="74" spans="1:17" s="1" customFormat="1" ht="15" customHeight="1" x14ac:dyDescent="0.2">
      <c r="A74" s="147"/>
      <c r="B74" s="726" t="s">
        <v>9</v>
      </c>
      <c r="C74" s="726"/>
      <c r="D74" s="148"/>
      <c r="E74" s="711" t="s">
        <v>5</v>
      </c>
      <c r="F74" s="711"/>
      <c r="G74" s="711"/>
      <c r="H74" s="711"/>
      <c r="I74" s="711"/>
      <c r="J74" s="711"/>
      <c r="K74" s="711"/>
      <c r="L74" s="711"/>
      <c r="M74" s="136">
        <f>ROUND(M68*9%,0)</f>
        <v>0</v>
      </c>
      <c r="N74" s="136">
        <f>ROUND(N68*9%,0)</f>
        <v>0</v>
      </c>
    </row>
    <row r="75" spans="1:17" s="1" customFormat="1" ht="15" customHeight="1" x14ac:dyDescent="0.2">
      <c r="A75" s="147"/>
      <c r="B75" s="726"/>
      <c r="C75" s="726"/>
      <c r="D75" s="148"/>
      <c r="E75" s="711" t="s">
        <v>6</v>
      </c>
      <c r="F75" s="711"/>
      <c r="G75" s="711"/>
      <c r="H75" s="711"/>
      <c r="I75" s="711"/>
      <c r="J75" s="711"/>
      <c r="K75" s="711"/>
      <c r="L75" s="711"/>
      <c r="M75" s="136">
        <f>ROUND(M69*10%,0)</f>
        <v>95080</v>
      </c>
      <c r="N75" s="136">
        <f>ROUND(N69*10%,0)</f>
        <v>92320</v>
      </c>
    </row>
    <row r="76" spans="1:17" s="5" customFormat="1" ht="15" customHeight="1" x14ac:dyDescent="0.2">
      <c r="A76" s="149"/>
      <c r="B76" s="712" t="s">
        <v>7</v>
      </c>
      <c r="C76" s="712"/>
      <c r="D76" s="712"/>
      <c r="E76" s="712"/>
      <c r="F76" s="712"/>
      <c r="G76" s="712"/>
      <c r="H76" s="712"/>
      <c r="I76" s="712"/>
      <c r="J76" s="712"/>
      <c r="K76" s="712"/>
      <c r="L76" s="712"/>
      <c r="M76" s="249">
        <f>SUM(M74:M75)</f>
        <v>95080</v>
      </c>
      <c r="N76" s="249">
        <f>SUM(N74:N75)</f>
        <v>92320</v>
      </c>
    </row>
    <row r="77" spans="1:17" s="1" customFormat="1" ht="15" customHeight="1" x14ac:dyDescent="0.2">
      <c r="A77" s="147"/>
      <c r="B77" s="722" t="s">
        <v>148</v>
      </c>
      <c r="C77" s="723"/>
      <c r="D77" s="148"/>
      <c r="E77" s="711" t="s">
        <v>5</v>
      </c>
      <c r="F77" s="711"/>
      <c r="G77" s="711"/>
      <c r="H77" s="711"/>
      <c r="I77" s="711"/>
      <c r="J77" s="711"/>
      <c r="K77" s="711"/>
      <c r="L77" s="711"/>
      <c r="M77" s="315"/>
      <c r="N77" s="190">
        <f>ROUND($Q$2*$B$78*$C$78,0)</f>
        <v>0</v>
      </c>
    </row>
    <row r="78" spans="1:17" s="1" customFormat="1" ht="15" customHeight="1" x14ac:dyDescent="0.2">
      <c r="A78" s="147"/>
      <c r="B78" s="199">
        <v>0.02</v>
      </c>
      <c r="C78" s="200">
        <v>2</v>
      </c>
      <c r="D78" s="148"/>
      <c r="E78" s="711" t="s">
        <v>6</v>
      </c>
      <c r="F78" s="711"/>
      <c r="G78" s="711"/>
      <c r="H78" s="711"/>
      <c r="I78" s="711"/>
      <c r="J78" s="711"/>
      <c r="K78" s="711"/>
      <c r="L78" s="711"/>
      <c r="M78" s="315"/>
      <c r="N78" s="190">
        <f>ROUND($Q$3*$B$78*$C$78,0)</f>
        <v>3016</v>
      </c>
    </row>
    <row r="79" spans="1:17" s="5" customFormat="1" ht="15" customHeight="1" x14ac:dyDescent="0.2">
      <c r="A79" s="149"/>
      <c r="B79" s="712" t="s">
        <v>7</v>
      </c>
      <c r="C79" s="712"/>
      <c r="D79" s="712"/>
      <c r="E79" s="712"/>
      <c r="F79" s="712"/>
      <c r="G79" s="712"/>
      <c r="H79" s="712"/>
      <c r="I79" s="712"/>
      <c r="J79" s="712"/>
      <c r="K79" s="712"/>
      <c r="L79" s="712"/>
      <c r="M79" s="249">
        <f>SUM(M77:M78)</f>
        <v>0</v>
      </c>
      <c r="N79" s="249">
        <f>SUM(N77:N78)</f>
        <v>3016</v>
      </c>
    </row>
    <row r="80" spans="1:17" s="1" customFormat="1" ht="15" customHeight="1" x14ac:dyDescent="0.2">
      <c r="A80" s="147"/>
      <c r="B80" s="711" t="s">
        <v>10</v>
      </c>
      <c r="C80" s="711"/>
      <c r="D80" s="711"/>
      <c r="E80" s="711"/>
      <c r="F80" s="711"/>
      <c r="G80" s="711"/>
      <c r="H80" s="711"/>
      <c r="I80" s="711"/>
      <c r="J80" s="711"/>
      <c r="K80" s="711"/>
      <c r="L80" s="711"/>
      <c r="M80" s="190">
        <f>'P Allow.'!G19</f>
        <v>0</v>
      </c>
      <c r="N80" s="190">
        <f>'P Allow.'!F19</f>
        <v>0</v>
      </c>
    </row>
    <row r="81" spans="1:14" s="1" customFormat="1" ht="15" customHeight="1" x14ac:dyDescent="0.2">
      <c r="A81" s="147"/>
      <c r="B81" s="711" t="s">
        <v>358</v>
      </c>
      <c r="C81" s="711"/>
      <c r="D81" s="711"/>
      <c r="E81" s="711"/>
      <c r="F81" s="711"/>
      <c r="G81" s="711"/>
      <c r="H81" s="711"/>
      <c r="I81" s="711"/>
      <c r="J81" s="711"/>
      <c r="K81" s="711"/>
      <c r="L81" s="711"/>
      <c r="M81" s="190">
        <f>'P Allow.'!G20</f>
        <v>0</v>
      </c>
      <c r="N81" s="190">
        <f>'P Allow.'!F20</f>
        <v>0</v>
      </c>
    </row>
    <row r="82" spans="1:14" s="1" customFormat="1" ht="15" customHeight="1" x14ac:dyDescent="0.2">
      <c r="A82" s="147"/>
      <c r="B82" s="711" t="s">
        <v>11</v>
      </c>
      <c r="C82" s="711"/>
      <c r="D82" s="711"/>
      <c r="E82" s="711"/>
      <c r="F82" s="711"/>
      <c r="G82" s="711"/>
      <c r="H82" s="711"/>
      <c r="I82" s="711"/>
      <c r="J82" s="711"/>
      <c r="K82" s="711"/>
      <c r="L82" s="711"/>
      <c r="M82" s="190">
        <f>'SURRE-'!K80</f>
        <v>62000</v>
      </c>
      <c r="N82" s="190">
        <f>'SURRE-'!G80</f>
        <v>60218</v>
      </c>
    </row>
    <row r="83" spans="1:14" s="1" customFormat="1" ht="15" customHeight="1" x14ac:dyDescent="0.2">
      <c r="A83" s="147"/>
      <c r="B83" s="711" t="s">
        <v>12</v>
      </c>
      <c r="C83" s="711"/>
      <c r="D83" s="711"/>
      <c r="E83" s="711"/>
      <c r="F83" s="711"/>
      <c r="G83" s="711"/>
      <c r="H83" s="711"/>
      <c r="I83" s="711"/>
      <c r="J83" s="711"/>
      <c r="K83" s="711"/>
      <c r="L83" s="711"/>
      <c r="M83" s="190">
        <f>'P Allow.'!G22</f>
        <v>0</v>
      </c>
      <c r="N83" s="190">
        <f>'P Allow.'!F22</f>
        <v>0</v>
      </c>
    </row>
    <row r="84" spans="1:14" s="1" customFormat="1" ht="15" customHeight="1" x14ac:dyDescent="0.2">
      <c r="A84" s="147"/>
      <c r="B84" s="732" t="s">
        <v>357</v>
      </c>
      <c r="C84" s="711"/>
      <c r="D84" s="711"/>
      <c r="E84" s="711"/>
      <c r="F84" s="711"/>
      <c r="G84" s="711"/>
      <c r="H84" s="711"/>
      <c r="I84" s="711"/>
      <c r="J84" s="711"/>
      <c r="K84" s="711"/>
      <c r="L84" s="711"/>
      <c r="M84" s="316">
        <v>0</v>
      </c>
      <c r="N84" s="316">
        <v>0</v>
      </c>
    </row>
    <row r="85" spans="1:14" s="1" customFormat="1" ht="15" customHeight="1" x14ac:dyDescent="0.2">
      <c r="A85" s="147"/>
      <c r="B85" s="711" t="s">
        <v>13</v>
      </c>
      <c r="C85" s="711"/>
      <c r="D85" s="711"/>
      <c r="E85" s="711"/>
      <c r="F85" s="711"/>
      <c r="G85" s="711"/>
      <c r="H85" s="711"/>
      <c r="I85" s="711"/>
      <c r="J85" s="711"/>
      <c r="K85" s="711"/>
      <c r="L85" s="711"/>
      <c r="M85" s="190">
        <f>'P Allow.'!G21</f>
        <v>6774</v>
      </c>
      <c r="N85" s="190">
        <f>'P Allow.'!F21</f>
        <v>6774</v>
      </c>
    </row>
    <row r="86" spans="1:14" s="1" customFormat="1" ht="15" customHeight="1" x14ac:dyDescent="0.2">
      <c r="A86" s="147"/>
      <c r="B86" s="711" t="s">
        <v>135</v>
      </c>
      <c r="C86" s="711"/>
      <c r="D86" s="711"/>
      <c r="E86" s="711"/>
      <c r="F86" s="711"/>
      <c r="G86" s="711"/>
      <c r="H86" s="711"/>
      <c r="I86" s="711"/>
      <c r="J86" s="711"/>
      <c r="K86" s="711"/>
      <c r="L86" s="711"/>
      <c r="M86" s="190">
        <f>'P Allow.'!G18</f>
        <v>0</v>
      </c>
      <c r="N86" s="190">
        <f>'P Allow.'!F18</f>
        <v>0</v>
      </c>
    </row>
    <row r="87" spans="1:14" s="1" customFormat="1" ht="15" customHeight="1" x14ac:dyDescent="0.2">
      <c r="A87" s="147"/>
      <c r="B87" s="711" t="s">
        <v>162</v>
      </c>
      <c r="C87" s="711"/>
      <c r="D87" s="711"/>
      <c r="E87" s="711"/>
      <c r="F87" s="711"/>
      <c r="G87" s="711"/>
      <c r="H87" s="711"/>
      <c r="I87" s="711"/>
      <c r="J87" s="711"/>
      <c r="K87" s="711"/>
      <c r="L87" s="711"/>
      <c r="M87" s="250">
        <f>'FIX PAY'!G15</f>
        <v>0</v>
      </c>
      <c r="N87" s="250">
        <f>'FIX PAY'!F15</f>
        <v>0</v>
      </c>
    </row>
    <row r="88" spans="1:14" s="1" customFormat="1" ht="15" customHeight="1" x14ac:dyDescent="0.2">
      <c r="A88" s="147"/>
      <c r="B88" s="711" t="s">
        <v>163</v>
      </c>
      <c r="C88" s="711"/>
      <c r="D88" s="711"/>
      <c r="E88" s="711"/>
      <c r="F88" s="711"/>
      <c r="G88" s="711"/>
      <c r="H88" s="711"/>
      <c r="I88" s="711"/>
      <c r="J88" s="711"/>
      <c r="K88" s="711"/>
      <c r="L88" s="711"/>
      <c r="M88" s="316">
        <v>0</v>
      </c>
      <c r="N88" s="317">
        <f>M88</f>
        <v>0</v>
      </c>
    </row>
    <row r="89" spans="1:14" s="1" customFormat="1" ht="15" customHeight="1" x14ac:dyDescent="0.2">
      <c r="A89" s="147"/>
      <c r="B89" s="711" t="s">
        <v>295</v>
      </c>
      <c r="C89" s="711"/>
      <c r="D89" s="711"/>
      <c r="E89" s="711"/>
      <c r="F89" s="711"/>
      <c r="G89" s="711"/>
      <c r="H89" s="711"/>
      <c r="I89" s="711"/>
      <c r="J89" s="711"/>
      <c r="K89" s="711"/>
      <c r="L89" s="711"/>
      <c r="M89" s="251">
        <v>0</v>
      </c>
      <c r="N89" s="190">
        <f>'MASTER DATA SHEET 1'!S3+'TRFRET. PAY'!L12</f>
        <v>0</v>
      </c>
    </row>
    <row r="90" spans="1:14" s="6" customFormat="1" ht="15" customHeight="1" x14ac:dyDescent="0.2">
      <c r="A90" s="150"/>
      <c r="B90" s="716" t="s">
        <v>7</v>
      </c>
      <c r="C90" s="716"/>
      <c r="D90" s="716"/>
      <c r="E90" s="716"/>
      <c r="F90" s="716"/>
      <c r="G90" s="716"/>
      <c r="H90" s="716"/>
      <c r="I90" s="716"/>
      <c r="J90" s="716"/>
      <c r="K90" s="716"/>
      <c r="L90" s="716"/>
      <c r="M90" s="252">
        <f>SUM(M80:M89)</f>
        <v>68774</v>
      </c>
      <c r="N90" s="252">
        <f>SUM(N80:N89)</f>
        <v>66992</v>
      </c>
    </row>
    <row r="91" spans="1:14" s="7" customFormat="1" ht="15" customHeight="1" x14ac:dyDescent="0.2">
      <c r="A91" s="733"/>
      <c r="B91" s="712" t="s">
        <v>149</v>
      </c>
      <c r="C91" s="712"/>
      <c r="D91" s="712"/>
      <c r="E91" s="712"/>
      <c r="F91" s="712"/>
      <c r="G91" s="712"/>
      <c r="H91" s="712"/>
      <c r="I91" s="712"/>
      <c r="J91" s="712"/>
      <c r="K91" s="712"/>
      <c r="L91" s="712"/>
      <c r="M91" s="249">
        <f>M70+M73+M76+M79+M90</f>
        <v>1637594</v>
      </c>
      <c r="N91" s="249">
        <f>N70+N73+N76+N79+N90</f>
        <v>1593288</v>
      </c>
    </row>
    <row r="92" spans="1:14" s="1" customFormat="1" ht="15" customHeight="1" x14ac:dyDescent="0.2">
      <c r="A92" s="733"/>
      <c r="B92" s="713" t="s">
        <v>150</v>
      </c>
      <c r="C92" s="714"/>
      <c r="D92" s="714"/>
      <c r="E92" s="714"/>
      <c r="F92" s="714"/>
      <c r="G92" s="714"/>
      <c r="H92" s="714"/>
      <c r="I92" s="714"/>
      <c r="J92" s="714"/>
      <c r="K92" s="714"/>
      <c r="L92" s="715"/>
      <c r="M92" s="253">
        <f>N92</f>
        <v>30000</v>
      </c>
      <c r="N92" s="253">
        <f>Tamb!D6</f>
        <v>30000</v>
      </c>
    </row>
    <row r="93" spans="1:14" s="1" customFormat="1" ht="15" customHeight="1" x14ac:dyDescent="0.2">
      <c r="A93" s="733"/>
      <c r="B93" s="713" t="s">
        <v>15</v>
      </c>
      <c r="C93" s="714"/>
      <c r="D93" s="714"/>
      <c r="E93" s="714"/>
      <c r="F93" s="714"/>
      <c r="G93" s="714"/>
      <c r="H93" s="714"/>
      <c r="I93" s="714"/>
      <c r="J93" s="714"/>
      <c r="K93" s="714"/>
      <c r="L93" s="715"/>
      <c r="M93" s="253">
        <f>N93</f>
        <v>0</v>
      </c>
      <c r="N93" s="253">
        <f>Tamb!E6</f>
        <v>0</v>
      </c>
    </row>
    <row r="94" spans="1:14" s="7" customFormat="1" ht="15" customHeight="1" x14ac:dyDescent="0.2">
      <c r="A94" s="733"/>
      <c r="B94" s="712" t="s">
        <v>151</v>
      </c>
      <c r="C94" s="712"/>
      <c r="D94" s="712"/>
      <c r="E94" s="712"/>
      <c r="F94" s="712"/>
      <c r="G94" s="712"/>
      <c r="H94" s="712"/>
      <c r="I94" s="712"/>
      <c r="J94" s="712"/>
      <c r="K94" s="712"/>
      <c r="L94" s="712"/>
      <c r="M94" s="249">
        <f>SUM(M91:M93)</f>
        <v>1667594</v>
      </c>
      <c r="N94" s="249">
        <f>SUM(N91:N93)</f>
        <v>1623288</v>
      </c>
    </row>
    <row r="95" spans="1:14" x14ac:dyDescent="0.2"/>
    <row r="96" spans="1:14" x14ac:dyDescent="0.2"/>
    <row r="97" spans="1:14" ht="15" x14ac:dyDescent="0.25">
      <c r="M97" s="710" t="str">
        <f>'MASTER DATA SHEET 1'!L2</f>
        <v>iz/kkukpk;Z</v>
      </c>
      <c r="N97" s="710"/>
    </row>
    <row r="98" spans="1:14" ht="18" x14ac:dyDescent="0.25">
      <c r="F98" s="342"/>
      <c r="M98" s="710" t="str">
        <f>'MASTER DATA SHEET 1'!L3</f>
        <v>jk-m-ek-fo-Mlk.kk [kqnZ</v>
      </c>
      <c r="N98" s="710"/>
    </row>
    <row r="99" spans="1:14" ht="15" x14ac:dyDescent="0.25">
      <c r="M99" s="710" t="str">
        <f>'MASTER DATA SHEET 1'!L4</f>
        <v xml:space="preserve"> ¼ekSyklj½ MhMokuk dqpkeu</v>
      </c>
      <c r="N99" s="710"/>
    </row>
    <row r="100" spans="1:14" x14ac:dyDescent="0.2">
      <c r="L100" s="1"/>
    </row>
    <row r="101" spans="1:14" x14ac:dyDescent="0.2">
      <c r="F101" s="347"/>
    </row>
    <row r="102" spans="1:14" x14ac:dyDescent="0.2"/>
    <row r="103" spans="1:14" x14ac:dyDescent="0.2"/>
    <row r="104" spans="1:14" ht="56.25" customHeight="1" x14ac:dyDescent="0.35">
      <c r="A104" s="731" t="s">
        <v>386</v>
      </c>
      <c r="B104" s="731"/>
      <c r="C104" s="731"/>
      <c r="D104" s="731"/>
      <c r="E104" s="731"/>
      <c r="F104" s="731"/>
      <c r="G104" s="731"/>
      <c r="H104" s="731"/>
      <c r="I104" s="731"/>
      <c r="J104" s="731"/>
      <c r="K104" s="731"/>
      <c r="L104" s="731"/>
      <c r="M104" s="731"/>
      <c r="N104" s="731"/>
    </row>
    <row r="105" spans="1:14" ht="12.75" hidden="1" customHeight="1" x14ac:dyDescent="0.3">
      <c r="A105" s="9"/>
      <c r="B105" s="9"/>
      <c r="C105" s="9"/>
      <c r="D105" s="19"/>
      <c r="E105" s="9"/>
      <c r="F105" s="9"/>
      <c r="G105" s="9"/>
      <c r="H105" s="9"/>
      <c r="I105" s="9"/>
      <c r="J105" s="9"/>
      <c r="K105" s="9"/>
      <c r="L105" s="9"/>
      <c r="M105" s="9"/>
      <c r="N105" s="9"/>
    </row>
  </sheetData>
  <sheetProtection password="CDA0" sheet="1" objects="1" scenarios="1" formatRows="0"/>
  <mergeCells count="59">
    <mergeCell ref="A104:N104"/>
    <mergeCell ref="E68:H68"/>
    <mergeCell ref="E69:H69"/>
    <mergeCell ref="B70:H70"/>
    <mergeCell ref="B89:L89"/>
    <mergeCell ref="B68:C69"/>
    <mergeCell ref="E75:L75"/>
    <mergeCell ref="B84:L84"/>
    <mergeCell ref="B74:C75"/>
    <mergeCell ref="E77:L77"/>
    <mergeCell ref="B76:L76"/>
    <mergeCell ref="A91:A94"/>
    <mergeCell ref="B91:L91"/>
    <mergeCell ref="B80:L80"/>
    <mergeCell ref="B83:L83"/>
    <mergeCell ref="B85:L85"/>
    <mergeCell ref="M7:M8"/>
    <mergeCell ref="A67:N67"/>
    <mergeCell ref="A7:A8"/>
    <mergeCell ref="C7:C8"/>
    <mergeCell ref="E7:E8"/>
    <mergeCell ref="D7:D8"/>
    <mergeCell ref="G7:H7"/>
    <mergeCell ref="F7:F8"/>
    <mergeCell ref="N7:N8"/>
    <mergeCell ref="B81:L81"/>
    <mergeCell ref="B82:L82"/>
    <mergeCell ref="I7:I8"/>
    <mergeCell ref="J7:J8"/>
    <mergeCell ref="K7:L7"/>
    <mergeCell ref="E71:L71"/>
    <mergeCell ref="E74:L74"/>
    <mergeCell ref="E78:L78"/>
    <mergeCell ref="E72:L72"/>
    <mergeCell ref="B79:L79"/>
    <mergeCell ref="K68:K70"/>
    <mergeCell ref="B77:C77"/>
    <mergeCell ref="D9:E9"/>
    <mergeCell ref="B73:L73"/>
    <mergeCell ref="B71:C72"/>
    <mergeCell ref="B7:B8"/>
    <mergeCell ref="M99:N99"/>
    <mergeCell ref="B86:L86"/>
    <mergeCell ref="B88:L88"/>
    <mergeCell ref="B87:L87"/>
    <mergeCell ref="B94:L94"/>
    <mergeCell ref="B92:L92"/>
    <mergeCell ref="B93:L93"/>
    <mergeCell ref="M97:N97"/>
    <mergeCell ref="M98:N98"/>
    <mergeCell ref="B90:L90"/>
    <mergeCell ref="A1:N1"/>
    <mergeCell ref="E5:K5"/>
    <mergeCell ref="E6:F6"/>
    <mergeCell ref="G6:I6"/>
    <mergeCell ref="L6:M6"/>
    <mergeCell ref="A4:N4"/>
    <mergeCell ref="A2:N2"/>
    <mergeCell ref="A3:N3"/>
  </mergeCells>
  <printOptions horizontalCentered="1"/>
  <pageMargins left="0.27559055118110237" right="0.27559055118110237" top="0.27559055118110237" bottom="0.27559055118110237" header="0" footer="0"/>
  <pageSetup paperSize="9" scale="82" fitToHeight="0" orientation="landscape" r:id="rId1"/>
  <headerFooter alignWithMargins="0">
    <oddFooter>&amp;C&amp;Z&amp;F&amp;R&amp;A</oddFooter>
  </headerFooter>
  <rowBreaks count="1" manualBreakCount="1">
    <brk id="99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IS44"/>
  <sheetViews>
    <sheetView showRowColHeaders="0" view="pageBreakPreview" topLeftCell="A21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15.5703125" style="1" customWidth="1"/>
    <col min="2" max="2" width="10" style="1" customWidth="1"/>
    <col min="3" max="3" width="12.5703125" style="1" customWidth="1"/>
    <col min="4" max="4" width="10.42578125" style="1" customWidth="1"/>
    <col min="5" max="5" width="11.5703125" style="1" customWidth="1"/>
    <col min="6" max="6" width="15.42578125" style="1" customWidth="1"/>
    <col min="7" max="7" width="14" style="1" customWidth="1"/>
    <col min="8" max="8" width="14.42578125" style="1" customWidth="1"/>
    <col min="9" max="9" width="12.5703125" style="1" customWidth="1"/>
    <col min="10" max="10" width="15.5703125" style="1" customWidth="1"/>
    <col min="11" max="11" width="15" style="1" customWidth="1"/>
    <col min="12" max="12" width="14.42578125" style="1" customWidth="1"/>
    <col min="13" max="16384" width="9.42578125" style="1"/>
  </cols>
  <sheetData>
    <row r="1" spans="1:253" ht="18.75" x14ac:dyDescent="0.3">
      <c r="A1" s="736" t="s">
        <v>70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</row>
    <row r="2" spans="1:253" ht="18.75" x14ac:dyDescent="0.3">
      <c r="A2" s="737" t="s">
        <v>58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</row>
    <row r="3" spans="1:253" ht="18.75" x14ac:dyDescent="0.3">
      <c r="A3" s="738" t="s">
        <v>69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</row>
    <row r="4" spans="1:253" ht="20.25" x14ac:dyDescent="0.3">
      <c r="A4" s="26" t="s">
        <v>60</v>
      </c>
      <c r="B4" s="214"/>
      <c r="C4" s="23" t="str">
        <f>'MASTER DATA SHEET 1'!C1</f>
        <v xml:space="preserve">dk;kZy; iz/kkukpk;Z jktdh; mPp ek/;fed fo/kky; Mlk.kk joqZn ¼ekSyklj½ MhMokuk dqpkeu </v>
      </c>
      <c r="D4" s="214"/>
      <c r="E4" s="214"/>
      <c r="F4" s="214"/>
      <c r="G4" s="214"/>
      <c r="H4" s="214"/>
      <c r="I4" s="214"/>
      <c r="J4" s="214"/>
      <c r="K4" s="26" t="s">
        <v>59</v>
      </c>
      <c r="L4" s="2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</row>
    <row r="5" spans="1:253" ht="18.75" x14ac:dyDescent="0.3">
      <c r="A5" s="26" t="s">
        <v>166</v>
      </c>
      <c r="B5" s="26"/>
      <c r="C5" s="26"/>
      <c r="D5" s="26"/>
      <c r="E5" s="24" t="str">
        <f>'MASTER DATA SHEET 1'!C4</f>
        <v>2202-02-109-27-01</v>
      </c>
      <c r="F5" s="214"/>
      <c r="G5" s="214"/>
      <c r="H5" s="24" t="str">
        <f>'MASTER DATA SHEET 1'!H4</f>
        <v>STATE FUND</v>
      </c>
      <c r="J5" s="734" t="s">
        <v>198</v>
      </c>
      <c r="K5" s="734"/>
      <c r="L5" s="25">
        <f>'MASTER DATA SHEET 1'!C3</f>
        <v>111111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pans="1:253" ht="35.25" customHeight="1" x14ac:dyDescent="0.2">
      <c r="A6" s="735" t="s">
        <v>0</v>
      </c>
      <c r="B6" s="735" t="s">
        <v>1</v>
      </c>
      <c r="C6" s="735" t="s">
        <v>61</v>
      </c>
      <c r="D6" s="735"/>
      <c r="E6" s="735"/>
      <c r="F6" s="739" t="s">
        <v>459</v>
      </c>
      <c r="G6" s="740" t="s">
        <v>2</v>
      </c>
      <c r="H6" s="741"/>
      <c r="I6" s="742"/>
      <c r="J6" s="743" t="s">
        <v>66</v>
      </c>
      <c r="K6" s="735" t="s">
        <v>64</v>
      </c>
      <c r="L6" s="735" t="s">
        <v>65</v>
      </c>
    </row>
    <row r="7" spans="1:253" ht="50.25" customHeight="1" x14ac:dyDescent="0.2">
      <c r="A7" s="735"/>
      <c r="B7" s="735"/>
      <c r="C7" s="167" t="s">
        <v>391</v>
      </c>
      <c r="D7" s="167" t="s">
        <v>410</v>
      </c>
      <c r="E7" s="167" t="s">
        <v>458</v>
      </c>
      <c r="F7" s="739"/>
      <c r="G7" s="148" t="s">
        <v>62</v>
      </c>
      <c r="H7" s="148" t="s">
        <v>63</v>
      </c>
      <c r="I7" s="196" t="s">
        <v>3</v>
      </c>
      <c r="J7" s="744"/>
      <c r="K7" s="735"/>
      <c r="L7" s="735"/>
    </row>
    <row r="8" spans="1:253" x14ac:dyDescent="0.2">
      <c r="A8" s="168">
        <v>1</v>
      </c>
      <c r="B8" s="168">
        <v>2</v>
      </c>
      <c r="C8" s="168">
        <v>3</v>
      </c>
      <c r="D8" s="168">
        <v>4</v>
      </c>
      <c r="E8" s="168">
        <v>5</v>
      </c>
      <c r="F8" s="168">
        <v>6</v>
      </c>
      <c r="G8" s="168">
        <v>7</v>
      </c>
      <c r="H8" s="168">
        <v>8</v>
      </c>
      <c r="I8" s="168">
        <v>9</v>
      </c>
      <c r="J8" s="168">
        <v>10</v>
      </c>
      <c r="K8" s="168">
        <v>11</v>
      </c>
      <c r="L8" s="168">
        <v>12</v>
      </c>
    </row>
    <row r="9" spans="1:253" ht="18.75" x14ac:dyDescent="0.3">
      <c r="A9" s="746" t="s">
        <v>19</v>
      </c>
      <c r="B9" s="746"/>
      <c r="C9" s="236">
        <f>'MASTER DATA SHEET 1'!F52</f>
        <v>0</v>
      </c>
      <c r="D9" s="236">
        <f>'MASTER DATA SHEET 1'!F92</f>
        <v>0</v>
      </c>
      <c r="E9" s="236">
        <f>'MASTER DATA SHEET 1'!F119</f>
        <v>0</v>
      </c>
      <c r="F9" s="236">
        <f>'MASTER DATA SHEET 1'!F124</f>
        <v>0</v>
      </c>
      <c r="G9" s="236">
        <f>'MASTER DATA SHEET 1'!F118</f>
        <v>0</v>
      </c>
      <c r="H9" s="236">
        <f>'MASTER DATA SHEET 1'!F125</f>
        <v>0</v>
      </c>
      <c r="I9" s="237">
        <f t="shared" ref="I9:I19" si="0">SUM(G9:H9)</f>
        <v>0</v>
      </c>
      <c r="J9" s="238">
        <f>K9-H9</f>
        <v>0</v>
      </c>
      <c r="K9" s="238">
        <f t="shared" ref="K9:K15" si="1">F9</f>
        <v>0</v>
      </c>
      <c r="L9" s="238">
        <f t="shared" ref="L9:L19" si="2">K9</f>
        <v>0</v>
      </c>
    </row>
    <row r="10" spans="1:253" s="16" customFormat="1" ht="18.75" x14ac:dyDescent="0.3">
      <c r="A10" s="745" t="s">
        <v>7</v>
      </c>
      <c r="B10" s="745"/>
      <c r="C10" s="237">
        <f t="shared" ref="C10:H10" si="3">SUM(C9:C9)</f>
        <v>0</v>
      </c>
      <c r="D10" s="237">
        <f t="shared" si="3"/>
        <v>0</v>
      </c>
      <c r="E10" s="237">
        <f t="shared" si="3"/>
        <v>0</v>
      </c>
      <c r="F10" s="237">
        <f t="shared" si="3"/>
        <v>0</v>
      </c>
      <c r="G10" s="237">
        <f t="shared" si="3"/>
        <v>0</v>
      </c>
      <c r="H10" s="237">
        <f t="shared" si="3"/>
        <v>0</v>
      </c>
      <c r="I10" s="237">
        <f t="shared" si="0"/>
        <v>0</v>
      </c>
      <c r="J10" s="237">
        <f>SUM(J9:J9)</f>
        <v>0</v>
      </c>
      <c r="K10" s="237">
        <f t="shared" si="1"/>
        <v>0</v>
      </c>
      <c r="L10" s="237">
        <f t="shared" si="2"/>
        <v>0</v>
      </c>
    </row>
    <row r="11" spans="1:253" ht="18.75" x14ac:dyDescent="0.3">
      <c r="A11" s="746" t="s">
        <v>21</v>
      </c>
      <c r="B11" s="746"/>
      <c r="C11" s="236">
        <f>'MASTER DATA SHEET 1'!G52</f>
        <v>0</v>
      </c>
      <c r="D11" s="236">
        <f>'MASTER DATA SHEET 1'!G92</f>
        <v>0</v>
      </c>
      <c r="E11" s="236">
        <f>'MASTER DATA SHEET 1'!G119</f>
        <v>0</v>
      </c>
      <c r="F11" s="236">
        <f>'MASTER DATA SHEET 1'!G124</f>
        <v>0</v>
      </c>
      <c r="G11" s="236">
        <f>'MASTER DATA SHEET 1'!G118</f>
        <v>0</v>
      </c>
      <c r="H11" s="236">
        <f>'MASTER DATA SHEET 1'!G125</f>
        <v>0</v>
      </c>
      <c r="I11" s="237">
        <f t="shared" si="0"/>
        <v>0</v>
      </c>
      <c r="J11" s="238">
        <f t="shared" ref="J11:J16" si="4">K11-H11</f>
        <v>0</v>
      </c>
      <c r="K11" s="238">
        <f t="shared" si="1"/>
        <v>0</v>
      </c>
      <c r="L11" s="238">
        <f t="shared" si="2"/>
        <v>0</v>
      </c>
    </row>
    <row r="12" spans="1:253" ht="18.75" x14ac:dyDescent="0.3">
      <c r="A12" s="746" t="s">
        <v>85</v>
      </c>
      <c r="B12" s="746"/>
      <c r="C12" s="236">
        <f>'MASTER DATA SHEET 1'!I52</f>
        <v>0</v>
      </c>
      <c r="D12" s="236">
        <f>'MASTER DATA SHEET 1'!I92</f>
        <v>0</v>
      </c>
      <c r="E12" s="236">
        <f>'MASTER DATA SHEET 1'!I119</f>
        <v>0</v>
      </c>
      <c r="F12" s="236">
        <f>'MASTER DATA SHEET 1'!I124</f>
        <v>0</v>
      </c>
      <c r="G12" s="236">
        <f>'MASTER DATA SHEET 1'!I118</f>
        <v>0</v>
      </c>
      <c r="H12" s="236">
        <f>'MASTER DATA SHEET 1'!I125</f>
        <v>0</v>
      </c>
      <c r="I12" s="237">
        <f t="shared" si="0"/>
        <v>0</v>
      </c>
      <c r="J12" s="238">
        <f t="shared" si="4"/>
        <v>0</v>
      </c>
      <c r="K12" s="238">
        <f t="shared" si="1"/>
        <v>0</v>
      </c>
      <c r="L12" s="238">
        <f t="shared" si="2"/>
        <v>0</v>
      </c>
    </row>
    <row r="13" spans="1:253" ht="18.75" x14ac:dyDescent="0.3">
      <c r="A13" s="746" t="s">
        <v>22</v>
      </c>
      <c r="B13" s="746"/>
      <c r="C13" s="236">
        <f>'MASTER DATA SHEET 1'!J52</f>
        <v>0</v>
      </c>
      <c r="D13" s="236">
        <f>'MASTER DATA SHEET 1'!J92</f>
        <v>0</v>
      </c>
      <c r="E13" s="236">
        <f>'MASTER DATA SHEET 1'!J119</f>
        <v>0</v>
      </c>
      <c r="F13" s="236">
        <f>'MASTER DATA SHEET 1'!J124</f>
        <v>0</v>
      </c>
      <c r="G13" s="236">
        <f>'MASTER DATA SHEET 1'!J118</f>
        <v>0</v>
      </c>
      <c r="H13" s="236">
        <f>'MASTER DATA SHEET 1'!J125</f>
        <v>0</v>
      </c>
      <c r="I13" s="237">
        <f t="shared" si="0"/>
        <v>0</v>
      </c>
      <c r="J13" s="238">
        <f t="shared" si="4"/>
        <v>0</v>
      </c>
      <c r="K13" s="238">
        <f>Verdi!N7</f>
        <v>0</v>
      </c>
      <c r="L13" s="238">
        <f t="shared" si="2"/>
        <v>0</v>
      </c>
    </row>
    <row r="14" spans="1:253" ht="18.75" x14ac:dyDescent="0.3">
      <c r="A14" s="746" t="s">
        <v>167</v>
      </c>
      <c r="B14" s="746"/>
      <c r="C14" s="236">
        <f>'MASTER DATA SHEET 1'!H52</f>
        <v>0</v>
      </c>
      <c r="D14" s="236">
        <f>'MASTER DATA SHEET 1'!H92</f>
        <v>0</v>
      </c>
      <c r="E14" s="236">
        <f>'MASTER DATA SHEET 1'!H119</f>
        <v>0</v>
      </c>
      <c r="F14" s="236">
        <f>'MASTER DATA SHEET 1'!H124</f>
        <v>0</v>
      </c>
      <c r="G14" s="236">
        <f>'MASTER DATA SHEET 1'!H118</f>
        <v>0</v>
      </c>
      <c r="H14" s="236">
        <f>'MASTER DATA SHEET 1'!H125</f>
        <v>0</v>
      </c>
      <c r="I14" s="237">
        <f t="shared" si="0"/>
        <v>0</v>
      </c>
      <c r="J14" s="238">
        <f t="shared" si="4"/>
        <v>0</v>
      </c>
      <c r="K14" s="238">
        <f t="shared" si="1"/>
        <v>0</v>
      </c>
      <c r="L14" s="238">
        <f t="shared" si="2"/>
        <v>0</v>
      </c>
    </row>
    <row r="15" spans="1:253" ht="18.75" x14ac:dyDescent="0.3">
      <c r="A15" s="747" t="s">
        <v>375</v>
      </c>
      <c r="B15" s="748"/>
      <c r="C15" s="236">
        <f>'MASTER DATA SHEET 1'!K52</f>
        <v>0</v>
      </c>
      <c r="D15" s="236">
        <f>'MASTER DATA SHEET 1'!K92</f>
        <v>0</v>
      </c>
      <c r="E15" s="236">
        <f>'MASTER DATA SHEET 1'!K119</f>
        <v>0</v>
      </c>
      <c r="F15" s="236">
        <f>'MASTER DATA SHEET 1'!K124</f>
        <v>0</v>
      </c>
      <c r="G15" s="236">
        <f>'MASTER DATA SHEET 1'!K118</f>
        <v>0</v>
      </c>
      <c r="H15" s="236">
        <f>'MASTER DATA SHEET 1'!K125</f>
        <v>0</v>
      </c>
      <c r="I15" s="237">
        <f t="shared" si="0"/>
        <v>0</v>
      </c>
      <c r="J15" s="238">
        <f t="shared" si="4"/>
        <v>0</v>
      </c>
      <c r="K15" s="238">
        <f t="shared" si="1"/>
        <v>0</v>
      </c>
      <c r="L15" s="238">
        <f t="shared" si="2"/>
        <v>0</v>
      </c>
    </row>
    <row r="16" spans="1:253" ht="18.75" x14ac:dyDescent="0.3">
      <c r="A16" s="747" t="s">
        <v>20</v>
      </c>
      <c r="B16" s="748"/>
      <c r="C16" s="236">
        <f>'MASTER DATA SHEET 1'!L52</f>
        <v>0</v>
      </c>
      <c r="D16" s="236">
        <f>'MASTER DATA SHEET 1'!L92</f>
        <v>0</v>
      </c>
      <c r="E16" s="236">
        <f>'MASTER DATA SHEET 1'!L119</f>
        <v>0</v>
      </c>
      <c r="F16" s="236">
        <f>'MASTER DATA SHEET 1'!L124</f>
        <v>0</v>
      </c>
      <c r="G16" s="236">
        <f>'MASTER DATA SHEET 1'!L118</f>
        <v>0</v>
      </c>
      <c r="H16" s="236">
        <f>'MASTER DATA SHEET 1'!L125</f>
        <v>0</v>
      </c>
      <c r="I16" s="237">
        <f>SUM(G16:H16)</f>
        <v>0</v>
      </c>
      <c r="J16" s="238">
        <f t="shared" si="4"/>
        <v>0</v>
      </c>
      <c r="K16" s="238">
        <f>F16</f>
        <v>0</v>
      </c>
      <c r="L16" s="238">
        <f>K16</f>
        <v>0</v>
      </c>
    </row>
    <row r="17" spans="1:12" s="16" customFormat="1" ht="18.75" x14ac:dyDescent="0.3">
      <c r="A17" s="745" t="s">
        <v>7</v>
      </c>
      <c r="B17" s="745"/>
      <c r="C17" s="237">
        <f t="shared" ref="C17:H17" si="5">SUM(C11:C15)</f>
        <v>0</v>
      </c>
      <c r="D17" s="237">
        <f t="shared" si="5"/>
        <v>0</v>
      </c>
      <c r="E17" s="237">
        <f t="shared" si="5"/>
        <v>0</v>
      </c>
      <c r="F17" s="237">
        <f t="shared" si="5"/>
        <v>0</v>
      </c>
      <c r="G17" s="237">
        <f t="shared" si="5"/>
        <v>0</v>
      </c>
      <c r="H17" s="237">
        <f t="shared" si="5"/>
        <v>0</v>
      </c>
      <c r="I17" s="237">
        <f t="shared" si="0"/>
        <v>0</v>
      </c>
      <c r="J17" s="237">
        <f>SUM(J11:J15)</f>
        <v>0</v>
      </c>
      <c r="K17" s="237">
        <f>SUM(K11:K15)</f>
        <v>0</v>
      </c>
      <c r="L17" s="237">
        <f t="shared" si="2"/>
        <v>0</v>
      </c>
    </row>
    <row r="18" spans="1:12" s="16" customFormat="1" ht="18.75" x14ac:dyDescent="0.3">
      <c r="A18" s="745" t="s">
        <v>23</v>
      </c>
      <c r="B18" s="745"/>
      <c r="C18" s="237">
        <f t="shared" ref="C18:H18" si="6">C10+C17</f>
        <v>0</v>
      </c>
      <c r="D18" s="237">
        <f t="shared" si="6"/>
        <v>0</v>
      </c>
      <c r="E18" s="237">
        <f t="shared" si="6"/>
        <v>0</v>
      </c>
      <c r="F18" s="237">
        <f t="shared" si="6"/>
        <v>0</v>
      </c>
      <c r="G18" s="237">
        <f t="shared" si="6"/>
        <v>0</v>
      </c>
      <c r="H18" s="237">
        <f t="shared" si="6"/>
        <v>0</v>
      </c>
      <c r="I18" s="237">
        <f t="shared" si="0"/>
        <v>0</v>
      </c>
      <c r="J18" s="237">
        <f>J10+J17</f>
        <v>0</v>
      </c>
      <c r="K18" s="237">
        <f>K10+K17</f>
        <v>0</v>
      </c>
      <c r="L18" s="237">
        <f t="shared" si="2"/>
        <v>0</v>
      </c>
    </row>
    <row r="19" spans="1:12" s="16" customFormat="1" ht="18.75" x14ac:dyDescent="0.3">
      <c r="A19" s="749" t="s">
        <v>17</v>
      </c>
      <c r="B19" s="750"/>
      <c r="C19" s="237">
        <f t="shared" ref="C19:J19" si="7">C18</f>
        <v>0</v>
      </c>
      <c r="D19" s="237">
        <f t="shared" si="7"/>
        <v>0</v>
      </c>
      <c r="E19" s="237">
        <f t="shared" si="7"/>
        <v>0</v>
      </c>
      <c r="F19" s="237">
        <f t="shared" si="7"/>
        <v>0</v>
      </c>
      <c r="G19" s="237">
        <f t="shared" si="7"/>
        <v>0</v>
      </c>
      <c r="H19" s="237">
        <f t="shared" si="7"/>
        <v>0</v>
      </c>
      <c r="I19" s="237">
        <f t="shared" si="0"/>
        <v>0</v>
      </c>
      <c r="J19" s="237">
        <f t="shared" si="7"/>
        <v>0</v>
      </c>
      <c r="K19" s="237">
        <f>K18</f>
        <v>0</v>
      </c>
      <c r="L19" s="237">
        <f t="shared" si="2"/>
        <v>0</v>
      </c>
    </row>
    <row r="20" spans="1:12" s="16" customForma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.75" x14ac:dyDescent="0.3">
      <c r="L21" s="159"/>
    </row>
    <row r="22" spans="1:12" ht="18.75" x14ac:dyDescent="0.3">
      <c r="J22" s="639" t="str">
        <f>'MASTER DATA SHEET 1'!L2</f>
        <v>iz/kkukpk;Z</v>
      </c>
      <c r="K22" s="639"/>
      <c r="L22" s="159"/>
    </row>
    <row r="23" spans="1:12" ht="18.75" x14ac:dyDescent="0.3">
      <c r="J23" s="639" t="str">
        <f>'MASTER DATA SHEET 1'!L3</f>
        <v>jk-m-ek-fo-Mlk.kk [kqnZ</v>
      </c>
      <c r="K23" s="639"/>
      <c r="L23" s="159"/>
    </row>
    <row r="24" spans="1:12" ht="18.75" x14ac:dyDescent="0.3">
      <c r="H24" s="21" t="s">
        <v>191</v>
      </c>
      <c r="J24" s="639" t="str">
        <f>'MASTER DATA SHEET 1'!L4</f>
        <v xml:space="preserve"> ¼ekSyklj½ MhMokuk dqpkeu</v>
      </c>
      <c r="K24" s="639"/>
    </row>
    <row r="25" spans="1:12" ht="18" x14ac:dyDescent="0.2">
      <c r="F25" s="345"/>
    </row>
    <row r="26" spans="1:12" x14ac:dyDescent="0.2"/>
    <row r="27" spans="1:12" x14ac:dyDescent="0.2"/>
    <row r="28" spans="1:12" x14ac:dyDescent="0.2"/>
    <row r="29" spans="1:12" ht="23.25" x14ac:dyDescent="0.35">
      <c r="A29" s="751" t="s">
        <v>371</v>
      </c>
      <c r="B29" s="751"/>
      <c r="C29" s="751"/>
      <c r="D29" s="751"/>
      <c r="E29" s="751"/>
      <c r="F29" s="751"/>
      <c r="G29" s="751"/>
      <c r="H29" s="751"/>
      <c r="I29" s="751"/>
      <c r="J29" s="751"/>
      <c r="K29" s="751"/>
      <c r="L29" s="751"/>
    </row>
    <row r="30" spans="1:12" x14ac:dyDescent="0.2"/>
    <row r="31" spans="1:12" x14ac:dyDescent="0.2"/>
    <row r="32" spans="1:12" hidden="1" x14ac:dyDescent="0.2"/>
    <row r="33" spans="8:8" hidden="1" x14ac:dyDescent="0.2"/>
    <row r="34" spans="8:8" hidden="1" x14ac:dyDescent="0.2"/>
    <row r="35" spans="8:8" hidden="1" x14ac:dyDescent="0.2"/>
    <row r="36" spans="8:8" hidden="1" x14ac:dyDescent="0.2"/>
    <row r="37" spans="8:8" hidden="1" x14ac:dyDescent="0.2"/>
    <row r="38" spans="8:8" hidden="1" x14ac:dyDescent="0.2"/>
    <row r="39" spans="8:8" hidden="1" x14ac:dyDescent="0.2"/>
    <row r="40" spans="8:8" hidden="1" x14ac:dyDescent="0.2"/>
    <row r="41" spans="8:8" hidden="1" x14ac:dyDescent="0.2"/>
    <row r="42" spans="8:8" hidden="1" x14ac:dyDescent="0.2"/>
    <row r="43" spans="8:8" hidden="1" x14ac:dyDescent="0.2"/>
    <row r="44" spans="8:8" hidden="1" x14ac:dyDescent="0.2">
      <c r="H44" s="21" t="s">
        <v>191</v>
      </c>
    </row>
  </sheetData>
  <sheetProtection password="CDA0" sheet="1" objects="1" scenarios="1" formatRows="0"/>
  <mergeCells count="27">
    <mergeCell ref="A19:B19"/>
    <mergeCell ref="A29:L29"/>
    <mergeCell ref="A18:B18"/>
    <mergeCell ref="J22:K22"/>
    <mergeCell ref="J23:K23"/>
    <mergeCell ref="J24:K24"/>
    <mergeCell ref="A17:B17"/>
    <mergeCell ref="A13:B13"/>
    <mergeCell ref="A15:B15"/>
    <mergeCell ref="A9:B9"/>
    <mergeCell ref="A12:B12"/>
    <mergeCell ref="A10:B10"/>
    <mergeCell ref="A14:B14"/>
    <mergeCell ref="A16:B16"/>
    <mergeCell ref="A11:B11"/>
    <mergeCell ref="J5:K5"/>
    <mergeCell ref="K6:K7"/>
    <mergeCell ref="L6:L7"/>
    <mergeCell ref="A1:L1"/>
    <mergeCell ref="A2:L2"/>
    <mergeCell ref="A3:L3"/>
    <mergeCell ref="F6:F7"/>
    <mergeCell ref="A6:A7"/>
    <mergeCell ref="B6:B7"/>
    <mergeCell ref="C6:E6"/>
    <mergeCell ref="G6:I6"/>
    <mergeCell ref="J6:J7"/>
  </mergeCells>
  <printOptions horizontalCentered="1"/>
  <pageMargins left="0.31496062992126" right="0.23622047244094499" top="0.31496062992126" bottom="0.31496062992126" header="0.511811023622047" footer="0.511811023622047"/>
  <pageSetup paperSize="9" scale="78" fitToHeight="2" orientation="landscape" r:id="rId1"/>
  <headerFooter alignWithMargins="0">
    <oddFooter>&amp;C&amp;Z&amp;F&amp;R&amp;A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S44"/>
  <sheetViews>
    <sheetView showRowColHeaders="0" view="pageBreakPreview" topLeftCell="A34" zoomScale="85" zoomScaleSheetLayoutView="85" workbookViewId="0">
      <selection activeCell="H22" sqref="H22"/>
    </sheetView>
  </sheetViews>
  <sheetFormatPr defaultColWidth="9.42578125" defaultRowHeight="12.75" zeroHeight="1" x14ac:dyDescent="0.2"/>
  <cols>
    <col min="1" max="1" width="20.5703125" style="1" customWidth="1"/>
    <col min="2" max="2" width="16.42578125" style="1" customWidth="1"/>
    <col min="3" max="3" width="12" style="1" customWidth="1"/>
    <col min="4" max="4" width="12.42578125" style="1" customWidth="1"/>
    <col min="5" max="5" width="10.42578125" style="1" customWidth="1"/>
    <col min="6" max="6" width="12.5703125" style="1" customWidth="1"/>
    <col min="7" max="7" width="14.42578125" style="1" customWidth="1"/>
    <col min="8" max="8" width="13.5703125" style="1" customWidth="1"/>
    <col min="9" max="9" width="12.5703125" style="1" customWidth="1"/>
    <col min="10" max="10" width="17" style="1" customWidth="1"/>
    <col min="11" max="11" width="15" style="1" customWidth="1"/>
    <col min="12" max="12" width="14.42578125" style="1" customWidth="1"/>
    <col min="13" max="16384" width="9.42578125" style="1"/>
  </cols>
  <sheetData>
    <row r="1" spans="1:253" ht="23.25" x14ac:dyDescent="0.35">
      <c r="A1" s="662" t="s">
        <v>71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3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</row>
    <row r="2" spans="1:253" ht="23.25" x14ac:dyDescent="0.35">
      <c r="A2" s="758" t="s">
        <v>58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</row>
    <row r="3" spans="1:253" ht="18.75" x14ac:dyDescent="0.3">
      <c r="A3" s="704" t="s">
        <v>67</v>
      </c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</row>
    <row r="4" spans="1:253" ht="18.75" x14ac:dyDescent="0.3">
      <c r="A4" s="26" t="s">
        <v>60</v>
      </c>
      <c r="B4" s="26"/>
      <c r="C4" s="26" t="str">
        <f>'MASTER DATA SHEET 1'!C1</f>
        <v xml:space="preserve">dk;kZy; iz/kkukpk;Z jktdh; mPp ek/;fed fo/kky; Mlk.kk joqZn ¼ekSyklj½ MhMokuk dqpkeu </v>
      </c>
      <c r="D4" s="26"/>
      <c r="E4" s="26"/>
      <c r="F4" s="26"/>
      <c r="G4" s="26"/>
      <c r="H4" s="26"/>
      <c r="I4" s="26"/>
      <c r="J4" s="26"/>
      <c r="K4" s="26" t="s">
        <v>59</v>
      </c>
      <c r="L4" s="26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</row>
    <row r="5" spans="1:253" ht="18.75" x14ac:dyDescent="0.3">
      <c r="A5" s="26" t="s">
        <v>165</v>
      </c>
      <c r="B5" s="214"/>
      <c r="C5" s="214"/>
      <c r="D5" s="214"/>
      <c r="E5" s="24" t="str">
        <f>'MASTER DATA SHEET 1'!C4</f>
        <v>2202-02-109-27-01</v>
      </c>
      <c r="F5" s="214"/>
      <c r="G5" s="214"/>
      <c r="H5" s="24" t="str">
        <f>'MASTER DATA SHEET 1'!H4</f>
        <v>STATE FUND</v>
      </c>
      <c r="I5" s="214"/>
      <c r="J5" s="756" t="s">
        <v>198</v>
      </c>
      <c r="K5" s="757"/>
      <c r="L5" s="25">
        <f>'MASTER DATA SHEET 1'!C3</f>
        <v>111111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pans="1:253" ht="36" customHeight="1" x14ac:dyDescent="0.2">
      <c r="A6" s="735" t="s">
        <v>0</v>
      </c>
      <c r="B6" s="735" t="s">
        <v>1</v>
      </c>
      <c r="C6" s="735" t="s">
        <v>61</v>
      </c>
      <c r="D6" s="735"/>
      <c r="E6" s="735"/>
      <c r="F6" s="739" t="s">
        <v>459</v>
      </c>
      <c r="G6" s="740" t="s">
        <v>2</v>
      </c>
      <c r="H6" s="741"/>
      <c r="I6" s="742"/>
      <c r="J6" s="743" t="s">
        <v>66</v>
      </c>
      <c r="K6" s="735" t="s">
        <v>64</v>
      </c>
      <c r="L6" s="735" t="s">
        <v>65</v>
      </c>
    </row>
    <row r="7" spans="1:253" ht="34.5" customHeight="1" x14ac:dyDescent="0.2">
      <c r="A7" s="735"/>
      <c r="B7" s="735"/>
      <c r="C7" s="167" t="s">
        <v>485</v>
      </c>
      <c r="D7" s="167" t="s">
        <v>486</v>
      </c>
      <c r="E7" s="167" t="s">
        <v>487</v>
      </c>
      <c r="F7" s="739"/>
      <c r="G7" s="148" t="s">
        <v>62</v>
      </c>
      <c r="H7" s="148" t="s">
        <v>63</v>
      </c>
      <c r="I7" s="196" t="s">
        <v>3</v>
      </c>
      <c r="J7" s="744"/>
      <c r="K7" s="735"/>
      <c r="L7" s="735"/>
    </row>
    <row r="8" spans="1:253" x14ac:dyDescent="0.2">
      <c r="A8" s="168">
        <v>1</v>
      </c>
      <c r="B8" s="168">
        <v>2</v>
      </c>
      <c r="C8" s="168">
        <v>4</v>
      </c>
      <c r="D8" s="168">
        <v>5</v>
      </c>
      <c r="E8" s="168">
        <v>5</v>
      </c>
      <c r="F8" s="168">
        <v>6</v>
      </c>
      <c r="G8" s="168">
        <v>7</v>
      </c>
      <c r="H8" s="168">
        <v>8</v>
      </c>
      <c r="I8" s="168">
        <v>9</v>
      </c>
      <c r="J8" s="168">
        <v>10</v>
      </c>
      <c r="K8" s="168">
        <v>11</v>
      </c>
      <c r="L8" s="168">
        <v>12</v>
      </c>
    </row>
    <row r="9" spans="1:253" ht="18.75" x14ac:dyDescent="0.3">
      <c r="A9" s="765" t="s">
        <v>4</v>
      </c>
      <c r="B9" s="169" t="s">
        <v>5</v>
      </c>
      <c r="C9" s="256"/>
      <c r="D9" s="256"/>
      <c r="E9" s="256"/>
      <c r="F9" s="256"/>
      <c r="G9" s="256"/>
      <c r="H9" s="256"/>
      <c r="I9" s="256"/>
      <c r="J9" s="256"/>
      <c r="K9" s="238">
        <f>P8G1!N68</f>
        <v>0</v>
      </c>
      <c r="L9" s="238">
        <f>P8G1!M68</f>
        <v>0</v>
      </c>
    </row>
    <row r="10" spans="1:253" ht="18.75" x14ac:dyDescent="0.3">
      <c r="A10" s="765"/>
      <c r="B10" s="169" t="s">
        <v>6</v>
      </c>
      <c r="C10" s="256"/>
      <c r="D10" s="256"/>
      <c r="E10" s="256"/>
      <c r="F10" s="256"/>
      <c r="G10" s="256"/>
      <c r="H10" s="256"/>
      <c r="I10" s="256"/>
      <c r="J10" s="256"/>
      <c r="K10" s="238">
        <f>P8G1!N69</f>
        <v>923200</v>
      </c>
      <c r="L10" s="238">
        <f>P8G1!M69</f>
        <v>950800</v>
      </c>
    </row>
    <row r="11" spans="1:253" s="7" customFormat="1" ht="21" customHeight="1" x14ac:dyDescent="0.3">
      <c r="A11" s="745" t="s">
        <v>7</v>
      </c>
      <c r="B11" s="745"/>
      <c r="C11" s="256"/>
      <c r="D11" s="256"/>
      <c r="E11" s="256"/>
      <c r="F11" s="256"/>
      <c r="G11" s="256"/>
      <c r="H11" s="256"/>
      <c r="I11" s="256"/>
      <c r="J11" s="256"/>
      <c r="K11" s="237">
        <f>SUM(K9:K10)</f>
        <v>923200</v>
      </c>
      <c r="L11" s="237">
        <f>SUM(L9:L10)</f>
        <v>950800</v>
      </c>
      <c r="M11" s="1"/>
    </row>
    <row r="12" spans="1:253" s="7" customFormat="1" ht="18.75" x14ac:dyDescent="0.3">
      <c r="A12" s="759" t="s">
        <v>8</v>
      </c>
      <c r="B12" s="759"/>
      <c r="C12" s="256"/>
      <c r="D12" s="256"/>
      <c r="E12" s="256"/>
      <c r="F12" s="256"/>
      <c r="G12" s="256"/>
      <c r="H12" s="256"/>
      <c r="I12" s="256"/>
      <c r="J12" s="256"/>
      <c r="K12" s="239">
        <f>P8G1!N73</f>
        <v>507760</v>
      </c>
      <c r="L12" s="239">
        <f>P8G1!M73</f>
        <v>522940</v>
      </c>
      <c r="M12" s="1"/>
    </row>
    <row r="13" spans="1:253" s="7" customFormat="1" ht="18.75" x14ac:dyDescent="0.3">
      <c r="A13" s="759" t="s">
        <v>9</v>
      </c>
      <c r="B13" s="759"/>
      <c r="C13" s="256"/>
      <c r="D13" s="256"/>
      <c r="E13" s="256"/>
      <c r="F13" s="256"/>
      <c r="G13" s="256"/>
      <c r="H13" s="256"/>
      <c r="I13" s="256"/>
      <c r="J13" s="256"/>
      <c r="K13" s="239">
        <f>P8G1!N76</f>
        <v>92320</v>
      </c>
      <c r="L13" s="239">
        <f>P8G1!M76</f>
        <v>95080</v>
      </c>
      <c r="M13" s="1"/>
    </row>
    <row r="14" spans="1:253" s="7" customFormat="1" ht="18.75" x14ac:dyDescent="0.3">
      <c r="A14" s="759" t="s">
        <v>31</v>
      </c>
      <c r="B14" s="759"/>
      <c r="C14" s="256"/>
      <c r="D14" s="256"/>
      <c r="E14" s="256"/>
      <c r="F14" s="256"/>
      <c r="G14" s="256"/>
      <c r="H14" s="256"/>
      <c r="I14" s="256"/>
      <c r="J14" s="256"/>
      <c r="K14" s="239">
        <f>P8G1!N79</f>
        <v>3016</v>
      </c>
      <c r="L14" s="239">
        <f>P8G1!M79</f>
        <v>0</v>
      </c>
      <c r="M14" s="1"/>
    </row>
    <row r="15" spans="1:253" ht="18.75" customHeight="1" x14ac:dyDescent="0.3">
      <c r="A15" s="747" t="s">
        <v>10</v>
      </c>
      <c r="B15" s="748"/>
      <c r="C15" s="256"/>
      <c r="D15" s="256"/>
      <c r="E15" s="256"/>
      <c r="F15" s="256"/>
      <c r="G15" s="256"/>
      <c r="H15" s="256"/>
      <c r="I15" s="256"/>
      <c r="J15" s="256"/>
      <c r="K15" s="238">
        <f>P8G1!N80</f>
        <v>0</v>
      </c>
      <c r="L15" s="238">
        <f>P8G1!M80</f>
        <v>0</v>
      </c>
    </row>
    <row r="16" spans="1:253" ht="18.75" x14ac:dyDescent="0.3">
      <c r="A16" s="747" t="s">
        <v>358</v>
      </c>
      <c r="B16" s="748"/>
      <c r="C16" s="256"/>
      <c r="D16" s="256"/>
      <c r="E16" s="256"/>
      <c r="F16" s="256"/>
      <c r="G16" s="256"/>
      <c r="H16" s="256"/>
      <c r="I16" s="256"/>
      <c r="J16" s="256"/>
      <c r="K16" s="238">
        <f>P8G1!N81</f>
        <v>0</v>
      </c>
      <c r="L16" s="238">
        <f>P8G1!M81</f>
        <v>0</v>
      </c>
    </row>
    <row r="17" spans="1:13" ht="18.75" x14ac:dyDescent="0.3">
      <c r="A17" s="747" t="s">
        <v>11</v>
      </c>
      <c r="B17" s="748"/>
      <c r="C17" s="256"/>
      <c r="D17" s="256"/>
      <c r="E17" s="256"/>
      <c r="F17" s="256"/>
      <c r="G17" s="256"/>
      <c r="H17" s="256"/>
      <c r="I17" s="256"/>
      <c r="J17" s="256"/>
      <c r="K17" s="238">
        <f>P8G1!N82</f>
        <v>60218</v>
      </c>
      <c r="L17" s="238">
        <f>P8G1!M82</f>
        <v>62000</v>
      </c>
    </row>
    <row r="18" spans="1:13" ht="18.75" x14ac:dyDescent="0.3">
      <c r="A18" s="747" t="s">
        <v>12</v>
      </c>
      <c r="B18" s="748"/>
      <c r="C18" s="256"/>
      <c r="D18" s="256"/>
      <c r="E18" s="256"/>
      <c r="F18" s="256"/>
      <c r="G18" s="256"/>
      <c r="H18" s="256"/>
      <c r="I18" s="256"/>
      <c r="J18" s="256"/>
      <c r="K18" s="238">
        <f>P8G1!N83</f>
        <v>0</v>
      </c>
      <c r="L18" s="238">
        <f>P8G1!M83</f>
        <v>0</v>
      </c>
    </row>
    <row r="19" spans="1:13" ht="18.75" x14ac:dyDescent="0.3">
      <c r="A19" s="747" t="s">
        <v>13</v>
      </c>
      <c r="B19" s="748"/>
      <c r="C19" s="256"/>
      <c r="D19" s="256"/>
      <c r="E19" s="256"/>
      <c r="F19" s="256"/>
      <c r="G19" s="256"/>
      <c r="H19" s="256"/>
      <c r="I19" s="256"/>
      <c r="J19" s="256"/>
      <c r="K19" s="238">
        <f>P8G1!N85</f>
        <v>6774</v>
      </c>
      <c r="L19" s="238">
        <f>P8G1!M85</f>
        <v>6774</v>
      </c>
    </row>
    <row r="20" spans="1:13" ht="18.75" x14ac:dyDescent="0.3">
      <c r="A20" s="747" t="s">
        <v>135</v>
      </c>
      <c r="B20" s="748"/>
      <c r="C20" s="256"/>
      <c r="D20" s="256"/>
      <c r="E20" s="256"/>
      <c r="F20" s="256"/>
      <c r="G20" s="256"/>
      <c r="H20" s="256"/>
      <c r="I20" s="256"/>
      <c r="J20" s="256"/>
      <c r="K20" s="238">
        <f>P8G1!N86</f>
        <v>0</v>
      </c>
      <c r="L20" s="238">
        <f>P8G1!M86</f>
        <v>0</v>
      </c>
    </row>
    <row r="21" spans="1:13" ht="18.75" x14ac:dyDescent="0.3">
      <c r="A21" s="747" t="s">
        <v>169</v>
      </c>
      <c r="B21" s="748"/>
      <c r="C21" s="256"/>
      <c r="D21" s="256"/>
      <c r="E21" s="256"/>
      <c r="F21" s="256"/>
      <c r="G21" s="256"/>
      <c r="H21" s="256"/>
      <c r="I21" s="256"/>
      <c r="J21" s="256"/>
      <c r="K21" s="236">
        <f>P8G1!N87</f>
        <v>0</v>
      </c>
      <c r="L21" s="238">
        <f>P8G1!M87</f>
        <v>0</v>
      </c>
    </row>
    <row r="22" spans="1:13" ht="18.75" x14ac:dyDescent="0.3">
      <c r="A22" s="747" t="s">
        <v>163</v>
      </c>
      <c r="B22" s="748"/>
      <c r="C22" s="256"/>
      <c r="D22" s="256"/>
      <c r="E22" s="256"/>
      <c r="F22" s="256"/>
      <c r="G22" s="256"/>
      <c r="H22" s="256"/>
      <c r="I22" s="256"/>
      <c r="J22" s="256"/>
      <c r="K22" s="238">
        <f>P8G1!N88</f>
        <v>0</v>
      </c>
      <c r="L22" s="238">
        <f>P8G1!M88</f>
        <v>0</v>
      </c>
    </row>
    <row r="23" spans="1:13" s="22" customFormat="1" ht="38.25" customHeight="1" x14ac:dyDescent="0.25">
      <c r="A23" s="740" t="s">
        <v>295</v>
      </c>
      <c r="B23" s="742"/>
      <c r="C23" s="256"/>
      <c r="D23" s="256"/>
      <c r="E23" s="256"/>
      <c r="F23" s="256"/>
      <c r="G23" s="256"/>
      <c r="H23" s="256"/>
      <c r="I23" s="256"/>
      <c r="J23" s="256"/>
      <c r="K23" s="240">
        <f>P8G1!N89</f>
        <v>0</v>
      </c>
      <c r="L23" s="240">
        <f>P8G1!M89</f>
        <v>0</v>
      </c>
    </row>
    <row r="24" spans="1:13" s="7" customFormat="1" ht="18.75" x14ac:dyDescent="0.3">
      <c r="A24" s="749" t="s">
        <v>7</v>
      </c>
      <c r="B24" s="750"/>
      <c r="C24" s="762"/>
      <c r="D24" s="763"/>
      <c r="E24" s="763"/>
      <c r="F24" s="763"/>
      <c r="G24" s="763"/>
      <c r="H24" s="763"/>
      <c r="I24" s="763"/>
      <c r="J24" s="764"/>
      <c r="K24" s="237">
        <f>SUM(K12:K23)</f>
        <v>670088</v>
      </c>
      <c r="L24" s="237">
        <f>SUM(L12:L23)</f>
        <v>686794</v>
      </c>
      <c r="M24" s="1"/>
    </row>
    <row r="25" spans="1:13" s="5" customFormat="1" ht="18.75" x14ac:dyDescent="0.3">
      <c r="A25" s="749" t="s">
        <v>30</v>
      </c>
      <c r="B25" s="750"/>
      <c r="C25" s="241">
        <f>'MASTER DATA SHEET 1'!C52</f>
        <v>0</v>
      </c>
      <c r="D25" s="241">
        <f>'MASTER DATA SHEET 1'!C92</f>
        <v>0</v>
      </c>
      <c r="E25" s="241">
        <f>'MASTER DATA SHEET 1'!C119</f>
        <v>0</v>
      </c>
      <c r="F25" s="241">
        <f>'MASTER DATA SHEET 1'!C124</f>
        <v>0</v>
      </c>
      <c r="G25" s="241">
        <f>'MASTER DATA SHEET 1'!C118</f>
        <v>0</v>
      </c>
      <c r="H25" s="241">
        <f>'MASTER DATA SHEET 1'!C125</f>
        <v>0</v>
      </c>
      <c r="I25" s="237">
        <f>SUM(G25:H25)</f>
        <v>0</v>
      </c>
      <c r="J25" s="237">
        <f>K25-H25</f>
        <v>1593288</v>
      </c>
      <c r="K25" s="237">
        <f>K11+K24</f>
        <v>1593288</v>
      </c>
      <c r="L25" s="237">
        <f>L11+L24</f>
        <v>1637594</v>
      </c>
      <c r="M25" s="1"/>
    </row>
    <row r="26" spans="1:13" s="16" customFormat="1" ht="18.75" x14ac:dyDescent="0.2">
      <c r="A26" s="752" t="s">
        <v>14</v>
      </c>
      <c r="B26" s="753"/>
      <c r="C26" s="242">
        <f>'MASTER DATA SHEET 1'!D52</f>
        <v>0</v>
      </c>
      <c r="D26" s="242">
        <f>'MASTER DATA SHEET 1'!D92</f>
        <v>0</v>
      </c>
      <c r="E26" s="242">
        <f>'MASTER DATA SHEET 1'!D119</f>
        <v>0</v>
      </c>
      <c r="F26" s="236">
        <f>'MASTER DATA SHEET 1'!D124</f>
        <v>0</v>
      </c>
      <c r="G26" s="236">
        <f>'MASTER DATA SHEET 1'!D118</f>
        <v>0</v>
      </c>
      <c r="H26" s="236">
        <f>'MASTER DATA SHEET 1'!D125</f>
        <v>0</v>
      </c>
      <c r="I26" s="238">
        <f>SUM(G26:H26)</f>
        <v>0</v>
      </c>
      <c r="J26" s="238">
        <f>K26-H26</f>
        <v>30000</v>
      </c>
      <c r="K26" s="236">
        <f>P8G1!N92</f>
        <v>30000</v>
      </c>
      <c r="L26" s="236">
        <f>P8G1!M92</f>
        <v>30000</v>
      </c>
      <c r="M26" s="1"/>
    </row>
    <row r="27" spans="1:13" s="16" customFormat="1" ht="18.75" x14ac:dyDescent="0.2">
      <c r="A27" s="752" t="s">
        <v>15</v>
      </c>
      <c r="B27" s="753"/>
      <c r="C27" s="242">
        <f>'MASTER DATA SHEET 1'!E52</f>
        <v>0</v>
      </c>
      <c r="D27" s="242">
        <f>'MASTER DATA SHEET 1'!E92</f>
        <v>0</v>
      </c>
      <c r="E27" s="242">
        <f>'MASTER DATA SHEET 1'!E119</f>
        <v>0</v>
      </c>
      <c r="F27" s="236">
        <f>'MASTER DATA SHEET 1'!E124</f>
        <v>0</v>
      </c>
      <c r="G27" s="236">
        <f>'MASTER DATA SHEET 1'!E118</f>
        <v>0</v>
      </c>
      <c r="H27" s="236">
        <f>'MASTER DATA SHEET 1'!E125</f>
        <v>0</v>
      </c>
      <c r="I27" s="238">
        <f>SUM(G27:H27)</f>
        <v>0</v>
      </c>
      <c r="J27" s="238">
        <f>K27-H27</f>
        <v>0</v>
      </c>
      <c r="K27" s="236">
        <f>P8G1!N93</f>
        <v>0</v>
      </c>
      <c r="L27" s="236">
        <f>P8G1!M93</f>
        <v>0</v>
      </c>
      <c r="M27" s="1"/>
    </row>
    <row r="28" spans="1:13" s="7" customFormat="1" ht="18.75" x14ac:dyDescent="0.3">
      <c r="A28" s="745" t="s">
        <v>7</v>
      </c>
      <c r="B28" s="745"/>
      <c r="C28" s="237">
        <f>SUM(C26:C27)</f>
        <v>0</v>
      </c>
      <c r="D28" s="237">
        <f t="shared" ref="D28:L28" si="0">SUM(D26:D27)</f>
        <v>0</v>
      </c>
      <c r="E28" s="237">
        <f t="shared" si="0"/>
        <v>0</v>
      </c>
      <c r="F28" s="237">
        <f t="shared" si="0"/>
        <v>0</v>
      </c>
      <c r="G28" s="237">
        <f t="shared" si="0"/>
        <v>0</v>
      </c>
      <c r="H28" s="237">
        <f t="shared" si="0"/>
        <v>0</v>
      </c>
      <c r="I28" s="237">
        <f t="shared" si="0"/>
        <v>0</v>
      </c>
      <c r="J28" s="237">
        <f t="shared" si="0"/>
        <v>30000</v>
      </c>
      <c r="K28" s="237">
        <f t="shared" si="0"/>
        <v>30000</v>
      </c>
      <c r="L28" s="237">
        <f t="shared" si="0"/>
        <v>30000</v>
      </c>
      <c r="M28" s="1"/>
    </row>
    <row r="29" spans="1:13" s="7" customFormat="1" ht="16.5" customHeight="1" x14ac:dyDescent="0.3">
      <c r="A29" s="749" t="s">
        <v>16</v>
      </c>
      <c r="B29" s="750"/>
      <c r="C29" s="237">
        <f>C25+C28</f>
        <v>0</v>
      </c>
      <c r="D29" s="237">
        <f t="shared" ref="D29:L29" si="1">D25+D28</f>
        <v>0</v>
      </c>
      <c r="E29" s="237">
        <f t="shared" si="1"/>
        <v>0</v>
      </c>
      <c r="F29" s="237">
        <f t="shared" si="1"/>
        <v>0</v>
      </c>
      <c r="G29" s="237">
        <f t="shared" si="1"/>
        <v>0</v>
      </c>
      <c r="H29" s="237">
        <f t="shared" si="1"/>
        <v>0</v>
      </c>
      <c r="I29" s="237">
        <f t="shared" si="1"/>
        <v>0</v>
      </c>
      <c r="J29" s="237">
        <f t="shared" si="1"/>
        <v>1623288</v>
      </c>
      <c r="K29" s="237">
        <f t="shared" si="1"/>
        <v>1623288</v>
      </c>
      <c r="L29" s="237">
        <f t="shared" si="1"/>
        <v>1667594</v>
      </c>
      <c r="M29" s="1"/>
    </row>
    <row r="30" spans="1:13" s="16" customFormat="1" ht="18.75" x14ac:dyDescent="0.3">
      <c r="A30" s="754" t="s">
        <v>17</v>
      </c>
      <c r="B30" s="755"/>
      <c r="C30" s="239">
        <f>P9G2!C19</f>
        <v>0</v>
      </c>
      <c r="D30" s="239">
        <f>P9G2!D19</f>
        <v>0</v>
      </c>
      <c r="E30" s="239">
        <f>P9G2!E19</f>
        <v>0</v>
      </c>
      <c r="F30" s="239">
        <f>P9G2!F19</f>
        <v>0</v>
      </c>
      <c r="G30" s="239">
        <f>P9G2!G19</f>
        <v>0</v>
      </c>
      <c r="H30" s="239">
        <f>P9G2!H19</f>
        <v>0</v>
      </c>
      <c r="I30" s="239">
        <f>P9G2!I19</f>
        <v>0</v>
      </c>
      <c r="J30" s="239">
        <f>P9G2!J19</f>
        <v>0</v>
      </c>
      <c r="K30" s="239">
        <f>P9G2!K19</f>
        <v>0</v>
      </c>
      <c r="L30" s="239">
        <f>P9G2!L19</f>
        <v>0</v>
      </c>
      <c r="M30" s="1"/>
    </row>
    <row r="31" spans="1:13" s="7" customFormat="1" ht="18.75" x14ac:dyDescent="0.3">
      <c r="A31" s="749" t="s">
        <v>18</v>
      </c>
      <c r="B31" s="750"/>
      <c r="C31" s="237">
        <f t="shared" ref="C31:L31" si="2">SUM(C29:C30)</f>
        <v>0</v>
      </c>
      <c r="D31" s="237">
        <f t="shared" si="2"/>
        <v>0</v>
      </c>
      <c r="E31" s="237">
        <f t="shared" si="2"/>
        <v>0</v>
      </c>
      <c r="F31" s="237">
        <f t="shared" si="2"/>
        <v>0</v>
      </c>
      <c r="G31" s="237">
        <f t="shared" si="2"/>
        <v>0</v>
      </c>
      <c r="H31" s="237">
        <f t="shared" si="2"/>
        <v>0</v>
      </c>
      <c r="I31" s="237">
        <f t="shared" si="2"/>
        <v>0</v>
      </c>
      <c r="J31" s="237">
        <f t="shared" si="2"/>
        <v>1623288</v>
      </c>
      <c r="K31" s="237">
        <f t="shared" si="2"/>
        <v>1623288</v>
      </c>
      <c r="L31" s="237">
        <f t="shared" si="2"/>
        <v>1667594</v>
      </c>
      <c r="M31" s="1"/>
    </row>
    <row r="32" spans="1:13" ht="15.75" x14ac:dyDescent="0.25">
      <c r="K32" s="761"/>
      <c r="L32" s="761"/>
    </row>
    <row r="33" spans="2:12" x14ac:dyDescent="0.2"/>
    <row r="34" spans="2:12" ht="18.75" x14ac:dyDescent="0.3">
      <c r="J34" s="639" t="str">
        <f>'MASTER DATA SHEET 1'!L2</f>
        <v>iz/kkukpk;Z</v>
      </c>
      <c r="K34" s="639"/>
      <c r="L34" s="159"/>
    </row>
    <row r="35" spans="2:12" ht="18.75" x14ac:dyDescent="0.3">
      <c r="J35" s="639" t="str">
        <f>'MASTER DATA SHEET 1'!L3</f>
        <v>jk-m-ek-fo-Mlk.kk [kqnZ</v>
      </c>
      <c r="K35" s="639"/>
      <c r="L35" s="159"/>
    </row>
    <row r="36" spans="2:12" ht="18.75" x14ac:dyDescent="0.3">
      <c r="J36" s="639" t="str">
        <f>'MASTER DATA SHEET 1'!L4</f>
        <v xml:space="preserve"> ¼ekSyklj½ MhMokuk dqpkeu</v>
      </c>
      <c r="K36" s="639"/>
      <c r="L36" s="159"/>
    </row>
    <row r="37" spans="2:12" ht="18" x14ac:dyDescent="0.2">
      <c r="G37" s="345"/>
    </row>
    <row r="38" spans="2:12" x14ac:dyDescent="0.2"/>
    <row r="39" spans="2:12" x14ac:dyDescent="0.2"/>
    <row r="40" spans="2:12" x14ac:dyDescent="0.2"/>
    <row r="41" spans="2:12" ht="15" x14ac:dyDescent="0.2">
      <c r="E41" s="17"/>
      <c r="F41" s="17"/>
      <c r="G41" s="17"/>
      <c r="H41" s="17"/>
    </row>
    <row r="42" spans="2:12" ht="54" customHeight="1" x14ac:dyDescent="0.2">
      <c r="B42" s="760" t="s">
        <v>371</v>
      </c>
      <c r="C42" s="760"/>
      <c r="D42" s="760"/>
      <c r="E42" s="760"/>
      <c r="F42" s="760"/>
      <c r="G42" s="760"/>
      <c r="H42" s="760"/>
      <c r="I42" s="760"/>
      <c r="J42" s="760"/>
    </row>
    <row r="43" spans="2:12" x14ac:dyDescent="0.2"/>
    <row r="44" spans="2:12" x14ac:dyDescent="0.2"/>
  </sheetData>
  <sheetProtection password="CDA0" sheet="1" objects="1" scenarios="1" formatRows="0"/>
  <mergeCells count="40">
    <mergeCell ref="A9:A10"/>
    <mergeCell ref="A15:B15"/>
    <mergeCell ref="A16:B16"/>
    <mergeCell ref="A17:B17"/>
    <mergeCell ref="A11:B11"/>
    <mergeCell ref="A18:B18"/>
    <mergeCell ref="A14:B14"/>
    <mergeCell ref="B42:J42"/>
    <mergeCell ref="K32:L32"/>
    <mergeCell ref="A12:B12"/>
    <mergeCell ref="A13:B13"/>
    <mergeCell ref="J34:K34"/>
    <mergeCell ref="J35:K35"/>
    <mergeCell ref="J36:K36"/>
    <mergeCell ref="A25:B25"/>
    <mergeCell ref="A19:B19"/>
    <mergeCell ref="C24:J24"/>
    <mergeCell ref="A20:B20"/>
    <mergeCell ref="A21:B21"/>
    <mergeCell ref="A22:B22"/>
    <mergeCell ref="A23:B23"/>
    <mergeCell ref="A1:L1"/>
    <mergeCell ref="J5:K5"/>
    <mergeCell ref="G6:I6"/>
    <mergeCell ref="K6:K7"/>
    <mergeCell ref="J6:J7"/>
    <mergeCell ref="A6:A7"/>
    <mergeCell ref="L6:L7"/>
    <mergeCell ref="F6:F7"/>
    <mergeCell ref="C6:E6"/>
    <mergeCell ref="B6:B7"/>
    <mergeCell ref="A3:L3"/>
    <mergeCell ref="A2:L2"/>
    <mergeCell ref="A31:B31"/>
    <mergeCell ref="A24:B24"/>
    <mergeCell ref="A26:B26"/>
    <mergeCell ref="A27:B27"/>
    <mergeCell ref="A29:B29"/>
    <mergeCell ref="A30:B30"/>
    <mergeCell ref="A28:B28"/>
  </mergeCells>
  <printOptions horizontalCentered="1"/>
  <pageMargins left="0.31496062992126" right="0.23622047244094499" top="0.35433070866141703" bottom="0.35433070866141703" header="0.35433070866141703" footer="0.35433070866141703"/>
  <pageSetup paperSize="9" scale="74" orientation="landscape" r:id="rId1"/>
  <headerFooter alignWithMargins="0">
    <oddFooter>&amp;C&amp;Z&amp;F&amp;R&amp;A</oddFooter>
  </headerFooter>
  <rowBreaks count="1" manualBreakCount="1">
    <brk id="14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AP22"/>
  <sheetViews>
    <sheetView showRowColHeaders="0" view="pageBreakPreview" topLeftCell="D7" zoomScaleSheetLayoutView="100" workbookViewId="0">
      <selection activeCell="H22" sqref="H22"/>
    </sheetView>
  </sheetViews>
  <sheetFormatPr defaultColWidth="0" defaultRowHeight="12.75" x14ac:dyDescent="0.2"/>
  <cols>
    <col min="1" max="1" width="5.5703125" style="10" customWidth="1"/>
    <col min="2" max="2" width="23.42578125" style="10" customWidth="1"/>
    <col min="3" max="3" width="22.5703125" style="10" customWidth="1"/>
    <col min="4" max="4" width="14.5703125" style="10" customWidth="1"/>
    <col min="5" max="5" width="17" style="10" customWidth="1"/>
    <col min="6" max="6" width="20.5703125" style="10" customWidth="1"/>
    <col min="7" max="7" width="19.5703125" style="10" customWidth="1"/>
    <col min="8" max="8" width="0" style="10" hidden="1" customWidth="1"/>
    <col min="9" max="9" width="9.42578125" style="10" hidden="1" customWidth="1"/>
    <col min="10" max="42" width="9.42578125" style="10" customWidth="1"/>
    <col min="43" max="16384" width="9.42578125" style="10" hidden="1"/>
  </cols>
  <sheetData>
    <row r="1" spans="1:14" ht="20.25" x14ac:dyDescent="0.3">
      <c r="A1" s="664" t="str">
        <f>'MASTER DATA SHEET 1'!C1</f>
        <v xml:space="preserve">dk;kZy; iz/kkukpk;Z jktdh; mPp ek/;fed fo/kky; Mlk.kk joqZn ¼ekSyklj½ MhMokuk dqpkeu </v>
      </c>
      <c r="B1" s="664"/>
      <c r="C1" s="664"/>
      <c r="D1" s="664"/>
      <c r="E1" s="664"/>
      <c r="F1" s="664"/>
      <c r="G1" s="684"/>
      <c r="I1" s="10" t="s">
        <v>305</v>
      </c>
    </row>
    <row r="2" spans="1:14" ht="21" x14ac:dyDescent="0.35">
      <c r="A2" s="664" t="s">
        <v>366</v>
      </c>
      <c r="B2" s="664"/>
      <c r="C2" s="775" t="str">
        <f>'MASTER DATA SHEET 1'!C4</f>
        <v>2202-02-109-27-01</v>
      </c>
      <c r="D2" s="775"/>
      <c r="E2" s="126" t="str">
        <f>'MASTER DATA SHEET 1'!H4</f>
        <v>STATE FUND</v>
      </c>
      <c r="F2" s="127" t="s">
        <v>198</v>
      </c>
      <c r="G2" s="89">
        <f>'MASTER DATA SHEET 1'!C3</f>
        <v>111111</v>
      </c>
    </row>
    <row r="3" spans="1:14" ht="20.25" x14ac:dyDescent="0.3">
      <c r="A3" s="771" t="s">
        <v>367</v>
      </c>
      <c r="B3" s="771"/>
      <c r="C3" s="771"/>
      <c r="D3" s="771"/>
      <c r="E3" s="771"/>
      <c r="F3" s="771"/>
      <c r="G3" s="771"/>
    </row>
    <row r="4" spans="1:14" ht="56.25" x14ac:dyDescent="0.2">
      <c r="A4" s="158" t="s">
        <v>38</v>
      </c>
      <c r="B4" s="158" t="s">
        <v>119</v>
      </c>
      <c r="C4" s="158" t="s">
        <v>28</v>
      </c>
      <c r="D4" s="158" t="s">
        <v>123</v>
      </c>
      <c r="E4" s="158" t="s">
        <v>124</v>
      </c>
      <c r="F4" s="74" t="s">
        <v>460</v>
      </c>
      <c r="G4" s="74" t="s">
        <v>461</v>
      </c>
    </row>
    <row r="5" spans="1:14" ht="21" x14ac:dyDescent="0.2">
      <c r="A5" s="158">
        <v>1</v>
      </c>
      <c r="B5" s="355"/>
      <c r="C5" s="356"/>
      <c r="D5" s="357"/>
      <c r="E5" s="259">
        <v>0</v>
      </c>
      <c r="F5" s="358"/>
      <c r="G5" s="358"/>
    </row>
    <row r="6" spans="1:14" ht="21" x14ac:dyDescent="0.2">
      <c r="A6" s="158">
        <v>2</v>
      </c>
      <c r="B6" s="355"/>
      <c r="C6" s="356"/>
      <c r="D6" s="357"/>
      <c r="E6" s="259">
        <v>0</v>
      </c>
      <c r="F6" s="358"/>
      <c r="G6" s="358"/>
    </row>
    <row r="7" spans="1:14" ht="21" customHeight="1" x14ac:dyDescent="0.2">
      <c r="A7" s="158">
        <v>3</v>
      </c>
      <c r="B7" s="355"/>
      <c r="C7" s="356"/>
      <c r="D7" s="357"/>
      <c r="E7" s="259">
        <v>0</v>
      </c>
      <c r="F7" s="358"/>
      <c r="G7" s="358"/>
      <c r="K7" s="770" t="s">
        <v>415</v>
      </c>
      <c r="L7" s="770"/>
      <c r="M7" s="770"/>
      <c r="N7" s="770"/>
    </row>
    <row r="8" spans="1:14" ht="21" x14ac:dyDescent="0.2">
      <c r="A8" s="158">
        <v>4</v>
      </c>
      <c r="B8" s="355"/>
      <c r="C8" s="356"/>
      <c r="D8" s="357"/>
      <c r="E8" s="259"/>
      <c r="F8" s="358"/>
      <c r="G8" s="358"/>
      <c r="K8" s="770"/>
      <c r="L8" s="770"/>
      <c r="M8" s="770"/>
      <c r="N8" s="770"/>
    </row>
    <row r="9" spans="1:14" ht="21" x14ac:dyDescent="0.2">
      <c r="A9" s="158">
        <v>5</v>
      </c>
      <c r="B9" s="355"/>
      <c r="C9" s="356"/>
      <c r="D9" s="357"/>
      <c r="E9" s="259"/>
      <c r="F9" s="358"/>
      <c r="G9" s="358"/>
      <c r="K9" s="770"/>
      <c r="L9" s="770"/>
      <c r="M9" s="770"/>
      <c r="N9" s="770"/>
    </row>
    <row r="10" spans="1:14" ht="21" x14ac:dyDescent="0.2">
      <c r="A10" s="158">
        <v>6</v>
      </c>
      <c r="B10" s="355"/>
      <c r="C10" s="356"/>
      <c r="D10" s="357"/>
      <c r="E10" s="259"/>
      <c r="F10" s="358"/>
      <c r="G10" s="358"/>
      <c r="K10" s="770"/>
      <c r="L10" s="770"/>
      <c r="M10" s="770"/>
      <c r="N10" s="770"/>
    </row>
    <row r="11" spans="1:14" ht="21" x14ac:dyDescent="0.2">
      <c r="A11" s="158">
        <v>7</v>
      </c>
      <c r="B11" s="355"/>
      <c r="C11" s="356"/>
      <c r="D11" s="357"/>
      <c r="E11" s="259"/>
      <c r="F11" s="358"/>
      <c r="G11" s="358"/>
      <c r="K11" s="264"/>
      <c r="L11" s="264"/>
      <c r="M11" s="264"/>
      <c r="N11" s="264"/>
    </row>
    <row r="12" spans="1:14" ht="21" x14ac:dyDescent="0.2">
      <c r="A12" s="158">
        <v>8</v>
      </c>
      <c r="B12" s="355"/>
      <c r="C12" s="356"/>
      <c r="D12" s="357"/>
      <c r="E12" s="259"/>
      <c r="F12" s="358"/>
      <c r="G12" s="358"/>
      <c r="K12" s="264"/>
      <c r="L12" s="264"/>
      <c r="M12" s="264"/>
      <c r="N12" s="264"/>
    </row>
    <row r="13" spans="1:14" ht="21" x14ac:dyDescent="0.2">
      <c r="A13" s="158">
        <v>9</v>
      </c>
      <c r="B13" s="355"/>
      <c r="C13" s="356"/>
      <c r="D13" s="357"/>
      <c r="E13" s="259"/>
      <c r="F13" s="358"/>
      <c r="G13" s="358"/>
      <c r="K13" s="264"/>
      <c r="L13" s="264"/>
      <c r="M13" s="264"/>
      <c r="N13" s="264"/>
    </row>
    <row r="14" spans="1:14" ht="59.25" customHeight="1" x14ac:dyDescent="0.2">
      <c r="A14" s="158">
        <v>10</v>
      </c>
      <c r="B14" s="772" t="s">
        <v>245</v>
      </c>
      <c r="C14" s="773"/>
      <c r="D14" s="773"/>
      <c r="E14" s="774"/>
      <c r="F14" s="324">
        <v>0</v>
      </c>
      <c r="G14" s="324"/>
    </row>
    <row r="15" spans="1:14" ht="18.75" x14ac:dyDescent="0.2">
      <c r="A15" s="767" t="s">
        <v>23</v>
      </c>
      <c r="B15" s="768"/>
      <c r="C15" s="768"/>
      <c r="D15" s="769"/>
      <c r="E15" s="325">
        <f>SUM(E5:E13)</f>
        <v>0</v>
      </c>
      <c r="F15" s="325">
        <f>SUM(F5:F14)</f>
        <v>0</v>
      </c>
      <c r="G15" s="325">
        <f>SUM(G5:G14)</f>
        <v>0</v>
      </c>
    </row>
    <row r="16" spans="1:14" ht="18.75" x14ac:dyDescent="0.3">
      <c r="A16" s="41"/>
      <c r="B16" s="41"/>
      <c r="C16" s="41"/>
      <c r="D16" s="41"/>
      <c r="E16" s="41"/>
      <c r="F16" s="41"/>
    </row>
    <row r="17" spans="1:7" ht="18.75" x14ac:dyDescent="0.3">
      <c r="A17" s="41"/>
      <c r="B17" s="41"/>
      <c r="C17" s="41"/>
      <c r="D17" s="41"/>
      <c r="E17" s="674" t="str">
        <f>'MASTER DATA SHEET 1'!L2</f>
        <v>iz/kkukpk;Z</v>
      </c>
      <c r="F17" s="674"/>
    </row>
    <row r="18" spans="1:7" ht="18.75" x14ac:dyDescent="0.3">
      <c r="A18" s="41"/>
      <c r="B18" s="41"/>
      <c r="C18" s="41"/>
      <c r="D18" s="27"/>
      <c r="E18" s="674" t="str">
        <f>'MASTER DATA SHEET 1'!L3</f>
        <v>jk-m-ek-fo-Mlk.kk [kqnZ</v>
      </c>
      <c r="F18" s="674"/>
    </row>
    <row r="19" spans="1:7" ht="18.75" x14ac:dyDescent="0.3">
      <c r="D19" s="27"/>
      <c r="E19" s="674" t="str">
        <f>'MASTER DATA SHEET 1'!L4</f>
        <v xml:space="preserve"> ¼ekSyklj½ MhMokuk dqpkeu</v>
      </c>
      <c r="F19" s="674"/>
    </row>
    <row r="20" spans="1:7" ht="15.75" x14ac:dyDescent="0.25">
      <c r="D20" s="766"/>
      <c r="E20" s="766"/>
      <c r="G20" s="1"/>
    </row>
    <row r="21" spans="1:7" ht="18" x14ac:dyDescent="0.2">
      <c r="D21" s="345"/>
    </row>
    <row r="22" spans="1:7" x14ac:dyDescent="0.2">
      <c r="D22" s="181"/>
    </row>
  </sheetData>
  <mergeCells count="11">
    <mergeCell ref="K7:N10"/>
    <mergeCell ref="A3:G3"/>
    <mergeCell ref="B14:E14"/>
    <mergeCell ref="A2:B2"/>
    <mergeCell ref="C2:D2"/>
    <mergeCell ref="A1:G1"/>
    <mergeCell ref="D20:E20"/>
    <mergeCell ref="E17:F17"/>
    <mergeCell ref="E18:F18"/>
    <mergeCell ref="E19:F19"/>
    <mergeCell ref="A15:D15"/>
  </mergeCells>
  <printOptions horizontalCentered="1"/>
  <pageMargins left="0.35433070866141703" right="0.35433070866141703" top="0.59055118110236204" bottom="0.39370078740157499" header="0.511811023622047" footer="0.511811023622047"/>
  <pageSetup paperSize="9" orientation="landscape" r:id="rId1"/>
  <headerFooter alignWithMargins="0">
    <oddFooter>&amp;C&amp;Z&amp;F&amp;R&amp;A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N79"/>
  <sheetViews>
    <sheetView showRowColHeaders="0" view="pageBreakPreview" topLeftCell="A70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10" style="10" customWidth="1"/>
    <col min="2" max="2" width="28.140625" style="10" customWidth="1"/>
    <col min="3" max="3" width="22.85546875" style="10" customWidth="1"/>
    <col min="4" max="4" width="13.140625" style="10" customWidth="1"/>
    <col min="5" max="5" width="14.42578125" style="10" customWidth="1"/>
    <col min="6" max="6" width="15.5703125" style="10" customWidth="1"/>
    <col min="7" max="7" width="22" style="28" customWidth="1"/>
    <col min="8" max="16384" width="9.42578125" style="10"/>
  </cols>
  <sheetData>
    <row r="1" spans="1:10" ht="20.25" x14ac:dyDescent="0.3">
      <c r="A1" s="664" t="str">
        <f>'MASTER DATA SHEET 1'!C1</f>
        <v xml:space="preserve">dk;kZy; iz/kkukpk;Z jktdh; mPp ek/;fed fo/kky; Mlk.kk joqZn ¼ekSyklj½ MhMokuk dqpkeu </v>
      </c>
      <c r="B1" s="664"/>
      <c r="C1" s="664"/>
      <c r="D1" s="664"/>
      <c r="E1" s="664"/>
      <c r="F1" s="664"/>
      <c r="G1" s="664"/>
      <c r="H1" s="27"/>
      <c r="I1" s="27"/>
      <c r="J1" s="27"/>
    </row>
    <row r="2" spans="1:10" ht="26.25" x14ac:dyDescent="0.25">
      <c r="A2" s="156" t="s">
        <v>139</v>
      </c>
      <c r="B2" s="151"/>
      <c r="C2" s="153" t="str">
        <f>'MASTER DATA SHEET 1'!C4</f>
        <v>2202-02-109-27-01</v>
      </c>
      <c r="D2" s="153" t="str">
        <f>'MASTER DATA SHEET 1'!H4</f>
        <v>STATE FUND</v>
      </c>
      <c r="F2" s="202" t="s">
        <v>360</v>
      </c>
      <c r="G2" s="194">
        <f>'MASTER DATA SHEET 1'!C3</f>
        <v>111111</v>
      </c>
      <c r="H2" s="27"/>
      <c r="I2" s="27"/>
      <c r="J2" s="27"/>
    </row>
    <row r="3" spans="1:10" ht="20.25" x14ac:dyDescent="0.3">
      <c r="A3" s="777" t="s">
        <v>361</v>
      </c>
      <c r="B3" s="777"/>
      <c r="C3" s="777"/>
      <c r="D3" s="777"/>
      <c r="E3" s="777"/>
      <c r="F3" s="777"/>
      <c r="G3" s="777"/>
      <c r="H3" s="27"/>
      <c r="I3" s="27"/>
      <c r="J3" s="27"/>
    </row>
    <row r="4" spans="1:10" ht="23.45" customHeight="1" x14ac:dyDescent="0.25">
      <c r="A4" s="86" t="s">
        <v>1</v>
      </c>
      <c r="B4" s="86" t="s">
        <v>28</v>
      </c>
      <c r="C4" s="86" t="s">
        <v>117</v>
      </c>
      <c r="D4" s="86" t="s">
        <v>152</v>
      </c>
      <c r="E4" s="86" t="s">
        <v>153</v>
      </c>
      <c r="F4" s="86" t="s">
        <v>154</v>
      </c>
      <c r="G4" s="86" t="s">
        <v>155</v>
      </c>
      <c r="H4" s="38"/>
      <c r="I4" s="27"/>
      <c r="J4" s="27"/>
    </row>
    <row r="5" spans="1:10" ht="15.75" x14ac:dyDescent="0.25">
      <c r="A5" s="218"/>
      <c r="B5" s="155" t="str">
        <f>'MASTER DATA SHEET 2'!C5</f>
        <v>अध्यापक</v>
      </c>
      <c r="C5" s="245" t="str">
        <f>'MASTER DATA SHEET 2'!B5</f>
        <v>HkkxhjFk ey</v>
      </c>
      <c r="D5" s="218" t="s">
        <v>164</v>
      </c>
      <c r="E5" s="155">
        <f>'MASTER DATA SHEET 2'!K5</f>
        <v>77700</v>
      </c>
      <c r="F5" s="229">
        <f>'MASTER DATA SHEET 2'!R5</f>
        <v>25294</v>
      </c>
      <c r="G5" s="229">
        <f>'MASTER DATA SHEET 2'!S5</f>
        <v>34171</v>
      </c>
      <c r="H5" s="27"/>
      <c r="I5" s="27"/>
      <c r="J5" s="27"/>
    </row>
    <row r="6" spans="1:10" ht="18.75" customHeight="1" x14ac:dyDescent="0.25">
      <c r="A6" s="778" t="str">
        <f>'MASTER DATA SHEET 1'!C4</f>
        <v>2202-02-109-27-01</v>
      </c>
      <c r="B6" s="155">
        <f>'MASTER DATA SHEET 2'!C6</f>
        <v>0</v>
      </c>
      <c r="C6" s="245">
        <f>'MASTER DATA SHEET 2'!B6</f>
        <v>0</v>
      </c>
      <c r="D6" s="218" t="s">
        <v>164</v>
      </c>
      <c r="E6" s="155">
        <f>'MASTER DATA SHEET 2'!K6</f>
        <v>0</v>
      </c>
      <c r="F6" s="229">
        <f>'MASTER DATA SHEET 2'!R6</f>
        <v>0</v>
      </c>
      <c r="G6" s="229">
        <f>'MASTER DATA SHEET 2'!S6</f>
        <v>0</v>
      </c>
      <c r="H6" s="27"/>
      <c r="I6" s="27"/>
      <c r="J6" s="27"/>
    </row>
    <row r="7" spans="1:10" ht="18.75" customHeight="1" x14ac:dyDescent="0.25">
      <c r="A7" s="779"/>
      <c r="B7" s="155">
        <f>'MASTER DATA SHEET 2'!C7</f>
        <v>0</v>
      </c>
      <c r="C7" s="245">
        <f>'MASTER DATA SHEET 2'!B7</f>
        <v>0</v>
      </c>
      <c r="D7" s="218" t="s">
        <v>164</v>
      </c>
      <c r="E7" s="155">
        <f>'MASTER DATA SHEET 2'!K7</f>
        <v>0</v>
      </c>
      <c r="F7" s="229">
        <f>'MASTER DATA SHEET 2'!R7</f>
        <v>0</v>
      </c>
      <c r="G7" s="229">
        <f>'MASTER DATA SHEET 2'!S7</f>
        <v>0</v>
      </c>
      <c r="H7" s="27"/>
      <c r="I7" s="27"/>
      <c r="J7" s="27"/>
    </row>
    <row r="8" spans="1:10" ht="18.75" customHeight="1" x14ac:dyDescent="0.25">
      <c r="A8" s="779"/>
      <c r="B8" s="155">
        <f>'MASTER DATA SHEET 2'!C8</f>
        <v>0</v>
      </c>
      <c r="C8" s="245">
        <f>'MASTER DATA SHEET 2'!B8</f>
        <v>0</v>
      </c>
      <c r="D8" s="218" t="s">
        <v>164</v>
      </c>
      <c r="E8" s="155">
        <f>'MASTER DATA SHEET 2'!K8</f>
        <v>0</v>
      </c>
      <c r="F8" s="229">
        <f>'MASTER DATA SHEET 2'!R8</f>
        <v>0</v>
      </c>
      <c r="G8" s="229">
        <f>'MASTER DATA SHEET 2'!S8</f>
        <v>0</v>
      </c>
      <c r="H8" s="27"/>
      <c r="I8" s="27"/>
      <c r="J8" s="27"/>
    </row>
    <row r="9" spans="1:10" ht="18.75" customHeight="1" x14ac:dyDescent="0.25">
      <c r="A9" s="779"/>
      <c r="B9" s="155">
        <f>'MASTER DATA SHEET 2'!C9</f>
        <v>0</v>
      </c>
      <c r="C9" s="245">
        <f>'MASTER DATA SHEET 2'!B9</f>
        <v>0</v>
      </c>
      <c r="D9" s="218" t="s">
        <v>164</v>
      </c>
      <c r="E9" s="155">
        <f>'MASTER DATA SHEET 2'!K9</f>
        <v>0</v>
      </c>
      <c r="F9" s="229">
        <f>'MASTER DATA SHEET 2'!R9</f>
        <v>0</v>
      </c>
      <c r="G9" s="229">
        <f>'MASTER DATA SHEET 2'!S9</f>
        <v>0</v>
      </c>
      <c r="H9" s="27"/>
      <c r="I9" s="27"/>
      <c r="J9" s="27"/>
    </row>
    <row r="10" spans="1:10" ht="20.25" customHeight="1" x14ac:dyDescent="0.25">
      <c r="A10" s="779"/>
      <c r="B10" s="155">
        <f>'MASTER DATA SHEET 2'!C10</f>
        <v>0</v>
      </c>
      <c r="C10" s="245">
        <f>'MASTER DATA SHEET 2'!B10</f>
        <v>0</v>
      </c>
      <c r="D10" s="218" t="s">
        <v>164</v>
      </c>
      <c r="E10" s="155">
        <f>'MASTER DATA SHEET 2'!K10</f>
        <v>0</v>
      </c>
      <c r="F10" s="229">
        <f>'MASTER DATA SHEET 2'!R10</f>
        <v>0</v>
      </c>
      <c r="G10" s="229">
        <f>'MASTER DATA SHEET 2'!S10</f>
        <v>0</v>
      </c>
      <c r="H10" s="27"/>
      <c r="I10" s="27"/>
      <c r="J10" s="27"/>
    </row>
    <row r="11" spans="1:10" ht="18.75" customHeight="1" x14ac:dyDescent="0.25">
      <c r="A11" s="779"/>
      <c r="B11" s="155">
        <f>'MASTER DATA SHEET 2'!C11</f>
        <v>0</v>
      </c>
      <c r="C11" s="245">
        <f>'MASTER DATA SHEET 2'!B11</f>
        <v>0</v>
      </c>
      <c r="D11" s="218" t="s">
        <v>164</v>
      </c>
      <c r="E11" s="155">
        <f>'MASTER DATA SHEET 2'!K11</f>
        <v>0</v>
      </c>
      <c r="F11" s="229">
        <f>'MASTER DATA SHEET 2'!R11</f>
        <v>0</v>
      </c>
      <c r="G11" s="229">
        <f>'MASTER DATA SHEET 2'!S11</f>
        <v>0</v>
      </c>
      <c r="H11" s="27"/>
      <c r="I11" s="27"/>
      <c r="J11" s="27"/>
    </row>
    <row r="12" spans="1:10" ht="18.75" customHeight="1" x14ac:dyDescent="0.25">
      <c r="A12" s="779"/>
      <c r="B12" s="155">
        <f>'MASTER DATA SHEET 2'!C12</f>
        <v>0</v>
      </c>
      <c r="C12" s="245">
        <f>'MASTER DATA SHEET 2'!B12</f>
        <v>0</v>
      </c>
      <c r="D12" s="218" t="s">
        <v>164</v>
      </c>
      <c r="E12" s="155">
        <f>'MASTER DATA SHEET 2'!K12</f>
        <v>0</v>
      </c>
      <c r="F12" s="229">
        <f>'MASTER DATA SHEET 2'!R12</f>
        <v>0</v>
      </c>
      <c r="G12" s="229">
        <f>'MASTER DATA SHEET 2'!S12</f>
        <v>0</v>
      </c>
      <c r="H12" s="27"/>
      <c r="I12" s="27"/>
      <c r="J12" s="27"/>
    </row>
    <row r="13" spans="1:10" ht="18.75" customHeight="1" x14ac:dyDescent="0.25">
      <c r="A13" s="779"/>
      <c r="B13" s="155">
        <f>'MASTER DATA SHEET 2'!C13</f>
        <v>0</v>
      </c>
      <c r="C13" s="245">
        <f>'MASTER DATA SHEET 2'!B13</f>
        <v>0</v>
      </c>
      <c r="D13" s="218" t="s">
        <v>164</v>
      </c>
      <c r="E13" s="155">
        <f>'MASTER DATA SHEET 2'!K13</f>
        <v>0</v>
      </c>
      <c r="F13" s="229">
        <f>'MASTER DATA SHEET 2'!R13</f>
        <v>0</v>
      </c>
      <c r="G13" s="229">
        <f>'MASTER DATA SHEET 2'!S13</f>
        <v>0</v>
      </c>
      <c r="H13" s="27"/>
      <c r="I13" s="27"/>
      <c r="J13" s="27"/>
    </row>
    <row r="14" spans="1:10" ht="15.75" x14ac:dyDescent="0.25">
      <c r="A14" s="779"/>
      <c r="B14" s="155">
        <f>'MASTER DATA SHEET 2'!C14</f>
        <v>0</v>
      </c>
      <c r="C14" s="245">
        <f>'MASTER DATA SHEET 2'!B14</f>
        <v>0</v>
      </c>
      <c r="D14" s="218" t="s">
        <v>164</v>
      </c>
      <c r="E14" s="155">
        <f>'MASTER DATA SHEET 2'!K14</f>
        <v>0</v>
      </c>
      <c r="F14" s="229">
        <f>'MASTER DATA SHEET 2'!R14</f>
        <v>0</v>
      </c>
      <c r="G14" s="229">
        <f>'MASTER DATA SHEET 2'!S14</f>
        <v>0</v>
      </c>
      <c r="H14" s="27"/>
      <c r="I14" s="27"/>
      <c r="J14" s="27"/>
    </row>
    <row r="15" spans="1:10" ht="15.75" x14ac:dyDescent="0.25">
      <c r="A15" s="779"/>
      <c r="B15" s="155">
        <f>'MASTER DATA SHEET 2'!C15</f>
        <v>0</v>
      </c>
      <c r="C15" s="245">
        <f>'MASTER DATA SHEET 2'!B15</f>
        <v>0</v>
      </c>
      <c r="D15" s="218" t="s">
        <v>164</v>
      </c>
      <c r="E15" s="155">
        <f>'MASTER DATA SHEET 2'!K15</f>
        <v>0</v>
      </c>
      <c r="F15" s="229">
        <f>'MASTER DATA SHEET 2'!R15</f>
        <v>0</v>
      </c>
      <c r="G15" s="229">
        <f>'MASTER DATA SHEET 2'!S15</f>
        <v>0</v>
      </c>
      <c r="H15" s="27"/>
      <c r="I15" s="27"/>
      <c r="J15" s="27"/>
    </row>
    <row r="16" spans="1:10" ht="15.75" x14ac:dyDescent="0.25">
      <c r="A16" s="779"/>
      <c r="B16" s="155">
        <f>'MASTER DATA SHEET 2'!C16</f>
        <v>0</v>
      </c>
      <c r="C16" s="245">
        <f>'MASTER DATA SHEET 2'!B16</f>
        <v>0</v>
      </c>
      <c r="D16" s="218" t="s">
        <v>164</v>
      </c>
      <c r="E16" s="155">
        <f>'MASTER DATA SHEET 2'!K16</f>
        <v>0</v>
      </c>
      <c r="F16" s="229">
        <f>'MASTER DATA SHEET 2'!R16</f>
        <v>0</v>
      </c>
      <c r="G16" s="229">
        <f>'MASTER DATA SHEET 2'!S16</f>
        <v>0</v>
      </c>
      <c r="H16" s="27"/>
      <c r="I16" s="27"/>
      <c r="J16" s="27"/>
    </row>
    <row r="17" spans="1:10" ht="17.25" customHeight="1" x14ac:dyDescent="0.25">
      <c r="A17" s="779"/>
      <c r="B17" s="155">
        <f>'MASTER DATA SHEET 2'!C17</f>
        <v>0</v>
      </c>
      <c r="C17" s="245">
        <f>'MASTER DATA SHEET 2'!B17</f>
        <v>0</v>
      </c>
      <c r="D17" s="218" t="s">
        <v>164</v>
      </c>
      <c r="E17" s="155">
        <f>'MASTER DATA SHEET 2'!K17</f>
        <v>0</v>
      </c>
      <c r="F17" s="229">
        <f>'MASTER DATA SHEET 2'!R17</f>
        <v>0</v>
      </c>
      <c r="G17" s="229">
        <f>'MASTER DATA SHEET 2'!S17</f>
        <v>0</v>
      </c>
      <c r="H17" s="27"/>
      <c r="I17" s="27"/>
      <c r="J17" s="27"/>
    </row>
    <row r="18" spans="1:10" ht="15.75" x14ac:dyDescent="0.25">
      <c r="A18" s="779"/>
      <c r="B18" s="155">
        <f>'MASTER DATA SHEET 2'!C18</f>
        <v>0</v>
      </c>
      <c r="C18" s="245">
        <f>'MASTER DATA SHEET 2'!B18</f>
        <v>0</v>
      </c>
      <c r="D18" s="218" t="s">
        <v>164</v>
      </c>
      <c r="E18" s="155">
        <f>'MASTER DATA SHEET 2'!K18</f>
        <v>0</v>
      </c>
      <c r="F18" s="229">
        <f>'MASTER DATA SHEET 2'!R18</f>
        <v>0</v>
      </c>
      <c r="G18" s="229">
        <f>'MASTER DATA SHEET 2'!S18</f>
        <v>0</v>
      </c>
      <c r="H18" s="27"/>
      <c r="I18" s="27"/>
      <c r="J18" s="27"/>
    </row>
    <row r="19" spans="1:10" ht="18.75" customHeight="1" x14ac:dyDescent="0.25">
      <c r="A19" s="779"/>
      <c r="B19" s="155">
        <f>'MASTER DATA SHEET 2'!C19</f>
        <v>0</v>
      </c>
      <c r="C19" s="245">
        <f>'MASTER DATA SHEET 2'!B19</f>
        <v>0</v>
      </c>
      <c r="D19" s="218" t="s">
        <v>164</v>
      </c>
      <c r="E19" s="155">
        <f>'MASTER DATA SHEET 2'!K19</f>
        <v>0</v>
      </c>
      <c r="F19" s="229">
        <f>'MASTER DATA SHEET 2'!R19</f>
        <v>0</v>
      </c>
      <c r="G19" s="229">
        <f>'MASTER DATA SHEET 2'!S19</f>
        <v>0</v>
      </c>
      <c r="H19" s="27"/>
      <c r="I19" s="27"/>
      <c r="J19" s="27"/>
    </row>
    <row r="20" spans="1:10" ht="18.75" customHeight="1" x14ac:dyDescent="0.25">
      <c r="A20" s="779"/>
      <c r="B20" s="155">
        <f>'MASTER DATA SHEET 2'!C20</f>
        <v>0</v>
      </c>
      <c r="C20" s="245">
        <f>'MASTER DATA SHEET 2'!B20</f>
        <v>0</v>
      </c>
      <c r="D20" s="218" t="s">
        <v>164</v>
      </c>
      <c r="E20" s="155">
        <f>'MASTER DATA SHEET 2'!K20</f>
        <v>0</v>
      </c>
      <c r="F20" s="229">
        <f>'MASTER DATA SHEET 2'!R20</f>
        <v>0</v>
      </c>
      <c r="G20" s="229">
        <f>'MASTER DATA SHEET 2'!S20</f>
        <v>0</v>
      </c>
      <c r="H20" s="27"/>
      <c r="I20" s="27"/>
      <c r="J20" s="27"/>
    </row>
    <row r="21" spans="1:10" ht="18.75" customHeight="1" x14ac:dyDescent="0.25">
      <c r="A21" s="779"/>
      <c r="B21" s="155">
        <f>'MASTER DATA SHEET 2'!C21</f>
        <v>0</v>
      </c>
      <c r="C21" s="245">
        <f>'MASTER DATA SHEET 2'!B21</f>
        <v>0</v>
      </c>
      <c r="D21" s="218" t="s">
        <v>164</v>
      </c>
      <c r="E21" s="155">
        <f>'MASTER DATA SHEET 2'!K21</f>
        <v>0</v>
      </c>
      <c r="F21" s="229">
        <f>'MASTER DATA SHEET 2'!R21</f>
        <v>0</v>
      </c>
      <c r="G21" s="229">
        <f>'MASTER DATA SHEET 2'!S21</f>
        <v>0</v>
      </c>
    </row>
    <row r="22" spans="1:10" ht="18.75" customHeight="1" x14ac:dyDescent="0.25">
      <c r="A22" s="779"/>
      <c r="B22" s="154">
        <f>'MASTER DATA SHEET 2'!C22</f>
        <v>0</v>
      </c>
      <c r="C22" s="245">
        <f>'MASTER DATA SHEET 2'!B22</f>
        <v>0</v>
      </c>
      <c r="D22" s="218" t="s">
        <v>164</v>
      </c>
      <c r="E22" s="155">
        <f>'MASTER DATA SHEET 2'!K22</f>
        <v>0</v>
      </c>
      <c r="F22" s="337">
        <f>'MASTER DATA SHEET 2'!R22</f>
        <v>0</v>
      </c>
      <c r="G22" s="229">
        <f>'MASTER DATA SHEET 2'!S22</f>
        <v>0</v>
      </c>
    </row>
    <row r="23" spans="1:10" ht="18.75" customHeight="1" x14ac:dyDescent="0.25">
      <c r="A23" s="779"/>
      <c r="B23" s="154">
        <f>'MASTER DATA SHEET 2'!C23</f>
        <v>0</v>
      </c>
      <c r="C23" s="245">
        <f>'MASTER DATA SHEET 2'!B23</f>
        <v>0</v>
      </c>
      <c r="D23" s="218" t="s">
        <v>164</v>
      </c>
      <c r="E23" s="155">
        <f>'MASTER DATA SHEET 2'!K23</f>
        <v>0</v>
      </c>
      <c r="F23" s="337">
        <f>'MASTER DATA SHEET 2'!R23</f>
        <v>0</v>
      </c>
      <c r="G23" s="229">
        <f>'MASTER DATA SHEET 2'!S23</f>
        <v>0</v>
      </c>
    </row>
    <row r="24" spans="1:10" ht="18.75" customHeight="1" x14ac:dyDescent="0.25">
      <c r="A24" s="779"/>
      <c r="B24" s="154">
        <f>'MASTER DATA SHEET 2'!C24</f>
        <v>0</v>
      </c>
      <c r="C24" s="335">
        <f>'MASTER DATA SHEET 2'!B24</f>
        <v>0</v>
      </c>
      <c r="D24" s="218" t="s">
        <v>164</v>
      </c>
      <c r="E24" s="155">
        <f>'MASTER DATA SHEET 2'!K24</f>
        <v>0</v>
      </c>
      <c r="F24" s="337">
        <f>'MASTER DATA SHEET 2'!R24</f>
        <v>0</v>
      </c>
      <c r="G24" s="229">
        <f>'MASTER DATA SHEET 2'!S24</f>
        <v>0</v>
      </c>
    </row>
    <row r="25" spans="1:10" ht="18.75" customHeight="1" x14ac:dyDescent="0.25">
      <c r="A25" s="779"/>
      <c r="B25" s="154">
        <f>'MASTER DATA SHEET 2'!C25</f>
        <v>0</v>
      </c>
      <c r="C25" s="335">
        <f>'MASTER DATA SHEET 2'!B25</f>
        <v>0</v>
      </c>
      <c r="D25" s="218" t="s">
        <v>164</v>
      </c>
      <c r="E25" s="155">
        <f>'MASTER DATA SHEET 2'!K25</f>
        <v>0</v>
      </c>
      <c r="F25" s="337">
        <f>'MASTER DATA SHEET 2'!R25</f>
        <v>0</v>
      </c>
      <c r="G25" s="229">
        <f>'MASTER DATA SHEET 2'!S25</f>
        <v>0</v>
      </c>
    </row>
    <row r="26" spans="1:10" ht="18.75" customHeight="1" x14ac:dyDescent="0.25">
      <c r="A26" s="779"/>
      <c r="B26" s="154">
        <f>'MASTER DATA SHEET 2'!C26</f>
        <v>0</v>
      </c>
      <c r="C26" s="335">
        <f>'MASTER DATA SHEET 2'!B26</f>
        <v>0</v>
      </c>
      <c r="D26" s="218" t="s">
        <v>164</v>
      </c>
      <c r="E26" s="155">
        <f>'MASTER DATA SHEET 2'!K26</f>
        <v>0</v>
      </c>
      <c r="F26" s="337">
        <f>'MASTER DATA SHEET 2'!R26</f>
        <v>0</v>
      </c>
      <c r="G26" s="229">
        <f>'MASTER DATA SHEET 2'!S26</f>
        <v>0</v>
      </c>
    </row>
    <row r="27" spans="1:10" ht="15.75" x14ac:dyDescent="0.25">
      <c r="A27" s="779"/>
      <c r="B27" s="154">
        <f>'MASTER DATA SHEET 2'!C27</f>
        <v>0</v>
      </c>
      <c r="C27" s="335">
        <f>'MASTER DATA SHEET 2'!B27</f>
        <v>0</v>
      </c>
      <c r="D27" s="218" t="s">
        <v>164</v>
      </c>
      <c r="E27" s="155">
        <f>'MASTER DATA SHEET 2'!K27</f>
        <v>0</v>
      </c>
      <c r="F27" s="337">
        <f>'MASTER DATA SHEET 2'!R27</f>
        <v>0</v>
      </c>
      <c r="G27" s="229">
        <f>'MASTER DATA SHEET 2'!S27</f>
        <v>0</v>
      </c>
    </row>
    <row r="28" spans="1:10" ht="18.75" customHeight="1" x14ac:dyDescent="0.25">
      <c r="A28" s="779"/>
      <c r="B28" s="154">
        <f>'MASTER DATA SHEET 2'!C28</f>
        <v>0</v>
      </c>
      <c r="C28" s="335">
        <f>'MASTER DATA SHEET 2'!B28</f>
        <v>0</v>
      </c>
      <c r="D28" s="218" t="s">
        <v>164</v>
      </c>
      <c r="E28" s="155">
        <f>'MASTER DATA SHEET 2'!K28</f>
        <v>0</v>
      </c>
      <c r="F28" s="337">
        <f>'MASTER DATA SHEET 2'!R28</f>
        <v>0</v>
      </c>
      <c r="G28" s="229">
        <f>'MASTER DATA SHEET 2'!S28</f>
        <v>0</v>
      </c>
    </row>
    <row r="29" spans="1:10" ht="18.75" customHeight="1" x14ac:dyDescent="0.25">
      <c r="A29" s="779"/>
      <c r="B29" s="154">
        <f>'MASTER DATA SHEET 2'!C29</f>
        <v>0</v>
      </c>
      <c r="C29" s="335">
        <f>'MASTER DATA SHEET 2'!B29</f>
        <v>0</v>
      </c>
      <c r="D29" s="218" t="s">
        <v>164</v>
      </c>
      <c r="E29" s="155">
        <f>'MASTER DATA SHEET 2'!K29</f>
        <v>0</v>
      </c>
      <c r="F29" s="337">
        <f>'MASTER DATA SHEET 2'!R29</f>
        <v>0</v>
      </c>
      <c r="G29" s="229">
        <f>'MASTER DATA SHEET 2'!S29</f>
        <v>0</v>
      </c>
    </row>
    <row r="30" spans="1:10" ht="15.75" x14ac:dyDescent="0.25">
      <c r="A30" s="779"/>
      <c r="B30" s="154">
        <f>'MASTER DATA SHEET 2'!C30</f>
        <v>0</v>
      </c>
      <c r="C30" s="335">
        <f>'MASTER DATA SHEET 2'!B30</f>
        <v>0</v>
      </c>
      <c r="D30" s="218" t="s">
        <v>164</v>
      </c>
      <c r="E30" s="155">
        <f>'MASTER DATA SHEET 2'!K30</f>
        <v>0</v>
      </c>
      <c r="F30" s="337">
        <f>'MASTER DATA SHEET 2'!R30</f>
        <v>0</v>
      </c>
      <c r="G30" s="229">
        <f>'MASTER DATA SHEET 2'!S30</f>
        <v>0</v>
      </c>
    </row>
    <row r="31" spans="1:10" ht="15.75" x14ac:dyDescent="0.25">
      <c r="A31" s="779"/>
      <c r="B31" s="154">
        <f>'MASTER DATA SHEET 2'!C31</f>
        <v>0</v>
      </c>
      <c r="C31" s="335">
        <f>'MASTER DATA SHEET 2'!B31</f>
        <v>0</v>
      </c>
      <c r="D31" s="218" t="s">
        <v>164</v>
      </c>
      <c r="E31" s="155">
        <f>'MASTER DATA SHEET 2'!K31</f>
        <v>0</v>
      </c>
      <c r="F31" s="337">
        <f>'MASTER DATA SHEET 2'!R31</f>
        <v>0</v>
      </c>
      <c r="G31" s="229">
        <f>'MASTER DATA SHEET 2'!S31</f>
        <v>0</v>
      </c>
    </row>
    <row r="32" spans="1:10" ht="15.75" x14ac:dyDescent="0.25">
      <c r="A32" s="779"/>
      <c r="B32" s="154">
        <f>'MASTER DATA SHEET 2'!C32</f>
        <v>0</v>
      </c>
      <c r="C32" s="335">
        <f>'MASTER DATA SHEET 2'!B32</f>
        <v>0</v>
      </c>
      <c r="D32" s="218" t="s">
        <v>164</v>
      </c>
      <c r="E32" s="155">
        <f>'MASTER DATA SHEET 2'!K32</f>
        <v>0</v>
      </c>
      <c r="F32" s="337">
        <f>'MASTER DATA SHEET 2'!R32</f>
        <v>0</v>
      </c>
      <c r="G32" s="229">
        <f>'MASTER DATA SHEET 2'!S32</f>
        <v>0</v>
      </c>
    </row>
    <row r="33" spans="1:7" ht="15.75" x14ac:dyDescent="0.25">
      <c r="A33" s="779"/>
      <c r="B33" s="154">
        <f>'MASTER DATA SHEET 2'!C33</f>
        <v>0</v>
      </c>
      <c r="C33" s="335">
        <f>'MASTER DATA SHEET 2'!B33</f>
        <v>0</v>
      </c>
      <c r="D33" s="218" t="s">
        <v>164</v>
      </c>
      <c r="E33" s="155">
        <f>'MASTER DATA SHEET 2'!K33</f>
        <v>0</v>
      </c>
      <c r="F33" s="337">
        <f>'MASTER DATA SHEET 2'!R33</f>
        <v>0</v>
      </c>
      <c r="G33" s="229">
        <f>'MASTER DATA SHEET 2'!S33</f>
        <v>0</v>
      </c>
    </row>
    <row r="34" spans="1:7" ht="18.75" customHeight="1" x14ac:dyDescent="0.25">
      <c r="A34" s="779"/>
      <c r="B34" s="154">
        <f>'MASTER DATA SHEET 2'!C34</f>
        <v>0</v>
      </c>
      <c r="C34" s="335">
        <f>'MASTER DATA SHEET 2'!B34</f>
        <v>0</v>
      </c>
      <c r="D34" s="218" t="s">
        <v>164</v>
      </c>
      <c r="E34" s="155">
        <f>'MASTER DATA SHEET 2'!K34</f>
        <v>0</v>
      </c>
      <c r="F34" s="337">
        <f>'MASTER DATA SHEET 2'!R34</f>
        <v>0</v>
      </c>
      <c r="G34" s="229">
        <f>'MASTER DATA SHEET 2'!S34</f>
        <v>0</v>
      </c>
    </row>
    <row r="35" spans="1:7" ht="18.75" customHeight="1" x14ac:dyDescent="0.25">
      <c r="A35" s="779"/>
      <c r="B35" s="154">
        <f>'MASTER DATA SHEET 2'!C35</f>
        <v>0</v>
      </c>
      <c r="C35" s="335">
        <f>'MASTER DATA SHEET 2'!B35</f>
        <v>0</v>
      </c>
      <c r="D35" s="218" t="s">
        <v>164</v>
      </c>
      <c r="E35" s="155">
        <f>'MASTER DATA SHEET 2'!K35</f>
        <v>0</v>
      </c>
      <c r="F35" s="337">
        <f>'MASTER DATA SHEET 2'!R35</f>
        <v>0</v>
      </c>
      <c r="G35" s="229">
        <f>'MASTER DATA SHEET 2'!S35</f>
        <v>0</v>
      </c>
    </row>
    <row r="36" spans="1:7" ht="15.75" x14ac:dyDescent="0.25">
      <c r="A36" s="779"/>
      <c r="B36" s="154">
        <f>'MASTER DATA SHEET 2'!C36</f>
        <v>0</v>
      </c>
      <c r="C36" s="335">
        <f>'MASTER DATA SHEET 2'!B36</f>
        <v>0</v>
      </c>
      <c r="D36" s="218" t="s">
        <v>164</v>
      </c>
      <c r="E36" s="155">
        <f>'MASTER DATA SHEET 2'!K36</f>
        <v>0</v>
      </c>
      <c r="F36" s="337">
        <f>'MASTER DATA SHEET 2'!R36</f>
        <v>0</v>
      </c>
      <c r="G36" s="229">
        <f>'MASTER DATA SHEET 2'!S36</f>
        <v>0</v>
      </c>
    </row>
    <row r="37" spans="1:7" ht="18.75" customHeight="1" x14ac:dyDescent="0.25">
      <c r="A37" s="779"/>
      <c r="B37" s="154">
        <f>'MASTER DATA SHEET 2'!C37</f>
        <v>0</v>
      </c>
      <c r="C37" s="335">
        <f>'MASTER DATA SHEET 2'!B37</f>
        <v>0</v>
      </c>
      <c r="D37" s="218" t="s">
        <v>164</v>
      </c>
      <c r="E37" s="155">
        <f>'MASTER DATA SHEET 2'!K37</f>
        <v>0</v>
      </c>
      <c r="F37" s="337">
        <f>'MASTER DATA SHEET 2'!R37</f>
        <v>0</v>
      </c>
      <c r="G37" s="229">
        <f>'MASTER DATA SHEET 2'!S37</f>
        <v>0</v>
      </c>
    </row>
    <row r="38" spans="1:7" ht="15.75" x14ac:dyDescent="0.25">
      <c r="A38" s="779"/>
      <c r="B38" s="154">
        <f>'MASTER DATA SHEET 2'!C38</f>
        <v>0</v>
      </c>
      <c r="C38" s="335">
        <f>'MASTER DATA SHEET 2'!B38</f>
        <v>0</v>
      </c>
      <c r="D38" s="218" t="s">
        <v>164</v>
      </c>
      <c r="E38" s="155">
        <f>'MASTER DATA SHEET 2'!K38</f>
        <v>0</v>
      </c>
      <c r="F38" s="337">
        <f>'MASTER DATA SHEET 2'!R38</f>
        <v>0</v>
      </c>
      <c r="G38" s="229">
        <f>'MASTER DATA SHEET 2'!S38</f>
        <v>0</v>
      </c>
    </row>
    <row r="39" spans="1:7" ht="18.75" customHeight="1" x14ac:dyDescent="0.25">
      <c r="A39" s="779"/>
      <c r="B39" s="154">
        <f>'MASTER DATA SHEET 2'!C39</f>
        <v>0</v>
      </c>
      <c r="C39" s="335">
        <f>'MASTER DATA SHEET 2'!B39</f>
        <v>0</v>
      </c>
      <c r="D39" s="218" t="s">
        <v>164</v>
      </c>
      <c r="E39" s="155">
        <f>'MASTER DATA SHEET 2'!K39</f>
        <v>0</v>
      </c>
      <c r="F39" s="337">
        <f>'MASTER DATA SHEET 2'!R39</f>
        <v>0</v>
      </c>
      <c r="G39" s="229">
        <f>'MASTER DATA SHEET 2'!S39</f>
        <v>0</v>
      </c>
    </row>
    <row r="40" spans="1:7" ht="18.75" customHeight="1" x14ac:dyDescent="0.25">
      <c r="A40" s="779"/>
      <c r="B40" s="154">
        <f>'MASTER DATA SHEET 2'!C40</f>
        <v>0</v>
      </c>
      <c r="C40" s="335">
        <f>'MASTER DATA SHEET 2'!B40</f>
        <v>0</v>
      </c>
      <c r="D40" s="218" t="s">
        <v>164</v>
      </c>
      <c r="E40" s="155">
        <f>'MASTER DATA SHEET 2'!K40</f>
        <v>0</v>
      </c>
      <c r="F40" s="337">
        <f>'MASTER DATA SHEET 2'!R40</f>
        <v>0</v>
      </c>
      <c r="G40" s="229">
        <f>'MASTER DATA SHEET 2'!S40</f>
        <v>0</v>
      </c>
    </row>
    <row r="41" spans="1:7" ht="18.75" customHeight="1" x14ac:dyDescent="0.25">
      <c r="A41" s="779"/>
      <c r="B41" s="154">
        <f>'MASTER DATA SHEET 2'!C41</f>
        <v>0</v>
      </c>
      <c r="C41" s="335">
        <f>'MASTER DATA SHEET 2'!B41</f>
        <v>0</v>
      </c>
      <c r="D41" s="218" t="s">
        <v>164</v>
      </c>
      <c r="E41" s="155">
        <f>'MASTER DATA SHEET 2'!K41</f>
        <v>0</v>
      </c>
      <c r="F41" s="337">
        <f>'MASTER DATA SHEET 2'!R41</f>
        <v>0</v>
      </c>
      <c r="G41" s="229">
        <f>'MASTER DATA SHEET 2'!S41</f>
        <v>0</v>
      </c>
    </row>
    <row r="42" spans="1:7" ht="18.75" customHeight="1" x14ac:dyDescent="0.25">
      <c r="A42" s="779"/>
      <c r="B42" s="154">
        <f>'MASTER DATA SHEET 2'!C42</f>
        <v>0</v>
      </c>
      <c r="C42" s="335">
        <f>'MASTER DATA SHEET 2'!B42</f>
        <v>0</v>
      </c>
      <c r="D42" s="218" t="s">
        <v>164</v>
      </c>
      <c r="E42" s="155">
        <f>'MASTER DATA SHEET 2'!K42</f>
        <v>0</v>
      </c>
      <c r="F42" s="337">
        <f>'MASTER DATA SHEET 2'!R42</f>
        <v>0</v>
      </c>
      <c r="G42" s="229">
        <f>'MASTER DATA SHEET 2'!S42</f>
        <v>0</v>
      </c>
    </row>
    <row r="43" spans="1:7" ht="18.75" customHeight="1" x14ac:dyDescent="0.25">
      <c r="A43" s="779"/>
      <c r="B43" s="154">
        <f>'MASTER DATA SHEET 2'!C43</f>
        <v>0</v>
      </c>
      <c r="C43" s="335">
        <f>'MASTER DATA SHEET 2'!B43</f>
        <v>0</v>
      </c>
      <c r="D43" s="218" t="s">
        <v>164</v>
      </c>
      <c r="E43" s="155">
        <f>'MASTER DATA SHEET 2'!K43</f>
        <v>0</v>
      </c>
      <c r="F43" s="337">
        <f>'MASTER DATA SHEET 2'!R43</f>
        <v>0</v>
      </c>
      <c r="G43" s="229">
        <f>'MASTER DATA SHEET 2'!S43</f>
        <v>0</v>
      </c>
    </row>
    <row r="44" spans="1:7" ht="18.75" customHeight="1" x14ac:dyDescent="0.25">
      <c r="A44" s="779"/>
      <c r="B44" s="154">
        <f>'MASTER DATA SHEET 2'!C44</f>
        <v>0</v>
      </c>
      <c r="C44" s="335">
        <f>'MASTER DATA SHEET 2'!B44</f>
        <v>0</v>
      </c>
      <c r="D44" s="218" t="s">
        <v>164</v>
      </c>
      <c r="E44" s="155">
        <f>'MASTER DATA SHEET 2'!K44</f>
        <v>0</v>
      </c>
      <c r="F44" s="337">
        <f>'MASTER DATA SHEET 2'!R44</f>
        <v>0</v>
      </c>
      <c r="G44" s="229">
        <f>'MASTER DATA SHEET 2'!S44</f>
        <v>0</v>
      </c>
    </row>
    <row r="45" spans="1:7" ht="18.75" customHeight="1" x14ac:dyDescent="0.25">
      <c r="A45" s="779"/>
      <c r="B45" s="154">
        <f>'MASTER DATA SHEET 2'!C45</f>
        <v>0</v>
      </c>
      <c r="C45" s="335">
        <f>'MASTER DATA SHEET 2'!B45</f>
        <v>0</v>
      </c>
      <c r="D45" s="218" t="s">
        <v>164</v>
      </c>
      <c r="E45" s="155">
        <f>'MASTER DATA SHEET 2'!K45</f>
        <v>0</v>
      </c>
      <c r="F45" s="337">
        <f>'MASTER DATA SHEET 2'!R45</f>
        <v>0</v>
      </c>
      <c r="G45" s="229">
        <f>'MASTER DATA SHEET 2'!S45</f>
        <v>0</v>
      </c>
    </row>
    <row r="46" spans="1:7" ht="18.75" customHeight="1" x14ac:dyDescent="0.25">
      <c r="A46" s="779"/>
      <c r="B46" s="154">
        <f>'MASTER DATA SHEET 2'!C46</f>
        <v>0</v>
      </c>
      <c r="C46" s="335">
        <f>'MASTER DATA SHEET 2'!B46</f>
        <v>0</v>
      </c>
      <c r="D46" s="218" t="s">
        <v>164</v>
      </c>
      <c r="E46" s="155">
        <f>'MASTER DATA SHEET 2'!K46</f>
        <v>0</v>
      </c>
      <c r="F46" s="337">
        <f>'MASTER DATA SHEET 2'!R46</f>
        <v>0</v>
      </c>
      <c r="G46" s="229">
        <f>'MASTER DATA SHEET 2'!S46</f>
        <v>0</v>
      </c>
    </row>
    <row r="47" spans="1:7" ht="18.75" customHeight="1" x14ac:dyDescent="0.25">
      <c r="A47" s="779"/>
      <c r="B47" s="154">
        <f>'MASTER DATA SHEET 2'!C47</f>
        <v>0</v>
      </c>
      <c r="C47" s="335">
        <f>'MASTER DATA SHEET 2'!B47</f>
        <v>0</v>
      </c>
      <c r="D47" s="218" t="s">
        <v>164</v>
      </c>
      <c r="E47" s="155">
        <f>'MASTER DATA SHEET 2'!K47</f>
        <v>0</v>
      </c>
      <c r="F47" s="337">
        <f>'MASTER DATA SHEET 2'!R47</f>
        <v>0</v>
      </c>
      <c r="G47" s="229">
        <f>'MASTER DATA SHEET 2'!S47</f>
        <v>0</v>
      </c>
    </row>
    <row r="48" spans="1:7" ht="18.75" customHeight="1" x14ac:dyDescent="0.25">
      <c r="A48" s="779"/>
      <c r="B48" s="154">
        <f>'MASTER DATA SHEET 2'!C48</f>
        <v>0</v>
      </c>
      <c r="C48" s="335">
        <f>'MASTER DATA SHEET 2'!B48</f>
        <v>0</v>
      </c>
      <c r="D48" s="218" t="s">
        <v>164</v>
      </c>
      <c r="E48" s="155">
        <f>'MASTER DATA SHEET 2'!K48</f>
        <v>0</v>
      </c>
      <c r="F48" s="337">
        <f>'MASTER DATA SHEET 2'!R48</f>
        <v>0</v>
      </c>
      <c r="G48" s="229">
        <f>'MASTER DATA SHEET 2'!S48</f>
        <v>0</v>
      </c>
    </row>
    <row r="49" spans="1:7" ht="18.75" customHeight="1" x14ac:dyDescent="0.25">
      <c r="A49" s="779"/>
      <c r="B49" s="154">
        <f>'MASTER DATA SHEET 2'!C49</f>
        <v>0</v>
      </c>
      <c r="C49" s="335">
        <f>'MASTER DATA SHEET 2'!B49</f>
        <v>0</v>
      </c>
      <c r="D49" s="218" t="s">
        <v>164</v>
      </c>
      <c r="E49" s="155">
        <f>'MASTER DATA SHEET 2'!K49</f>
        <v>0</v>
      </c>
      <c r="F49" s="337">
        <f>'MASTER DATA SHEET 2'!R49</f>
        <v>0</v>
      </c>
      <c r="G49" s="229">
        <f>'MASTER DATA SHEET 2'!S49</f>
        <v>0</v>
      </c>
    </row>
    <row r="50" spans="1:7" ht="18.75" customHeight="1" x14ac:dyDescent="0.25">
      <c r="A50" s="779"/>
      <c r="B50" s="154">
        <f>'MASTER DATA SHEET 2'!C50</f>
        <v>0</v>
      </c>
      <c r="C50" s="335">
        <f>'MASTER DATA SHEET 2'!B50</f>
        <v>0</v>
      </c>
      <c r="D50" s="218" t="s">
        <v>164</v>
      </c>
      <c r="E50" s="155">
        <f>'MASTER DATA SHEET 2'!K50</f>
        <v>0</v>
      </c>
      <c r="F50" s="337">
        <f>'MASTER DATA SHEET 2'!R50</f>
        <v>0</v>
      </c>
      <c r="G50" s="229">
        <f>'MASTER DATA SHEET 2'!S50</f>
        <v>0</v>
      </c>
    </row>
    <row r="51" spans="1:7" ht="15.75" x14ac:dyDescent="0.25">
      <c r="A51" s="779"/>
      <c r="B51" s="154">
        <f>'MASTER DATA SHEET 2'!C51</f>
        <v>0</v>
      </c>
      <c r="C51" s="335">
        <f>'MASTER DATA SHEET 2'!B51</f>
        <v>0</v>
      </c>
      <c r="D51" s="218" t="s">
        <v>164</v>
      </c>
      <c r="E51" s="155">
        <f>'MASTER DATA SHEET 2'!K51</f>
        <v>0</v>
      </c>
      <c r="F51" s="337">
        <f>'MASTER DATA SHEET 2'!R51</f>
        <v>0</v>
      </c>
      <c r="G51" s="229">
        <f>'MASTER DATA SHEET 2'!S51</f>
        <v>0</v>
      </c>
    </row>
    <row r="52" spans="1:7" ht="20.25" customHeight="1" x14ac:dyDescent="0.25">
      <c r="A52" s="779"/>
      <c r="B52" s="154">
        <f>'MASTER DATA SHEET 2'!C52</f>
        <v>0</v>
      </c>
      <c r="C52" s="335">
        <f>'MASTER DATA SHEET 2'!B52</f>
        <v>0</v>
      </c>
      <c r="D52" s="218" t="s">
        <v>164</v>
      </c>
      <c r="E52" s="155">
        <f>'MASTER DATA SHEET 2'!K52</f>
        <v>0</v>
      </c>
      <c r="F52" s="337">
        <f>'MASTER DATA SHEET 2'!R52</f>
        <v>0</v>
      </c>
      <c r="G52" s="229">
        <f>'MASTER DATA SHEET 2'!S52</f>
        <v>0</v>
      </c>
    </row>
    <row r="53" spans="1:7" ht="15.75" x14ac:dyDescent="0.25">
      <c r="A53" s="779"/>
      <c r="B53" s="154">
        <f>'MASTER DATA SHEET 2'!C53</f>
        <v>0</v>
      </c>
      <c r="C53" s="335">
        <f>'MASTER DATA SHEET 2'!B53</f>
        <v>0</v>
      </c>
      <c r="D53" s="218" t="s">
        <v>164</v>
      </c>
      <c r="E53" s="155">
        <f>'MASTER DATA SHEET 2'!K53</f>
        <v>0</v>
      </c>
      <c r="F53" s="337">
        <f>'MASTER DATA SHEET 2'!R53</f>
        <v>0</v>
      </c>
      <c r="G53" s="229">
        <f>'MASTER DATA SHEET 2'!S53</f>
        <v>0</v>
      </c>
    </row>
    <row r="54" spans="1:7" ht="15.75" x14ac:dyDescent="0.25">
      <c r="A54" s="779"/>
      <c r="B54" s="154">
        <f>'MASTER DATA SHEET 2'!C54</f>
        <v>0</v>
      </c>
      <c r="C54" s="335">
        <f>'MASTER DATA SHEET 2'!B54</f>
        <v>0</v>
      </c>
      <c r="D54" s="218" t="s">
        <v>164</v>
      </c>
      <c r="E54" s="155">
        <f>'MASTER DATA SHEET 2'!K54</f>
        <v>0</v>
      </c>
      <c r="F54" s="337">
        <f>'MASTER DATA SHEET 2'!R54</f>
        <v>0</v>
      </c>
      <c r="G54" s="229">
        <f>'MASTER DATA SHEET 2'!S54</f>
        <v>0</v>
      </c>
    </row>
    <row r="55" spans="1:7" ht="15.75" x14ac:dyDescent="0.25">
      <c r="A55" s="779"/>
      <c r="B55" s="154">
        <f>'MASTER DATA SHEET 2'!C55</f>
        <v>0</v>
      </c>
      <c r="C55" s="335">
        <f>'MASTER DATA SHEET 2'!B55</f>
        <v>0</v>
      </c>
      <c r="D55" s="218" t="s">
        <v>164</v>
      </c>
      <c r="E55" s="155">
        <f>'MASTER DATA SHEET 2'!K55</f>
        <v>0</v>
      </c>
      <c r="F55" s="337">
        <f>'MASTER DATA SHEET 2'!R55</f>
        <v>0</v>
      </c>
      <c r="G55" s="229">
        <f>'MASTER DATA SHEET 2'!S55</f>
        <v>0</v>
      </c>
    </row>
    <row r="56" spans="1:7" ht="15.75" x14ac:dyDescent="0.25">
      <c r="A56" s="779"/>
      <c r="B56" s="154">
        <f>'MASTER DATA SHEET 2'!C56</f>
        <v>0</v>
      </c>
      <c r="C56" s="335">
        <f>'MASTER DATA SHEET 2'!B56</f>
        <v>0</v>
      </c>
      <c r="D56" s="218" t="s">
        <v>164</v>
      </c>
      <c r="E56" s="155">
        <f>'MASTER DATA SHEET 2'!K56</f>
        <v>0</v>
      </c>
      <c r="F56" s="337">
        <f>'MASTER DATA SHEET 2'!R56</f>
        <v>0</v>
      </c>
      <c r="G56" s="229">
        <f>'MASTER DATA SHEET 2'!S56</f>
        <v>0</v>
      </c>
    </row>
    <row r="57" spans="1:7" ht="15.75" x14ac:dyDescent="0.25">
      <c r="A57" s="779"/>
      <c r="B57" s="154">
        <f>'MASTER DATA SHEET 2'!C57</f>
        <v>0</v>
      </c>
      <c r="C57" s="335">
        <f>'MASTER DATA SHEET 2'!B57</f>
        <v>0</v>
      </c>
      <c r="D57" s="218" t="s">
        <v>164</v>
      </c>
      <c r="E57" s="155">
        <f>'MASTER DATA SHEET 2'!K57</f>
        <v>0</v>
      </c>
      <c r="F57" s="337">
        <f>'MASTER DATA SHEET 2'!R57</f>
        <v>0</v>
      </c>
      <c r="G57" s="229">
        <f>'MASTER DATA SHEET 2'!S57</f>
        <v>0</v>
      </c>
    </row>
    <row r="58" spans="1:7" ht="15.75" x14ac:dyDescent="0.25">
      <c r="A58" s="779"/>
      <c r="B58" s="154">
        <f>'MASTER DATA SHEET 2'!C58</f>
        <v>0</v>
      </c>
      <c r="C58" s="335">
        <f>'MASTER DATA SHEET 2'!B58</f>
        <v>0</v>
      </c>
      <c r="D58" s="218" t="s">
        <v>164</v>
      </c>
      <c r="E58" s="155">
        <f>'MASTER DATA SHEET 2'!K58</f>
        <v>0</v>
      </c>
      <c r="F58" s="337">
        <f>'MASTER DATA SHEET 2'!R58</f>
        <v>0</v>
      </c>
      <c r="G58" s="229">
        <f>'MASTER DATA SHEET 2'!S58</f>
        <v>0</v>
      </c>
    </row>
    <row r="59" spans="1:7" ht="15.75" x14ac:dyDescent="0.25">
      <c r="A59" s="779"/>
      <c r="B59" s="154">
        <f>'MASTER DATA SHEET 2'!C59</f>
        <v>0</v>
      </c>
      <c r="C59" s="335">
        <f>'MASTER DATA SHEET 2'!B59</f>
        <v>0</v>
      </c>
      <c r="D59" s="218" t="s">
        <v>164</v>
      </c>
      <c r="E59" s="155">
        <f>'MASTER DATA SHEET 2'!K59</f>
        <v>0</v>
      </c>
      <c r="F59" s="337">
        <f>'MASTER DATA SHEET 2'!R59</f>
        <v>0</v>
      </c>
      <c r="G59" s="229">
        <f>'MASTER DATA SHEET 2'!S59</f>
        <v>0</v>
      </c>
    </row>
    <row r="60" spans="1:7" ht="15.75" x14ac:dyDescent="0.25">
      <c r="A60" s="779"/>
      <c r="B60" s="154">
        <f>'MASTER DATA SHEET 2'!C60</f>
        <v>0</v>
      </c>
      <c r="C60" s="335">
        <f>'MASTER DATA SHEET 2'!B60</f>
        <v>0</v>
      </c>
      <c r="D60" s="218" t="s">
        <v>164</v>
      </c>
      <c r="E60" s="155">
        <f>'MASTER DATA SHEET 2'!K60</f>
        <v>0</v>
      </c>
      <c r="F60" s="337">
        <f>'MASTER DATA SHEET 2'!R60</f>
        <v>0</v>
      </c>
      <c r="G60" s="229">
        <f>'MASTER DATA SHEET 2'!S60</f>
        <v>0</v>
      </c>
    </row>
    <row r="61" spans="1:7" ht="15.75" x14ac:dyDescent="0.25">
      <c r="A61" s="780"/>
      <c r="B61" s="154">
        <f>'MASTER DATA SHEET 2'!C61</f>
        <v>0</v>
      </c>
      <c r="C61" s="335">
        <f>'MASTER DATA SHEET 2'!B61</f>
        <v>0</v>
      </c>
      <c r="D61" s="218" t="s">
        <v>164</v>
      </c>
      <c r="E61" s="155">
        <f>'MASTER DATA SHEET 2'!K61</f>
        <v>0</v>
      </c>
      <c r="F61" s="337">
        <f>'MASTER DATA SHEET 2'!R61</f>
        <v>0</v>
      </c>
      <c r="G61" s="229">
        <f>'MASTER DATA SHEET 2'!S61</f>
        <v>0</v>
      </c>
    </row>
    <row r="62" spans="1:7" ht="18.75" x14ac:dyDescent="0.2">
      <c r="A62" s="88"/>
      <c r="B62" s="318" t="s">
        <v>7</v>
      </c>
      <c r="C62" s="319"/>
      <c r="D62" s="319"/>
      <c r="E62" s="320">
        <f>SUM(E5:E61)</f>
        <v>77700</v>
      </c>
      <c r="F62" s="319"/>
      <c r="G62" s="321"/>
    </row>
    <row r="63" spans="1:7" x14ac:dyDescent="0.2"/>
    <row r="64" spans="1:7" ht="18.75" x14ac:dyDescent="0.3">
      <c r="E64" s="674" t="str">
        <f>'MASTER DATA SHEET 1'!L2</f>
        <v>iz/kkukpk;Z</v>
      </c>
      <c r="F64" s="674"/>
      <c r="G64" s="674"/>
    </row>
    <row r="65" spans="1:14" ht="18.75" x14ac:dyDescent="0.3">
      <c r="E65" s="674" t="str">
        <f>'MASTER DATA SHEET 1'!L3</f>
        <v>jk-m-ek-fo-Mlk.kk [kqnZ</v>
      </c>
      <c r="F65" s="674"/>
      <c r="G65" s="674"/>
    </row>
    <row r="66" spans="1:14" ht="18.75" x14ac:dyDescent="0.3">
      <c r="E66" s="674" t="str">
        <f>'MASTER DATA SHEET 1'!L4</f>
        <v xml:space="preserve"> ¼ekSyklj½ MhMokuk dqpkeu</v>
      </c>
      <c r="F66" s="674"/>
      <c r="G66" s="674"/>
    </row>
    <row r="67" spans="1:14" ht="18" x14ac:dyDescent="0.2">
      <c r="C67" s="345"/>
      <c r="G67" s="230"/>
    </row>
    <row r="68" spans="1:14" x14ac:dyDescent="0.2">
      <c r="G68" s="230"/>
    </row>
    <row r="69" spans="1:14" x14ac:dyDescent="0.2"/>
    <row r="70" spans="1:14" x14ac:dyDescent="0.2"/>
    <row r="71" spans="1:14" x14ac:dyDescent="0.2"/>
    <row r="72" spans="1:14" x14ac:dyDescent="0.2"/>
    <row r="73" spans="1:14" x14ac:dyDescent="0.2"/>
    <row r="74" spans="1:14" ht="63" customHeight="1" x14ac:dyDescent="0.45">
      <c r="A74" s="776" t="s">
        <v>240</v>
      </c>
      <c r="B74" s="776"/>
      <c r="C74" s="776"/>
      <c r="D74" s="776"/>
      <c r="E74" s="776"/>
      <c r="F74" s="776"/>
      <c r="G74" s="776"/>
      <c r="H74" s="152"/>
      <c r="I74" s="152"/>
      <c r="J74" s="152"/>
      <c r="K74" s="152"/>
      <c r="L74" s="152"/>
      <c r="M74" s="152"/>
      <c r="N74" s="152"/>
    </row>
    <row r="75" spans="1:14" x14ac:dyDescent="0.2"/>
    <row r="76" spans="1:14" x14ac:dyDescent="0.2"/>
    <row r="77" spans="1:14" x14ac:dyDescent="0.2"/>
    <row r="78" spans="1:14" x14ac:dyDescent="0.2"/>
    <row r="79" spans="1:14" x14ac:dyDescent="0.2"/>
  </sheetData>
  <sheetProtection password="CDA0" sheet="1" objects="1" scenarios="1" formatRows="0"/>
  <mergeCells count="7">
    <mergeCell ref="A1:G1"/>
    <mergeCell ref="A74:G74"/>
    <mergeCell ref="A3:G3"/>
    <mergeCell ref="E64:G64"/>
    <mergeCell ref="E65:G65"/>
    <mergeCell ref="E66:G66"/>
    <mergeCell ref="A6:A61"/>
  </mergeCells>
  <printOptions horizontalCentered="1"/>
  <pageMargins left="0.31496062992125984" right="0.31496062992125984" top="0.35433070866141736" bottom="0.35433070866141736" header="0.51181102362204722" footer="0.51181102362204722"/>
  <pageSetup paperSize="9" scale="90" orientation="landscape" r:id="rId1"/>
  <headerFooter alignWithMargins="0">
    <oddFooter>&amp;C&amp;Z&amp;F&amp;R&amp;A</oddFooter>
  </headerFooter>
  <rowBreaks count="1" manualBreakCount="1">
    <brk id="55" max="6" man="1"/>
  </rowBreaks>
  <colBreaks count="1" manualBreakCount="1">
    <brk id="6" max="6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W30"/>
  <sheetViews>
    <sheetView showRowColHeaders="0" view="pageBreakPreview" topLeftCell="A19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5.5703125" style="1" customWidth="1"/>
    <col min="2" max="2" width="9.42578125" style="1"/>
    <col min="3" max="3" width="24.42578125" style="1" customWidth="1"/>
    <col min="4" max="4" width="14" style="1" customWidth="1"/>
    <col min="5" max="7" width="12.42578125" style="1" customWidth="1"/>
    <col min="8" max="8" width="12.5703125" style="1" customWidth="1"/>
    <col min="9" max="9" width="12" style="1" customWidth="1"/>
    <col min="10" max="10" width="11.5703125" style="1" customWidth="1"/>
    <col min="11" max="13" width="11.42578125" style="1" customWidth="1"/>
    <col min="14" max="14" width="13.5703125" style="1" customWidth="1"/>
    <col min="15" max="16384" width="9.42578125" style="1"/>
  </cols>
  <sheetData>
    <row r="1" spans="1:23" ht="27.75" x14ac:dyDescent="0.2">
      <c r="A1" s="45"/>
      <c r="B1" s="783" t="str">
        <f>'MASTER DATA SHEET 1'!C1</f>
        <v xml:space="preserve">dk;kZy; iz/kkukpk;Z jktdh; mPp ek/;fed fo/kky; Mlk.kk joqZn ¼ekSyklj½ MhMokuk dqpkeu </v>
      </c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</row>
    <row r="2" spans="1:23" ht="26.25" x14ac:dyDescent="0.2">
      <c r="A2" s="326"/>
      <c r="B2" s="784" t="s">
        <v>479</v>
      </c>
      <c r="C2" s="784"/>
      <c r="D2" s="784"/>
      <c r="E2" s="784"/>
      <c r="F2" s="784"/>
      <c r="G2" s="784"/>
      <c r="H2" s="784"/>
      <c r="I2" s="785"/>
      <c r="J2" s="785"/>
      <c r="K2" s="785"/>
      <c r="L2" s="785"/>
      <c r="M2" s="785"/>
      <c r="N2" s="785"/>
    </row>
    <row r="3" spans="1:23" ht="28.5" x14ac:dyDescent="0.2">
      <c r="A3" s="787" t="s">
        <v>293</v>
      </c>
      <c r="B3" s="788"/>
      <c r="C3" s="788"/>
      <c r="D3" s="789"/>
      <c r="E3" s="786" t="str">
        <f>'MASTER DATA SHEET 1'!C4</f>
        <v>2202-02-109-27-01</v>
      </c>
      <c r="F3" s="786"/>
      <c r="G3" s="786"/>
      <c r="H3" s="786"/>
      <c r="I3" s="790" t="str">
        <f>'MASTER DATA SHEET 1'!H4</f>
        <v>STATE FUND</v>
      </c>
      <c r="J3" s="790"/>
      <c r="K3" s="790"/>
      <c r="L3" s="790"/>
      <c r="M3" s="790"/>
      <c r="N3" s="790"/>
      <c r="O3" s="47"/>
      <c r="P3" s="47"/>
      <c r="Q3" s="47"/>
      <c r="R3" s="48"/>
      <c r="S3" s="48"/>
      <c r="T3" s="48"/>
      <c r="U3" s="48"/>
      <c r="V3" s="48"/>
      <c r="W3" s="48"/>
    </row>
    <row r="4" spans="1:23" ht="30.75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3" ht="40.5" x14ac:dyDescent="0.2">
      <c r="A5" s="50" t="s">
        <v>259</v>
      </c>
      <c r="B5" s="50" t="s">
        <v>260</v>
      </c>
      <c r="C5" s="50" t="s">
        <v>261</v>
      </c>
      <c r="D5" s="50" t="s">
        <v>27</v>
      </c>
      <c r="E5" s="50" t="s">
        <v>189</v>
      </c>
      <c r="F5" s="50" t="s">
        <v>188</v>
      </c>
      <c r="G5" s="50" t="s">
        <v>19</v>
      </c>
      <c r="H5" s="50" t="s">
        <v>21</v>
      </c>
      <c r="I5" s="50" t="s">
        <v>22</v>
      </c>
      <c r="J5" s="50" t="s">
        <v>262</v>
      </c>
      <c r="K5" s="50" t="s">
        <v>85</v>
      </c>
      <c r="L5" s="50" t="s">
        <v>20</v>
      </c>
      <c r="M5" s="50" t="s">
        <v>20</v>
      </c>
      <c r="N5" s="50" t="s">
        <v>32</v>
      </c>
    </row>
    <row r="6" spans="1:23" ht="20.25" x14ac:dyDescent="0.2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</row>
    <row r="7" spans="1:23" ht="117" customHeight="1" x14ac:dyDescent="0.2">
      <c r="A7" s="49">
        <v>1</v>
      </c>
      <c r="B7" s="261">
        <f>'MASTER DATA SHEET 1'!C3</f>
        <v>111111</v>
      </c>
      <c r="C7" s="50" t="str">
        <f>'MASTER DATA SHEET 1'!C2</f>
        <v xml:space="preserve">jktdh; mPp ek/;fed fo/kky; Mlk.kk joqZn ¼ekSyklj½ MhMokuk dqpkeu </v>
      </c>
      <c r="D7" s="51">
        <f>'MASTER DATA SHEET 1'!C124</f>
        <v>0</v>
      </c>
      <c r="E7" s="51">
        <f>'MASTER DATA SHEET 1'!D124</f>
        <v>0</v>
      </c>
      <c r="F7" s="51">
        <f>'MASTER DATA SHEET 1'!E124</f>
        <v>0</v>
      </c>
      <c r="G7" s="51">
        <f>'MASTER DATA SHEET 1'!F124</f>
        <v>0</v>
      </c>
      <c r="H7" s="51">
        <f>'MASTER DATA SHEET 1'!G124</f>
        <v>0</v>
      </c>
      <c r="I7" s="51">
        <f>'MASTER DATA SHEET 1'!J124</f>
        <v>0</v>
      </c>
      <c r="J7" s="51">
        <f>'MASTER DATA SHEET 1'!H124</f>
        <v>0</v>
      </c>
      <c r="K7" s="51">
        <f>'MASTER DATA SHEET 1'!I124</f>
        <v>0</v>
      </c>
      <c r="L7" s="51">
        <f>'MASTER DATA SHEET 1'!K124</f>
        <v>0</v>
      </c>
      <c r="M7" s="51">
        <f>'MASTER DATA SHEET 1'!L124</f>
        <v>0</v>
      </c>
      <c r="N7" s="51">
        <f>SUM(D7:M7)</f>
        <v>0</v>
      </c>
    </row>
    <row r="8" spans="1:23" x14ac:dyDescent="0.2"/>
    <row r="9" spans="1:23" x14ac:dyDescent="0.2"/>
    <row r="10" spans="1:23" x14ac:dyDescent="0.2"/>
    <row r="11" spans="1:23" ht="20.25" x14ac:dyDescent="0.3">
      <c r="I11" s="782" t="str">
        <f>'MASTER DATA SHEET 1'!L2</f>
        <v>iz/kkukpk;Z</v>
      </c>
      <c r="J11" s="782"/>
      <c r="K11" s="782"/>
      <c r="L11" s="782"/>
      <c r="M11" s="782"/>
      <c r="N11" s="782"/>
    </row>
    <row r="12" spans="1:23" ht="20.25" x14ac:dyDescent="0.3">
      <c r="H12" s="21"/>
      <c r="I12" s="782" t="str">
        <f>'MASTER DATA SHEET 1'!L3</f>
        <v>jk-m-ek-fo-Mlk.kk [kqnZ</v>
      </c>
      <c r="J12" s="782"/>
      <c r="K12" s="782"/>
      <c r="L12" s="782"/>
      <c r="M12" s="782"/>
      <c r="N12" s="782"/>
    </row>
    <row r="13" spans="1:23" ht="20.25" x14ac:dyDescent="0.3">
      <c r="I13" s="782" t="str">
        <f>'MASTER DATA SHEET 1'!L4</f>
        <v xml:space="preserve"> ¼ekSyklj½ MhMokuk dqpkeu</v>
      </c>
      <c r="J13" s="782"/>
      <c r="K13" s="782"/>
      <c r="L13" s="782"/>
      <c r="M13" s="782"/>
      <c r="N13" s="782"/>
    </row>
    <row r="14" spans="1:23" ht="18" x14ac:dyDescent="0.2">
      <c r="F14" s="345"/>
    </row>
    <row r="15" spans="1:23" x14ac:dyDescent="0.2"/>
    <row r="16" spans="1:23" x14ac:dyDescent="0.2"/>
    <row r="17" spans="3:16" x14ac:dyDescent="0.2"/>
    <row r="18" spans="3:16" x14ac:dyDescent="0.2"/>
    <row r="19" spans="3:16" ht="30.75" x14ac:dyDescent="0.2">
      <c r="C19" s="781" t="s">
        <v>371</v>
      </c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</row>
    <row r="20" spans="3:16" x14ac:dyDescent="0.2"/>
    <row r="21" spans="3:16" x14ac:dyDescent="0.2"/>
    <row r="22" spans="3:16" x14ac:dyDescent="0.2"/>
    <row r="23" spans="3:16" x14ac:dyDescent="0.2"/>
    <row r="24" spans="3:16" x14ac:dyDescent="0.2"/>
    <row r="25" spans="3:16" x14ac:dyDescent="0.2"/>
    <row r="26" spans="3:16" x14ac:dyDescent="0.2"/>
    <row r="27" spans="3:16" x14ac:dyDescent="0.2"/>
    <row r="28" spans="3:16" x14ac:dyDescent="0.2"/>
    <row r="29" spans="3:16" x14ac:dyDescent="0.2"/>
    <row r="30" spans="3:16" x14ac:dyDescent="0.2"/>
  </sheetData>
  <sheetProtection password="CDA0" sheet="1" objects="1" scenarios="1" formatRows="0"/>
  <mergeCells count="9">
    <mergeCell ref="C19:P19"/>
    <mergeCell ref="I11:N11"/>
    <mergeCell ref="I12:N12"/>
    <mergeCell ref="I13:N13"/>
    <mergeCell ref="B1:N1"/>
    <mergeCell ref="B2:N2"/>
    <mergeCell ref="E3:H3"/>
    <mergeCell ref="A3:D3"/>
    <mergeCell ref="I3:N3"/>
  </mergeCells>
  <printOptions horizontalCentered="1"/>
  <pageMargins left="0.7" right="0.7" top="0.75" bottom="0.75" header="0.3" footer="0.3"/>
  <pageSetup paperSize="9" scale="76" orientation="landscape" r:id="rId1"/>
  <headerFooter>
    <oddFooter>&amp;C&amp;Z&amp;F&amp;R&amp;A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G174"/>
  <sheetViews>
    <sheetView showRowColHeaders="0" topLeftCell="A7" zoomScale="85" zoomScaleNormal="85" workbookViewId="0">
      <selection activeCell="H22" sqref="H22"/>
    </sheetView>
  </sheetViews>
  <sheetFormatPr defaultColWidth="0" defaultRowHeight="12.75" zeroHeight="1" x14ac:dyDescent="0.2"/>
  <cols>
    <col min="1" max="1" width="4.42578125" style="22" customWidth="1"/>
    <col min="2" max="2" width="35.42578125" style="22" bestFit="1" customWidth="1"/>
    <col min="3" max="3" width="12.5703125" style="22" customWidth="1"/>
    <col min="4" max="4" width="10.42578125" style="22" customWidth="1"/>
    <col min="5" max="5" width="13.5703125" style="22" customWidth="1"/>
    <col min="6" max="6" width="10.5703125" style="22" customWidth="1"/>
    <col min="7" max="7" width="10.42578125" style="22" customWidth="1"/>
    <col min="8" max="8" width="9.42578125" style="22" customWidth="1"/>
    <col min="9" max="9" width="16.5703125" style="22" customWidth="1"/>
    <col min="10" max="11" width="13.5703125" style="22" customWidth="1"/>
    <col min="12" max="13" width="12.5703125" style="22" customWidth="1"/>
    <col min="14" max="14" width="11.42578125" style="22" customWidth="1"/>
    <col min="15" max="17" width="10.5703125" style="22" customWidth="1"/>
    <col min="18" max="18" width="11.140625" style="22" customWidth="1"/>
    <col min="19" max="19" width="10.5703125" style="22" customWidth="1"/>
    <col min="20" max="20" width="10.42578125" style="22" customWidth="1"/>
    <col min="21" max="21" width="11.140625" style="22" customWidth="1"/>
    <col min="22" max="23" width="11.42578125" style="22" customWidth="1"/>
    <col min="24" max="24" width="10.5703125" style="22" customWidth="1"/>
    <col min="25" max="25" width="11" style="22" customWidth="1"/>
    <col min="26" max="26" width="11.5703125" style="22" customWidth="1"/>
    <col min="27" max="27" width="11.42578125" style="22" customWidth="1"/>
    <col min="28" max="28" width="11.5703125" style="22" bestFit="1" customWidth="1"/>
    <col min="29" max="29" width="12.5703125" style="22" customWidth="1"/>
    <col min="30" max="33" width="9.42578125" style="22" customWidth="1"/>
    <col min="34" max="16384" width="9.42578125" style="22" hidden="1"/>
  </cols>
  <sheetData>
    <row r="1" spans="1:29" ht="23.25" customHeight="1" x14ac:dyDescent="0.2">
      <c r="A1" s="524" t="s">
        <v>80</v>
      </c>
      <c r="B1" s="525"/>
      <c r="C1" s="350" t="s">
        <v>500</v>
      </c>
      <c r="D1" s="351"/>
      <c r="E1" s="352"/>
      <c r="F1" s="352"/>
      <c r="G1" s="353"/>
      <c r="H1" s="352"/>
      <c r="I1" s="352"/>
      <c r="J1" s="354"/>
      <c r="L1" s="522" t="s">
        <v>370</v>
      </c>
      <c r="M1" s="522"/>
      <c r="N1" s="522"/>
      <c r="O1" s="522"/>
      <c r="Q1" s="528" t="s">
        <v>244</v>
      </c>
      <c r="R1" s="528"/>
      <c r="S1" s="528"/>
      <c r="T1" s="528"/>
      <c r="U1" s="1"/>
      <c r="V1" s="1"/>
    </row>
    <row r="2" spans="1:29" ht="26.25" customHeight="1" x14ac:dyDescent="0.2">
      <c r="A2" s="524" t="s">
        <v>369</v>
      </c>
      <c r="B2" s="525"/>
      <c r="C2" s="350" t="s">
        <v>501</v>
      </c>
      <c r="D2" s="352"/>
      <c r="E2" s="352"/>
      <c r="F2" s="352"/>
      <c r="G2" s="352"/>
      <c r="H2" s="352"/>
      <c r="I2" s="352"/>
      <c r="J2" s="354"/>
      <c r="L2" s="523" t="s">
        <v>393</v>
      </c>
      <c r="M2" s="523"/>
      <c r="N2" s="523"/>
      <c r="O2" s="523"/>
      <c r="Q2" s="531" t="s">
        <v>397</v>
      </c>
      <c r="R2" s="531"/>
      <c r="S2" s="531" t="s">
        <v>469</v>
      </c>
      <c r="T2" s="531"/>
      <c r="U2" s="1"/>
      <c r="V2" s="1"/>
    </row>
    <row r="3" spans="1:29" ht="26.25" customHeight="1" x14ac:dyDescent="0.2">
      <c r="A3" s="526" t="s">
        <v>198</v>
      </c>
      <c r="B3" s="527"/>
      <c r="C3" s="513">
        <v>111111</v>
      </c>
      <c r="D3" s="513"/>
      <c r="E3" s="513"/>
      <c r="F3" s="513"/>
      <c r="G3" s="513"/>
      <c r="H3" s="513"/>
      <c r="I3" s="513"/>
      <c r="J3" s="513"/>
      <c r="L3" s="523" t="s">
        <v>421</v>
      </c>
      <c r="M3" s="523"/>
      <c r="N3" s="523"/>
      <c r="O3" s="523"/>
      <c r="Q3" s="511">
        <v>0</v>
      </c>
      <c r="R3" s="511"/>
      <c r="S3" s="532">
        <v>0</v>
      </c>
      <c r="T3" s="532"/>
      <c r="U3" s="1"/>
      <c r="V3" s="1"/>
    </row>
    <row r="4" spans="1:29" ht="26.25" customHeight="1" x14ac:dyDescent="0.2">
      <c r="A4" s="524" t="s">
        <v>284</v>
      </c>
      <c r="B4" s="525"/>
      <c r="C4" s="516" t="s">
        <v>422</v>
      </c>
      <c r="D4" s="517"/>
      <c r="E4" s="517"/>
      <c r="F4" s="517"/>
      <c r="G4" s="518"/>
      <c r="H4" s="519" t="s">
        <v>356</v>
      </c>
      <c r="I4" s="519"/>
      <c r="J4" s="519"/>
      <c r="L4" s="523" t="s">
        <v>502</v>
      </c>
      <c r="M4" s="523"/>
      <c r="N4" s="523"/>
      <c r="O4" s="523"/>
    </row>
    <row r="5" spans="1:29" ht="23.25" x14ac:dyDescent="0.2">
      <c r="A5" s="520" t="s">
        <v>418</v>
      </c>
      <c r="B5" s="521"/>
      <c r="C5" s="521"/>
      <c r="D5" s="521"/>
      <c r="E5" s="521"/>
      <c r="F5" s="521"/>
      <c r="G5" s="521"/>
      <c r="H5" s="521"/>
      <c r="I5" s="170"/>
    </row>
    <row r="6" spans="1:29" ht="20.25" customHeight="1" x14ac:dyDescent="0.2">
      <c r="A6" s="514" t="s">
        <v>118</v>
      </c>
      <c r="B6" s="514"/>
      <c r="C6" s="514"/>
      <c r="D6" s="514"/>
      <c r="E6" s="514"/>
      <c r="F6" s="514"/>
      <c r="G6" s="514"/>
      <c r="H6" s="514"/>
    </row>
    <row r="7" spans="1:29" s="108" customFormat="1" ht="18.75" x14ac:dyDescent="0.2">
      <c r="A7" s="515" t="s">
        <v>38</v>
      </c>
      <c r="B7" s="512" t="s">
        <v>156</v>
      </c>
      <c r="C7" s="512" t="s">
        <v>258</v>
      </c>
      <c r="D7" s="512" t="s">
        <v>157</v>
      </c>
      <c r="E7" s="512" t="s">
        <v>158</v>
      </c>
      <c r="F7" s="512"/>
      <c r="G7" s="512" t="s">
        <v>192</v>
      </c>
      <c r="H7" s="512" t="s">
        <v>195</v>
      </c>
      <c r="I7" s="22"/>
      <c r="V7" s="1"/>
      <c r="W7" s="1"/>
      <c r="X7" s="1"/>
      <c r="Y7" s="1"/>
      <c r="Z7" s="1"/>
      <c r="AA7" s="1"/>
      <c r="AB7" s="1"/>
    </row>
    <row r="8" spans="1:29" s="108" customFormat="1" ht="20.25" customHeight="1" x14ac:dyDescent="0.2">
      <c r="A8" s="515"/>
      <c r="B8" s="512"/>
      <c r="C8" s="512"/>
      <c r="D8" s="512"/>
      <c r="E8" s="281" t="s">
        <v>160</v>
      </c>
      <c r="F8" s="281" t="s">
        <v>161</v>
      </c>
      <c r="G8" s="512"/>
      <c r="H8" s="512"/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" customHeight="1" x14ac:dyDescent="0.2">
      <c r="A9" s="275">
        <v>1</v>
      </c>
      <c r="B9" s="276" t="s">
        <v>314</v>
      </c>
      <c r="C9" s="275" t="s">
        <v>349</v>
      </c>
      <c r="D9" s="349"/>
      <c r="E9" s="349"/>
      <c r="F9" s="349"/>
      <c r="G9" s="275">
        <f>SUM(E9:F9)</f>
        <v>0</v>
      </c>
      <c r="H9" s="276">
        <f>D9-G9</f>
        <v>0</v>
      </c>
      <c r="J9" s="533" t="s">
        <v>216</v>
      </c>
      <c r="K9" s="534"/>
      <c r="L9" s="534"/>
      <c r="M9" s="534"/>
      <c r="N9" s="534"/>
      <c r="O9" s="534"/>
      <c r="P9" s="534"/>
      <c r="Q9" s="534"/>
      <c r="R9" s="534"/>
      <c r="S9" s="534"/>
      <c r="T9" s="534"/>
      <c r="U9" s="534"/>
      <c r="V9" s="534"/>
      <c r="W9" s="534"/>
      <c r="X9" s="534"/>
      <c r="Y9" s="534"/>
      <c r="Z9" s="534"/>
      <c r="AA9" s="534"/>
      <c r="AB9" s="534"/>
      <c r="AC9" s="535"/>
    </row>
    <row r="10" spans="1:29" ht="18" customHeight="1" x14ac:dyDescent="0.2">
      <c r="A10" s="275">
        <v>2</v>
      </c>
      <c r="B10" s="276" t="s">
        <v>316</v>
      </c>
      <c r="C10" s="275" t="s">
        <v>348</v>
      </c>
      <c r="D10" s="349"/>
      <c r="E10" s="349"/>
      <c r="F10" s="349"/>
      <c r="G10" s="275">
        <f t="shared" ref="G10:G46" si="0">SUM(E10:F10)</f>
        <v>0</v>
      </c>
      <c r="H10" s="276">
        <f t="shared" ref="H10:H46" si="1">D10-G10</f>
        <v>0</v>
      </c>
      <c r="J10" s="536" t="s">
        <v>86</v>
      </c>
      <c r="K10" s="539" t="s">
        <v>209</v>
      </c>
      <c r="L10" s="540"/>
      <c r="M10" s="539" t="s">
        <v>210</v>
      </c>
      <c r="N10" s="540"/>
      <c r="O10" s="539" t="s">
        <v>211</v>
      </c>
      <c r="P10" s="540"/>
      <c r="Q10" s="543" t="s">
        <v>212</v>
      </c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5"/>
    </row>
    <row r="11" spans="1:29" ht="18" customHeight="1" x14ac:dyDescent="0.2">
      <c r="A11" s="275">
        <v>3</v>
      </c>
      <c r="B11" s="276" t="s">
        <v>311</v>
      </c>
      <c r="C11" s="275" t="s">
        <v>302</v>
      </c>
      <c r="D11" s="349"/>
      <c r="E11" s="349"/>
      <c r="F11" s="349"/>
      <c r="G11" s="275">
        <f t="shared" si="0"/>
        <v>0</v>
      </c>
      <c r="H11" s="276">
        <f t="shared" si="1"/>
        <v>0</v>
      </c>
      <c r="J11" s="537"/>
      <c r="K11" s="541"/>
      <c r="L11" s="542"/>
      <c r="M11" s="541"/>
      <c r="N11" s="542"/>
      <c r="O11" s="541"/>
      <c r="P11" s="542"/>
      <c r="Q11" s="546" t="s">
        <v>135</v>
      </c>
      <c r="R11" s="547"/>
      <c r="S11" s="546" t="s">
        <v>213</v>
      </c>
      <c r="T11" s="547"/>
      <c r="U11" s="546" t="s">
        <v>214</v>
      </c>
      <c r="V11" s="547"/>
      <c r="W11" s="546" t="s">
        <v>13</v>
      </c>
      <c r="X11" s="547"/>
      <c r="Y11" s="546" t="s">
        <v>359</v>
      </c>
      <c r="Z11" s="547"/>
      <c r="AA11" s="546" t="s">
        <v>215</v>
      </c>
      <c r="AB11" s="548"/>
      <c r="AC11" s="547"/>
    </row>
    <row r="12" spans="1:29" ht="29.25" customHeight="1" x14ac:dyDescent="0.2">
      <c r="A12" s="275">
        <v>4</v>
      </c>
      <c r="B12" s="277" t="s">
        <v>335</v>
      </c>
      <c r="C12" s="275" t="s">
        <v>302</v>
      </c>
      <c r="D12" s="349"/>
      <c r="E12" s="349"/>
      <c r="F12" s="349"/>
      <c r="G12" s="275">
        <f t="shared" si="0"/>
        <v>0</v>
      </c>
      <c r="H12" s="277">
        <f t="shared" si="1"/>
        <v>0</v>
      </c>
      <c r="J12" s="538"/>
      <c r="K12" s="282" t="s">
        <v>398</v>
      </c>
      <c r="L12" s="282" t="s">
        <v>423</v>
      </c>
      <c r="M12" s="282" t="s">
        <v>398</v>
      </c>
      <c r="N12" s="282" t="s">
        <v>423</v>
      </c>
      <c r="O12" s="282" t="s">
        <v>398</v>
      </c>
      <c r="P12" s="282" t="s">
        <v>423</v>
      </c>
      <c r="Q12" s="282" t="s">
        <v>398</v>
      </c>
      <c r="R12" s="282" t="s">
        <v>423</v>
      </c>
      <c r="S12" s="282" t="s">
        <v>398</v>
      </c>
      <c r="T12" s="282" t="s">
        <v>423</v>
      </c>
      <c r="U12" s="282" t="s">
        <v>398</v>
      </c>
      <c r="V12" s="282" t="s">
        <v>423</v>
      </c>
      <c r="W12" s="282" t="s">
        <v>398</v>
      </c>
      <c r="X12" s="282" t="s">
        <v>423</v>
      </c>
      <c r="Y12" s="282" t="s">
        <v>398</v>
      </c>
      <c r="Z12" s="282" t="s">
        <v>423</v>
      </c>
      <c r="AA12" s="282" t="s">
        <v>219</v>
      </c>
      <c r="AB12" s="282" t="s">
        <v>398</v>
      </c>
      <c r="AC12" s="282" t="s">
        <v>423</v>
      </c>
    </row>
    <row r="13" spans="1:29" ht="18" customHeight="1" x14ac:dyDescent="0.2">
      <c r="A13" s="275">
        <v>5</v>
      </c>
      <c r="B13" s="276" t="s">
        <v>403</v>
      </c>
      <c r="C13" s="275" t="s">
        <v>347</v>
      </c>
      <c r="D13" s="349"/>
      <c r="E13" s="349"/>
      <c r="F13" s="349"/>
      <c r="G13" s="275">
        <f t="shared" si="0"/>
        <v>0</v>
      </c>
      <c r="H13" s="276">
        <f t="shared" si="1"/>
        <v>0</v>
      </c>
      <c r="J13" s="232" t="s">
        <v>130</v>
      </c>
      <c r="K13" s="349">
        <v>0</v>
      </c>
      <c r="L13" s="349">
        <v>0</v>
      </c>
      <c r="M13" s="349">
        <v>0</v>
      </c>
      <c r="N13" s="349">
        <v>0</v>
      </c>
      <c r="O13" s="349">
        <v>0</v>
      </c>
      <c r="P13" s="349">
        <v>0</v>
      </c>
      <c r="Q13" s="529">
        <v>0</v>
      </c>
      <c r="R13" s="529">
        <v>0</v>
      </c>
      <c r="S13" s="529">
        <v>0</v>
      </c>
      <c r="T13" s="529">
        <v>0</v>
      </c>
      <c r="U13" s="529">
        <v>0</v>
      </c>
      <c r="V13" s="529">
        <v>0</v>
      </c>
      <c r="W13" s="529">
        <v>1</v>
      </c>
      <c r="X13" s="529">
        <v>1</v>
      </c>
      <c r="Y13" s="529">
        <v>0</v>
      </c>
      <c r="Z13" s="529">
        <v>0</v>
      </c>
      <c r="AA13" s="283" t="s">
        <v>145</v>
      </c>
      <c r="AB13" s="349">
        <v>0</v>
      </c>
      <c r="AC13" s="349">
        <v>0</v>
      </c>
    </row>
    <row r="14" spans="1:29" ht="18" customHeight="1" x14ac:dyDescent="0.2">
      <c r="A14" s="275">
        <v>6</v>
      </c>
      <c r="B14" s="276" t="s">
        <v>315</v>
      </c>
      <c r="C14" s="275" t="s">
        <v>346</v>
      </c>
      <c r="D14" s="349"/>
      <c r="E14" s="349"/>
      <c r="F14" s="349"/>
      <c r="G14" s="275">
        <f t="shared" si="0"/>
        <v>0</v>
      </c>
      <c r="H14" s="276">
        <f t="shared" si="1"/>
        <v>0</v>
      </c>
      <c r="J14" s="232" t="s">
        <v>131</v>
      </c>
      <c r="K14" s="349">
        <v>3</v>
      </c>
      <c r="L14" s="349">
        <v>3</v>
      </c>
      <c r="M14" s="349">
        <v>3</v>
      </c>
      <c r="N14" s="349">
        <v>3</v>
      </c>
      <c r="O14" s="349">
        <v>3</v>
      </c>
      <c r="P14" s="349">
        <v>3</v>
      </c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283" t="s">
        <v>146</v>
      </c>
      <c r="AB14" s="349">
        <v>0</v>
      </c>
      <c r="AC14" s="349">
        <v>0</v>
      </c>
    </row>
    <row r="15" spans="1:29" ht="18" customHeight="1" x14ac:dyDescent="0.2">
      <c r="A15" s="275">
        <v>7</v>
      </c>
      <c r="B15" s="278" t="s">
        <v>404</v>
      </c>
      <c r="C15" s="275" t="s">
        <v>346</v>
      </c>
      <c r="D15" s="349"/>
      <c r="E15" s="349"/>
      <c r="F15" s="349"/>
      <c r="G15" s="275">
        <f t="shared" si="0"/>
        <v>0</v>
      </c>
      <c r="H15" s="278">
        <f t="shared" si="1"/>
        <v>0</v>
      </c>
      <c r="J15" s="232" t="s">
        <v>32</v>
      </c>
      <c r="K15" s="233">
        <f t="shared" ref="K15:Z15" si="2">SUM(K13:K14)</f>
        <v>3</v>
      </c>
      <c r="L15" s="233">
        <f>SUM(L13:L14)</f>
        <v>3</v>
      </c>
      <c r="M15" s="233">
        <f t="shared" si="2"/>
        <v>3</v>
      </c>
      <c r="N15" s="233">
        <f t="shared" si="2"/>
        <v>3</v>
      </c>
      <c r="O15" s="233">
        <f t="shared" si="2"/>
        <v>3</v>
      </c>
      <c r="P15" s="233">
        <f t="shared" si="2"/>
        <v>3</v>
      </c>
      <c r="Q15" s="233">
        <f t="shared" si="2"/>
        <v>0</v>
      </c>
      <c r="R15" s="233">
        <f t="shared" si="2"/>
        <v>0</v>
      </c>
      <c r="S15" s="233">
        <f t="shared" si="2"/>
        <v>0</v>
      </c>
      <c r="T15" s="233">
        <f t="shared" si="2"/>
        <v>0</v>
      </c>
      <c r="U15" s="233">
        <f t="shared" si="2"/>
        <v>0</v>
      </c>
      <c r="V15" s="233">
        <f t="shared" si="2"/>
        <v>0</v>
      </c>
      <c r="W15" s="233">
        <f t="shared" si="2"/>
        <v>1</v>
      </c>
      <c r="X15" s="233">
        <f t="shared" si="2"/>
        <v>1</v>
      </c>
      <c r="Y15" s="233">
        <f t="shared" si="2"/>
        <v>0</v>
      </c>
      <c r="Z15" s="233">
        <f t="shared" si="2"/>
        <v>0</v>
      </c>
      <c r="AA15" s="234" t="s">
        <v>32</v>
      </c>
      <c r="AB15" s="233">
        <f>SUM(AB13:AB14)</f>
        <v>0</v>
      </c>
      <c r="AC15" s="233">
        <f>SUM(AC13:AC14)</f>
        <v>0</v>
      </c>
    </row>
    <row r="16" spans="1:29" ht="18" customHeight="1" x14ac:dyDescent="0.2">
      <c r="A16" s="275">
        <v>8</v>
      </c>
      <c r="B16" s="276" t="s">
        <v>330</v>
      </c>
      <c r="C16" s="275" t="s">
        <v>345</v>
      </c>
      <c r="D16" s="349"/>
      <c r="E16" s="349"/>
      <c r="F16" s="349"/>
      <c r="G16" s="275">
        <f t="shared" si="0"/>
        <v>0</v>
      </c>
      <c r="H16" s="276">
        <f t="shared" si="1"/>
        <v>0</v>
      </c>
    </row>
    <row r="17" spans="1:27" ht="18" customHeight="1" x14ac:dyDescent="0.2">
      <c r="A17" s="275">
        <v>9</v>
      </c>
      <c r="B17" s="276" t="s">
        <v>329</v>
      </c>
      <c r="C17" s="275" t="s">
        <v>345</v>
      </c>
      <c r="D17" s="349"/>
      <c r="E17" s="349"/>
      <c r="F17" s="349"/>
      <c r="G17" s="275">
        <f t="shared" si="0"/>
        <v>0</v>
      </c>
      <c r="H17" s="276">
        <f t="shared" si="1"/>
        <v>0</v>
      </c>
    </row>
    <row r="18" spans="1:27" ht="18" customHeight="1" x14ac:dyDescent="0.2">
      <c r="A18" s="275">
        <v>10</v>
      </c>
      <c r="B18" s="279" t="s">
        <v>342</v>
      </c>
      <c r="C18" s="275" t="s">
        <v>345</v>
      </c>
      <c r="D18" s="349"/>
      <c r="E18" s="349"/>
      <c r="F18" s="349"/>
      <c r="G18" s="275">
        <f t="shared" si="0"/>
        <v>0</v>
      </c>
      <c r="H18" s="279">
        <f t="shared" si="1"/>
        <v>0</v>
      </c>
      <c r="O18" s="108"/>
    </row>
    <row r="19" spans="1:27" ht="18" customHeight="1" x14ac:dyDescent="0.2">
      <c r="A19" s="275">
        <v>11</v>
      </c>
      <c r="B19" s="276" t="s">
        <v>312</v>
      </c>
      <c r="C19" s="275" t="s">
        <v>345</v>
      </c>
      <c r="D19" s="349"/>
      <c r="E19" s="349"/>
      <c r="F19" s="349"/>
      <c r="G19" s="275">
        <f t="shared" si="0"/>
        <v>0</v>
      </c>
      <c r="H19" s="276">
        <f t="shared" si="1"/>
        <v>0</v>
      </c>
      <c r="J19" s="553" t="s">
        <v>184</v>
      </c>
      <c r="K19" s="554"/>
      <c r="L19" s="554"/>
      <c r="M19" s="554"/>
      <c r="N19" s="554"/>
      <c r="O19" s="554"/>
    </row>
    <row r="20" spans="1:27" ht="18" customHeight="1" x14ac:dyDescent="0.2">
      <c r="A20" s="275">
        <v>12</v>
      </c>
      <c r="B20" s="276" t="s">
        <v>331</v>
      </c>
      <c r="C20" s="275" t="s">
        <v>345</v>
      </c>
      <c r="D20" s="349"/>
      <c r="E20" s="349"/>
      <c r="F20" s="349"/>
      <c r="G20" s="275">
        <f t="shared" si="0"/>
        <v>0</v>
      </c>
      <c r="H20" s="276">
        <f t="shared" si="1"/>
        <v>0</v>
      </c>
      <c r="J20" s="553" t="s">
        <v>424</v>
      </c>
      <c r="K20" s="554"/>
      <c r="L20" s="554"/>
      <c r="M20" s="554"/>
      <c r="N20" s="554"/>
      <c r="O20" s="554"/>
    </row>
    <row r="21" spans="1:27" ht="18" customHeight="1" x14ac:dyDescent="0.2">
      <c r="A21" s="275">
        <v>13</v>
      </c>
      <c r="B21" s="277" t="s">
        <v>333</v>
      </c>
      <c r="C21" s="275" t="s">
        <v>345</v>
      </c>
      <c r="D21" s="349"/>
      <c r="E21" s="349"/>
      <c r="F21" s="349"/>
      <c r="G21" s="275">
        <f t="shared" si="0"/>
        <v>0</v>
      </c>
      <c r="H21" s="277">
        <f t="shared" si="1"/>
        <v>0</v>
      </c>
      <c r="J21" s="553" t="s">
        <v>189</v>
      </c>
      <c r="K21" s="554"/>
      <c r="L21" s="554"/>
      <c r="M21" s="554" t="s">
        <v>188</v>
      </c>
      <c r="N21" s="554"/>
      <c r="O21" s="554"/>
    </row>
    <row r="22" spans="1:27" ht="18" customHeight="1" x14ac:dyDescent="0.2">
      <c r="A22" s="275">
        <v>14</v>
      </c>
      <c r="B22" s="276" t="s">
        <v>337</v>
      </c>
      <c r="C22" s="275" t="s">
        <v>345</v>
      </c>
      <c r="D22" s="349"/>
      <c r="E22" s="349"/>
      <c r="F22" s="349"/>
      <c r="G22" s="275">
        <f t="shared" si="0"/>
        <v>0</v>
      </c>
      <c r="H22" s="276">
        <f t="shared" si="1"/>
        <v>0</v>
      </c>
      <c r="J22" s="550">
        <v>30000</v>
      </c>
      <c r="K22" s="551"/>
      <c r="L22" s="552"/>
      <c r="M22" s="550">
        <v>0</v>
      </c>
      <c r="N22" s="551"/>
      <c r="O22" s="552"/>
    </row>
    <row r="23" spans="1:27" ht="18" customHeight="1" x14ac:dyDescent="0.2">
      <c r="A23" s="275">
        <v>15</v>
      </c>
      <c r="B23" s="276" t="s">
        <v>326</v>
      </c>
      <c r="C23" s="275" t="s">
        <v>303</v>
      </c>
      <c r="D23" s="349"/>
      <c r="E23" s="349"/>
      <c r="F23" s="349"/>
      <c r="G23" s="275">
        <f t="shared" si="0"/>
        <v>0</v>
      </c>
      <c r="H23" s="276">
        <f t="shared" si="1"/>
        <v>0</v>
      </c>
    </row>
    <row r="24" spans="1:27" ht="18" customHeight="1" x14ac:dyDescent="0.2">
      <c r="A24" s="275">
        <v>16</v>
      </c>
      <c r="B24" s="277" t="s">
        <v>341</v>
      </c>
      <c r="C24" s="275" t="s">
        <v>303</v>
      </c>
      <c r="D24" s="349"/>
      <c r="E24" s="349"/>
      <c r="F24" s="349"/>
      <c r="G24" s="275">
        <f t="shared" si="0"/>
        <v>0</v>
      </c>
      <c r="H24" s="277">
        <f t="shared" si="1"/>
        <v>0</v>
      </c>
    </row>
    <row r="25" spans="1:27" ht="18" customHeight="1" x14ac:dyDescent="0.2">
      <c r="A25" s="275">
        <v>17</v>
      </c>
      <c r="B25" s="277" t="s">
        <v>321</v>
      </c>
      <c r="C25" s="275" t="s">
        <v>303</v>
      </c>
      <c r="D25" s="349"/>
      <c r="E25" s="349"/>
      <c r="F25" s="349"/>
      <c r="G25" s="275">
        <f t="shared" si="0"/>
        <v>0</v>
      </c>
      <c r="H25" s="277">
        <f t="shared" si="1"/>
        <v>0</v>
      </c>
    </row>
    <row r="26" spans="1:27" ht="18" customHeight="1" thickBot="1" x14ac:dyDescent="0.25">
      <c r="A26" s="275">
        <v>18</v>
      </c>
      <c r="B26" s="276" t="s">
        <v>338</v>
      </c>
      <c r="C26" s="275" t="s">
        <v>303</v>
      </c>
      <c r="D26" s="349"/>
      <c r="E26" s="349"/>
      <c r="F26" s="349"/>
      <c r="G26" s="275">
        <f t="shared" si="0"/>
        <v>0</v>
      </c>
      <c r="H26" s="276">
        <f t="shared" si="1"/>
        <v>0</v>
      </c>
    </row>
    <row r="27" spans="1:27" ht="18" customHeight="1" x14ac:dyDescent="0.2">
      <c r="A27" s="275">
        <v>19</v>
      </c>
      <c r="B27" s="276" t="s">
        <v>325</v>
      </c>
      <c r="C27" s="275" t="s">
        <v>303</v>
      </c>
      <c r="D27" s="349"/>
      <c r="E27" s="349"/>
      <c r="F27" s="349"/>
      <c r="G27" s="275">
        <f t="shared" si="0"/>
        <v>0</v>
      </c>
      <c r="H27" s="276">
        <f t="shared" si="1"/>
        <v>0</v>
      </c>
      <c r="J27" s="558" t="s">
        <v>387</v>
      </c>
      <c r="K27" s="559"/>
      <c r="L27" s="559"/>
      <c r="M27" s="559"/>
      <c r="N27" s="559"/>
      <c r="O27" s="560"/>
      <c r="P27" s="231"/>
      <c r="Q27" s="231"/>
      <c r="R27" s="231"/>
      <c r="S27" s="231"/>
      <c r="T27" s="231"/>
      <c r="X27" s="114"/>
      <c r="Y27" s="114"/>
      <c r="Z27" s="114"/>
      <c r="AA27" s="114"/>
    </row>
    <row r="28" spans="1:27" ht="18" customHeight="1" x14ac:dyDescent="0.2">
      <c r="A28" s="275">
        <v>20</v>
      </c>
      <c r="B28" s="277" t="s">
        <v>336</v>
      </c>
      <c r="C28" s="275" t="s">
        <v>304</v>
      </c>
      <c r="D28" s="349">
        <v>2</v>
      </c>
      <c r="E28" s="349">
        <v>2</v>
      </c>
      <c r="F28" s="349"/>
      <c r="G28" s="275">
        <f t="shared" si="0"/>
        <v>2</v>
      </c>
      <c r="H28" s="277">
        <f t="shared" si="1"/>
        <v>0</v>
      </c>
      <c r="J28" s="561"/>
      <c r="K28" s="562"/>
      <c r="L28" s="562"/>
      <c r="M28" s="562"/>
      <c r="N28" s="562"/>
      <c r="O28" s="563"/>
      <c r="P28" s="113"/>
      <c r="Q28" s="113"/>
      <c r="X28" s="114"/>
      <c r="Y28" s="114"/>
      <c r="Z28" s="114"/>
      <c r="AA28" s="114"/>
    </row>
    <row r="29" spans="1:27" ht="18" customHeight="1" x14ac:dyDescent="0.2">
      <c r="A29" s="275">
        <v>21</v>
      </c>
      <c r="B29" s="276" t="s">
        <v>322</v>
      </c>
      <c r="C29" s="275" t="s">
        <v>304</v>
      </c>
      <c r="D29" s="349"/>
      <c r="E29" s="349"/>
      <c r="F29" s="349"/>
      <c r="G29" s="275">
        <f t="shared" si="0"/>
        <v>0</v>
      </c>
      <c r="H29" s="276">
        <f t="shared" si="1"/>
        <v>0</v>
      </c>
      <c r="J29" s="561"/>
      <c r="K29" s="562"/>
      <c r="L29" s="562"/>
      <c r="M29" s="562"/>
      <c r="N29" s="562"/>
      <c r="O29" s="563"/>
      <c r="P29" s="113"/>
      <c r="Q29" s="113"/>
      <c r="X29" s="114"/>
      <c r="Y29" s="114"/>
      <c r="Z29" s="114"/>
      <c r="AA29" s="114"/>
    </row>
    <row r="30" spans="1:27" ht="18" customHeight="1" x14ac:dyDescent="0.2">
      <c r="A30" s="275">
        <v>22</v>
      </c>
      <c r="B30" s="276" t="s">
        <v>319</v>
      </c>
      <c r="C30" s="275" t="s">
        <v>304</v>
      </c>
      <c r="D30" s="349"/>
      <c r="E30" s="349"/>
      <c r="F30" s="349"/>
      <c r="G30" s="275">
        <f t="shared" si="0"/>
        <v>0</v>
      </c>
      <c r="H30" s="276">
        <f t="shared" si="1"/>
        <v>0</v>
      </c>
      <c r="J30" s="561"/>
      <c r="K30" s="562"/>
      <c r="L30" s="562"/>
      <c r="M30" s="562"/>
      <c r="N30" s="562"/>
      <c r="O30" s="563"/>
      <c r="P30" s="113"/>
      <c r="Q30" s="113"/>
      <c r="X30" s="114"/>
      <c r="Y30" s="114"/>
      <c r="Z30" s="114"/>
      <c r="AA30" s="114"/>
    </row>
    <row r="31" spans="1:27" ht="18" customHeight="1" x14ac:dyDescent="0.2">
      <c r="A31" s="275">
        <v>23</v>
      </c>
      <c r="B31" s="276" t="s">
        <v>320</v>
      </c>
      <c r="C31" s="275" t="s">
        <v>304</v>
      </c>
      <c r="D31" s="349"/>
      <c r="E31" s="349"/>
      <c r="F31" s="349"/>
      <c r="G31" s="275">
        <f t="shared" si="0"/>
        <v>0</v>
      </c>
      <c r="H31" s="276">
        <f t="shared" si="1"/>
        <v>0</v>
      </c>
      <c r="J31" s="561"/>
      <c r="K31" s="562"/>
      <c r="L31" s="562"/>
      <c r="M31" s="562"/>
      <c r="N31" s="562"/>
      <c r="O31" s="563"/>
      <c r="P31" s="113"/>
      <c r="Q31" s="113"/>
      <c r="X31" s="114"/>
      <c r="Y31" s="114"/>
      <c r="Z31" s="114"/>
      <c r="AA31" s="114"/>
    </row>
    <row r="32" spans="1:27" ht="18" customHeight="1" x14ac:dyDescent="0.2">
      <c r="A32" s="275">
        <v>24</v>
      </c>
      <c r="B32" s="277" t="s">
        <v>334</v>
      </c>
      <c r="C32" s="275" t="s">
        <v>304</v>
      </c>
      <c r="D32" s="349"/>
      <c r="E32" s="349"/>
      <c r="F32" s="349"/>
      <c r="G32" s="275">
        <f t="shared" si="0"/>
        <v>0</v>
      </c>
      <c r="H32" s="277">
        <f t="shared" si="1"/>
        <v>0</v>
      </c>
      <c r="J32" s="561"/>
      <c r="K32" s="562"/>
      <c r="L32" s="562"/>
      <c r="M32" s="562"/>
      <c r="N32" s="562"/>
      <c r="O32" s="563"/>
      <c r="P32" s="113"/>
      <c r="Q32" s="113"/>
      <c r="X32" s="114"/>
      <c r="Y32" s="114"/>
      <c r="Z32" s="114"/>
      <c r="AA32" s="114"/>
    </row>
    <row r="33" spans="1:27" ht="18" customHeight="1" thickBot="1" x14ac:dyDescent="0.25">
      <c r="A33" s="275">
        <v>25</v>
      </c>
      <c r="B33" s="279" t="s">
        <v>354</v>
      </c>
      <c r="C33" s="275" t="s">
        <v>304</v>
      </c>
      <c r="D33" s="349"/>
      <c r="E33" s="349"/>
      <c r="F33" s="349"/>
      <c r="G33" s="275">
        <f t="shared" si="0"/>
        <v>0</v>
      </c>
      <c r="H33" s="279">
        <f t="shared" si="1"/>
        <v>0</v>
      </c>
      <c r="J33" s="564"/>
      <c r="K33" s="565"/>
      <c r="L33" s="565"/>
      <c r="M33" s="565"/>
      <c r="N33" s="565"/>
      <c r="O33" s="566"/>
      <c r="P33" s="113"/>
      <c r="Q33" s="113"/>
      <c r="X33" s="114"/>
      <c r="Y33" s="114"/>
      <c r="Z33" s="114"/>
      <c r="AA33" s="114"/>
    </row>
    <row r="34" spans="1:27" ht="18" customHeight="1" x14ac:dyDescent="0.2">
      <c r="A34" s="275">
        <v>26</v>
      </c>
      <c r="B34" s="277" t="s">
        <v>339</v>
      </c>
      <c r="C34" s="275" t="s">
        <v>304</v>
      </c>
      <c r="D34" s="349">
        <v>1</v>
      </c>
      <c r="E34" s="349">
        <v>0</v>
      </c>
      <c r="F34" s="349">
        <v>1</v>
      </c>
      <c r="G34" s="275">
        <f t="shared" si="0"/>
        <v>1</v>
      </c>
      <c r="H34" s="277">
        <f t="shared" si="1"/>
        <v>0</v>
      </c>
      <c r="P34" s="113"/>
      <c r="Q34" s="113"/>
      <c r="X34" s="114"/>
      <c r="Y34" s="114"/>
      <c r="Z34" s="114"/>
      <c r="AA34" s="114"/>
    </row>
    <row r="35" spans="1:27" ht="18" customHeight="1" x14ac:dyDescent="0.2">
      <c r="A35" s="275">
        <v>27</v>
      </c>
      <c r="B35" s="277" t="s">
        <v>324</v>
      </c>
      <c r="C35" s="275" t="s">
        <v>304</v>
      </c>
      <c r="D35" s="349"/>
      <c r="E35" s="349"/>
      <c r="F35" s="349"/>
      <c r="G35" s="275">
        <f t="shared" si="0"/>
        <v>0</v>
      </c>
      <c r="H35" s="277">
        <f t="shared" si="1"/>
        <v>0</v>
      </c>
      <c r="P35" s="113"/>
      <c r="Q35" s="113"/>
      <c r="X35" s="114"/>
      <c r="Y35" s="114"/>
      <c r="Z35" s="114"/>
      <c r="AA35" s="114"/>
    </row>
    <row r="36" spans="1:27" ht="18" customHeight="1" x14ac:dyDescent="0.2">
      <c r="A36" s="275">
        <v>28</v>
      </c>
      <c r="B36" s="279" t="s">
        <v>344</v>
      </c>
      <c r="C36" s="275" t="s">
        <v>304</v>
      </c>
      <c r="D36" s="349"/>
      <c r="E36" s="349"/>
      <c r="F36" s="349"/>
      <c r="G36" s="275">
        <f t="shared" si="0"/>
        <v>0</v>
      </c>
      <c r="H36" s="279">
        <f t="shared" si="1"/>
        <v>0</v>
      </c>
      <c r="P36" s="113"/>
      <c r="Q36" s="113"/>
      <c r="X36" s="114"/>
      <c r="Y36" s="114"/>
      <c r="Z36" s="114"/>
      <c r="AA36" s="114"/>
    </row>
    <row r="37" spans="1:27" ht="18" customHeight="1" x14ac:dyDescent="0.2">
      <c r="A37" s="275">
        <v>29</v>
      </c>
      <c r="B37" s="276" t="s">
        <v>379</v>
      </c>
      <c r="C37" s="275" t="s">
        <v>304</v>
      </c>
      <c r="D37" s="349"/>
      <c r="E37" s="349"/>
      <c r="F37" s="349"/>
      <c r="G37" s="275">
        <f>SUM(E37:F37)</f>
        <v>0</v>
      </c>
      <c r="H37" s="276">
        <f>D37-G37</f>
        <v>0</v>
      </c>
      <c r="P37" s="113"/>
      <c r="Q37" s="113"/>
      <c r="X37" s="114"/>
      <c r="Y37" s="114"/>
      <c r="Z37" s="114"/>
      <c r="AA37" s="114"/>
    </row>
    <row r="38" spans="1:27" ht="18" customHeight="1" x14ac:dyDescent="0.2">
      <c r="A38" s="275">
        <v>30</v>
      </c>
      <c r="B38" s="279" t="s">
        <v>353</v>
      </c>
      <c r="C38" s="275" t="s">
        <v>352</v>
      </c>
      <c r="D38" s="349"/>
      <c r="E38" s="349"/>
      <c r="F38" s="349"/>
      <c r="G38" s="275">
        <f t="shared" si="0"/>
        <v>0</v>
      </c>
      <c r="H38" s="279">
        <f t="shared" si="1"/>
        <v>0</v>
      </c>
      <c r="P38" s="113"/>
      <c r="Q38" s="113"/>
      <c r="X38" s="114"/>
      <c r="Y38" s="114"/>
      <c r="Z38" s="114"/>
      <c r="AA38" s="114"/>
    </row>
    <row r="39" spans="1:27" ht="18" customHeight="1" x14ac:dyDescent="0.2">
      <c r="A39" s="275">
        <v>31</v>
      </c>
      <c r="B39" s="277" t="s">
        <v>327</v>
      </c>
      <c r="C39" s="275" t="s">
        <v>352</v>
      </c>
      <c r="D39" s="349"/>
      <c r="E39" s="349"/>
      <c r="F39" s="349"/>
      <c r="G39" s="275">
        <f t="shared" si="0"/>
        <v>0</v>
      </c>
      <c r="H39" s="277">
        <f t="shared" si="1"/>
        <v>0</v>
      </c>
      <c r="P39" s="113"/>
      <c r="Q39" s="113"/>
      <c r="X39" s="114"/>
      <c r="Y39" s="114"/>
      <c r="Z39" s="114"/>
      <c r="AA39" s="114"/>
    </row>
    <row r="40" spans="1:27" ht="18" customHeight="1" x14ac:dyDescent="0.2">
      <c r="A40" s="275">
        <v>32</v>
      </c>
      <c r="B40" s="278" t="s">
        <v>380</v>
      </c>
      <c r="C40" s="275" t="s">
        <v>352</v>
      </c>
      <c r="D40" s="349"/>
      <c r="E40" s="349"/>
      <c r="F40" s="349"/>
      <c r="G40" s="275">
        <f>SUM(E40:F40)</f>
        <v>0</v>
      </c>
      <c r="H40" s="278">
        <f>D40-G40</f>
        <v>0</v>
      </c>
      <c r="P40" s="113"/>
      <c r="Q40" s="113"/>
      <c r="X40" s="114"/>
      <c r="Y40" s="114"/>
      <c r="Z40" s="114"/>
      <c r="AA40" s="114"/>
    </row>
    <row r="41" spans="1:27" ht="18" customHeight="1" x14ac:dyDescent="0.2">
      <c r="A41" s="275">
        <v>33</v>
      </c>
      <c r="B41" s="277" t="s">
        <v>328</v>
      </c>
      <c r="C41" s="275" t="s">
        <v>351</v>
      </c>
      <c r="D41" s="349"/>
      <c r="E41" s="349"/>
      <c r="F41" s="349"/>
      <c r="G41" s="275">
        <f t="shared" si="0"/>
        <v>0</v>
      </c>
      <c r="H41" s="277">
        <f t="shared" si="1"/>
        <v>0</v>
      </c>
      <c r="P41" s="113"/>
      <c r="Q41" s="113"/>
      <c r="X41" s="114"/>
      <c r="Y41" s="114"/>
      <c r="Z41" s="114"/>
      <c r="AA41" s="114"/>
    </row>
    <row r="42" spans="1:27" ht="18" customHeight="1" x14ac:dyDescent="0.2">
      <c r="A42" s="275">
        <v>34</v>
      </c>
      <c r="B42" s="276" t="s">
        <v>340</v>
      </c>
      <c r="C42" s="275" t="s">
        <v>351</v>
      </c>
      <c r="D42" s="349"/>
      <c r="E42" s="349"/>
      <c r="F42" s="349"/>
      <c r="G42" s="275">
        <f t="shared" si="0"/>
        <v>0</v>
      </c>
      <c r="H42" s="276">
        <f t="shared" si="1"/>
        <v>0</v>
      </c>
      <c r="P42" s="113"/>
      <c r="Q42" s="113"/>
      <c r="X42" s="114"/>
      <c r="Y42" s="114"/>
      <c r="Z42" s="114"/>
      <c r="AA42" s="114"/>
    </row>
    <row r="43" spans="1:27" ht="18" customHeight="1" x14ac:dyDescent="0.2">
      <c r="A43" s="275">
        <v>35</v>
      </c>
      <c r="B43" s="276" t="s">
        <v>317</v>
      </c>
      <c r="C43" s="275" t="s">
        <v>351</v>
      </c>
      <c r="D43" s="349"/>
      <c r="E43" s="349"/>
      <c r="F43" s="349"/>
      <c r="G43" s="275">
        <f t="shared" si="0"/>
        <v>0</v>
      </c>
      <c r="H43" s="276">
        <f t="shared" si="1"/>
        <v>0</v>
      </c>
      <c r="P43" s="113"/>
      <c r="Q43" s="113"/>
      <c r="X43" s="114"/>
      <c r="Y43" s="114"/>
      <c r="Z43" s="114"/>
      <c r="AA43" s="114"/>
    </row>
    <row r="44" spans="1:27" ht="18" customHeight="1" x14ac:dyDescent="0.2">
      <c r="A44" s="275">
        <v>36</v>
      </c>
      <c r="B44" s="277" t="s">
        <v>313</v>
      </c>
      <c r="C44" s="275" t="s">
        <v>350</v>
      </c>
      <c r="D44" s="349"/>
      <c r="E44" s="349"/>
      <c r="F44" s="349"/>
      <c r="G44" s="275">
        <f t="shared" si="0"/>
        <v>0</v>
      </c>
      <c r="H44" s="277">
        <f t="shared" si="1"/>
        <v>0</v>
      </c>
      <c r="P44" s="113"/>
      <c r="Q44" s="113"/>
      <c r="X44" s="114"/>
      <c r="Y44" s="114"/>
      <c r="Z44" s="114"/>
      <c r="AA44" s="114"/>
    </row>
    <row r="45" spans="1:27" ht="18" customHeight="1" x14ac:dyDescent="0.2">
      <c r="A45" s="275">
        <v>37</v>
      </c>
      <c r="B45" s="276" t="s">
        <v>318</v>
      </c>
      <c r="C45" s="275" t="s">
        <v>350</v>
      </c>
      <c r="D45" s="349"/>
      <c r="E45" s="349"/>
      <c r="F45" s="349"/>
      <c r="G45" s="275">
        <f t="shared" si="0"/>
        <v>0</v>
      </c>
      <c r="H45" s="276">
        <f t="shared" si="1"/>
        <v>0</v>
      </c>
      <c r="P45" s="113"/>
      <c r="Q45" s="113"/>
      <c r="X45" s="114"/>
      <c r="Y45" s="114"/>
      <c r="Z45" s="114"/>
      <c r="AA45" s="114"/>
    </row>
    <row r="46" spans="1:27" ht="18" customHeight="1" x14ac:dyDescent="0.2">
      <c r="A46" s="275">
        <v>38</v>
      </c>
      <c r="B46" s="277" t="s">
        <v>332</v>
      </c>
      <c r="C46" s="275" t="s">
        <v>350</v>
      </c>
      <c r="D46" s="349"/>
      <c r="E46" s="349"/>
      <c r="F46" s="349"/>
      <c r="G46" s="275">
        <f t="shared" si="0"/>
        <v>0</v>
      </c>
      <c r="H46" s="277">
        <f t="shared" si="1"/>
        <v>0</v>
      </c>
      <c r="P46" s="113"/>
      <c r="Q46" s="113"/>
      <c r="X46" s="114"/>
      <c r="Y46" s="114"/>
      <c r="Z46" s="114"/>
      <c r="AA46" s="114"/>
    </row>
    <row r="47" spans="1:27" ht="25.35" customHeight="1" x14ac:dyDescent="0.2">
      <c r="A47" s="549" t="s">
        <v>32</v>
      </c>
      <c r="B47" s="549"/>
      <c r="C47" s="549"/>
      <c r="D47" s="280">
        <f>SUM(D9:D46)</f>
        <v>3</v>
      </c>
      <c r="E47" s="280">
        <f>SUM(E9:E46)</f>
        <v>2</v>
      </c>
      <c r="F47" s="280">
        <f>SUM(F9:F46)</f>
        <v>1</v>
      </c>
      <c r="G47" s="280">
        <f>SUM(G9:G46)</f>
        <v>3</v>
      </c>
      <c r="H47" s="280">
        <f>SUM(H9:H46)</f>
        <v>0</v>
      </c>
      <c r="P47" s="113"/>
      <c r="Q47" s="113"/>
      <c r="X47" s="114"/>
      <c r="Y47" s="114"/>
      <c r="Z47" s="114"/>
      <c r="AA47" s="114"/>
    </row>
    <row r="48" spans="1:27" ht="20.25" customHeight="1" thickBot="1" x14ac:dyDescent="0.25"/>
    <row r="49" spans="2:19" ht="25.35" customHeight="1" x14ac:dyDescent="0.2">
      <c r="B49" s="524" t="s">
        <v>390</v>
      </c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25"/>
      <c r="O49" s="567" t="s">
        <v>420</v>
      </c>
      <c r="P49" s="568"/>
      <c r="Q49" s="568"/>
      <c r="R49" s="568"/>
      <c r="S49" s="569"/>
    </row>
    <row r="50" spans="2:19" ht="35.1" customHeight="1" x14ac:dyDescent="0.2">
      <c r="B50" s="330" t="s">
        <v>196</v>
      </c>
      <c r="C50" s="331" t="s">
        <v>247</v>
      </c>
      <c r="D50" s="331" t="s">
        <v>248</v>
      </c>
      <c r="E50" s="331" t="s">
        <v>249</v>
      </c>
      <c r="F50" s="331" t="s">
        <v>250</v>
      </c>
      <c r="G50" s="331" t="s">
        <v>251</v>
      </c>
      <c r="H50" s="331" t="s">
        <v>253</v>
      </c>
      <c r="I50" s="331" t="s">
        <v>252</v>
      </c>
      <c r="J50" s="331" t="s">
        <v>254</v>
      </c>
      <c r="K50" s="331" t="s">
        <v>255</v>
      </c>
      <c r="L50" s="331" t="s">
        <v>255</v>
      </c>
      <c r="M50" s="331" t="s">
        <v>32</v>
      </c>
      <c r="O50" s="570"/>
      <c r="P50" s="571"/>
      <c r="Q50" s="571"/>
      <c r="R50" s="571"/>
      <c r="S50" s="572"/>
    </row>
    <row r="51" spans="2:19" ht="22.35" customHeight="1" x14ac:dyDescent="0.2">
      <c r="B51" s="273" t="s">
        <v>37</v>
      </c>
      <c r="C51" s="332">
        <v>0</v>
      </c>
      <c r="D51" s="332">
        <v>0</v>
      </c>
      <c r="E51" s="332">
        <v>0</v>
      </c>
      <c r="F51" s="332">
        <v>0</v>
      </c>
      <c r="G51" s="332">
        <v>0</v>
      </c>
      <c r="H51" s="332">
        <v>0</v>
      </c>
      <c r="I51" s="332">
        <v>0</v>
      </c>
      <c r="J51" s="332">
        <v>0</v>
      </c>
      <c r="K51" s="332">
        <v>0</v>
      </c>
      <c r="L51" s="332">
        <v>0</v>
      </c>
      <c r="M51" s="273">
        <f>SUM(C51:L51)</f>
        <v>0</v>
      </c>
      <c r="O51" s="570"/>
      <c r="P51" s="571"/>
      <c r="Q51" s="571"/>
      <c r="R51" s="571"/>
      <c r="S51" s="572"/>
    </row>
    <row r="52" spans="2:19" ht="22.35" customHeight="1" x14ac:dyDescent="0.2">
      <c r="B52" s="274" t="s">
        <v>297</v>
      </c>
      <c r="C52" s="332">
        <v>0</v>
      </c>
      <c r="D52" s="332">
        <v>0</v>
      </c>
      <c r="E52" s="332">
        <v>0</v>
      </c>
      <c r="F52" s="332">
        <v>0</v>
      </c>
      <c r="G52" s="332">
        <v>0</v>
      </c>
      <c r="H52" s="332">
        <v>0</v>
      </c>
      <c r="I52" s="332">
        <v>0</v>
      </c>
      <c r="J52" s="332">
        <v>0</v>
      </c>
      <c r="K52" s="332">
        <v>0</v>
      </c>
      <c r="L52" s="332">
        <v>0</v>
      </c>
      <c r="M52" s="274">
        <f>SUM(C52:L52)</f>
        <v>0</v>
      </c>
      <c r="O52" s="570"/>
      <c r="P52" s="571"/>
      <c r="Q52" s="571"/>
      <c r="R52" s="571"/>
      <c r="S52" s="572"/>
    </row>
    <row r="53" spans="2:19" ht="22.35" customHeight="1" thickBot="1" x14ac:dyDescent="0.25">
      <c r="B53" s="274" t="s">
        <v>298</v>
      </c>
      <c r="C53" s="273">
        <f>C51-C52</f>
        <v>0</v>
      </c>
      <c r="D53" s="273">
        <f t="shared" ref="D53:L53" si="3">D51-D52</f>
        <v>0</v>
      </c>
      <c r="E53" s="273">
        <f t="shared" si="3"/>
        <v>0</v>
      </c>
      <c r="F53" s="273">
        <f t="shared" si="3"/>
        <v>0</v>
      </c>
      <c r="G53" s="273">
        <f t="shared" si="3"/>
        <v>0</v>
      </c>
      <c r="H53" s="273">
        <f t="shared" si="3"/>
        <v>0</v>
      </c>
      <c r="I53" s="273">
        <f t="shared" si="3"/>
        <v>0</v>
      </c>
      <c r="J53" s="273">
        <f t="shared" si="3"/>
        <v>0</v>
      </c>
      <c r="K53" s="273">
        <f t="shared" si="3"/>
        <v>0</v>
      </c>
      <c r="L53" s="273">
        <f t="shared" si="3"/>
        <v>0</v>
      </c>
      <c r="M53" s="273">
        <f>SUM(C53:L53)</f>
        <v>0</v>
      </c>
      <c r="O53" s="573"/>
      <c r="P53" s="574"/>
      <c r="Q53" s="574"/>
      <c r="R53" s="574"/>
      <c r="S53" s="575"/>
    </row>
    <row r="54" spans="2:19" ht="20.25" customHeight="1" thickBot="1" x14ac:dyDescent="0.25"/>
    <row r="55" spans="2:19" ht="35.1" hidden="1" customHeight="1" x14ac:dyDescent="0.2"/>
    <row r="56" spans="2:19" ht="35.1" hidden="1" customHeight="1" x14ac:dyDescent="0.2"/>
    <row r="57" spans="2:19" ht="35.1" hidden="1" customHeight="1" x14ac:dyDescent="0.2"/>
    <row r="58" spans="2:19" ht="35.1" hidden="1" customHeight="1" x14ac:dyDescent="0.2"/>
    <row r="59" spans="2:19" ht="35.1" hidden="1" customHeight="1" x14ac:dyDescent="0.2"/>
    <row r="60" spans="2:19" ht="35.1" hidden="1" customHeight="1" x14ac:dyDescent="0.2"/>
    <row r="61" spans="2:19" ht="35.1" hidden="1" customHeight="1" x14ac:dyDescent="0.2"/>
    <row r="62" spans="2:19" ht="35.1" hidden="1" customHeight="1" x14ac:dyDescent="0.2"/>
    <row r="63" spans="2:19" ht="35.1" hidden="1" customHeight="1" x14ac:dyDescent="0.2"/>
    <row r="64" spans="2:19" ht="35.1" hidden="1" customHeight="1" x14ac:dyDescent="0.2"/>
    <row r="65" ht="35.1" hidden="1" customHeight="1" x14ac:dyDescent="0.2"/>
    <row r="66" ht="35.1" hidden="1" customHeight="1" x14ac:dyDescent="0.2"/>
    <row r="67" ht="35.1" hidden="1" customHeight="1" x14ac:dyDescent="0.2"/>
    <row r="68" ht="35.1" hidden="1" customHeight="1" x14ac:dyDescent="0.2"/>
    <row r="69" ht="35.1" hidden="1" customHeight="1" x14ac:dyDescent="0.2"/>
    <row r="70" ht="35.1" hidden="1" customHeight="1" x14ac:dyDescent="0.2"/>
    <row r="71" ht="35.1" hidden="1" customHeight="1" x14ac:dyDescent="0.2"/>
    <row r="72" ht="35.1" hidden="1" customHeight="1" x14ac:dyDescent="0.2"/>
    <row r="73" ht="35.1" hidden="1" customHeight="1" x14ac:dyDescent="0.2"/>
    <row r="74" ht="35.1" hidden="1" customHeight="1" x14ac:dyDescent="0.2"/>
    <row r="75" ht="35.1" hidden="1" customHeight="1" x14ac:dyDescent="0.2"/>
    <row r="76" ht="35.1" hidden="1" customHeight="1" x14ac:dyDescent="0.2"/>
    <row r="77" ht="35.1" hidden="1" customHeight="1" x14ac:dyDescent="0.2"/>
    <row r="78" ht="35.1" hidden="1" customHeight="1" x14ac:dyDescent="0.2"/>
    <row r="79" ht="35.1" hidden="1" customHeight="1" x14ac:dyDescent="0.2"/>
    <row r="80" ht="35.1" hidden="1" customHeight="1" x14ac:dyDescent="0.2"/>
    <row r="81" spans="2:19" ht="35.1" hidden="1" customHeight="1" x14ac:dyDescent="0.2"/>
    <row r="82" spans="2:19" ht="35.1" hidden="1" customHeight="1" x14ac:dyDescent="0.2"/>
    <row r="83" spans="2:19" ht="35.1" hidden="1" customHeight="1" x14ac:dyDescent="0.2"/>
    <row r="84" spans="2:19" ht="35.1" hidden="1" customHeight="1" x14ac:dyDescent="0.2"/>
    <row r="85" spans="2:19" ht="35.1" hidden="1" customHeight="1" x14ac:dyDescent="0.2"/>
    <row r="86" spans="2:19" ht="35.1" hidden="1" customHeight="1" x14ac:dyDescent="0.2"/>
    <row r="87" spans="2:19" ht="35.1" hidden="1" customHeight="1" x14ac:dyDescent="0.2"/>
    <row r="88" spans="2:19" ht="35.1" hidden="1" customHeight="1" x14ac:dyDescent="0.2"/>
    <row r="89" spans="2:19" ht="21" x14ac:dyDescent="0.2">
      <c r="B89" s="524" t="s">
        <v>425</v>
      </c>
      <c r="C89" s="585"/>
      <c r="D89" s="585"/>
      <c r="E89" s="585"/>
      <c r="F89" s="585"/>
      <c r="G89" s="585"/>
      <c r="H89" s="585"/>
      <c r="I89" s="585"/>
      <c r="J89" s="585"/>
      <c r="K89" s="585"/>
      <c r="L89" s="585"/>
      <c r="M89" s="525"/>
      <c r="O89" s="567" t="s">
        <v>431</v>
      </c>
      <c r="P89" s="568"/>
      <c r="Q89" s="568"/>
      <c r="R89" s="568"/>
      <c r="S89" s="569"/>
    </row>
    <row r="90" spans="2:19" ht="31.5" x14ac:dyDescent="0.2">
      <c r="B90" s="270" t="s">
        <v>196</v>
      </c>
      <c r="C90" s="271" t="s">
        <v>247</v>
      </c>
      <c r="D90" s="271" t="s">
        <v>248</v>
      </c>
      <c r="E90" s="271" t="s">
        <v>249</v>
      </c>
      <c r="F90" s="271" t="s">
        <v>250</v>
      </c>
      <c r="G90" s="271" t="s">
        <v>251</v>
      </c>
      <c r="H90" s="271" t="s">
        <v>253</v>
      </c>
      <c r="I90" s="271" t="s">
        <v>252</v>
      </c>
      <c r="J90" s="271" t="s">
        <v>254</v>
      </c>
      <c r="K90" s="271" t="s">
        <v>255</v>
      </c>
      <c r="L90" s="271" t="s">
        <v>255</v>
      </c>
      <c r="M90" s="271" t="s">
        <v>32</v>
      </c>
      <c r="O90" s="570"/>
      <c r="P90" s="571"/>
      <c r="Q90" s="571"/>
      <c r="R90" s="571"/>
      <c r="S90" s="572"/>
    </row>
    <row r="91" spans="2:19" ht="15.6" customHeight="1" x14ac:dyDescent="0.2">
      <c r="B91" s="273" t="s">
        <v>37</v>
      </c>
      <c r="C91" s="332">
        <v>0</v>
      </c>
      <c r="D91" s="332">
        <v>0</v>
      </c>
      <c r="E91" s="332">
        <v>0</v>
      </c>
      <c r="F91" s="332">
        <v>0</v>
      </c>
      <c r="G91" s="332">
        <v>0</v>
      </c>
      <c r="H91" s="332">
        <v>0</v>
      </c>
      <c r="I91" s="332">
        <v>0</v>
      </c>
      <c r="J91" s="332">
        <v>0</v>
      </c>
      <c r="K91" s="332">
        <v>0</v>
      </c>
      <c r="L91" s="332">
        <v>0</v>
      </c>
      <c r="M91" s="273">
        <f>SUM(C91:L91)</f>
        <v>0</v>
      </c>
      <c r="O91" s="570"/>
      <c r="P91" s="571"/>
      <c r="Q91" s="571"/>
      <c r="R91" s="571"/>
      <c r="S91" s="572"/>
    </row>
    <row r="92" spans="2:19" ht="15.6" customHeight="1" x14ac:dyDescent="0.2">
      <c r="B92" s="274" t="s">
        <v>297</v>
      </c>
      <c r="C92" s="332">
        <v>0</v>
      </c>
      <c r="D92" s="332">
        <v>0</v>
      </c>
      <c r="E92" s="332">
        <v>0</v>
      </c>
      <c r="F92" s="332">
        <v>0</v>
      </c>
      <c r="G92" s="332">
        <v>0</v>
      </c>
      <c r="H92" s="332">
        <v>0</v>
      </c>
      <c r="I92" s="332">
        <v>0</v>
      </c>
      <c r="J92" s="332">
        <v>0</v>
      </c>
      <c r="K92" s="332">
        <v>0</v>
      </c>
      <c r="L92" s="332">
        <v>0</v>
      </c>
      <c r="M92" s="274">
        <f>SUM(C92:L92)</f>
        <v>0</v>
      </c>
      <c r="O92" s="570"/>
      <c r="P92" s="571"/>
      <c r="Q92" s="571"/>
      <c r="R92" s="571"/>
      <c r="S92" s="572"/>
    </row>
    <row r="93" spans="2:19" ht="15.6" customHeight="1" thickBot="1" x14ac:dyDescent="0.25">
      <c r="B93" s="274" t="s">
        <v>298</v>
      </c>
      <c r="C93" s="273">
        <f>C91-C92</f>
        <v>0</v>
      </c>
      <c r="D93" s="273">
        <f t="shared" ref="D93:M93" si="4">D91-D92</f>
        <v>0</v>
      </c>
      <c r="E93" s="273">
        <f t="shared" si="4"/>
        <v>0</v>
      </c>
      <c r="F93" s="273">
        <f t="shared" si="4"/>
        <v>0</v>
      </c>
      <c r="G93" s="273">
        <f t="shared" si="4"/>
        <v>0</v>
      </c>
      <c r="H93" s="273">
        <f t="shared" si="4"/>
        <v>0</v>
      </c>
      <c r="I93" s="273">
        <f t="shared" si="4"/>
        <v>0</v>
      </c>
      <c r="J93" s="273">
        <f t="shared" si="4"/>
        <v>0</v>
      </c>
      <c r="K93" s="273">
        <f t="shared" si="4"/>
        <v>0</v>
      </c>
      <c r="L93" s="273">
        <f t="shared" si="4"/>
        <v>0</v>
      </c>
      <c r="M93" s="273">
        <f t="shared" si="4"/>
        <v>0</v>
      </c>
      <c r="O93" s="573"/>
      <c r="P93" s="574"/>
      <c r="Q93" s="574"/>
      <c r="R93" s="574"/>
      <c r="S93" s="575"/>
    </row>
    <row r="94" spans="2:19" ht="35.1" hidden="1" customHeight="1" x14ac:dyDescent="0.2">
      <c r="C94" s="109" t="s">
        <v>220</v>
      </c>
      <c r="D94" s="110"/>
      <c r="E94" s="109" t="s">
        <v>299</v>
      </c>
      <c r="O94" s="231"/>
      <c r="P94" s="231"/>
      <c r="Q94" s="231"/>
      <c r="R94" s="231"/>
      <c r="S94" s="231"/>
    </row>
    <row r="95" spans="2:19" ht="35.1" hidden="1" customHeight="1" x14ac:dyDescent="0.2">
      <c r="C95" s="109" t="s">
        <v>222</v>
      </c>
      <c r="D95" s="110"/>
      <c r="E95" s="109" t="s">
        <v>300</v>
      </c>
      <c r="O95" s="231"/>
      <c r="P95" s="231"/>
      <c r="Q95" s="231"/>
      <c r="R95" s="231"/>
      <c r="S95" s="231"/>
    </row>
    <row r="96" spans="2:19" ht="35.1" hidden="1" customHeight="1" x14ac:dyDescent="0.2">
      <c r="C96" s="109" t="s">
        <v>221</v>
      </c>
      <c r="D96" s="110"/>
      <c r="E96" s="109" t="s">
        <v>305</v>
      </c>
      <c r="O96" s="231"/>
      <c r="P96" s="231"/>
      <c r="Q96" s="231"/>
      <c r="R96" s="231"/>
      <c r="S96" s="231"/>
    </row>
    <row r="97" spans="3:19" ht="35.1" hidden="1" customHeight="1" x14ac:dyDescent="0.2">
      <c r="C97" s="109" t="s">
        <v>223</v>
      </c>
      <c r="D97" s="110"/>
      <c r="E97" s="109" t="s">
        <v>305</v>
      </c>
      <c r="O97" s="231"/>
      <c r="P97" s="231"/>
      <c r="Q97" s="231"/>
      <c r="R97" s="231"/>
      <c r="S97" s="231"/>
    </row>
    <row r="98" spans="3:19" ht="35.1" hidden="1" customHeight="1" x14ac:dyDescent="0.2">
      <c r="C98" s="109" t="s">
        <v>224</v>
      </c>
      <c r="D98" s="110"/>
      <c r="E98" s="111"/>
      <c r="O98" s="231"/>
      <c r="P98" s="231"/>
      <c r="Q98" s="231"/>
      <c r="R98" s="231"/>
      <c r="S98" s="231"/>
    </row>
    <row r="99" spans="3:19" ht="35.1" hidden="1" customHeight="1" x14ac:dyDescent="0.2">
      <c r="C99" s="109" t="s">
        <v>225</v>
      </c>
      <c r="D99" s="110"/>
      <c r="E99" s="111"/>
    </row>
    <row r="100" spans="3:19" ht="35.1" hidden="1" customHeight="1" x14ac:dyDescent="0.2">
      <c r="C100" s="109" t="s">
        <v>226</v>
      </c>
      <c r="D100" s="110"/>
      <c r="E100" s="112"/>
    </row>
    <row r="101" spans="3:19" ht="35.1" hidden="1" customHeight="1" x14ac:dyDescent="0.2">
      <c r="C101" s="109" t="s">
        <v>227</v>
      </c>
      <c r="D101" s="110"/>
      <c r="E101" s="111"/>
    </row>
    <row r="102" spans="3:19" ht="35.1" hidden="1" customHeight="1" x14ac:dyDescent="0.2">
      <c r="C102" s="109" t="s">
        <v>228</v>
      </c>
      <c r="D102" s="110"/>
      <c r="E102" s="111"/>
    </row>
    <row r="103" spans="3:19" ht="35.1" hidden="1" customHeight="1" x14ac:dyDescent="0.2">
      <c r="C103" s="109" t="s">
        <v>229</v>
      </c>
      <c r="D103" s="110"/>
      <c r="E103" s="111"/>
    </row>
    <row r="104" spans="3:19" ht="35.1" hidden="1" customHeight="1" x14ac:dyDescent="0.2">
      <c r="C104" s="109" t="s">
        <v>230</v>
      </c>
      <c r="D104" s="110"/>
      <c r="E104" s="112"/>
    </row>
    <row r="105" spans="3:19" ht="35.1" hidden="1" customHeight="1" x14ac:dyDescent="0.2">
      <c r="C105" s="109" t="s">
        <v>231</v>
      </c>
      <c r="D105" s="110"/>
      <c r="E105" s="111"/>
    </row>
    <row r="106" spans="3:19" ht="35.1" hidden="1" customHeight="1" x14ac:dyDescent="0.2">
      <c r="C106" s="109" t="s">
        <v>232</v>
      </c>
      <c r="D106" s="110"/>
      <c r="E106" s="111"/>
    </row>
    <row r="107" spans="3:19" ht="35.1" hidden="1" customHeight="1" x14ac:dyDescent="0.2">
      <c r="C107" s="109" t="s">
        <v>233</v>
      </c>
      <c r="D107" s="110"/>
      <c r="E107" s="111"/>
    </row>
    <row r="108" spans="3:19" ht="35.1" hidden="1" customHeight="1" x14ac:dyDescent="0.2">
      <c r="C108" s="109" t="s">
        <v>234</v>
      </c>
      <c r="D108" s="110"/>
      <c r="E108" s="111"/>
    </row>
    <row r="109" spans="3:19" ht="35.1" hidden="1" customHeight="1" x14ac:dyDescent="0.2">
      <c r="C109" s="109" t="s">
        <v>235</v>
      </c>
      <c r="D109" s="110"/>
      <c r="E109" s="111"/>
    </row>
    <row r="110" spans="3:19" ht="35.1" hidden="1" customHeight="1" x14ac:dyDescent="0.2">
      <c r="C110" s="109" t="s">
        <v>236</v>
      </c>
      <c r="D110" s="110"/>
      <c r="E110" s="111"/>
    </row>
    <row r="111" spans="3:19" ht="35.1" hidden="1" customHeight="1" x14ac:dyDescent="0.2">
      <c r="C111" s="109" t="s">
        <v>237</v>
      </c>
      <c r="D111" s="110"/>
      <c r="E111" s="111"/>
    </row>
    <row r="112" spans="3:19" ht="35.1" hidden="1" customHeight="1" x14ac:dyDescent="0.2">
      <c r="C112" s="109" t="s">
        <v>238</v>
      </c>
      <c r="D112" s="110"/>
      <c r="E112" s="111"/>
    </row>
    <row r="113" spans="2:19" ht="30" customHeight="1" x14ac:dyDescent="0.2"/>
    <row r="114" spans="2:19" ht="21.75" thickBot="1" x14ac:dyDescent="0.25">
      <c r="B114" s="524" t="s">
        <v>402</v>
      </c>
      <c r="C114" s="585"/>
      <c r="D114" s="585"/>
      <c r="E114" s="585"/>
      <c r="F114" s="585"/>
      <c r="G114" s="585"/>
      <c r="H114" s="585"/>
      <c r="I114" s="585"/>
      <c r="J114" s="585"/>
      <c r="K114" s="585"/>
      <c r="L114" s="585"/>
      <c r="M114" s="525"/>
    </row>
    <row r="115" spans="2:19" ht="31.5" x14ac:dyDescent="0.2">
      <c r="B115" s="270" t="s">
        <v>196</v>
      </c>
      <c r="C115" s="271" t="s">
        <v>247</v>
      </c>
      <c r="D115" s="271" t="s">
        <v>248</v>
      </c>
      <c r="E115" s="271" t="s">
        <v>249</v>
      </c>
      <c r="F115" s="271" t="s">
        <v>250</v>
      </c>
      <c r="G115" s="271" t="s">
        <v>251</v>
      </c>
      <c r="H115" s="271" t="s">
        <v>253</v>
      </c>
      <c r="I115" s="271" t="s">
        <v>252</v>
      </c>
      <c r="J115" s="271" t="s">
        <v>254</v>
      </c>
      <c r="K115" s="271" t="s">
        <v>255</v>
      </c>
      <c r="L115" s="271" t="s">
        <v>255</v>
      </c>
      <c r="M115" s="271" t="s">
        <v>32</v>
      </c>
      <c r="O115" s="576" t="s">
        <v>419</v>
      </c>
      <c r="P115" s="577"/>
      <c r="Q115" s="577"/>
      <c r="R115" s="577"/>
      <c r="S115" s="578"/>
    </row>
    <row r="116" spans="2:19" ht="27" customHeight="1" x14ac:dyDescent="0.2">
      <c r="B116" s="273" t="s">
        <v>37</v>
      </c>
      <c r="C116" s="273">
        <f>C119</f>
        <v>0</v>
      </c>
      <c r="D116" s="273">
        <f t="shared" ref="D116:L116" si="5">D119</f>
        <v>0</v>
      </c>
      <c r="E116" s="273">
        <f t="shared" si="5"/>
        <v>0</v>
      </c>
      <c r="F116" s="273">
        <f t="shared" si="5"/>
        <v>0</v>
      </c>
      <c r="G116" s="273">
        <f t="shared" si="5"/>
        <v>0</v>
      </c>
      <c r="H116" s="273">
        <f t="shared" si="5"/>
        <v>0</v>
      </c>
      <c r="I116" s="273">
        <f t="shared" si="5"/>
        <v>0</v>
      </c>
      <c r="J116" s="273">
        <f t="shared" si="5"/>
        <v>0</v>
      </c>
      <c r="K116" s="273">
        <f t="shared" si="5"/>
        <v>0</v>
      </c>
      <c r="L116" s="273">
        <f t="shared" si="5"/>
        <v>0</v>
      </c>
      <c r="M116" s="273">
        <f>SUM(C116:L116)</f>
        <v>0</v>
      </c>
      <c r="O116" s="579"/>
      <c r="P116" s="580"/>
      <c r="Q116" s="580"/>
      <c r="R116" s="580"/>
      <c r="S116" s="581"/>
    </row>
    <row r="117" spans="2:19" ht="18.75" x14ac:dyDescent="0.2">
      <c r="B117" s="274" t="s">
        <v>399</v>
      </c>
      <c r="C117" s="332">
        <v>0</v>
      </c>
      <c r="D117" s="332">
        <v>0</v>
      </c>
      <c r="E117" s="332">
        <v>0</v>
      </c>
      <c r="F117" s="332">
        <v>0</v>
      </c>
      <c r="G117" s="332">
        <v>0</v>
      </c>
      <c r="H117" s="332">
        <v>0</v>
      </c>
      <c r="I117" s="332">
        <v>0</v>
      </c>
      <c r="J117" s="332">
        <v>0</v>
      </c>
      <c r="K117" s="332">
        <v>0</v>
      </c>
      <c r="L117" s="332">
        <v>0</v>
      </c>
      <c r="M117" s="273">
        <f>SUM(C117:L117)</f>
        <v>0</v>
      </c>
      <c r="O117" s="579"/>
      <c r="P117" s="580"/>
      <c r="Q117" s="580"/>
      <c r="R117" s="580"/>
      <c r="S117" s="581"/>
    </row>
    <row r="118" spans="2:19" ht="18.75" x14ac:dyDescent="0.2">
      <c r="B118" s="274" t="s">
        <v>400</v>
      </c>
      <c r="C118" s="332">
        <v>0</v>
      </c>
      <c r="D118" s="332">
        <v>0</v>
      </c>
      <c r="E118" s="332">
        <v>0</v>
      </c>
      <c r="F118" s="332">
        <v>0</v>
      </c>
      <c r="G118" s="332">
        <v>0</v>
      </c>
      <c r="H118" s="332">
        <v>0</v>
      </c>
      <c r="I118" s="332">
        <v>0</v>
      </c>
      <c r="J118" s="332">
        <v>0</v>
      </c>
      <c r="K118" s="332">
        <v>0</v>
      </c>
      <c r="L118" s="332">
        <v>0</v>
      </c>
      <c r="M118" s="274">
        <f>SUM(C118:L118)</f>
        <v>0</v>
      </c>
      <c r="O118" s="579"/>
      <c r="P118" s="580"/>
      <c r="Q118" s="580"/>
      <c r="R118" s="580"/>
      <c r="S118" s="581"/>
    </row>
    <row r="119" spans="2:19" ht="19.5" thickBot="1" x14ac:dyDescent="0.25">
      <c r="B119" s="274" t="s">
        <v>401</v>
      </c>
      <c r="C119" s="273">
        <f>SUM(C117:C118)</f>
        <v>0</v>
      </c>
      <c r="D119" s="273">
        <f t="shared" ref="D119:L119" si="6">SUM(D117:D118)</f>
        <v>0</v>
      </c>
      <c r="E119" s="273">
        <f t="shared" si="6"/>
        <v>0</v>
      </c>
      <c r="F119" s="273">
        <f t="shared" si="6"/>
        <v>0</v>
      </c>
      <c r="G119" s="273">
        <f t="shared" si="6"/>
        <v>0</v>
      </c>
      <c r="H119" s="273">
        <f t="shared" si="6"/>
        <v>0</v>
      </c>
      <c r="I119" s="273">
        <f t="shared" si="6"/>
        <v>0</v>
      </c>
      <c r="J119" s="273">
        <f t="shared" si="6"/>
        <v>0</v>
      </c>
      <c r="K119" s="273">
        <f t="shared" si="6"/>
        <v>0</v>
      </c>
      <c r="L119" s="273">
        <f t="shared" si="6"/>
        <v>0</v>
      </c>
      <c r="M119" s="273">
        <f>SUM(M117:M118)</f>
        <v>0</v>
      </c>
      <c r="O119" s="582"/>
      <c r="P119" s="583"/>
      <c r="Q119" s="583"/>
      <c r="R119" s="583"/>
      <c r="S119" s="584"/>
    </row>
    <row r="120" spans="2:19" ht="18.75" x14ac:dyDescent="0.2">
      <c r="B120" s="274" t="s">
        <v>197</v>
      </c>
      <c r="C120" s="274">
        <f t="shared" ref="C120:M120" si="7">C116-C119</f>
        <v>0</v>
      </c>
      <c r="D120" s="274">
        <f t="shared" si="7"/>
        <v>0</v>
      </c>
      <c r="E120" s="274">
        <f t="shared" si="7"/>
        <v>0</v>
      </c>
      <c r="F120" s="274">
        <f t="shared" si="7"/>
        <v>0</v>
      </c>
      <c r="G120" s="274">
        <f t="shared" si="7"/>
        <v>0</v>
      </c>
      <c r="H120" s="274">
        <f t="shared" si="7"/>
        <v>0</v>
      </c>
      <c r="I120" s="274">
        <f t="shared" si="7"/>
        <v>0</v>
      </c>
      <c r="J120" s="274">
        <f t="shared" si="7"/>
        <v>0</v>
      </c>
      <c r="K120" s="274">
        <f t="shared" si="7"/>
        <v>0</v>
      </c>
      <c r="L120" s="274">
        <f t="shared" si="7"/>
        <v>0</v>
      </c>
      <c r="M120" s="274">
        <f t="shared" si="7"/>
        <v>0</v>
      </c>
    </row>
    <row r="121" spans="2:19" ht="13.5" thickBot="1" x14ac:dyDescent="0.25">
      <c r="P121" s="1"/>
    </row>
    <row r="122" spans="2:19" ht="21" x14ac:dyDescent="0.2">
      <c r="B122" s="524" t="s">
        <v>426</v>
      </c>
      <c r="C122" s="585"/>
      <c r="D122" s="585"/>
      <c r="E122" s="585"/>
      <c r="F122" s="585"/>
      <c r="G122" s="585"/>
      <c r="H122" s="585"/>
      <c r="I122" s="585"/>
      <c r="J122" s="585"/>
      <c r="K122" s="585"/>
      <c r="L122" s="585"/>
      <c r="M122" s="525"/>
      <c r="O122" s="576" t="s">
        <v>430</v>
      </c>
      <c r="P122" s="577"/>
      <c r="Q122" s="577"/>
      <c r="R122" s="577"/>
      <c r="S122" s="578"/>
    </row>
    <row r="123" spans="2:19" ht="31.5" x14ac:dyDescent="0.2">
      <c r="B123" s="270" t="s">
        <v>196</v>
      </c>
      <c r="C123" s="271" t="s">
        <v>247</v>
      </c>
      <c r="D123" s="271" t="s">
        <v>248</v>
      </c>
      <c r="E123" s="271" t="s">
        <v>249</v>
      </c>
      <c r="F123" s="271" t="s">
        <v>250</v>
      </c>
      <c r="G123" s="271" t="s">
        <v>251</v>
      </c>
      <c r="H123" s="271" t="s">
        <v>253</v>
      </c>
      <c r="I123" s="271" t="s">
        <v>252</v>
      </c>
      <c r="J123" s="271" t="s">
        <v>254</v>
      </c>
      <c r="K123" s="271" t="s">
        <v>255</v>
      </c>
      <c r="L123" s="271" t="s">
        <v>255</v>
      </c>
      <c r="M123" s="271" t="s">
        <v>32</v>
      </c>
      <c r="O123" s="579"/>
      <c r="P123" s="580"/>
      <c r="Q123" s="580"/>
      <c r="R123" s="580"/>
      <c r="S123" s="581"/>
    </row>
    <row r="124" spans="2:19" ht="21.75" customHeight="1" x14ac:dyDescent="0.2">
      <c r="B124" s="273" t="s">
        <v>37</v>
      </c>
      <c r="C124" s="273">
        <f>C127</f>
        <v>0</v>
      </c>
      <c r="D124" s="273">
        <f t="shared" ref="D124:M124" si="8">D127</f>
        <v>0</v>
      </c>
      <c r="E124" s="273">
        <f t="shared" si="8"/>
        <v>0</v>
      </c>
      <c r="F124" s="273">
        <f t="shared" si="8"/>
        <v>0</v>
      </c>
      <c r="G124" s="273">
        <f t="shared" si="8"/>
        <v>0</v>
      </c>
      <c r="H124" s="273">
        <f t="shared" si="8"/>
        <v>0</v>
      </c>
      <c r="I124" s="273">
        <f t="shared" si="8"/>
        <v>0</v>
      </c>
      <c r="J124" s="273">
        <f t="shared" si="8"/>
        <v>0</v>
      </c>
      <c r="K124" s="273">
        <f t="shared" si="8"/>
        <v>0</v>
      </c>
      <c r="L124" s="273">
        <f t="shared" si="8"/>
        <v>0</v>
      </c>
      <c r="M124" s="273">
        <f t="shared" si="8"/>
        <v>0</v>
      </c>
      <c r="O124" s="579"/>
      <c r="P124" s="580"/>
      <c r="Q124" s="580"/>
      <c r="R124" s="580"/>
      <c r="S124" s="581"/>
    </row>
    <row r="125" spans="2:19" ht="18.75" x14ac:dyDescent="0.2">
      <c r="B125" s="274" t="s">
        <v>427</v>
      </c>
      <c r="C125" s="332">
        <v>0</v>
      </c>
      <c r="D125" s="332">
        <v>0</v>
      </c>
      <c r="E125" s="332">
        <v>0</v>
      </c>
      <c r="F125" s="332">
        <v>0</v>
      </c>
      <c r="G125" s="332">
        <v>0</v>
      </c>
      <c r="H125" s="332">
        <v>0</v>
      </c>
      <c r="I125" s="332">
        <v>0</v>
      </c>
      <c r="J125" s="332">
        <v>0</v>
      </c>
      <c r="K125" s="332">
        <v>0</v>
      </c>
      <c r="L125" s="332">
        <v>0</v>
      </c>
      <c r="M125" s="274">
        <f>SUM(C125:L125)</f>
        <v>0</v>
      </c>
      <c r="O125" s="579"/>
      <c r="P125" s="580"/>
      <c r="Q125" s="580"/>
      <c r="R125" s="580"/>
      <c r="S125" s="581"/>
    </row>
    <row r="126" spans="2:19" ht="19.5" thickBot="1" x14ac:dyDescent="0.25">
      <c r="B126" s="274" t="s">
        <v>428</v>
      </c>
      <c r="C126" s="332">
        <v>0</v>
      </c>
      <c r="D126" s="332">
        <v>0</v>
      </c>
      <c r="E126" s="332">
        <v>0</v>
      </c>
      <c r="F126" s="332">
        <v>0</v>
      </c>
      <c r="G126" s="332">
        <v>0</v>
      </c>
      <c r="H126" s="332">
        <v>0</v>
      </c>
      <c r="I126" s="332">
        <v>0</v>
      </c>
      <c r="J126" s="332">
        <v>0</v>
      </c>
      <c r="K126" s="332">
        <v>0</v>
      </c>
      <c r="L126" s="332">
        <v>0</v>
      </c>
      <c r="M126" s="274">
        <f>SUM(C126:L126)</f>
        <v>0</v>
      </c>
      <c r="O126" s="582"/>
      <c r="P126" s="583"/>
      <c r="Q126" s="583"/>
      <c r="R126" s="583"/>
      <c r="S126" s="584"/>
    </row>
    <row r="127" spans="2:19" ht="18.75" x14ac:dyDescent="0.2">
      <c r="B127" s="274" t="s">
        <v>429</v>
      </c>
      <c r="C127" s="273">
        <f>SUM(C125:C126)</f>
        <v>0</v>
      </c>
      <c r="D127" s="273">
        <f t="shared" ref="D127:L127" si="9">SUM(D125:D126)</f>
        <v>0</v>
      </c>
      <c r="E127" s="273">
        <f t="shared" si="9"/>
        <v>0</v>
      </c>
      <c r="F127" s="273">
        <f t="shared" si="9"/>
        <v>0</v>
      </c>
      <c r="G127" s="273">
        <f t="shared" si="9"/>
        <v>0</v>
      </c>
      <c r="H127" s="273">
        <f t="shared" si="9"/>
        <v>0</v>
      </c>
      <c r="I127" s="273">
        <f t="shared" si="9"/>
        <v>0</v>
      </c>
      <c r="J127" s="273">
        <f t="shared" si="9"/>
        <v>0</v>
      </c>
      <c r="K127" s="273">
        <f t="shared" si="9"/>
        <v>0</v>
      </c>
      <c r="L127" s="273">
        <f t="shared" si="9"/>
        <v>0</v>
      </c>
      <c r="M127" s="273">
        <f>SUM(M125:M126)</f>
        <v>0</v>
      </c>
    </row>
    <row r="128" spans="2:19" ht="18.75" x14ac:dyDescent="0.2">
      <c r="B128" s="274" t="s">
        <v>197</v>
      </c>
      <c r="C128" s="274">
        <f t="shared" ref="C128:M128" si="10">C124-C127</f>
        <v>0</v>
      </c>
      <c r="D128" s="274">
        <f t="shared" si="10"/>
        <v>0</v>
      </c>
      <c r="E128" s="274">
        <f t="shared" si="10"/>
        <v>0</v>
      </c>
      <c r="F128" s="274">
        <f t="shared" si="10"/>
        <v>0</v>
      </c>
      <c r="G128" s="274">
        <f t="shared" si="10"/>
        <v>0</v>
      </c>
      <c r="H128" s="274">
        <f t="shared" si="10"/>
        <v>0</v>
      </c>
      <c r="I128" s="274">
        <f t="shared" si="10"/>
        <v>0</v>
      </c>
      <c r="J128" s="274">
        <f t="shared" si="10"/>
        <v>0</v>
      </c>
      <c r="K128" s="274">
        <f t="shared" si="10"/>
        <v>0</v>
      </c>
      <c r="L128" s="274">
        <f t="shared" si="10"/>
        <v>0</v>
      </c>
      <c r="M128" s="274">
        <f t="shared" si="10"/>
        <v>0</v>
      </c>
    </row>
    <row r="129" spans="2:12" ht="3" customHeight="1" x14ac:dyDescent="0.2"/>
    <row r="130" spans="2:12" ht="3" customHeight="1" x14ac:dyDescent="0.2"/>
    <row r="131" spans="2:12" ht="3" customHeight="1" x14ac:dyDescent="0.2"/>
    <row r="132" spans="2:12" ht="13.5" thickBot="1" x14ac:dyDescent="0.25"/>
    <row r="133" spans="2:12" ht="72" customHeight="1" thickBot="1" x14ac:dyDescent="0.25">
      <c r="B133" s="555" t="s">
        <v>508</v>
      </c>
      <c r="C133" s="556"/>
      <c r="D133" s="556"/>
      <c r="E133" s="556"/>
      <c r="F133" s="556"/>
      <c r="G133" s="556"/>
      <c r="H133" s="556"/>
      <c r="I133" s="556"/>
      <c r="J133" s="556"/>
      <c r="K133" s="556"/>
      <c r="L133" s="557"/>
    </row>
    <row r="134" spans="2:12" hidden="1" x14ac:dyDescent="0.2"/>
    <row r="135" spans="2:12" hidden="1" x14ac:dyDescent="0.2"/>
    <row r="136" spans="2:12" hidden="1" x14ac:dyDescent="0.2"/>
    <row r="137" spans="2:12" hidden="1" x14ac:dyDescent="0.2"/>
    <row r="138" spans="2:12" hidden="1" x14ac:dyDescent="0.2"/>
    <row r="139" spans="2:12" hidden="1" x14ac:dyDescent="0.2"/>
    <row r="140" spans="2:12" hidden="1" x14ac:dyDescent="0.2"/>
    <row r="141" spans="2:12" hidden="1" x14ac:dyDescent="0.2"/>
    <row r="142" spans="2:12" hidden="1" x14ac:dyDescent="0.2"/>
    <row r="143" spans="2:12" hidden="1" x14ac:dyDescent="0.2"/>
    <row r="144" spans="2:12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sheetProtection password="CDA0" sheet="1" objects="1" scenarios="1"/>
  <mergeCells count="64">
    <mergeCell ref="M22:O22"/>
    <mergeCell ref="B133:L133"/>
    <mergeCell ref="J27:O33"/>
    <mergeCell ref="O89:S93"/>
    <mergeCell ref="O49:S53"/>
    <mergeCell ref="O115:S119"/>
    <mergeCell ref="O122:S126"/>
    <mergeCell ref="B122:M122"/>
    <mergeCell ref="B89:M89"/>
    <mergeCell ref="B49:M49"/>
    <mergeCell ref="B114:M114"/>
    <mergeCell ref="Y11:Z11"/>
    <mergeCell ref="AA11:AC11"/>
    <mergeCell ref="W11:X11"/>
    <mergeCell ref="A47:C47"/>
    <mergeCell ref="J22:L22"/>
    <mergeCell ref="J20:O20"/>
    <mergeCell ref="J19:O19"/>
    <mergeCell ref="J21:L21"/>
    <mergeCell ref="M21:O21"/>
    <mergeCell ref="Y13:Y14"/>
    <mergeCell ref="Z13:Z14"/>
    <mergeCell ref="X13:X14"/>
    <mergeCell ref="Q13:Q14"/>
    <mergeCell ref="R13:R14"/>
    <mergeCell ref="S13:S14"/>
    <mergeCell ref="T13:T14"/>
    <mergeCell ref="Q1:T1"/>
    <mergeCell ref="W13:W14"/>
    <mergeCell ref="S2:T2"/>
    <mergeCell ref="S3:T3"/>
    <mergeCell ref="Q2:R2"/>
    <mergeCell ref="J9:AC9"/>
    <mergeCell ref="J10:J12"/>
    <mergeCell ref="K10:L11"/>
    <mergeCell ref="M10:N11"/>
    <mergeCell ref="U13:U14"/>
    <mergeCell ref="V13:V14"/>
    <mergeCell ref="O10:P11"/>
    <mergeCell ref="Q10:AC10"/>
    <mergeCell ref="Q11:R11"/>
    <mergeCell ref="S11:T11"/>
    <mergeCell ref="U11:V11"/>
    <mergeCell ref="L1:O1"/>
    <mergeCell ref="L2:O2"/>
    <mergeCell ref="L3:O3"/>
    <mergeCell ref="L4:O4"/>
    <mergeCell ref="A1:B1"/>
    <mergeCell ref="A2:B2"/>
    <mergeCell ref="A4:B4"/>
    <mergeCell ref="A3:B3"/>
    <mergeCell ref="Q3:R3"/>
    <mergeCell ref="G7:G8"/>
    <mergeCell ref="H7:H8"/>
    <mergeCell ref="C3:J3"/>
    <mergeCell ref="A6:H6"/>
    <mergeCell ref="E7:F7"/>
    <mergeCell ref="A7:A8"/>
    <mergeCell ref="B7:B8"/>
    <mergeCell ref="C7:C8"/>
    <mergeCell ref="C4:G4"/>
    <mergeCell ref="H4:J4"/>
    <mergeCell ref="A5:H5"/>
    <mergeCell ref="D7:D8"/>
  </mergeCells>
  <dataValidations count="1">
    <dataValidation type="list" allowBlank="1" showInputMessage="1" showErrorMessage="1" sqref="C94:D112">
      <formula1>$C$94:$C$112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  <pageSetUpPr fitToPage="1"/>
  </sheetPr>
  <dimension ref="A1:P27"/>
  <sheetViews>
    <sheetView showRowColHeaders="0" view="pageBreakPreview" topLeftCell="C10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5.42578125" style="1" customWidth="1"/>
    <col min="2" max="2" width="12.85546875" style="1" customWidth="1"/>
    <col min="3" max="3" width="21.5703125" style="1" customWidth="1"/>
    <col min="4" max="4" width="10.5703125" style="1" customWidth="1"/>
    <col min="5" max="5" width="10.42578125" style="1" customWidth="1"/>
    <col min="6" max="7" width="11.42578125" style="1" customWidth="1"/>
    <col min="8" max="8" width="10.5703125" style="1" customWidth="1"/>
    <col min="9" max="9" width="11.42578125" style="1" customWidth="1"/>
    <col min="10" max="10" width="10.42578125" style="1" customWidth="1"/>
    <col min="11" max="11" width="9.5703125" style="1" customWidth="1"/>
    <col min="12" max="12" width="10.5703125" style="1" customWidth="1"/>
    <col min="13" max="15" width="12.42578125" style="1" customWidth="1"/>
    <col min="16" max="16" width="10.42578125" style="1" customWidth="1"/>
    <col min="17" max="16384" width="9.42578125" style="1"/>
  </cols>
  <sheetData>
    <row r="1" spans="1:16" ht="33.75" customHeight="1" x14ac:dyDescent="0.2">
      <c r="A1" s="791" t="str">
        <f>'MASTER DATA SHEET 1'!C1</f>
        <v xml:space="preserve">dk;kZy; iz/kkukpk;Z jktdh; mPp ek/;fed fo/kky; Mlk.kk joqZn ¼ekSyklj½ MhMokuk dqpkeu 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</row>
    <row r="2" spans="1:16" ht="26.25" x14ac:dyDescent="0.2">
      <c r="A2" s="792" t="s">
        <v>263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</row>
    <row r="3" spans="1:16" ht="30.75" x14ac:dyDescent="0.2">
      <c r="A3" s="793" t="s">
        <v>481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</row>
    <row r="4" spans="1:16" ht="23.25" x14ac:dyDescent="0.35">
      <c r="A4" s="797" t="s">
        <v>293</v>
      </c>
      <c r="B4" s="797"/>
      <c r="C4" s="797"/>
      <c r="D4" s="794" t="str">
        <f>'MASTER DATA SHEET 1'!C4</f>
        <v>2202-02-109-27-01</v>
      </c>
      <c r="E4" s="794"/>
      <c r="F4" s="794"/>
      <c r="G4" s="794"/>
      <c r="H4" s="795" t="str">
        <f>'MASTER DATA SHEET 1'!H4</f>
        <v>STATE FUND</v>
      </c>
      <c r="I4" s="795"/>
      <c r="J4" s="795"/>
      <c r="K4" s="197"/>
      <c r="L4" s="197"/>
      <c r="M4" s="197"/>
      <c r="N4" s="197"/>
      <c r="O4" s="197"/>
      <c r="P4" s="90"/>
    </row>
    <row r="5" spans="1:16" ht="18.75" x14ac:dyDescent="0.3">
      <c r="A5" s="798"/>
      <c r="B5" s="798"/>
      <c r="C5" s="798"/>
      <c r="D5" s="197"/>
      <c r="E5" s="197"/>
      <c r="F5" s="197"/>
      <c r="G5" s="197"/>
      <c r="H5" s="796"/>
      <c r="I5" s="796"/>
      <c r="K5" s="91"/>
      <c r="L5" s="197"/>
      <c r="M5" s="197"/>
      <c r="N5" s="197"/>
      <c r="O5" s="197"/>
      <c r="P5" s="90"/>
    </row>
    <row r="6" spans="1:16" ht="56.25" x14ac:dyDescent="0.2">
      <c r="A6" s="54" t="s">
        <v>0</v>
      </c>
      <c r="B6" s="54" t="s">
        <v>74</v>
      </c>
      <c r="C6" s="54" t="s">
        <v>261</v>
      </c>
      <c r="D6" s="54" t="s">
        <v>264</v>
      </c>
      <c r="E6" s="54" t="s">
        <v>265</v>
      </c>
      <c r="F6" s="54" t="s">
        <v>266</v>
      </c>
      <c r="G6" s="54" t="s">
        <v>267</v>
      </c>
      <c r="H6" s="54" t="s">
        <v>268</v>
      </c>
      <c r="I6" s="54" t="s">
        <v>269</v>
      </c>
      <c r="J6" s="54" t="s">
        <v>270</v>
      </c>
      <c r="K6" s="54" t="s">
        <v>21</v>
      </c>
      <c r="L6" s="54" t="s">
        <v>271</v>
      </c>
      <c r="M6" s="54" t="s">
        <v>272</v>
      </c>
      <c r="N6" s="54" t="s">
        <v>20</v>
      </c>
      <c r="O6" s="54" t="s">
        <v>20</v>
      </c>
      <c r="P6" s="54" t="s">
        <v>273</v>
      </c>
    </row>
    <row r="7" spans="1:16" ht="18.75" x14ac:dyDescent="0.2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</row>
    <row r="8" spans="1:16" s="93" customFormat="1" ht="92.25" customHeight="1" x14ac:dyDescent="0.2">
      <c r="A8" s="220" t="s">
        <v>274</v>
      </c>
      <c r="B8" s="49">
        <f>'MASTER DATA SHEET 1'!C3</f>
        <v>111111</v>
      </c>
      <c r="C8" s="54" t="str">
        <f>'MASTER DATA SHEET 1'!C2</f>
        <v xml:space="preserve">jktdh; mPp ek/;fed fo/kky; Mlk.kk joqZn ¼ekSyklj½ MhMokuk dqpkeu </v>
      </c>
      <c r="D8" s="92">
        <v>0</v>
      </c>
      <c r="E8" s="92">
        <v>0</v>
      </c>
      <c r="F8" s="92">
        <v>0</v>
      </c>
      <c r="G8" s="92">
        <v>0</v>
      </c>
      <c r="H8" s="49">
        <f>P9G2!K9</f>
        <v>0</v>
      </c>
      <c r="I8" s="49">
        <f>SUM(D8:H8)</f>
        <v>0</v>
      </c>
      <c r="J8" s="49">
        <f>P9G2!K13</f>
        <v>0</v>
      </c>
      <c r="K8" s="49">
        <f>P9G2!K11</f>
        <v>0</v>
      </c>
      <c r="L8" s="49">
        <f>P9G2!K12</f>
        <v>0</v>
      </c>
      <c r="M8" s="49">
        <f>P9G2!K14</f>
        <v>0</v>
      </c>
      <c r="N8" s="49">
        <f>P9G2!K15</f>
        <v>0</v>
      </c>
      <c r="O8" s="49">
        <f>P9G2!K16</f>
        <v>0</v>
      </c>
      <c r="P8" s="49">
        <f>SUM(I8:O8)</f>
        <v>0</v>
      </c>
    </row>
    <row r="9" spans="1:16" x14ac:dyDescent="0.2"/>
    <row r="10" spans="1:16" x14ac:dyDescent="0.2"/>
    <row r="11" spans="1:16" x14ac:dyDescent="0.2"/>
    <row r="12" spans="1:16" ht="20.25" x14ac:dyDescent="0.3">
      <c r="J12" s="782" t="str">
        <f>'MASTER DATA SHEET 1'!L2</f>
        <v>iz/kkukpk;Z</v>
      </c>
      <c r="K12" s="782"/>
      <c r="L12" s="782"/>
      <c r="M12" s="782"/>
      <c r="N12" s="782"/>
      <c r="O12" s="782"/>
      <c r="P12" s="782"/>
    </row>
    <row r="13" spans="1:16" ht="20.25" x14ac:dyDescent="0.3">
      <c r="J13" s="782" t="str">
        <f>'MASTER DATA SHEET 1'!L3</f>
        <v>jk-m-ek-fo-Mlk.kk [kqnZ</v>
      </c>
      <c r="K13" s="782"/>
      <c r="L13" s="782"/>
      <c r="M13" s="782"/>
      <c r="N13" s="782"/>
      <c r="O13" s="782"/>
      <c r="P13" s="782"/>
    </row>
    <row r="14" spans="1:16" ht="20.25" x14ac:dyDescent="0.3">
      <c r="J14" s="782" t="str">
        <f>'MASTER DATA SHEET 1'!L4</f>
        <v xml:space="preserve"> ¼ekSyklj½ MhMokuk dqpkeu</v>
      </c>
      <c r="K14" s="782"/>
      <c r="L14" s="782"/>
      <c r="M14" s="782"/>
      <c r="N14" s="782"/>
      <c r="O14" s="782"/>
      <c r="P14" s="782"/>
    </row>
    <row r="15" spans="1:16" x14ac:dyDescent="0.2"/>
    <row r="16" spans="1:16" ht="18" x14ac:dyDescent="0.2">
      <c r="G16" s="345"/>
    </row>
    <row r="17" spans="3:16" x14ac:dyDescent="0.2"/>
    <row r="18" spans="3:16" x14ac:dyDescent="0.2"/>
    <row r="19" spans="3:16" x14ac:dyDescent="0.2"/>
    <row r="20" spans="3:16" x14ac:dyDescent="0.2"/>
    <row r="21" spans="3:16" ht="30.75" x14ac:dyDescent="0.2">
      <c r="C21" s="781" t="s">
        <v>371</v>
      </c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</row>
    <row r="22" spans="3:16" x14ac:dyDescent="0.2"/>
    <row r="23" spans="3:16" x14ac:dyDescent="0.2"/>
    <row r="24" spans="3:16" x14ac:dyDescent="0.2"/>
    <row r="25" spans="3:16" x14ac:dyDescent="0.2"/>
    <row r="26" spans="3:16" x14ac:dyDescent="0.2"/>
    <row r="27" spans="3:16" x14ac:dyDescent="0.2"/>
  </sheetData>
  <sheetProtection password="CDA0" sheet="1" objects="1" scenarios="1" formatRows="0"/>
  <mergeCells count="11">
    <mergeCell ref="C21:P21"/>
    <mergeCell ref="J12:P12"/>
    <mergeCell ref="J13:P13"/>
    <mergeCell ref="J14:P14"/>
    <mergeCell ref="A1:P1"/>
    <mergeCell ref="A2:P2"/>
    <mergeCell ref="A3:P3"/>
    <mergeCell ref="D4:G4"/>
    <mergeCell ref="H4:J4"/>
    <mergeCell ref="H5:I5"/>
    <mergeCell ref="A4:C5"/>
  </mergeCells>
  <printOptions horizontalCentered="1"/>
  <pageMargins left="0.70866141732283505" right="0.70866141732283505" top="0.74803149606299202" bottom="0.74803149606299202" header="0.31496062992126" footer="0.31496062992126"/>
  <pageSetup paperSize="9" scale="72" orientation="landscape" r:id="rId1"/>
  <headerFooter>
    <oddFooter>&amp;C&amp;Z&amp;F&amp;R&amp;A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P27"/>
  <sheetViews>
    <sheetView showRowColHeaders="0" view="pageBreakPreview" topLeftCell="AG16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5.42578125" style="1" customWidth="1"/>
    <col min="2" max="2" width="9.42578125" style="1"/>
    <col min="3" max="3" width="29.42578125" style="1" customWidth="1"/>
    <col min="4" max="4" width="10.5703125" style="1" customWidth="1"/>
    <col min="5" max="5" width="10.42578125" style="1" customWidth="1"/>
    <col min="6" max="7" width="11.42578125" style="1" customWidth="1"/>
    <col min="8" max="8" width="10.5703125" style="1" customWidth="1"/>
    <col min="9" max="9" width="11.42578125" style="1" customWidth="1"/>
    <col min="10" max="10" width="10.42578125" style="1" customWidth="1"/>
    <col min="11" max="11" width="9.5703125" style="1" customWidth="1"/>
    <col min="12" max="12" width="10.5703125" style="1" customWidth="1"/>
    <col min="13" max="15" width="12.42578125" style="1" customWidth="1"/>
    <col min="16" max="16" width="10.42578125" style="1" customWidth="1"/>
    <col min="17" max="16384" width="9.42578125" style="1"/>
  </cols>
  <sheetData>
    <row r="1" spans="1:16" ht="33.75" customHeight="1" x14ac:dyDescent="0.2">
      <c r="A1" s="791" t="str">
        <f>'MASTER DATA SHEET 1'!C1</f>
        <v xml:space="preserve">dk;kZy; iz/kkukpk;Z jktdh; mPp ek/;fed fo/kky; Mlk.kk joqZn ¼ekSyklj½ MhMokuk dqpkeu 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</row>
    <row r="2" spans="1:16" ht="26.25" x14ac:dyDescent="0.2">
      <c r="A2" s="792" t="s">
        <v>263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</row>
    <row r="3" spans="1:16" ht="30.75" x14ac:dyDescent="0.2">
      <c r="A3" s="793" t="s">
        <v>480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</row>
    <row r="4" spans="1:16" ht="23.25" x14ac:dyDescent="0.35">
      <c r="A4" s="797" t="s">
        <v>293</v>
      </c>
      <c r="B4" s="797"/>
      <c r="C4" s="797"/>
      <c r="D4" s="794" t="str">
        <f>'MASTER DATA SHEET 1'!C4</f>
        <v>2202-02-109-27-01</v>
      </c>
      <c r="E4" s="794"/>
      <c r="F4" s="794"/>
      <c r="G4" s="794"/>
      <c r="H4" s="795" t="str">
        <f>'MASTER DATA SHEET 1'!H4</f>
        <v>STATE FUND</v>
      </c>
      <c r="I4" s="795"/>
      <c r="J4" s="795"/>
      <c r="K4" s="197"/>
      <c r="L4" s="197"/>
      <c r="M4" s="197"/>
      <c r="N4" s="197"/>
      <c r="O4" s="197"/>
      <c r="P4" s="90"/>
    </row>
    <row r="5" spans="1:16" ht="18.75" x14ac:dyDescent="0.3">
      <c r="A5" s="798"/>
      <c r="B5" s="798"/>
      <c r="C5" s="798"/>
      <c r="D5" s="197"/>
      <c r="E5" s="197"/>
      <c r="F5" s="197"/>
      <c r="G5" s="197"/>
      <c r="H5" s="796"/>
      <c r="I5" s="796"/>
      <c r="K5" s="91"/>
      <c r="L5" s="197"/>
      <c r="M5" s="197"/>
      <c r="N5" s="197"/>
      <c r="O5" s="197"/>
      <c r="P5" s="90"/>
    </row>
    <row r="6" spans="1:16" ht="56.25" x14ac:dyDescent="0.2">
      <c r="A6" s="54" t="s">
        <v>0</v>
      </c>
      <c r="B6" s="54" t="s">
        <v>74</v>
      </c>
      <c r="C6" s="54" t="s">
        <v>261</v>
      </c>
      <c r="D6" s="54" t="s">
        <v>264</v>
      </c>
      <c r="E6" s="54" t="s">
        <v>265</v>
      </c>
      <c r="F6" s="54" t="s">
        <v>266</v>
      </c>
      <c r="G6" s="54" t="s">
        <v>267</v>
      </c>
      <c r="H6" s="54" t="s">
        <v>268</v>
      </c>
      <c r="I6" s="54" t="s">
        <v>269</v>
      </c>
      <c r="J6" s="54" t="s">
        <v>270</v>
      </c>
      <c r="K6" s="54" t="s">
        <v>21</v>
      </c>
      <c r="L6" s="54" t="s">
        <v>271</v>
      </c>
      <c r="M6" s="54" t="s">
        <v>272</v>
      </c>
      <c r="N6" s="54" t="s">
        <v>20</v>
      </c>
      <c r="O6" s="54" t="s">
        <v>20</v>
      </c>
      <c r="P6" s="54" t="s">
        <v>273</v>
      </c>
    </row>
    <row r="7" spans="1:16" ht="18.75" x14ac:dyDescent="0.2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</row>
    <row r="8" spans="1:16" s="93" customFormat="1" ht="92.25" customHeight="1" x14ac:dyDescent="0.2">
      <c r="A8" s="220" t="s">
        <v>274</v>
      </c>
      <c r="B8" s="49">
        <f>'MASTER DATA SHEET 1'!C3</f>
        <v>111111</v>
      </c>
      <c r="C8" s="54" t="str">
        <f>'MASTER DATA SHEET 1'!C2</f>
        <v xml:space="preserve">jktdh; mPp ek/;fed fo/kky; Mlk.kk joqZn ¼ekSyklj½ MhMokuk dqpkeu </v>
      </c>
      <c r="D8" s="92">
        <v>0</v>
      </c>
      <c r="E8" s="92">
        <v>0</v>
      </c>
      <c r="F8" s="92">
        <v>0</v>
      </c>
      <c r="G8" s="92">
        <v>0</v>
      </c>
      <c r="H8" s="49">
        <f>P9G2!L9</f>
        <v>0</v>
      </c>
      <c r="I8" s="49">
        <f>SUM(D8:H8)</f>
        <v>0</v>
      </c>
      <c r="J8" s="49">
        <f>P9G2!L13</f>
        <v>0</v>
      </c>
      <c r="K8" s="49">
        <f>P9G2!L11</f>
        <v>0</v>
      </c>
      <c r="L8" s="49">
        <f>P9G2!L12</f>
        <v>0</v>
      </c>
      <c r="M8" s="49">
        <f>P9G2!L14</f>
        <v>0</v>
      </c>
      <c r="N8" s="49">
        <f>P9G2!L15</f>
        <v>0</v>
      </c>
      <c r="O8" s="49">
        <f>P9G2!L16</f>
        <v>0</v>
      </c>
      <c r="P8" s="49">
        <f>SUM(I8:O8)</f>
        <v>0</v>
      </c>
    </row>
    <row r="9" spans="1:16" x14ac:dyDescent="0.2"/>
    <row r="10" spans="1:16" x14ac:dyDescent="0.2"/>
    <row r="11" spans="1:16" x14ac:dyDescent="0.2"/>
    <row r="12" spans="1:16" ht="20.25" x14ac:dyDescent="0.3">
      <c r="J12" s="782" t="str">
        <f>'MASTER DATA SHEET 1'!L2</f>
        <v>iz/kkukpk;Z</v>
      </c>
      <c r="K12" s="782"/>
      <c r="L12" s="782"/>
      <c r="M12" s="782"/>
      <c r="N12" s="782"/>
      <c r="O12" s="782"/>
      <c r="P12" s="782"/>
    </row>
    <row r="13" spans="1:16" ht="20.25" x14ac:dyDescent="0.3">
      <c r="J13" s="782" t="str">
        <f>'MASTER DATA SHEET 1'!L3</f>
        <v>jk-m-ek-fo-Mlk.kk [kqnZ</v>
      </c>
      <c r="K13" s="782"/>
      <c r="L13" s="782"/>
      <c r="M13" s="782"/>
      <c r="N13" s="782"/>
      <c r="O13" s="782"/>
      <c r="P13" s="782"/>
    </row>
    <row r="14" spans="1:16" ht="20.25" x14ac:dyDescent="0.3">
      <c r="J14" s="782" t="str">
        <f>'MASTER DATA SHEET 1'!L4</f>
        <v xml:space="preserve"> ¼ekSyklj½ MhMokuk dqpkeu</v>
      </c>
      <c r="K14" s="782"/>
      <c r="L14" s="782"/>
      <c r="M14" s="782"/>
      <c r="N14" s="782"/>
      <c r="O14" s="782"/>
      <c r="P14" s="782"/>
    </row>
    <row r="15" spans="1:16" x14ac:dyDescent="0.2"/>
    <row r="16" spans="1:16" ht="18" x14ac:dyDescent="0.2">
      <c r="F16" s="346"/>
    </row>
    <row r="17" spans="2:15" x14ac:dyDescent="0.2"/>
    <row r="18" spans="2:15" x14ac:dyDescent="0.2"/>
    <row r="19" spans="2:15" x14ac:dyDescent="0.2"/>
    <row r="20" spans="2:15" x14ac:dyDescent="0.2"/>
    <row r="21" spans="2:15" x14ac:dyDescent="0.2"/>
    <row r="22" spans="2:15" x14ac:dyDescent="0.2"/>
    <row r="23" spans="2:15" x14ac:dyDescent="0.2"/>
    <row r="24" spans="2:15" ht="30.75" x14ac:dyDescent="0.2">
      <c r="B24" s="781" t="s">
        <v>371</v>
      </c>
      <c r="C24" s="781"/>
      <c r="D24" s="781"/>
      <c r="E24" s="781"/>
      <c r="F24" s="781"/>
      <c r="G24" s="781"/>
      <c r="H24" s="781"/>
      <c r="I24" s="781"/>
      <c r="J24" s="781"/>
      <c r="K24" s="781"/>
      <c r="L24" s="781"/>
      <c r="M24" s="781"/>
      <c r="N24" s="781"/>
      <c r="O24" s="781"/>
    </row>
    <row r="25" spans="2:15" x14ac:dyDescent="0.2"/>
    <row r="26" spans="2:15" x14ac:dyDescent="0.2"/>
    <row r="27" spans="2:15" x14ac:dyDescent="0.2"/>
  </sheetData>
  <sheetProtection password="CDA0" sheet="1" objects="1" scenarios="1" formatRows="0"/>
  <mergeCells count="11">
    <mergeCell ref="B24:O24"/>
    <mergeCell ref="J12:P12"/>
    <mergeCell ref="J13:P13"/>
    <mergeCell ref="J14:P14"/>
    <mergeCell ref="H5:I5"/>
    <mergeCell ref="A1:P1"/>
    <mergeCell ref="A2:P2"/>
    <mergeCell ref="A3:P3"/>
    <mergeCell ref="D4:G4"/>
    <mergeCell ref="H4:J4"/>
    <mergeCell ref="A4:C5"/>
  </mergeCells>
  <printOptions horizontalCentered="1"/>
  <pageMargins left="0.70866141732283505" right="0.70866141732283505" top="0.74803149606299202" bottom="0.74803149606299202" header="0.31496062992126" footer="0.31496062992126"/>
  <pageSetup paperSize="9" scale="71" orientation="landscape" r:id="rId1"/>
  <headerFooter>
    <oddFooter>&amp;C&amp;Z&amp;F&amp;R&amp;A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X22"/>
  <sheetViews>
    <sheetView showRowColHeaders="0" view="pageBreakPreview" zoomScale="85" zoomScaleSheetLayoutView="85" workbookViewId="0">
      <selection activeCell="J19" sqref="J19"/>
    </sheetView>
  </sheetViews>
  <sheetFormatPr defaultColWidth="9.42578125" defaultRowHeight="12.75" zeroHeight="1" x14ac:dyDescent="0.2"/>
  <cols>
    <col min="1" max="1" width="4.5703125" style="1" customWidth="1"/>
    <col min="2" max="2" width="8.42578125" style="1" customWidth="1"/>
    <col min="3" max="3" width="23.5703125" style="1" customWidth="1"/>
    <col min="4" max="4" width="10.5703125" style="1" customWidth="1"/>
    <col min="5" max="5" width="9.42578125" style="1"/>
    <col min="6" max="6" width="10.42578125" style="1" customWidth="1"/>
    <col min="7" max="7" width="9.42578125" style="1"/>
    <col min="8" max="8" width="8.42578125" style="1" customWidth="1"/>
    <col min="9" max="16384" width="9.42578125" style="1"/>
  </cols>
  <sheetData>
    <row r="1" spans="1:24" ht="23.25" x14ac:dyDescent="0.2">
      <c r="A1" s="791" t="str">
        <f>'MASTER DATA SHEET 1'!C1</f>
        <v xml:space="preserve">dk;kZy; iz/kkukpk;Z jktdh; mPp ek/;fed fo/kky; Mlk.kk joqZn ¼ekSyklj½ MhMokuk dqpkeu 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</row>
    <row r="2" spans="1:24" ht="30.75" x14ac:dyDescent="0.2">
      <c r="A2" s="799" t="s">
        <v>488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</row>
    <row r="3" spans="1:24" ht="28.5" x14ac:dyDescent="0.2">
      <c r="A3" s="800" t="s">
        <v>293</v>
      </c>
      <c r="B3" s="800"/>
      <c r="C3" s="800"/>
      <c r="D3" s="800"/>
      <c r="E3" s="801"/>
      <c r="F3" s="786" t="str">
        <f>'MASTER DATA SHEET 1'!C4</f>
        <v>2202-02-109-27-01</v>
      </c>
      <c r="G3" s="786"/>
      <c r="H3" s="786"/>
      <c r="I3" s="786"/>
      <c r="J3" s="786"/>
      <c r="K3" s="786"/>
      <c r="L3" s="226"/>
      <c r="M3" s="790" t="str">
        <f>'MASTER DATA SHEET 1'!H4</f>
        <v>STATE FUND</v>
      </c>
      <c r="N3" s="790"/>
      <c r="O3" s="790"/>
      <c r="P3" s="790"/>
      <c r="Q3" s="52"/>
      <c r="R3" s="52"/>
      <c r="S3" s="52"/>
      <c r="T3" s="52"/>
      <c r="U3" s="52"/>
      <c r="V3" s="52"/>
      <c r="W3" s="52"/>
      <c r="X3" s="52"/>
    </row>
    <row r="4" spans="1:24" ht="60.75" customHeight="1" x14ac:dyDescent="0.2">
      <c r="A4" s="56" t="s">
        <v>275</v>
      </c>
      <c r="B4" s="56" t="s">
        <v>276</v>
      </c>
      <c r="C4" s="56" t="s">
        <v>277</v>
      </c>
      <c r="D4" s="57" t="s">
        <v>285</v>
      </c>
      <c r="E4" s="57" t="s">
        <v>286</v>
      </c>
      <c r="F4" s="58" t="s">
        <v>292</v>
      </c>
      <c r="G4" s="58" t="s">
        <v>278</v>
      </c>
      <c r="H4" s="58" t="s">
        <v>287</v>
      </c>
      <c r="I4" s="58" t="s">
        <v>279</v>
      </c>
      <c r="J4" s="58" t="s">
        <v>288</v>
      </c>
      <c r="K4" s="58" t="s">
        <v>280</v>
      </c>
      <c r="L4" s="58" t="s">
        <v>382</v>
      </c>
      <c r="M4" s="58" t="s">
        <v>281</v>
      </c>
      <c r="N4" s="58" t="s">
        <v>289</v>
      </c>
      <c r="O4" s="58" t="s">
        <v>290</v>
      </c>
      <c r="P4" s="58" t="s">
        <v>291</v>
      </c>
      <c r="Q4" s="58" t="s">
        <v>294</v>
      </c>
      <c r="R4" s="58" t="s">
        <v>376</v>
      </c>
      <c r="S4" s="58" t="s">
        <v>377</v>
      </c>
      <c r="T4" s="58" t="s">
        <v>383</v>
      </c>
      <c r="U4" s="58" t="s">
        <v>384</v>
      </c>
      <c r="V4" s="58" t="s">
        <v>282</v>
      </c>
      <c r="W4" s="58" t="s">
        <v>283</v>
      </c>
      <c r="X4" s="58" t="s">
        <v>385</v>
      </c>
    </row>
    <row r="5" spans="1:24" x14ac:dyDescent="0.2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</row>
    <row r="6" spans="1:24" ht="88.5" customHeight="1" x14ac:dyDescent="0.2">
      <c r="A6" s="53">
        <v>1</v>
      </c>
      <c r="B6" s="53">
        <f>'MASTER DATA SHEET 1'!C3</f>
        <v>111111</v>
      </c>
      <c r="C6" s="54" t="str">
        <f>'MASTER DATA SHEET 1'!C2</f>
        <v xml:space="preserve">jktdh; mPp ek/;fed fo/kky; Mlk.kk joqZn ¼ekSyklj½ MhMokuk dqpkeu </v>
      </c>
      <c r="D6" s="53">
        <f>P8G1!N68</f>
        <v>0</v>
      </c>
      <c r="E6" s="53">
        <f>P8G1!N69</f>
        <v>923200</v>
      </c>
      <c r="F6" s="53">
        <f>SUM(D6:E6)</f>
        <v>923200</v>
      </c>
      <c r="G6" s="53">
        <f>P8G1!N73</f>
        <v>507760</v>
      </c>
      <c r="H6" s="53">
        <f>P8G1!N79</f>
        <v>3016</v>
      </c>
      <c r="I6" s="53">
        <f>P8G1!N76</f>
        <v>92320</v>
      </c>
      <c r="J6" s="53">
        <f>P8G1!N82</f>
        <v>60218</v>
      </c>
      <c r="K6" s="53">
        <f>P8G1!N85</f>
        <v>6774</v>
      </c>
      <c r="L6" s="53">
        <f>P8G1!N84</f>
        <v>0</v>
      </c>
      <c r="M6" s="55">
        <f>P8G1!N87</f>
        <v>0</v>
      </c>
      <c r="N6" s="53">
        <f>P8G1!N80</f>
        <v>0</v>
      </c>
      <c r="O6" s="53">
        <f>P8G1!N81</f>
        <v>0</v>
      </c>
      <c r="P6" s="53">
        <f>P8G1!N86</f>
        <v>0</v>
      </c>
      <c r="Q6" s="122">
        <f>P8G1!N83</f>
        <v>0</v>
      </c>
      <c r="R6" s="122">
        <f>P8G1!N88</f>
        <v>0</v>
      </c>
      <c r="S6" s="122">
        <f>P8G1!N89</f>
        <v>0</v>
      </c>
      <c r="T6" s="53">
        <f>SUM(G6:S6)</f>
        <v>670088</v>
      </c>
      <c r="U6" s="53">
        <f>F6+T6</f>
        <v>1593288</v>
      </c>
      <c r="V6" s="55">
        <f>P8G1!N92</f>
        <v>30000</v>
      </c>
      <c r="W6" s="55">
        <f>P8G1!N93</f>
        <v>0</v>
      </c>
      <c r="X6" s="55">
        <f>U6+V6+W6</f>
        <v>1623288</v>
      </c>
    </row>
    <row r="7" spans="1:24" x14ac:dyDescent="0.2"/>
    <row r="8" spans="1:24" x14ac:dyDescent="0.2"/>
    <row r="9" spans="1:24" x14ac:dyDescent="0.2"/>
    <row r="10" spans="1:24" ht="18.75" x14ac:dyDescent="0.3">
      <c r="Q10" s="639" t="str">
        <f>'MASTER DATA SHEET 1'!L2</f>
        <v>iz/kkukpk;Z</v>
      </c>
      <c r="R10" s="639"/>
      <c r="S10" s="639"/>
      <c r="T10" s="639"/>
      <c r="U10" s="639"/>
      <c r="V10" s="639"/>
      <c r="W10" s="639"/>
    </row>
    <row r="11" spans="1:24" ht="18.75" x14ac:dyDescent="0.3">
      <c r="Q11" s="639" t="str">
        <f>'MASTER DATA SHEET 1'!L3</f>
        <v>jk-m-ek-fo-Mlk.kk [kqnZ</v>
      </c>
      <c r="R11" s="639"/>
      <c r="S11" s="639"/>
      <c r="T11" s="639"/>
      <c r="U11" s="639"/>
      <c r="V11" s="639"/>
      <c r="W11" s="639"/>
    </row>
    <row r="12" spans="1:24" ht="18.75" x14ac:dyDescent="0.3">
      <c r="J12" s="346"/>
      <c r="Q12" s="639" t="str">
        <f>'MASTER DATA SHEET 1'!L4</f>
        <v xml:space="preserve"> ¼ekSyklj½ MhMokuk dqpkeu</v>
      </c>
      <c r="R12" s="639"/>
      <c r="S12" s="639"/>
      <c r="T12" s="639"/>
      <c r="U12" s="639"/>
      <c r="V12" s="639"/>
      <c r="W12" s="639"/>
    </row>
    <row r="13" spans="1:24" x14ac:dyDescent="0.2"/>
    <row r="14" spans="1:24" x14ac:dyDescent="0.2"/>
    <row r="15" spans="1:24" x14ac:dyDescent="0.2"/>
    <row r="16" spans="1:24" x14ac:dyDescent="0.2"/>
    <row r="17" spans="3:11" ht="57" customHeight="1" x14ac:dyDescent="0.2">
      <c r="C17" s="760" t="s">
        <v>371</v>
      </c>
      <c r="D17" s="760"/>
      <c r="E17" s="760"/>
      <c r="F17" s="760"/>
      <c r="G17" s="760"/>
      <c r="H17" s="760"/>
      <c r="I17" s="760"/>
      <c r="J17" s="760"/>
      <c r="K17" s="760"/>
    </row>
    <row r="18" spans="3:11" x14ac:dyDescent="0.2"/>
    <row r="19" spans="3:11" x14ac:dyDescent="0.2"/>
    <row r="20" spans="3:11" x14ac:dyDescent="0.2"/>
    <row r="21" spans="3:11" x14ac:dyDescent="0.2"/>
    <row r="22" spans="3:11" x14ac:dyDescent="0.2"/>
  </sheetData>
  <sheetProtection password="CDA0" sheet="1" objects="1" scenarios="1" formatRows="0"/>
  <mergeCells count="9">
    <mergeCell ref="C17:K17"/>
    <mergeCell ref="A1:X1"/>
    <mergeCell ref="A2:X2"/>
    <mergeCell ref="Q10:W10"/>
    <mergeCell ref="Q11:W11"/>
    <mergeCell ref="Q12:W12"/>
    <mergeCell ref="A3:E3"/>
    <mergeCell ref="F3:K3"/>
    <mergeCell ref="M3:P3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headerFooter>
    <oddFooter>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X18"/>
  <sheetViews>
    <sheetView showRowColHeaders="0" view="pageBreakPreview" topLeftCell="A1048543" zoomScale="85" zoomScaleNormal="85" zoomScaleSheetLayoutView="85" workbookViewId="0">
      <selection activeCell="H22" sqref="H22"/>
    </sheetView>
  </sheetViews>
  <sheetFormatPr defaultColWidth="9.42578125" defaultRowHeight="12.75" x14ac:dyDescent="0.2"/>
  <cols>
    <col min="1" max="1" width="5.42578125" style="1" customWidth="1"/>
    <col min="2" max="2" width="8.42578125" style="1" customWidth="1"/>
    <col min="3" max="3" width="20.5703125" style="1" customWidth="1"/>
    <col min="4" max="4" width="10.5703125" style="1" customWidth="1"/>
    <col min="5" max="5" width="12.5703125" style="1" customWidth="1"/>
    <col min="6" max="6" width="9.5703125" style="1" customWidth="1"/>
    <col min="7" max="7" width="10.42578125" style="1" customWidth="1"/>
    <col min="8" max="8" width="9.42578125" style="1" customWidth="1"/>
    <col min="9" max="9" width="9.5703125" style="1" customWidth="1"/>
    <col min="10" max="13" width="9.42578125" style="1"/>
    <col min="14" max="14" width="11.42578125" style="1" customWidth="1"/>
    <col min="15" max="19" width="9.42578125" style="1"/>
    <col min="20" max="20" width="10" style="1" customWidth="1"/>
    <col min="21" max="23" width="9.42578125" style="1"/>
    <col min="24" max="24" width="11" style="1" customWidth="1"/>
    <col min="25" max="16384" width="9.42578125" style="1"/>
  </cols>
  <sheetData>
    <row r="1" spans="1:24" ht="26.25" x14ac:dyDescent="0.2">
      <c r="A1" s="802" t="str">
        <f>'MASTER DATA SHEET 1'!C1</f>
        <v xml:space="preserve">dk;kZy; iz/kkukpk;Z jktdh; mPp ek/;fed fo/kky; Mlk.kk joqZn ¼ekSyklj½ MhMokuk dqpkeu 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</row>
    <row r="2" spans="1:24" ht="27.75" x14ac:dyDescent="0.2">
      <c r="A2" s="803" t="s">
        <v>412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</row>
    <row r="3" spans="1:24" ht="28.5" x14ac:dyDescent="0.2">
      <c r="A3" s="804" t="s">
        <v>293</v>
      </c>
      <c r="B3" s="804"/>
      <c r="C3" s="804"/>
      <c r="D3" s="804"/>
      <c r="E3" s="805"/>
      <c r="F3" s="786" t="str">
        <f>'MASTER DATA SHEET 1'!C4</f>
        <v>2202-02-109-27-01</v>
      </c>
      <c r="G3" s="786"/>
      <c r="H3" s="786"/>
      <c r="I3" s="786"/>
      <c r="J3" s="786"/>
      <c r="K3" s="786"/>
      <c r="L3" s="226"/>
      <c r="M3" s="790" t="str">
        <f>'MASTER DATA SHEET 1'!H4</f>
        <v>STATE FUND</v>
      </c>
      <c r="N3" s="790"/>
      <c r="O3" s="790"/>
      <c r="P3" s="790"/>
      <c r="Q3" s="52"/>
      <c r="R3" s="52"/>
      <c r="S3" s="52"/>
      <c r="T3" s="52"/>
      <c r="U3" s="52"/>
      <c r="V3" s="52"/>
      <c r="W3" s="52"/>
      <c r="X3" s="52"/>
    </row>
    <row r="4" spans="1:24" ht="65.25" customHeight="1" x14ac:dyDescent="0.2">
      <c r="A4" s="56" t="s">
        <v>275</v>
      </c>
      <c r="B4" s="56" t="s">
        <v>276</v>
      </c>
      <c r="C4" s="56" t="s">
        <v>277</v>
      </c>
      <c r="D4" s="57" t="s">
        <v>285</v>
      </c>
      <c r="E4" s="57" t="s">
        <v>286</v>
      </c>
      <c r="F4" s="58" t="s">
        <v>292</v>
      </c>
      <c r="G4" s="58" t="s">
        <v>278</v>
      </c>
      <c r="H4" s="58" t="s">
        <v>287</v>
      </c>
      <c r="I4" s="58" t="s">
        <v>279</v>
      </c>
      <c r="J4" s="58" t="s">
        <v>288</v>
      </c>
      <c r="K4" s="58" t="s">
        <v>280</v>
      </c>
      <c r="L4" s="58" t="s">
        <v>382</v>
      </c>
      <c r="M4" s="58" t="s">
        <v>281</v>
      </c>
      <c r="N4" s="58" t="s">
        <v>289</v>
      </c>
      <c r="O4" s="58" t="s">
        <v>290</v>
      </c>
      <c r="P4" s="58" t="s">
        <v>291</v>
      </c>
      <c r="Q4" s="58" t="s">
        <v>294</v>
      </c>
      <c r="R4" s="58" t="s">
        <v>376</v>
      </c>
      <c r="S4" s="58" t="s">
        <v>377</v>
      </c>
      <c r="T4" s="58" t="s">
        <v>383</v>
      </c>
      <c r="U4" s="58" t="s">
        <v>384</v>
      </c>
      <c r="V4" s="58" t="s">
        <v>282</v>
      </c>
      <c r="W4" s="58" t="s">
        <v>283</v>
      </c>
      <c r="X4" s="58" t="s">
        <v>385</v>
      </c>
    </row>
    <row r="5" spans="1:24" x14ac:dyDescent="0.2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</row>
    <row r="6" spans="1:24" ht="117" customHeight="1" x14ac:dyDescent="0.2">
      <c r="A6" s="53">
        <v>1</v>
      </c>
      <c r="B6" s="53">
        <f>'MASTER DATA SHEET 1'!C3</f>
        <v>111111</v>
      </c>
      <c r="C6" s="50" t="str">
        <f>'MASTER DATA SHEET 1'!C2</f>
        <v xml:space="preserve">jktdh; mPp ek/;fed fo/kky; Mlk.kk joqZn ¼ekSyklj½ MhMokuk dqpkeu </v>
      </c>
      <c r="D6" s="53">
        <f>P8G1!M68</f>
        <v>0</v>
      </c>
      <c r="E6" s="53">
        <f>P8G1!M69</f>
        <v>950800</v>
      </c>
      <c r="F6" s="53">
        <f>SUM(D6:E6)</f>
        <v>950800</v>
      </c>
      <c r="G6" s="53">
        <f>P8G1!M73</f>
        <v>522940</v>
      </c>
      <c r="H6" s="53">
        <f>P8G1!M79</f>
        <v>0</v>
      </c>
      <c r="I6" s="53">
        <f>P8G1!M76</f>
        <v>95080</v>
      </c>
      <c r="J6" s="53">
        <f>P8G1!M82</f>
        <v>62000</v>
      </c>
      <c r="K6" s="53">
        <f>P8G1!M85</f>
        <v>6774</v>
      </c>
      <c r="L6" s="53">
        <f>P8G1!M84</f>
        <v>0</v>
      </c>
      <c r="M6" s="53">
        <f>P8G1!M87</f>
        <v>0</v>
      </c>
      <c r="N6" s="53">
        <f>P8G1!M80</f>
        <v>0</v>
      </c>
      <c r="O6" s="53">
        <f>P8G1!M81</f>
        <v>0</v>
      </c>
      <c r="P6" s="53">
        <f>P8G1!M86</f>
        <v>0</v>
      </c>
      <c r="Q6" s="53">
        <f>P8G1!M83</f>
        <v>0</v>
      </c>
      <c r="R6" s="53">
        <f>P8G1!M88</f>
        <v>0</v>
      </c>
      <c r="S6" s="53">
        <f>P8G1!M89</f>
        <v>0</v>
      </c>
      <c r="T6" s="53">
        <f>SUM(G6:S6)</f>
        <v>686794</v>
      </c>
      <c r="U6" s="53">
        <f>F6+T6</f>
        <v>1637594</v>
      </c>
      <c r="V6" s="53">
        <f>P8G1!M92</f>
        <v>30000</v>
      </c>
      <c r="W6" s="53">
        <f>P8G1!M93</f>
        <v>0</v>
      </c>
      <c r="X6" s="53">
        <f>SUM(U6:W6)</f>
        <v>1667594</v>
      </c>
    </row>
    <row r="10" spans="1:24" ht="18.75" x14ac:dyDescent="0.3">
      <c r="Q10" s="639" t="str">
        <f>'MASTER DATA SHEET 1'!L2</f>
        <v>iz/kkukpk;Z</v>
      </c>
      <c r="R10" s="639"/>
      <c r="S10" s="639"/>
      <c r="T10" s="639"/>
      <c r="U10" s="639"/>
      <c r="V10" s="639"/>
      <c r="W10" s="639"/>
    </row>
    <row r="11" spans="1:24" ht="18.75" x14ac:dyDescent="0.3">
      <c r="Q11" s="639" t="str">
        <f>'MASTER DATA SHEET 1'!L3</f>
        <v>jk-m-ek-fo-Mlk.kk [kqnZ</v>
      </c>
      <c r="R11" s="639"/>
      <c r="S11" s="639"/>
      <c r="T11" s="639"/>
      <c r="U11" s="639"/>
      <c r="V11" s="639"/>
      <c r="W11" s="639"/>
    </row>
    <row r="12" spans="1:24" ht="18.75" x14ac:dyDescent="0.3">
      <c r="I12" s="346"/>
      <c r="Q12" s="639" t="str">
        <f>'MASTER DATA SHEET 1'!L4</f>
        <v xml:space="preserve"> ¼ekSyklj½ MhMokuk dqpkeu</v>
      </c>
      <c r="R12" s="639"/>
      <c r="S12" s="639"/>
      <c r="T12" s="639"/>
      <c r="U12" s="639"/>
      <c r="V12" s="639"/>
      <c r="W12" s="639"/>
    </row>
    <row r="18" spans="3:11" ht="62.25" customHeight="1" x14ac:dyDescent="0.2">
      <c r="C18" s="760" t="s">
        <v>371</v>
      </c>
      <c r="D18" s="760"/>
      <c r="E18" s="760"/>
      <c r="F18" s="760"/>
      <c r="G18" s="760"/>
      <c r="H18" s="760"/>
      <c r="I18" s="760"/>
      <c r="J18" s="760"/>
      <c r="K18" s="760"/>
    </row>
  </sheetData>
  <sheetProtection password="CDA0" sheet="1" objects="1" scenarios="1"/>
  <mergeCells count="9">
    <mergeCell ref="C18:K18"/>
    <mergeCell ref="Q10:W10"/>
    <mergeCell ref="Q11:W11"/>
    <mergeCell ref="Q12:W12"/>
    <mergeCell ref="A1:X1"/>
    <mergeCell ref="A2:X2"/>
    <mergeCell ref="F3:K3"/>
    <mergeCell ref="M3:P3"/>
    <mergeCell ref="A3:E3"/>
  </mergeCells>
  <printOptions horizontalCentered="1"/>
  <pageMargins left="0.70866141732283472" right="0.43307086614173229" top="0.51181102362204722" bottom="0.51181102362204722" header="0.31496062992125984" footer="0.31496062992125984"/>
  <pageSetup scale="53" orientation="landscape" r:id="rId1"/>
  <headerFooter differentOddEven="1"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L19"/>
  <sheetViews>
    <sheetView showRowColHeaders="0" view="pageBreakPreview" topLeftCell="A16" zoomScale="115" zoomScaleSheetLayoutView="115" workbookViewId="0">
      <selection activeCell="E31" sqref="E31"/>
    </sheetView>
  </sheetViews>
  <sheetFormatPr defaultColWidth="9.42578125" defaultRowHeight="12.75" x14ac:dyDescent="0.2"/>
  <cols>
    <col min="1" max="1" width="5.42578125" style="1" customWidth="1"/>
    <col min="2" max="2" width="17.42578125" style="1" customWidth="1"/>
    <col min="3" max="3" width="19.42578125" style="1" customWidth="1"/>
    <col min="4" max="4" width="13.5703125" style="1" customWidth="1"/>
    <col min="5" max="5" width="11" style="1" customWidth="1"/>
    <col min="6" max="6" width="9" style="1" customWidth="1"/>
    <col min="7" max="7" width="11.42578125" style="1" customWidth="1"/>
    <col min="8" max="8" width="10.42578125" style="1" customWidth="1"/>
    <col min="9" max="12" width="10.5703125" style="1" customWidth="1"/>
    <col min="13" max="16384" width="9.42578125" style="1"/>
  </cols>
  <sheetData>
    <row r="1" spans="1:12" ht="25.5" customHeight="1" x14ac:dyDescent="0.2">
      <c r="A1" s="806" t="str">
        <f>'MASTER DATA SHEET 1'!C1</f>
        <v xml:space="preserve">dk;kZy; iz/kkukpk;Z jktdh; mPp ek/;fed fo/kky; Mlk.kk joqZn ¼ekSyklj½ MhMokuk dqpkeu 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1:12" ht="29.25" customHeight="1" x14ac:dyDescent="0.2">
      <c r="A2" s="810" t="s">
        <v>493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</row>
    <row r="3" spans="1:12" ht="26.25" x14ac:dyDescent="0.4">
      <c r="A3" s="123" t="s">
        <v>364</v>
      </c>
      <c r="B3" s="123"/>
      <c r="C3" s="160" t="str">
        <f>'MASTER DATA SHEET 1'!C4</f>
        <v>2202-02-109-27-01</v>
      </c>
      <c r="E3" s="807" t="str">
        <f>'MASTER DATA SHEET 1'!H4</f>
        <v>STATE FUND</v>
      </c>
      <c r="F3" s="807"/>
      <c r="H3" s="166"/>
      <c r="I3" s="811" t="s">
        <v>198</v>
      </c>
      <c r="J3" s="811"/>
      <c r="K3" s="816">
        <f>'MASTER DATA SHEET 1'!C3</f>
        <v>111111</v>
      </c>
      <c r="L3" s="817"/>
    </row>
    <row r="4" spans="1:12" ht="112.5" x14ac:dyDescent="0.2">
      <c r="A4" s="98" t="s">
        <v>0</v>
      </c>
      <c r="B4" s="98" t="s">
        <v>33</v>
      </c>
      <c r="C4" s="98" t="s">
        <v>34</v>
      </c>
      <c r="D4" s="98" t="s">
        <v>28</v>
      </c>
      <c r="E4" s="98" t="s">
        <v>246</v>
      </c>
      <c r="F4" s="98" t="s">
        <v>489</v>
      </c>
      <c r="G4" s="98" t="s">
        <v>490</v>
      </c>
      <c r="H4" s="98" t="s">
        <v>491</v>
      </c>
      <c r="I4" s="98" t="s">
        <v>492</v>
      </c>
      <c r="J4" s="98" t="s">
        <v>494</v>
      </c>
      <c r="K4" s="98" t="s">
        <v>495</v>
      </c>
      <c r="L4" s="98" t="s">
        <v>32</v>
      </c>
    </row>
    <row r="5" spans="1:12" ht="26.25" customHeight="1" x14ac:dyDescent="0.2">
      <c r="A5" s="99">
        <v>1</v>
      </c>
      <c r="B5" s="812" t="str">
        <f>'MASTER DATA SHEET 1'!C2</f>
        <v xml:space="preserve">jktdh; mPp ek/;fed fo/kky; Mlk.kk joqZn ¼ekSyklj½ MhMokuk dqpkeu </v>
      </c>
      <c r="C5" s="327" t="s">
        <v>394</v>
      </c>
      <c r="D5" s="327" t="s">
        <v>394</v>
      </c>
      <c r="E5" s="328" t="s">
        <v>394</v>
      </c>
      <c r="F5" s="327" t="s">
        <v>394</v>
      </c>
      <c r="G5" s="327" t="s">
        <v>394</v>
      </c>
      <c r="H5" s="327" t="s">
        <v>394</v>
      </c>
      <c r="I5" s="327" t="s">
        <v>394</v>
      </c>
      <c r="J5" s="327" t="s">
        <v>394</v>
      </c>
      <c r="K5" s="327" t="s">
        <v>394</v>
      </c>
      <c r="L5" s="96">
        <f>SUM(F5:K5)</f>
        <v>0</v>
      </c>
    </row>
    <row r="6" spans="1:12" ht="26.25" customHeight="1" x14ac:dyDescent="0.2">
      <c r="A6" s="99">
        <v>2</v>
      </c>
      <c r="B6" s="813"/>
      <c r="C6" s="327"/>
      <c r="D6" s="327"/>
      <c r="E6" s="328"/>
      <c r="F6" s="327"/>
      <c r="G6" s="327"/>
      <c r="H6" s="327"/>
      <c r="I6" s="327"/>
      <c r="J6" s="327"/>
      <c r="K6" s="327"/>
      <c r="L6" s="96">
        <f t="shared" ref="L6:L11" si="0">SUM(F6:K6)</f>
        <v>0</v>
      </c>
    </row>
    <row r="7" spans="1:12" ht="26.25" customHeight="1" x14ac:dyDescent="0.2">
      <c r="A7" s="99">
        <v>3</v>
      </c>
      <c r="B7" s="813"/>
      <c r="C7" s="327"/>
      <c r="D7" s="327"/>
      <c r="E7" s="328"/>
      <c r="F7" s="327"/>
      <c r="G7" s="327"/>
      <c r="H7" s="327"/>
      <c r="I7" s="327"/>
      <c r="J7" s="327"/>
      <c r="K7" s="327"/>
      <c r="L7" s="96">
        <f t="shared" si="0"/>
        <v>0</v>
      </c>
    </row>
    <row r="8" spans="1:12" ht="26.25" customHeight="1" x14ac:dyDescent="0.2">
      <c r="A8" s="99">
        <v>4</v>
      </c>
      <c r="B8" s="813"/>
      <c r="C8" s="327"/>
      <c r="D8" s="327"/>
      <c r="E8" s="328"/>
      <c r="F8" s="327"/>
      <c r="G8" s="327"/>
      <c r="H8" s="327"/>
      <c r="I8" s="327"/>
      <c r="J8" s="327"/>
      <c r="K8" s="327"/>
      <c r="L8" s="96">
        <f t="shared" si="0"/>
        <v>0</v>
      </c>
    </row>
    <row r="9" spans="1:12" ht="26.25" customHeight="1" x14ac:dyDescent="0.2">
      <c r="A9" s="99">
        <v>5</v>
      </c>
      <c r="B9" s="813"/>
      <c r="C9" s="327"/>
      <c r="D9" s="327"/>
      <c r="E9" s="328"/>
      <c r="F9" s="327"/>
      <c r="G9" s="327"/>
      <c r="H9" s="327"/>
      <c r="I9" s="327"/>
      <c r="J9" s="327"/>
      <c r="K9" s="327"/>
      <c r="L9" s="96">
        <f t="shared" si="0"/>
        <v>0</v>
      </c>
    </row>
    <row r="10" spans="1:12" ht="26.25" customHeight="1" x14ac:dyDescent="0.2">
      <c r="A10" s="99">
        <v>6</v>
      </c>
      <c r="B10" s="813"/>
      <c r="C10" s="327"/>
      <c r="D10" s="327"/>
      <c r="E10" s="328"/>
      <c r="F10" s="327"/>
      <c r="G10" s="327"/>
      <c r="H10" s="327"/>
      <c r="I10" s="327"/>
      <c r="J10" s="327"/>
      <c r="K10" s="327"/>
      <c r="L10" s="96">
        <f t="shared" si="0"/>
        <v>0</v>
      </c>
    </row>
    <row r="11" spans="1:12" ht="26.25" customHeight="1" x14ac:dyDescent="0.2">
      <c r="A11" s="99">
        <v>7</v>
      </c>
      <c r="B11" s="814"/>
      <c r="C11" s="327"/>
      <c r="D11" s="327"/>
      <c r="E11" s="328"/>
      <c r="F11" s="327"/>
      <c r="G11" s="327"/>
      <c r="H11" s="327"/>
      <c r="I11" s="327"/>
      <c r="J11" s="327"/>
      <c r="K11" s="327"/>
      <c r="L11" s="96">
        <f t="shared" si="0"/>
        <v>0</v>
      </c>
    </row>
    <row r="12" spans="1:12" ht="35.25" customHeight="1" x14ac:dyDescent="0.2">
      <c r="A12" s="815" t="s">
        <v>7</v>
      </c>
      <c r="B12" s="815"/>
      <c r="C12" s="815"/>
      <c r="D12" s="815"/>
      <c r="E12" s="815"/>
      <c r="F12" s="97">
        <f t="shared" ref="F12:L12" si="1">SUM(F5:F11)</f>
        <v>0</v>
      </c>
      <c r="G12" s="97">
        <f t="shared" si="1"/>
        <v>0</v>
      </c>
      <c r="H12" s="97">
        <f t="shared" si="1"/>
        <v>0</v>
      </c>
      <c r="I12" s="97">
        <f t="shared" si="1"/>
        <v>0</v>
      </c>
      <c r="J12" s="97">
        <f t="shared" si="1"/>
        <v>0</v>
      </c>
      <c r="K12" s="97">
        <f t="shared" si="1"/>
        <v>0</v>
      </c>
      <c r="L12" s="97">
        <f t="shared" si="1"/>
        <v>0</v>
      </c>
    </row>
    <row r="13" spans="1:12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spans="1:12" ht="18.75" x14ac:dyDescent="0.3">
      <c r="A15" s="94"/>
      <c r="B15" s="94"/>
      <c r="C15" s="94"/>
      <c r="D15" s="94"/>
      <c r="H15" s="94"/>
      <c r="I15" s="809" t="str">
        <f>'MASTER DATA SHEET 1'!L2</f>
        <v>iz/kkukpk;Z</v>
      </c>
      <c r="J15" s="809"/>
      <c r="K15" s="809"/>
      <c r="L15" s="95"/>
    </row>
    <row r="16" spans="1:12" ht="18.75" x14ac:dyDescent="0.3">
      <c r="A16" s="94"/>
      <c r="B16" s="94"/>
      <c r="C16" s="94"/>
      <c r="D16" s="94"/>
      <c r="H16" s="94"/>
      <c r="I16" s="809" t="str">
        <f>'MASTER DATA SHEET 1'!L3</f>
        <v>jk-m-ek-fo-Mlk.kk [kqnZ</v>
      </c>
      <c r="J16" s="809"/>
      <c r="K16" s="809"/>
      <c r="L16" s="95"/>
    </row>
    <row r="17" spans="1:12" ht="18.75" x14ac:dyDescent="0.3">
      <c r="A17" s="94"/>
      <c r="B17" s="94"/>
      <c r="C17" s="94"/>
      <c r="D17" s="94"/>
      <c r="E17" s="345"/>
      <c r="H17" s="94"/>
      <c r="I17" s="809" t="str">
        <f>'MASTER DATA SHEET 1'!L4</f>
        <v xml:space="preserve"> ¼ekSyklj½ MhMokuk dqpkeu</v>
      </c>
      <c r="J17" s="809"/>
      <c r="K17" s="809"/>
      <c r="L17" s="95"/>
    </row>
    <row r="18" spans="1:12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2" ht="26.25" customHeight="1" x14ac:dyDescent="0.45">
      <c r="B19" s="808" t="s">
        <v>368</v>
      </c>
      <c r="C19" s="808"/>
      <c r="D19" s="808"/>
      <c r="E19" s="808"/>
      <c r="F19" s="808"/>
      <c r="G19" s="808"/>
      <c r="H19" s="808"/>
      <c r="I19" s="808"/>
      <c r="J19" s="808"/>
      <c r="K19" s="808"/>
      <c r="L19" s="808"/>
    </row>
  </sheetData>
  <sheetProtection password="CDA0" sheet="1" objects="1" scenarios="1" formatRows="0"/>
  <mergeCells count="11">
    <mergeCell ref="A1:L1"/>
    <mergeCell ref="E3:F3"/>
    <mergeCell ref="B19:L19"/>
    <mergeCell ref="I15:K15"/>
    <mergeCell ref="I16:K16"/>
    <mergeCell ref="I17:K17"/>
    <mergeCell ref="A2:L2"/>
    <mergeCell ref="I3:J3"/>
    <mergeCell ref="B5:B11"/>
    <mergeCell ref="A12:E12"/>
    <mergeCell ref="K3:L3"/>
  </mergeCells>
  <printOptions horizontalCentered="1"/>
  <pageMargins left="0.31496062992125984" right="0.31496062992125984" top="0.15748031496062992" bottom="0.35433070866141736" header="0.31496062992125984" footer="0.31496062992125984"/>
  <pageSetup paperSize="9" orientation="landscape" r:id="rId1"/>
  <headerFooter alignWithMargins="0"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  <pageSetUpPr fitToPage="1"/>
  </sheetPr>
  <dimension ref="A1:P16"/>
  <sheetViews>
    <sheetView showRowColHeaders="0" topLeftCell="A17" workbookViewId="0">
      <selection activeCell="H22" sqref="H22"/>
    </sheetView>
  </sheetViews>
  <sheetFormatPr defaultColWidth="9.42578125" defaultRowHeight="12.75" x14ac:dyDescent="0.2"/>
  <cols>
    <col min="1" max="1" width="7.5703125" style="1" customWidth="1"/>
    <col min="2" max="2" width="16.5703125" style="1" customWidth="1"/>
    <col min="3" max="3" width="22" style="1" customWidth="1"/>
    <col min="4" max="4" width="14.5703125" style="1" customWidth="1"/>
    <col min="5" max="14" width="9" style="1" customWidth="1"/>
    <col min="15" max="16384" width="9.42578125" style="1"/>
  </cols>
  <sheetData>
    <row r="1" spans="1:16" ht="23.25" x14ac:dyDescent="0.35">
      <c r="A1" s="818" t="str">
        <f>'MASTER DATA SHEET 1'!C1</f>
        <v xml:space="preserve">dk;kZy; iz/kkukpk;Z jktdh; mPp ek/;fed fo/kky; Mlk.kk joqZn ¼ekSyklj½ MhMokuk dqpkeu 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20"/>
      <c r="O1" s="101"/>
      <c r="P1" s="101"/>
    </row>
    <row r="2" spans="1:16" ht="23.25" x14ac:dyDescent="0.35">
      <c r="A2" s="827" t="s">
        <v>140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101"/>
      <c r="P2" s="101"/>
    </row>
    <row r="3" spans="1:16" ht="23.25" x14ac:dyDescent="0.35">
      <c r="A3" s="221" t="s">
        <v>147</v>
      </c>
      <c r="B3" s="102"/>
      <c r="C3" s="821" t="str">
        <f>'MASTER DATA SHEET 1'!C4</f>
        <v>2202-02-109-27-01</v>
      </c>
      <c r="D3" s="821"/>
      <c r="E3" s="821"/>
      <c r="F3" s="821" t="str">
        <f>'MASTER DATA SHEET 1'!H4</f>
        <v>STATE FUND</v>
      </c>
      <c r="G3" s="821"/>
      <c r="H3" s="821"/>
      <c r="I3" s="103"/>
      <c r="J3" s="821" t="s">
        <v>360</v>
      </c>
      <c r="K3" s="821"/>
      <c r="L3" s="821"/>
      <c r="M3" s="821">
        <f>Tamb!H3</f>
        <v>111111</v>
      </c>
      <c r="N3" s="822"/>
      <c r="O3" s="101"/>
      <c r="P3" s="101"/>
    </row>
    <row r="4" spans="1:16" ht="18.75" customHeight="1" x14ac:dyDescent="0.2">
      <c r="A4" s="823" t="s">
        <v>38</v>
      </c>
      <c r="B4" s="823" t="s">
        <v>141</v>
      </c>
      <c r="C4" s="823" t="s">
        <v>33</v>
      </c>
      <c r="D4" s="823" t="s">
        <v>142</v>
      </c>
      <c r="E4" s="825" t="s">
        <v>143</v>
      </c>
      <c r="F4" s="825"/>
      <c r="G4" s="825"/>
      <c r="H4" s="823" t="s">
        <v>144</v>
      </c>
      <c r="I4" s="825" t="s">
        <v>411</v>
      </c>
      <c r="J4" s="825"/>
      <c r="K4" s="825"/>
      <c r="L4" s="825" t="s">
        <v>482</v>
      </c>
      <c r="M4" s="825"/>
      <c r="N4" s="825"/>
      <c r="O4" s="104"/>
      <c r="P4" s="104"/>
    </row>
    <row r="5" spans="1:16" ht="67.5" customHeight="1" x14ac:dyDescent="0.2">
      <c r="A5" s="824"/>
      <c r="B5" s="824"/>
      <c r="C5" s="824"/>
      <c r="D5" s="824"/>
      <c r="E5" s="222" t="s">
        <v>145</v>
      </c>
      <c r="F5" s="222" t="s">
        <v>146</v>
      </c>
      <c r="G5" s="222" t="s">
        <v>32</v>
      </c>
      <c r="H5" s="824"/>
      <c r="I5" s="222" t="s">
        <v>483</v>
      </c>
      <c r="J5" s="222" t="s">
        <v>484</v>
      </c>
      <c r="K5" s="222" t="s">
        <v>32</v>
      </c>
      <c r="L5" s="334" t="s">
        <v>483</v>
      </c>
      <c r="M5" s="334" t="s">
        <v>484</v>
      </c>
      <c r="N5" s="222" t="s">
        <v>32</v>
      </c>
      <c r="O5" s="104"/>
      <c r="P5" s="104"/>
    </row>
    <row r="6" spans="1:16" x14ac:dyDescent="0.2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190">
        <v>6</v>
      </c>
      <c r="G6" s="190">
        <v>7</v>
      </c>
      <c r="H6" s="190">
        <v>8</v>
      </c>
      <c r="I6" s="190">
        <v>9</v>
      </c>
      <c r="J6" s="190">
        <v>10</v>
      </c>
      <c r="K6" s="190">
        <v>11</v>
      </c>
      <c r="L6" s="190">
        <v>12</v>
      </c>
      <c r="M6" s="190">
        <v>13</v>
      </c>
      <c r="N6" s="190">
        <v>14</v>
      </c>
    </row>
    <row r="7" spans="1:16" ht="90" customHeight="1" x14ac:dyDescent="0.2">
      <c r="A7" s="223">
        <v>1</v>
      </c>
      <c r="B7" s="105">
        <f>'MASTER DATA SHEET 1'!C3</f>
        <v>111111</v>
      </c>
      <c r="C7" s="106" t="str">
        <f>'MASTER DATA SHEET 1'!C2</f>
        <v xml:space="preserve">jktdh; mPp ek/;fed fo/kky; Mlk.kk joqZn ¼ekSyklj½ MhMokuk dqpkeu </v>
      </c>
      <c r="D7" s="107">
        <f>'MASTER DATA SHEET 1'!D45+'MASTER DATA SHEET 1'!D46+'MASTER DATA SHEET 1'!D44</f>
        <v>0</v>
      </c>
      <c r="E7" s="107">
        <f>'MASTER DATA SHEET 1'!AB13</f>
        <v>0</v>
      </c>
      <c r="F7" s="107">
        <f>'MASTER DATA SHEET 1'!AB14</f>
        <v>0</v>
      </c>
      <c r="G7" s="107">
        <f>SUM(E7:F7)</f>
        <v>0</v>
      </c>
      <c r="H7" s="107">
        <f>D7-G7</f>
        <v>0</v>
      </c>
      <c r="I7" s="107">
        <f>L7</f>
        <v>0</v>
      </c>
      <c r="J7" s="107">
        <f>M7</f>
        <v>0</v>
      </c>
      <c r="K7" s="107">
        <f>SUM(I7:J7)</f>
        <v>0</v>
      </c>
      <c r="L7" s="107">
        <f>E7*1650</f>
        <v>0</v>
      </c>
      <c r="M7" s="107">
        <f>F7*1950</f>
        <v>0</v>
      </c>
      <c r="N7" s="107">
        <f>SUM(L7:M7)</f>
        <v>0</v>
      </c>
    </row>
    <row r="10" spans="1:16" ht="18.75" x14ac:dyDescent="0.3">
      <c r="H10" s="159"/>
      <c r="I10" s="159"/>
      <c r="J10" s="159"/>
      <c r="K10" s="639" t="str">
        <f>'MASTER DATA SHEET 1'!L2</f>
        <v>iz/kkukpk;Z</v>
      </c>
      <c r="L10" s="639"/>
      <c r="M10" s="639"/>
      <c r="N10" s="639"/>
    </row>
    <row r="11" spans="1:16" ht="18.75" x14ac:dyDescent="0.3">
      <c r="H11" s="159"/>
      <c r="I11" s="159"/>
      <c r="J11" s="159"/>
      <c r="K11" s="639" t="str">
        <f>'MASTER DATA SHEET 1'!L3</f>
        <v>jk-m-ek-fo-Mlk.kk [kqnZ</v>
      </c>
      <c r="L11" s="639"/>
      <c r="M11" s="639"/>
      <c r="N11" s="639"/>
    </row>
    <row r="12" spans="1:16" ht="18.75" x14ac:dyDescent="0.3">
      <c r="H12" s="159"/>
      <c r="I12" s="159"/>
      <c r="J12" s="159"/>
      <c r="K12" s="639" t="str">
        <f>'MASTER DATA SHEET 1'!L4</f>
        <v xml:space="preserve"> ¼ekSyklj½ MhMokuk dqpkeu</v>
      </c>
      <c r="L12" s="639"/>
      <c r="M12" s="639"/>
      <c r="N12" s="639"/>
    </row>
    <row r="13" spans="1:16" ht="18" x14ac:dyDescent="0.2">
      <c r="F13" s="344"/>
    </row>
    <row r="16" spans="1:16" ht="53.25" customHeight="1" x14ac:dyDescent="0.2">
      <c r="A16" s="826" t="s">
        <v>371</v>
      </c>
      <c r="B16" s="826"/>
      <c r="C16" s="826"/>
      <c r="D16" s="826"/>
      <c r="E16" s="826"/>
      <c r="F16" s="826"/>
      <c r="G16" s="826"/>
      <c r="H16" s="826"/>
      <c r="I16" s="826"/>
      <c r="J16" s="826"/>
      <c r="K16" s="826"/>
      <c r="L16" s="826"/>
      <c r="M16" s="826"/>
      <c r="N16" s="826"/>
    </row>
  </sheetData>
  <sheetProtection password="CDA0" sheet="1" objects="1" scenarios="1"/>
  <mergeCells count="18">
    <mergeCell ref="A16:N16"/>
    <mergeCell ref="K10:N10"/>
    <mergeCell ref="K11:N11"/>
    <mergeCell ref="K12:N12"/>
    <mergeCell ref="A2:N2"/>
    <mergeCell ref="A4:A5"/>
    <mergeCell ref="B4:B5"/>
    <mergeCell ref="A1:N1"/>
    <mergeCell ref="M3:N3"/>
    <mergeCell ref="J3:L3"/>
    <mergeCell ref="F3:H3"/>
    <mergeCell ref="C4:C5"/>
    <mergeCell ref="D4:D5"/>
    <mergeCell ref="E4:G4"/>
    <mergeCell ref="H4:H5"/>
    <mergeCell ref="L4:N4"/>
    <mergeCell ref="I4:K4"/>
    <mergeCell ref="C3:E3"/>
  </mergeCells>
  <printOptions horizontalCentered="1"/>
  <pageMargins left="0.94488188976377963" right="0.70866141732283472" top="0.74803149606299213" bottom="0.74803149606299213" header="0.31496062992125984" footer="0.31496062992125984"/>
  <pageSetup paperSize="9" scale="86" orientation="landscape" r:id="rId1"/>
  <headerFooter>
    <oddFooter>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I13"/>
  <sheetViews>
    <sheetView showRowColHeaders="0" view="pageBreakPreview" topLeftCell="A2" zoomScale="145" zoomScaleSheetLayoutView="145" workbookViewId="0">
      <selection activeCell="F9" sqref="F9"/>
    </sheetView>
  </sheetViews>
  <sheetFormatPr defaultColWidth="9.42578125" defaultRowHeight="18.75" x14ac:dyDescent="0.3"/>
  <cols>
    <col min="1" max="1" width="7.42578125" style="14" customWidth="1"/>
    <col min="2" max="2" width="9.5703125" style="14" customWidth="1"/>
    <col min="3" max="3" width="28" style="14" customWidth="1"/>
    <col min="4" max="4" width="13.5703125" style="14" customWidth="1"/>
    <col min="5" max="5" width="12.7109375" style="14" customWidth="1"/>
    <col min="6" max="6" width="13" style="14" customWidth="1"/>
    <col min="7" max="9" width="11.42578125" style="14" customWidth="1"/>
    <col min="10" max="16384" width="9.42578125" style="14"/>
  </cols>
  <sheetData>
    <row r="1" spans="1:9" ht="15.75" customHeight="1" x14ac:dyDescent="0.3">
      <c r="A1" s="829" t="str">
        <f>'MASTER DATA SHEET 1'!C1</f>
        <v xml:space="preserve">dk;kZy; iz/kkukpk;Z jktdh; mPp ek/;fed fo/kky; Mlk.kk joqZn ¼ekSyklj½ MhMokuk dqpkeu </v>
      </c>
      <c r="B1" s="829"/>
      <c r="C1" s="829"/>
      <c r="D1" s="829"/>
      <c r="E1" s="829"/>
      <c r="F1" s="829"/>
      <c r="G1" s="829"/>
      <c r="H1" s="829"/>
      <c r="I1" s="829"/>
    </row>
    <row r="2" spans="1:9" ht="15" customHeight="1" x14ac:dyDescent="0.3">
      <c r="A2" s="830" t="s">
        <v>184</v>
      </c>
      <c r="B2" s="830"/>
      <c r="C2" s="830"/>
      <c r="D2" s="830"/>
      <c r="E2" s="830"/>
      <c r="F2" s="830"/>
      <c r="G2" s="830"/>
      <c r="H2" s="830"/>
      <c r="I2" s="830"/>
    </row>
    <row r="3" spans="1:9" ht="18.75" customHeight="1" x14ac:dyDescent="0.3">
      <c r="A3" s="834" t="s">
        <v>284</v>
      </c>
      <c r="B3" s="834"/>
      <c r="C3" s="338" t="str">
        <f>'MASTER DATA SHEET 1'!C4</f>
        <v>2202-02-109-27-01</v>
      </c>
      <c r="D3" s="835" t="str">
        <f>'MASTER DATA SHEET 1'!H4</f>
        <v>STATE FUND</v>
      </c>
      <c r="E3" s="835"/>
      <c r="F3" s="100"/>
      <c r="G3" s="165" t="s">
        <v>198</v>
      </c>
      <c r="H3" s="834">
        <f>'MASTER DATA SHEET 1'!C3</f>
        <v>111111</v>
      </c>
      <c r="I3" s="834"/>
    </row>
    <row r="4" spans="1:9" ht="32.25" customHeight="1" x14ac:dyDescent="0.3">
      <c r="A4" s="831" t="s">
        <v>185</v>
      </c>
      <c r="B4" s="831" t="s">
        <v>186</v>
      </c>
      <c r="C4" s="832" t="s">
        <v>187</v>
      </c>
      <c r="D4" s="831" t="s">
        <v>424</v>
      </c>
      <c r="E4" s="831"/>
      <c r="F4" s="831" t="s">
        <v>496</v>
      </c>
      <c r="G4" s="831"/>
      <c r="H4" s="831" t="s">
        <v>497</v>
      </c>
      <c r="I4" s="831"/>
    </row>
    <row r="5" spans="1:9" ht="11.25" customHeight="1" x14ac:dyDescent="0.3">
      <c r="A5" s="831"/>
      <c r="B5" s="831"/>
      <c r="C5" s="833"/>
      <c r="D5" s="339" t="s">
        <v>189</v>
      </c>
      <c r="E5" s="339" t="s">
        <v>188</v>
      </c>
      <c r="F5" s="339" t="s">
        <v>189</v>
      </c>
      <c r="G5" s="339" t="s">
        <v>188</v>
      </c>
      <c r="H5" s="339" t="s">
        <v>189</v>
      </c>
      <c r="I5" s="339" t="s">
        <v>188</v>
      </c>
    </row>
    <row r="6" spans="1:9" ht="40.5" customHeight="1" x14ac:dyDescent="0.3">
      <c r="A6" s="340">
        <v>1</v>
      </c>
      <c r="B6" s="340">
        <f>'MASTER DATA SHEET 1'!C3</f>
        <v>111111</v>
      </c>
      <c r="C6" s="339" t="str">
        <f>'MASTER DATA SHEET 1'!C2</f>
        <v xml:space="preserve">jktdh; mPp ek/;fed fo/kky; Mlk.kk joqZn ¼ekSyklj½ MhMokuk dqpkeu </v>
      </c>
      <c r="D6" s="341">
        <f>'MASTER DATA SHEET 1'!J22</f>
        <v>30000</v>
      </c>
      <c r="E6" s="341">
        <f>'MASTER DATA SHEET 1'!M22</f>
        <v>0</v>
      </c>
      <c r="F6" s="341">
        <f>'MASTER DATA SHEET 1'!D124</f>
        <v>0</v>
      </c>
      <c r="G6" s="341">
        <f>'MASTER DATA SHEET 1'!E124</f>
        <v>0</v>
      </c>
      <c r="H6" s="341">
        <f>D6-F6</f>
        <v>30000</v>
      </c>
      <c r="I6" s="341">
        <f>E6-G6</f>
        <v>0</v>
      </c>
    </row>
    <row r="7" spans="1:9" ht="12.75" customHeight="1" x14ac:dyDescent="0.3">
      <c r="A7" s="100"/>
    </row>
    <row r="8" spans="1:9" ht="14.25" customHeight="1" x14ac:dyDescent="0.3">
      <c r="G8" s="828" t="str">
        <f>'MASTER DATA SHEET 1'!L2</f>
        <v>iz/kkukpk;Z</v>
      </c>
      <c r="H8" s="828"/>
      <c r="I8" s="828"/>
    </row>
    <row r="9" spans="1:9" ht="12.75" customHeight="1" x14ac:dyDescent="0.3">
      <c r="G9" s="828" t="str">
        <f>'MASTER DATA SHEET 1'!L3</f>
        <v>jk-m-ek-fo-Mlk.kk [kqnZ</v>
      </c>
      <c r="H9" s="828"/>
      <c r="I9" s="828"/>
    </row>
    <row r="10" spans="1:9" ht="16.5" customHeight="1" x14ac:dyDescent="0.3">
      <c r="D10" s="344"/>
      <c r="G10" s="828" t="str">
        <f>'MASTER DATA SHEET 1'!L4</f>
        <v xml:space="preserve"> ¼ekSyklj½ MhMokuk dqpkeu</v>
      </c>
      <c r="H10" s="828"/>
      <c r="I10" s="828"/>
    </row>
    <row r="11" spans="1:9" x14ac:dyDescent="0.3">
      <c r="I11" s="1"/>
    </row>
    <row r="13" spans="1:9" ht="51" customHeight="1" x14ac:dyDescent="0.3">
      <c r="A13" s="760" t="s">
        <v>371</v>
      </c>
      <c r="B13" s="760"/>
      <c r="C13" s="760"/>
      <c r="D13" s="760"/>
      <c r="E13" s="760"/>
      <c r="F13" s="760"/>
      <c r="G13" s="760"/>
      <c r="H13" s="760"/>
      <c r="I13" s="760"/>
    </row>
  </sheetData>
  <sheetProtection password="CDA0" sheet="1" objects="1" scenarios="1" formatRows="0"/>
  <mergeCells count="15">
    <mergeCell ref="A13:I13"/>
    <mergeCell ref="G8:I8"/>
    <mergeCell ref="G9:I9"/>
    <mergeCell ref="G10:I10"/>
    <mergeCell ref="A1:I1"/>
    <mergeCell ref="A2:I2"/>
    <mergeCell ref="A4:A5"/>
    <mergeCell ref="B4:B5"/>
    <mergeCell ref="C4:C5"/>
    <mergeCell ref="D4:E4"/>
    <mergeCell ref="A3:B3"/>
    <mergeCell ref="D3:E3"/>
    <mergeCell ref="H3:I3"/>
    <mergeCell ref="F4:G4"/>
    <mergeCell ref="H4:I4"/>
  </mergeCells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  <headerFooter>
    <oddFooter>&amp;C&amp;Z&amp;F&amp;R&amp;A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32"/>
  <sheetViews>
    <sheetView topLeftCell="A13" workbookViewId="0">
      <selection activeCell="H22" sqref="H22"/>
    </sheetView>
  </sheetViews>
  <sheetFormatPr defaultColWidth="0" defaultRowHeight="14.25" customHeight="1" zeroHeight="1" x14ac:dyDescent="0.2"/>
  <cols>
    <col min="1" max="1" width="5.7109375" style="360" customWidth="1"/>
    <col min="2" max="2" width="55.28515625" style="360" bestFit="1" customWidth="1"/>
    <col min="3" max="3" width="20.28515625" style="360" customWidth="1"/>
    <col min="4" max="4" width="9.28515625" style="360" customWidth="1"/>
    <col min="5" max="5" width="6.7109375" style="360" customWidth="1"/>
    <col min="6" max="6" width="9.28515625" style="360" customWidth="1"/>
    <col min="7" max="7" width="3.140625" style="360" customWidth="1"/>
    <col min="8" max="8" width="4.28515625" style="360" customWidth="1"/>
    <col min="9" max="9" width="4.140625" style="360" customWidth="1"/>
    <col min="10" max="10" width="9.28515625" style="360" customWidth="1"/>
    <col min="11" max="11" width="2.85546875" style="360" customWidth="1"/>
    <col min="12" max="12" width="11.7109375" style="360" customWidth="1"/>
    <col min="13" max="13" width="5" style="360" customWidth="1"/>
    <col min="14" max="14" width="9.28515625" style="360" customWidth="1"/>
    <col min="15" max="16384" width="10" style="360" hidden="1"/>
  </cols>
  <sheetData>
    <row r="1" spans="1:13" ht="27.75" customHeight="1" x14ac:dyDescent="0.2">
      <c r="A1" s="359"/>
      <c r="B1" s="837" t="s">
        <v>512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359"/>
    </row>
    <row r="2" spans="1:13" ht="18.75" x14ac:dyDescent="0.2">
      <c r="A2" s="361">
        <v>1</v>
      </c>
      <c r="B2" s="362" t="s">
        <v>80</v>
      </c>
      <c r="C2" s="838" t="s">
        <v>306</v>
      </c>
      <c r="D2" s="838"/>
      <c r="E2" s="838"/>
      <c r="F2" s="838"/>
      <c r="G2" s="838"/>
      <c r="H2" s="838"/>
      <c r="I2" s="838"/>
      <c r="J2" s="838"/>
      <c r="K2" s="838"/>
      <c r="L2" s="838"/>
      <c r="M2" s="363"/>
    </row>
    <row r="3" spans="1:13" ht="18.75" x14ac:dyDescent="0.2">
      <c r="A3" s="361">
        <v>2</v>
      </c>
      <c r="B3" s="362" t="s">
        <v>33</v>
      </c>
      <c r="C3" s="836" t="s">
        <v>513</v>
      </c>
      <c r="D3" s="836"/>
      <c r="E3" s="836"/>
      <c r="F3" s="836"/>
      <c r="G3" s="836"/>
      <c r="H3" s="836"/>
      <c r="I3" s="836"/>
      <c r="J3" s="836"/>
      <c r="K3" s="836"/>
      <c r="L3" s="836"/>
      <c r="M3" s="359"/>
    </row>
    <row r="4" spans="1:13" ht="18.75" x14ac:dyDescent="0.2">
      <c r="A4" s="361">
        <v>3</v>
      </c>
      <c r="B4" s="362" t="s">
        <v>514</v>
      </c>
      <c r="C4" s="836" t="s">
        <v>515</v>
      </c>
      <c r="D4" s="836"/>
      <c r="E4" s="836"/>
      <c r="F4" s="836"/>
      <c r="G4" s="836"/>
      <c r="H4" s="836"/>
      <c r="I4" s="836"/>
      <c r="J4" s="836"/>
      <c r="K4" s="836"/>
      <c r="L4" s="836"/>
      <c r="M4" s="359"/>
    </row>
    <row r="5" spans="1:13" ht="27.75" customHeight="1" x14ac:dyDescent="0.2">
      <c r="A5" s="361">
        <v>4</v>
      </c>
      <c r="B5" s="362" t="s">
        <v>284</v>
      </c>
      <c r="C5" s="839" t="s">
        <v>516</v>
      </c>
      <c r="D5" s="840"/>
      <c r="E5" s="840"/>
      <c r="F5" s="840"/>
      <c r="G5" s="840"/>
      <c r="H5" s="840"/>
      <c r="I5" s="840"/>
      <c r="J5" s="840"/>
      <c r="K5" s="840"/>
      <c r="L5" s="841"/>
      <c r="M5" s="359"/>
    </row>
    <row r="6" spans="1:13" ht="18.75" x14ac:dyDescent="0.2">
      <c r="A6" s="361">
        <v>5</v>
      </c>
      <c r="B6" s="362" t="s">
        <v>199</v>
      </c>
      <c r="C6" s="836" t="s">
        <v>388</v>
      </c>
      <c r="D6" s="836"/>
      <c r="E6" s="836"/>
      <c r="F6" s="836"/>
      <c r="G6" s="836"/>
      <c r="H6" s="836"/>
      <c r="I6" s="836"/>
      <c r="J6" s="836"/>
      <c r="K6" s="836"/>
      <c r="L6" s="836"/>
      <c r="M6" s="359"/>
    </row>
    <row r="7" spans="1:13" ht="33" customHeight="1" x14ac:dyDescent="0.2">
      <c r="A7" s="361">
        <v>6</v>
      </c>
      <c r="B7" s="362" t="s">
        <v>517</v>
      </c>
      <c r="C7" s="839" t="s">
        <v>518</v>
      </c>
      <c r="D7" s="840"/>
      <c r="E7" s="840"/>
      <c r="F7" s="840"/>
      <c r="G7" s="840"/>
      <c r="H7" s="840"/>
      <c r="I7" s="840"/>
      <c r="J7" s="840"/>
      <c r="K7" s="840"/>
      <c r="L7" s="841"/>
      <c r="M7" s="359"/>
    </row>
    <row r="8" spans="1:13" ht="38.25" customHeight="1" x14ac:dyDescent="0.2">
      <c r="A8" s="361">
        <v>7</v>
      </c>
      <c r="B8" s="362" t="s">
        <v>519</v>
      </c>
      <c r="C8" s="839" t="s">
        <v>520</v>
      </c>
      <c r="D8" s="840"/>
      <c r="E8" s="840"/>
      <c r="F8" s="840"/>
      <c r="G8" s="840"/>
      <c r="H8" s="840"/>
      <c r="I8" s="840"/>
      <c r="J8" s="840"/>
      <c r="K8" s="840"/>
      <c r="L8" s="841"/>
      <c r="M8" s="359"/>
    </row>
    <row r="9" spans="1:13" ht="18.75" x14ac:dyDescent="0.2">
      <c r="A9" s="361">
        <v>8</v>
      </c>
      <c r="B9" s="362" t="s">
        <v>521</v>
      </c>
      <c r="C9" s="842" t="s">
        <v>522</v>
      </c>
      <c r="D9" s="836"/>
      <c r="E9" s="836"/>
      <c r="F9" s="836"/>
      <c r="G9" s="836"/>
      <c r="H9" s="836"/>
      <c r="I9" s="836"/>
      <c r="J9" s="836"/>
      <c r="K9" s="836"/>
      <c r="L9" s="836"/>
      <c r="M9" s="359"/>
    </row>
    <row r="10" spans="1:13" ht="31.5" customHeight="1" x14ac:dyDescent="0.2">
      <c r="A10" s="361">
        <v>9</v>
      </c>
      <c r="B10" s="362" t="s">
        <v>523</v>
      </c>
      <c r="C10" s="836" t="s">
        <v>524</v>
      </c>
      <c r="D10" s="836"/>
      <c r="E10" s="836"/>
      <c r="F10" s="836"/>
      <c r="G10" s="836"/>
      <c r="H10" s="836"/>
      <c r="I10" s="836"/>
      <c r="J10" s="836"/>
      <c r="K10" s="836"/>
      <c r="L10" s="836"/>
      <c r="M10" s="359"/>
    </row>
    <row r="11" spans="1:13" ht="44.25" customHeight="1" x14ac:dyDescent="0.2">
      <c r="A11" s="361">
        <v>10</v>
      </c>
      <c r="B11" s="364" t="s">
        <v>525</v>
      </c>
      <c r="C11" s="839" t="s">
        <v>526</v>
      </c>
      <c r="D11" s="840"/>
      <c r="E11" s="840"/>
      <c r="F11" s="840"/>
      <c r="G11" s="840"/>
      <c r="H11" s="840"/>
      <c r="I11" s="840"/>
      <c r="J11" s="840"/>
      <c r="K11" s="840"/>
      <c r="L11" s="841"/>
      <c r="M11" s="359"/>
    </row>
    <row r="12" spans="1:13" ht="18.75" x14ac:dyDescent="0.2">
      <c r="A12" s="365"/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59"/>
    </row>
    <row r="13" spans="1:13" x14ac:dyDescent="0.2">
      <c r="A13" s="359"/>
      <c r="B13" s="843" t="s">
        <v>527</v>
      </c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359"/>
    </row>
    <row r="14" spans="1:13" x14ac:dyDescent="0.2">
      <c r="A14" s="359"/>
      <c r="B14" s="843"/>
      <c r="C14" s="843"/>
      <c r="D14" s="843"/>
      <c r="E14" s="843"/>
      <c r="F14" s="843"/>
      <c r="G14" s="843"/>
      <c r="H14" s="843"/>
      <c r="I14" s="843"/>
      <c r="J14" s="843"/>
      <c r="K14" s="843"/>
      <c r="L14" s="843"/>
      <c r="M14" s="359"/>
    </row>
    <row r="15" spans="1:13" ht="28.5" customHeight="1" x14ac:dyDescent="0.2">
      <c r="A15" s="359"/>
      <c r="B15" s="843"/>
      <c r="C15" s="843"/>
      <c r="D15" s="843"/>
      <c r="E15" s="843"/>
      <c r="F15" s="843"/>
      <c r="G15" s="843"/>
      <c r="H15" s="843"/>
      <c r="I15" s="843"/>
      <c r="J15" s="843"/>
      <c r="K15" s="843"/>
      <c r="L15" s="843"/>
      <c r="M15" s="359"/>
    </row>
    <row r="16" spans="1:13" ht="49.5" customHeight="1" x14ac:dyDescent="0.2">
      <c r="A16" s="359"/>
      <c r="B16" s="510" t="s">
        <v>505</v>
      </c>
      <c r="C16" s="510"/>
      <c r="D16" s="510"/>
      <c r="E16" s="510"/>
      <c r="F16" s="510"/>
      <c r="G16" s="510"/>
      <c r="H16" s="510"/>
      <c r="M16" s="359"/>
    </row>
    <row r="17" spans="1:13" ht="23.25" x14ac:dyDescent="0.2">
      <c r="A17" s="359"/>
      <c r="B17" s="343"/>
      <c r="C17" s="343"/>
      <c r="D17" s="343"/>
      <c r="M17" s="359"/>
    </row>
    <row r="18" spans="1:13" ht="23.25" x14ac:dyDescent="0.2">
      <c r="A18" s="359"/>
      <c r="B18" s="343"/>
      <c r="C18" s="343"/>
      <c r="D18" s="343"/>
      <c r="M18" s="359"/>
    </row>
    <row r="19" spans="1:13" ht="23.25" x14ac:dyDescent="0.2">
      <c r="A19" s="359"/>
      <c r="B19" s="343"/>
      <c r="C19" s="343"/>
      <c r="D19" s="343"/>
      <c r="M19" s="359"/>
    </row>
    <row r="20" spans="1:13" ht="23.25" x14ac:dyDescent="0.2">
      <c r="A20" s="359"/>
      <c r="B20" s="343"/>
      <c r="C20" s="343"/>
      <c r="D20" s="343"/>
      <c r="M20" s="359"/>
    </row>
    <row r="21" spans="1:13" ht="23.25" x14ac:dyDescent="0.2">
      <c r="A21" s="359"/>
      <c r="B21" s="343"/>
      <c r="C21" s="343"/>
      <c r="D21" s="343"/>
      <c r="M21" s="359"/>
    </row>
    <row r="22" spans="1:13" ht="23.25" x14ac:dyDescent="0.2">
      <c r="A22" s="359"/>
      <c r="B22" s="343"/>
      <c r="C22" s="343"/>
      <c r="D22" s="343"/>
      <c r="M22" s="359"/>
    </row>
    <row r="23" spans="1:13" ht="23.25" x14ac:dyDescent="0.2">
      <c r="A23" s="359"/>
      <c r="B23" s="343"/>
      <c r="C23" s="343"/>
      <c r="D23" s="343"/>
      <c r="M23" s="359"/>
    </row>
    <row r="24" spans="1:13" ht="23.25" x14ac:dyDescent="0.2">
      <c r="A24" s="359"/>
      <c r="B24" s="343"/>
      <c r="C24" s="343"/>
      <c r="D24" s="343"/>
      <c r="M24" s="359"/>
    </row>
    <row r="25" spans="1:13" x14ac:dyDescent="0.2">
      <c r="A25" s="359"/>
      <c r="M25" s="359"/>
    </row>
    <row r="26" spans="1:13" x14ac:dyDescent="0.2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</row>
    <row r="27" spans="1:13" x14ac:dyDescent="0.2"/>
    <row r="28" spans="1:13" hidden="1" x14ac:dyDescent="0.2"/>
    <row r="29" spans="1:13" hidden="1" x14ac:dyDescent="0.2"/>
    <row r="30" spans="1:13" hidden="1" x14ac:dyDescent="0.2"/>
    <row r="31" spans="1:13" hidden="1" x14ac:dyDescent="0.2"/>
    <row r="32" spans="1:13" hidden="1" x14ac:dyDescent="0.2"/>
  </sheetData>
  <sheetProtection password="CDA0" sheet="1" objects="1" scenarios="1"/>
  <mergeCells count="13">
    <mergeCell ref="B16:H16"/>
    <mergeCell ref="C7:L7"/>
    <mergeCell ref="C8:L8"/>
    <mergeCell ref="C9:L9"/>
    <mergeCell ref="C10:L10"/>
    <mergeCell ref="C11:L11"/>
    <mergeCell ref="B13:L15"/>
    <mergeCell ref="C6:L6"/>
    <mergeCell ref="B1:L1"/>
    <mergeCell ref="C2:L2"/>
    <mergeCell ref="C3:L3"/>
    <mergeCell ref="C4:L4"/>
    <mergeCell ref="C5:L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B106"/>
  <sheetViews>
    <sheetView workbookViewId="0">
      <selection activeCell="H22" sqref="H22"/>
    </sheetView>
  </sheetViews>
  <sheetFormatPr defaultColWidth="0" defaultRowHeight="15" zeroHeight="1" x14ac:dyDescent="0.25"/>
  <cols>
    <col min="1" max="1" width="20.42578125" style="368" customWidth="1"/>
    <col min="2" max="2" width="25" style="368" customWidth="1"/>
    <col min="3" max="3" width="11.7109375" style="368" customWidth="1"/>
    <col min="4" max="4" width="13.5703125" style="368" customWidth="1"/>
    <col min="5" max="6" width="9.28515625" style="368" customWidth="1"/>
    <col min="7" max="7" width="10.7109375" style="368" customWidth="1"/>
    <col min="8" max="8" width="11.42578125" style="368" customWidth="1"/>
    <col min="9" max="9" width="11.5703125" style="368" customWidth="1"/>
    <col min="10" max="10" width="18.7109375" style="368" customWidth="1"/>
    <col min="11" max="17" width="9.28515625" style="368" customWidth="1"/>
    <col min="18" max="27" width="9.28515625" style="368" hidden="1" customWidth="1"/>
    <col min="28" max="28" width="9.28515625" style="368" customWidth="1"/>
    <col min="29" max="16384" width="9.28515625" style="368" hidden="1"/>
  </cols>
  <sheetData>
    <row r="1" spans="1:15" ht="20.25" x14ac:dyDescent="0.25">
      <c r="A1" s="844" t="s">
        <v>80</v>
      </c>
      <c r="B1" s="844"/>
      <c r="C1" s="845" t="s">
        <v>500</v>
      </c>
      <c r="D1" s="846"/>
      <c r="E1" s="846"/>
      <c r="F1" s="846"/>
      <c r="G1" s="846"/>
      <c r="H1" s="846"/>
      <c r="I1" s="846"/>
      <c r="J1" s="847"/>
      <c r="L1" s="848" t="s">
        <v>199</v>
      </c>
      <c r="M1" s="848"/>
      <c r="N1" s="848"/>
      <c r="O1" s="848"/>
    </row>
    <row r="2" spans="1:15" ht="20.25" x14ac:dyDescent="0.25">
      <c r="A2" s="844" t="s">
        <v>33</v>
      </c>
      <c r="B2" s="844"/>
      <c r="C2" s="845" t="s">
        <v>501</v>
      </c>
      <c r="D2" s="846"/>
      <c r="E2" s="846"/>
      <c r="F2" s="846"/>
      <c r="G2" s="846"/>
      <c r="H2" s="846"/>
      <c r="I2" s="846"/>
      <c r="J2" s="847"/>
      <c r="L2" s="849" t="s">
        <v>528</v>
      </c>
      <c r="M2" s="849"/>
      <c r="N2" s="849"/>
      <c r="O2" s="849"/>
    </row>
    <row r="3" spans="1:15" ht="23.25" x14ac:dyDescent="0.25">
      <c r="A3" s="864" t="s">
        <v>198</v>
      </c>
      <c r="B3" s="864"/>
      <c r="C3" s="865">
        <v>111111</v>
      </c>
      <c r="D3" s="866"/>
      <c r="E3" s="866"/>
      <c r="F3" s="866"/>
      <c r="G3" s="866"/>
      <c r="H3" s="866"/>
      <c r="I3" s="866"/>
      <c r="J3" s="866"/>
      <c r="L3" s="849" t="s">
        <v>529</v>
      </c>
      <c r="M3" s="849"/>
      <c r="N3" s="849"/>
      <c r="O3" s="849"/>
    </row>
    <row r="4" spans="1:15" ht="18.75" x14ac:dyDescent="0.25">
      <c r="B4" s="466" t="s">
        <v>633</v>
      </c>
      <c r="C4" s="869"/>
      <c r="D4" s="869"/>
      <c r="E4" s="869"/>
      <c r="F4" s="869"/>
      <c r="G4" s="869"/>
      <c r="L4" s="849" t="s">
        <v>530</v>
      </c>
      <c r="M4" s="849"/>
      <c r="N4" s="849"/>
      <c r="O4" s="849"/>
    </row>
    <row r="5" spans="1:15" ht="3" customHeight="1" x14ac:dyDescent="0.25">
      <c r="L5" s="463"/>
      <c r="M5" s="463"/>
      <c r="N5" s="463"/>
      <c r="O5" s="463"/>
    </row>
    <row r="6" spans="1:15" ht="3" customHeight="1" x14ac:dyDescent="0.25">
      <c r="L6" s="463"/>
      <c r="M6" s="463"/>
      <c r="N6" s="463"/>
      <c r="O6" s="463"/>
    </row>
    <row r="7" spans="1:15" ht="3" customHeight="1" x14ac:dyDescent="0.25">
      <c r="L7" s="463"/>
      <c r="M7" s="463"/>
      <c r="N7" s="463"/>
      <c r="O7" s="463"/>
    </row>
    <row r="8" spans="1:15" ht="20.25" x14ac:dyDescent="0.25">
      <c r="A8" s="867" t="s">
        <v>517</v>
      </c>
      <c r="B8" s="867"/>
      <c r="C8" s="867"/>
      <c r="D8" s="867"/>
      <c r="F8" s="868" t="s">
        <v>519</v>
      </c>
      <c r="G8" s="868"/>
      <c r="H8" s="868"/>
      <c r="I8" s="868"/>
      <c r="J8" s="868"/>
    </row>
    <row r="9" spans="1:15" x14ac:dyDescent="0.25">
      <c r="A9" s="870" t="s">
        <v>531</v>
      </c>
      <c r="B9" s="871"/>
      <c r="C9" s="870" t="s">
        <v>532</v>
      </c>
      <c r="D9" s="871"/>
      <c r="F9" s="874" t="s">
        <v>533</v>
      </c>
      <c r="G9" s="877" t="s">
        <v>534</v>
      </c>
      <c r="H9" s="878"/>
      <c r="I9" s="877" t="s">
        <v>535</v>
      </c>
      <c r="J9" s="878"/>
    </row>
    <row r="10" spans="1:15" x14ac:dyDescent="0.25">
      <c r="A10" s="872"/>
      <c r="B10" s="873"/>
      <c r="C10" s="872"/>
      <c r="D10" s="873"/>
      <c r="F10" s="875"/>
      <c r="G10" s="879"/>
      <c r="H10" s="880"/>
      <c r="I10" s="879"/>
      <c r="J10" s="880"/>
    </row>
    <row r="11" spans="1:15" ht="21" x14ac:dyDescent="0.25">
      <c r="A11" s="369" t="s">
        <v>536</v>
      </c>
      <c r="B11" s="369" t="s">
        <v>537</v>
      </c>
      <c r="C11" s="369" t="s">
        <v>536</v>
      </c>
      <c r="D11" s="369" t="s">
        <v>537</v>
      </c>
      <c r="F11" s="876"/>
      <c r="G11" s="370" t="s">
        <v>536</v>
      </c>
      <c r="H11" s="370" t="s">
        <v>537</v>
      </c>
      <c r="I11" s="370" t="s">
        <v>536</v>
      </c>
      <c r="J11" s="370" t="s">
        <v>537</v>
      </c>
    </row>
    <row r="12" spans="1:15" ht="21.75" customHeight="1" x14ac:dyDescent="0.25">
      <c r="A12" s="371">
        <v>0</v>
      </c>
      <c r="B12" s="371">
        <v>0</v>
      </c>
      <c r="C12" s="371">
        <v>0</v>
      </c>
      <c r="D12" s="371">
        <v>0</v>
      </c>
      <c r="F12" s="372">
        <v>9</v>
      </c>
      <c r="G12" s="373"/>
      <c r="H12" s="373"/>
      <c r="I12" s="373"/>
      <c r="J12" s="373"/>
    </row>
    <row r="13" spans="1:15" ht="46.5" customHeight="1" x14ac:dyDescent="0.25">
      <c r="A13" s="850" t="s">
        <v>538</v>
      </c>
      <c r="B13" s="851"/>
      <c r="C13" s="851"/>
      <c r="D13" s="852"/>
      <c r="F13" s="374">
        <v>10</v>
      </c>
      <c r="G13" s="373"/>
      <c r="H13" s="373"/>
      <c r="I13" s="373"/>
      <c r="J13" s="373"/>
    </row>
    <row r="14" spans="1:15" ht="15.75" x14ac:dyDescent="0.25">
      <c r="F14" s="374">
        <v>11</v>
      </c>
      <c r="G14" s="373"/>
      <c r="H14" s="373"/>
      <c r="I14" s="373"/>
      <c r="J14" s="373"/>
    </row>
    <row r="15" spans="1:15" ht="15.75" x14ac:dyDescent="0.25">
      <c r="F15" s="375">
        <v>12</v>
      </c>
      <c r="G15" s="373"/>
      <c r="H15" s="373"/>
      <c r="I15" s="373"/>
      <c r="J15" s="373"/>
    </row>
    <row r="16" spans="1:15" ht="15.75" x14ac:dyDescent="0.25">
      <c r="F16" s="460" t="s">
        <v>355</v>
      </c>
      <c r="G16" s="461">
        <f>SUM(G12:G15)</f>
        <v>0</v>
      </c>
      <c r="H16" s="461">
        <f>SUM(H12:H15)</f>
        <v>0</v>
      </c>
      <c r="I16" s="461">
        <f>SUM(I12:I15)</f>
        <v>0</v>
      </c>
      <c r="J16" s="461">
        <f>SUM(J12:J15)</f>
        <v>0</v>
      </c>
    </row>
    <row r="17" spans="1:15" ht="16.5" thickBot="1" x14ac:dyDescent="0.3">
      <c r="F17" s="464"/>
      <c r="G17" s="465"/>
      <c r="H17" s="465"/>
      <c r="I17" s="465"/>
      <c r="J17" s="465"/>
    </row>
    <row r="18" spans="1:15" ht="4.5" customHeight="1" x14ac:dyDescent="0.25">
      <c r="F18" s="464"/>
      <c r="G18" s="465"/>
      <c r="H18" s="465"/>
      <c r="I18" s="465"/>
      <c r="J18" s="465"/>
    </row>
    <row r="19" spans="1:15" ht="4.5" customHeight="1" thickBot="1" x14ac:dyDescent="0.3">
      <c r="F19" s="464"/>
      <c r="G19" s="465"/>
      <c r="H19" s="465"/>
      <c r="I19" s="465"/>
      <c r="J19" s="465"/>
    </row>
    <row r="20" spans="1:15" ht="3" customHeight="1" thickBot="1" x14ac:dyDescent="0.3"/>
    <row r="21" spans="1:15" ht="20.25" customHeight="1" x14ac:dyDescent="0.25">
      <c r="A21" s="853" t="s">
        <v>525</v>
      </c>
      <c r="B21" s="853"/>
      <c r="C21" s="853"/>
      <c r="D21" s="853"/>
      <c r="E21" s="853"/>
      <c r="F21" s="853"/>
      <c r="H21" s="854" t="s">
        <v>539</v>
      </c>
      <c r="I21" s="855"/>
      <c r="J21" s="855"/>
      <c r="K21" s="856"/>
      <c r="L21" s="860" t="s">
        <v>540</v>
      </c>
      <c r="M21" s="861"/>
      <c r="N21" s="882"/>
      <c r="O21" s="882"/>
    </row>
    <row r="22" spans="1:15" ht="56.25" x14ac:dyDescent="0.25">
      <c r="A22" s="376" t="s">
        <v>541</v>
      </c>
      <c r="B22" s="376" t="s">
        <v>542</v>
      </c>
      <c r="C22" s="376" t="s">
        <v>543</v>
      </c>
      <c r="D22" s="376" t="s">
        <v>544</v>
      </c>
      <c r="E22" s="376" t="s">
        <v>545</v>
      </c>
      <c r="F22" s="462" t="s">
        <v>32</v>
      </c>
      <c r="H22" s="857"/>
      <c r="I22" s="858"/>
      <c r="J22" s="858"/>
      <c r="K22" s="859"/>
      <c r="L22" s="862"/>
      <c r="M22" s="863"/>
      <c r="N22" s="882"/>
      <c r="O22" s="882"/>
    </row>
    <row r="23" spans="1:15" ht="31.5" customHeight="1" x14ac:dyDescent="0.25">
      <c r="A23" s="377" t="s">
        <v>546</v>
      </c>
      <c r="B23" s="373"/>
      <c r="C23" s="373"/>
      <c r="D23" s="373"/>
      <c r="E23" s="373"/>
      <c r="F23" s="459">
        <f>SUM(B23:E23)</f>
        <v>0</v>
      </c>
      <c r="H23" s="889" t="s">
        <v>191</v>
      </c>
      <c r="I23" s="889"/>
      <c r="J23" s="889"/>
      <c r="K23" s="889"/>
      <c r="L23" s="889" t="s">
        <v>191</v>
      </c>
      <c r="M23" s="889"/>
    </row>
    <row r="24" spans="1:15" ht="31.5" customHeight="1" x14ac:dyDescent="0.25">
      <c r="A24" s="377" t="s">
        <v>547</v>
      </c>
      <c r="B24" s="373"/>
      <c r="C24" s="373"/>
      <c r="D24" s="373"/>
      <c r="E24" s="373"/>
      <c r="F24" s="459">
        <f>SUM(B24:E24)</f>
        <v>0</v>
      </c>
      <c r="H24" s="889"/>
      <c r="I24" s="889"/>
      <c r="J24" s="889"/>
      <c r="K24" s="889"/>
      <c r="L24" s="889"/>
      <c r="M24" s="889"/>
    </row>
    <row r="25" spans="1:15" ht="31.5" customHeight="1" x14ac:dyDescent="0.25">
      <c r="A25" s="377" t="s">
        <v>548</v>
      </c>
      <c r="B25" s="373"/>
      <c r="C25" s="373"/>
      <c r="D25" s="373"/>
      <c r="E25" s="373"/>
      <c r="F25" s="459">
        <f>SUM(B25:E25)</f>
        <v>0</v>
      </c>
      <c r="H25" s="883" t="s">
        <v>549</v>
      </c>
      <c r="I25" s="884"/>
      <c r="J25" s="884"/>
      <c r="K25" s="885"/>
      <c r="L25" s="886" t="s">
        <v>540</v>
      </c>
      <c r="M25" s="887"/>
    </row>
    <row r="26" spans="1:15" ht="31.5" customHeight="1" x14ac:dyDescent="0.25">
      <c r="A26" s="377" t="s">
        <v>550</v>
      </c>
      <c r="B26" s="373"/>
      <c r="C26" s="373"/>
      <c r="D26" s="373"/>
      <c r="E26" s="373"/>
      <c r="F26" s="459">
        <f>SUM(B26:E26)</f>
        <v>0</v>
      </c>
      <c r="H26" s="888"/>
      <c r="I26" s="888"/>
      <c r="J26" s="888"/>
      <c r="K26" s="888"/>
      <c r="L26" s="889"/>
      <c r="M26" s="889"/>
    </row>
    <row r="27" spans="1:15" ht="39" customHeight="1" x14ac:dyDescent="0.25">
      <c r="A27" s="881" t="s">
        <v>551</v>
      </c>
      <c r="B27" s="881"/>
      <c r="C27" s="881"/>
      <c r="D27" s="881"/>
      <c r="E27" s="881"/>
      <c r="F27" s="881"/>
      <c r="H27" s="888"/>
      <c r="I27" s="888"/>
      <c r="J27" s="888"/>
      <c r="K27" s="888"/>
      <c r="L27" s="889"/>
      <c r="M27" s="889"/>
    </row>
    <row r="28" spans="1:15" x14ac:dyDescent="0.25"/>
    <row r="29" spans="1:15" x14ac:dyDescent="0.25"/>
    <row r="30" spans="1:15" x14ac:dyDescent="0.25"/>
    <row r="31" spans="1:15" hidden="1" x14ac:dyDescent="0.25"/>
    <row r="32" spans="1:1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x14ac:dyDescent="0.25"/>
    <row r="104" x14ac:dyDescent="0.25"/>
    <row r="105" x14ac:dyDescent="0.25"/>
    <row r="106" x14ac:dyDescent="0.25"/>
  </sheetData>
  <sheetProtection password="CDA0" sheet="1" objects="1" scenarios="1"/>
  <mergeCells count="31">
    <mergeCell ref="A27:F27"/>
    <mergeCell ref="N21:O21"/>
    <mergeCell ref="N22:O22"/>
    <mergeCell ref="H25:K25"/>
    <mergeCell ref="L25:M25"/>
    <mergeCell ref="H26:K27"/>
    <mergeCell ref="L26:M27"/>
    <mergeCell ref="H23:K24"/>
    <mergeCell ref="L23:M24"/>
    <mergeCell ref="A13:D13"/>
    <mergeCell ref="A21:F21"/>
    <mergeCell ref="H21:K22"/>
    <mergeCell ref="L21:M22"/>
    <mergeCell ref="A3:B3"/>
    <mergeCell ref="C3:J3"/>
    <mergeCell ref="L3:O3"/>
    <mergeCell ref="L4:O4"/>
    <mergeCell ref="A8:D8"/>
    <mergeCell ref="F8:J8"/>
    <mergeCell ref="C4:G4"/>
    <mergeCell ref="A9:B10"/>
    <mergeCell ref="C9:D10"/>
    <mergeCell ref="F9:F11"/>
    <mergeCell ref="G9:H10"/>
    <mergeCell ref="I9:J10"/>
    <mergeCell ref="A1:B1"/>
    <mergeCell ref="C1:J1"/>
    <mergeCell ref="L1:O1"/>
    <mergeCell ref="A2:B2"/>
    <mergeCell ref="C2:J2"/>
    <mergeCell ref="L2:O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26"/>
  <sheetViews>
    <sheetView topLeftCell="A12" workbookViewId="0">
      <selection activeCell="H22" sqref="H22"/>
    </sheetView>
  </sheetViews>
  <sheetFormatPr defaultColWidth="0" defaultRowHeight="12.75" zeroHeight="1" x14ac:dyDescent="0.2"/>
  <cols>
    <col min="1" max="1" width="11.7109375" style="379" customWidth="1"/>
    <col min="2" max="2" width="13.28515625" style="379" customWidth="1"/>
    <col min="3" max="3" width="9.7109375" style="379" customWidth="1"/>
    <col min="4" max="4" width="10.5703125" style="379" customWidth="1"/>
    <col min="5" max="5" width="11.28515625" style="379" customWidth="1"/>
    <col min="6" max="6" width="10" style="379" customWidth="1"/>
    <col min="7" max="7" width="9.7109375" style="379" customWidth="1"/>
    <col min="8" max="8" width="12.42578125" style="379" customWidth="1"/>
    <col min="9" max="9" width="10.28515625" style="379" customWidth="1"/>
    <col min="10" max="10" width="10" style="379" customWidth="1"/>
    <col min="11" max="11" width="10.28515625" style="379" customWidth="1"/>
    <col min="12" max="12" width="11.28515625" style="379" customWidth="1"/>
    <col min="13" max="13" width="5.28515625" style="379" customWidth="1"/>
    <col min="14" max="14" width="4.5703125" style="379" customWidth="1"/>
    <col min="15" max="15" width="4.42578125" style="379" customWidth="1"/>
    <col min="16" max="16" width="9.28515625" style="379" customWidth="1"/>
    <col min="17" max="25" width="9.28515625" style="379" hidden="1" customWidth="1"/>
    <col min="26" max="26" width="9.28515625" style="379" customWidth="1"/>
    <col min="27" max="16384" width="9.28515625" style="379" hidden="1"/>
  </cols>
  <sheetData>
    <row r="1" spans="1:15" ht="18.75" x14ac:dyDescent="0.3">
      <c r="A1" s="891" t="s">
        <v>552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378"/>
      <c r="N1" s="378"/>
      <c r="O1" s="378"/>
    </row>
    <row r="2" spans="1:15" ht="18.75" x14ac:dyDescent="0.3">
      <c r="A2" s="891" t="s">
        <v>553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</row>
    <row r="3" spans="1:15" ht="18.75" x14ac:dyDescent="0.3">
      <c r="A3" s="891" t="s">
        <v>554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</row>
    <row r="4" spans="1:15" ht="20.25" customHeight="1" x14ac:dyDescent="0.3">
      <c r="A4" s="380" t="s">
        <v>555</v>
      </c>
      <c r="B4" s="380"/>
      <c r="C4" s="892" t="str">
        <f>'[1]MASTER DATA SHEET'!C1</f>
        <v xml:space="preserve">dk;kZy; iz/kkukpk;Z jktdh; mPp ek/;fed fo/kky; Mlk.kk joqZn ¼ekSyklj½ MhMokuk dqpkeu </v>
      </c>
      <c r="D4" s="892"/>
      <c r="E4" s="892"/>
      <c r="F4" s="892"/>
      <c r="G4" s="892"/>
      <c r="H4" s="892"/>
      <c r="I4" s="892"/>
      <c r="J4" s="892"/>
      <c r="K4" s="892"/>
      <c r="L4" s="892"/>
      <c r="M4" s="892"/>
      <c r="N4" s="892"/>
      <c r="O4" s="892"/>
    </row>
    <row r="5" spans="1:15" ht="12.75" customHeight="1" x14ac:dyDescent="0.2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</row>
    <row r="6" spans="1:15" ht="15.75" x14ac:dyDescent="0.2">
      <c r="A6" s="893" t="s">
        <v>0</v>
      </c>
      <c r="B6" s="893" t="s">
        <v>1</v>
      </c>
      <c r="C6" s="893" t="s">
        <v>556</v>
      </c>
      <c r="D6" s="893"/>
      <c r="E6" s="893"/>
      <c r="F6" s="893" t="s">
        <v>557</v>
      </c>
      <c r="G6" s="894" t="s">
        <v>558</v>
      </c>
      <c r="H6" s="895"/>
      <c r="I6" s="896"/>
      <c r="J6" s="893" t="s">
        <v>559</v>
      </c>
      <c r="K6" s="893" t="s">
        <v>560</v>
      </c>
      <c r="L6" s="893" t="s">
        <v>561</v>
      </c>
      <c r="M6" s="893" t="s">
        <v>562</v>
      </c>
      <c r="N6" s="893"/>
      <c r="O6" s="893"/>
    </row>
    <row r="7" spans="1:15" ht="63" x14ac:dyDescent="0.2">
      <c r="A7" s="893"/>
      <c r="B7" s="893"/>
      <c r="C7" s="382" t="s">
        <v>485</v>
      </c>
      <c r="D7" s="382" t="s">
        <v>486</v>
      </c>
      <c r="E7" s="382" t="s">
        <v>487</v>
      </c>
      <c r="F7" s="893"/>
      <c r="G7" s="383" t="s">
        <v>62</v>
      </c>
      <c r="H7" s="383" t="s">
        <v>563</v>
      </c>
      <c r="I7" s="384" t="s">
        <v>3</v>
      </c>
      <c r="J7" s="893"/>
      <c r="K7" s="893"/>
      <c r="L7" s="893"/>
      <c r="M7" s="383" t="s">
        <v>564</v>
      </c>
      <c r="N7" s="383" t="s">
        <v>565</v>
      </c>
      <c r="O7" s="383" t="s">
        <v>566</v>
      </c>
    </row>
    <row r="8" spans="1:15" x14ac:dyDescent="0.2">
      <c r="A8" s="385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5">
        <v>7</v>
      </c>
      <c r="H8" s="385">
        <v>8</v>
      </c>
      <c r="I8" s="385">
        <v>9</v>
      </c>
      <c r="J8" s="385">
        <v>10</v>
      </c>
      <c r="K8" s="385">
        <v>11</v>
      </c>
      <c r="L8" s="385">
        <v>12</v>
      </c>
      <c r="M8" s="385">
        <v>13</v>
      </c>
      <c r="N8" s="385">
        <v>14</v>
      </c>
      <c r="O8" s="385">
        <v>15</v>
      </c>
    </row>
    <row r="9" spans="1:15" ht="20.25" x14ac:dyDescent="0.2">
      <c r="A9" s="890" t="s">
        <v>542</v>
      </c>
      <c r="B9" s="890"/>
      <c r="C9" s="386"/>
      <c r="D9" s="386"/>
      <c r="E9" s="387">
        <f>'MASTER DATA SHEET'!B23+'MASTER DATA SHEET'!B24</f>
        <v>0</v>
      </c>
      <c r="F9" s="387">
        <f t="shared" ref="F9:F15" si="0">K9</f>
        <v>0</v>
      </c>
      <c r="G9" s="387">
        <f>'MASTER DATA SHEET'!B24</f>
        <v>0</v>
      </c>
      <c r="H9" s="387">
        <f>'MASTER DATA SHEET'!B25</f>
        <v>0</v>
      </c>
      <c r="I9" s="387">
        <f>SUM(G9:H9)</f>
        <v>0</v>
      </c>
      <c r="J9" s="387">
        <f>K9-H9</f>
        <v>0</v>
      </c>
      <c r="K9" s="387">
        <f>IPA!D11</f>
        <v>0</v>
      </c>
      <c r="L9" s="387">
        <f>IPA!F11</f>
        <v>0</v>
      </c>
      <c r="M9" s="388"/>
      <c r="N9" s="388"/>
      <c r="O9" s="388"/>
    </row>
    <row r="10" spans="1:15" ht="20.25" x14ac:dyDescent="0.2">
      <c r="A10" s="890" t="s">
        <v>567</v>
      </c>
      <c r="B10" s="890"/>
      <c r="C10" s="386"/>
      <c r="D10" s="386"/>
      <c r="E10" s="387">
        <f>'MASTER DATA SHEET'!C23+'MASTER DATA SHEET'!C24</f>
        <v>0</v>
      </c>
      <c r="F10" s="393">
        <f t="shared" si="0"/>
        <v>0</v>
      </c>
      <c r="G10" s="387">
        <f>'MASTER DATA SHEET'!C24</f>
        <v>0</v>
      </c>
      <c r="H10" s="387">
        <f>'MASTER DATA SHEET'!C25</f>
        <v>0</v>
      </c>
      <c r="I10" s="387">
        <f>SUM(G10:H10)</f>
        <v>0</v>
      </c>
      <c r="J10" s="387">
        <f>K10-H10</f>
        <v>0</v>
      </c>
      <c r="K10" s="387">
        <f>IPA!D18</f>
        <v>0</v>
      </c>
      <c r="L10" s="387">
        <f>IPA!F18</f>
        <v>0</v>
      </c>
      <c r="M10" s="388"/>
      <c r="N10" s="388"/>
      <c r="O10" s="388"/>
    </row>
    <row r="11" spans="1:15" ht="20.25" x14ac:dyDescent="0.2">
      <c r="A11" s="890" t="s">
        <v>568</v>
      </c>
      <c r="B11" s="890"/>
      <c r="C11" s="386"/>
      <c r="D11" s="386"/>
      <c r="E11" s="387">
        <f>'MASTER DATA SHEET'!D23+'MASTER DATA SHEET'!D24</f>
        <v>0</v>
      </c>
      <c r="F11" s="387">
        <f t="shared" si="0"/>
        <v>0</v>
      </c>
      <c r="G11" s="387">
        <f>'MASTER DATA SHEET'!D24</f>
        <v>0</v>
      </c>
      <c r="H11" s="387">
        <f>'MASTER DATA SHEET'!D25</f>
        <v>0</v>
      </c>
      <c r="I11" s="387">
        <f>SUM(G11:H11)</f>
        <v>0</v>
      </c>
      <c r="J11" s="387">
        <f>K11-H11</f>
        <v>0</v>
      </c>
      <c r="K11" s="387">
        <f>'MASTER DATA SHEET'!A12</f>
        <v>0</v>
      </c>
      <c r="L11" s="387">
        <f>'MASTER DATA SHEET'!B12</f>
        <v>0</v>
      </c>
      <c r="M11" s="388"/>
      <c r="N11" s="388"/>
      <c r="O11" s="388"/>
    </row>
    <row r="12" spans="1:15" ht="20.25" x14ac:dyDescent="0.25">
      <c r="A12" s="899" t="s">
        <v>7</v>
      </c>
      <c r="B12" s="899"/>
      <c r="C12" s="389">
        <f>SUM(C9:C11)</f>
        <v>0</v>
      </c>
      <c r="D12" s="389">
        <f>SUM(D9:D11)</f>
        <v>0</v>
      </c>
      <c r="E12" s="394">
        <f>SUM(E9:E11)</f>
        <v>0</v>
      </c>
      <c r="F12" s="394">
        <f t="shared" si="0"/>
        <v>0</v>
      </c>
      <c r="G12" s="389">
        <f t="shared" ref="G12:L12" si="1">SUM(G9:G11)</f>
        <v>0</v>
      </c>
      <c r="H12" s="389">
        <f t="shared" si="1"/>
        <v>0</v>
      </c>
      <c r="I12" s="389">
        <f t="shared" si="1"/>
        <v>0</v>
      </c>
      <c r="J12" s="389">
        <f t="shared" si="1"/>
        <v>0</v>
      </c>
      <c r="K12" s="389">
        <f t="shared" si="1"/>
        <v>0</v>
      </c>
      <c r="L12" s="389">
        <f t="shared" si="1"/>
        <v>0</v>
      </c>
      <c r="M12" s="390"/>
      <c r="N12" s="390"/>
      <c r="O12" s="390"/>
    </row>
    <row r="13" spans="1:15" ht="20.25" x14ac:dyDescent="0.2">
      <c r="A13" s="890" t="s">
        <v>569</v>
      </c>
      <c r="B13" s="890"/>
      <c r="C13" s="386"/>
      <c r="D13" s="386"/>
      <c r="E13" s="387">
        <f>'MASTER DATA SHEET'!E23+'MASTER DATA SHEET'!E24</f>
        <v>0</v>
      </c>
      <c r="F13" s="387">
        <f t="shared" si="0"/>
        <v>0</v>
      </c>
      <c r="G13" s="387">
        <f>'MASTER DATA SHEET'!E24</f>
        <v>0</v>
      </c>
      <c r="H13" s="387">
        <f>'MASTER DATA SHEET'!E25</f>
        <v>0</v>
      </c>
      <c r="I13" s="387">
        <f>SUM(G13:H13)</f>
        <v>0</v>
      </c>
      <c r="J13" s="387">
        <f>K13-H13</f>
        <v>0</v>
      </c>
      <c r="K13" s="387">
        <f>'MASTER DATA SHEET'!C12</f>
        <v>0</v>
      </c>
      <c r="L13" s="387">
        <f>'MASTER DATA SHEET'!D12</f>
        <v>0</v>
      </c>
      <c r="M13" s="388"/>
      <c r="N13" s="388"/>
      <c r="O13" s="388"/>
    </row>
    <row r="14" spans="1:15" ht="20.25" x14ac:dyDescent="0.25">
      <c r="A14" s="899" t="s">
        <v>7</v>
      </c>
      <c r="B14" s="899"/>
      <c r="C14" s="389">
        <f>SUM(C13)</f>
        <v>0</v>
      </c>
      <c r="D14" s="389">
        <f>SUM(D13)</f>
        <v>0</v>
      </c>
      <c r="E14" s="394">
        <f>SUM(E13)</f>
        <v>0</v>
      </c>
      <c r="F14" s="387">
        <f t="shared" si="0"/>
        <v>0</v>
      </c>
      <c r="G14" s="389">
        <f t="shared" ref="G14:L14" si="2">SUM(G13)</f>
        <v>0</v>
      </c>
      <c r="H14" s="389">
        <f t="shared" si="2"/>
        <v>0</v>
      </c>
      <c r="I14" s="389">
        <f t="shared" si="2"/>
        <v>0</v>
      </c>
      <c r="J14" s="389">
        <f t="shared" si="2"/>
        <v>0</v>
      </c>
      <c r="K14" s="389">
        <f t="shared" si="2"/>
        <v>0</v>
      </c>
      <c r="L14" s="389">
        <f t="shared" si="2"/>
        <v>0</v>
      </c>
      <c r="M14" s="390"/>
      <c r="N14" s="390"/>
      <c r="O14" s="390"/>
    </row>
    <row r="15" spans="1:15" ht="20.25" x14ac:dyDescent="0.25">
      <c r="A15" s="899" t="s">
        <v>23</v>
      </c>
      <c r="B15" s="899"/>
      <c r="C15" s="389">
        <f>C12+C14</f>
        <v>0</v>
      </c>
      <c r="D15" s="389">
        <f>D12+D14</f>
        <v>0</v>
      </c>
      <c r="E15" s="389">
        <f>E12+E14</f>
        <v>0</v>
      </c>
      <c r="F15" s="389">
        <f t="shared" si="0"/>
        <v>0</v>
      </c>
      <c r="G15" s="389">
        <f t="shared" ref="G15:L15" si="3">G12+G14</f>
        <v>0</v>
      </c>
      <c r="H15" s="389">
        <f t="shared" si="3"/>
        <v>0</v>
      </c>
      <c r="I15" s="389">
        <f t="shared" si="3"/>
        <v>0</v>
      </c>
      <c r="J15" s="389">
        <f t="shared" si="3"/>
        <v>0</v>
      </c>
      <c r="K15" s="389">
        <f t="shared" si="3"/>
        <v>0</v>
      </c>
      <c r="L15" s="389">
        <f t="shared" si="3"/>
        <v>0</v>
      </c>
      <c r="M15" s="390"/>
      <c r="N15" s="390"/>
      <c r="O15" s="390"/>
    </row>
    <row r="16" spans="1:15" x14ac:dyDescent="0.2">
      <c r="A16" s="381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</row>
    <row r="17" spans="1:15" x14ac:dyDescent="0.2">
      <c r="A17" s="381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</row>
    <row r="18" spans="1:15" ht="20.25" x14ac:dyDescent="0.3">
      <c r="A18" s="381"/>
      <c r="B18" s="381"/>
      <c r="C18" s="381"/>
      <c r="D18" s="381"/>
      <c r="E18" s="381"/>
      <c r="F18" s="381"/>
      <c r="G18" s="381"/>
      <c r="H18" s="381"/>
      <c r="I18" s="381"/>
      <c r="J18" s="897" t="str">
        <f>'[1]MASTER DATA SHEET'!L2</f>
        <v xml:space="preserve">iz/kkukpk;Z </v>
      </c>
      <c r="K18" s="897"/>
      <c r="L18" s="897"/>
      <c r="M18" s="897"/>
      <c r="N18" s="897"/>
      <c r="O18" s="381"/>
    </row>
    <row r="19" spans="1:15" ht="20.25" x14ac:dyDescent="0.3">
      <c r="A19" s="381"/>
      <c r="B19" s="381"/>
      <c r="C19" s="381"/>
      <c r="D19" s="391"/>
      <c r="E19" s="381"/>
      <c r="F19" s="381"/>
      <c r="H19" s="381"/>
      <c r="I19" s="381"/>
      <c r="J19" s="897" t="str">
        <f>'[1]MASTER DATA SHEET'!L3</f>
        <v xml:space="preserve">jkmekfo Mlk.kk joqZn ¼ekSyklj½ </v>
      </c>
      <c r="K19" s="897"/>
      <c r="L19" s="897"/>
      <c r="M19" s="897"/>
      <c r="N19" s="897"/>
      <c r="O19" s="381"/>
    </row>
    <row r="20" spans="1:15" ht="20.25" x14ac:dyDescent="0.3">
      <c r="A20" s="381"/>
      <c r="B20" s="381"/>
      <c r="C20" s="381"/>
      <c r="D20" s="381"/>
      <c r="E20" s="381"/>
      <c r="F20" s="381"/>
      <c r="G20" s="381"/>
      <c r="H20" s="381"/>
      <c r="I20" s="381"/>
      <c r="J20" s="897" t="str">
        <f>'[1]MASTER DATA SHEET'!L4</f>
        <v>MhMokuk dqpkeu ¼jkt0½</v>
      </c>
      <c r="K20" s="897"/>
      <c r="L20" s="897"/>
      <c r="M20" s="897"/>
      <c r="N20" s="897"/>
      <c r="O20" s="368"/>
    </row>
    <row r="21" spans="1:15" x14ac:dyDescent="0.2"/>
    <row r="22" spans="1:15" x14ac:dyDescent="0.2"/>
    <row r="23" spans="1:15" x14ac:dyDescent="0.2"/>
    <row r="24" spans="1:15" ht="27.75" x14ac:dyDescent="0.2">
      <c r="A24" s="898" t="s">
        <v>570</v>
      </c>
      <c r="B24" s="898"/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</row>
    <row r="25" spans="1:15" x14ac:dyDescent="0.2"/>
    <row r="26" spans="1:15" x14ac:dyDescent="0.2"/>
  </sheetData>
  <sheetProtection password="CDA0" sheet="1" objects="1" scenarios="1"/>
  <mergeCells count="24">
    <mergeCell ref="J20:N20"/>
    <mergeCell ref="A24:O24"/>
    <mergeCell ref="A12:B12"/>
    <mergeCell ref="A13:B13"/>
    <mergeCell ref="A14:B14"/>
    <mergeCell ref="A15:B15"/>
    <mergeCell ref="J18:N18"/>
    <mergeCell ref="J19:N19"/>
    <mergeCell ref="A11:B11"/>
    <mergeCell ref="A1:L1"/>
    <mergeCell ref="A2:O2"/>
    <mergeCell ref="A3:O3"/>
    <mergeCell ref="C4:O4"/>
    <mergeCell ref="A6:A7"/>
    <mergeCell ref="B6:B7"/>
    <mergeCell ref="C6:E6"/>
    <mergeCell ref="F6:F7"/>
    <mergeCell ref="G6:I6"/>
    <mergeCell ref="J6:J7"/>
    <mergeCell ref="K6:K7"/>
    <mergeCell ref="L6:L7"/>
    <mergeCell ref="M6:O6"/>
    <mergeCell ref="A9:B9"/>
    <mergeCell ref="A10:B10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BZ175"/>
  <sheetViews>
    <sheetView showRowColHeaders="0" topLeftCell="N1" zoomScale="70" zoomScaleNormal="70" workbookViewId="0">
      <selection activeCell="H22" sqref="H22"/>
    </sheetView>
  </sheetViews>
  <sheetFormatPr defaultColWidth="0" defaultRowHeight="12.75" zeroHeight="1" x14ac:dyDescent="0.2"/>
  <cols>
    <col min="1" max="1" width="9.28515625" style="1" customWidth="1"/>
    <col min="2" max="2" width="35.5703125" style="1" customWidth="1"/>
    <col min="3" max="3" width="9.42578125" style="1" customWidth="1"/>
    <col min="4" max="4" width="27.5703125" style="1" customWidth="1"/>
    <col min="5" max="5" width="17.5703125" style="1" customWidth="1"/>
    <col min="6" max="6" width="11" style="1" bestFit="1" customWidth="1"/>
    <col min="7" max="7" width="11.5703125" style="1" customWidth="1"/>
    <col min="8" max="8" width="10.42578125" style="1" bestFit="1" customWidth="1"/>
    <col min="9" max="9" width="15.5703125" style="1" hidden="1" customWidth="1"/>
    <col min="10" max="10" width="11.42578125" style="1" bestFit="1" customWidth="1"/>
    <col min="11" max="11" width="14" style="1" bestFit="1" customWidth="1"/>
    <col min="12" max="12" width="14.42578125" style="1" bestFit="1" customWidth="1"/>
    <col min="13" max="13" width="19.42578125" style="1" customWidth="1"/>
    <col min="14" max="14" width="14.42578125" style="1" bestFit="1" customWidth="1"/>
    <col min="15" max="15" width="19.42578125" style="1" customWidth="1"/>
    <col min="16" max="16" width="18.42578125" style="1" customWidth="1"/>
    <col min="17" max="17" width="19.42578125" style="1" customWidth="1"/>
    <col min="18" max="18" width="15.42578125" style="1" customWidth="1"/>
    <col min="19" max="19" width="16.28515625" style="1" customWidth="1"/>
    <col min="20" max="20" width="14.42578125" style="1" bestFit="1" customWidth="1"/>
    <col min="21" max="21" width="14.5703125" style="1" bestFit="1" customWidth="1"/>
    <col min="22" max="23" width="6.5703125" style="1" bestFit="1" customWidth="1"/>
    <col min="24" max="24" width="5.5703125" style="1" bestFit="1" customWidth="1"/>
    <col min="25" max="26" width="6" style="1" customWidth="1"/>
    <col min="27" max="28" width="7.5703125" style="1" bestFit="1" customWidth="1"/>
    <col min="29" max="30" width="10.42578125" style="1" customWidth="1"/>
    <col min="31" max="35" width="9.42578125" style="1" customWidth="1"/>
    <col min="36" max="42" width="9.42578125" style="1" hidden="1" customWidth="1"/>
    <col min="43" max="43" width="0" style="1" hidden="1" customWidth="1"/>
    <col min="44" max="44" width="37.42578125" style="1" hidden="1" customWidth="1"/>
    <col min="45" max="47" width="9.42578125" style="1" hidden="1" customWidth="1"/>
    <col min="48" max="48" width="10.42578125" style="1" hidden="1" customWidth="1"/>
    <col min="49" max="77" width="9.42578125" style="1" hidden="1" customWidth="1"/>
    <col min="78" max="78" width="9.42578125" style="1" customWidth="1"/>
    <col min="79" max="16384" width="9.42578125" style="1" hidden="1"/>
  </cols>
  <sheetData>
    <row r="1" spans="1:50" ht="40.5" customHeight="1" x14ac:dyDescent="0.45">
      <c r="A1" s="605" t="str">
        <f>'MASTER DATA SHEET 1'!C1</f>
        <v xml:space="preserve">dk;kZy; iz/kkukpk;Z jktdh; mPp ek/;fed fo/kky; Mlk.kk joqZn ¼ekSyklj½ MhMokuk dqpkeu 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</row>
    <row r="2" spans="1:50" ht="31.5" customHeight="1" x14ac:dyDescent="0.4">
      <c r="A2" s="603" t="s">
        <v>435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</row>
    <row r="3" spans="1:50" ht="108" customHeight="1" x14ac:dyDescent="0.2">
      <c r="A3" s="586" t="s">
        <v>38</v>
      </c>
      <c r="B3" s="588" t="s">
        <v>34</v>
      </c>
      <c r="C3" s="590" t="s">
        <v>28</v>
      </c>
      <c r="D3" s="591"/>
      <c r="E3" s="590" t="s">
        <v>193</v>
      </c>
      <c r="F3" s="591"/>
      <c r="G3" s="590" t="s">
        <v>194</v>
      </c>
      <c r="H3" s="591"/>
      <c r="I3" s="588" t="s">
        <v>208</v>
      </c>
      <c r="J3" s="594" t="s">
        <v>374</v>
      </c>
      <c r="K3" s="596" t="s">
        <v>450</v>
      </c>
      <c r="L3" s="598" t="s">
        <v>432</v>
      </c>
      <c r="M3" s="598"/>
      <c r="N3" s="598" t="s">
        <v>433</v>
      </c>
      <c r="O3" s="598"/>
      <c r="P3" s="598" t="s">
        <v>436</v>
      </c>
      <c r="Q3" s="598"/>
      <c r="R3" s="594" t="s">
        <v>154</v>
      </c>
      <c r="S3" s="594" t="s">
        <v>123</v>
      </c>
      <c r="T3" s="594" t="s">
        <v>35</v>
      </c>
      <c r="U3" s="594" t="s">
        <v>468</v>
      </c>
      <c r="V3" s="594" t="s">
        <v>135</v>
      </c>
      <c r="W3" s="594" t="s">
        <v>213</v>
      </c>
      <c r="X3" s="594" t="s">
        <v>214</v>
      </c>
      <c r="Y3" s="594" t="s">
        <v>408</v>
      </c>
      <c r="Z3" s="594" t="s">
        <v>438</v>
      </c>
      <c r="AA3" s="594" t="s">
        <v>215</v>
      </c>
      <c r="AB3" s="594" t="s">
        <v>301</v>
      </c>
      <c r="AC3" s="594" t="s">
        <v>416</v>
      </c>
      <c r="AD3" s="594" t="s">
        <v>439</v>
      </c>
      <c r="AE3" s="594" t="s">
        <v>417</v>
      </c>
    </row>
    <row r="4" spans="1:50" ht="176.25" customHeight="1" x14ac:dyDescent="0.2">
      <c r="A4" s="587"/>
      <c r="B4" s="589"/>
      <c r="C4" s="592"/>
      <c r="D4" s="593"/>
      <c r="E4" s="592"/>
      <c r="F4" s="593"/>
      <c r="G4" s="592"/>
      <c r="H4" s="593"/>
      <c r="I4" s="589"/>
      <c r="J4" s="595"/>
      <c r="K4" s="597"/>
      <c r="L4" s="284" t="s">
        <v>405</v>
      </c>
      <c r="M4" s="284" t="s">
        <v>406</v>
      </c>
      <c r="N4" s="284" t="s">
        <v>451</v>
      </c>
      <c r="O4" s="284" t="s">
        <v>434</v>
      </c>
      <c r="P4" s="284" t="s">
        <v>407</v>
      </c>
      <c r="Q4" s="284" t="s">
        <v>437</v>
      </c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</row>
    <row r="5" spans="1:50" ht="25.5" customHeight="1" x14ac:dyDescent="0.2">
      <c r="A5" s="285">
        <f t="shared" ref="A5:A37" si="0">IF(ISBLANK(B5)," ",A4+1)</f>
        <v>1</v>
      </c>
      <c r="B5" s="286" t="s">
        <v>509</v>
      </c>
      <c r="C5" s="600" t="s">
        <v>336</v>
      </c>
      <c r="D5" s="601"/>
      <c r="E5" s="602" t="s">
        <v>510</v>
      </c>
      <c r="F5" s="602"/>
      <c r="G5" s="602">
        <v>0</v>
      </c>
      <c r="H5" s="602"/>
      <c r="I5" s="288" t="str">
        <f t="shared" ref="I5:I36" si="1">IFERROR(HLOOKUP(J5,Pay_Band,2,0)&amp;"-"&amp;HLOOKUP(J5,Pay_Band,3,0),"")</f>
        <v/>
      </c>
      <c r="J5" s="289" t="s">
        <v>346</v>
      </c>
      <c r="K5" s="272">
        <v>77700</v>
      </c>
      <c r="L5" s="290">
        <v>4</v>
      </c>
      <c r="M5" s="290">
        <v>8</v>
      </c>
      <c r="N5" s="290">
        <v>4</v>
      </c>
      <c r="O5" s="290">
        <v>8</v>
      </c>
      <c r="P5" s="290">
        <v>0</v>
      </c>
      <c r="Q5" s="290">
        <v>0</v>
      </c>
      <c r="R5" s="291">
        <v>25294</v>
      </c>
      <c r="S5" s="291">
        <v>34171</v>
      </c>
      <c r="T5" s="292">
        <f>EOMONTH(DATE(YEAR(R5)+60,MONTH(R5),DAY(R5)),0)</f>
        <v>47238</v>
      </c>
      <c r="U5" s="295" t="s">
        <v>300</v>
      </c>
      <c r="V5" s="291" t="s">
        <v>413</v>
      </c>
      <c r="W5" s="291" t="s">
        <v>413</v>
      </c>
      <c r="X5" s="291" t="s">
        <v>413</v>
      </c>
      <c r="Y5" s="291" t="s">
        <v>414</v>
      </c>
      <c r="Z5" s="291" t="s">
        <v>414</v>
      </c>
      <c r="AA5" s="291" t="s">
        <v>413</v>
      </c>
      <c r="AB5" s="291" t="s">
        <v>511</v>
      </c>
      <c r="AC5" s="291" t="s">
        <v>414</v>
      </c>
      <c r="AD5" s="291" t="s">
        <v>414</v>
      </c>
      <c r="AE5" s="291" t="s">
        <v>414</v>
      </c>
      <c r="AR5" s="138" t="str">
        <f>AS5&amp;"_"&amp;COUNTIF($AS$5:AS5,AS5)</f>
        <v>NG-Regular_1</v>
      </c>
      <c r="AS5" s="172" t="str">
        <f>U5</f>
        <v>NG-Regular</v>
      </c>
      <c r="AT5" s="138" t="str">
        <f>B5</f>
        <v>HkkxhjFk ey</v>
      </c>
      <c r="AU5" s="138" t="str">
        <f>C5</f>
        <v>अध्यापक</v>
      </c>
      <c r="AV5" s="172">
        <f>S5</f>
        <v>34171</v>
      </c>
      <c r="AW5" s="138">
        <f>P5</f>
        <v>0</v>
      </c>
      <c r="AX5" s="138">
        <f>Q5</f>
        <v>0</v>
      </c>
    </row>
    <row r="6" spans="1:50" ht="21" x14ac:dyDescent="0.2">
      <c r="A6" s="285" t="str">
        <f t="shared" si="0"/>
        <v xml:space="preserve"> </v>
      </c>
      <c r="B6" s="286"/>
      <c r="C6" s="600"/>
      <c r="D6" s="601"/>
      <c r="E6" s="602"/>
      <c r="F6" s="602"/>
      <c r="G6" s="602"/>
      <c r="H6" s="602"/>
      <c r="I6" s="288"/>
      <c r="J6" s="289"/>
      <c r="K6" s="272"/>
      <c r="L6" s="290"/>
      <c r="M6" s="290"/>
      <c r="N6" s="290"/>
      <c r="O6" s="290"/>
      <c r="P6" s="290"/>
      <c r="Q6" s="290"/>
      <c r="R6" s="291"/>
      <c r="S6" s="291"/>
      <c r="T6" s="292">
        <f>EOMONTH(DATE(YEAR(R6)+60,MONTH(R6),DAY(R6)),0)</f>
        <v>21915</v>
      </c>
      <c r="U6" s="295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R6" s="138" t="str">
        <f>AS6&amp;"_"&amp;COUNTIF($AS$5:AS6,AS6)</f>
        <v>0_1</v>
      </c>
      <c r="AS6" s="172">
        <f t="shared" ref="AS6:AS61" si="2">U6</f>
        <v>0</v>
      </c>
      <c r="AT6" s="138">
        <f t="shared" ref="AT6:AT61" si="3">B6</f>
        <v>0</v>
      </c>
      <c r="AU6" s="138">
        <f t="shared" ref="AU6:AU61" si="4">C6</f>
        <v>0</v>
      </c>
      <c r="AV6" s="172">
        <f t="shared" ref="AV6:AV61" si="5">S6</f>
        <v>0</v>
      </c>
      <c r="AW6" s="138">
        <f t="shared" ref="AW6:AW61" si="6">P6</f>
        <v>0</v>
      </c>
      <c r="AX6" s="138">
        <f t="shared" ref="AX6:AX61" si="7">Q6</f>
        <v>0</v>
      </c>
    </row>
    <row r="7" spans="1:50" ht="15.75" customHeight="1" x14ac:dyDescent="0.2">
      <c r="A7" s="285" t="str">
        <f>IF(ISBLANK(B7)," ",A6+1)</f>
        <v xml:space="preserve"> </v>
      </c>
      <c r="B7" s="286"/>
      <c r="C7" s="600"/>
      <c r="D7" s="601"/>
      <c r="E7" s="602"/>
      <c r="F7" s="602"/>
      <c r="G7" s="602"/>
      <c r="H7" s="602"/>
      <c r="I7" s="288"/>
      <c r="J7" s="289"/>
      <c r="K7" s="272"/>
      <c r="L7" s="290"/>
      <c r="M7" s="290"/>
      <c r="N7" s="290"/>
      <c r="O7" s="290"/>
      <c r="P7" s="290"/>
      <c r="Q7" s="290"/>
      <c r="R7" s="291"/>
      <c r="S7" s="291"/>
      <c r="T7" s="292">
        <f>EOMONTH(DATE(YEAR(R7)+60,MONTH(R7),DAY(R7)),0)</f>
        <v>21915</v>
      </c>
      <c r="U7" s="295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R7" s="138" t="str">
        <f>AS7&amp;"_"&amp;COUNTIF($AS$5:AS7,AS7)</f>
        <v>0_2</v>
      </c>
      <c r="AS7" s="172">
        <f t="shared" si="2"/>
        <v>0</v>
      </c>
      <c r="AT7" s="138">
        <f>B7</f>
        <v>0</v>
      </c>
      <c r="AU7" s="138">
        <f t="shared" si="4"/>
        <v>0</v>
      </c>
      <c r="AV7" s="172">
        <f t="shared" si="5"/>
        <v>0</v>
      </c>
      <c r="AW7" s="138">
        <f t="shared" si="6"/>
        <v>0</v>
      </c>
      <c r="AX7" s="138">
        <f t="shared" si="7"/>
        <v>0</v>
      </c>
    </row>
    <row r="8" spans="1:50" ht="15.75" customHeight="1" x14ac:dyDescent="0.2">
      <c r="A8" s="285" t="str">
        <f>IF(ISBLANK(B8)," ",A7+1)</f>
        <v xml:space="preserve"> </v>
      </c>
      <c r="B8" s="286"/>
      <c r="C8" s="600"/>
      <c r="D8" s="601"/>
      <c r="E8" s="602"/>
      <c r="F8" s="602"/>
      <c r="G8" s="602"/>
      <c r="H8" s="602"/>
      <c r="I8" s="288" t="str">
        <f t="shared" si="1"/>
        <v/>
      </c>
      <c r="J8" s="289"/>
      <c r="K8" s="272"/>
      <c r="L8" s="290"/>
      <c r="M8" s="290"/>
      <c r="N8" s="290"/>
      <c r="O8" s="290"/>
      <c r="P8" s="290"/>
      <c r="Q8" s="290"/>
      <c r="R8" s="291"/>
      <c r="S8" s="291"/>
      <c r="T8" s="292">
        <f>EOMONTH(DATE(YEAR(R8)+60,MONTH(R8),DAY(R8)),0)</f>
        <v>21915</v>
      </c>
      <c r="U8" s="295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R8" s="138" t="str">
        <f>AS8&amp;"_"&amp;COUNTIF($AS$5:AS8,AS8)</f>
        <v>0_3</v>
      </c>
      <c r="AS8" s="172">
        <f t="shared" si="2"/>
        <v>0</v>
      </c>
      <c r="AT8" s="138">
        <f>B8</f>
        <v>0</v>
      </c>
      <c r="AU8" s="138">
        <f t="shared" si="4"/>
        <v>0</v>
      </c>
      <c r="AV8" s="172">
        <f t="shared" si="5"/>
        <v>0</v>
      </c>
      <c r="AW8" s="138">
        <f t="shared" si="6"/>
        <v>0</v>
      </c>
      <c r="AX8" s="138">
        <f t="shared" si="7"/>
        <v>0</v>
      </c>
    </row>
    <row r="9" spans="1:50" ht="15.75" customHeight="1" x14ac:dyDescent="0.2">
      <c r="A9" s="285" t="str">
        <f t="shared" si="0"/>
        <v xml:space="preserve"> </v>
      </c>
      <c r="B9" s="286"/>
      <c r="C9" s="600"/>
      <c r="D9" s="601"/>
      <c r="E9" s="602"/>
      <c r="F9" s="602"/>
      <c r="G9" s="602"/>
      <c r="H9" s="602"/>
      <c r="I9" s="288" t="str">
        <f t="shared" si="1"/>
        <v/>
      </c>
      <c r="J9" s="289"/>
      <c r="K9" s="272"/>
      <c r="L9" s="290"/>
      <c r="M9" s="290"/>
      <c r="N9" s="290"/>
      <c r="O9" s="290"/>
      <c r="P9" s="290"/>
      <c r="Q9" s="290"/>
      <c r="R9" s="291"/>
      <c r="S9" s="291"/>
      <c r="T9" s="292">
        <f t="shared" ref="T9:T61" si="8">EOMONTH(DATE(YEAR(R9)+60,MONTH(R9),DAY(R9)),0)</f>
        <v>21915</v>
      </c>
      <c r="U9" s="295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R9" s="138" t="str">
        <f>AS9&amp;"_"&amp;COUNTIF($AS$5:AS9,AS9)</f>
        <v>0_4</v>
      </c>
      <c r="AS9" s="172">
        <f t="shared" si="2"/>
        <v>0</v>
      </c>
      <c r="AT9" s="138">
        <f t="shared" si="3"/>
        <v>0</v>
      </c>
      <c r="AU9" s="138">
        <f t="shared" si="4"/>
        <v>0</v>
      </c>
      <c r="AV9" s="172">
        <f t="shared" si="5"/>
        <v>0</v>
      </c>
      <c r="AW9" s="138">
        <f t="shared" si="6"/>
        <v>0</v>
      </c>
      <c r="AX9" s="138">
        <f t="shared" si="7"/>
        <v>0</v>
      </c>
    </row>
    <row r="10" spans="1:50" ht="15.75" customHeight="1" x14ac:dyDescent="0.2">
      <c r="A10" s="285" t="str">
        <f t="shared" si="0"/>
        <v xml:space="preserve"> </v>
      </c>
      <c r="B10" s="286"/>
      <c r="C10" s="600"/>
      <c r="D10" s="601"/>
      <c r="E10" s="602"/>
      <c r="F10" s="602"/>
      <c r="G10" s="602"/>
      <c r="H10" s="602"/>
      <c r="I10" s="288" t="str">
        <f t="shared" si="1"/>
        <v/>
      </c>
      <c r="J10" s="289"/>
      <c r="K10" s="272"/>
      <c r="L10" s="290"/>
      <c r="M10" s="290"/>
      <c r="N10" s="290"/>
      <c r="O10" s="290"/>
      <c r="P10" s="290"/>
      <c r="Q10" s="290"/>
      <c r="R10" s="291"/>
      <c r="S10" s="291"/>
      <c r="T10" s="292">
        <f t="shared" si="8"/>
        <v>21915</v>
      </c>
      <c r="U10" s="296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R10" s="138" t="str">
        <f>AS10&amp;"_"&amp;COUNTIF($AS$5:AS10,AS10)</f>
        <v>0_5</v>
      </c>
      <c r="AS10" s="172">
        <f t="shared" si="2"/>
        <v>0</v>
      </c>
      <c r="AT10" s="138">
        <f t="shared" si="3"/>
        <v>0</v>
      </c>
      <c r="AU10" s="138">
        <f t="shared" si="4"/>
        <v>0</v>
      </c>
      <c r="AV10" s="172">
        <f t="shared" si="5"/>
        <v>0</v>
      </c>
      <c r="AW10" s="138">
        <f t="shared" si="6"/>
        <v>0</v>
      </c>
      <c r="AX10" s="138">
        <f t="shared" si="7"/>
        <v>0</v>
      </c>
    </row>
    <row r="11" spans="1:50" ht="15.75" customHeight="1" x14ac:dyDescent="0.2">
      <c r="A11" s="293" t="str">
        <f t="shared" si="0"/>
        <v xml:space="preserve"> </v>
      </c>
      <c r="B11" s="286"/>
      <c r="C11" s="600"/>
      <c r="D11" s="601"/>
      <c r="E11" s="599"/>
      <c r="F11" s="599"/>
      <c r="G11" s="599"/>
      <c r="H11" s="599"/>
      <c r="I11" s="294" t="str">
        <f t="shared" si="1"/>
        <v/>
      </c>
      <c r="J11" s="289"/>
      <c r="K11" s="272"/>
      <c r="L11" s="290"/>
      <c r="M11" s="290"/>
      <c r="N11" s="290"/>
      <c r="O11" s="290"/>
      <c r="P11" s="290"/>
      <c r="Q11" s="290"/>
      <c r="R11" s="291"/>
      <c r="S11" s="291"/>
      <c r="T11" s="292">
        <f t="shared" si="8"/>
        <v>21915</v>
      </c>
      <c r="U11" s="296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R11" s="138" t="str">
        <f>AS11&amp;"_"&amp;COUNTIF($AS$5:AS11,AS11)</f>
        <v>0_6</v>
      </c>
      <c r="AS11" s="172">
        <f t="shared" si="2"/>
        <v>0</v>
      </c>
      <c r="AT11" s="138">
        <f t="shared" si="3"/>
        <v>0</v>
      </c>
      <c r="AU11" s="138">
        <f t="shared" si="4"/>
        <v>0</v>
      </c>
      <c r="AV11" s="172">
        <f t="shared" si="5"/>
        <v>0</v>
      </c>
      <c r="AW11" s="138">
        <f t="shared" si="6"/>
        <v>0</v>
      </c>
      <c r="AX11" s="138">
        <f t="shared" si="7"/>
        <v>0</v>
      </c>
    </row>
    <row r="12" spans="1:50" ht="15.75" customHeight="1" x14ac:dyDescent="0.2">
      <c r="A12" s="293" t="str">
        <f t="shared" si="0"/>
        <v xml:space="preserve"> </v>
      </c>
      <c r="B12" s="286"/>
      <c r="C12" s="600"/>
      <c r="D12" s="601"/>
      <c r="E12" s="599"/>
      <c r="F12" s="599"/>
      <c r="G12" s="599"/>
      <c r="H12" s="599"/>
      <c r="I12" s="294" t="str">
        <f t="shared" si="1"/>
        <v/>
      </c>
      <c r="J12" s="289"/>
      <c r="K12" s="272"/>
      <c r="L12" s="290"/>
      <c r="M12" s="290"/>
      <c r="N12" s="290"/>
      <c r="O12" s="290"/>
      <c r="P12" s="290"/>
      <c r="Q12" s="290"/>
      <c r="R12" s="291"/>
      <c r="S12" s="291"/>
      <c r="T12" s="292">
        <f t="shared" si="8"/>
        <v>21915</v>
      </c>
      <c r="U12" s="296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R12" s="138" t="str">
        <f>AS12&amp;"_"&amp;COUNTIF($AS$5:AS12,AS12)</f>
        <v>0_7</v>
      </c>
      <c r="AS12" s="172">
        <f t="shared" si="2"/>
        <v>0</v>
      </c>
      <c r="AT12" s="138">
        <f t="shared" si="3"/>
        <v>0</v>
      </c>
      <c r="AU12" s="138">
        <f t="shared" si="4"/>
        <v>0</v>
      </c>
      <c r="AV12" s="172">
        <f t="shared" si="5"/>
        <v>0</v>
      </c>
      <c r="AW12" s="138">
        <f t="shared" si="6"/>
        <v>0</v>
      </c>
      <c r="AX12" s="138">
        <f t="shared" si="7"/>
        <v>0</v>
      </c>
    </row>
    <row r="13" spans="1:50" ht="15.75" customHeight="1" x14ac:dyDescent="0.2">
      <c r="A13" s="293" t="str">
        <f t="shared" si="0"/>
        <v xml:space="preserve"> </v>
      </c>
      <c r="B13" s="286"/>
      <c r="C13" s="286"/>
      <c r="D13" s="287"/>
      <c r="E13" s="599"/>
      <c r="F13" s="599"/>
      <c r="G13" s="599"/>
      <c r="H13" s="599"/>
      <c r="I13" s="294" t="str">
        <f t="shared" si="1"/>
        <v/>
      </c>
      <c r="J13" s="289"/>
      <c r="K13" s="272"/>
      <c r="L13" s="290"/>
      <c r="M13" s="290"/>
      <c r="N13" s="290"/>
      <c r="O13" s="290"/>
      <c r="P13" s="290"/>
      <c r="Q13" s="290"/>
      <c r="R13" s="291"/>
      <c r="S13" s="291"/>
      <c r="T13" s="292">
        <f t="shared" si="8"/>
        <v>21915</v>
      </c>
      <c r="U13" s="296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R13" s="138" t="str">
        <f>AS13&amp;"_"&amp;COUNTIF($AS$5:AS13,AS13)</f>
        <v>0_8</v>
      </c>
      <c r="AS13" s="172">
        <f t="shared" si="2"/>
        <v>0</v>
      </c>
      <c r="AT13" s="138">
        <f t="shared" si="3"/>
        <v>0</v>
      </c>
      <c r="AU13" s="138">
        <f t="shared" si="4"/>
        <v>0</v>
      </c>
      <c r="AV13" s="172">
        <f t="shared" si="5"/>
        <v>0</v>
      </c>
      <c r="AW13" s="138">
        <f t="shared" si="6"/>
        <v>0</v>
      </c>
      <c r="AX13" s="138">
        <f t="shared" si="7"/>
        <v>0</v>
      </c>
    </row>
    <row r="14" spans="1:50" ht="15.75" customHeight="1" x14ac:dyDescent="0.2">
      <c r="A14" s="293" t="str">
        <f t="shared" si="0"/>
        <v xml:space="preserve"> </v>
      </c>
      <c r="B14" s="286"/>
      <c r="C14" s="600"/>
      <c r="D14" s="601"/>
      <c r="E14" s="599"/>
      <c r="F14" s="599"/>
      <c r="G14" s="599"/>
      <c r="H14" s="599"/>
      <c r="I14" s="294" t="str">
        <f t="shared" si="1"/>
        <v/>
      </c>
      <c r="J14" s="289"/>
      <c r="K14" s="272"/>
      <c r="L14" s="290"/>
      <c r="M14" s="290"/>
      <c r="N14" s="290"/>
      <c r="O14" s="290"/>
      <c r="P14" s="290"/>
      <c r="Q14" s="290"/>
      <c r="R14" s="291"/>
      <c r="S14" s="291"/>
      <c r="T14" s="292">
        <f t="shared" si="8"/>
        <v>21915</v>
      </c>
      <c r="U14" s="296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R14" s="138" t="str">
        <f>AS14&amp;"_"&amp;COUNTIF($AS$5:AS14,AS14)</f>
        <v>0_9</v>
      </c>
      <c r="AS14" s="172">
        <f t="shared" si="2"/>
        <v>0</v>
      </c>
      <c r="AT14" s="138">
        <f t="shared" si="3"/>
        <v>0</v>
      </c>
      <c r="AU14" s="138">
        <f t="shared" si="4"/>
        <v>0</v>
      </c>
      <c r="AV14" s="172">
        <f t="shared" si="5"/>
        <v>0</v>
      </c>
      <c r="AW14" s="138">
        <f t="shared" si="6"/>
        <v>0</v>
      </c>
      <c r="AX14" s="138">
        <f t="shared" si="7"/>
        <v>0</v>
      </c>
    </row>
    <row r="15" spans="1:50" ht="15.75" customHeight="1" x14ac:dyDescent="0.2">
      <c r="A15" s="293" t="str">
        <f t="shared" si="0"/>
        <v xml:space="preserve"> </v>
      </c>
      <c r="B15" s="286"/>
      <c r="C15" s="600"/>
      <c r="D15" s="601"/>
      <c r="E15" s="599"/>
      <c r="F15" s="599"/>
      <c r="G15" s="599"/>
      <c r="H15" s="599"/>
      <c r="I15" s="294" t="str">
        <f t="shared" si="1"/>
        <v/>
      </c>
      <c r="J15" s="289"/>
      <c r="K15" s="272"/>
      <c r="L15" s="290"/>
      <c r="M15" s="290"/>
      <c r="N15" s="290"/>
      <c r="O15" s="290"/>
      <c r="P15" s="290"/>
      <c r="Q15" s="290"/>
      <c r="R15" s="291"/>
      <c r="S15" s="291"/>
      <c r="T15" s="292">
        <f t="shared" si="8"/>
        <v>21915</v>
      </c>
      <c r="U15" s="296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R15" s="138" t="str">
        <f>AS15&amp;"_"&amp;COUNTIF($AS$5:AS15,AS15)</f>
        <v>0_10</v>
      </c>
      <c r="AS15" s="172">
        <f t="shared" si="2"/>
        <v>0</v>
      </c>
      <c r="AT15" s="138">
        <f t="shared" si="3"/>
        <v>0</v>
      </c>
      <c r="AU15" s="138">
        <f t="shared" si="4"/>
        <v>0</v>
      </c>
      <c r="AV15" s="172">
        <f t="shared" si="5"/>
        <v>0</v>
      </c>
      <c r="AW15" s="138">
        <f t="shared" si="6"/>
        <v>0</v>
      </c>
      <c r="AX15" s="138">
        <f t="shared" si="7"/>
        <v>0</v>
      </c>
    </row>
    <row r="16" spans="1:50" ht="15.75" customHeight="1" x14ac:dyDescent="0.2">
      <c r="A16" s="293" t="str">
        <f t="shared" si="0"/>
        <v xml:space="preserve"> </v>
      </c>
      <c r="B16" s="286"/>
      <c r="C16" s="600"/>
      <c r="D16" s="601"/>
      <c r="E16" s="599"/>
      <c r="F16" s="599"/>
      <c r="G16" s="599"/>
      <c r="H16" s="599"/>
      <c r="I16" s="294" t="str">
        <f t="shared" si="1"/>
        <v/>
      </c>
      <c r="J16" s="289"/>
      <c r="K16" s="272"/>
      <c r="L16" s="290"/>
      <c r="M16" s="290"/>
      <c r="N16" s="290"/>
      <c r="O16" s="290"/>
      <c r="P16" s="290"/>
      <c r="Q16" s="290"/>
      <c r="R16" s="291"/>
      <c r="S16" s="291"/>
      <c r="T16" s="292">
        <f t="shared" si="8"/>
        <v>21915</v>
      </c>
      <c r="U16" s="296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R16" s="138" t="str">
        <f>AS16&amp;"_"&amp;COUNTIF($AS$5:AS16,AS16)</f>
        <v>0_11</v>
      </c>
      <c r="AS16" s="172">
        <f t="shared" si="2"/>
        <v>0</v>
      </c>
      <c r="AT16" s="138">
        <f t="shared" si="3"/>
        <v>0</v>
      </c>
      <c r="AU16" s="138">
        <f t="shared" si="4"/>
        <v>0</v>
      </c>
      <c r="AV16" s="172">
        <f t="shared" si="5"/>
        <v>0</v>
      </c>
      <c r="AW16" s="138">
        <f t="shared" si="6"/>
        <v>0</v>
      </c>
      <c r="AX16" s="138">
        <f t="shared" si="7"/>
        <v>0</v>
      </c>
    </row>
    <row r="17" spans="1:50" ht="15.75" customHeight="1" x14ac:dyDescent="0.2">
      <c r="A17" s="293" t="str">
        <f t="shared" si="0"/>
        <v xml:space="preserve"> </v>
      </c>
      <c r="B17" s="286"/>
      <c r="C17" s="600"/>
      <c r="D17" s="601"/>
      <c r="E17" s="599"/>
      <c r="F17" s="599"/>
      <c r="G17" s="599"/>
      <c r="H17" s="599"/>
      <c r="I17" s="294" t="str">
        <f t="shared" si="1"/>
        <v/>
      </c>
      <c r="J17" s="289"/>
      <c r="K17" s="272"/>
      <c r="L17" s="290"/>
      <c r="M17" s="290"/>
      <c r="N17" s="290"/>
      <c r="O17" s="290"/>
      <c r="P17" s="290"/>
      <c r="Q17" s="290"/>
      <c r="R17" s="291"/>
      <c r="S17" s="291"/>
      <c r="T17" s="292">
        <f t="shared" si="8"/>
        <v>21915</v>
      </c>
      <c r="U17" s="296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R17" s="138" t="str">
        <f>AS17&amp;"_"&amp;COUNTIF($AS$5:AS17,AS17)</f>
        <v>0_12</v>
      </c>
      <c r="AS17" s="172">
        <f t="shared" si="2"/>
        <v>0</v>
      </c>
      <c r="AT17" s="138">
        <f t="shared" si="3"/>
        <v>0</v>
      </c>
      <c r="AU17" s="138">
        <f t="shared" si="4"/>
        <v>0</v>
      </c>
      <c r="AV17" s="172">
        <f t="shared" si="5"/>
        <v>0</v>
      </c>
      <c r="AW17" s="138">
        <f t="shared" si="6"/>
        <v>0</v>
      </c>
      <c r="AX17" s="138">
        <f t="shared" si="7"/>
        <v>0</v>
      </c>
    </row>
    <row r="18" spans="1:50" ht="15.75" customHeight="1" x14ac:dyDescent="0.2">
      <c r="A18" s="293" t="str">
        <f t="shared" si="0"/>
        <v xml:space="preserve"> </v>
      </c>
      <c r="B18" s="286"/>
      <c r="C18" s="600"/>
      <c r="D18" s="601"/>
      <c r="E18" s="599"/>
      <c r="F18" s="599"/>
      <c r="G18" s="599"/>
      <c r="H18" s="599"/>
      <c r="I18" s="294" t="str">
        <f t="shared" si="1"/>
        <v/>
      </c>
      <c r="J18" s="289"/>
      <c r="K18" s="272"/>
      <c r="L18" s="290"/>
      <c r="M18" s="290"/>
      <c r="N18" s="290"/>
      <c r="O18" s="290"/>
      <c r="P18" s="290"/>
      <c r="Q18" s="290"/>
      <c r="R18" s="291"/>
      <c r="S18" s="291"/>
      <c r="T18" s="292">
        <f t="shared" si="8"/>
        <v>21915</v>
      </c>
      <c r="U18" s="296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R18" s="138" t="str">
        <f>AS18&amp;"_"&amp;COUNTIF($AS$5:AS18,AS18)</f>
        <v>0_13</v>
      </c>
      <c r="AS18" s="172">
        <f t="shared" si="2"/>
        <v>0</v>
      </c>
      <c r="AT18" s="138">
        <f t="shared" si="3"/>
        <v>0</v>
      </c>
      <c r="AU18" s="138">
        <f t="shared" si="4"/>
        <v>0</v>
      </c>
      <c r="AV18" s="172">
        <f t="shared" si="5"/>
        <v>0</v>
      </c>
      <c r="AW18" s="138">
        <f t="shared" si="6"/>
        <v>0</v>
      </c>
      <c r="AX18" s="138">
        <f t="shared" si="7"/>
        <v>0</v>
      </c>
    </row>
    <row r="19" spans="1:50" ht="15.75" customHeight="1" x14ac:dyDescent="0.2">
      <c r="A19" s="293" t="str">
        <f t="shared" si="0"/>
        <v xml:space="preserve"> </v>
      </c>
      <c r="B19" s="286"/>
      <c r="C19" s="600"/>
      <c r="D19" s="601"/>
      <c r="E19" s="599"/>
      <c r="F19" s="599"/>
      <c r="G19" s="599"/>
      <c r="H19" s="599"/>
      <c r="I19" s="294" t="str">
        <f t="shared" si="1"/>
        <v/>
      </c>
      <c r="J19" s="289"/>
      <c r="K19" s="272"/>
      <c r="L19" s="290"/>
      <c r="M19" s="290"/>
      <c r="N19" s="290"/>
      <c r="O19" s="290"/>
      <c r="P19" s="290"/>
      <c r="Q19" s="290"/>
      <c r="R19" s="291"/>
      <c r="S19" s="291"/>
      <c r="T19" s="292">
        <f t="shared" si="8"/>
        <v>21915</v>
      </c>
      <c r="U19" s="296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R19" s="138" t="str">
        <f>AS19&amp;"_"&amp;COUNTIF($AS$5:AS19,AS19)</f>
        <v>0_14</v>
      </c>
      <c r="AS19" s="172">
        <f t="shared" si="2"/>
        <v>0</v>
      </c>
      <c r="AT19" s="138">
        <f t="shared" si="3"/>
        <v>0</v>
      </c>
      <c r="AU19" s="138">
        <f t="shared" si="4"/>
        <v>0</v>
      </c>
      <c r="AV19" s="172">
        <f t="shared" si="5"/>
        <v>0</v>
      </c>
      <c r="AW19" s="138">
        <f t="shared" si="6"/>
        <v>0</v>
      </c>
      <c r="AX19" s="138">
        <f t="shared" si="7"/>
        <v>0</v>
      </c>
    </row>
    <row r="20" spans="1:50" ht="15.75" customHeight="1" x14ac:dyDescent="0.2">
      <c r="A20" s="293" t="str">
        <f t="shared" si="0"/>
        <v xml:space="preserve"> </v>
      </c>
      <c r="B20" s="286"/>
      <c r="C20" s="600"/>
      <c r="D20" s="601"/>
      <c r="E20" s="599"/>
      <c r="F20" s="599"/>
      <c r="G20" s="599"/>
      <c r="H20" s="599"/>
      <c r="I20" s="294" t="str">
        <f t="shared" si="1"/>
        <v/>
      </c>
      <c r="J20" s="289"/>
      <c r="K20" s="272"/>
      <c r="L20" s="290"/>
      <c r="M20" s="290"/>
      <c r="N20" s="290"/>
      <c r="O20" s="290"/>
      <c r="P20" s="290"/>
      <c r="Q20" s="290"/>
      <c r="R20" s="291"/>
      <c r="S20" s="291"/>
      <c r="T20" s="292">
        <f t="shared" si="8"/>
        <v>21915</v>
      </c>
      <c r="U20" s="296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R20" s="138" t="str">
        <f>AS20&amp;"_"&amp;COUNTIF($AS$5:AS20,AS20)</f>
        <v>0_15</v>
      </c>
      <c r="AS20" s="172">
        <f t="shared" si="2"/>
        <v>0</v>
      </c>
      <c r="AT20" s="138">
        <f t="shared" si="3"/>
        <v>0</v>
      </c>
      <c r="AU20" s="138">
        <f t="shared" si="4"/>
        <v>0</v>
      </c>
      <c r="AV20" s="172">
        <f t="shared" si="5"/>
        <v>0</v>
      </c>
      <c r="AW20" s="138">
        <f t="shared" si="6"/>
        <v>0</v>
      </c>
      <c r="AX20" s="138">
        <f t="shared" si="7"/>
        <v>0</v>
      </c>
    </row>
    <row r="21" spans="1:50" ht="15.75" customHeight="1" x14ac:dyDescent="0.2">
      <c r="A21" s="293" t="str">
        <f t="shared" si="0"/>
        <v xml:space="preserve"> </v>
      </c>
      <c r="B21" s="286"/>
      <c r="C21" s="600"/>
      <c r="D21" s="601"/>
      <c r="E21" s="599"/>
      <c r="F21" s="599"/>
      <c r="G21" s="599"/>
      <c r="H21" s="599"/>
      <c r="I21" s="294" t="str">
        <f t="shared" si="1"/>
        <v/>
      </c>
      <c r="J21" s="289"/>
      <c r="K21" s="272"/>
      <c r="L21" s="290"/>
      <c r="M21" s="290"/>
      <c r="N21" s="290"/>
      <c r="O21" s="290"/>
      <c r="P21" s="290"/>
      <c r="Q21" s="290"/>
      <c r="R21" s="291"/>
      <c r="S21" s="291"/>
      <c r="T21" s="292">
        <f t="shared" si="8"/>
        <v>21915</v>
      </c>
      <c r="U21" s="296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R21" s="138" t="str">
        <f>AS21&amp;"_"&amp;COUNTIF($AS$5:AS21,AS21)</f>
        <v>0_16</v>
      </c>
      <c r="AS21" s="172">
        <f t="shared" si="2"/>
        <v>0</v>
      </c>
      <c r="AT21" s="138">
        <f t="shared" si="3"/>
        <v>0</v>
      </c>
      <c r="AU21" s="138">
        <f t="shared" si="4"/>
        <v>0</v>
      </c>
      <c r="AV21" s="172">
        <f t="shared" si="5"/>
        <v>0</v>
      </c>
      <c r="AW21" s="138">
        <f t="shared" si="6"/>
        <v>0</v>
      </c>
      <c r="AX21" s="138">
        <f t="shared" si="7"/>
        <v>0</v>
      </c>
    </row>
    <row r="22" spans="1:50" ht="15.75" customHeight="1" x14ac:dyDescent="0.2">
      <c r="A22" s="293" t="str">
        <f t="shared" si="0"/>
        <v xml:space="preserve"> </v>
      </c>
      <c r="B22" s="286"/>
      <c r="C22" s="600"/>
      <c r="D22" s="601"/>
      <c r="E22" s="599"/>
      <c r="F22" s="599"/>
      <c r="G22" s="599"/>
      <c r="H22" s="599"/>
      <c r="I22" s="294" t="str">
        <f t="shared" si="1"/>
        <v/>
      </c>
      <c r="J22" s="289"/>
      <c r="K22" s="272"/>
      <c r="L22" s="290"/>
      <c r="M22" s="290"/>
      <c r="N22" s="290"/>
      <c r="O22" s="290"/>
      <c r="P22" s="290"/>
      <c r="Q22" s="290"/>
      <c r="R22" s="291"/>
      <c r="S22" s="291"/>
      <c r="T22" s="292">
        <f t="shared" si="8"/>
        <v>21915</v>
      </c>
      <c r="U22" s="296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R22" s="138" t="str">
        <f>AS22&amp;"_"&amp;COUNTIF($AS$5:AS22,AS22)</f>
        <v>0_17</v>
      </c>
      <c r="AS22" s="172">
        <f t="shared" si="2"/>
        <v>0</v>
      </c>
      <c r="AT22" s="138">
        <f t="shared" si="3"/>
        <v>0</v>
      </c>
      <c r="AU22" s="138">
        <f t="shared" si="4"/>
        <v>0</v>
      </c>
      <c r="AV22" s="172">
        <f t="shared" si="5"/>
        <v>0</v>
      </c>
      <c r="AW22" s="138">
        <f t="shared" si="6"/>
        <v>0</v>
      </c>
      <c r="AX22" s="138">
        <f t="shared" si="7"/>
        <v>0</v>
      </c>
    </row>
    <row r="23" spans="1:50" ht="15.75" customHeight="1" x14ac:dyDescent="0.2">
      <c r="A23" s="293" t="str">
        <f t="shared" si="0"/>
        <v xml:space="preserve"> </v>
      </c>
      <c r="B23" s="286"/>
      <c r="C23" s="600"/>
      <c r="D23" s="601"/>
      <c r="E23" s="599"/>
      <c r="F23" s="599"/>
      <c r="G23" s="599"/>
      <c r="H23" s="599"/>
      <c r="I23" s="294" t="str">
        <f t="shared" si="1"/>
        <v/>
      </c>
      <c r="J23" s="289"/>
      <c r="K23" s="272"/>
      <c r="L23" s="290"/>
      <c r="M23" s="290"/>
      <c r="N23" s="290"/>
      <c r="O23" s="290"/>
      <c r="P23" s="290"/>
      <c r="Q23" s="290"/>
      <c r="R23" s="291"/>
      <c r="S23" s="291"/>
      <c r="T23" s="292">
        <f t="shared" si="8"/>
        <v>21915</v>
      </c>
      <c r="U23" s="296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R23" s="138" t="str">
        <f>AS23&amp;"_"&amp;COUNTIF($AS$5:AS23,AS23)</f>
        <v>0_18</v>
      </c>
      <c r="AS23" s="172">
        <f t="shared" si="2"/>
        <v>0</v>
      </c>
      <c r="AT23" s="138">
        <f t="shared" si="3"/>
        <v>0</v>
      </c>
      <c r="AU23" s="138">
        <f t="shared" si="4"/>
        <v>0</v>
      </c>
      <c r="AV23" s="172">
        <f t="shared" si="5"/>
        <v>0</v>
      </c>
      <c r="AW23" s="138">
        <f t="shared" si="6"/>
        <v>0</v>
      </c>
      <c r="AX23" s="138">
        <f t="shared" si="7"/>
        <v>0</v>
      </c>
    </row>
    <row r="24" spans="1:50" ht="21" x14ac:dyDescent="0.2">
      <c r="A24" s="293" t="str">
        <f t="shared" si="0"/>
        <v xml:space="preserve"> </v>
      </c>
      <c r="B24" s="286"/>
      <c r="C24" s="600"/>
      <c r="D24" s="601"/>
      <c r="E24" s="599"/>
      <c r="F24" s="599"/>
      <c r="G24" s="599"/>
      <c r="H24" s="599"/>
      <c r="I24" s="294" t="str">
        <f t="shared" si="1"/>
        <v/>
      </c>
      <c r="J24" s="289"/>
      <c r="K24" s="272"/>
      <c r="L24" s="290"/>
      <c r="M24" s="290"/>
      <c r="N24" s="290"/>
      <c r="O24" s="290"/>
      <c r="P24" s="290"/>
      <c r="Q24" s="290"/>
      <c r="R24" s="291"/>
      <c r="S24" s="291"/>
      <c r="T24" s="292">
        <f t="shared" si="8"/>
        <v>21915</v>
      </c>
      <c r="U24" s="296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R24" s="138" t="str">
        <f>AS24&amp;"_"&amp;COUNTIF($AS$5:AS24,AS24)</f>
        <v>0_19</v>
      </c>
      <c r="AS24" s="172">
        <f t="shared" si="2"/>
        <v>0</v>
      </c>
      <c r="AT24" s="138">
        <f t="shared" si="3"/>
        <v>0</v>
      </c>
      <c r="AU24" s="138">
        <f t="shared" si="4"/>
        <v>0</v>
      </c>
      <c r="AV24" s="172">
        <f t="shared" si="5"/>
        <v>0</v>
      </c>
      <c r="AW24" s="138">
        <f t="shared" si="6"/>
        <v>0</v>
      </c>
      <c r="AX24" s="138">
        <f t="shared" si="7"/>
        <v>0</v>
      </c>
    </row>
    <row r="25" spans="1:50" ht="21" x14ac:dyDescent="0.2">
      <c r="A25" s="293" t="str">
        <f t="shared" si="0"/>
        <v xml:space="preserve"> </v>
      </c>
      <c r="B25" s="286"/>
      <c r="C25" s="600"/>
      <c r="D25" s="601"/>
      <c r="E25" s="599"/>
      <c r="F25" s="599"/>
      <c r="G25" s="599"/>
      <c r="H25" s="599"/>
      <c r="I25" s="294" t="str">
        <f t="shared" si="1"/>
        <v/>
      </c>
      <c r="J25" s="289"/>
      <c r="K25" s="272"/>
      <c r="L25" s="290"/>
      <c r="M25" s="290"/>
      <c r="N25" s="290"/>
      <c r="O25" s="290"/>
      <c r="P25" s="290"/>
      <c r="Q25" s="290"/>
      <c r="R25" s="291"/>
      <c r="S25" s="291"/>
      <c r="T25" s="292">
        <f t="shared" si="8"/>
        <v>21915</v>
      </c>
      <c r="U25" s="296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R25" s="138" t="str">
        <f>AS25&amp;"_"&amp;COUNTIF($AS$5:AS25,AS25)</f>
        <v>0_20</v>
      </c>
      <c r="AS25" s="172">
        <f t="shared" si="2"/>
        <v>0</v>
      </c>
      <c r="AT25" s="138">
        <f t="shared" si="3"/>
        <v>0</v>
      </c>
      <c r="AU25" s="138">
        <f t="shared" si="4"/>
        <v>0</v>
      </c>
      <c r="AV25" s="172">
        <f t="shared" si="5"/>
        <v>0</v>
      </c>
      <c r="AW25" s="138">
        <f t="shared" si="6"/>
        <v>0</v>
      </c>
      <c r="AX25" s="138">
        <f t="shared" si="7"/>
        <v>0</v>
      </c>
    </row>
    <row r="26" spans="1:50" ht="21" x14ac:dyDescent="0.2">
      <c r="A26" s="293" t="str">
        <f t="shared" si="0"/>
        <v xml:space="preserve"> </v>
      </c>
      <c r="B26" s="286"/>
      <c r="C26" s="600"/>
      <c r="D26" s="601"/>
      <c r="E26" s="599"/>
      <c r="F26" s="599"/>
      <c r="G26" s="599"/>
      <c r="H26" s="599"/>
      <c r="I26" s="294" t="str">
        <f t="shared" si="1"/>
        <v/>
      </c>
      <c r="J26" s="289"/>
      <c r="K26" s="272"/>
      <c r="L26" s="290"/>
      <c r="M26" s="290"/>
      <c r="N26" s="290"/>
      <c r="O26" s="290"/>
      <c r="P26" s="290"/>
      <c r="Q26" s="290"/>
      <c r="R26" s="291"/>
      <c r="S26" s="291"/>
      <c r="T26" s="292">
        <f t="shared" si="8"/>
        <v>21915</v>
      </c>
      <c r="U26" s="296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R26" s="138" t="str">
        <f>AS26&amp;"_"&amp;COUNTIF($AS$5:AS26,AS26)</f>
        <v>0_21</v>
      </c>
      <c r="AS26" s="172">
        <f t="shared" si="2"/>
        <v>0</v>
      </c>
      <c r="AT26" s="138">
        <f t="shared" si="3"/>
        <v>0</v>
      </c>
      <c r="AU26" s="138">
        <f t="shared" si="4"/>
        <v>0</v>
      </c>
      <c r="AV26" s="172">
        <f t="shared" si="5"/>
        <v>0</v>
      </c>
      <c r="AW26" s="138">
        <f t="shared" si="6"/>
        <v>0</v>
      </c>
      <c r="AX26" s="138">
        <f t="shared" si="7"/>
        <v>0</v>
      </c>
    </row>
    <row r="27" spans="1:50" ht="21" x14ac:dyDescent="0.2">
      <c r="A27" s="293" t="str">
        <f t="shared" si="0"/>
        <v xml:space="preserve"> </v>
      </c>
      <c r="B27" s="286"/>
      <c r="C27" s="600"/>
      <c r="D27" s="601"/>
      <c r="E27" s="599"/>
      <c r="F27" s="599"/>
      <c r="G27" s="599"/>
      <c r="H27" s="599"/>
      <c r="I27" s="294" t="str">
        <f t="shared" si="1"/>
        <v/>
      </c>
      <c r="J27" s="289"/>
      <c r="K27" s="272"/>
      <c r="L27" s="290"/>
      <c r="M27" s="290"/>
      <c r="N27" s="290"/>
      <c r="O27" s="290"/>
      <c r="P27" s="290"/>
      <c r="Q27" s="290"/>
      <c r="R27" s="291"/>
      <c r="S27" s="291"/>
      <c r="T27" s="292">
        <f t="shared" si="8"/>
        <v>21915</v>
      </c>
      <c r="U27" s="296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R27" s="138" t="str">
        <f>AS27&amp;"_"&amp;COUNTIF($AS$5:AS27,AS27)</f>
        <v>0_22</v>
      </c>
      <c r="AS27" s="172">
        <f t="shared" si="2"/>
        <v>0</v>
      </c>
      <c r="AT27" s="138">
        <f t="shared" si="3"/>
        <v>0</v>
      </c>
      <c r="AU27" s="138">
        <f t="shared" si="4"/>
        <v>0</v>
      </c>
      <c r="AV27" s="172">
        <f t="shared" si="5"/>
        <v>0</v>
      </c>
      <c r="AW27" s="138">
        <f t="shared" si="6"/>
        <v>0</v>
      </c>
      <c r="AX27" s="138">
        <f t="shared" si="7"/>
        <v>0</v>
      </c>
    </row>
    <row r="28" spans="1:50" ht="21" x14ac:dyDescent="0.2">
      <c r="A28" s="293" t="str">
        <f t="shared" si="0"/>
        <v xml:space="preserve"> </v>
      </c>
      <c r="B28" s="286"/>
      <c r="C28" s="600"/>
      <c r="D28" s="601"/>
      <c r="E28" s="599"/>
      <c r="F28" s="599"/>
      <c r="G28" s="599"/>
      <c r="H28" s="599"/>
      <c r="I28" s="294" t="str">
        <f t="shared" si="1"/>
        <v/>
      </c>
      <c r="J28" s="289"/>
      <c r="K28" s="272"/>
      <c r="L28" s="290"/>
      <c r="M28" s="290"/>
      <c r="N28" s="290"/>
      <c r="O28" s="290"/>
      <c r="P28" s="290"/>
      <c r="Q28" s="290"/>
      <c r="R28" s="291"/>
      <c r="S28" s="291"/>
      <c r="T28" s="292">
        <f t="shared" si="8"/>
        <v>21915</v>
      </c>
      <c r="U28" s="296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R28" s="138" t="str">
        <f>AS28&amp;"_"&amp;COUNTIF($AS$5:AS28,AS28)</f>
        <v>0_23</v>
      </c>
      <c r="AS28" s="172">
        <f t="shared" si="2"/>
        <v>0</v>
      </c>
      <c r="AT28" s="138">
        <f t="shared" si="3"/>
        <v>0</v>
      </c>
      <c r="AU28" s="138">
        <f t="shared" si="4"/>
        <v>0</v>
      </c>
      <c r="AV28" s="172">
        <f t="shared" si="5"/>
        <v>0</v>
      </c>
      <c r="AW28" s="138">
        <f t="shared" si="6"/>
        <v>0</v>
      </c>
      <c r="AX28" s="138">
        <f t="shared" si="7"/>
        <v>0</v>
      </c>
    </row>
    <row r="29" spans="1:50" ht="21" x14ac:dyDescent="0.2">
      <c r="A29" s="293" t="str">
        <f t="shared" si="0"/>
        <v xml:space="preserve"> </v>
      </c>
      <c r="B29" s="286"/>
      <c r="C29" s="600"/>
      <c r="D29" s="601"/>
      <c r="E29" s="599"/>
      <c r="F29" s="599"/>
      <c r="G29" s="599"/>
      <c r="H29" s="599"/>
      <c r="I29" s="294" t="str">
        <f t="shared" si="1"/>
        <v/>
      </c>
      <c r="J29" s="289"/>
      <c r="K29" s="272"/>
      <c r="L29" s="290"/>
      <c r="M29" s="290"/>
      <c r="N29" s="290"/>
      <c r="O29" s="290"/>
      <c r="P29" s="290"/>
      <c r="Q29" s="290"/>
      <c r="R29" s="291"/>
      <c r="S29" s="291"/>
      <c r="T29" s="292">
        <f t="shared" si="8"/>
        <v>21915</v>
      </c>
      <c r="U29" s="296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R29" s="138" t="str">
        <f>AS29&amp;"_"&amp;COUNTIF($AS$5:AS29,AS29)</f>
        <v>0_24</v>
      </c>
      <c r="AS29" s="172">
        <f t="shared" si="2"/>
        <v>0</v>
      </c>
      <c r="AT29" s="138">
        <f t="shared" si="3"/>
        <v>0</v>
      </c>
      <c r="AU29" s="138">
        <f t="shared" si="4"/>
        <v>0</v>
      </c>
      <c r="AV29" s="172">
        <f t="shared" si="5"/>
        <v>0</v>
      </c>
      <c r="AW29" s="138">
        <f t="shared" si="6"/>
        <v>0</v>
      </c>
      <c r="AX29" s="138">
        <f t="shared" si="7"/>
        <v>0</v>
      </c>
    </row>
    <row r="30" spans="1:50" ht="21" x14ac:dyDescent="0.2">
      <c r="A30" s="293" t="str">
        <f t="shared" si="0"/>
        <v xml:space="preserve"> </v>
      </c>
      <c r="B30" s="286"/>
      <c r="C30" s="600"/>
      <c r="D30" s="601"/>
      <c r="E30" s="599"/>
      <c r="F30" s="599"/>
      <c r="G30" s="599"/>
      <c r="H30" s="599"/>
      <c r="I30" s="294" t="str">
        <f t="shared" si="1"/>
        <v/>
      </c>
      <c r="J30" s="289"/>
      <c r="K30" s="272"/>
      <c r="L30" s="290"/>
      <c r="M30" s="290"/>
      <c r="N30" s="290"/>
      <c r="O30" s="290"/>
      <c r="P30" s="290"/>
      <c r="Q30" s="290"/>
      <c r="R30" s="291"/>
      <c r="S30" s="291"/>
      <c r="T30" s="292">
        <f t="shared" si="8"/>
        <v>21915</v>
      </c>
      <c r="U30" s="296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R30" s="138" t="str">
        <f>AS30&amp;"_"&amp;COUNTIF($AS$5:AS30,AS30)</f>
        <v>0_25</v>
      </c>
      <c r="AS30" s="172">
        <f t="shared" si="2"/>
        <v>0</v>
      </c>
      <c r="AT30" s="138">
        <f t="shared" si="3"/>
        <v>0</v>
      </c>
      <c r="AU30" s="138">
        <f t="shared" si="4"/>
        <v>0</v>
      </c>
      <c r="AV30" s="172">
        <f t="shared" si="5"/>
        <v>0</v>
      </c>
      <c r="AW30" s="138">
        <f t="shared" si="6"/>
        <v>0</v>
      </c>
      <c r="AX30" s="138">
        <f t="shared" si="7"/>
        <v>0</v>
      </c>
    </row>
    <row r="31" spans="1:50" ht="21" x14ac:dyDescent="0.2">
      <c r="A31" s="293" t="str">
        <f t="shared" si="0"/>
        <v xml:space="preserve"> </v>
      </c>
      <c r="B31" s="286"/>
      <c r="C31" s="600"/>
      <c r="D31" s="601"/>
      <c r="E31" s="599"/>
      <c r="F31" s="599"/>
      <c r="G31" s="599"/>
      <c r="H31" s="599"/>
      <c r="I31" s="294" t="str">
        <f t="shared" si="1"/>
        <v/>
      </c>
      <c r="J31" s="289"/>
      <c r="K31" s="272"/>
      <c r="L31" s="290"/>
      <c r="M31" s="290"/>
      <c r="N31" s="290"/>
      <c r="O31" s="290"/>
      <c r="P31" s="290"/>
      <c r="Q31" s="290"/>
      <c r="R31" s="291"/>
      <c r="S31" s="291"/>
      <c r="T31" s="292">
        <f t="shared" si="8"/>
        <v>21915</v>
      </c>
      <c r="U31" s="296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R31" s="138" t="str">
        <f>AS31&amp;"_"&amp;COUNTIF($AS$5:AS31,AS31)</f>
        <v>0_26</v>
      </c>
      <c r="AS31" s="172">
        <f t="shared" si="2"/>
        <v>0</v>
      </c>
      <c r="AT31" s="138">
        <f t="shared" si="3"/>
        <v>0</v>
      </c>
      <c r="AU31" s="138">
        <f t="shared" si="4"/>
        <v>0</v>
      </c>
      <c r="AV31" s="172">
        <f t="shared" si="5"/>
        <v>0</v>
      </c>
      <c r="AW31" s="138">
        <f t="shared" si="6"/>
        <v>0</v>
      </c>
      <c r="AX31" s="138">
        <f t="shared" si="7"/>
        <v>0</v>
      </c>
    </row>
    <row r="32" spans="1:50" ht="21" x14ac:dyDescent="0.2">
      <c r="A32" s="293" t="str">
        <f t="shared" si="0"/>
        <v xml:space="preserve"> </v>
      </c>
      <c r="B32" s="286"/>
      <c r="C32" s="600"/>
      <c r="D32" s="601"/>
      <c r="E32" s="599"/>
      <c r="F32" s="599"/>
      <c r="G32" s="599"/>
      <c r="H32" s="599"/>
      <c r="I32" s="294" t="str">
        <f t="shared" si="1"/>
        <v/>
      </c>
      <c r="J32" s="289"/>
      <c r="K32" s="272"/>
      <c r="L32" s="290"/>
      <c r="M32" s="290"/>
      <c r="N32" s="290"/>
      <c r="O32" s="290"/>
      <c r="P32" s="290"/>
      <c r="Q32" s="290"/>
      <c r="R32" s="291"/>
      <c r="S32" s="291"/>
      <c r="T32" s="292">
        <f t="shared" si="8"/>
        <v>21915</v>
      </c>
      <c r="U32" s="296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R32" s="138" t="str">
        <f>AS32&amp;"_"&amp;COUNTIF($AS$5:AS32,AS32)</f>
        <v>0_27</v>
      </c>
      <c r="AS32" s="172">
        <f t="shared" si="2"/>
        <v>0</v>
      </c>
      <c r="AT32" s="138">
        <f t="shared" si="3"/>
        <v>0</v>
      </c>
      <c r="AU32" s="138">
        <f t="shared" si="4"/>
        <v>0</v>
      </c>
      <c r="AV32" s="172">
        <f t="shared" si="5"/>
        <v>0</v>
      </c>
      <c r="AW32" s="138">
        <f t="shared" si="6"/>
        <v>0</v>
      </c>
      <c r="AX32" s="138">
        <f t="shared" si="7"/>
        <v>0</v>
      </c>
    </row>
    <row r="33" spans="1:50" ht="21" x14ac:dyDescent="0.2">
      <c r="A33" s="293" t="str">
        <f t="shared" si="0"/>
        <v xml:space="preserve"> </v>
      </c>
      <c r="B33" s="286"/>
      <c r="C33" s="600"/>
      <c r="D33" s="601"/>
      <c r="E33" s="599"/>
      <c r="F33" s="599"/>
      <c r="G33" s="599"/>
      <c r="H33" s="599"/>
      <c r="I33" s="294" t="str">
        <f t="shared" si="1"/>
        <v/>
      </c>
      <c r="J33" s="289"/>
      <c r="K33" s="272"/>
      <c r="L33" s="290"/>
      <c r="M33" s="290"/>
      <c r="N33" s="290"/>
      <c r="O33" s="290"/>
      <c r="P33" s="290"/>
      <c r="Q33" s="290"/>
      <c r="R33" s="291"/>
      <c r="S33" s="291"/>
      <c r="T33" s="292">
        <f t="shared" si="8"/>
        <v>21915</v>
      </c>
      <c r="U33" s="296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R33" s="138" t="str">
        <f>AS33&amp;"_"&amp;COUNTIF($AS$5:AS33,AS33)</f>
        <v>0_28</v>
      </c>
      <c r="AS33" s="172">
        <f t="shared" si="2"/>
        <v>0</v>
      </c>
      <c r="AT33" s="138">
        <f t="shared" si="3"/>
        <v>0</v>
      </c>
      <c r="AU33" s="138">
        <f t="shared" si="4"/>
        <v>0</v>
      </c>
      <c r="AV33" s="172">
        <f t="shared" si="5"/>
        <v>0</v>
      </c>
      <c r="AW33" s="138">
        <f t="shared" si="6"/>
        <v>0</v>
      </c>
      <c r="AX33" s="138">
        <f t="shared" si="7"/>
        <v>0</v>
      </c>
    </row>
    <row r="34" spans="1:50" ht="21" x14ac:dyDescent="0.2">
      <c r="A34" s="293" t="str">
        <f t="shared" si="0"/>
        <v xml:space="preserve"> </v>
      </c>
      <c r="B34" s="286"/>
      <c r="C34" s="600"/>
      <c r="D34" s="601"/>
      <c r="E34" s="599"/>
      <c r="F34" s="599"/>
      <c r="G34" s="599"/>
      <c r="H34" s="599"/>
      <c r="I34" s="294" t="str">
        <f t="shared" si="1"/>
        <v/>
      </c>
      <c r="J34" s="289"/>
      <c r="K34" s="272"/>
      <c r="L34" s="290"/>
      <c r="M34" s="290"/>
      <c r="N34" s="290"/>
      <c r="O34" s="290"/>
      <c r="P34" s="290"/>
      <c r="Q34" s="290"/>
      <c r="R34" s="291"/>
      <c r="S34" s="291"/>
      <c r="T34" s="292">
        <f t="shared" si="8"/>
        <v>21915</v>
      </c>
      <c r="U34" s="296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R34" s="138" t="str">
        <f>AS34&amp;"_"&amp;COUNTIF($AS$5:AS34,AS34)</f>
        <v>0_29</v>
      </c>
      <c r="AS34" s="172">
        <f t="shared" si="2"/>
        <v>0</v>
      </c>
      <c r="AT34" s="138">
        <f t="shared" si="3"/>
        <v>0</v>
      </c>
      <c r="AU34" s="138">
        <f t="shared" si="4"/>
        <v>0</v>
      </c>
      <c r="AV34" s="172">
        <f t="shared" si="5"/>
        <v>0</v>
      </c>
      <c r="AW34" s="138">
        <f t="shared" si="6"/>
        <v>0</v>
      </c>
      <c r="AX34" s="138">
        <f t="shared" si="7"/>
        <v>0</v>
      </c>
    </row>
    <row r="35" spans="1:50" ht="21" x14ac:dyDescent="0.2">
      <c r="A35" s="293" t="str">
        <f t="shared" si="0"/>
        <v xml:space="preserve"> </v>
      </c>
      <c r="B35" s="286"/>
      <c r="C35" s="600"/>
      <c r="D35" s="601"/>
      <c r="E35" s="599"/>
      <c r="F35" s="599"/>
      <c r="G35" s="599"/>
      <c r="H35" s="599"/>
      <c r="I35" s="294" t="str">
        <f t="shared" si="1"/>
        <v/>
      </c>
      <c r="J35" s="289"/>
      <c r="K35" s="272"/>
      <c r="L35" s="290"/>
      <c r="M35" s="290"/>
      <c r="N35" s="290"/>
      <c r="O35" s="290"/>
      <c r="P35" s="290"/>
      <c r="Q35" s="290"/>
      <c r="R35" s="291"/>
      <c r="S35" s="291"/>
      <c r="T35" s="292">
        <f t="shared" si="8"/>
        <v>21915</v>
      </c>
      <c r="U35" s="296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R35" s="138" t="str">
        <f>AS35&amp;"_"&amp;COUNTIF($AS$5:AS35,AS35)</f>
        <v>0_30</v>
      </c>
      <c r="AS35" s="172">
        <f t="shared" si="2"/>
        <v>0</v>
      </c>
      <c r="AT35" s="138">
        <f t="shared" si="3"/>
        <v>0</v>
      </c>
      <c r="AU35" s="138">
        <f t="shared" si="4"/>
        <v>0</v>
      </c>
      <c r="AV35" s="172">
        <f t="shared" si="5"/>
        <v>0</v>
      </c>
      <c r="AW35" s="138">
        <f t="shared" si="6"/>
        <v>0</v>
      </c>
      <c r="AX35" s="138">
        <f t="shared" si="7"/>
        <v>0</v>
      </c>
    </row>
    <row r="36" spans="1:50" ht="21" x14ac:dyDescent="0.2">
      <c r="A36" s="293" t="str">
        <f t="shared" si="0"/>
        <v xml:space="preserve"> </v>
      </c>
      <c r="B36" s="286"/>
      <c r="C36" s="600"/>
      <c r="D36" s="601"/>
      <c r="E36" s="599"/>
      <c r="F36" s="599"/>
      <c r="G36" s="599"/>
      <c r="H36" s="599"/>
      <c r="I36" s="294" t="str">
        <f t="shared" si="1"/>
        <v/>
      </c>
      <c r="J36" s="289"/>
      <c r="K36" s="272"/>
      <c r="L36" s="290"/>
      <c r="M36" s="290"/>
      <c r="N36" s="290"/>
      <c r="O36" s="290"/>
      <c r="P36" s="290"/>
      <c r="Q36" s="290"/>
      <c r="R36" s="291"/>
      <c r="S36" s="291"/>
      <c r="T36" s="292">
        <f t="shared" si="8"/>
        <v>21915</v>
      </c>
      <c r="U36" s="296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R36" s="138" t="str">
        <f>AS36&amp;"_"&amp;COUNTIF($AS$5:AS36,AS36)</f>
        <v>0_31</v>
      </c>
      <c r="AS36" s="172">
        <f t="shared" si="2"/>
        <v>0</v>
      </c>
      <c r="AT36" s="138">
        <f t="shared" si="3"/>
        <v>0</v>
      </c>
      <c r="AU36" s="138">
        <f t="shared" si="4"/>
        <v>0</v>
      </c>
      <c r="AV36" s="172">
        <f t="shared" si="5"/>
        <v>0</v>
      </c>
      <c r="AW36" s="138">
        <f t="shared" si="6"/>
        <v>0</v>
      </c>
      <c r="AX36" s="138">
        <f t="shared" si="7"/>
        <v>0</v>
      </c>
    </row>
    <row r="37" spans="1:50" ht="21" x14ac:dyDescent="0.2">
      <c r="A37" s="293" t="str">
        <f t="shared" si="0"/>
        <v xml:space="preserve"> </v>
      </c>
      <c r="B37" s="286"/>
      <c r="C37" s="600"/>
      <c r="D37" s="601"/>
      <c r="E37" s="599"/>
      <c r="F37" s="599"/>
      <c r="G37" s="599"/>
      <c r="H37" s="599"/>
      <c r="I37" s="294" t="str">
        <f t="shared" ref="I37:I61" si="9">IFERROR(HLOOKUP(J37,Pay_Band,2,0)&amp;"-"&amp;HLOOKUP(J37,Pay_Band,3,0),"")</f>
        <v/>
      </c>
      <c r="J37" s="289"/>
      <c r="K37" s="272"/>
      <c r="L37" s="290"/>
      <c r="M37" s="290"/>
      <c r="N37" s="290"/>
      <c r="O37" s="290"/>
      <c r="P37" s="290"/>
      <c r="Q37" s="290"/>
      <c r="R37" s="291"/>
      <c r="S37" s="291"/>
      <c r="T37" s="292">
        <f t="shared" si="8"/>
        <v>21915</v>
      </c>
      <c r="U37" s="296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R37" s="138" t="str">
        <f>AS37&amp;"_"&amp;COUNTIF($AS$5:AS37,AS37)</f>
        <v>0_32</v>
      </c>
      <c r="AS37" s="172">
        <f t="shared" si="2"/>
        <v>0</v>
      </c>
      <c r="AT37" s="138">
        <f t="shared" si="3"/>
        <v>0</v>
      </c>
      <c r="AU37" s="138">
        <f t="shared" si="4"/>
        <v>0</v>
      </c>
      <c r="AV37" s="172">
        <f t="shared" si="5"/>
        <v>0</v>
      </c>
      <c r="AW37" s="138">
        <f t="shared" si="6"/>
        <v>0</v>
      </c>
      <c r="AX37" s="138">
        <f t="shared" si="7"/>
        <v>0</v>
      </c>
    </row>
    <row r="38" spans="1:50" ht="21" x14ac:dyDescent="0.2">
      <c r="A38" s="293" t="str">
        <f t="shared" ref="A38:A61" si="10">IF(ISBLANK(B38)," ",A37+1)</f>
        <v xml:space="preserve"> </v>
      </c>
      <c r="B38" s="286"/>
      <c r="C38" s="600"/>
      <c r="D38" s="601"/>
      <c r="E38" s="599"/>
      <c r="F38" s="599"/>
      <c r="G38" s="599"/>
      <c r="H38" s="599"/>
      <c r="I38" s="294" t="str">
        <f t="shared" si="9"/>
        <v/>
      </c>
      <c r="J38" s="289"/>
      <c r="K38" s="272"/>
      <c r="L38" s="290"/>
      <c r="M38" s="290"/>
      <c r="N38" s="290"/>
      <c r="O38" s="290"/>
      <c r="P38" s="290"/>
      <c r="Q38" s="290"/>
      <c r="R38" s="291"/>
      <c r="S38" s="291"/>
      <c r="T38" s="292">
        <f t="shared" si="8"/>
        <v>21915</v>
      </c>
      <c r="U38" s="296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R38" s="138" t="str">
        <f>AS38&amp;"_"&amp;COUNTIF($AS$5:AS38,AS38)</f>
        <v>0_33</v>
      </c>
      <c r="AS38" s="172">
        <f t="shared" si="2"/>
        <v>0</v>
      </c>
      <c r="AT38" s="138">
        <f t="shared" si="3"/>
        <v>0</v>
      </c>
      <c r="AU38" s="138">
        <f t="shared" si="4"/>
        <v>0</v>
      </c>
      <c r="AV38" s="172">
        <f t="shared" si="5"/>
        <v>0</v>
      </c>
      <c r="AW38" s="138">
        <f t="shared" si="6"/>
        <v>0</v>
      </c>
      <c r="AX38" s="138">
        <f t="shared" si="7"/>
        <v>0</v>
      </c>
    </row>
    <row r="39" spans="1:50" ht="21" x14ac:dyDescent="0.2">
      <c r="A39" s="293" t="str">
        <f t="shared" si="10"/>
        <v xml:space="preserve"> </v>
      </c>
      <c r="B39" s="286"/>
      <c r="C39" s="600"/>
      <c r="D39" s="601"/>
      <c r="E39" s="599"/>
      <c r="F39" s="599"/>
      <c r="G39" s="599"/>
      <c r="H39" s="599"/>
      <c r="I39" s="294" t="str">
        <f t="shared" si="9"/>
        <v/>
      </c>
      <c r="J39" s="289"/>
      <c r="K39" s="272"/>
      <c r="L39" s="290"/>
      <c r="M39" s="290"/>
      <c r="N39" s="290"/>
      <c r="O39" s="290"/>
      <c r="P39" s="290"/>
      <c r="Q39" s="290"/>
      <c r="R39" s="291"/>
      <c r="S39" s="291"/>
      <c r="T39" s="292">
        <f t="shared" si="8"/>
        <v>21915</v>
      </c>
      <c r="U39" s="296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R39" s="138" t="str">
        <f>AS39&amp;"_"&amp;COUNTIF($AS$5:AS39,AS39)</f>
        <v>0_34</v>
      </c>
      <c r="AS39" s="172">
        <f t="shared" si="2"/>
        <v>0</v>
      </c>
      <c r="AT39" s="138">
        <f t="shared" si="3"/>
        <v>0</v>
      </c>
      <c r="AU39" s="138">
        <f t="shared" si="4"/>
        <v>0</v>
      </c>
      <c r="AV39" s="172">
        <f t="shared" si="5"/>
        <v>0</v>
      </c>
      <c r="AW39" s="138">
        <f t="shared" si="6"/>
        <v>0</v>
      </c>
      <c r="AX39" s="138">
        <f t="shared" si="7"/>
        <v>0</v>
      </c>
    </row>
    <row r="40" spans="1:50" ht="21" x14ac:dyDescent="0.2">
      <c r="A40" s="293" t="str">
        <f t="shared" si="10"/>
        <v xml:space="preserve"> </v>
      </c>
      <c r="B40" s="286"/>
      <c r="C40" s="600"/>
      <c r="D40" s="601"/>
      <c r="E40" s="599"/>
      <c r="F40" s="599"/>
      <c r="G40" s="599"/>
      <c r="H40" s="599"/>
      <c r="I40" s="294" t="str">
        <f t="shared" si="9"/>
        <v/>
      </c>
      <c r="J40" s="289"/>
      <c r="K40" s="272"/>
      <c r="L40" s="290"/>
      <c r="M40" s="290"/>
      <c r="N40" s="290"/>
      <c r="O40" s="290"/>
      <c r="P40" s="290"/>
      <c r="Q40" s="290"/>
      <c r="R40" s="291"/>
      <c r="S40" s="291"/>
      <c r="T40" s="292">
        <f t="shared" si="8"/>
        <v>21915</v>
      </c>
      <c r="U40" s="296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R40" s="138" t="str">
        <f>AS40&amp;"_"&amp;COUNTIF($AS$5:AS40,AS40)</f>
        <v>0_35</v>
      </c>
      <c r="AS40" s="172">
        <f t="shared" si="2"/>
        <v>0</v>
      </c>
      <c r="AT40" s="138">
        <f t="shared" si="3"/>
        <v>0</v>
      </c>
      <c r="AU40" s="138">
        <f t="shared" si="4"/>
        <v>0</v>
      </c>
      <c r="AV40" s="172">
        <f t="shared" si="5"/>
        <v>0</v>
      </c>
      <c r="AW40" s="138">
        <f t="shared" si="6"/>
        <v>0</v>
      </c>
      <c r="AX40" s="138">
        <f t="shared" si="7"/>
        <v>0</v>
      </c>
    </row>
    <row r="41" spans="1:50" ht="21" x14ac:dyDescent="0.2">
      <c r="A41" s="293" t="str">
        <f t="shared" si="10"/>
        <v xml:space="preserve"> </v>
      </c>
      <c r="B41" s="286"/>
      <c r="C41" s="600"/>
      <c r="D41" s="601"/>
      <c r="E41" s="599"/>
      <c r="F41" s="599"/>
      <c r="G41" s="599"/>
      <c r="H41" s="599"/>
      <c r="I41" s="294" t="str">
        <f t="shared" si="9"/>
        <v/>
      </c>
      <c r="J41" s="289"/>
      <c r="K41" s="272"/>
      <c r="L41" s="290"/>
      <c r="M41" s="290"/>
      <c r="N41" s="290"/>
      <c r="O41" s="290"/>
      <c r="P41" s="290"/>
      <c r="Q41" s="290"/>
      <c r="R41" s="291"/>
      <c r="S41" s="291"/>
      <c r="T41" s="292">
        <f t="shared" si="8"/>
        <v>21915</v>
      </c>
      <c r="U41" s="296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R41" s="138" t="str">
        <f>AS41&amp;"_"&amp;COUNTIF($AS$5:AS41,AS41)</f>
        <v>0_36</v>
      </c>
      <c r="AS41" s="172">
        <f t="shared" si="2"/>
        <v>0</v>
      </c>
      <c r="AT41" s="138">
        <f t="shared" si="3"/>
        <v>0</v>
      </c>
      <c r="AU41" s="138">
        <f t="shared" si="4"/>
        <v>0</v>
      </c>
      <c r="AV41" s="172">
        <f t="shared" si="5"/>
        <v>0</v>
      </c>
      <c r="AW41" s="138">
        <f t="shared" si="6"/>
        <v>0</v>
      </c>
      <c r="AX41" s="138">
        <f t="shared" si="7"/>
        <v>0</v>
      </c>
    </row>
    <row r="42" spans="1:50" ht="21" x14ac:dyDescent="0.2">
      <c r="A42" s="293" t="str">
        <f t="shared" si="10"/>
        <v xml:space="preserve"> </v>
      </c>
      <c r="B42" s="286"/>
      <c r="C42" s="600"/>
      <c r="D42" s="601"/>
      <c r="E42" s="599"/>
      <c r="F42" s="599"/>
      <c r="G42" s="599"/>
      <c r="H42" s="599"/>
      <c r="I42" s="294" t="str">
        <f t="shared" si="9"/>
        <v/>
      </c>
      <c r="J42" s="289"/>
      <c r="K42" s="272"/>
      <c r="L42" s="290"/>
      <c r="M42" s="290"/>
      <c r="N42" s="290"/>
      <c r="O42" s="290"/>
      <c r="P42" s="290"/>
      <c r="Q42" s="290"/>
      <c r="R42" s="291"/>
      <c r="S42" s="291"/>
      <c r="T42" s="292">
        <f t="shared" si="8"/>
        <v>21915</v>
      </c>
      <c r="U42" s="296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R42" s="138" t="str">
        <f>AS42&amp;"_"&amp;COUNTIF($AS$5:AS42,AS42)</f>
        <v>0_37</v>
      </c>
      <c r="AS42" s="172">
        <f t="shared" si="2"/>
        <v>0</v>
      </c>
      <c r="AT42" s="138">
        <f t="shared" si="3"/>
        <v>0</v>
      </c>
      <c r="AU42" s="138">
        <f t="shared" si="4"/>
        <v>0</v>
      </c>
      <c r="AV42" s="172">
        <f t="shared" si="5"/>
        <v>0</v>
      </c>
      <c r="AW42" s="138">
        <f t="shared" si="6"/>
        <v>0</v>
      </c>
      <c r="AX42" s="138">
        <f t="shared" si="7"/>
        <v>0</v>
      </c>
    </row>
    <row r="43" spans="1:50" ht="21" x14ac:dyDescent="0.2">
      <c r="A43" s="293" t="str">
        <f t="shared" si="10"/>
        <v xml:space="preserve"> </v>
      </c>
      <c r="B43" s="286"/>
      <c r="C43" s="600"/>
      <c r="D43" s="601"/>
      <c r="E43" s="599"/>
      <c r="F43" s="599"/>
      <c r="G43" s="599"/>
      <c r="H43" s="599"/>
      <c r="I43" s="294" t="str">
        <f t="shared" si="9"/>
        <v/>
      </c>
      <c r="J43" s="289"/>
      <c r="K43" s="272"/>
      <c r="L43" s="290"/>
      <c r="M43" s="290"/>
      <c r="N43" s="290"/>
      <c r="O43" s="290"/>
      <c r="P43" s="290"/>
      <c r="Q43" s="290"/>
      <c r="R43" s="291"/>
      <c r="S43" s="291"/>
      <c r="T43" s="292">
        <f t="shared" si="8"/>
        <v>21915</v>
      </c>
      <c r="U43" s="296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R43" s="138" t="str">
        <f>AS43&amp;"_"&amp;COUNTIF($AS$5:AS43,AS43)</f>
        <v>0_38</v>
      </c>
      <c r="AS43" s="172">
        <f t="shared" si="2"/>
        <v>0</v>
      </c>
      <c r="AT43" s="138">
        <f t="shared" si="3"/>
        <v>0</v>
      </c>
      <c r="AU43" s="138">
        <f t="shared" si="4"/>
        <v>0</v>
      </c>
      <c r="AV43" s="172">
        <f t="shared" si="5"/>
        <v>0</v>
      </c>
      <c r="AW43" s="138">
        <f t="shared" si="6"/>
        <v>0</v>
      </c>
      <c r="AX43" s="138">
        <f t="shared" si="7"/>
        <v>0</v>
      </c>
    </row>
    <row r="44" spans="1:50" ht="21" x14ac:dyDescent="0.2">
      <c r="A44" s="293" t="str">
        <f t="shared" si="10"/>
        <v xml:space="preserve"> </v>
      </c>
      <c r="B44" s="286"/>
      <c r="C44" s="600"/>
      <c r="D44" s="601"/>
      <c r="E44" s="599"/>
      <c r="F44" s="599"/>
      <c r="G44" s="599"/>
      <c r="H44" s="599"/>
      <c r="I44" s="294" t="str">
        <f t="shared" si="9"/>
        <v/>
      </c>
      <c r="J44" s="289"/>
      <c r="K44" s="272"/>
      <c r="L44" s="290"/>
      <c r="M44" s="290"/>
      <c r="N44" s="290"/>
      <c r="O44" s="290"/>
      <c r="P44" s="290"/>
      <c r="Q44" s="290"/>
      <c r="R44" s="291"/>
      <c r="S44" s="291"/>
      <c r="T44" s="292">
        <f t="shared" si="8"/>
        <v>21915</v>
      </c>
      <c r="U44" s="296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R44" s="138" t="str">
        <f>AS44&amp;"_"&amp;COUNTIF($AS$5:AS44,AS44)</f>
        <v>0_39</v>
      </c>
      <c r="AS44" s="172">
        <f t="shared" si="2"/>
        <v>0</v>
      </c>
      <c r="AT44" s="138">
        <f t="shared" si="3"/>
        <v>0</v>
      </c>
      <c r="AU44" s="138">
        <f t="shared" si="4"/>
        <v>0</v>
      </c>
      <c r="AV44" s="172">
        <f t="shared" si="5"/>
        <v>0</v>
      </c>
      <c r="AW44" s="138">
        <f t="shared" si="6"/>
        <v>0</v>
      </c>
      <c r="AX44" s="138">
        <f t="shared" si="7"/>
        <v>0</v>
      </c>
    </row>
    <row r="45" spans="1:50" ht="21" x14ac:dyDescent="0.2">
      <c r="A45" s="293" t="str">
        <f t="shared" si="10"/>
        <v xml:space="preserve"> </v>
      </c>
      <c r="B45" s="286"/>
      <c r="C45" s="600"/>
      <c r="D45" s="601"/>
      <c r="E45" s="599"/>
      <c r="F45" s="599"/>
      <c r="G45" s="599"/>
      <c r="H45" s="599"/>
      <c r="I45" s="294" t="str">
        <f t="shared" si="9"/>
        <v/>
      </c>
      <c r="J45" s="289"/>
      <c r="K45" s="272"/>
      <c r="L45" s="290"/>
      <c r="M45" s="290"/>
      <c r="N45" s="290"/>
      <c r="O45" s="290"/>
      <c r="P45" s="290"/>
      <c r="Q45" s="290"/>
      <c r="R45" s="291"/>
      <c r="S45" s="291"/>
      <c r="T45" s="292">
        <f t="shared" si="8"/>
        <v>21915</v>
      </c>
      <c r="U45" s="296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R45" s="138" t="str">
        <f>AS45&amp;"_"&amp;COUNTIF($AS$5:AS45,AS45)</f>
        <v>0_40</v>
      </c>
      <c r="AS45" s="172">
        <f t="shared" si="2"/>
        <v>0</v>
      </c>
      <c r="AT45" s="138">
        <f t="shared" si="3"/>
        <v>0</v>
      </c>
      <c r="AU45" s="138">
        <f t="shared" si="4"/>
        <v>0</v>
      </c>
      <c r="AV45" s="172">
        <f t="shared" si="5"/>
        <v>0</v>
      </c>
      <c r="AW45" s="138">
        <f t="shared" si="6"/>
        <v>0</v>
      </c>
      <c r="AX45" s="138">
        <f t="shared" si="7"/>
        <v>0</v>
      </c>
    </row>
    <row r="46" spans="1:50" ht="21" x14ac:dyDescent="0.2">
      <c r="A46" s="293" t="str">
        <f t="shared" si="10"/>
        <v xml:space="preserve"> </v>
      </c>
      <c r="B46" s="286"/>
      <c r="C46" s="600"/>
      <c r="D46" s="601"/>
      <c r="E46" s="599"/>
      <c r="F46" s="599"/>
      <c r="G46" s="599"/>
      <c r="H46" s="599"/>
      <c r="I46" s="294" t="str">
        <f t="shared" si="9"/>
        <v/>
      </c>
      <c r="J46" s="289"/>
      <c r="K46" s="272"/>
      <c r="L46" s="290"/>
      <c r="M46" s="290"/>
      <c r="N46" s="290"/>
      <c r="O46" s="290"/>
      <c r="P46" s="290"/>
      <c r="Q46" s="290"/>
      <c r="R46" s="291"/>
      <c r="S46" s="291"/>
      <c r="T46" s="292">
        <f t="shared" si="8"/>
        <v>21915</v>
      </c>
      <c r="U46" s="296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R46" s="138" t="str">
        <f>AS46&amp;"_"&amp;COUNTIF($AS$5:AS46,AS46)</f>
        <v>0_41</v>
      </c>
      <c r="AS46" s="172">
        <f t="shared" si="2"/>
        <v>0</v>
      </c>
      <c r="AT46" s="138">
        <f t="shared" si="3"/>
        <v>0</v>
      </c>
      <c r="AU46" s="138">
        <f t="shared" si="4"/>
        <v>0</v>
      </c>
      <c r="AV46" s="172">
        <f t="shared" si="5"/>
        <v>0</v>
      </c>
      <c r="AW46" s="138">
        <f t="shared" si="6"/>
        <v>0</v>
      </c>
      <c r="AX46" s="138">
        <f t="shared" si="7"/>
        <v>0</v>
      </c>
    </row>
    <row r="47" spans="1:50" ht="21" x14ac:dyDescent="0.2">
      <c r="A47" s="293" t="str">
        <f t="shared" si="10"/>
        <v xml:space="preserve"> </v>
      </c>
      <c r="B47" s="286"/>
      <c r="C47" s="600"/>
      <c r="D47" s="601"/>
      <c r="E47" s="599"/>
      <c r="F47" s="599"/>
      <c r="G47" s="599"/>
      <c r="H47" s="599"/>
      <c r="I47" s="294" t="str">
        <f t="shared" si="9"/>
        <v/>
      </c>
      <c r="J47" s="289"/>
      <c r="K47" s="272"/>
      <c r="L47" s="290"/>
      <c r="M47" s="290"/>
      <c r="N47" s="290"/>
      <c r="O47" s="290"/>
      <c r="P47" s="290"/>
      <c r="Q47" s="290"/>
      <c r="R47" s="291"/>
      <c r="S47" s="291"/>
      <c r="T47" s="292">
        <f t="shared" si="8"/>
        <v>21915</v>
      </c>
      <c r="U47" s="296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R47" s="138" t="str">
        <f>AS47&amp;"_"&amp;COUNTIF($AS$5:AS47,AS47)</f>
        <v>0_42</v>
      </c>
      <c r="AS47" s="172">
        <f t="shared" si="2"/>
        <v>0</v>
      </c>
      <c r="AT47" s="138">
        <f t="shared" si="3"/>
        <v>0</v>
      </c>
      <c r="AU47" s="138">
        <f t="shared" si="4"/>
        <v>0</v>
      </c>
      <c r="AV47" s="172">
        <f t="shared" si="5"/>
        <v>0</v>
      </c>
      <c r="AW47" s="138">
        <f t="shared" si="6"/>
        <v>0</v>
      </c>
      <c r="AX47" s="138">
        <f t="shared" si="7"/>
        <v>0</v>
      </c>
    </row>
    <row r="48" spans="1:50" ht="21" x14ac:dyDescent="0.2">
      <c r="A48" s="293" t="str">
        <f t="shared" si="10"/>
        <v xml:space="preserve"> </v>
      </c>
      <c r="B48" s="286"/>
      <c r="C48" s="600"/>
      <c r="D48" s="601"/>
      <c r="E48" s="599"/>
      <c r="F48" s="599"/>
      <c r="G48" s="599"/>
      <c r="H48" s="599"/>
      <c r="I48" s="294" t="str">
        <f t="shared" si="9"/>
        <v/>
      </c>
      <c r="J48" s="289"/>
      <c r="K48" s="272"/>
      <c r="L48" s="290"/>
      <c r="M48" s="290"/>
      <c r="N48" s="290"/>
      <c r="O48" s="290"/>
      <c r="P48" s="290"/>
      <c r="Q48" s="290"/>
      <c r="R48" s="291"/>
      <c r="S48" s="291"/>
      <c r="T48" s="292">
        <f t="shared" si="8"/>
        <v>21915</v>
      </c>
      <c r="U48" s="296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R48" s="138" t="str">
        <f>AS48&amp;"_"&amp;COUNTIF($AS$5:AS48,AS48)</f>
        <v>0_43</v>
      </c>
      <c r="AS48" s="172">
        <f t="shared" si="2"/>
        <v>0</v>
      </c>
      <c r="AT48" s="138">
        <f t="shared" si="3"/>
        <v>0</v>
      </c>
      <c r="AU48" s="138">
        <f t="shared" si="4"/>
        <v>0</v>
      </c>
      <c r="AV48" s="172">
        <f t="shared" si="5"/>
        <v>0</v>
      </c>
      <c r="AW48" s="138">
        <f t="shared" si="6"/>
        <v>0</v>
      </c>
      <c r="AX48" s="138">
        <f t="shared" si="7"/>
        <v>0</v>
      </c>
    </row>
    <row r="49" spans="1:50" ht="21" x14ac:dyDescent="0.2">
      <c r="A49" s="293" t="str">
        <f t="shared" si="10"/>
        <v xml:space="preserve"> </v>
      </c>
      <c r="B49" s="286"/>
      <c r="C49" s="600"/>
      <c r="D49" s="601"/>
      <c r="E49" s="599"/>
      <c r="F49" s="599"/>
      <c r="G49" s="599"/>
      <c r="H49" s="599"/>
      <c r="I49" s="294" t="str">
        <f t="shared" si="9"/>
        <v/>
      </c>
      <c r="J49" s="289"/>
      <c r="K49" s="272"/>
      <c r="L49" s="290"/>
      <c r="M49" s="290"/>
      <c r="N49" s="290"/>
      <c r="O49" s="290"/>
      <c r="P49" s="290"/>
      <c r="Q49" s="290"/>
      <c r="R49" s="291"/>
      <c r="S49" s="291"/>
      <c r="T49" s="292">
        <f t="shared" si="8"/>
        <v>21915</v>
      </c>
      <c r="U49" s="296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R49" s="138" t="str">
        <f>AS49&amp;"_"&amp;COUNTIF($AS$5:AS49,AS49)</f>
        <v>0_44</v>
      </c>
      <c r="AS49" s="172">
        <f t="shared" si="2"/>
        <v>0</v>
      </c>
      <c r="AT49" s="138">
        <f t="shared" si="3"/>
        <v>0</v>
      </c>
      <c r="AU49" s="138">
        <f t="shared" si="4"/>
        <v>0</v>
      </c>
      <c r="AV49" s="172">
        <f t="shared" si="5"/>
        <v>0</v>
      </c>
      <c r="AW49" s="138">
        <f t="shared" si="6"/>
        <v>0</v>
      </c>
      <c r="AX49" s="138">
        <f t="shared" si="7"/>
        <v>0</v>
      </c>
    </row>
    <row r="50" spans="1:50" ht="21" x14ac:dyDescent="0.2">
      <c r="A50" s="293" t="str">
        <f t="shared" si="10"/>
        <v xml:space="preserve"> </v>
      </c>
      <c r="B50" s="286"/>
      <c r="C50" s="600"/>
      <c r="D50" s="601"/>
      <c r="E50" s="599"/>
      <c r="F50" s="599"/>
      <c r="G50" s="599"/>
      <c r="H50" s="599"/>
      <c r="I50" s="294" t="str">
        <f t="shared" si="9"/>
        <v/>
      </c>
      <c r="J50" s="289"/>
      <c r="K50" s="272"/>
      <c r="L50" s="290"/>
      <c r="M50" s="290"/>
      <c r="N50" s="290"/>
      <c r="O50" s="290"/>
      <c r="P50" s="290"/>
      <c r="Q50" s="290"/>
      <c r="R50" s="291"/>
      <c r="S50" s="291"/>
      <c r="T50" s="292">
        <f t="shared" si="8"/>
        <v>21915</v>
      </c>
      <c r="U50" s="296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R50" s="138" t="str">
        <f>AS50&amp;"_"&amp;COUNTIF($AS$5:AS50,AS50)</f>
        <v>0_45</v>
      </c>
      <c r="AS50" s="172">
        <f t="shared" si="2"/>
        <v>0</v>
      </c>
      <c r="AT50" s="138">
        <f t="shared" si="3"/>
        <v>0</v>
      </c>
      <c r="AU50" s="138">
        <f t="shared" si="4"/>
        <v>0</v>
      </c>
      <c r="AV50" s="172">
        <f t="shared" si="5"/>
        <v>0</v>
      </c>
      <c r="AW50" s="138">
        <f t="shared" si="6"/>
        <v>0</v>
      </c>
      <c r="AX50" s="138">
        <f t="shared" si="7"/>
        <v>0</v>
      </c>
    </row>
    <row r="51" spans="1:50" ht="21" x14ac:dyDescent="0.2">
      <c r="A51" s="293" t="str">
        <f t="shared" si="10"/>
        <v xml:space="preserve"> </v>
      </c>
      <c r="B51" s="286"/>
      <c r="C51" s="600"/>
      <c r="D51" s="601"/>
      <c r="E51" s="599"/>
      <c r="F51" s="599"/>
      <c r="G51" s="599"/>
      <c r="H51" s="599"/>
      <c r="I51" s="294" t="str">
        <f t="shared" si="9"/>
        <v/>
      </c>
      <c r="J51" s="289"/>
      <c r="K51" s="272"/>
      <c r="L51" s="290"/>
      <c r="M51" s="290"/>
      <c r="N51" s="290"/>
      <c r="O51" s="290"/>
      <c r="P51" s="290"/>
      <c r="Q51" s="290"/>
      <c r="R51" s="291"/>
      <c r="S51" s="291"/>
      <c r="T51" s="292">
        <f t="shared" si="8"/>
        <v>21915</v>
      </c>
      <c r="U51" s="296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R51" s="138" t="str">
        <f>AS51&amp;"_"&amp;COUNTIF($AS$5:AS51,AS51)</f>
        <v>0_46</v>
      </c>
      <c r="AS51" s="172">
        <f t="shared" si="2"/>
        <v>0</v>
      </c>
      <c r="AT51" s="138">
        <f t="shared" si="3"/>
        <v>0</v>
      </c>
      <c r="AU51" s="138">
        <f t="shared" si="4"/>
        <v>0</v>
      </c>
      <c r="AV51" s="172">
        <f t="shared" si="5"/>
        <v>0</v>
      </c>
      <c r="AW51" s="138">
        <f t="shared" si="6"/>
        <v>0</v>
      </c>
      <c r="AX51" s="138">
        <f t="shared" si="7"/>
        <v>0</v>
      </c>
    </row>
    <row r="52" spans="1:50" ht="21" x14ac:dyDescent="0.2">
      <c r="A52" s="293" t="str">
        <f t="shared" si="10"/>
        <v xml:space="preserve"> </v>
      </c>
      <c r="B52" s="286"/>
      <c r="C52" s="600"/>
      <c r="D52" s="601"/>
      <c r="E52" s="599"/>
      <c r="F52" s="599"/>
      <c r="G52" s="599"/>
      <c r="H52" s="599"/>
      <c r="I52" s="294" t="str">
        <f t="shared" si="9"/>
        <v/>
      </c>
      <c r="J52" s="289"/>
      <c r="K52" s="272"/>
      <c r="L52" s="290"/>
      <c r="M52" s="290"/>
      <c r="N52" s="290"/>
      <c r="O52" s="290"/>
      <c r="P52" s="290"/>
      <c r="Q52" s="290"/>
      <c r="R52" s="291"/>
      <c r="S52" s="291"/>
      <c r="T52" s="292">
        <f t="shared" si="8"/>
        <v>21915</v>
      </c>
      <c r="U52" s="296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R52" s="138" t="str">
        <f>AS52&amp;"_"&amp;COUNTIF($AS$5:AS52,AS52)</f>
        <v>0_47</v>
      </c>
      <c r="AS52" s="172">
        <f t="shared" si="2"/>
        <v>0</v>
      </c>
      <c r="AT52" s="138">
        <f t="shared" si="3"/>
        <v>0</v>
      </c>
      <c r="AU52" s="138">
        <f t="shared" si="4"/>
        <v>0</v>
      </c>
      <c r="AV52" s="172">
        <f t="shared" si="5"/>
        <v>0</v>
      </c>
      <c r="AW52" s="138">
        <f t="shared" si="6"/>
        <v>0</v>
      </c>
      <c r="AX52" s="138">
        <f t="shared" si="7"/>
        <v>0</v>
      </c>
    </row>
    <row r="53" spans="1:50" ht="21" x14ac:dyDescent="0.2">
      <c r="A53" s="293" t="str">
        <f t="shared" si="10"/>
        <v xml:space="preserve"> </v>
      </c>
      <c r="B53" s="286"/>
      <c r="C53" s="600"/>
      <c r="D53" s="601"/>
      <c r="E53" s="599"/>
      <c r="F53" s="599"/>
      <c r="G53" s="599"/>
      <c r="H53" s="599"/>
      <c r="I53" s="294" t="str">
        <f t="shared" si="9"/>
        <v/>
      </c>
      <c r="J53" s="289"/>
      <c r="K53" s="272"/>
      <c r="L53" s="290"/>
      <c r="M53" s="290"/>
      <c r="N53" s="290"/>
      <c r="O53" s="290"/>
      <c r="P53" s="290"/>
      <c r="Q53" s="290"/>
      <c r="R53" s="291"/>
      <c r="S53" s="291"/>
      <c r="T53" s="292">
        <f t="shared" si="8"/>
        <v>21915</v>
      </c>
      <c r="U53" s="296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R53" s="138" t="str">
        <f>AS53&amp;"_"&amp;COUNTIF($AS$5:AS53,AS53)</f>
        <v>0_48</v>
      </c>
      <c r="AS53" s="172">
        <f t="shared" si="2"/>
        <v>0</v>
      </c>
      <c r="AT53" s="138">
        <f t="shared" si="3"/>
        <v>0</v>
      </c>
      <c r="AU53" s="138">
        <f t="shared" si="4"/>
        <v>0</v>
      </c>
      <c r="AV53" s="172">
        <f t="shared" si="5"/>
        <v>0</v>
      </c>
      <c r="AW53" s="138">
        <f t="shared" si="6"/>
        <v>0</v>
      </c>
      <c r="AX53" s="138">
        <f t="shared" si="7"/>
        <v>0</v>
      </c>
    </row>
    <row r="54" spans="1:50" ht="21" x14ac:dyDescent="0.2">
      <c r="A54" s="293" t="str">
        <f t="shared" si="10"/>
        <v xml:space="preserve"> </v>
      </c>
      <c r="B54" s="286"/>
      <c r="C54" s="600"/>
      <c r="D54" s="601"/>
      <c r="E54" s="599"/>
      <c r="F54" s="599"/>
      <c r="G54" s="599"/>
      <c r="H54" s="599"/>
      <c r="I54" s="294" t="str">
        <f t="shared" si="9"/>
        <v/>
      </c>
      <c r="J54" s="289"/>
      <c r="K54" s="272"/>
      <c r="L54" s="290"/>
      <c r="M54" s="290"/>
      <c r="N54" s="290"/>
      <c r="O54" s="290"/>
      <c r="P54" s="290"/>
      <c r="Q54" s="290"/>
      <c r="R54" s="291"/>
      <c r="S54" s="291"/>
      <c r="T54" s="292">
        <f t="shared" si="8"/>
        <v>21915</v>
      </c>
      <c r="U54" s="296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R54" s="138" t="str">
        <f>AS54&amp;"_"&amp;COUNTIF($AS$5:AS54,AS54)</f>
        <v>0_49</v>
      </c>
      <c r="AS54" s="172">
        <f t="shared" si="2"/>
        <v>0</v>
      </c>
      <c r="AT54" s="138">
        <f t="shared" si="3"/>
        <v>0</v>
      </c>
      <c r="AU54" s="138">
        <f t="shared" si="4"/>
        <v>0</v>
      </c>
      <c r="AV54" s="172">
        <f t="shared" si="5"/>
        <v>0</v>
      </c>
      <c r="AW54" s="138">
        <f t="shared" si="6"/>
        <v>0</v>
      </c>
      <c r="AX54" s="138">
        <f t="shared" si="7"/>
        <v>0</v>
      </c>
    </row>
    <row r="55" spans="1:50" ht="21" x14ac:dyDescent="0.2">
      <c r="A55" s="293" t="str">
        <f t="shared" si="10"/>
        <v xml:space="preserve"> </v>
      </c>
      <c r="B55" s="286"/>
      <c r="C55" s="600"/>
      <c r="D55" s="601"/>
      <c r="E55" s="599"/>
      <c r="F55" s="599"/>
      <c r="G55" s="599"/>
      <c r="H55" s="599"/>
      <c r="I55" s="294" t="str">
        <f t="shared" si="9"/>
        <v/>
      </c>
      <c r="J55" s="289"/>
      <c r="K55" s="272"/>
      <c r="L55" s="290"/>
      <c r="M55" s="290"/>
      <c r="N55" s="290"/>
      <c r="O55" s="290"/>
      <c r="P55" s="290"/>
      <c r="Q55" s="290"/>
      <c r="R55" s="291"/>
      <c r="S55" s="291"/>
      <c r="T55" s="292">
        <f t="shared" si="8"/>
        <v>21915</v>
      </c>
      <c r="U55" s="296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R55" s="138" t="str">
        <f>AS55&amp;"_"&amp;COUNTIF($AS$5:AS55,AS55)</f>
        <v>0_50</v>
      </c>
      <c r="AS55" s="172">
        <f t="shared" si="2"/>
        <v>0</v>
      </c>
      <c r="AT55" s="138">
        <f t="shared" si="3"/>
        <v>0</v>
      </c>
      <c r="AU55" s="138">
        <f t="shared" si="4"/>
        <v>0</v>
      </c>
      <c r="AV55" s="172">
        <f t="shared" si="5"/>
        <v>0</v>
      </c>
      <c r="AW55" s="138">
        <f t="shared" si="6"/>
        <v>0</v>
      </c>
      <c r="AX55" s="138">
        <f t="shared" si="7"/>
        <v>0</v>
      </c>
    </row>
    <row r="56" spans="1:50" ht="21" x14ac:dyDescent="0.2">
      <c r="A56" s="293" t="str">
        <f t="shared" si="10"/>
        <v xml:space="preserve"> </v>
      </c>
      <c r="B56" s="286"/>
      <c r="C56" s="600"/>
      <c r="D56" s="601"/>
      <c r="E56" s="599"/>
      <c r="F56" s="599"/>
      <c r="G56" s="599"/>
      <c r="H56" s="599"/>
      <c r="I56" s="294" t="str">
        <f t="shared" si="9"/>
        <v/>
      </c>
      <c r="J56" s="289"/>
      <c r="K56" s="272"/>
      <c r="L56" s="290"/>
      <c r="M56" s="290"/>
      <c r="N56" s="290"/>
      <c r="O56" s="290"/>
      <c r="P56" s="290"/>
      <c r="Q56" s="290"/>
      <c r="R56" s="291"/>
      <c r="S56" s="291"/>
      <c r="T56" s="292">
        <f t="shared" si="8"/>
        <v>21915</v>
      </c>
      <c r="U56" s="296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R56" s="138" t="str">
        <f>AS56&amp;"_"&amp;COUNTIF($AS$5:AS56,AS56)</f>
        <v>0_51</v>
      </c>
      <c r="AS56" s="172">
        <f t="shared" si="2"/>
        <v>0</v>
      </c>
      <c r="AT56" s="138">
        <f t="shared" si="3"/>
        <v>0</v>
      </c>
      <c r="AU56" s="138">
        <f t="shared" si="4"/>
        <v>0</v>
      </c>
      <c r="AV56" s="172">
        <f t="shared" si="5"/>
        <v>0</v>
      </c>
      <c r="AW56" s="138">
        <f t="shared" si="6"/>
        <v>0</v>
      </c>
      <c r="AX56" s="138">
        <f t="shared" si="7"/>
        <v>0</v>
      </c>
    </row>
    <row r="57" spans="1:50" ht="21" x14ac:dyDescent="0.2">
      <c r="A57" s="293" t="str">
        <f t="shared" si="10"/>
        <v xml:space="preserve"> </v>
      </c>
      <c r="B57" s="286"/>
      <c r="C57" s="600"/>
      <c r="D57" s="601"/>
      <c r="E57" s="599"/>
      <c r="F57" s="599"/>
      <c r="G57" s="599"/>
      <c r="H57" s="599"/>
      <c r="I57" s="294" t="str">
        <f t="shared" si="9"/>
        <v/>
      </c>
      <c r="J57" s="289"/>
      <c r="K57" s="272"/>
      <c r="L57" s="290"/>
      <c r="M57" s="290"/>
      <c r="N57" s="290"/>
      <c r="O57" s="290"/>
      <c r="P57" s="290"/>
      <c r="Q57" s="290"/>
      <c r="R57" s="291"/>
      <c r="S57" s="291"/>
      <c r="T57" s="292">
        <f t="shared" si="8"/>
        <v>21915</v>
      </c>
      <c r="U57" s="296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R57" s="138" t="str">
        <f>AS57&amp;"_"&amp;COUNTIF($AS$5:AS57,AS57)</f>
        <v>0_52</v>
      </c>
      <c r="AS57" s="172">
        <f t="shared" si="2"/>
        <v>0</v>
      </c>
      <c r="AT57" s="138">
        <f t="shared" si="3"/>
        <v>0</v>
      </c>
      <c r="AU57" s="138">
        <f t="shared" si="4"/>
        <v>0</v>
      </c>
      <c r="AV57" s="172">
        <f t="shared" si="5"/>
        <v>0</v>
      </c>
      <c r="AW57" s="138">
        <f t="shared" si="6"/>
        <v>0</v>
      </c>
      <c r="AX57" s="138">
        <f t="shared" si="7"/>
        <v>0</v>
      </c>
    </row>
    <row r="58" spans="1:50" ht="21" x14ac:dyDescent="0.2">
      <c r="A58" s="293" t="str">
        <f t="shared" si="10"/>
        <v xml:space="preserve"> </v>
      </c>
      <c r="B58" s="286"/>
      <c r="C58" s="600"/>
      <c r="D58" s="601"/>
      <c r="E58" s="599"/>
      <c r="F58" s="599"/>
      <c r="G58" s="599"/>
      <c r="H58" s="599"/>
      <c r="I58" s="294" t="str">
        <f t="shared" si="9"/>
        <v/>
      </c>
      <c r="J58" s="289"/>
      <c r="K58" s="272"/>
      <c r="L58" s="290"/>
      <c r="M58" s="290"/>
      <c r="N58" s="290"/>
      <c r="O58" s="290"/>
      <c r="P58" s="290"/>
      <c r="Q58" s="290"/>
      <c r="R58" s="291"/>
      <c r="S58" s="291"/>
      <c r="T58" s="292">
        <f t="shared" si="8"/>
        <v>21915</v>
      </c>
      <c r="U58" s="296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R58" s="138" t="str">
        <f>AS58&amp;"_"&amp;COUNTIF($AS$5:AS58,AS58)</f>
        <v>0_53</v>
      </c>
      <c r="AS58" s="172">
        <f t="shared" si="2"/>
        <v>0</v>
      </c>
      <c r="AT58" s="138">
        <f t="shared" si="3"/>
        <v>0</v>
      </c>
      <c r="AU58" s="138">
        <f t="shared" si="4"/>
        <v>0</v>
      </c>
      <c r="AV58" s="172">
        <f t="shared" si="5"/>
        <v>0</v>
      </c>
      <c r="AW58" s="138">
        <f t="shared" si="6"/>
        <v>0</v>
      </c>
      <c r="AX58" s="138">
        <f t="shared" si="7"/>
        <v>0</v>
      </c>
    </row>
    <row r="59" spans="1:50" ht="21" x14ac:dyDescent="0.2">
      <c r="A59" s="293" t="str">
        <f t="shared" si="10"/>
        <v xml:space="preserve"> </v>
      </c>
      <c r="B59" s="286"/>
      <c r="C59" s="600"/>
      <c r="D59" s="601"/>
      <c r="E59" s="599"/>
      <c r="F59" s="599"/>
      <c r="G59" s="599"/>
      <c r="H59" s="599"/>
      <c r="I59" s="294" t="str">
        <f t="shared" si="9"/>
        <v/>
      </c>
      <c r="J59" s="289"/>
      <c r="K59" s="272"/>
      <c r="L59" s="290"/>
      <c r="M59" s="290"/>
      <c r="N59" s="290"/>
      <c r="O59" s="290"/>
      <c r="P59" s="290"/>
      <c r="Q59" s="290"/>
      <c r="R59" s="291"/>
      <c r="S59" s="291"/>
      <c r="T59" s="292">
        <f t="shared" si="8"/>
        <v>21915</v>
      </c>
      <c r="U59" s="296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R59" s="138" t="str">
        <f>AS59&amp;"_"&amp;COUNTIF($AS$5:AS59,AS59)</f>
        <v>0_54</v>
      </c>
      <c r="AS59" s="172">
        <f t="shared" si="2"/>
        <v>0</v>
      </c>
      <c r="AT59" s="138">
        <f t="shared" si="3"/>
        <v>0</v>
      </c>
      <c r="AU59" s="138">
        <f t="shared" si="4"/>
        <v>0</v>
      </c>
      <c r="AV59" s="172">
        <f t="shared" si="5"/>
        <v>0</v>
      </c>
      <c r="AW59" s="138">
        <f t="shared" si="6"/>
        <v>0</v>
      </c>
      <c r="AX59" s="138">
        <f t="shared" si="7"/>
        <v>0</v>
      </c>
    </row>
    <row r="60" spans="1:50" ht="21" x14ac:dyDescent="0.2">
      <c r="A60" s="293" t="str">
        <f t="shared" si="10"/>
        <v xml:space="preserve"> </v>
      </c>
      <c r="B60" s="286"/>
      <c r="C60" s="600"/>
      <c r="D60" s="601"/>
      <c r="E60" s="599"/>
      <c r="F60" s="599"/>
      <c r="G60" s="599"/>
      <c r="H60" s="599"/>
      <c r="I60" s="294" t="str">
        <f t="shared" si="9"/>
        <v/>
      </c>
      <c r="J60" s="289"/>
      <c r="K60" s="272"/>
      <c r="L60" s="290"/>
      <c r="M60" s="290"/>
      <c r="N60" s="290"/>
      <c r="O60" s="290"/>
      <c r="P60" s="290"/>
      <c r="Q60" s="290"/>
      <c r="R60" s="291"/>
      <c r="S60" s="291"/>
      <c r="T60" s="292">
        <f t="shared" si="8"/>
        <v>21915</v>
      </c>
      <c r="U60" s="296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R60" s="138" t="str">
        <f>AS60&amp;"_"&amp;COUNTIF($AS$5:AS60,AS60)</f>
        <v>0_55</v>
      </c>
      <c r="AS60" s="172">
        <f t="shared" si="2"/>
        <v>0</v>
      </c>
      <c r="AT60" s="138">
        <f t="shared" si="3"/>
        <v>0</v>
      </c>
      <c r="AU60" s="138">
        <f t="shared" si="4"/>
        <v>0</v>
      </c>
      <c r="AV60" s="172">
        <f t="shared" si="5"/>
        <v>0</v>
      </c>
      <c r="AW60" s="138">
        <f t="shared" si="6"/>
        <v>0</v>
      </c>
      <c r="AX60" s="138">
        <f t="shared" si="7"/>
        <v>0</v>
      </c>
    </row>
    <row r="61" spans="1:50" ht="21" x14ac:dyDescent="0.2">
      <c r="A61" s="293" t="str">
        <f t="shared" si="10"/>
        <v xml:space="preserve"> </v>
      </c>
      <c r="B61" s="286"/>
      <c r="C61" s="600"/>
      <c r="D61" s="601"/>
      <c r="E61" s="599"/>
      <c r="F61" s="599"/>
      <c r="G61" s="599"/>
      <c r="H61" s="599"/>
      <c r="I61" s="294" t="str">
        <f t="shared" si="9"/>
        <v/>
      </c>
      <c r="J61" s="289"/>
      <c r="K61" s="272"/>
      <c r="L61" s="290"/>
      <c r="M61" s="290"/>
      <c r="N61" s="290"/>
      <c r="O61" s="290"/>
      <c r="P61" s="290"/>
      <c r="Q61" s="290"/>
      <c r="R61" s="291"/>
      <c r="S61" s="291"/>
      <c r="T61" s="292">
        <f t="shared" si="8"/>
        <v>21915</v>
      </c>
      <c r="U61" s="296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R61" s="138" t="str">
        <f>AS61&amp;"_"&amp;COUNTIF($AS$5:AS61,AS61)</f>
        <v>0_56</v>
      </c>
      <c r="AS61" s="172">
        <f t="shared" si="2"/>
        <v>0</v>
      </c>
      <c r="AT61" s="138">
        <f t="shared" si="3"/>
        <v>0</v>
      </c>
      <c r="AU61" s="138">
        <f t="shared" si="4"/>
        <v>0</v>
      </c>
      <c r="AV61" s="172">
        <f t="shared" si="5"/>
        <v>0</v>
      </c>
      <c r="AW61" s="138">
        <f t="shared" si="6"/>
        <v>0</v>
      </c>
      <c r="AX61" s="138">
        <f t="shared" si="7"/>
        <v>0</v>
      </c>
    </row>
    <row r="62" spans="1:50" x14ac:dyDescent="0.2"/>
    <row r="63" spans="1:50" hidden="1" x14ac:dyDescent="0.2">
      <c r="P63" s="21"/>
    </row>
    <row r="64" spans="1:50" hidden="1" x14ac:dyDescent="0.2">
      <c r="B64" s="129" t="s">
        <v>343</v>
      </c>
      <c r="N64" s="21"/>
      <c r="Q64" s="21"/>
    </row>
    <row r="65" spans="2:2" ht="15" hidden="1" x14ac:dyDescent="0.2">
      <c r="B65" s="257" t="s">
        <v>311</v>
      </c>
    </row>
    <row r="66" spans="2:2" ht="15" hidden="1" x14ac:dyDescent="0.2">
      <c r="B66" s="257" t="s">
        <v>326</v>
      </c>
    </row>
    <row r="67" spans="2:2" ht="15" hidden="1" x14ac:dyDescent="0.2">
      <c r="B67" s="258" t="s">
        <v>336</v>
      </c>
    </row>
    <row r="68" spans="2:2" ht="15" hidden="1" x14ac:dyDescent="0.2">
      <c r="B68" s="257" t="s">
        <v>322</v>
      </c>
    </row>
    <row r="69" spans="2:2" ht="15" hidden="1" x14ac:dyDescent="0.2">
      <c r="B69" s="257" t="s">
        <v>315</v>
      </c>
    </row>
    <row r="70" spans="2:2" ht="15" hidden="1" x14ac:dyDescent="0.2">
      <c r="B70" s="257" t="s">
        <v>314</v>
      </c>
    </row>
    <row r="71" spans="2:2" ht="15" hidden="1" x14ac:dyDescent="0.2">
      <c r="B71" s="257" t="s">
        <v>319</v>
      </c>
    </row>
    <row r="72" spans="2:2" ht="15" hidden="1" x14ac:dyDescent="0.2">
      <c r="B72" s="257" t="s">
        <v>320</v>
      </c>
    </row>
    <row r="73" spans="2:2" ht="15" hidden="1" x14ac:dyDescent="0.2">
      <c r="B73" s="258" t="s">
        <v>328</v>
      </c>
    </row>
    <row r="74" spans="2:2" ht="15" hidden="1" x14ac:dyDescent="0.2">
      <c r="B74" s="257" t="s">
        <v>330</v>
      </c>
    </row>
    <row r="75" spans="2:2" ht="15" hidden="1" x14ac:dyDescent="0.2">
      <c r="B75" s="257" t="s">
        <v>329</v>
      </c>
    </row>
    <row r="76" spans="2:2" ht="15" hidden="1" x14ac:dyDescent="0.2">
      <c r="B76" s="258" t="s">
        <v>313</v>
      </c>
    </row>
    <row r="77" spans="2:2" ht="15" hidden="1" x14ac:dyDescent="0.2">
      <c r="B77" s="257" t="s">
        <v>318</v>
      </c>
    </row>
    <row r="78" spans="2:2" ht="15" hidden="1" x14ac:dyDescent="0.2">
      <c r="B78" s="257" t="s">
        <v>316</v>
      </c>
    </row>
    <row r="79" spans="2:2" ht="15" hidden="1" x14ac:dyDescent="0.2">
      <c r="B79" s="258" t="s">
        <v>341</v>
      </c>
    </row>
    <row r="80" spans="2:2" ht="15" hidden="1" x14ac:dyDescent="0.2">
      <c r="B80" s="258" t="s">
        <v>334</v>
      </c>
    </row>
    <row r="81" spans="2:2" ht="15" hidden="1" x14ac:dyDescent="0.2">
      <c r="B81" s="257" t="s">
        <v>342</v>
      </c>
    </row>
    <row r="82" spans="2:2" ht="15" hidden="1" x14ac:dyDescent="0.2">
      <c r="B82" s="258" t="s">
        <v>335</v>
      </c>
    </row>
    <row r="83" spans="2:2" ht="15" hidden="1" x14ac:dyDescent="0.2">
      <c r="B83" s="258" t="s">
        <v>404</v>
      </c>
    </row>
    <row r="84" spans="2:2" ht="15" hidden="1" x14ac:dyDescent="0.2">
      <c r="B84" s="258" t="s">
        <v>332</v>
      </c>
    </row>
    <row r="85" spans="2:2" ht="15" hidden="1" x14ac:dyDescent="0.2">
      <c r="B85" s="257" t="s">
        <v>354</v>
      </c>
    </row>
    <row r="86" spans="2:2" ht="15" hidden="1" x14ac:dyDescent="0.2">
      <c r="B86" s="257" t="s">
        <v>353</v>
      </c>
    </row>
    <row r="87" spans="2:2" ht="15" hidden="1" x14ac:dyDescent="0.2">
      <c r="B87" s="257" t="s">
        <v>312</v>
      </c>
    </row>
    <row r="88" spans="2:2" ht="15" hidden="1" x14ac:dyDescent="0.2">
      <c r="B88" s="257" t="s">
        <v>331</v>
      </c>
    </row>
    <row r="89" spans="2:2" ht="15" hidden="1" x14ac:dyDescent="0.2">
      <c r="B89" s="257" t="s">
        <v>340</v>
      </c>
    </row>
    <row r="90" spans="2:2" ht="15" hidden="1" x14ac:dyDescent="0.2">
      <c r="B90" s="258" t="s">
        <v>321</v>
      </c>
    </row>
    <row r="91" spans="2:2" ht="15" hidden="1" x14ac:dyDescent="0.2">
      <c r="B91" s="258" t="s">
        <v>327</v>
      </c>
    </row>
    <row r="92" spans="2:2" ht="15" hidden="1" x14ac:dyDescent="0.2">
      <c r="B92" s="257" t="s">
        <v>317</v>
      </c>
    </row>
    <row r="93" spans="2:2" ht="15" hidden="1" x14ac:dyDescent="0.2">
      <c r="B93" s="258" t="s">
        <v>333</v>
      </c>
    </row>
    <row r="94" spans="2:2" ht="15" hidden="1" x14ac:dyDescent="0.2">
      <c r="B94" s="257" t="s">
        <v>337</v>
      </c>
    </row>
    <row r="95" spans="2:2" ht="15" hidden="1" x14ac:dyDescent="0.2">
      <c r="B95" s="257" t="s">
        <v>338</v>
      </c>
    </row>
    <row r="96" spans="2:2" ht="15" hidden="1" x14ac:dyDescent="0.2">
      <c r="B96" s="258" t="s">
        <v>339</v>
      </c>
    </row>
    <row r="97" spans="2:16" ht="15" hidden="1" x14ac:dyDescent="0.2">
      <c r="B97" s="258" t="s">
        <v>324</v>
      </c>
    </row>
    <row r="98" spans="2:16" ht="15" hidden="1" x14ac:dyDescent="0.2">
      <c r="B98" s="257" t="s">
        <v>325</v>
      </c>
    </row>
    <row r="99" spans="2:16" ht="15" hidden="1" x14ac:dyDescent="0.2">
      <c r="B99" s="257" t="s">
        <v>323</v>
      </c>
    </row>
    <row r="100" spans="2:16" ht="15" hidden="1" x14ac:dyDescent="0.2">
      <c r="B100" s="257" t="s">
        <v>344</v>
      </c>
    </row>
    <row r="101" spans="2:16" ht="15" hidden="1" x14ac:dyDescent="0.2">
      <c r="B101" s="257" t="s">
        <v>380</v>
      </c>
    </row>
    <row r="102" spans="2:16" ht="15" hidden="1" x14ac:dyDescent="0.2">
      <c r="B102" s="258" t="s">
        <v>379</v>
      </c>
    </row>
    <row r="103" spans="2:16" hidden="1" x14ac:dyDescent="0.2">
      <c r="B103" s="120"/>
    </row>
    <row r="104" spans="2:16" hidden="1" x14ac:dyDescent="0.2">
      <c r="B104" s="120"/>
    </row>
    <row r="105" spans="2:16" hidden="1" x14ac:dyDescent="0.2">
      <c r="B105" s="130"/>
    </row>
    <row r="106" spans="2:16" hidden="1" x14ac:dyDescent="0.2"/>
    <row r="107" spans="2:16" hidden="1" x14ac:dyDescent="0.2"/>
    <row r="108" spans="2:16" hidden="1" x14ac:dyDescent="0.2"/>
    <row r="109" spans="2:16" hidden="1" x14ac:dyDescent="0.2"/>
    <row r="110" spans="2:16" hidden="1" x14ac:dyDescent="0.2"/>
    <row r="111" spans="2:16" hidden="1" x14ac:dyDescent="0.2">
      <c r="L111" s="131"/>
      <c r="N111" s="131"/>
      <c r="P111" s="131"/>
    </row>
    <row r="112" spans="2:16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x14ac:dyDescent="0.2"/>
  </sheetData>
  <sheetProtection password="CDA0" sheet="1" objects="1" scenarios="1"/>
  <mergeCells count="197">
    <mergeCell ref="C19:D19"/>
    <mergeCell ref="C20:D20"/>
    <mergeCell ref="G17:H17"/>
    <mergeCell ref="N3:O3"/>
    <mergeCell ref="P3:Q3"/>
    <mergeCell ref="A2:AE2"/>
    <mergeCell ref="A1:AE1"/>
    <mergeCell ref="AE3:AE4"/>
    <mergeCell ref="C17:D17"/>
    <mergeCell ref="C14:D14"/>
    <mergeCell ref="C15:D15"/>
    <mergeCell ref="C16:D16"/>
    <mergeCell ref="G5:H5"/>
    <mergeCell ref="G6:H6"/>
    <mergeCell ref="G7:H7"/>
    <mergeCell ref="G8:H8"/>
    <mergeCell ref="G9:H9"/>
    <mergeCell ref="G10:H10"/>
    <mergeCell ref="C11:D11"/>
    <mergeCell ref="C12:D12"/>
    <mergeCell ref="C5:D5"/>
    <mergeCell ref="E5:F5"/>
    <mergeCell ref="C6:D6"/>
    <mergeCell ref="C7:D7"/>
    <mergeCell ref="C8:D8"/>
    <mergeCell ref="C9:D9"/>
    <mergeCell ref="C10:D10"/>
    <mergeCell ref="G35:H35"/>
    <mergeCell ref="G39:H39"/>
    <mergeCell ref="G37:H37"/>
    <mergeCell ref="G38:H38"/>
    <mergeCell ref="G36:H36"/>
    <mergeCell ref="G28:H28"/>
    <mergeCell ref="G29:H29"/>
    <mergeCell ref="G30:H30"/>
    <mergeCell ref="C21:D21"/>
    <mergeCell ref="E21:F21"/>
    <mergeCell ref="E11:F11"/>
    <mergeCell ref="E13:F13"/>
    <mergeCell ref="E16:F16"/>
    <mergeCell ref="E17:F17"/>
    <mergeCell ref="E29:F29"/>
    <mergeCell ref="E30:F30"/>
    <mergeCell ref="E31:F31"/>
    <mergeCell ref="G33:H33"/>
    <mergeCell ref="G34:H34"/>
    <mergeCell ref="E12:F12"/>
    <mergeCell ref="G31:H31"/>
    <mergeCell ref="G32:H32"/>
    <mergeCell ref="G23:H23"/>
    <mergeCell ref="G13:H13"/>
    <mergeCell ref="G27:H27"/>
    <mergeCell ref="E22:F22"/>
    <mergeCell ref="E27:F27"/>
    <mergeCell ref="E24:F24"/>
    <mergeCell ref="E25:F25"/>
    <mergeCell ref="E26:F26"/>
    <mergeCell ref="E14:F14"/>
    <mergeCell ref="G26:H26"/>
    <mergeCell ref="G18:H18"/>
    <mergeCell ref="G19:H19"/>
    <mergeCell ref="G20:H20"/>
    <mergeCell ref="G21:H21"/>
    <mergeCell ref="G14:H14"/>
    <mergeCell ref="G15:H15"/>
    <mergeCell ref="G16:H16"/>
    <mergeCell ref="C30:D30"/>
    <mergeCell ref="C31:D31"/>
    <mergeCell ref="C39:D39"/>
    <mergeCell ref="C38:D38"/>
    <mergeCell ref="E6:F6"/>
    <mergeCell ref="E7:F7"/>
    <mergeCell ref="E8:F8"/>
    <mergeCell ref="E9:F9"/>
    <mergeCell ref="E10:F10"/>
    <mergeCell ref="E19:F19"/>
    <mergeCell ref="E20:F20"/>
    <mergeCell ref="E18:F18"/>
    <mergeCell ref="E23:F23"/>
    <mergeCell ref="C25:D25"/>
    <mergeCell ref="C26:D26"/>
    <mergeCell ref="C27:D27"/>
    <mergeCell ref="C23:D23"/>
    <mergeCell ref="C24:D24"/>
    <mergeCell ref="C28:D28"/>
    <mergeCell ref="C22:D22"/>
    <mergeCell ref="C29:D29"/>
    <mergeCell ref="C18:D18"/>
    <mergeCell ref="E15:F15"/>
    <mergeCell ref="E28:F28"/>
    <mergeCell ref="C42:D42"/>
    <mergeCell ref="C32:D32"/>
    <mergeCell ref="C33:D33"/>
    <mergeCell ref="C34:D34"/>
    <mergeCell ref="C35:D35"/>
    <mergeCell ref="E39:F39"/>
    <mergeCell ref="E40:F40"/>
    <mergeCell ref="C43:D43"/>
    <mergeCell ref="C36:D36"/>
    <mergeCell ref="C37:D37"/>
    <mergeCell ref="C40:D40"/>
    <mergeCell ref="C41:D41"/>
    <mergeCell ref="E41:F41"/>
    <mergeCell ref="E42:F42"/>
    <mergeCell ref="E43:F43"/>
    <mergeCell ref="E35:F35"/>
    <mergeCell ref="E36:F36"/>
    <mergeCell ref="E37:F37"/>
    <mergeCell ref="E33:F33"/>
    <mergeCell ref="E34:F34"/>
    <mergeCell ref="E32:F32"/>
    <mergeCell ref="C45:D45"/>
    <mergeCell ref="E45:F45"/>
    <mergeCell ref="G45:H45"/>
    <mergeCell ref="C46:D46"/>
    <mergeCell ref="E46:F46"/>
    <mergeCell ref="G46:H46"/>
    <mergeCell ref="G49:H49"/>
    <mergeCell ref="C44:D44"/>
    <mergeCell ref="E44:F44"/>
    <mergeCell ref="E50:F50"/>
    <mergeCell ref="G50:H50"/>
    <mergeCell ref="C52:D52"/>
    <mergeCell ref="E52:F52"/>
    <mergeCell ref="G52:H52"/>
    <mergeCell ref="C51:D51"/>
    <mergeCell ref="E51:F51"/>
    <mergeCell ref="G51:H51"/>
    <mergeCell ref="C47:D47"/>
    <mergeCell ref="E47:F47"/>
    <mergeCell ref="G47:H47"/>
    <mergeCell ref="C48:D48"/>
    <mergeCell ref="E48:F48"/>
    <mergeCell ref="G48:H48"/>
    <mergeCell ref="C49:D49"/>
    <mergeCell ref="C53:D53"/>
    <mergeCell ref="E53:F53"/>
    <mergeCell ref="G53:H53"/>
    <mergeCell ref="E49:F49"/>
    <mergeCell ref="E38:F38"/>
    <mergeCell ref="G43:H43"/>
    <mergeCell ref="G40:H40"/>
    <mergeCell ref="E61:F61"/>
    <mergeCell ref="G61:H61"/>
    <mergeCell ref="E59:F59"/>
    <mergeCell ref="G59:H59"/>
    <mergeCell ref="G58:H58"/>
    <mergeCell ref="E58:F58"/>
    <mergeCell ref="E57:F57"/>
    <mergeCell ref="G57:H57"/>
    <mergeCell ref="G60:H60"/>
    <mergeCell ref="E60:F60"/>
    <mergeCell ref="E55:F55"/>
    <mergeCell ref="G55:H55"/>
    <mergeCell ref="E56:F56"/>
    <mergeCell ref="G44:H44"/>
    <mergeCell ref="G42:H42"/>
    <mergeCell ref="G41:H41"/>
    <mergeCell ref="C50:D50"/>
    <mergeCell ref="C61:D61"/>
    <mergeCell ref="C59:D59"/>
    <mergeCell ref="C58:D58"/>
    <mergeCell ref="C60:D60"/>
    <mergeCell ref="C57:D57"/>
    <mergeCell ref="C56:D56"/>
    <mergeCell ref="G56:H56"/>
    <mergeCell ref="C55:D55"/>
    <mergeCell ref="C54:D54"/>
    <mergeCell ref="E54:F54"/>
    <mergeCell ref="G54:H54"/>
    <mergeCell ref="AC3:AC4"/>
    <mergeCell ref="G25:H25"/>
    <mergeCell ref="G24:H24"/>
    <mergeCell ref="G11:H11"/>
    <mergeCell ref="G12:H12"/>
    <mergeCell ref="G22:H22"/>
    <mergeCell ref="AD3:AD4"/>
    <mergeCell ref="S3:S4"/>
    <mergeCell ref="T3:T4"/>
    <mergeCell ref="U3:U4"/>
    <mergeCell ref="V3:V4"/>
    <mergeCell ref="W3:W4"/>
    <mergeCell ref="X3:X4"/>
    <mergeCell ref="Y3:Y4"/>
    <mergeCell ref="AA3:AA4"/>
    <mergeCell ref="AB3:AB4"/>
    <mergeCell ref="Z3:Z4"/>
    <mergeCell ref="A3:A4"/>
    <mergeCell ref="B3:B4"/>
    <mergeCell ref="E3:F4"/>
    <mergeCell ref="G3:H4"/>
    <mergeCell ref="I3:I4"/>
    <mergeCell ref="J3:J4"/>
    <mergeCell ref="K3:K4"/>
    <mergeCell ref="C3:D4"/>
    <mergeCell ref="R3:R4"/>
    <mergeCell ref="L3:M3"/>
  </mergeCells>
  <dataValidations count="5">
    <dataValidation type="list" allowBlank="1" showInputMessage="1" showErrorMessage="1" sqref="AB5:AB61">
      <formula1>"Male, Female"</formula1>
    </dataValidation>
    <dataValidation type="list" allowBlank="1" showInputMessage="1" showErrorMessage="1" sqref="V5:AA61 AC5:AE61">
      <formula1>"Yes,No"</formula1>
    </dataValidation>
    <dataValidation type="list" allowBlank="1" showInputMessage="1" showErrorMessage="1" sqref="U5:U61">
      <formula1>"G-Regular,NG-Regular,Fixed"</formula1>
    </dataValidation>
    <dataValidation type="list" allowBlank="1" showInputMessage="1" showErrorMessage="1" sqref="J5:J61">
      <formula1>levels</formula1>
    </dataValidation>
    <dataValidation type="list" allowBlank="1" showInputMessage="1" showErrorMessage="1" sqref="D24:D61 C5:C61 D5:D10">
      <formula1>कार्यालय_में_पोस्ट_विवरण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24"/>
  <sheetViews>
    <sheetView topLeftCell="A6" workbookViewId="0">
      <selection activeCell="J20" sqref="J20:M20"/>
    </sheetView>
  </sheetViews>
  <sheetFormatPr defaultColWidth="0" defaultRowHeight="12.75" zeroHeight="1" x14ac:dyDescent="0.2"/>
  <cols>
    <col min="1" max="1" width="5.28515625" style="379" customWidth="1"/>
    <col min="2" max="2" width="17.42578125" style="379" customWidth="1"/>
    <col min="3" max="3" width="19.5703125" style="379" customWidth="1"/>
    <col min="4" max="4" width="11.42578125" style="379" customWidth="1"/>
    <col min="5" max="5" width="13.28515625" style="379" customWidth="1"/>
    <col min="6" max="7" width="11.7109375" style="379" customWidth="1"/>
    <col min="8" max="8" width="15.42578125" style="379" customWidth="1"/>
    <col min="9" max="9" width="11.5703125" style="379" customWidth="1"/>
    <col min="10" max="11" width="10.7109375" style="379" customWidth="1"/>
    <col min="12" max="12" width="12.7109375" style="379" customWidth="1"/>
    <col min="13" max="13" width="14.28515625" style="379" customWidth="1"/>
    <col min="14" max="18" width="9.28515625" style="379" customWidth="1"/>
    <col min="19" max="16384" width="9.28515625" style="379" hidden="1"/>
  </cols>
  <sheetData>
    <row r="1" spans="1:13" ht="20.25" x14ac:dyDescent="0.2">
      <c r="A1" s="901" t="str">
        <f>'[1]MASTER DATA SHEET'!C1</f>
        <v xml:space="preserve">dk;kZy; iz/kkukpk;Z jktdh; mPp ek/;fed fo/kky; Mlk.kk joqZn ¼ekSyklj½ MhMokuk dqpkeu 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</row>
    <row r="2" spans="1:13" ht="18.75" x14ac:dyDescent="0.2">
      <c r="A2" s="902" t="s">
        <v>571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</row>
    <row r="3" spans="1:13" ht="23.25" x14ac:dyDescent="0.3">
      <c r="A3" s="395" t="s">
        <v>572</v>
      </c>
      <c r="B3" s="396"/>
      <c r="C3" s="396"/>
      <c r="D3" s="903" t="s">
        <v>198</v>
      </c>
      <c r="E3" s="903"/>
      <c r="F3" s="397">
        <f>'[1]MASTER DATA SHEET'!C3</f>
        <v>26848</v>
      </c>
      <c r="G3" s="398"/>
      <c r="H3" s="399"/>
      <c r="I3" s="399"/>
      <c r="J3" s="396"/>
      <c r="K3" s="396"/>
      <c r="L3" s="396"/>
      <c r="M3" s="396"/>
    </row>
    <row r="4" spans="1:13" ht="150" x14ac:dyDescent="0.2">
      <c r="A4" s="98" t="s">
        <v>0</v>
      </c>
      <c r="B4" s="98" t="s">
        <v>33</v>
      </c>
      <c r="C4" s="98" t="s">
        <v>34</v>
      </c>
      <c r="D4" s="98" t="s">
        <v>28</v>
      </c>
      <c r="E4" s="98" t="s">
        <v>35</v>
      </c>
      <c r="F4" s="98" t="s">
        <v>573</v>
      </c>
      <c r="G4" s="98" t="s">
        <v>574</v>
      </c>
      <c r="H4" s="98" t="s">
        <v>575</v>
      </c>
      <c r="I4" s="98" t="s">
        <v>576</v>
      </c>
      <c r="J4" s="98" t="s">
        <v>8</v>
      </c>
      <c r="K4" s="98" t="s">
        <v>577</v>
      </c>
      <c r="L4" s="98" t="s">
        <v>578</v>
      </c>
      <c r="M4" s="98" t="s">
        <v>579</v>
      </c>
    </row>
    <row r="5" spans="1:13" ht="18.75" x14ac:dyDescent="0.2">
      <c r="A5" s="99">
        <v>1</v>
      </c>
      <c r="B5" s="812" t="str">
        <f>A1</f>
        <v xml:space="preserve">dk;kZy; iz/kkukpk;Z jktdh; mPp ek/;fed fo/kky; Mlk.kk joqZn ¼ekSyklj½ MhMokuk dqpkeu </v>
      </c>
      <c r="C5" s="904"/>
      <c r="D5" s="904"/>
      <c r="E5" s="400"/>
      <c r="F5" s="401"/>
      <c r="G5" s="401"/>
      <c r="H5" s="401"/>
      <c r="I5" s="402">
        <f>ROUND(G5/30*F5,0)</f>
        <v>0</v>
      </c>
      <c r="J5" s="402">
        <f>ROUND(I5*53%,0)</f>
        <v>0</v>
      </c>
      <c r="K5" s="402">
        <f>I5+J5</f>
        <v>0</v>
      </c>
      <c r="L5" s="401">
        <v>0</v>
      </c>
      <c r="M5" s="401">
        <v>0</v>
      </c>
    </row>
    <row r="6" spans="1:13" ht="18.75" x14ac:dyDescent="0.2">
      <c r="A6" s="99">
        <v>2</v>
      </c>
      <c r="B6" s="813"/>
      <c r="C6" s="905"/>
      <c r="D6" s="905"/>
      <c r="E6" s="403"/>
      <c r="F6" s="404"/>
      <c r="G6" s="404"/>
      <c r="H6" s="404"/>
      <c r="I6" s="402">
        <f>ROUND(G6/30*F6,0)</f>
        <v>0</v>
      </c>
      <c r="J6" s="402">
        <f t="shared" ref="J6:J9" si="0">ROUND(I6*53%,0)</f>
        <v>0</v>
      </c>
      <c r="K6" s="402">
        <f>I6+J6</f>
        <v>0</v>
      </c>
      <c r="L6" s="401">
        <v>0</v>
      </c>
      <c r="M6" s="401">
        <v>0</v>
      </c>
    </row>
    <row r="7" spans="1:13" ht="18.75" x14ac:dyDescent="0.2">
      <c r="A7" s="99">
        <v>3</v>
      </c>
      <c r="B7" s="813"/>
      <c r="C7" s="905"/>
      <c r="D7" s="905"/>
      <c r="E7" s="403"/>
      <c r="F7" s="404"/>
      <c r="G7" s="404"/>
      <c r="H7" s="404"/>
      <c r="I7" s="402">
        <f>ROUND(G7/30*F7,0)</f>
        <v>0</v>
      </c>
      <c r="J7" s="402">
        <f t="shared" si="0"/>
        <v>0</v>
      </c>
      <c r="K7" s="402">
        <f>I7+J7</f>
        <v>0</v>
      </c>
      <c r="L7" s="401">
        <v>0</v>
      </c>
      <c r="M7" s="401">
        <v>0</v>
      </c>
    </row>
    <row r="8" spans="1:13" ht="18.75" x14ac:dyDescent="0.2">
      <c r="A8" s="99">
        <v>4</v>
      </c>
      <c r="B8" s="813"/>
      <c r="C8" s="905"/>
      <c r="D8" s="905"/>
      <c r="E8" s="405"/>
      <c r="F8" s="404"/>
      <c r="G8" s="404"/>
      <c r="H8" s="404"/>
      <c r="I8" s="402">
        <f>ROUND(G8/30*F8,0)</f>
        <v>0</v>
      </c>
      <c r="J8" s="402">
        <f t="shared" si="0"/>
        <v>0</v>
      </c>
      <c r="K8" s="402">
        <f>I8+J8</f>
        <v>0</v>
      </c>
      <c r="L8" s="401">
        <v>0</v>
      </c>
      <c r="M8" s="401">
        <v>0</v>
      </c>
    </row>
    <row r="9" spans="1:13" ht="18.75" x14ac:dyDescent="0.2">
      <c r="A9" s="99">
        <v>5</v>
      </c>
      <c r="B9" s="814"/>
      <c r="C9" s="906"/>
      <c r="D9" s="906"/>
      <c r="E9" s="405"/>
      <c r="F9" s="404"/>
      <c r="G9" s="404"/>
      <c r="H9" s="404"/>
      <c r="I9" s="402">
        <f>ROUND(G9/30*F9,0)</f>
        <v>0</v>
      </c>
      <c r="J9" s="402">
        <f t="shared" si="0"/>
        <v>0</v>
      </c>
      <c r="K9" s="402">
        <f>I9+J9</f>
        <v>0</v>
      </c>
      <c r="L9" s="401">
        <v>0</v>
      </c>
      <c r="M9" s="401">
        <v>0</v>
      </c>
    </row>
    <row r="10" spans="1:13" ht="18.75" x14ac:dyDescent="0.2">
      <c r="A10" s="907" t="s">
        <v>7</v>
      </c>
      <c r="B10" s="908"/>
      <c r="C10" s="908"/>
      <c r="D10" s="908"/>
      <c r="E10" s="908"/>
      <c r="F10" s="908"/>
      <c r="G10" s="908"/>
      <c r="H10" s="909"/>
      <c r="I10" s="406">
        <f>SUM(I5:I9)</f>
        <v>0</v>
      </c>
      <c r="J10" s="406">
        <f>SUM(J5:J9)</f>
        <v>0</v>
      </c>
      <c r="K10" s="406">
        <f>SUM(K5:K9)</f>
        <v>0</v>
      </c>
      <c r="L10" s="406">
        <f>SUM(L5:L9)</f>
        <v>0</v>
      </c>
      <c r="M10" s="406">
        <f>SUM(M5:M9)</f>
        <v>0</v>
      </c>
    </row>
    <row r="11" spans="1:13" x14ac:dyDescent="0.2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</row>
    <row r="12" spans="1:13" x14ac:dyDescent="0.2">
      <c r="A12" s="407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</row>
    <row r="13" spans="1:13" ht="18.75" x14ac:dyDescent="0.3">
      <c r="A13" s="407"/>
      <c r="B13" s="407"/>
      <c r="C13" s="407"/>
      <c r="D13" s="407"/>
      <c r="E13" s="407"/>
      <c r="F13" s="407"/>
      <c r="G13" s="407"/>
      <c r="H13" s="407"/>
      <c r="I13" s="407"/>
      <c r="J13" s="809" t="str">
        <f>'[1]MASTER DATA SHEET'!L2</f>
        <v xml:space="preserve">iz/kkukpk;Z </v>
      </c>
      <c r="K13" s="809"/>
      <c r="L13" s="809"/>
      <c r="M13" s="809"/>
    </row>
    <row r="14" spans="1:13" ht="18.75" x14ac:dyDescent="0.3">
      <c r="A14" s="407"/>
      <c r="B14" s="407"/>
      <c r="C14" s="407"/>
      <c r="D14" s="407"/>
      <c r="E14" s="407"/>
      <c r="F14" s="408"/>
      <c r="G14" s="407"/>
      <c r="H14" s="407"/>
      <c r="I14" s="407"/>
      <c r="J14" s="809" t="str">
        <f>'[1]MASTER DATA SHEET'!L3</f>
        <v xml:space="preserve">jkmekfo Mlk.kk joqZn ¼ekSyklj½ </v>
      </c>
      <c r="K14" s="809"/>
      <c r="L14" s="809"/>
      <c r="M14" s="809"/>
    </row>
    <row r="15" spans="1:13" ht="18.75" x14ac:dyDescent="0.3">
      <c r="A15" s="407"/>
      <c r="B15" s="407"/>
      <c r="C15" s="407"/>
      <c r="D15" s="407"/>
      <c r="E15" s="407"/>
      <c r="F15" s="407"/>
      <c r="G15" s="407"/>
      <c r="H15" s="407"/>
      <c r="I15" s="407"/>
      <c r="J15" s="809" t="str">
        <f>'[1]MASTER DATA SHEET'!L4</f>
        <v>MhMokuk dqpkeu ¼jkt0½</v>
      </c>
      <c r="K15" s="809"/>
      <c r="L15" s="809"/>
      <c r="M15" s="809"/>
    </row>
    <row r="16" spans="1:13" x14ac:dyDescent="0.2">
      <c r="A16" s="407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</row>
    <row r="17" spans="1:13" x14ac:dyDescent="0.2">
      <c r="A17" s="407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</row>
    <row r="18" spans="1:13" ht="18" x14ac:dyDescent="0.25">
      <c r="A18" s="407"/>
      <c r="B18" s="407"/>
      <c r="C18" s="407"/>
      <c r="D18" s="407"/>
      <c r="E18" s="407"/>
      <c r="G18" s="409"/>
      <c r="H18" s="407"/>
      <c r="I18" s="407"/>
      <c r="J18" s="407"/>
      <c r="K18" s="407"/>
      <c r="L18" s="407"/>
      <c r="M18" s="368"/>
    </row>
    <row r="19" spans="1:13" ht="15" x14ac:dyDescent="0.25">
      <c r="A19" s="407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368"/>
    </row>
    <row r="20" spans="1:13" ht="15.75" x14ac:dyDescent="0.25">
      <c r="A20" s="407"/>
      <c r="C20" s="407"/>
      <c r="D20" s="407"/>
      <c r="E20" s="407"/>
      <c r="F20" s="407"/>
      <c r="G20" s="407"/>
      <c r="H20" s="407"/>
      <c r="I20" s="407"/>
      <c r="J20" s="910"/>
      <c r="K20" s="910"/>
      <c r="L20" s="910"/>
      <c r="M20" s="910"/>
    </row>
    <row r="21" spans="1:13" x14ac:dyDescent="0.2"/>
    <row r="22" spans="1:13" x14ac:dyDescent="0.2"/>
    <row r="23" spans="1:13" ht="30.75" x14ac:dyDescent="0.45">
      <c r="B23" s="900" t="s">
        <v>580</v>
      </c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</row>
    <row r="24" spans="1:13" x14ac:dyDescent="0.2"/>
  </sheetData>
  <sheetProtection password="CDA0" sheet="1" objects="1" scenarios="1"/>
  <mergeCells count="12">
    <mergeCell ref="B23:M23"/>
    <mergeCell ref="A1:M1"/>
    <mergeCell ref="A2:M2"/>
    <mergeCell ref="D3:E3"/>
    <mergeCell ref="B5:B9"/>
    <mergeCell ref="C5:C9"/>
    <mergeCell ref="D5:D9"/>
    <mergeCell ref="A10:H10"/>
    <mergeCell ref="J13:M13"/>
    <mergeCell ref="J14:M14"/>
    <mergeCell ref="J15:M15"/>
    <mergeCell ref="J20:M20"/>
  </mergeCells>
  <pageMargins left="0.31496062992125984" right="0.31496062992125984" top="0.3543307086614173" bottom="0.19685039370078741" header="0.19685039370078741" footer="0.31496062992125984"/>
  <pageSetup paperSize="9" scale="86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6"/>
  <sheetViews>
    <sheetView topLeftCell="A7" workbookViewId="0">
      <selection activeCell="H22" sqref="H22"/>
    </sheetView>
  </sheetViews>
  <sheetFormatPr defaultColWidth="0" defaultRowHeight="12.75" zeroHeight="1" x14ac:dyDescent="0.2"/>
  <cols>
    <col min="1" max="1" width="8.5703125" style="379" customWidth="1"/>
    <col min="2" max="2" width="27.28515625" style="379" customWidth="1"/>
    <col min="3" max="3" width="22.42578125" style="379" customWidth="1"/>
    <col min="4" max="4" width="24.7109375" style="379" customWidth="1"/>
    <col min="5" max="5" width="21" style="379" customWidth="1"/>
    <col min="6" max="6" width="21.28515625" style="379" customWidth="1"/>
    <col min="7" max="7" width="12.28515625" style="379" customWidth="1"/>
    <col min="8" max="12" width="9.28515625" style="379" customWidth="1"/>
    <col min="13" max="16384" width="9.28515625" style="379" hidden="1"/>
  </cols>
  <sheetData>
    <row r="1" spans="1:12" s="411" customFormat="1" ht="26.25" x14ac:dyDescent="0.4">
      <c r="A1" s="911" t="s">
        <v>500</v>
      </c>
      <c r="B1" s="911"/>
      <c r="C1" s="911"/>
      <c r="D1" s="911"/>
      <c r="E1" s="911"/>
      <c r="F1" s="911"/>
      <c r="G1" s="911"/>
      <c r="H1" s="410"/>
      <c r="I1" s="410"/>
      <c r="J1" s="410"/>
      <c r="K1" s="410"/>
      <c r="L1" s="410"/>
    </row>
    <row r="2" spans="1:12" ht="27.75" x14ac:dyDescent="0.4">
      <c r="A2" s="912" t="s">
        <v>581</v>
      </c>
      <c r="B2" s="912"/>
      <c r="C2" s="912"/>
      <c r="D2" s="912"/>
      <c r="E2" s="912"/>
      <c r="F2" s="912"/>
      <c r="G2" s="912"/>
      <c r="H2" s="412"/>
      <c r="I2" s="412"/>
      <c r="J2" s="412"/>
      <c r="K2" s="412"/>
      <c r="L2" s="412"/>
    </row>
    <row r="3" spans="1:12" ht="18.75" x14ac:dyDescent="0.3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ht="61.5" x14ac:dyDescent="0.3">
      <c r="A4" s="413" t="s">
        <v>0</v>
      </c>
      <c r="B4" s="413" t="s">
        <v>80</v>
      </c>
      <c r="C4" s="414" t="s">
        <v>582</v>
      </c>
      <c r="D4" s="415" t="s">
        <v>583</v>
      </c>
      <c r="E4" s="415" t="s">
        <v>584</v>
      </c>
      <c r="F4" s="415" t="s">
        <v>585</v>
      </c>
      <c r="G4" s="413" t="s">
        <v>586</v>
      </c>
      <c r="H4" s="416"/>
      <c r="I4" s="416"/>
      <c r="J4" s="412"/>
      <c r="K4" s="412"/>
      <c r="L4" s="412"/>
    </row>
    <row r="5" spans="1:12" ht="20.25" x14ac:dyDescent="0.3">
      <c r="A5" s="413">
        <v>1</v>
      </c>
      <c r="B5" s="413">
        <v>2</v>
      </c>
      <c r="C5" s="414">
        <v>3</v>
      </c>
      <c r="D5" s="415">
        <v>4</v>
      </c>
      <c r="E5" s="415">
        <v>5</v>
      </c>
      <c r="F5" s="415">
        <v>6</v>
      </c>
      <c r="G5" s="413">
        <v>7</v>
      </c>
      <c r="H5" s="416"/>
      <c r="I5" s="416"/>
      <c r="J5" s="412"/>
      <c r="K5" s="412"/>
      <c r="L5" s="412"/>
    </row>
    <row r="6" spans="1:12" ht="81" x14ac:dyDescent="0.3">
      <c r="A6" s="74">
        <v>1</v>
      </c>
      <c r="B6" s="417" t="s">
        <v>501</v>
      </c>
      <c r="C6" s="418"/>
      <c r="D6" s="418"/>
      <c r="E6" s="418"/>
      <c r="F6" s="419">
        <f>C6+D6+E6</f>
        <v>0</v>
      </c>
      <c r="G6" s="420"/>
      <c r="H6" s="416"/>
      <c r="I6" s="416"/>
      <c r="J6" s="412"/>
      <c r="K6" s="412"/>
      <c r="L6" s="412"/>
    </row>
    <row r="7" spans="1:12" x14ac:dyDescent="0.2"/>
    <row r="8" spans="1:12" x14ac:dyDescent="0.2"/>
    <row r="9" spans="1:12" x14ac:dyDescent="0.2"/>
    <row r="10" spans="1:12" ht="23.25" x14ac:dyDescent="0.35">
      <c r="D10" s="421"/>
      <c r="E10" s="913" t="s">
        <v>528</v>
      </c>
      <c r="F10" s="913"/>
      <c r="G10" s="913"/>
    </row>
    <row r="11" spans="1:12" ht="23.25" x14ac:dyDescent="0.35">
      <c r="C11" s="368"/>
      <c r="E11" s="913" t="s">
        <v>529</v>
      </c>
      <c r="F11" s="913"/>
      <c r="G11" s="913"/>
    </row>
    <row r="12" spans="1:12" ht="23.25" x14ac:dyDescent="0.35">
      <c r="E12" s="913" t="s">
        <v>530</v>
      </c>
      <c r="F12" s="913"/>
      <c r="G12" s="913"/>
    </row>
    <row r="13" spans="1:12" x14ac:dyDescent="0.2"/>
    <row r="14" spans="1:12" x14ac:dyDescent="0.2"/>
    <row r="15" spans="1:12" x14ac:dyDescent="0.2"/>
    <row r="16" spans="1:12" x14ac:dyDescent="0.2"/>
  </sheetData>
  <sheetProtection password="CDA0" sheet="1" objects="1" scenarios="1"/>
  <mergeCells count="5">
    <mergeCell ref="A1:G1"/>
    <mergeCell ref="A2:G2"/>
    <mergeCell ref="E10:G10"/>
    <mergeCell ref="E11:G11"/>
    <mergeCell ref="E12:G12"/>
  </mergeCells>
  <pageMargins left="0.31496062992125984" right="0.31496062992125984" top="0.3543307086614173" bottom="0.19685039370078741" header="0.19685039370078741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K29"/>
  <sheetViews>
    <sheetView topLeftCell="A17" workbookViewId="0">
      <selection activeCell="H22" sqref="H22"/>
    </sheetView>
  </sheetViews>
  <sheetFormatPr defaultColWidth="0" defaultRowHeight="12.75" zeroHeight="1" x14ac:dyDescent="0.2"/>
  <cols>
    <col min="1" max="1" width="8.28515625" style="379" customWidth="1"/>
    <col min="2" max="2" width="14.7109375" style="379" customWidth="1"/>
    <col min="3" max="3" width="27.7109375" style="379" customWidth="1"/>
    <col min="4" max="4" width="26.28515625" style="379" customWidth="1"/>
    <col min="5" max="5" width="27.28515625" style="379" customWidth="1"/>
    <col min="6" max="6" width="27.42578125" style="379" customWidth="1"/>
    <col min="7" max="11" width="9.28515625" style="379" customWidth="1"/>
    <col min="12" max="16384" width="9.28515625" style="379" hidden="1"/>
  </cols>
  <sheetData>
    <row r="1" spans="1:6" ht="23.25" x14ac:dyDescent="0.35">
      <c r="A1" s="917" t="s">
        <v>500</v>
      </c>
      <c r="B1" s="917"/>
      <c r="C1" s="917"/>
      <c r="D1" s="917"/>
      <c r="E1" s="917"/>
      <c r="F1" s="917"/>
    </row>
    <row r="2" spans="1:6" x14ac:dyDescent="0.2"/>
    <row r="3" spans="1:6" ht="23.25" x14ac:dyDescent="0.2">
      <c r="A3" s="918" t="s">
        <v>198</v>
      </c>
      <c r="B3" s="918"/>
      <c r="C3" s="397">
        <v>307335</v>
      </c>
      <c r="D3" s="399"/>
      <c r="E3" s="399"/>
      <c r="F3" s="422" t="s">
        <v>587</v>
      </c>
    </row>
    <row r="4" spans="1:6" ht="18.75" x14ac:dyDescent="0.3">
      <c r="A4" s="796" t="s">
        <v>588</v>
      </c>
      <c r="B4" s="796"/>
      <c r="C4" s="796"/>
      <c r="D4" s="796"/>
      <c r="E4" s="796"/>
      <c r="F4" s="796"/>
    </row>
    <row r="5" spans="1:6" ht="18.75" x14ac:dyDescent="0.3">
      <c r="A5" s="919" t="s">
        <v>542</v>
      </c>
      <c r="B5" s="919"/>
      <c r="C5" s="919"/>
      <c r="D5" s="919"/>
      <c r="E5" s="919"/>
      <c r="F5" s="919"/>
    </row>
    <row r="6" spans="1:6" s="424" customFormat="1" ht="30.75" customHeight="1" x14ac:dyDescent="0.2">
      <c r="A6" s="423" t="s">
        <v>0</v>
      </c>
      <c r="B6" s="423" t="s">
        <v>533</v>
      </c>
      <c r="C6" s="423" t="s">
        <v>589</v>
      </c>
      <c r="D6" s="423" t="s">
        <v>590</v>
      </c>
      <c r="E6" s="423" t="s">
        <v>591</v>
      </c>
      <c r="F6" s="423" t="s">
        <v>592</v>
      </c>
    </row>
    <row r="7" spans="1:6" ht="33" customHeight="1" x14ac:dyDescent="0.2">
      <c r="A7" s="387">
        <v>1</v>
      </c>
      <c r="B7" s="387">
        <v>9</v>
      </c>
      <c r="C7" s="387">
        <f>'MASTER DATA SHEET'!G12</f>
        <v>0</v>
      </c>
      <c r="D7" s="387">
        <f>C7*10</f>
        <v>0</v>
      </c>
      <c r="E7" s="387">
        <f>'MASTER DATA SHEET'!H12</f>
        <v>0</v>
      </c>
      <c r="F7" s="387">
        <f>E7*10</f>
        <v>0</v>
      </c>
    </row>
    <row r="8" spans="1:6" ht="33" customHeight="1" x14ac:dyDescent="0.2">
      <c r="A8" s="387">
        <v>2</v>
      </c>
      <c r="B8" s="387">
        <v>10</v>
      </c>
      <c r="C8" s="387">
        <f>'MASTER DATA SHEET'!G13</f>
        <v>0</v>
      </c>
      <c r="D8" s="387">
        <f t="shared" ref="D8:D10" si="0">C8*10</f>
        <v>0</v>
      </c>
      <c r="E8" s="387">
        <f>'MASTER DATA SHEET'!H13</f>
        <v>0</v>
      </c>
      <c r="F8" s="387">
        <f t="shared" ref="F8:F10" si="1">E8*10</f>
        <v>0</v>
      </c>
    </row>
    <row r="9" spans="1:6" ht="33" customHeight="1" x14ac:dyDescent="0.2">
      <c r="A9" s="387">
        <v>3</v>
      </c>
      <c r="B9" s="387">
        <v>11</v>
      </c>
      <c r="C9" s="387">
        <f>'MASTER DATA SHEET'!G14</f>
        <v>0</v>
      </c>
      <c r="D9" s="387">
        <f t="shared" si="0"/>
        <v>0</v>
      </c>
      <c r="E9" s="387">
        <f>'MASTER DATA SHEET'!H14</f>
        <v>0</v>
      </c>
      <c r="F9" s="387">
        <f t="shared" si="1"/>
        <v>0</v>
      </c>
    </row>
    <row r="10" spans="1:6" ht="33" customHeight="1" x14ac:dyDescent="0.2">
      <c r="A10" s="387">
        <v>4</v>
      </c>
      <c r="B10" s="387">
        <v>12</v>
      </c>
      <c r="C10" s="387">
        <f>'MASTER DATA SHEET'!G15</f>
        <v>0</v>
      </c>
      <c r="D10" s="387">
        <f t="shared" si="0"/>
        <v>0</v>
      </c>
      <c r="E10" s="387">
        <f>'MASTER DATA SHEET'!H15</f>
        <v>0</v>
      </c>
      <c r="F10" s="387">
        <f t="shared" si="1"/>
        <v>0</v>
      </c>
    </row>
    <row r="11" spans="1:6" ht="33" customHeight="1" x14ac:dyDescent="0.2">
      <c r="A11" s="920" t="s">
        <v>7</v>
      </c>
      <c r="B11" s="921"/>
      <c r="C11" s="389">
        <f>SUM(C7:C10)</f>
        <v>0</v>
      </c>
      <c r="D11" s="389">
        <f t="shared" ref="D11:F11" si="2">SUM(D7:D10)</f>
        <v>0</v>
      </c>
      <c r="E11" s="389">
        <f t="shared" si="2"/>
        <v>0</v>
      </c>
      <c r="F11" s="389">
        <f t="shared" si="2"/>
        <v>0</v>
      </c>
    </row>
    <row r="12" spans="1:6" ht="18.75" x14ac:dyDescent="0.3">
      <c r="A12" s="914" t="s">
        <v>593</v>
      </c>
      <c r="B12" s="915"/>
      <c r="C12" s="915"/>
      <c r="D12" s="915"/>
      <c r="E12" s="915"/>
      <c r="F12" s="916"/>
    </row>
    <row r="13" spans="1:6" ht="32.25" customHeight="1" x14ac:dyDescent="0.2">
      <c r="A13" s="423" t="s">
        <v>0</v>
      </c>
      <c r="B13" s="423" t="s">
        <v>533</v>
      </c>
      <c r="C13" s="423" t="s">
        <v>589</v>
      </c>
      <c r="D13" s="423" t="s">
        <v>590</v>
      </c>
      <c r="E13" s="423" t="s">
        <v>591</v>
      </c>
      <c r="F13" s="423" t="s">
        <v>592</v>
      </c>
    </row>
    <row r="14" spans="1:6" ht="33.75" customHeight="1" x14ac:dyDescent="0.2">
      <c r="A14" s="387">
        <v>1</v>
      </c>
      <c r="B14" s="387">
        <v>9</v>
      </c>
      <c r="C14" s="387">
        <f>'MASTER DATA SHEET'!I12</f>
        <v>0</v>
      </c>
      <c r="D14" s="387">
        <f>C14*5</f>
        <v>0</v>
      </c>
      <c r="E14" s="387">
        <f>'MASTER DATA SHEET'!J12</f>
        <v>0</v>
      </c>
      <c r="F14" s="387">
        <f>E14*5</f>
        <v>0</v>
      </c>
    </row>
    <row r="15" spans="1:6" ht="33.75" customHeight="1" x14ac:dyDescent="0.2">
      <c r="A15" s="387">
        <v>2</v>
      </c>
      <c r="B15" s="387">
        <v>10</v>
      </c>
      <c r="C15" s="387">
        <f>'MASTER DATA SHEET'!I13</f>
        <v>0</v>
      </c>
      <c r="D15" s="387">
        <f t="shared" ref="D15:D17" si="3">C15*5</f>
        <v>0</v>
      </c>
      <c r="E15" s="387">
        <f>'MASTER DATA SHEET'!J13</f>
        <v>0</v>
      </c>
      <c r="F15" s="387">
        <f t="shared" ref="F15:F17" si="4">E15*5</f>
        <v>0</v>
      </c>
    </row>
    <row r="16" spans="1:6" ht="33.75" customHeight="1" x14ac:dyDescent="0.2">
      <c r="A16" s="387">
        <v>3</v>
      </c>
      <c r="B16" s="387">
        <v>11</v>
      </c>
      <c r="C16" s="387">
        <f>'MASTER DATA SHEET'!I14</f>
        <v>0</v>
      </c>
      <c r="D16" s="387">
        <f t="shared" si="3"/>
        <v>0</v>
      </c>
      <c r="E16" s="387">
        <f>'MASTER DATA SHEET'!J14</f>
        <v>0</v>
      </c>
      <c r="F16" s="387">
        <f t="shared" si="4"/>
        <v>0</v>
      </c>
    </row>
    <row r="17" spans="1:6" ht="33.75" customHeight="1" x14ac:dyDescent="0.2">
      <c r="A17" s="387">
        <v>4</v>
      </c>
      <c r="B17" s="387">
        <v>12</v>
      </c>
      <c r="C17" s="387">
        <f>'MASTER DATA SHEET'!I15</f>
        <v>0</v>
      </c>
      <c r="D17" s="387">
        <f t="shared" si="3"/>
        <v>0</v>
      </c>
      <c r="E17" s="387">
        <f>'MASTER DATA SHEET'!J15</f>
        <v>0</v>
      </c>
      <c r="F17" s="387">
        <f t="shared" si="4"/>
        <v>0</v>
      </c>
    </row>
    <row r="18" spans="1:6" ht="33.75" customHeight="1" x14ac:dyDescent="0.2">
      <c r="A18" s="920" t="s">
        <v>7</v>
      </c>
      <c r="B18" s="921"/>
      <c r="C18" s="389">
        <f>SUM(C14:C17)</f>
        <v>0</v>
      </c>
      <c r="D18" s="389">
        <f t="shared" ref="D18:F18" si="5">SUM(D14:D17)</f>
        <v>0</v>
      </c>
      <c r="E18" s="389">
        <f t="shared" si="5"/>
        <v>0</v>
      </c>
      <c r="F18" s="389">
        <f t="shared" si="5"/>
        <v>0</v>
      </c>
    </row>
    <row r="19" spans="1:6" x14ac:dyDescent="0.2">
      <c r="A19" s="381"/>
      <c r="B19" s="381"/>
      <c r="C19" s="381"/>
      <c r="D19" s="381"/>
      <c r="E19" s="381"/>
      <c r="F19" s="381"/>
    </row>
    <row r="20" spans="1:6" x14ac:dyDescent="0.2">
      <c r="A20" s="381"/>
      <c r="B20" s="381"/>
      <c r="C20" s="381"/>
      <c r="D20" s="381"/>
      <c r="E20" s="381"/>
      <c r="F20" s="381"/>
    </row>
    <row r="21" spans="1:6" ht="18.75" x14ac:dyDescent="0.3">
      <c r="A21" s="381"/>
      <c r="B21" s="381"/>
      <c r="C21" s="381"/>
      <c r="E21" s="891" t="s">
        <v>528</v>
      </c>
      <c r="F21" s="891"/>
    </row>
    <row r="22" spans="1:6" ht="18.75" x14ac:dyDescent="0.3">
      <c r="A22" s="381"/>
      <c r="B22" s="381"/>
      <c r="C22" s="425"/>
      <c r="E22" s="891" t="s">
        <v>529</v>
      </c>
      <c r="F22" s="891"/>
    </row>
    <row r="23" spans="1:6" ht="18.75" x14ac:dyDescent="0.3">
      <c r="A23" s="381"/>
      <c r="B23" s="381"/>
      <c r="C23" s="381"/>
      <c r="E23" s="891" t="s">
        <v>530</v>
      </c>
      <c r="F23" s="891"/>
    </row>
    <row r="24" spans="1:6" x14ac:dyDescent="0.2"/>
    <row r="25" spans="1:6" x14ac:dyDescent="0.2"/>
    <row r="26" spans="1:6" ht="65.25" customHeight="1" x14ac:dyDescent="0.45">
      <c r="A26" s="922" t="s">
        <v>239</v>
      </c>
      <c r="B26" s="922"/>
      <c r="C26" s="922"/>
      <c r="D26" s="922"/>
      <c r="E26" s="922"/>
      <c r="F26" s="922"/>
    </row>
    <row r="27" spans="1:6" x14ac:dyDescent="0.2"/>
    <row r="28" spans="1:6" x14ac:dyDescent="0.2"/>
    <row r="29" spans="1:6" x14ac:dyDescent="0.2"/>
  </sheetData>
  <sheetProtection password="CDA0" sheet="1" objects="1" scenarios="1"/>
  <mergeCells count="11">
    <mergeCell ref="A18:B18"/>
    <mergeCell ref="E21:F21"/>
    <mergeCell ref="E22:F22"/>
    <mergeCell ref="E23:F23"/>
    <mergeCell ref="A26:F26"/>
    <mergeCell ref="A12:F12"/>
    <mergeCell ref="A1:F1"/>
    <mergeCell ref="A3:B3"/>
    <mergeCell ref="A4:F4"/>
    <mergeCell ref="A5:F5"/>
    <mergeCell ref="A11:B11"/>
  </mergeCells>
  <printOptions horizontalCentered="1"/>
  <pageMargins left="0.31496062992125984" right="0.31496062992125984" top="0.35433070866141736" bottom="0.19685039370078741" header="0.19685039370078741" footer="0.31496062992125984"/>
  <pageSetup paperSize="9" scale="9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L25"/>
  <sheetViews>
    <sheetView topLeftCell="A13" workbookViewId="0">
      <selection activeCell="H22" sqref="H22"/>
    </sheetView>
  </sheetViews>
  <sheetFormatPr defaultColWidth="0" defaultRowHeight="12.75" zeroHeight="1" x14ac:dyDescent="0.2"/>
  <cols>
    <col min="1" max="1" width="42.28515625" style="379" customWidth="1"/>
    <col min="2" max="2" width="37.5703125" style="379" customWidth="1"/>
    <col min="3" max="3" width="35.7109375" style="379" customWidth="1"/>
    <col min="4" max="12" width="9.28515625" style="379" customWidth="1"/>
    <col min="13" max="16384" width="9.28515625" style="379" hidden="1"/>
  </cols>
  <sheetData>
    <row r="1" spans="1:3" ht="23.25" x14ac:dyDescent="0.35">
      <c r="A1" s="917" t="s">
        <v>500</v>
      </c>
      <c r="B1" s="917"/>
      <c r="C1" s="917"/>
    </row>
    <row r="2" spans="1:3" x14ac:dyDescent="0.2"/>
    <row r="3" spans="1:3" ht="23.25" x14ac:dyDescent="0.2">
      <c r="A3" s="426" t="s">
        <v>198</v>
      </c>
      <c r="B3" s="427">
        <v>307335</v>
      </c>
    </row>
    <row r="4" spans="1:3" ht="18.75" x14ac:dyDescent="0.3">
      <c r="A4" s="915" t="s">
        <v>594</v>
      </c>
      <c r="B4" s="915"/>
      <c r="C4" s="915"/>
    </row>
    <row r="5" spans="1:3" ht="18.75" x14ac:dyDescent="0.3">
      <c r="A5" s="428" t="s">
        <v>595</v>
      </c>
      <c r="B5" s="429"/>
      <c r="C5" s="429"/>
    </row>
    <row r="6" spans="1:3" ht="27" customHeight="1" x14ac:dyDescent="0.2">
      <c r="A6" s="423" t="s">
        <v>86</v>
      </c>
      <c r="B6" s="423" t="s">
        <v>596</v>
      </c>
      <c r="C6" s="423" t="s">
        <v>597</v>
      </c>
    </row>
    <row r="7" spans="1:3" ht="21" x14ac:dyDescent="0.2">
      <c r="A7" s="430" t="s">
        <v>598</v>
      </c>
      <c r="B7" s="468">
        <v>0</v>
      </c>
      <c r="C7" s="468">
        <v>0</v>
      </c>
    </row>
    <row r="8" spans="1:3" ht="21" x14ac:dyDescent="0.2">
      <c r="A8" s="430" t="s">
        <v>599</v>
      </c>
      <c r="B8" s="468">
        <v>0</v>
      </c>
      <c r="C8" s="468">
        <v>0</v>
      </c>
    </row>
    <row r="9" spans="1:3" ht="21" x14ac:dyDescent="0.2">
      <c r="A9" s="431" t="s">
        <v>600</v>
      </c>
      <c r="B9" s="467">
        <f>SUM(B7:B8)</f>
        <v>0</v>
      </c>
      <c r="C9" s="467">
        <f>SUM(C7:C8)</f>
        <v>0</v>
      </c>
    </row>
    <row r="10" spans="1:3" ht="21" x14ac:dyDescent="0.2">
      <c r="A10" s="430" t="s">
        <v>601</v>
      </c>
      <c r="B10" s="432"/>
      <c r="C10" s="432"/>
    </row>
    <row r="11" spans="1:3" ht="21" x14ac:dyDescent="0.2">
      <c r="A11" s="430" t="s">
        <v>602</v>
      </c>
      <c r="B11" s="433">
        <f>'MASTER DATA SHEET'!A12</f>
        <v>0</v>
      </c>
      <c r="C11" s="433">
        <f>'MASTER DATA SHEET'!B12</f>
        <v>0</v>
      </c>
    </row>
    <row r="12" spans="1:3" ht="37.5" x14ac:dyDescent="0.2">
      <c r="A12" s="434" t="s">
        <v>603</v>
      </c>
      <c r="B12" s="468">
        <v>0</v>
      </c>
      <c r="C12" s="468">
        <v>0</v>
      </c>
    </row>
    <row r="13" spans="1:3" ht="21" x14ac:dyDescent="0.2">
      <c r="A13" s="430" t="s">
        <v>604</v>
      </c>
      <c r="B13" s="433">
        <f>'MASTER DATA SHEET'!C12</f>
        <v>0</v>
      </c>
      <c r="C13" s="433">
        <f>'MASTER DATA SHEET'!D12</f>
        <v>0</v>
      </c>
    </row>
    <row r="14" spans="1:3" ht="21" x14ac:dyDescent="0.2">
      <c r="A14" s="431" t="s">
        <v>605</v>
      </c>
      <c r="B14" s="467">
        <f>SUM(B11:B13)</f>
        <v>0</v>
      </c>
      <c r="C14" s="467">
        <f>SUM(C11:C13)</f>
        <v>0</v>
      </c>
    </row>
    <row r="15" spans="1:3" ht="21" x14ac:dyDescent="0.2">
      <c r="A15" s="431" t="s">
        <v>606</v>
      </c>
      <c r="B15" s="467">
        <f>B9+B14</f>
        <v>0</v>
      </c>
      <c r="C15" s="467">
        <f>C9+C14</f>
        <v>0</v>
      </c>
    </row>
    <row r="16" spans="1:3" ht="15" x14ac:dyDescent="0.2">
      <c r="A16" s="435"/>
      <c r="B16" s="381"/>
      <c r="C16" s="381"/>
    </row>
    <row r="17" spans="1:3" ht="15" x14ac:dyDescent="0.2">
      <c r="A17" s="435"/>
      <c r="B17" s="381"/>
      <c r="C17" s="381"/>
    </row>
    <row r="18" spans="1:3" ht="18.75" x14ac:dyDescent="0.2">
      <c r="A18" s="436"/>
      <c r="C18" s="437" t="s">
        <v>528</v>
      </c>
    </row>
    <row r="19" spans="1:3" ht="18.75" x14ac:dyDescent="0.2">
      <c r="A19" s="381"/>
      <c r="C19" s="437" t="s">
        <v>529</v>
      </c>
    </row>
    <row r="20" spans="1:3" ht="18.75" x14ac:dyDescent="0.2">
      <c r="A20" s="381"/>
      <c r="B20" s="421"/>
      <c r="C20" s="437" t="s">
        <v>530</v>
      </c>
    </row>
    <row r="21" spans="1:3" ht="15" x14ac:dyDescent="0.25">
      <c r="A21" s="381"/>
      <c r="B21" s="381"/>
      <c r="C21" s="368"/>
    </row>
    <row r="22" spans="1:3" x14ac:dyDescent="0.2"/>
    <row r="23" spans="1:3" x14ac:dyDescent="0.2"/>
    <row r="24" spans="1:3" ht="30.75" x14ac:dyDescent="0.45">
      <c r="A24" s="922" t="s">
        <v>239</v>
      </c>
      <c r="B24" s="922"/>
      <c r="C24" s="922"/>
    </row>
    <row r="25" spans="1:3" x14ac:dyDescent="0.2"/>
  </sheetData>
  <sheetProtection password="CDA0" sheet="1" objects="1" scenarios="1"/>
  <mergeCells count="3">
    <mergeCell ref="A1:C1"/>
    <mergeCell ref="A4:C4"/>
    <mergeCell ref="A24:C24"/>
  </mergeCells>
  <pageMargins left="0.7" right="0.7" top="0.75" bottom="0.75" header="0.3" footer="0.3"/>
  <pageSetup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13"/>
  <sheetViews>
    <sheetView workbookViewId="0">
      <selection activeCell="H22" sqref="H22"/>
    </sheetView>
  </sheetViews>
  <sheetFormatPr defaultColWidth="0" defaultRowHeight="12.75" zeroHeight="1" x14ac:dyDescent="0.2"/>
  <cols>
    <col min="1" max="1" width="6.28515625" style="381" customWidth="1"/>
    <col min="2" max="2" width="13.42578125" style="381" customWidth="1"/>
    <col min="3" max="3" width="18.7109375" style="381" customWidth="1"/>
    <col min="4" max="4" width="23.7109375" style="381" customWidth="1"/>
    <col min="5" max="6" width="17.42578125" style="381" customWidth="1"/>
    <col min="7" max="7" width="18.5703125" style="381" customWidth="1"/>
    <col min="8" max="8" width="22.7109375" style="381" customWidth="1"/>
    <col min="9" max="12" width="9.28515625" style="381" customWidth="1"/>
    <col min="13" max="13" width="0" style="381" hidden="1" customWidth="1"/>
    <col min="14" max="16384" width="9.28515625" style="381" hidden="1"/>
  </cols>
  <sheetData>
    <row r="1" spans="1:12" s="439" customFormat="1" ht="26.25" x14ac:dyDescent="0.3">
      <c r="A1" s="802" t="s">
        <v>500</v>
      </c>
      <c r="B1" s="802"/>
      <c r="C1" s="802"/>
      <c r="D1" s="802"/>
      <c r="E1" s="802"/>
      <c r="F1" s="802"/>
      <c r="G1" s="802"/>
      <c r="H1" s="802"/>
      <c r="I1" s="438"/>
      <c r="J1" s="438"/>
      <c r="K1" s="438"/>
      <c r="L1" s="438"/>
    </row>
    <row r="2" spans="1:12" ht="23.25" x14ac:dyDescent="0.3">
      <c r="A2" s="791" t="s">
        <v>607</v>
      </c>
      <c r="B2" s="791"/>
      <c r="C2" s="791"/>
      <c r="D2" s="791"/>
      <c r="E2" s="791"/>
      <c r="F2" s="791"/>
      <c r="G2" s="791"/>
      <c r="H2" s="791"/>
      <c r="I2" s="429"/>
      <c r="J2" s="429"/>
      <c r="K2" s="429"/>
      <c r="L2" s="429"/>
    </row>
    <row r="3" spans="1:12" ht="18.75" x14ac:dyDescent="0.3">
      <c r="A3" s="924" t="s">
        <v>0</v>
      </c>
      <c r="B3" s="926" t="s">
        <v>608</v>
      </c>
      <c r="C3" s="926" t="s">
        <v>609</v>
      </c>
      <c r="D3" s="924" t="s">
        <v>80</v>
      </c>
      <c r="E3" s="924" t="s">
        <v>28</v>
      </c>
      <c r="F3" s="928" t="s">
        <v>610</v>
      </c>
      <c r="G3" s="929"/>
      <c r="H3" s="930"/>
      <c r="I3" s="440"/>
      <c r="J3" s="440"/>
      <c r="K3" s="429"/>
      <c r="L3" s="429"/>
    </row>
    <row r="4" spans="1:12" ht="18.75" x14ac:dyDescent="0.3">
      <c r="A4" s="925"/>
      <c r="B4" s="927"/>
      <c r="C4" s="927"/>
      <c r="D4" s="925"/>
      <c r="E4" s="925"/>
      <c r="F4" s="441" t="s">
        <v>611</v>
      </c>
      <c r="G4" s="442" t="s">
        <v>612</v>
      </c>
      <c r="H4" s="443" t="s">
        <v>613</v>
      </c>
      <c r="I4" s="440"/>
      <c r="J4" s="440"/>
      <c r="K4" s="429"/>
      <c r="L4" s="429"/>
    </row>
    <row r="5" spans="1:12" ht="75" x14ac:dyDescent="0.3">
      <c r="A5" s="54">
        <v>1</v>
      </c>
      <c r="B5" s="469">
        <f>'MASTER DATA SHEET'!C4</f>
        <v>0</v>
      </c>
      <c r="C5" s="469">
        <f>'MASTER DATA SHEET'!H4</f>
        <v>0</v>
      </c>
      <c r="D5" s="470" t="s">
        <v>501</v>
      </c>
      <c r="E5" s="470" t="s">
        <v>528</v>
      </c>
      <c r="F5" s="471"/>
      <c r="G5" s="471"/>
      <c r="H5" s="471"/>
      <c r="I5" s="440"/>
      <c r="J5" s="440"/>
      <c r="K5" s="429"/>
      <c r="L5" s="429"/>
    </row>
    <row r="6" spans="1:12" x14ac:dyDescent="0.2"/>
    <row r="7" spans="1:12" x14ac:dyDescent="0.2"/>
    <row r="8" spans="1:12" ht="18.75" x14ac:dyDescent="0.2">
      <c r="G8" s="923" t="s">
        <v>528</v>
      </c>
      <c r="H8" s="923"/>
    </row>
    <row r="9" spans="1:12" ht="18.75" x14ac:dyDescent="0.2">
      <c r="G9" s="923" t="s">
        <v>529</v>
      </c>
      <c r="H9" s="923"/>
    </row>
    <row r="10" spans="1:12" ht="18.75" x14ac:dyDescent="0.2">
      <c r="E10" s="444"/>
      <c r="G10" s="923" t="s">
        <v>530</v>
      </c>
      <c r="H10" s="923"/>
    </row>
    <row r="11" spans="1:12" x14ac:dyDescent="0.2"/>
    <row r="12" spans="1:12" x14ac:dyDescent="0.2"/>
    <row r="13" spans="1:12" x14ac:dyDescent="0.2"/>
  </sheetData>
  <sheetProtection password="CDA0" sheet="1" objects="1" scenarios="1"/>
  <mergeCells count="11">
    <mergeCell ref="G8:H8"/>
    <mergeCell ref="G9:H9"/>
    <mergeCell ref="G10:H10"/>
    <mergeCell ref="A1:H1"/>
    <mergeCell ref="A2:H2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96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L19"/>
  <sheetViews>
    <sheetView topLeftCell="A5" workbookViewId="0">
      <selection activeCell="H22" sqref="H22"/>
    </sheetView>
  </sheetViews>
  <sheetFormatPr defaultColWidth="0" defaultRowHeight="12.75" zeroHeight="1" x14ac:dyDescent="0.2"/>
  <cols>
    <col min="1" max="1" width="5.7109375" style="379" customWidth="1"/>
    <col min="2" max="2" width="10.5703125" style="379" customWidth="1"/>
    <col min="3" max="3" width="19.7109375" style="379" customWidth="1"/>
    <col min="4" max="5" width="20.28515625" style="379" customWidth="1"/>
    <col min="6" max="6" width="21.7109375" style="379" customWidth="1"/>
    <col min="7" max="7" width="17.7109375" style="379" customWidth="1"/>
    <col min="8" max="8" width="18.7109375" style="379" customWidth="1"/>
    <col min="9" max="12" width="9.28515625" style="379" customWidth="1"/>
    <col min="13" max="16384" width="9.28515625" style="379" hidden="1"/>
  </cols>
  <sheetData>
    <row r="1" spans="1:8" ht="26.25" x14ac:dyDescent="0.2">
      <c r="A1" s="802" t="s">
        <v>500</v>
      </c>
      <c r="B1" s="802"/>
      <c r="C1" s="802"/>
      <c r="D1" s="802"/>
      <c r="E1" s="802"/>
      <c r="F1" s="802"/>
      <c r="G1" s="802"/>
      <c r="H1" s="802"/>
    </row>
    <row r="2" spans="1:8" ht="23.25" x14ac:dyDescent="0.3">
      <c r="A2" s="445"/>
      <c r="B2" s="445"/>
      <c r="C2" s="931" t="s">
        <v>198</v>
      </c>
      <c r="D2" s="931"/>
      <c r="E2" s="397">
        <v>307335</v>
      </c>
      <c r="F2" s="445"/>
      <c r="G2" s="445"/>
      <c r="H2" s="446"/>
    </row>
    <row r="3" spans="1:8" ht="20.25" x14ac:dyDescent="0.3">
      <c r="A3" s="932" t="s">
        <v>614</v>
      </c>
      <c r="B3" s="932"/>
      <c r="C3" s="932"/>
      <c r="D3" s="932"/>
      <c r="E3" s="932"/>
      <c r="F3" s="932"/>
      <c r="G3" s="932"/>
      <c r="H3" s="932"/>
    </row>
    <row r="4" spans="1:8" ht="93.75" x14ac:dyDescent="0.2">
      <c r="A4" s="54" t="s">
        <v>38</v>
      </c>
      <c r="B4" s="54" t="s">
        <v>74</v>
      </c>
      <c r="C4" s="54" t="s">
        <v>615</v>
      </c>
      <c r="D4" s="54" t="s">
        <v>616</v>
      </c>
      <c r="E4" s="54" t="s">
        <v>617</v>
      </c>
      <c r="F4" s="54" t="s">
        <v>618</v>
      </c>
      <c r="G4" s="54" t="s">
        <v>619</v>
      </c>
      <c r="H4" s="54" t="s">
        <v>620</v>
      </c>
    </row>
    <row r="5" spans="1:8" ht="93.75" x14ac:dyDescent="0.2">
      <c r="A5" s="447">
        <v>1</v>
      </c>
      <c r="B5" s="472"/>
      <c r="C5" s="474" t="str">
        <f>'MASTER DATA SHEET'!H23</f>
        <v xml:space="preserve"> </v>
      </c>
      <c r="D5" s="54" t="s">
        <v>501</v>
      </c>
      <c r="E5" s="473" t="str">
        <f>'MASTER DATA SHEET'!L23</f>
        <v xml:space="preserve"> </v>
      </c>
      <c r="F5" s="448"/>
      <c r="G5" s="475">
        <f>'MASTER DATA SHEET'!H26</f>
        <v>0</v>
      </c>
      <c r="H5" s="475">
        <f>'MASTER DATA SHEET'!L26</f>
        <v>0</v>
      </c>
    </row>
    <row r="6" spans="1:8" x14ac:dyDescent="0.2">
      <c r="A6" s="381"/>
      <c r="B6" s="381"/>
      <c r="C6" s="381"/>
      <c r="D6" s="381"/>
      <c r="E6" s="381"/>
      <c r="F6" s="381"/>
      <c r="G6" s="381"/>
      <c r="H6" s="381"/>
    </row>
    <row r="7" spans="1:8" x14ac:dyDescent="0.2">
      <c r="A7" s="381"/>
      <c r="B7" s="381"/>
      <c r="C7" s="381"/>
      <c r="D7" s="381"/>
      <c r="E7" s="381"/>
      <c r="F7" s="381"/>
      <c r="G7" s="381"/>
      <c r="H7" s="381"/>
    </row>
    <row r="8" spans="1:8" ht="18.75" x14ac:dyDescent="0.3">
      <c r="A8" s="381"/>
      <c r="B8" s="381"/>
      <c r="C8" s="381"/>
      <c r="D8" s="391"/>
      <c r="E8" s="381"/>
      <c r="F8" s="891" t="s">
        <v>528</v>
      </c>
      <c r="G8" s="891"/>
      <c r="H8" s="381"/>
    </row>
    <row r="9" spans="1:8" ht="18.75" x14ac:dyDescent="0.3">
      <c r="A9" s="381"/>
      <c r="B9" s="381"/>
      <c r="C9" s="381"/>
      <c r="D9" s="381"/>
      <c r="E9" s="381"/>
      <c r="F9" s="891" t="s">
        <v>529</v>
      </c>
      <c r="G9" s="891"/>
      <c r="H9" s="381"/>
    </row>
    <row r="10" spans="1:8" ht="18.75" x14ac:dyDescent="0.3">
      <c r="A10" s="381"/>
      <c r="B10" s="381"/>
      <c r="C10" s="381"/>
      <c r="D10" s="381"/>
      <c r="F10" s="891" t="s">
        <v>530</v>
      </c>
      <c r="G10" s="891"/>
      <c r="H10" s="368"/>
    </row>
    <row r="11" spans="1:8" ht="18.75" x14ac:dyDescent="0.3">
      <c r="A11" s="381"/>
      <c r="B11" s="381"/>
      <c r="C11" s="381"/>
      <c r="D11" s="381"/>
      <c r="F11" s="392"/>
      <c r="G11" s="392"/>
      <c r="H11" s="368"/>
    </row>
    <row r="12" spans="1:8" ht="30.75" x14ac:dyDescent="0.45">
      <c r="A12" s="922" t="s">
        <v>239</v>
      </c>
      <c r="B12" s="922"/>
      <c r="C12" s="922"/>
      <c r="D12" s="922"/>
      <c r="E12" s="922"/>
      <c r="F12" s="922"/>
      <c r="G12" s="922"/>
      <c r="H12" s="922"/>
    </row>
    <row r="13" spans="1:8" x14ac:dyDescent="0.2">
      <c r="A13" s="381"/>
      <c r="B13" s="381"/>
      <c r="C13" s="381"/>
      <c r="D13" s="381"/>
      <c r="E13" s="381"/>
      <c r="F13" s="381"/>
      <c r="G13" s="381"/>
      <c r="H13" s="381"/>
    </row>
    <row r="14" spans="1:8" hidden="1" x14ac:dyDescent="0.2"/>
    <row r="15" spans="1:8" hidden="1" x14ac:dyDescent="0.2"/>
    <row r="16" spans="1:8" hidden="1" x14ac:dyDescent="0.2"/>
    <row r="17" hidden="1" x14ac:dyDescent="0.2"/>
    <row r="18" hidden="1" x14ac:dyDescent="0.2"/>
    <row r="19" hidden="1" x14ac:dyDescent="0.2"/>
  </sheetData>
  <sheetProtection password="CDA0" sheet="1" objects="1" scenarios="1"/>
  <mergeCells count="7">
    <mergeCell ref="A12:H12"/>
    <mergeCell ref="A1:H1"/>
    <mergeCell ref="C2:D2"/>
    <mergeCell ref="A3:H3"/>
    <mergeCell ref="F8:G8"/>
    <mergeCell ref="F9:G9"/>
    <mergeCell ref="F10:G10"/>
  </mergeCells>
  <pageMargins left="0.7" right="0.7" top="0.75" bottom="0.75" header="0.3" footer="0.3"/>
  <pageSetup paperSize="9" scale="9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3"/>
  <sheetViews>
    <sheetView workbookViewId="0">
      <selection activeCell="H22" sqref="H22"/>
    </sheetView>
  </sheetViews>
  <sheetFormatPr defaultColWidth="0" defaultRowHeight="12.75" zeroHeight="1" x14ac:dyDescent="0.2"/>
  <cols>
    <col min="1" max="1" width="8.5703125" style="379" customWidth="1"/>
    <col min="2" max="2" width="7.42578125" style="379" customWidth="1"/>
    <col min="3" max="17" width="6.7109375" style="379" customWidth="1"/>
    <col min="18" max="18" width="7.7109375" style="379" customWidth="1"/>
    <col min="19" max="20" width="6.7109375" style="379" customWidth="1"/>
    <col min="21" max="22" width="9.28515625" style="379" customWidth="1"/>
    <col min="23" max="25" width="0" style="379" hidden="1" customWidth="1"/>
    <col min="26" max="16384" width="9.28515625" style="379" hidden="1"/>
  </cols>
  <sheetData>
    <row r="1" spans="1:22" s="411" customFormat="1" ht="23.25" x14ac:dyDescent="0.3">
      <c r="A1" s="934" t="s">
        <v>500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4"/>
      <c r="T1" s="934"/>
      <c r="U1" s="410"/>
      <c r="V1" s="410"/>
    </row>
    <row r="2" spans="1:22" ht="23.25" x14ac:dyDescent="0.35">
      <c r="A2" s="935" t="s">
        <v>621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412"/>
      <c r="V2" s="412"/>
    </row>
    <row r="3" spans="1:22" ht="7.5" customHeight="1" x14ac:dyDescent="0.3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</row>
    <row r="4" spans="1:22" ht="18.75" x14ac:dyDescent="0.2">
      <c r="A4" s="936" t="s">
        <v>622</v>
      </c>
      <c r="B4" s="936" t="s">
        <v>623</v>
      </c>
      <c r="C4" s="938" t="s">
        <v>624</v>
      </c>
      <c r="D4" s="939"/>
      <c r="E4" s="940"/>
      <c r="F4" s="938" t="s">
        <v>625</v>
      </c>
      <c r="G4" s="939"/>
      <c r="H4" s="940"/>
      <c r="I4" s="938" t="s">
        <v>626</v>
      </c>
      <c r="J4" s="939"/>
      <c r="K4" s="940"/>
      <c r="L4" s="938" t="s">
        <v>627</v>
      </c>
      <c r="M4" s="939"/>
      <c r="N4" s="940"/>
      <c r="O4" s="938" t="s">
        <v>628</v>
      </c>
      <c r="P4" s="939"/>
      <c r="Q4" s="940"/>
      <c r="R4" s="938" t="s">
        <v>629</v>
      </c>
      <c r="S4" s="939"/>
      <c r="T4" s="940"/>
      <c r="U4" s="416"/>
      <c r="V4" s="416"/>
    </row>
    <row r="5" spans="1:22" ht="18.75" x14ac:dyDescent="0.2">
      <c r="A5" s="937"/>
      <c r="B5" s="937"/>
      <c r="C5" s="449" t="s">
        <v>630</v>
      </c>
      <c r="D5" s="449" t="s">
        <v>631</v>
      </c>
      <c r="E5" s="449" t="s">
        <v>632</v>
      </c>
      <c r="F5" s="449" t="s">
        <v>630</v>
      </c>
      <c r="G5" s="449" t="s">
        <v>631</v>
      </c>
      <c r="H5" s="449" t="s">
        <v>632</v>
      </c>
      <c r="I5" s="449" t="s">
        <v>630</v>
      </c>
      <c r="J5" s="449" t="s">
        <v>631</v>
      </c>
      <c r="K5" s="449" t="s">
        <v>632</v>
      </c>
      <c r="L5" s="449" t="s">
        <v>630</v>
      </c>
      <c r="M5" s="449" t="s">
        <v>631</v>
      </c>
      <c r="N5" s="449" t="s">
        <v>632</v>
      </c>
      <c r="O5" s="449" t="s">
        <v>630</v>
      </c>
      <c r="P5" s="449" t="s">
        <v>631</v>
      </c>
      <c r="Q5" s="449" t="s">
        <v>632</v>
      </c>
      <c r="R5" s="449" t="s">
        <v>630</v>
      </c>
      <c r="S5" s="449" t="s">
        <v>631</v>
      </c>
      <c r="T5" s="449" t="s">
        <v>632</v>
      </c>
      <c r="U5" s="416"/>
      <c r="V5" s="416"/>
    </row>
    <row r="6" spans="1:22" ht="18.75" x14ac:dyDescent="0.2">
      <c r="A6" s="450">
        <v>1</v>
      </c>
      <c r="B6" s="451">
        <v>1</v>
      </c>
      <c r="C6" s="476"/>
      <c r="D6" s="476"/>
      <c r="E6" s="452">
        <v>0</v>
      </c>
      <c r="F6" s="476"/>
      <c r="G6" s="476"/>
      <c r="H6" s="452">
        <v>0</v>
      </c>
      <c r="I6" s="476"/>
      <c r="J6" s="476"/>
      <c r="K6" s="452">
        <v>0</v>
      </c>
      <c r="L6" s="476"/>
      <c r="M6" s="476"/>
      <c r="N6" s="452">
        <v>0</v>
      </c>
      <c r="O6" s="476"/>
      <c r="P6" s="476"/>
      <c r="Q6" s="451">
        <v>0</v>
      </c>
      <c r="R6" s="453">
        <v>0</v>
      </c>
      <c r="S6" s="453">
        <v>0</v>
      </c>
      <c r="T6" s="452">
        <v>0</v>
      </c>
      <c r="U6" s="416"/>
      <c r="V6" s="416"/>
    </row>
    <row r="7" spans="1:22" ht="18.75" x14ac:dyDescent="0.2">
      <c r="A7" s="450">
        <v>2</v>
      </c>
      <c r="B7" s="451">
        <v>2</v>
      </c>
      <c r="C7" s="476"/>
      <c r="D7" s="476"/>
      <c r="E7" s="452">
        <v>0</v>
      </c>
      <c r="F7" s="476"/>
      <c r="G7" s="476"/>
      <c r="H7" s="452">
        <v>0</v>
      </c>
      <c r="I7" s="476"/>
      <c r="J7" s="476"/>
      <c r="K7" s="452">
        <v>0</v>
      </c>
      <c r="L7" s="476"/>
      <c r="M7" s="476"/>
      <c r="N7" s="452">
        <v>0</v>
      </c>
      <c r="O7" s="476"/>
      <c r="P7" s="476"/>
      <c r="Q7" s="451">
        <v>0</v>
      </c>
      <c r="R7" s="453">
        <v>0</v>
      </c>
      <c r="S7" s="453">
        <v>0</v>
      </c>
      <c r="T7" s="452">
        <v>0</v>
      </c>
      <c r="U7" s="416"/>
      <c r="V7" s="416"/>
    </row>
    <row r="8" spans="1:22" ht="18.75" x14ac:dyDescent="0.2">
      <c r="A8" s="450">
        <v>3</v>
      </c>
      <c r="B8" s="451">
        <v>3</v>
      </c>
      <c r="C8" s="476"/>
      <c r="D8" s="476"/>
      <c r="E8" s="452">
        <v>0</v>
      </c>
      <c r="F8" s="476"/>
      <c r="G8" s="476"/>
      <c r="H8" s="452">
        <v>0</v>
      </c>
      <c r="I8" s="476"/>
      <c r="J8" s="476"/>
      <c r="K8" s="452">
        <v>0</v>
      </c>
      <c r="L8" s="476"/>
      <c r="M8" s="476"/>
      <c r="N8" s="452">
        <v>0</v>
      </c>
      <c r="O8" s="476"/>
      <c r="P8" s="476"/>
      <c r="Q8" s="451">
        <v>0</v>
      </c>
      <c r="R8" s="453">
        <v>0</v>
      </c>
      <c r="S8" s="453">
        <v>0</v>
      </c>
      <c r="T8" s="452">
        <v>0</v>
      </c>
    </row>
    <row r="9" spans="1:22" ht="18.75" x14ac:dyDescent="0.2">
      <c r="A9" s="450">
        <v>4</v>
      </c>
      <c r="B9" s="451">
        <v>4</v>
      </c>
      <c r="C9" s="476"/>
      <c r="D9" s="476"/>
      <c r="E9" s="452">
        <v>0</v>
      </c>
      <c r="F9" s="476"/>
      <c r="G9" s="476"/>
      <c r="H9" s="452">
        <v>0</v>
      </c>
      <c r="I9" s="476"/>
      <c r="J9" s="476"/>
      <c r="K9" s="452">
        <v>0</v>
      </c>
      <c r="L9" s="476"/>
      <c r="M9" s="476"/>
      <c r="N9" s="452">
        <v>0</v>
      </c>
      <c r="O9" s="476"/>
      <c r="P9" s="476"/>
      <c r="Q9" s="451">
        <v>0</v>
      </c>
      <c r="R9" s="453">
        <v>0</v>
      </c>
      <c r="S9" s="453">
        <v>0</v>
      </c>
      <c r="T9" s="452">
        <v>0</v>
      </c>
    </row>
    <row r="10" spans="1:22" ht="18.75" x14ac:dyDescent="0.2">
      <c r="A10" s="450">
        <v>5</v>
      </c>
      <c r="B10" s="451">
        <v>5</v>
      </c>
      <c r="C10" s="476"/>
      <c r="D10" s="476"/>
      <c r="E10" s="452">
        <v>0</v>
      </c>
      <c r="F10" s="476"/>
      <c r="G10" s="476"/>
      <c r="H10" s="452">
        <v>0</v>
      </c>
      <c r="I10" s="476"/>
      <c r="J10" s="476"/>
      <c r="K10" s="452">
        <v>0</v>
      </c>
      <c r="L10" s="476"/>
      <c r="M10" s="476"/>
      <c r="N10" s="452">
        <v>0</v>
      </c>
      <c r="O10" s="476"/>
      <c r="P10" s="476"/>
      <c r="Q10" s="451">
        <v>0</v>
      </c>
      <c r="R10" s="453">
        <v>0</v>
      </c>
      <c r="S10" s="453">
        <v>0</v>
      </c>
      <c r="T10" s="452">
        <v>0</v>
      </c>
    </row>
    <row r="11" spans="1:22" ht="18.75" x14ac:dyDescent="0.2">
      <c r="A11" s="450">
        <v>6</v>
      </c>
      <c r="B11" s="451">
        <v>6</v>
      </c>
      <c r="C11" s="476"/>
      <c r="D11" s="476"/>
      <c r="E11" s="452">
        <v>0</v>
      </c>
      <c r="F11" s="476"/>
      <c r="G11" s="476"/>
      <c r="H11" s="452">
        <v>0</v>
      </c>
      <c r="I11" s="476"/>
      <c r="J11" s="476"/>
      <c r="K11" s="452">
        <v>0</v>
      </c>
      <c r="L11" s="476"/>
      <c r="M11" s="476"/>
      <c r="N11" s="452">
        <v>0</v>
      </c>
      <c r="O11" s="476"/>
      <c r="P11" s="476"/>
      <c r="Q11" s="451">
        <v>0</v>
      </c>
      <c r="R11" s="453">
        <v>0</v>
      </c>
      <c r="S11" s="453">
        <v>0</v>
      </c>
      <c r="T11" s="452">
        <v>0</v>
      </c>
    </row>
    <row r="12" spans="1:22" ht="18.75" x14ac:dyDescent="0.2">
      <c r="A12" s="450">
        <v>7</v>
      </c>
      <c r="B12" s="451">
        <v>7</v>
      </c>
      <c r="C12" s="476"/>
      <c r="D12" s="476"/>
      <c r="E12" s="452">
        <v>0</v>
      </c>
      <c r="F12" s="476"/>
      <c r="G12" s="476"/>
      <c r="H12" s="452">
        <v>0</v>
      </c>
      <c r="I12" s="476"/>
      <c r="J12" s="476"/>
      <c r="K12" s="452">
        <v>0</v>
      </c>
      <c r="L12" s="476"/>
      <c r="M12" s="476"/>
      <c r="N12" s="452">
        <v>0</v>
      </c>
      <c r="O12" s="476"/>
      <c r="P12" s="476"/>
      <c r="Q12" s="451">
        <v>0</v>
      </c>
      <c r="R12" s="453">
        <v>0</v>
      </c>
      <c r="S12" s="453">
        <v>0</v>
      </c>
      <c r="T12" s="452">
        <v>0</v>
      </c>
    </row>
    <row r="13" spans="1:22" ht="18.75" x14ac:dyDescent="0.2">
      <c r="A13" s="450">
        <v>8</v>
      </c>
      <c r="B13" s="451">
        <v>8</v>
      </c>
      <c r="C13" s="476"/>
      <c r="D13" s="476"/>
      <c r="E13" s="452">
        <v>0</v>
      </c>
      <c r="F13" s="476"/>
      <c r="G13" s="476"/>
      <c r="H13" s="452">
        <v>0</v>
      </c>
      <c r="I13" s="476"/>
      <c r="J13" s="476"/>
      <c r="K13" s="452">
        <v>0</v>
      </c>
      <c r="L13" s="476"/>
      <c r="M13" s="476"/>
      <c r="N13" s="452">
        <v>0</v>
      </c>
      <c r="O13" s="476"/>
      <c r="P13" s="476"/>
      <c r="Q13" s="451">
        <v>0</v>
      </c>
      <c r="R13" s="453">
        <v>0</v>
      </c>
      <c r="S13" s="453">
        <v>0</v>
      </c>
      <c r="T13" s="452">
        <v>0</v>
      </c>
    </row>
    <row r="14" spans="1:22" ht="18.75" x14ac:dyDescent="0.2">
      <c r="A14" s="450">
        <v>9</v>
      </c>
      <c r="B14" s="451">
        <v>9</v>
      </c>
      <c r="C14" s="476"/>
      <c r="D14" s="476"/>
      <c r="E14" s="452">
        <v>0</v>
      </c>
      <c r="F14" s="476"/>
      <c r="G14" s="476"/>
      <c r="H14" s="452">
        <v>0</v>
      </c>
      <c r="I14" s="476"/>
      <c r="J14" s="476"/>
      <c r="K14" s="452">
        <v>0</v>
      </c>
      <c r="L14" s="476"/>
      <c r="M14" s="476"/>
      <c r="N14" s="452">
        <v>0</v>
      </c>
      <c r="O14" s="476"/>
      <c r="P14" s="476"/>
      <c r="Q14" s="451">
        <v>0</v>
      </c>
      <c r="R14" s="453">
        <v>0</v>
      </c>
      <c r="S14" s="453">
        <v>0</v>
      </c>
      <c r="T14" s="452">
        <v>0</v>
      </c>
    </row>
    <row r="15" spans="1:22" ht="18.75" x14ac:dyDescent="0.2">
      <c r="A15" s="450">
        <v>10</v>
      </c>
      <c r="B15" s="451">
        <v>10</v>
      </c>
      <c r="C15" s="476"/>
      <c r="D15" s="476"/>
      <c r="E15" s="452">
        <v>0</v>
      </c>
      <c r="F15" s="476"/>
      <c r="G15" s="476"/>
      <c r="H15" s="452">
        <v>0</v>
      </c>
      <c r="I15" s="476"/>
      <c r="J15" s="476"/>
      <c r="K15" s="452">
        <v>0</v>
      </c>
      <c r="L15" s="476"/>
      <c r="M15" s="476"/>
      <c r="N15" s="452">
        <v>0</v>
      </c>
      <c r="O15" s="476"/>
      <c r="P15" s="476"/>
      <c r="Q15" s="451">
        <v>0</v>
      </c>
      <c r="R15" s="453">
        <v>0</v>
      </c>
      <c r="S15" s="453">
        <v>0</v>
      </c>
      <c r="T15" s="452">
        <v>0</v>
      </c>
    </row>
    <row r="16" spans="1:22" ht="18.75" x14ac:dyDescent="0.2">
      <c r="A16" s="450">
        <v>11</v>
      </c>
      <c r="B16" s="451">
        <v>11</v>
      </c>
      <c r="C16" s="476"/>
      <c r="D16" s="476"/>
      <c r="E16" s="452">
        <v>0</v>
      </c>
      <c r="F16" s="476"/>
      <c r="G16" s="476"/>
      <c r="H16" s="452">
        <v>0</v>
      </c>
      <c r="I16" s="476"/>
      <c r="J16" s="476"/>
      <c r="K16" s="452">
        <v>0</v>
      </c>
      <c r="L16" s="476"/>
      <c r="M16" s="476"/>
      <c r="N16" s="452">
        <v>0</v>
      </c>
      <c r="O16" s="476"/>
      <c r="P16" s="476"/>
      <c r="Q16" s="451">
        <v>0</v>
      </c>
      <c r="R16" s="453">
        <v>0</v>
      </c>
      <c r="S16" s="453">
        <v>0</v>
      </c>
      <c r="T16" s="452">
        <v>0</v>
      </c>
    </row>
    <row r="17" spans="1:20" ht="18.75" x14ac:dyDescent="0.2">
      <c r="A17" s="450">
        <v>12</v>
      </c>
      <c r="B17" s="451">
        <v>12</v>
      </c>
      <c r="C17" s="476"/>
      <c r="D17" s="476"/>
      <c r="E17" s="452">
        <v>0</v>
      </c>
      <c r="F17" s="476"/>
      <c r="G17" s="476"/>
      <c r="H17" s="452">
        <v>0</v>
      </c>
      <c r="I17" s="476"/>
      <c r="J17" s="476"/>
      <c r="K17" s="452">
        <v>0</v>
      </c>
      <c r="L17" s="476"/>
      <c r="M17" s="476"/>
      <c r="N17" s="452">
        <v>0</v>
      </c>
      <c r="O17" s="476"/>
      <c r="P17" s="476"/>
      <c r="Q17" s="451">
        <v>0</v>
      </c>
      <c r="R17" s="453">
        <v>0</v>
      </c>
      <c r="S17" s="453">
        <v>0</v>
      </c>
      <c r="T17" s="452">
        <v>0</v>
      </c>
    </row>
    <row r="18" spans="1:20" ht="18.75" customHeight="1" x14ac:dyDescent="0.2">
      <c r="A18" s="452" t="s">
        <v>629</v>
      </c>
      <c r="B18" s="452"/>
      <c r="C18" s="452">
        <v>0</v>
      </c>
      <c r="D18" s="452">
        <v>0</v>
      </c>
      <c r="E18" s="452">
        <v>0</v>
      </c>
      <c r="F18" s="452">
        <v>0</v>
      </c>
      <c r="G18" s="452">
        <v>0</v>
      </c>
      <c r="H18" s="452">
        <v>0</v>
      </c>
      <c r="I18" s="452">
        <v>0</v>
      </c>
      <c r="J18" s="452">
        <v>0</v>
      </c>
      <c r="K18" s="452">
        <v>0</v>
      </c>
      <c r="L18" s="452">
        <v>0</v>
      </c>
      <c r="M18" s="452">
        <v>0</v>
      </c>
      <c r="N18" s="452">
        <v>0</v>
      </c>
      <c r="O18" s="452">
        <v>0</v>
      </c>
      <c r="P18" s="452">
        <v>0</v>
      </c>
      <c r="Q18" s="452">
        <v>0</v>
      </c>
      <c r="R18" s="452">
        <v>0</v>
      </c>
      <c r="S18" s="452">
        <v>0</v>
      </c>
      <c r="T18" s="452">
        <v>0</v>
      </c>
    </row>
    <row r="19" spans="1:20" s="457" customFormat="1" ht="18.75" x14ac:dyDescent="0.2">
      <c r="A19" s="454"/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6"/>
    </row>
    <row r="20" spans="1:20" s="457" customFormat="1" ht="18.75" x14ac:dyDescent="0.2">
      <c r="A20" s="454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6"/>
    </row>
    <row r="21" spans="1:20" ht="20.25" x14ac:dyDescent="0.3">
      <c r="M21" s="933" t="s">
        <v>528</v>
      </c>
      <c r="N21" s="933"/>
      <c r="O21" s="933"/>
      <c r="P21" s="933"/>
      <c r="Q21" s="933"/>
      <c r="R21" s="933"/>
      <c r="S21" s="933"/>
    </row>
    <row r="22" spans="1:20" ht="20.25" x14ac:dyDescent="0.3">
      <c r="G22" s="458"/>
      <c r="M22" s="933" t="s">
        <v>529</v>
      </c>
      <c r="N22" s="933"/>
      <c r="O22" s="933"/>
      <c r="P22" s="933"/>
      <c r="Q22" s="933"/>
      <c r="R22" s="933"/>
      <c r="S22" s="933"/>
    </row>
    <row r="23" spans="1:20" ht="20.25" x14ac:dyDescent="0.3">
      <c r="M23" s="933" t="s">
        <v>530</v>
      </c>
      <c r="N23" s="933"/>
      <c r="O23" s="933"/>
      <c r="P23" s="933"/>
      <c r="Q23" s="933"/>
      <c r="R23" s="933"/>
      <c r="S23" s="933"/>
    </row>
  </sheetData>
  <sheetProtection password="CDA0" sheet="1" objects="1" scenarios="1" formatColumns="0" formatRows="0"/>
  <mergeCells count="13">
    <mergeCell ref="M21:S21"/>
    <mergeCell ref="M22:S22"/>
    <mergeCell ref="M23:S23"/>
    <mergeCell ref="A1:T1"/>
    <mergeCell ref="A2:T2"/>
    <mergeCell ref="A4:A5"/>
    <mergeCell ref="B4:B5"/>
    <mergeCell ref="C4:E4"/>
    <mergeCell ref="F4:H4"/>
    <mergeCell ref="I4:K4"/>
    <mergeCell ref="L4:N4"/>
    <mergeCell ref="O4:Q4"/>
    <mergeCell ref="R4:T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E71"/>
  <sheetViews>
    <sheetView showRowColHeaders="0" view="pageBreakPreview" topLeftCell="A49" zoomScale="110" zoomScaleSheetLayoutView="110" workbookViewId="0">
      <selection activeCell="H22" sqref="H22"/>
    </sheetView>
  </sheetViews>
  <sheetFormatPr defaultColWidth="9.42578125" defaultRowHeight="12.75" x14ac:dyDescent="0.2"/>
  <cols>
    <col min="1" max="1" width="44.5703125" style="10" customWidth="1"/>
    <col min="2" max="2" width="25.42578125" style="28" customWidth="1"/>
    <col min="3" max="3" width="21.42578125" style="28" customWidth="1"/>
    <col min="4" max="16384" width="9.42578125" style="10"/>
  </cols>
  <sheetData>
    <row r="1" spans="1:4" ht="20.25" x14ac:dyDescent="0.3">
      <c r="A1" s="609" t="str">
        <f>'MASTER DATA SHEET 1'!C1</f>
        <v xml:space="preserve">dk;kZy; iz/kkukpk;Z jktdh; mPp ek/;fed fo/kky; Mlk.kk joqZn ¼ekSyklj½ MhMokuk dqpkeu </v>
      </c>
      <c r="B1" s="609"/>
      <c r="C1" s="609"/>
    </row>
    <row r="2" spans="1:4" ht="18.75" x14ac:dyDescent="0.3">
      <c r="A2" s="607" t="s">
        <v>440</v>
      </c>
      <c r="B2" s="607"/>
      <c r="C2" s="607"/>
    </row>
    <row r="3" spans="1:4" ht="20.25" x14ac:dyDescent="0.3">
      <c r="A3" s="298" t="s">
        <v>139</v>
      </c>
      <c r="B3" s="299" t="str">
        <f>'MASTER DATA SHEET 1'!C4</f>
        <v>2202-02-109-27-01</v>
      </c>
      <c r="C3" s="300" t="str">
        <f>'MASTER DATA SHEET 1'!H4</f>
        <v>STATE FUND</v>
      </c>
    </row>
    <row r="4" spans="1:4" ht="26.25" x14ac:dyDescent="0.4">
      <c r="A4" s="203" t="s">
        <v>198</v>
      </c>
      <c r="B4" s="42">
        <f>'MASTER DATA SHEET 1'!C3</f>
        <v>111111</v>
      </c>
      <c r="C4" s="36"/>
    </row>
    <row r="5" spans="1:4" ht="37.5" x14ac:dyDescent="0.2">
      <c r="A5" s="301" t="s">
        <v>86</v>
      </c>
      <c r="B5" s="301" t="s">
        <v>441</v>
      </c>
      <c r="C5" s="301" t="s">
        <v>442</v>
      </c>
      <c r="D5" s="38"/>
    </row>
    <row r="6" spans="1:4" ht="18.75" x14ac:dyDescent="0.3">
      <c r="A6" s="204" t="s">
        <v>87</v>
      </c>
      <c r="B6" s="39"/>
      <c r="C6" s="39"/>
    </row>
    <row r="7" spans="1:4" ht="18.75" x14ac:dyDescent="0.3">
      <c r="A7" s="204" t="s">
        <v>88</v>
      </c>
      <c r="B7" s="43">
        <f>P8G1!N68</f>
        <v>0</v>
      </c>
      <c r="C7" s="43">
        <f>P8G1!M68</f>
        <v>0</v>
      </c>
    </row>
    <row r="8" spans="1:4" ht="18.75" x14ac:dyDescent="0.3">
      <c r="A8" s="204" t="s">
        <v>89</v>
      </c>
      <c r="B8" s="43">
        <f>P8G1!N69</f>
        <v>923200</v>
      </c>
      <c r="C8" s="43">
        <f>P8G1!M69</f>
        <v>950800</v>
      </c>
    </row>
    <row r="9" spans="1:4" ht="18.75" x14ac:dyDescent="0.3">
      <c r="A9" s="302" t="s">
        <v>137</v>
      </c>
      <c r="B9" s="303">
        <f>SUM(B7:B8)</f>
        <v>923200</v>
      </c>
      <c r="C9" s="303">
        <f>SUM(C7:C8)</f>
        <v>950800</v>
      </c>
    </row>
    <row r="10" spans="1:4" ht="18.75" x14ac:dyDescent="0.3">
      <c r="A10" s="204" t="s">
        <v>90</v>
      </c>
      <c r="B10" s="40"/>
      <c r="C10" s="40"/>
    </row>
    <row r="11" spans="1:4" ht="18.75" x14ac:dyDescent="0.3">
      <c r="A11" s="204" t="s">
        <v>453</v>
      </c>
      <c r="B11" s="43">
        <f>P8G1!N73</f>
        <v>507760</v>
      </c>
      <c r="C11" s="43">
        <f>P8G1!M73</f>
        <v>522940</v>
      </c>
    </row>
    <row r="12" spans="1:4" ht="18.75" x14ac:dyDescent="0.3">
      <c r="A12" s="204" t="s">
        <v>91</v>
      </c>
      <c r="B12" s="43">
        <f>P8G1!N79</f>
        <v>3016</v>
      </c>
      <c r="C12" s="43">
        <f>P8G1!M79</f>
        <v>0</v>
      </c>
    </row>
    <row r="13" spans="1:4" ht="18.75" x14ac:dyDescent="0.3">
      <c r="A13" s="204" t="s">
        <v>92</v>
      </c>
      <c r="B13" s="43">
        <f>P8G1!N83</f>
        <v>0</v>
      </c>
      <c r="C13" s="43">
        <f>P8G1!M83</f>
        <v>0</v>
      </c>
    </row>
    <row r="14" spans="1:4" ht="18.75" x14ac:dyDescent="0.3">
      <c r="A14" s="204" t="s">
        <v>93</v>
      </c>
      <c r="B14" s="43">
        <f>P8G1!N76</f>
        <v>92320</v>
      </c>
      <c r="C14" s="43">
        <f>P8G1!M76</f>
        <v>95080</v>
      </c>
    </row>
    <row r="15" spans="1:4" ht="18.75" x14ac:dyDescent="0.3">
      <c r="A15" s="204" t="s">
        <v>94</v>
      </c>
      <c r="B15" s="43">
        <f>P8G1!N84</f>
        <v>0</v>
      </c>
      <c r="C15" s="43">
        <f>P8G1!M84</f>
        <v>0</v>
      </c>
    </row>
    <row r="16" spans="1:4" ht="18.75" x14ac:dyDescent="0.3">
      <c r="A16" s="204" t="s">
        <v>95</v>
      </c>
      <c r="B16" s="43">
        <f>P8G1!N85</f>
        <v>6774</v>
      </c>
      <c r="C16" s="43">
        <f>P8G1!M85</f>
        <v>6774</v>
      </c>
    </row>
    <row r="17" spans="1:5" ht="18.75" x14ac:dyDescent="0.3">
      <c r="A17" s="204" t="s">
        <v>96</v>
      </c>
      <c r="B17" s="40">
        <v>0</v>
      </c>
      <c r="C17" s="40">
        <v>0</v>
      </c>
    </row>
    <row r="18" spans="1:5" ht="18.75" x14ac:dyDescent="0.3">
      <c r="A18" s="204" t="s">
        <v>97</v>
      </c>
      <c r="B18" s="43">
        <f>P8G1!N80</f>
        <v>0</v>
      </c>
      <c r="C18" s="43">
        <f>P8G1!M80</f>
        <v>0</v>
      </c>
    </row>
    <row r="19" spans="1:5" ht="18.75" x14ac:dyDescent="0.3">
      <c r="A19" s="204" t="s">
        <v>98</v>
      </c>
      <c r="B19" s="43">
        <f>P8G1!N81</f>
        <v>0</v>
      </c>
      <c r="C19" s="43">
        <f>P8G1!M81</f>
        <v>0</v>
      </c>
    </row>
    <row r="20" spans="1:5" ht="18.75" x14ac:dyDescent="0.3">
      <c r="A20" s="204" t="s">
        <v>99</v>
      </c>
      <c r="B20" s="40">
        <v>0</v>
      </c>
      <c r="C20" s="40">
        <v>0</v>
      </c>
    </row>
    <row r="21" spans="1:5" ht="18.75" x14ac:dyDescent="0.3">
      <c r="A21" s="204" t="s">
        <v>100</v>
      </c>
      <c r="B21" s="43">
        <f>P8G1!N86</f>
        <v>0</v>
      </c>
      <c r="C21" s="43">
        <f>P8G1!M86</f>
        <v>0</v>
      </c>
    </row>
    <row r="22" spans="1:5" ht="18.75" x14ac:dyDescent="0.3">
      <c r="A22" s="204" t="s">
        <v>101</v>
      </c>
      <c r="B22" s="43">
        <f>P8G1!N82</f>
        <v>60218</v>
      </c>
      <c r="C22" s="43">
        <f>P8G1!M82</f>
        <v>62000</v>
      </c>
    </row>
    <row r="23" spans="1:5" ht="18.75" x14ac:dyDescent="0.3">
      <c r="A23" s="204" t="s">
        <v>168</v>
      </c>
      <c r="B23" s="44">
        <f>P8G1!N87</f>
        <v>0</v>
      </c>
      <c r="C23" s="44">
        <f>P8G1!M87</f>
        <v>0</v>
      </c>
    </row>
    <row r="24" spans="1:5" ht="18.75" x14ac:dyDescent="0.3">
      <c r="A24" s="204" t="s">
        <v>163</v>
      </c>
      <c r="B24" s="43">
        <f>P8G1!N88</f>
        <v>0</v>
      </c>
      <c r="C24" s="43">
        <f>P8G1!M88</f>
        <v>0</v>
      </c>
    </row>
    <row r="25" spans="1:5" ht="15.75" x14ac:dyDescent="0.25">
      <c r="A25" s="177" t="s">
        <v>295</v>
      </c>
      <c r="B25" s="43">
        <f>P8G1!N89</f>
        <v>0</v>
      </c>
      <c r="C25" s="43">
        <f>P8G1!M89</f>
        <v>0</v>
      </c>
    </row>
    <row r="26" spans="1:5" ht="18.75" x14ac:dyDescent="0.3">
      <c r="A26" s="302" t="s">
        <v>102</v>
      </c>
      <c r="B26" s="303">
        <f>SUM(B11:B25)</f>
        <v>670088</v>
      </c>
      <c r="C26" s="303">
        <f>SUM(C11:C25)</f>
        <v>686794</v>
      </c>
    </row>
    <row r="27" spans="1:5" ht="18.75" x14ac:dyDescent="0.3">
      <c r="A27" s="302" t="s">
        <v>103</v>
      </c>
      <c r="B27" s="303">
        <f>B9+B26</f>
        <v>1593288</v>
      </c>
      <c r="C27" s="303">
        <f>C9+C26</f>
        <v>1637594</v>
      </c>
    </row>
    <row r="28" spans="1:5" ht="18.75" x14ac:dyDescent="0.3">
      <c r="A28" s="204" t="s">
        <v>104</v>
      </c>
      <c r="B28" s="44">
        <f>P8G1!N92</f>
        <v>30000</v>
      </c>
      <c r="C28" s="44">
        <f>P8G1!M92</f>
        <v>30000</v>
      </c>
    </row>
    <row r="29" spans="1:5" ht="18.75" x14ac:dyDescent="0.3">
      <c r="A29" s="204" t="s">
        <v>105</v>
      </c>
      <c r="B29" s="44">
        <f>P8G1!N93</f>
        <v>0</v>
      </c>
      <c r="C29" s="44">
        <f>P8G1!M93</f>
        <v>0</v>
      </c>
    </row>
    <row r="30" spans="1:5" ht="18.75" x14ac:dyDescent="0.3">
      <c r="A30" s="302" t="s">
        <v>138</v>
      </c>
      <c r="B30" s="303">
        <f>SUM(B27:B29)</f>
        <v>1623288</v>
      </c>
      <c r="C30" s="303">
        <f>SUM(C27:C29)</f>
        <v>1667594</v>
      </c>
    </row>
    <row r="31" spans="1:5" ht="18.75" x14ac:dyDescent="0.3">
      <c r="A31" s="41"/>
    </row>
    <row r="32" spans="1:5" ht="18.75" x14ac:dyDescent="0.3">
      <c r="A32" s="41"/>
      <c r="B32" s="606" t="str">
        <f>'MASTER DATA SHEET 1'!L2</f>
        <v>iz/kkukpk;Z</v>
      </c>
      <c r="C32" s="606"/>
      <c r="D32" s="27"/>
      <c r="E32" s="27"/>
    </row>
    <row r="33" spans="1:5" ht="15.75" x14ac:dyDescent="0.25">
      <c r="B33" s="606" t="str">
        <f>'MASTER DATA SHEET 1'!L3</f>
        <v>jk-m-ek-fo-Mlk.kk [kqnZ</v>
      </c>
      <c r="C33" s="606"/>
      <c r="D33" s="27"/>
      <c r="E33" s="27"/>
    </row>
    <row r="34" spans="1:5" ht="15.75" x14ac:dyDescent="0.25">
      <c r="B34" s="606" t="str">
        <f>'MASTER DATA SHEET 1'!L4</f>
        <v xml:space="preserve"> ¼ekSyklj½ MhMokuk dqpkeu</v>
      </c>
      <c r="C34" s="606"/>
      <c r="D34" s="27"/>
      <c r="E34" s="27"/>
    </row>
    <row r="38" spans="1:5" ht="18" x14ac:dyDescent="0.2">
      <c r="B38" s="345"/>
    </row>
    <row r="40" spans="1:5" ht="20.25" x14ac:dyDescent="0.3">
      <c r="A40" s="610" t="str">
        <f>A1</f>
        <v xml:space="preserve">dk;kZy; iz/kkukpk;Z jktdh; mPp ek/;fed fo/kky; Mlk.kk joqZn ¼ekSyklj½ MhMokuk dqpkeu </v>
      </c>
      <c r="B40" s="610"/>
      <c r="C40" s="610"/>
    </row>
    <row r="41" spans="1:5" ht="18.75" x14ac:dyDescent="0.3">
      <c r="A41" s="607" t="s">
        <v>440</v>
      </c>
      <c r="B41" s="607"/>
      <c r="C41" s="607"/>
    </row>
    <row r="42" spans="1:5" ht="20.25" x14ac:dyDescent="0.3">
      <c r="A42" s="298" t="s">
        <v>139</v>
      </c>
      <c r="B42" s="304" t="str">
        <f>'MASTER DATA SHEET 1'!C4</f>
        <v>2202-02-109-27-01</v>
      </c>
      <c r="C42" s="300" t="str">
        <f>'MASTER DATA SHEET 1'!H4</f>
        <v>STATE FUND</v>
      </c>
    </row>
    <row r="43" spans="1:5" ht="21" x14ac:dyDescent="0.35">
      <c r="A43" s="235" t="s">
        <v>198</v>
      </c>
      <c r="B43" s="235">
        <f>'MASTER DATA SHEET 1'!C3</f>
        <v>111111</v>
      </c>
      <c r="C43" s="224"/>
    </row>
    <row r="44" spans="1:5" ht="37.5" x14ac:dyDescent="0.2">
      <c r="A44" s="301" t="s">
        <v>86</v>
      </c>
      <c r="B44" s="301" t="s">
        <v>441</v>
      </c>
      <c r="C44" s="301" t="s">
        <v>442</v>
      </c>
    </row>
    <row r="45" spans="1:5" ht="18.75" x14ac:dyDescent="0.3">
      <c r="A45" s="204" t="s">
        <v>106</v>
      </c>
      <c r="B45" s="43">
        <f>P9G2!K10</f>
        <v>0</v>
      </c>
      <c r="C45" s="43">
        <f>P9G2!L10</f>
        <v>0</v>
      </c>
    </row>
    <row r="46" spans="1:5" ht="18.75" x14ac:dyDescent="0.3">
      <c r="A46" s="204" t="s">
        <v>107</v>
      </c>
      <c r="B46" s="40">
        <v>0</v>
      </c>
      <c r="C46" s="40">
        <v>0</v>
      </c>
    </row>
    <row r="47" spans="1:5" ht="18.75" x14ac:dyDescent="0.3">
      <c r="A47" s="204" t="s">
        <v>108</v>
      </c>
      <c r="B47" s="40">
        <v>0</v>
      </c>
      <c r="C47" s="40">
        <v>0</v>
      </c>
    </row>
    <row r="48" spans="1:5" ht="18.75" x14ac:dyDescent="0.3">
      <c r="A48" s="204" t="s">
        <v>109</v>
      </c>
      <c r="B48" s="40">
        <v>0</v>
      </c>
      <c r="C48" s="40">
        <v>0</v>
      </c>
    </row>
    <row r="49" spans="1:3" ht="18.75" x14ac:dyDescent="0.3">
      <c r="A49" s="204" t="s">
        <v>110</v>
      </c>
      <c r="B49" s="43">
        <f>P9G2!K11</f>
        <v>0</v>
      </c>
      <c r="C49" s="43">
        <f>P9G2!L11</f>
        <v>0</v>
      </c>
    </row>
    <row r="50" spans="1:3" ht="18.75" x14ac:dyDescent="0.3">
      <c r="A50" s="204" t="s">
        <v>111</v>
      </c>
      <c r="B50" s="43">
        <f>P9G2!K12</f>
        <v>0</v>
      </c>
      <c r="C50" s="43">
        <f>P9G2!L12</f>
        <v>0</v>
      </c>
    </row>
    <row r="51" spans="1:3" ht="18.75" x14ac:dyDescent="0.3">
      <c r="A51" s="204" t="s">
        <v>112</v>
      </c>
      <c r="B51" s="40">
        <v>0</v>
      </c>
      <c r="C51" s="40">
        <v>0</v>
      </c>
    </row>
    <row r="52" spans="1:3" ht="18.75" x14ac:dyDescent="0.3">
      <c r="A52" s="204" t="s">
        <v>113</v>
      </c>
      <c r="B52" s="40">
        <v>0</v>
      </c>
      <c r="C52" s="40">
        <v>0</v>
      </c>
    </row>
    <row r="53" spans="1:3" ht="18.75" x14ac:dyDescent="0.3">
      <c r="A53" s="204" t="s">
        <v>114</v>
      </c>
      <c r="B53" s="43">
        <f>P9G2!K14</f>
        <v>0</v>
      </c>
      <c r="C53" s="43">
        <f>P9G2!L14</f>
        <v>0</v>
      </c>
    </row>
    <row r="54" spans="1:3" ht="18.75" customHeight="1" x14ac:dyDescent="0.2">
      <c r="A54" s="205" t="s">
        <v>22</v>
      </c>
      <c r="B54" s="43">
        <f>'P Allow.'!F24</f>
        <v>0</v>
      </c>
      <c r="C54" s="43">
        <f>'P Allow.'!G24</f>
        <v>0</v>
      </c>
    </row>
    <row r="55" spans="1:3" ht="18.75" x14ac:dyDescent="0.3">
      <c r="A55" s="302" t="s">
        <v>121</v>
      </c>
      <c r="B55" s="303">
        <f>SUM(B45:B54)</f>
        <v>0</v>
      </c>
      <c r="C55" s="303">
        <f>SUM(C45:C54)</f>
        <v>0</v>
      </c>
    </row>
    <row r="56" spans="1:3" ht="18.75" x14ac:dyDescent="0.3">
      <c r="A56" s="305" t="s">
        <v>115</v>
      </c>
      <c r="B56" s="306">
        <f>B30</f>
        <v>1623288</v>
      </c>
      <c r="C56" s="306">
        <f>C30</f>
        <v>1667594</v>
      </c>
    </row>
    <row r="57" spans="1:3" ht="18.75" x14ac:dyDescent="0.3">
      <c r="A57" s="307" t="s">
        <v>116</v>
      </c>
      <c r="B57" s="308">
        <f>SUM(B55:B56)</f>
        <v>1623288</v>
      </c>
      <c r="C57" s="308">
        <f>SUM(C55:C56)</f>
        <v>1667594</v>
      </c>
    </row>
    <row r="58" spans="1:3" ht="18.75" x14ac:dyDescent="0.3">
      <c r="A58" s="41"/>
    </row>
    <row r="60" spans="1:3" ht="15.75" x14ac:dyDescent="0.25">
      <c r="B60" s="606" t="str">
        <f>'MASTER DATA SHEET 1'!L2</f>
        <v>iz/kkukpk;Z</v>
      </c>
      <c r="C60" s="606"/>
    </row>
    <row r="61" spans="1:3" ht="15.75" x14ac:dyDescent="0.25">
      <c r="B61" s="606" t="str">
        <f>'MASTER DATA SHEET 1'!L3</f>
        <v>jk-m-ek-fo-Mlk.kk [kqnZ</v>
      </c>
      <c r="C61" s="606"/>
    </row>
    <row r="62" spans="1:3" ht="15.75" x14ac:dyDescent="0.25">
      <c r="B62" s="606" t="str">
        <f>'MASTER DATA SHEET 1'!L4</f>
        <v xml:space="preserve"> ¼ekSyklj½ MhMokuk dqpkeu</v>
      </c>
      <c r="C62" s="606"/>
    </row>
    <row r="64" spans="1:3" ht="18" x14ac:dyDescent="0.2">
      <c r="B64" s="345"/>
      <c r="C64" s="1"/>
    </row>
    <row r="65" spans="1:3" ht="8.25" customHeight="1" x14ac:dyDescent="0.2"/>
    <row r="66" spans="1:3" ht="6" customHeight="1" x14ac:dyDescent="0.2"/>
    <row r="67" spans="1:3" ht="7.5" customHeight="1" x14ac:dyDescent="0.2"/>
    <row r="68" spans="1:3" ht="7.5" customHeight="1" x14ac:dyDescent="0.2"/>
    <row r="69" spans="1:3" ht="7.5" customHeight="1" x14ac:dyDescent="0.2"/>
    <row r="70" spans="1:3" ht="7.5" customHeight="1" x14ac:dyDescent="0.2"/>
    <row r="71" spans="1:3" ht="48.75" customHeight="1" x14ac:dyDescent="0.3">
      <c r="A71" s="608" t="s">
        <v>239</v>
      </c>
      <c r="B71" s="608"/>
      <c r="C71" s="608"/>
    </row>
  </sheetData>
  <sheetProtection password="CDA0" sheet="1" objects="1" scenarios="1"/>
  <mergeCells count="11">
    <mergeCell ref="A1:C1"/>
    <mergeCell ref="A40:C40"/>
    <mergeCell ref="A41:C41"/>
    <mergeCell ref="B60:C60"/>
    <mergeCell ref="B61:C61"/>
    <mergeCell ref="B62:C62"/>
    <mergeCell ref="A2:C2"/>
    <mergeCell ref="B32:C32"/>
    <mergeCell ref="A71:C71"/>
    <mergeCell ref="B33:C33"/>
    <mergeCell ref="B34:C34"/>
  </mergeCells>
  <printOptions horizontalCentered="1"/>
  <pageMargins left="0.55118110236220474" right="0.35433070866141736" top="0.35433070866141736" bottom="0.35433070866141736" header="0.51181102362204722" footer="0.51181102362204722"/>
  <pageSetup paperSize="9" orientation="portrait" r:id="rId1"/>
  <headerFooter scaleWithDoc="0" alignWithMargins="0">
    <oddFooter>&amp;F</oddFooter>
  </headerFooter>
  <rowBreaks count="1" manualBreakCount="1">
    <brk id="3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AQ19"/>
  <sheetViews>
    <sheetView showRowColHeaders="0" tabSelected="1" view="pageBreakPreview" topLeftCell="A7" zoomScale="85" zoomScaleNormal="55" zoomScaleSheetLayoutView="85" workbookViewId="0">
      <selection activeCell="H22" sqref="H22"/>
    </sheetView>
  </sheetViews>
  <sheetFormatPr defaultColWidth="9.42578125" defaultRowHeight="12.75" x14ac:dyDescent="0.2"/>
  <cols>
    <col min="1" max="1" width="6.42578125" style="1" customWidth="1"/>
    <col min="2" max="2" width="8.5703125" style="1" customWidth="1"/>
    <col min="3" max="3" width="20.5703125" style="1" customWidth="1"/>
    <col min="4" max="41" width="3.5703125" style="1" customWidth="1"/>
    <col min="42" max="42" width="5.5703125" style="1" customWidth="1"/>
    <col min="43" max="16384" width="9.42578125" style="1"/>
  </cols>
  <sheetData>
    <row r="1" spans="1:42" ht="26.25" x14ac:dyDescent="0.4">
      <c r="A1" s="612" t="str">
        <f>'MASTER DATA SHEET 1'!C1</f>
        <v xml:space="preserve">dk;kZy; iz/kkukpk;Z jktdh; mPp ek/;fed fo/kky; Mlk.kk joqZn ¼ekSyklj½ MhMokuk dqpkeu 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</row>
    <row r="2" spans="1:42" ht="23.25" x14ac:dyDescent="0.35">
      <c r="A2" s="618" t="s">
        <v>139</v>
      </c>
      <c r="B2" s="618"/>
      <c r="C2" s="619" t="str">
        <f>'MASTER DATA SHEET 1'!C4</f>
        <v>2202-02-109-27-01</v>
      </c>
      <c r="D2" s="619"/>
      <c r="E2" s="619"/>
      <c r="F2" s="619"/>
      <c r="G2" s="619"/>
      <c r="H2" s="619"/>
      <c r="I2" s="124" t="str">
        <f>'MASTER DATA SHEET 1'!H4</f>
        <v>STATE FUND</v>
      </c>
      <c r="J2" s="132"/>
      <c r="K2" s="132"/>
      <c r="L2" s="115"/>
      <c r="M2" s="115"/>
      <c r="N2" s="10"/>
      <c r="O2" s="10"/>
      <c r="P2" s="10"/>
      <c r="Q2" s="10"/>
      <c r="R2" s="10"/>
      <c r="S2" s="10"/>
      <c r="Z2" s="613" t="s">
        <v>360</v>
      </c>
      <c r="AA2" s="613"/>
      <c r="AB2" s="613"/>
      <c r="AC2" s="613"/>
      <c r="AD2" s="613"/>
      <c r="AE2" s="613"/>
      <c r="AF2" s="613"/>
      <c r="AG2" s="613"/>
      <c r="AH2" s="614">
        <f>'MASTER DATA SHEET 1'!C3</f>
        <v>111111</v>
      </c>
      <c r="AI2" s="614"/>
      <c r="AJ2" s="614"/>
      <c r="AK2" s="614"/>
      <c r="AL2" s="614"/>
    </row>
    <row r="3" spans="1:42" ht="26.25" x14ac:dyDescent="0.4">
      <c r="A3" s="615" t="s">
        <v>467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15"/>
      <c r="AO3" s="615"/>
      <c r="AP3" s="615"/>
    </row>
    <row r="4" spans="1:42" ht="200.45" customHeight="1" x14ac:dyDescent="0.2">
      <c r="A4" s="74" t="s">
        <v>38</v>
      </c>
      <c r="B4" s="74" t="s">
        <v>186</v>
      </c>
      <c r="C4" s="74" t="s">
        <v>33</v>
      </c>
      <c r="D4" s="206" t="s">
        <v>314</v>
      </c>
      <c r="E4" s="206" t="s">
        <v>316</v>
      </c>
      <c r="F4" s="206" t="s">
        <v>311</v>
      </c>
      <c r="G4" s="207" t="s">
        <v>335</v>
      </c>
      <c r="H4" s="206" t="s">
        <v>323</v>
      </c>
      <c r="I4" s="206" t="s">
        <v>315</v>
      </c>
      <c r="J4" s="225" t="s">
        <v>392</v>
      </c>
      <c r="K4" s="206" t="s">
        <v>330</v>
      </c>
      <c r="L4" s="206" t="s">
        <v>329</v>
      </c>
      <c r="M4" s="208" t="s">
        <v>342</v>
      </c>
      <c r="N4" s="206" t="s">
        <v>312</v>
      </c>
      <c r="O4" s="206" t="s">
        <v>331</v>
      </c>
      <c r="P4" s="225" t="s">
        <v>333</v>
      </c>
      <c r="Q4" s="206" t="s">
        <v>337</v>
      </c>
      <c r="R4" s="206" t="s">
        <v>326</v>
      </c>
      <c r="S4" s="207" t="s">
        <v>341</v>
      </c>
      <c r="T4" s="207" t="s">
        <v>321</v>
      </c>
      <c r="U4" s="206" t="s">
        <v>338</v>
      </c>
      <c r="V4" s="206" t="s">
        <v>325</v>
      </c>
      <c r="W4" s="207" t="s">
        <v>336</v>
      </c>
      <c r="X4" s="206" t="s">
        <v>322</v>
      </c>
      <c r="Y4" s="206" t="s">
        <v>319</v>
      </c>
      <c r="Z4" s="206" t="s">
        <v>320</v>
      </c>
      <c r="AA4" s="207" t="s">
        <v>334</v>
      </c>
      <c r="AB4" s="208" t="s">
        <v>354</v>
      </c>
      <c r="AC4" s="207" t="s">
        <v>339</v>
      </c>
      <c r="AD4" s="207" t="s">
        <v>324</v>
      </c>
      <c r="AE4" s="208" t="s">
        <v>344</v>
      </c>
      <c r="AF4" s="206" t="s">
        <v>379</v>
      </c>
      <c r="AG4" s="208" t="s">
        <v>353</v>
      </c>
      <c r="AH4" s="207" t="s">
        <v>327</v>
      </c>
      <c r="AI4" s="225" t="s">
        <v>380</v>
      </c>
      <c r="AJ4" s="207" t="s">
        <v>328</v>
      </c>
      <c r="AK4" s="206" t="s">
        <v>340</v>
      </c>
      <c r="AL4" s="206" t="s">
        <v>317</v>
      </c>
      <c r="AM4" s="207" t="s">
        <v>313</v>
      </c>
      <c r="AN4" s="206" t="s">
        <v>318</v>
      </c>
      <c r="AO4" s="207" t="s">
        <v>332</v>
      </c>
      <c r="AP4" s="209" t="s">
        <v>365</v>
      </c>
    </row>
    <row r="5" spans="1:42" ht="19.7" customHeight="1" x14ac:dyDescent="0.2">
      <c r="A5" s="309">
        <v>1</v>
      </c>
      <c r="B5" s="309">
        <v>2</v>
      </c>
      <c r="C5" s="309">
        <v>3</v>
      </c>
      <c r="D5" s="309">
        <v>4</v>
      </c>
      <c r="E5" s="309">
        <v>5</v>
      </c>
      <c r="F5" s="309">
        <v>6</v>
      </c>
      <c r="G5" s="309">
        <v>7</v>
      </c>
      <c r="H5" s="309">
        <v>8</v>
      </c>
      <c r="I5" s="309">
        <v>9</v>
      </c>
      <c r="J5" s="309">
        <v>10</v>
      </c>
      <c r="K5" s="309">
        <v>11</v>
      </c>
      <c r="L5" s="309">
        <v>12</v>
      </c>
      <c r="M5" s="309">
        <v>13</v>
      </c>
      <c r="N5" s="309">
        <v>14</v>
      </c>
      <c r="O5" s="309">
        <v>15</v>
      </c>
      <c r="P5" s="309">
        <v>16</v>
      </c>
      <c r="Q5" s="309">
        <v>17</v>
      </c>
      <c r="R5" s="309">
        <v>18</v>
      </c>
      <c r="S5" s="309">
        <v>19</v>
      </c>
      <c r="T5" s="309">
        <v>20</v>
      </c>
      <c r="U5" s="309">
        <v>21</v>
      </c>
      <c r="V5" s="309">
        <v>22</v>
      </c>
      <c r="W5" s="309">
        <v>23</v>
      </c>
      <c r="X5" s="309">
        <v>24</v>
      </c>
      <c r="Y5" s="309">
        <v>25</v>
      </c>
      <c r="Z5" s="309">
        <v>26</v>
      </c>
      <c r="AA5" s="309">
        <v>27</v>
      </c>
      <c r="AB5" s="309">
        <v>28</v>
      </c>
      <c r="AC5" s="309">
        <v>29</v>
      </c>
      <c r="AD5" s="309">
        <v>30</v>
      </c>
      <c r="AE5" s="309">
        <v>31</v>
      </c>
      <c r="AF5" s="309">
        <v>32</v>
      </c>
      <c r="AG5" s="309">
        <v>33</v>
      </c>
      <c r="AH5" s="309">
        <v>34</v>
      </c>
      <c r="AI5" s="309">
        <v>35</v>
      </c>
      <c r="AJ5" s="309">
        <v>36</v>
      </c>
      <c r="AK5" s="309">
        <v>37</v>
      </c>
      <c r="AL5" s="309">
        <v>38</v>
      </c>
      <c r="AM5" s="309">
        <v>39</v>
      </c>
      <c r="AN5" s="309">
        <v>40</v>
      </c>
      <c r="AO5" s="309">
        <v>41</v>
      </c>
      <c r="AP5" s="309">
        <v>42</v>
      </c>
    </row>
    <row r="6" spans="1:42" ht="105" customHeight="1" x14ac:dyDescent="0.2">
      <c r="A6" s="116">
        <v>1</v>
      </c>
      <c r="B6" s="125">
        <f>'MASTER DATA SHEET 1'!C3</f>
        <v>111111</v>
      </c>
      <c r="C6" s="74" t="str">
        <f>'MASTER DATA SHEET 1'!C2</f>
        <v xml:space="preserve">jktdh; mPp ek/;fed fo/kky; Mlk.kk joqZn ¼ekSyklj½ MhMokuk dqpkeu </v>
      </c>
      <c r="D6" s="116">
        <f>'MASTER DATA SHEET 1'!$D$9</f>
        <v>0</v>
      </c>
      <c r="E6" s="116">
        <f>'MASTER DATA SHEET 1'!$D$10</f>
        <v>0</v>
      </c>
      <c r="F6" s="116">
        <f>'MASTER DATA SHEET 1'!$D$11</f>
        <v>0</v>
      </c>
      <c r="G6" s="116">
        <f>'MASTER DATA SHEET 1'!$D$12</f>
        <v>0</v>
      </c>
      <c r="H6" s="116">
        <f>'MASTER DATA SHEET 1'!$D$13</f>
        <v>0</v>
      </c>
      <c r="I6" s="116">
        <f>'MASTER DATA SHEET 1'!$D$14</f>
        <v>0</v>
      </c>
      <c r="J6" s="116">
        <f>'MASTER DATA SHEET 1'!$D$15</f>
        <v>0</v>
      </c>
      <c r="K6" s="116">
        <f>'MASTER DATA SHEET 1'!$D$16</f>
        <v>0</v>
      </c>
      <c r="L6" s="116">
        <f>'MASTER DATA SHEET 1'!$D$17</f>
        <v>0</v>
      </c>
      <c r="M6" s="116">
        <f>'MASTER DATA SHEET 1'!$D$18</f>
        <v>0</v>
      </c>
      <c r="N6" s="116">
        <f>'MASTER DATA SHEET 1'!$D$19</f>
        <v>0</v>
      </c>
      <c r="O6" s="116">
        <f>'MASTER DATA SHEET 1'!$D$20</f>
        <v>0</v>
      </c>
      <c r="P6" s="116">
        <f>'MASTER DATA SHEET 1'!$D$21</f>
        <v>0</v>
      </c>
      <c r="Q6" s="116">
        <f>'MASTER DATA SHEET 1'!$D$22</f>
        <v>0</v>
      </c>
      <c r="R6" s="116">
        <f>'MASTER DATA SHEET 1'!$D$23</f>
        <v>0</v>
      </c>
      <c r="S6" s="116">
        <f>'MASTER DATA SHEET 1'!$D$24</f>
        <v>0</v>
      </c>
      <c r="T6" s="116">
        <f>'MASTER DATA SHEET 1'!$D$25</f>
        <v>0</v>
      </c>
      <c r="U6" s="116">
        <f>'MASTER DATA SHEET 1'!$D$26</f>
        <v>0</v>
      </c>
      <c r="V6" s="116">
        <f>'MASTER DATA SHEET 1'!$D$27</f>
        <v>0</v>
      </c>
      <c r="W6" s="116">
        <f>'MASTER DATA SHEET 1'!$D$28</f>
        <v>2</v>
      </c>
      <c r="X6" s="116">
        <f>'MASTER DATA SHEET 1'!$D$29</f>
        <v>0</v>
      </c>
      <c r="Y6" s="116">
        <f>'MASTER DATA SHEET 1'!$D$30</f>
        <v>0</v>
      </c>
      <c r="Z6" s="116">
        <f>'MASTER DATA SHEET 1'!$D$31</f>
        <v>0</v>
      </c>
      <c r="AA6" s="116">
        <f>'MASTER DATA SHEET 1'!$D$32</f>
        <v>0</v>
      </c>
      <c r="AB6" s="116">
        <f>'MASTER DATA SHEET 1'!$D$33</f>
        <v>0</v>
      </c>
      <c r="AC6" s="116">
        <f>'MASTER DATA SHEET 1'!$D$34</f>
        <v>1</v>
      </c>
      <c r="AD6" s="116">
        <f>'MASTER DATA SHEET 1'!$D$35</f>
        <v>0</v>
      </c>
      <c r="AE6" s="116">
        <f>'MASTER DATA SHEET 1'!$D$36</f>
        <v>0</v>
      </c>
      <c r="AF6" s="116">
        <f>'MASTER DATA SHEET 1'!$D$37</f>
        <v>0</v>
      </c>
      <c r="AG6" s="116">
        <f>'MASTER DATA SHEET 1'!$D$38</f>
        <v>0</v>
      </c>
      <c r="AH6" s="116">
        <f>'MASTER DATA SHEET 1'!$D$39</f>
        <v>0</v>
      </c>
      <c r="AI6" s="116">
        <f>'MASTER DATA SHEET 1'!$D$40</f>
        <v>0</v>
      </c>
      <c r="AJ6" s="116">
        <f>'MASTER DATA SHEET 1'!$D$41</f>
        <v>0</v>
      </c>
      <c r="AK6" s="116">
        <f>'MASTER DATA SHEET 1'!$D$42</f>
        <v>0</v>
      </c>
      <c r="AL6" s="116">
        <f>'MASTER DATA SHEET 1'!$D$43</f>
        <v>0</v>
      </c>
      <c r="AM6" s="116">
        <f>'MASTER DATA SHEET 1'!$D$44</f>
        <v>0</v>
      </c>
      <c r="AN6" s="116">
        <f>'MASTER DATA SHEET 1'!$D$45</f>
        <v>0</v>
      </c>
      <c r="AO6" s="116">
        <f>'MASTER DATA SHEET 1'!$D$46</f>
        <v>0</v>
      </c>
      <c r="AP6" s="116">
        <f>SUM(D6:AO6)</f>
        <v>3</v>
      </c>
    </row>
    <row r="10" spans="1:42" ht="16.5" x14ac:dyDescent="0.25">
      <c r="AD10" s="617" t="str">
        <f>'MASTER DATA SHEET 1'!L2</f>
        <v>iz/kkukpk;Z</v>
      </c>
      <c r="AE10" s="617"/>
      <c r="AF10" s="617"/>
      <c r="AG10" s="617"/>
      <c r="AH10" s="617"/>
      <c r="AI10" s="617"/>
      <c r="AJ10" s="617"/>
      <c r="AK10" s="617"/>
      <c r="AL10" s="617"/>
    </row>
    <row r="11" spans="1:42" ht="16.5" x14ac:dyDescent="0.25">
      <c r="AD11" s="617" t="str">
        <f>'MASTER DATA SHEET 1'!L3</f>
        <v>jk-m-ek-fo-Mlk.kk [kqnZ</v>
      </c>
      <c r="AE11" s="617"/>
      <c r="AF11" s="617"/>
      <c r="AG11" s="617"/>
      <c r="AH11" s="617"/>
      <c r="AI11" s="617"/>
      <c r="AJ11" s="617"/>
      <c r="AK11" s="617"/>
      <c r="AL11" s="617"/>
    </row>
    <row r="12" spans="1:42" ht="16.5" x14ac:dyDescent="0.25">
      <c r="T12" s="21" t="s">
        <v>191</v>
      </c>
      <c r="AD12" s="617" t="str">
        <f>'MASTER DATA SHEET 1'!L4</f>
        <v xml:space="preserve"> ¼ekSyklj½ MhMokuk dqpkeu</v>
      </c>
      <c r="AE12" s="617"/>
      <c r="AF12" s="617"/>
      <c r="AG12" s="617"/>
      <c r="AH12" s="617"/>
      <c r="AI12" s="617"/>
      <c r="AJ12" s="617"/>
      <c r="AK12" s="617"/>
      <c r="AL12" s="617"/>
    </row>
    <row r="13" spans="1:42" ht="18" x14ac:dyDescent="0.2">
      <c r="N13" s="616"/>
      <c r="O13" s="616"/>
      <c r="P13" s="616"/>
      <c r="Q13" s="616"/>
    </row>
    <row r="19" spans="2:43" ht="30.75" x14ac:dyDescent="0.45">
      <c r="B19" s="611" t="s">
        <v>371</v>
      </c>
      <c r="C19" s="611"/>
      <c r="D19" s="611"/>
      <c r="E19" s="611"/>
      <c r="F19" s="611"/>
      <c r="G19" s="611"/>
      <c r="H19" s="611"/>
      <c r="I19" s="611"/>
      <c r="J19" s="611"/>
      <c r="K19" s="611"/>
      <c r="L19" s="611"/>
      <c r="M19" s="611"/>
      <c r="N19" s="611"/>
      <c r="O19" s="611"/>
      <c r="P19" s="611"/>
      <c r="Q19" s="611"/>
      <c r="R19" s="611"/>
      <c r="S19" s="611"/>
      <c r="T19" s="611"/>
      <c r="U19" s="611"/>
      <c r="V19" s="611"/>
      <c r="W19" s="611"/>
      <c r="X19" s="611"/>
      <c r="Y19" s="611"/>
      <c r="Z19" s="611"/>
      <c r="AA19" s="611"/>
      <c r="AB19" s="611"/>
      <c r="AC19" s="611"/>
      <c r="AD19" s="611"/>
      <c r="AE19" s="611"/>
      <c r="AF19" s="611"/>
      <c r="AG19" s="611"/>
      <c r="AH19" s="611"/>
      <c r="AI19" s="611"/>
      <c r="AJ19" s="611"/>
      <c r="AK19" s="611"/>
      <c r="AL19" s="611"/>
      <c r="AM19" s="611"/>
      <c r="AN19" s="611"/>
      <c r="AO19" s="611"/>
      <c r="AP19" s="611"/>
      <c r="AQ19" s="611"/>
    </row>
  </sheetData>
  <sheetProtection password="CDA0" sheet="1" objects="1" scenarios="1"/>
  <mergeCells count="11">
    <mergeCell ref="B19:AQ19"/>
    <mergeCell ref="A1:AP1"/>
    <mergeCell ref="Z2:AG2"/>
    <mergeCell ref="AH2:AL2"/>
    <mergeCell ref="A3:AP3"/>
    <mergeCell ref="N13:Q13"/>
    <mergeCell ref="AD11:AL11"/>
    <mergeCell ref="AD12:AL12"/>
    <mergeCell ref="A2:B2"/>
    <mergeCell ref="C2:H2"/>
    <mergeCell ref="AD10:AL10"/>
  </mergeCells>
  <printOptions horizontalCentered="1"/>
  <pageMargins left="0.27559055118110237" right="0.27559055118110237" top="0.27559055118110237" bottom="0.27559055118110237" header="0" footer="0"/>
  <pageSetup paperSize="9" scale="78" orientation="landscape" r:id="rId1"/>
  <headerFoot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AR29"/>
  <sheetViews>
    <sheetView showRowColHeaders="0" view="pageBreakPreview" topLeftCell="J1" zoomScale="85" zoomScaleNormal="55" zoomScaleSheetLayoutView="85" workbookViewId="0">
      <selection activeCell="H22" sqref="H22"/>
    </sheetView>
  </sheetViews>
  <sheetFormatPr defaultColWidth="9.42578125" defaultRowHeight="12.75" x14ac:dyDescent="0.2"/>
  <cols>
    <col min="1" max="1" width="6.42578125" style="1" customWidth="1"/>
    <col min="2" max="2" width="8.5703125" style="1" customWidth="1"/>
    <col min="3" max="3" width="20.5703125" style="1" customWidth="1"/>
    <col min="4" max="41" width="3.5703125" style="1" customWidth="1"/>
    <col min="42" max="42" width="4.5703125" style="1" customWidth="1"/>
    <col min="43" max="16384" width="9.42578125" style="1"/>
  </cols>
  <sheetData>
    <row r="1" spans="1:42" ht="26.25" x14ac:dyDescent="0.4">
      <c r="A1" s="621" t="str">
        <f>'MASTER DATA SHEET 1'!C1</f>
        <v xml:space="preserve">dk;kZy; iz/kkukpk;Z jktdh; mPp ek/;fed fo/kky; Mlk.kk joqZn ¼ekSyklj½ MhMokuk dqpkeu 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</row>
    <row r="2" spans="1:42" ht="23.25" x14ac:dyDescent="0.35">
      <c r="A2" s="618" t="s">
        <v>139</v>
      </c>
      <c r="B2" s="618"/>
      <c r="C2" s="619" t="str">
        <f>'MASTER DATA SHEET 1'!C4</f>
        <v>2202-02-109-27-01</v>
      </c>
      <c r="D2" s="619"/>
      <c r="E2" s="619"/>
      <c r="F2" s="619"/>
      <c r="G2" s="619"/>
      <c r="H2" s="619"/>
      <c r="I2" s="619" t="str">
        <f>'MASTER DATA SHEET 1'!H4</f>
        <v>STATE FUND</v>
      </c>
      <c r="J2" s="619"/>
      <c r="K2" s="619"/>
      <c r="L2" s="619"/>
      <c r="M2" s="619"/>
      <c r="N2" s="619"/>
      <c r="O2" s="619"/>
      <c r="P2" s="10"/>
      <c r="Q2" s="10"/>
      <c r="R2" s="10"/>
      <c r="S2" s="10"/>
      <c r="Z2" s="614" t="s">
        <v>360</v>
      </c>
      <c r="AA2" s="614"/>
      <c r="AB2" s="614"/>
      <c r="AC2" s="614"/>
      <c r="AD2" s="614"/>
      <c r="AE2" s="614"/>
      <c r="AF2" s="614"/>
      <c r="AG2" s="614"/>
      <c r="AH2" s="614">
        <f>'MASTER DATA SHEET 1'!C3</f>
        <v>111111</v>
      </c>
      <c r="AI2" s="614"/>
      <c r="AJ2" s="614"/>
      <c r="AK2" s="614"/>
      <c r="AL2" s="614"/>
    </row>
    <row r="3" spans="1:42" ht="26.25" x14ac:dyDescent="0.4">
      <c r="A3" s="615" t="s">
        <v>466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15"/>
      <c r="AO3" s="615"/>
      <c r="AP3" s="615"/>
    </row>
    <row r="4" spans="1:42" ht="190.5" customHeight="1" x14ac:dyDescent="0.2">
      <c r="A4" s="74" t="s">
        <v>38</v>
      </c>
      <c r="B4" s="74" t="s">
        <v>186</v>
      </c>
      <c r="C4" s="74" t="s">
        <v>33</v>
      </c>
      <c r="D4" s="206" t="s">
        <v>314</v>
      </c>
      <c r="E4" s="206" t="s">
        <v>316</v>
      </c>
      <c r="F4" s="206" t="s">
        <v>311</v>
      </c>
      <c r="G4" s="207" t="s">
        <v>335</v>
      </c>
      <c r="H4" s="206" t="s">
        <v>323</v>
      </c>
      <c r="I4" s="206" t="s">
        <v>315</v>
      </c>
      <c r="J4" s="225" t="s">
        <v>392</v>
      </c>
      <c r="K4" s="206" t="s">
        <v>330</v>
      </c>
      <c r="L4" s="206" t="s">
        <v>329</v>
      </c>
      <c r="M4" s="208" t="s">
        <v>342</v>
      </c>
      <c r="N4" s="206" t="s">
        <v>312</v>
      </c>
      <c r="O4" s="206" t="s">
        <v>331</v>
      </c>
      <c r="P4" s="207" t="s">
        <v>333</v>
      </c>
      <c r="Q4" s="206" t="s">
        <v>337</v>
      </c>
      <c r="R4" s="206" t="s">
        <v>326</v>
      </c>
      <c r="S4" s="207" t="s">
        <v>341</v>
      </c>
      <c r="T4" s="207" t="s">
        <v>321</v>
      </c>
      <c r="U4" s="206" t="s">
        <v>338</v>
      </c>
      <c r="V4" s="206" t="s">
        <v>325</v>
      </c>
      <c r="W4" s="207" t="s">
        <v>336</v>
      </c>
      <c r="X4" s="206" t="s">
        <v>322</v>
      </c>
      <c r="Y4" s="206" t="s">
        <v>319</v>
      </c>
      <c r="Z4" s="206" t="s">
        <v>320</v>
      </c>
      <c r="AA4" s="207" t="s">
        <v>334</v>
      </c>
      <c r="AB4" s="208" t="s">
        <v>354</v>
      </c>
      <c r="AC4" s="207" t="s">
        <v>339</v>
      </c>
      <c r="AD4" s="207" t="s">
        <v>324</v>
      </c>
      <c r="AE4" s="208" t="s">
        <v>344</v>
      </c>
      <c r="AF4" s="206" t="s">
        <v>379</v>
      </c>
      <c r="AG4" s="208" t="s">
        <v>353</v>
      </c>
      <c r="AH4" s="207" t="s">
        <v>327</v>
      </c>
      <c r="AI4" s="225" t="s">
        <v>381</v>
      </c>
      <c r="AJ4" s="207" t="s">
        <v>328</v>
      </c>
      <c r="AK4" s="206" t="s">
        <v>340</v>
      </c>
      <c r="AL4" s="206" t="s">
        <v>317</v>
      </c>
      <c r="AM4" s="207" t="s">
        <v>313</v>
      </c>
      <c r="AN4" s="206" t="s">
        <v>318</v>
      </c>
      <c r="AO4" s="207" t="s">
        <v>332</v>
      </c>
      <c r="AP4" s="209" t="s">
        <v>365</v>
      </c>
    </row>
    <row r="5" spans="1:42" ht="19.7" customHeight="1" x14ac:dyDescent="0.2">
      <c r="A5" s="309">
        <v>1</v>
      </c>
      <c r="B5" s="309">
        <v>2</v>
      </c>
      <c r="C5" s="309">
        <v>3</v>
      </c>
      <c r="D5" s="309">
        <v>4</v>
      </c>
      <c r="E5" s="309">
        <v>5</v>
      </c>
      <c r="F5" s="309">
        <v>6</v>
      </c>
      <c r="G5" s="309">
        <v>7</v>
      </c>
      <c r="H5" s="309">
        <v>8</v>
      </c>
      <c r="I5" s="309">
        <v>9</v>
      </c>
      <c r="J5" s="309">
        <v>10</v>
      </c>
      <c r="K5" s="309">
        <v>11</v>
      </c>
      <c r="L5" s="309">
        <v>12</v>
      </c>
      <c r="M5" s="309">
        <v>13</v>
      </c>
      <c r="N5" s="309">
        <v>14</v>
      </c>
      <c r="O5" s="309">
        <v>15</v>
      </c>
      <c r="P5" s="309">
        <v>16</v>
      </c>
      <c r="Q5" s="309">
        <v>17</v>
      </c>
      <c r="R5" s="309">
        <v>18</v>
      </c>
      <c r="S5" s="309">
        <v>19</v>
      </c>
      <c r="T5" s="309">
        <v>20</v>
      </c>
      <c r="U5" s="309">
        <v>21</v>
      </c>
      <c r="V5" s="309">
        <v>22</v>
      </c>
      <c r="W5" s="309">
        <v>23</v>
      </c>
      <c r="X5" s="309">
        <v>24</v>
      </c>
      <c r="Y5" s="309">
        <v>25</v>
      </c>
      <c r="Z5" s="309">
        <v>26</v>
      </c>
      <c r="AA5" s="309">
        <v>27</v>
      </c>
      <c r="AB5" s="309">
        <v>28</v>
      </c>
      <c r="AC5" s="309">
        <v>29</v>
      </c>
      <c r="AD5" s="309">
        <v>30</v>
      </c>
      <c r="AE5" s="309">
        <v>31</v>
      </c>
      <c r="AF5" s="309">
        <v>32</v>
      </c>
      <c r="AG5" s="309">
        <v>33</v>
      </c>
      <c r="AH5" s="309">
        <v>34</v>
      </c>
      <c r="AI5" s="309">
        <v>35</v>
      </c>
      <c r="AJ5" s="309">
        <v>36</v>
      </c>
      <c r="AK5" s="309">
        <v>37</v>
      </c>
      <c r="AL5" s="309">
        <v>38</v>
      </c>
      <c r="AM5" s="309">
        <v>39</v>
      </c>
      <c r="AN5" s="309">
        <v>40</v>
      </c>
      <c r="AO5" s="309">
        <v>41</v>
      </c>
      <c r="AP5" s="309">
        <v>42</v>
      </c>
    </row>
    <row r="6" spans="1:42" ht="105" customHeight="1" x14ac:dyDescent="0.2">
      <c r="A6" s="116">
        <v>1</v>
      </c>
      <c r="B6" s="125">
        <f>'MASTER DATA SHEET 1'!C3</f>
        <v>111111</v>
      </c>
      <c r="C6" s="74" t="str">
        <f>A1</f>
        <v xml:space="preserve">dk;kZy; iz/kkukpk;Z jktdh; mPp ek/;fed fo/kky; Mlk.kk joqZn ¼ekSyklj½ MhMokuk dqpkeu </v>
      </c>
      <c r="D6" s="116">
        <f>'MASTER DATA SHEET 1'!$G$9</f>
        <v>0</v>
      </c>
      <c r="E6" s="116">
        <f>'MASTER DATA SHEET 1'!$G$10</f>
        <v>0</v>
      </c>
      <c r="F6" s="116">
        <f>'MASTER DATA SHEET 1'!$G$11</f>
        <v>0</v>
      </c>
      <c r="G6" s="116">
        <f>'MASTER DATA SHEET 1'!$G$12</f>
        <v>0</v>
      </c>
      <c r="H6" s="116">
        <f>'MASTER DATA SHEET 1'!$G$13</f>
        <v>0</v>
      </c>
      <c r="I6" s="116">
        <f>'MASTER DATA SHEET 1'!$G$14</f>
        <v>0</v>
      </c>
      <c r="J6" s="116">
        <f>'MASTER DATA SHEET 1'!$G$15</f>
        <v>0</v>
      </c>
      <c r="K6" s="116">
        <f>'MASTER DATA SHEET 1'!$G$16</f>
        <v>0</v>
      </c>
      <c r="L6" s="116">
        <f>'MASTER DATA SHEET 1'!$G$17</f>
        <v>0</v>
      </c>
      <c r="M6" s="116">
        <f>'MASTER DATA SHEET 1'!$G$18</f>
        <v>0</v>
      </c>
      <c r="N6" s="116">
        <f>'MASTER DATA SHEET 1'!$G$19</f>
        <v>0</v>
      </c>
      <c r="O6" s="116">
        <f>'MASTER DATA SHEET 1'!$G$20</f>
        <v>0</v>
      </c>
      <c r="P6" s="116">
        <f>'MASTER DATA SHEET 1'!$G$21</f>
        <v>0</v>
      </c>
      <c r="Q6" s="116">
        <f>'MASTER DATA SHEET 1'!$G$22</f>
        <v>0</v>
      </c>
      <c r="R6" s="116">
        <f>'MASTER DATA SHEET 1'!$G$23</f>
        <v>0</v>
      </c>
      <c r="S6" s="116">
        <f>'MASTER DATA SHEET 1'!$G$24</f>
        <v>0</v>
      </c>
      <c r="T6" s="116">
        <f>'MASTER DATA SHEET 1'!$G$25</f>
        <v>0</v>
      </c>
      <c r="U6" s="116">
        <f>'MASTER DATA SHEET 1'!$G$26</f>
        <v>0</v>
      </c>
      <c r="V6" s="116">
        <f>'MASTER DATA SHEET 1'!$G$27</f>
        <v>0</v>
      </c>
      <c r="W6" s="116">
        <f>'MASTER DATA SHEET 1'!$G$28</f>
        <v>2</v>
      </c>
      <c r="X6" s="116">
        <f>'MASTER DATA SHEET 1'!$G$29</f>
        <v>0</v>
      </c>
      <c r="Y6" s="116">
        <f>'MASTER DATA SHEET 1'!$G$30</f>
        <v>0</v>
      </c>
      <c r="Z6" s="116">
        <f>'MASTER DATA SHEET 1'!$G$31</f>
        <v>0</v>
      </c>
      <c r="AA6" s="116">
        <f>'MASTER DATA SHEET 1'!$G$32</f>
        <v>0</v>
      </c>
      <c r="AB6" s="116">
        <f>'MASTER DATA SHEET 1'!$G$33</f>
        <v>0</v>
      </c>
      <c r="AC6" s="116">
        <f>'MASTER DATA SHEET 1'!$G$34</f>
        <v>1</v>
      </c>
      <c r="AD6" s="116">
        <f>'MASTER DATA SHEET 1'!$G$35</f>
        <v>0</v>
      </c>
      <c r="AE6" s="116">
        <f>'MASTER DATA SHEET 1'!$G$36</f>
        <v>0</v>
      </c>
      <c r="AF6" s="116">
        <f>'MASTER DATA SHEET 1'!$G$37</f>
        <v>0</v>
      </c>
      <c r="AG6" s="116">
        <f>'MASTER DATA SHEET 1'!$G$38</f>
        <v>0</v>
      </c>
      <c r="AH6" s="116">
        <f>'MASTER DATA SHEET 1'!$G$39</f>
        <v>0</v>
      </c>
      <c r="AI6" s="116">
        <f>'MASTER DATA SHEET 1'!$G$40</f>
        <v>0</v>
      </c>
      <c r="AJ6" s="116">
        <f>'MASTER DATA SHEET 1'!$G$41</f>
        <v>0</v>
      </c>
      <c r="AK6" s="116">
        <f>'MASTER DATA SHEET 1'!$G$42</f>
        <v>0</v>
      </c>
      <c r="AL6" s="116">
        <f>'MASTER DATA SHEET 1'!$G$43</f>
        <v>0</v>
      </c>
      <c r="AM6" s="116">
        <f>'MASTER DATA SHEET 1'!$G$44</f>
        <v>0</v>
      </c>
      <c r="AN6" s="116">
        <f>'MASTER DATA SHEET 1'!$G$45</f>
        <v>0</v>
      </c>
      <c r="AO6" s="116">
        <f>'MASTER DATA SHEET 1'!$G$46</f>
        <v>0</v>
      </c>
      <c r="AP6" s="116">
        <f>SUM(D6:AO6)</f>
        <v>3</v>
      </c>
    </row>
    <row r="10" spans="1:42" ht="16.5" x14ac:dyDescent="0.25">
      <c r="AD10" s="617" t="str">
        <f>'MASTER DATA SHEET 1'!L2</f>
        <v>iz/kkukpk;Z</v>
      </c>
      <c r="AE10" s="617"/>
      <c r="AF10" s="617"/>
      <c r="AG10" s="617"/>
      <c r="AH10" s="617"/>
      <c r="AI10" s="617"/>
      <c r="AJ10" s="617"/>
      <c r="AK10" s="617"/>
      <c r="AL10" s="617"/>
    </row>
    <row r="11" spans="1:42" ht="16.5" x14ac:dyDescent="0.25">
      <c r="AD11" s="617" t="str">
        <f>'MASTER DATA SHEET 1'!L3</f>
        <v>jk-m-ek-fo-Mlk.kk [kqnZ</v>
      </c>
      <c r="AE11" s="617"/>
      <c r="AF11" s="617"/>
      <c r="AG11" s="617"/>
      <c r="AH11" s="617"/>
      <c r="AI11" s="617"/>
      <c r="AJ11" s="617"/>
      <c r="AK11" s="617"/>
      <c r="AL11" s="617"/>
    </row>
    <row r="12" spans="1:42" ht="16.5" x14ac:dyDescent="0.25">
      <c r="AD12" s="617" t="str">
        <f>'MASTER DATA SHEET 1'!L4</f>
        <v xml:space="preserve"> ¼ekSyklj½ MhMokuk dqpkeu</v>
      </c>
      <c r="AE12" s="617"/>
      <c r="AF12" s="617"/>
      <c r="AG12" s="617"/>
      <c r="AH12" s="617"/>
      <c r="AI12" s="617"/>
      <c r="AJ12" s="617"/>
      <c r="AK12" s="617"/>
      <c r="AL12" s="617"/>
    </row>
    <row r="23" spans="2:44" ht="18" x14ac:dyDescent="0.2">
      <c r="N23" s="620"/>
      <c r="O23" s="620"/>
      <c r="P23" s="620"/>
      <c r="Q23" s="620"/>
    </row>
    <row r="29" spans="2:44" ht="33.75" x14ac:dyDescent="0.5">
      <c r="B29" s="329" t="s">
        <v>371</v>
      </c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</row>
  </sheetData>
  <mergeCells count="11">
    <mergeCell ref="A1:AP1"/>
    <mergeCell ref="A2:B2"/>
    <mergeCell ref="C2:H2"/>
    <mergeCell ref="Z2:AG2"/>
    <mergeCell ref="AH2:AL2"/>
    <mergeCell ref="N23:Q23"/>
    <mergeCell ref="AD10:AL10"/>
    <mergeCell ref="AD11:AL11"/>
    <mergeCell ref="AD12:AL12"/>
    <mergeCell ref="I2:O2"/>
    <mergeCell ref="A3:AP3"/>
  </mergeCells>
  <printOptions horizontalCentered="1"/>
  <pageMargins left="0.27559055118110198" right="0.27559055118110198" top="0.27559055118110198" bottom="0.27559055118110198" header="0" footer="0"/>
  <pageSetup paperSize="9" scale="78" orientation="landscape" r:id="rId1"/>
  <headerFooter>
    <oddFooter>&amp;C&amp;Z&amp;F&amp;R&amp;A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1:AP28"/>
  <sheetViews>
    <sheetView showRowColHeaders="0" view="pageBreakPreview" zoomScale="85" zoomScaleNormal="55" zoomScaleSheetLayoutView="85" workbookViewId="0">
      <selection activeCell="H22" sqref="H22"/>
    </sheetView>
  </sheetViews>
  <sheetFormatPr defaultColWidth="9.42578125" defaultRowHeight="12.75" x14ac:dyDescent="0.2"/>
  <cols>
    <col min="1" max="1" width="6.42578125" style="1" customWidth="1"/>
    <col min="2" max="2" width="8.5703125" style="1" customWidth="1"/>
    <col min="3" max="3" width="20.5703125" style="1" customWidth="1"/>
    <col min="4" max="41" width="3.5703125" style="1" customWidth="1"/>
    <col min="42" max="42" width="3.42578125" style="1" bestFit="1" customWidth="1"/>
    <col min="43" max="16384" width="9.42578125" style="1"/>
  </cols>
  <sheetData>
    <row r="1" spans="1:42" ht="27.75" x14ac:dyDescent="0.4">
      <c r="A1" s="622" t="str">
        <f>'MASTER DATA SHEET 1'!C1</f>
        <v xml:space="preserve">dk;kZy; iz/kkukpk;Z jktdh; mPp ek/;fed fo/kky; Mlk.kk joqZn ¼ekSyklj½ MhMokuk dqpkeu 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2"/>
      <c r="AM1" s="622"/>
      <c r="AN1" s="622"/>
      <c r="AO1" s="622"/>
      <c r="AP1" s="622"/>
    </row>
    <row r="2" spans="1:42" ht="23.25" x14ac:dyDescent="0.35">
      <c r="A2" s="618" t="s">
        <v>139</v>
      </c>
      <c r="B2" s="618"/>
      <c r="C2" s="619" t="str">
        <f>'MASTER DATA SHEET 1'!C4</f>
        <v>2202-02-109-27-01</v>
      </c>
      <c r="D2" s="619"/>
      <c r="E2" s="619"/>
      <c r="F2" s="619"/>
      <c r="G2" s="619"/>
      <c r="H2" s="619"/>
      <c r="I2" s="619" t="str">
        <f>'MASTER DATA SHEET 1'!H4</f>
        <v>STATE FUND</v>
      </c>
      <c r="J2" s="619"/>
      <c r="K2" s="619"/>
      <c r="L2" s="619"/>
      <c r="M2" s="619"/>
      <c r="N2" s="619"/>
      <c r="O2" s="619"/>
      <c r="P2" s="619"/>
      <c r="Q2" s="10"/>
      <c r="R2" s="10"/>
      <c r="S2" s="10"/>
      <c r="Z2" s="614" t="s">
        <v>360</v>
      </c>
      <c r="AA2" s="614"/>
      <c r="AB2" s="614"/>
      <c r="AC2" s="614"/>
      <c r="AD2" s="614"/>
      <c r="AE2" s="614"/>
      <c r="AF2" s="614"/>
      <c r="AG2" s="614"/>
      <c r="AH2" s="614">
        <f>'MASTER DATA SHEET 1'!C3</f>
        <v>111111</v>
      </c>
      <c r="AI2" s="614"/>
      <c r="AJ2" s="614"/>
      <c r="AK2" s="614"/>
      <c r="AL2" s="614"/>
    </row>
    <row r="3" spans="1:42" ht="26.25" x14ac:dyDescent="0.4">
      <c r="A3" s="615" t="s">
        <v>465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15"/>
      <c r="AO3" s="615"/>
      <c r="AP3" s="615"/>
    </row>
    <row r="4" spans="1:42" ht="191.25" customHeight="1" x14ac:dyDescent="0.2">
      <c r="A4" s="74" t="s">
        <v>38</v>
      </c>
      <c r="B4" s="74" t="s">
        <v>186</v>
      </c>
      <c r="C4" s="74" t="s">
        <v>33</v>
      </c>
      <c r="D4" s="206" t="s">
        <v>314</v>
      </c>
      <c r="E4" s="206" t="s">
        <v>316</v>
      </c>
      <c r="F4" s="206" t="s">
        <v>311</v>
      </c>
      <c r="G4" s="207" t="s">
        <v>335</v>
      </c>
      <c r="H4" s="206" t="s">
        <v>323</v>
      </c>
      <c r="I4" s="206" t="s">
        <v>315</v>
      </c>
      <c r="J4" s="225" t="s">
        <v>392</v>
      </c>
      <c r="K4" s="206" t="s">
        <v>330</v>
      </c>
      <c r="L4" s="206" t="s">
        <v>329</v>
      </c>
      <c r="M4" s="208" t="s">
        <v>342</v>
      </c>
      <c r="N4" s="206" t="s">
        <v>312</v>
      </c>
      <c r="O4" s="206" t="s">
        <v>331</v>
      </c>
      <c r="P4" s="207" t="s">
        <v>333</v>
      </c>
      <c r="Q4" s="206" t="s">
        <v>337</v>
      </c>
      <c r="R4" s="206" t="s">
        <v>326</v>
      </c>
      <c r="S4" s="207" t="s">
        <v>341</v>
      </c>
      <c r="T4" s="207" t="s">
        <v>321</v>
      </c>
      <c r="U4" s="206" t="s">
        <v>338</v>
      </c>
      <c r="V4" s="206" t="s">
        <v>325</v>
      </c>
      <c r="W4" s="207" t="s">
        <v>336</v>
      </c>
      <c r="X4" s="206" t="s">
        <v>322</v>
      </c>
      <c r="Y4" s="206" t="s">
        <v>319</v>
      </c>
      <c r="Z4" s="206" t="s">
        <v>320</v>
      </c>
      <c r="AA4" s="207" t="s">
        <v>334</v>
      </c>
      <c r="AB4" s="208" t="s">
        <v>354</v>
      </c>
      <c r="AC4" s="207" t="s">
        <v>339</v>
      </c>
      <c r="AD4" s="207" t="s">
        <v>324</v>
      </c>
      <c r="AE4" s="208" t="s">
        <v>344</v>
      </c>
      <c r="AF4" s="206" t="s">
        <v>379</v>
      </c>
      <c r="AG4" s="208" t="s">
        <v>353</v>
      </c>
      <c r="AH4" s="207" t="s">
        <v>327</v>
      </c>
      <c r="AI4" s="225" t="s">
        <v>381</v>
      </c>
      <c r="AJ4" s="207" t="s">
        <v>328</v>
      </c>
      <c r="AK4" s="206" t="s">
        <v>340</v>
      </c>
      <c r="AL4" s="206" t="s">
        <v>317</v>
      </c>
      <c r="AM4" s="207" t="s">
        <v>313</v>
      </c>
      <c r="AN4" s="206" t="s">
        <v>318</v>
      </c>
      <c r="AO4" s="207" t="s">
        <v>332</v>
      </c>
      <c r="AP4" s="209" t="s">
        <v>365</v>
      </c>
    </row>
    <row r="5" spans="1:42" ht="19.7" customHeight="1" x14ac:dyDescent="0.2">
      <c r="A5" s="309">
        <v>1</v>
      </c>
      <c r="B5" s="309">
        <v>2</v>
      </c>
      <c r="C5" s="309">
        <v>3</v>
      </c>
      <c r="D5" s="309">
        <v>4</v>
      </c>
      <c r="E5" s="309">
        <v>5</v>
      </c>
      <c r="F5" s="309">
        <v>6</v>
      </c>
      <c r="G5" s="309">
        <v>7</v>
      </c>
      <c r="H5" s="309">
        <v>8</v>
      </c>
      <c r="I5" s="309">
        <v>9</v>
      </c>
      <c r="J5" s="309">
        <v>10</v>
      </c>
      <c r="K5" s="309">
        <v>11</v>
      </c>
      <c r="L5" s="309">
        <v>12</v>
      </c>
      <c r="M5" s="309">
        <v>13</v>
      </c>
      <c r="N5" s="309">
        <v>14</v>
      </c>
      <c r="O5" s="309">
        <v>15</v>
      </c>
      <c r="P5" s="309">
        <v>16</v>
      </c>
      <c r="Q5" s="309">
        <v>17</v>
      </c>
      <c r="R5" s="309">
        <v>18</v>
      </c>
      <c r="S5" s="309">
        <v>19</v>
      </c>
      <c r="T5" s="309">
        <v>20</v>
      </c>
      <c r="U5" s="309">
        <v>21</v>
      </c>
      <c r="V5" s="309">
        <v>22</v>
      </c>
      <c r="W5" s="309">
        <v>23</v>
      </c>
      <c r="X5" s="309">
        <v>24</v>
      </c>
      <c r="Y5" s="309">
        <v>25</v>
      </c>
      <c r="Z5" s="309">
        <v>26</v>
      </c>
      <c r="AA5" s="309">
        <v>27</v>
      </c>
      <c r="AB5" s="309">
        <v>28</v>
      </c>
      <c r="AC5" s="309">
        <v>29</v>
      </c>
      <c r="AD5" s="309">
        <v>30</v>
      </c>
      <c r="AE5" s="309">
        <v>31</v>
      </c>
      <c r="AF5" s="309">
        <v>32</v>
      </c>
      <c r="AG5" s="309">
        <v>33</v>
      </c>
      <c r="AH5" s="309">
        <v>34</v>
      </c>
      <c r="AI5" s="309">
        <v>35</v>
      </c>
      <c r="AJ5" s="309">
        <v>36</v>
      </c>
      <c r="AK5" s="309">
        <v>37</v>
      </c>
      <c r="AL5" s="309">
        <v>38</v>
      </c>
      <c r="AM5" s="309">
        <v>39</v>
      </c>
      <c r="AN5" s="309">
        <v>40</v>
      </c>
      <c r="AO5" s="309">
        <v>41</v>
      </c>
      <c r="AP5" s="309">
        <v>42</v>
      </c>
    </row>
    <row r="6" spans="1:42" ht="105" customHeight="1" x14ac:dyDescent="0.2">
      <c r="A6" s="116">
        <v>1</v>
      </c>
      <c r="B6" s="125">
        <f>'MASTER DATA SHEET 1'!C3</f>
        <v>111111</v>
      </c>
      <c r="C6" s="74" t="str">
        <f>A1</f>
        <v xml:space="preserve">dk;kZy; iz/kkukpk;Z jktdh; mPp ek/;fed fo/kky; Mlk.kk joqZn ¼ekSyklj½ MhMokuk dqpkeu </v>
      </c>
      <c r="D6" s="116">
        <f>'MASTER DATA SHEET 1'!$H$9</f>
        <v>0</v>
      </c>
      <c r="E6" s="116">
        <f>'MASTER DATA SHEET 1'!$H$10</f>
        <v>0</v>
      </c>
      <c r="F6" s="116">
        <f>'MASTER DATA SHEET 1'!$H$11</f>
        <v>0</v>
      </c>
      <c r="G6" s="116">
        <f>'MASTER DATA SHEET 1'!$H$12</f>
        <v>0</v>
      </c>
      <c r="H6" s="116">
        <f>'MASTER DATA SHEET 1'!$H$13</f>
        <v>0</v>
      </c>
      <c r="I6" s="116">
        <f>'MASTER DATA SHEET 1'!$H$14</f>
        <v>0</v>
      </c>
      <c r="J6" s="116">
        <f>'MASTER DATA SHEET 1'!$H$15</f>
        <v>0</v>
      </c>
      <c r="K6" s="116">
        <f>'MASTER DATA SHEET 1'!$H$16</f>
        <v>0</v>
      </c>
      <c r="L6" s="116">
        <f>'MASTER DATA SHEET 1'!$H$17</f>
        <v>0</v>
      </c>
      <c r="M6" s="116">
        <f>'MASTER DATA SHEET 1'!$H$18</f>
        <v>0</v>
      </c>
      <c r="N6" s="116">
        <f>'MASTER DATA SHEET 1'!$H$19</f>
        <v>0</v>
      </c>
      <c r="O6" s="116">
        <f>'MASTER DATA SHEET 1'!$H$20</f>
        <v>0</v>
      </c>
      <c r="P6" s="116">
        <f>'MASTER DATA SHEET 1'!$H$21</f>
        <v>0</v>
      </c>
      <c r="Q6" s="116">
        <f>'MASTER DATA SHEET 1'!$H$22</f>
        <v>0</v>
      </c>
      <c r="R6" s="116">
        <f>'MASTER DATA SHEET 1'!$H$23</f>
        <v>0</v>
      </c>
      <c r="S6" s="116">
        <f>'MASTER DATA SHEET 1'!$H$24</f>
        <v>0</v>
      </c>
      <c r="T6" s="116">
        <f>'MASTER DATA SHEET 1'!$H$25</f>
        <v>0</v>
      </c>
      <c r="U6" s="116">
        <f>'MASTER DATA SHEET 1'!$H$26</f>
        <v>0</v>
      </c>
      <c r="V6" s="116">
        <f>'MASTER DATA SHEET 1'!$H$27</f>
        <v>0</v>
      </c>
      <c r="W6" s="116">
        <f>'MASTER DATA SHEET 1'!$H$28</f>
        <v>0</v>
      </c>
      <c r="X6" s="116">
        <f>'MASTER DATA SHEET 1'!$H$29</f>
        <v>0</v>
      </c>
      <c r="Y6" s="116">
        <f>'MASTER DATA SHEET 1'!$H$30</f>
        <v>0</v>
      </c>
      <c r="Z6" s="116">
        <f>'MASTER DATA SHEET 1'!$H$31</f>
        <v>0</v>
      </c>
      <c r="AA6" s="116">
        <f>'MASTER DATA SHEET 1'!$H$32</f>
        <v>0</v>
      </c>
      <c r="AB6" s="116">
        <f>'MASTER DATA SHEET 1'!$H$33</f>
        <v>0</v>
      </c>
      <c r="AC6" s="116">
        <f>'MASTER DATA SHEET 1'!$H$34</f>
        <v>0</v>
      </c>
      <c r="AD6" s="116">
        <f>'MASTER DATA SHEET 1'!$H$35</f>
        <v>0</v>
      </c>
      <c r="AE6" s="116">
        <f>'MASTER DATA SHEET 1'!$H$36</f>
        <v>0</v>
      </c>
      <c r="AF6" s="116">
        <f>'MASTER DATA SHEET 1'!$H$37</f>
        <v>0</v>
      </c>
      <c r="AG6" s="116">
        <f>'MASTER DATA SHEET 1'!$H$38</f>
        <v>0</v>
      </c>
      <c r="AH6" s="116">
        <f>'MASTER DATA SHEET 1'!$H$39</f>
        <v>0</v>
      </c>
      <c r="AI6" s="116">
        <f>'MASTER DATA SHEET 1'!$H$40</f>
        <v>0</v>
      </c>
      <c r="AJ6" s="116">
        <f>'MASTER DATA SHEET 1'!$H$41</f>
        <v>0</v>
      </c>
      <c r="AK6" s="116">
        <f>'MASTER DATA SHEET 1'!$H$42</f>
        <v>0</v>
      </c>
      <c r="AL6" s="116">
        <f>'MASTER DATA SHEET 1'!$H$43</f>
        <v>0</v>
      </c>
      <c r="AM6" s="116">
        <f>'MASTER DATA SHEET 1'!$H$44</f>
        <v>0</v>
      </c>
      <c r="AN6" s="116">
        <f>'MASTER DATA SHEET 1'!$H$45</f>
        <v>0</v>
      </c>
      <c r="AO6" s="116">
        <f>'MASTER DATA SHEET 1'!$H$46</f>
        <v>0</v>
      </c>
      <c r="AP6" s="116">
        <f>SUM(D6:AO6)</f>
        <v>0</v>
      </c>
    </row>
    <row r="10" spans="1:42" ht="16.5" x14ac:dyDescent="0.25">
      <c r="AD10" s="617" t="str">
        <f>'MASTER DATA SHEET 1'!L2</f>
        <v>iz/kkukpk;Z</v>
      </c>
      <c r="AE10" s="617"/>
      <c r="AF10" s="617"/>
      <c r="AG10" s="617"/>
      <c r="AH10" s="617"/>
      <c r="AI10" s="617"/>
      <c r="AJ10" s="617"/>
      <c r="AK10" s="617"/>
      <c r="AL10" s="617"/>
    </row>
    <row r="11" spans="1:42" ht="16.5" x14ac:dyDescent="0.25">
      <c r="AD11" s="617" t="str">
        <f>'MASTER DATA SHEET 1'!L3</f>
        <v>jk-m-ek-fo-Mlk.kk [kqnZ</v>
      </c>
      <c r="AE11" s="617"/>
      <c r="AF11" s="617"/>
      <c r="AG11" s="617"/>
      <c r="AH11" s="617"/>
      <c r="AI11" s="617"/>
      <c r="AJ11" s="617"/>
      <c r="AK11" s="617"/>
      <c r="AL11" s="617"/>
    </row>
    <row r="12" spans="1:42" ht="16.5" x14ac:dyDescent="0.25">
      <c r="AD12" s="617" t="str">
        <f>'MASTER DATA SHEET 1'!L4</f>
        <v xml:space="preserve"> ¼ekSyklj½ MhMokuk dqpkeu</v>
      </c>
      <c r="AE12" s="617"/>
      <c r="AF12" s="617"/>
      <c r="AG12" s="617"/>
      <c r="AH12" s="617"/>
      <c r="AI12" s="617"/>
      <c r="AJ12" s="617"/>
      <c r="AK12" s="617"/>
      <c r="AL12" s="617"/>
    </row>
    <row r="15" spans="1:42" ht="18" x14ac:dyDescent="0.2">
      <c r="P15" s="616"/>
      <c r="Q15" s="616"/>
      <c r="R15" s="616"/>
      <c r="S15" s="616"/>
    </row>
    <row r="28" spans="2:2" ht="33.75" x14ac:dyDescent="0.5">
      <c r="B28" s="329" t="s">
        <v>371</v>
      </c>
    </row>
  </sheetData>
  <sheetProtection password="CDA0" sheet="1" objects="1" scenarios="1"/>
  <mergeCells count="11">
    <mergeCell ref="A1:AP1"/>
    <mergeCell ref="A2:B2"/>
    <mergeCell ref="C2:H2"/>
    <mergeCell ref="Z2:AG2"/>
    <mergeCell ref="AH2:AL2"/>
    <mergeCell ref="P15:S15"/>
    <mergeCell ref="AD10:AL10"/>
    <mergeCell ref="AD11:AL11"/>
    <mergeCell ref="AD12:AL12"/>
    <mergeCell ref="I2:P2"/>
    <mergeCell ref="A3:AP3"/>
  </mergeCells>
  <printOptions horizontalCentered="1"/>
  <pageMargins left="0.27559055118110198" right="0.27559055118110198" top="0.27559055118110198" bottom="0.27559055118110198" header="0" footer="0"/>
  <pageSetup paperSize="9" scale="79" orientation="landscape" r:id="rId1"/>
  <headerFooter>
    <oddFooter>&amp;C&amp;Z&amp;F&amp;R&amp;A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J58"/>
  <sheetViews>
    <sheetView showRowColHeaders="0" view="pageBreakPreview" topLeftCell="A47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5.42578125" style="59" customWidth="1"/>
    <col min="2" max="2" width="6.5703125" style="59" customWidth="1"/>
    <col min="3" max="3" width="8.42578125" style="59" customWidth="1"/>
    <col min="4" max="4" width="32.5703125" style="59" customWidth="1"/>
    <col min="5" max="5" width="10.42578125" style="59" customWidth="1"/>
    <col min="6" max="6" width="12.42578125" style="59" customWidth="1"/>
    <col min="7" max="7" width="13.42578125" style="59" customWidth="1"/>
    <col min="8" max="8" width="12.5703125" style="59" customWidth="1"/>
    <col min="9" max="9" width="11.5703125" style="59" customWidth="1"/>
    <col min="10" max="10" width="10.5703125" style="59" customWidth="1"/>
    <col min="11" max="53" width="9.42578125" style="59"/>
    <col min="54" max="54" width="15" style="59" customWidth="1"/>
    <col min="55" max="55" width="9.42578125" style="59" customWidth="1"/>
    <col min="56" max="56" width="13.42578125" style="59" customWidth="1"/>
    <col min="57" max="57" width="7.42578125" style="59" customWidth="1"/>
    <col min="58" max="58" width="13.42578125" style="59" customWidth="1"/>
    <col min="59" max="59" width="13.5703125" style="59" customWidth="1"/>
    <col min="60" max="60" width="13.42578125" style="59" customWidth="1"/>
    <col min="61" max="61" width="13" style="59" customWidth="1"/>
    <col min="62" max="62" width="10.5703125" style="59" customWidth="1"/>
    <col min="63" max="63" width="12.42578125" style="59" customWidth="1"/>
    <col min="64" max="64" width="11.5703125" style="59" customWidth="1"/>
    <col min="65" max="65" width="10.5703125" style="59" customWidth="1"/>
    <col min="66" max="16384" width="9.42578125" style="59"/>
  </cols>
  <sheetData>
    <row r="1" spans="1:10" ht="33.75" hidden="1" x14ac:dyDescent="0.5">
      <c r="A1" s="623" t="s">
        <v>39</v>
      </c>
      <c r="B1" s="623"/>
      <c r="C1" s="623"/>
      <c r="D1" s="623"/>
      <c r="E1" s="188"/>
    </row>
    <row r="2" spans="1:10" ht="30.75" hidden="1" x14ac:dyDescent="0.45">
      <c r="A2" s="624" t="s">
        <v>40</v>
      </c>
      <c r="B2" s="624"/>
      <c r="C2" s="624"/>
      <c r="D2" s="624"/>
      <c r="E2" s="189"/>
    </row>
    <row r="3" spans="1:10" ht="21.75" customHeight="1" x14ac:dyDescent="0.35">
      <c r="A3" s="625" t="str">
        <f>'MASTER DATA SHEET 1'!C1</f>
        <v xml:space="preserve">dk;kZy; iz/kkukpk;Z jktdh; mPp ek/;fed fo/kky; Mlk.kk joqZn ¼ekSyklj½ MhMokuk dqpkeu </v>
      </c>
      <c r="B3" s="625"/>
      <c r="C3" s="625"/>
      <c r="D3" s="625"/>
      <c r="E3" s="625"/>
      <c r="F3" s="625"/>
      <c r="G3" s="625"/>
      <c r="H3" s="625"/>
      <c r="I3" s="625"/>
      <c r="J3" s="625"/>
    </row>
    <row r="4" spans="1:10" ht="19.5" customHeight="1" x14ac:dyDescent="0.3">
      <c r="A4" s="628" t="s">
        <v>41</v>
      </c>
      <c r="B4" s="628"/>
      <c r="C4" s="628"/>
      <c r="D4" s="628"/>
      <c r="E4" s="628"/>
      <c r="F4" s="628"/>
      <c r="G4" s="628"/>
      <c r="H4" s="628"/>
      <c r="I4" s="628"/>
      <c r="J4" s="211"/>
    </row>
    <row r="5" spans="1:10" ht="19.5" customHeight="1" x14ac:dyDescent="0.3">
      <c r="A5" s="626" t="s">
        <v>204</v>
      </c>
      <c r="B5" s="626"/>
      <c r="C5" s="626"/>
      <c r="D5" s="626"/>
      <c r="E5" s="626"/>
      <c r="F5" s="626"/>
      <c r="G5" s="626"/>
      <c r="H5" s="626"/>
      <c r="I5" s="626"/>
      <c r="J5" s="626"/>
    </row>
    <row r="6" spans="1:10" ht="22.5" customHeight="1" x14ac:dyDescent="0.35">
      <c r="A6" s="627" t="s">
        <v>82</v>
      </c>
      <c r="B6" s="627"/>
      <c r="C6" s="627"/>
      <c r="D6" s="66" t="str">
        <f>'MASTER DATA SHEET 1'!C4</f>
        <v>2202-02-109-27-01</v>
      </c>
      <c r="E6" s="133"/>
      <c r="F6" s="65" t="str">
        <f>'MASTER DATA SHEET 1'!H4</f>
        <v>STATE FUND</v>
      </c>
      <c r="H6" s="210" t="s">
        <v>198</v>
      </c>
      <c r="I6" s="66">
        <f>'MASTER DATA SHEET 1'!C3</f>
        <v>111111</v>
      </c>
      <c r="J6" s="60"/>
    </row>
    <row r="7" spans="1:10" s="61" customFormat="1" ht="15" customHeight="1" x14ac:dyDescent="0.2">
      <c r="A7" s="630" t="s">
        <v>38</v>
      </c>
      <c r="B7" s="630" t="s">
        <v>1</v>
      </c>
      <c r="C7" s="637" t="s">
        <v>256</v>
      </c>
      <c r="D7" s="630" t="s">
        <v>29</v>
      </c>
      <c r="E7" s="630" t="s">
        <v>257</v>
      </c>
      <c r="F7" s="630" t="s">
        <v>201</v>
      </c>
      <c r="G7" s="630" t="s">
        <v>202</v>
      </c>
      <c r="H7" s="630"/>
      <c r="I7" s="630" t="s">
        <v>203</v>
      </c>
      <c r="J7" s="630" t="s">
        <v>42</v>
      </c>
    </row>
    <row r="8" spans="1:10" s="61" customFormat="1" ht="38.25" customHeight="1" x14ac:dyDescent="0.2">
      <c r="A8" s="630"/>
      <c r="B8" s="630"/>
      <c r="C8" s="638"/>
      <c r="D8" s="630"/>
      <c r="E8" s="630"/>
      <c r="F8" s="630"/>
      <c r="G8" s="187" t="s">
        <v>43</v>
      </c>
      <c r="H8" s="187" t="s">
        <v>44</v>
      </c>
      <c r="I8" s="630"/>
      <c r="J8" s="630"/>
    </row>
    <row r="9" spans="1:10" s="61" customFormat="1" x14ac:dyDescent="0.2">
      <c r="A9" s="311">
        <v>1</v>
      </c>
      <c r="B9" s="311">
        <v>2</v>
      </c>
      <c r="C9" s="311">
        <v>3</v>
      </c>
      <c r="D9" s="311">
        <v>4</v>
      </c>
      <c r="E9" s="311">
        <v>5</v>
      </c>
      <c r="F9" s="311">
        <v>6</v>
      </c>
      <c r="G9" s="311">
        <v>7</v>
      </c>
      <c r="H9" s="311">
        <v>8</v>
      </c>
      <c r="I9" s="311">
        <v>9</v>
      </c>
      <c r="J9" s="311">
        <v>10</v>
      </c>
    </row>
    <row r="10" spans="1:10" s="63" customFormat="1" ht="18.75" customHeight="1" x14ac:dyDescent="0.25">
      <c r="A10" s="67">
        <f>'MASTER DATA SHEET 1'!A9</f>
        <v>1</v>
      </c>
      <c r="B10" s="631" t="str">
        <f>'MASTER DATA SHEET 1'!C4</f>
        <v>2202-02-109-27-01</v>
      </c>
      <c r="C10" s="631" t="str">
        <f>'MASTER DATA SHEET 1'!H4</f>
        <v>STATE FUND</v>
      </c>
      <c r="D10" s="117" t="str">
        <f>'MASTER DATA SHEET 1'!B9</f>
        <v>उपनिदेशक</v>
      </c>
      <c r="E10" s="68" t="str">
        <f>'MASTER DATA SHEET 1'!C9</f>
        <v>L-18</v>
      </c>
      <c r="F10" s="68">
        <f>'MASTER DATA SHEET 1'!D9</f>
        <v>0</v>
      </c>
      <c r="G10" s="68">
        <f>'MASTER DATA SHEET 1'!E9</f>
        <v>0</v>
      </c>
      <c r="H10" s="68">
        <f>'MASTER DATA SHEET 1'!F9</f>
        <v>0</v>
      </c>
      <c r="I10" s="68">
        <f>'MASTER DATA SHEET 1'!H9</f>
        <v>0</v>
      </c>
      <c r="J10" s="62"/>
    </row>
    <row r="11" spans="1:10" s="63" customFormat="1" ht="18.75" customHeight="1" x14ac:dyDescent="0.25">
      <c r="A11" s="67">
        <f>'MASTER DATA SHEET 1'!A10</f>
        <v>2</v>
      </c>
      <c r="B11" s="632"/>
      <c r="C11" s="632"/>
      <c r="D11" s="117" t="str">
        <f>'MASTER DATA SHEET 1'!B10</f>
        <v>जिला शिक्षा अधिकारी</v>
      </c>
      <c r="E11" s="68" t="str">
        <f>'MASTER DATA SHEET 1'!C10</f>
        <v>L-17</v>
      </c>
      <c r="F11" s="68">
        <f>'MASTER DATA SHEET 1'!D10</f>
        <v>0</v>
      </c>
      <c r="G11" s="68">
        <f>'MASTER DATA SHEET 1'!E10</f>
        <v>0</v>
      </c>
      <c r="H11" s="68">
        <f>'MASTER DATA SHEET 1'!F10</f>
        <v>0</v>
      </c>
      <c r="I11" s="68">
        <f>'MASTER DATA SHEET 1'!H10</f>
        <v>0</v>
      </c>
      <c r="J11" s="62"/>
    </row>
    <row r="12" spans="1:10" s="63" customFormat="1" ht="18.75" customHeight="1" x14ac:dyDescent="0.25">
      <c r="A12" s="67">
        <f>'MASTER DATA SHEET 1'!A11</f>
        <v>3</v>
      </c>
      <c r="B12" s="632"/>
      <c r="C12" s="632"/>
      <c r="D12" s="117" t="str">
        <f>'MASTER DATA SHEET 1'!B11</f>
        <v>अतिरिक्त जिला शिक्षा अधिकारी</v>
      </c>
      <c r="E12" s="68" t="str">
        <f>'MASTER DATA SHEET 1'!C11</f>
        <v>L-16</v>
      </c>
      <c r="F12" s="68">
        <f>'MASTER DATA SHEET 1'!D11</f>
        <v>0</v>
      </c>
      <c r="G12" s="68">
        <f>'MASTER DATA SHEET 1'!E11</f>
        <v>0</v>
      </c>
      <c r="H12" s="68">
        <f>'MASTER DATA SHEET 1'!F11</f>
        <v>0</v>
      </c>
      <c r="I12" s="68">
        <f>'MASTER DATA SHEET 1'!H11</f>
        <v>0</v>
      </c>
      <c r="J12" s="62"/>
    </row>
    <row r="13" spans="1:10" s="63" customFormat="1" ht="18.75" customHeight="1" x14ac:dyDescent="0.25">
      <c r="A13" s="67">
        <f>'MASTER DATA SHEET 1'!A12</f>
        <v>4</v>
      </c>
      <c r="B13" s="632"/>
      <c r="C13" s="632"/>
      <c r="D13" s="117" t="str">
        <f>'MASTER DATA SHEET 1'!B12</f>
        <v>प्रधानाचार्य</v>
      </c>
      <c r="E13" s="68" t="str">
        <f>'MASTER DATA SHEET 1'!C12</f>
        <v>L-16</v>
      </c>
      <c r="F13" s="68">
        <f>'MASTER DATA SHEET 1'!D12</f>
        <v>0</v>
      </c>
      <c r="G13" s="68">
        <f>'MASTER DATA SHEET 1'!E12</f>
        <v>0</v>
      </c>
      <c r="H13" s="68">
        <f>'MASTER DATA SHEET 1'!F12</f>
        <v>0</v>
      </c>
      <c r="I13" s="68">
        <f>'MASTER DATA SHEET 1'!H12</f>
        <v>0</v>
      </c>
      <c r="J13" s="62"/>
    </row>
    <row r="14" spans="1:10" s="63" customFormat="1" ht="18.75" customHeight="1" x14ac:dyDescent="0.25">
      <c r="A14" s="67">
        <f>'MASTER DATA SHEET 1'!A13</f>
        <v>5</v>
      </c>
      <c r="B14" s="632"/>
      <c r="C14" s="632"/>
      <c r="D14" s="117" t="str">
        <f>'MASTER DATA SHEET 1'!B13</f>
        <v>सस्‍थापना अधिकारी</v>
      </c>
      <c r="E14" s="68" t="str">
        <f>'MASTER DATA SHEET 1'!C13</f>
        <v>L-15</v>
      </c>
      <c r="F14" s="68">
        <f>'MASTER DATA SHEET 1'!D13</f>
        <v>0</v>
      </c>
      <c r="G14" s="68">
        <f>'MASTER DATA SHEET 1'!E13</f>
        <v>0</v>
      </c>
      <c r="H14" s="68">
        <f>'MASTER DATA SHEET 1'!F13</f>
        <v>0</v>
      </c>
      <c r="I14" s="68">
        <f>'MASTER DATA SHEET 1'!H13</f>
        <v>0</v>
      </c>
      <c r="J14" s="62"/>
    </row>
    <row r="15" spans="1:10" s="63" customFormat="1" ht="18.75" customHeight="1" x14ac:dyDescent="0.25">
      <c r="A15" s="67">
        <f>'MASTER DATA SHEET 1'!A14</f>
        <v>6</v>
      </c>
      <c r="B15" s="632"/>
      <c r="C15" s="632"/>
      <c r="D15" s="117" t="str">
        <f>'MASTER DATA SHEET 1'!B14</f>
        <v>उप जिला शिक्षा अधिकारी (शारीरिक शिक्षा)</v>
      </c>
      <c r="E15" s="68" t="str">
        <f>'MASTER DATA SHEET 1'!C14</f>
        <v>L-14</v>
      </c>
      <c r="F15" s="68">
        <f>'MASTER DATA SHEET 1'!D14</f>
        <v>0</v>
      </c>
      <c r="G15" s="68">
        <f>'MASTER DATA SHEET 1'!E14</f>
        <v>0</v>
      </c>
      <c r="H15" s="68">
        <f>'MASTER DATA SHEET 1'!F14</f>
        <v>0</v>
      </c>
      <c r="I15" s="68">
        <f>'MASTER DATA SHEET 1'!H14</f>
        <v>0</v>
      </c>
      <c r="J15" s="62"/>
    </row>
    <row r="16" spans="1:10" s="63" customFormat="1" ht="18.75" customHeight="1" x14ac:dyDescent="0.25">
      <c r="A16" s="67">
        <f>'MASTER DATA SHEET 1'!A15</f>
        <v>7</v>
      </c>
      <c r="B16" s="632"/>
      <c r="C16" s="632"/>
      <c r="D16" s="117" t="str">
        <f>'MASTER DATA SHEET 1'!B15</f>
        <v>उप प्रधानाचार्य</v>
      </c>
      <c r="E16" s="68" t="str">
        <f>'MASTER DATA SHEET 1'!C15</f>
        <v>L-14</v>
      </c>
      <c r="F16" s="68">
        <f>'MASTER DATA SHEET 1'!D15</f>
        <v>0</v>
      </c>
      <c r="G16" s="68">
        <f>'MASTER DATA SHEET 1'!E15</f>
        <v>0</v>
      </c>
      <c r="H16" s="68">
        <f>'MASTER DATA SHEET 1'!F15</f>
        <v>0</v>
      </c>
      <c r="I16" s="68">
        <f>'MASTER DATA SHEET 1'!H15</f>
        <v>0</v>
      </c>
      <c r="J16" s="62"/>
    </row>
    <row r="17" spans="1:10" s="63" customFormat="1" ht="18.75" customHeight="1" x14ac:dyDescent="0.25">
      <c r="A17" s="67">
        <f>'MASTER DATA SHEET 1'!A16</f>
        <v>8</v>
      </c>
      <c r="B17" s="632"/>
      <c r="C17" s="632"/>
      <c r="D17" s="117" t="str">
        <f>'MASTER DATA SHEET 1'!B16</f>
        <v>कृषि अध्यापक</v>
      </c>
      <c r="E17" s="68" t="str">
        <f>'MASTER DATA SHEET 1'!C16</f>
        <v>L-12</v>
      </c>
      <c r="F17" s="68">
        <f>'MASTER DATA SHEET 1'!D16</f>
        <v>0</v>
      </c>
      <c r="G17" s="68">
        <f>'MASTER DATA SHEET 1'!E16</f>
        <v>0</v>
      </c>
      <c r="H17" s="68">
        <f>'MASTER DATA SHEET 1'!F16</f>
        <v>0</v>
      </c>
      <c r="I17" s="68">
        <f>'MASTER DATA SHEET 1'!H16</f>
        <v>0</v>
      </c>
      <c r="J17" s="62"/>
    </row>
    <row r="18" spans="1:10" s="63" customFormat="1" ht="18.75" customHeight="1" x14ac:dyDescent="0.25">
      <c r="A18" s="67">
        <f>'MASTER DATA SHEET 1'!A17</f>
        <v>9</v>
      </c>
      <c r="B18" s="632"/>
      <c r="C18" s="632"/>
      <c r="D18" s="117" t="str">
        <f>'MASTER DATA SHEET 1'!B17</f>
        <v>कृषि शिक्षा प्रभारी</v>
      </c>
      <c r="E18" s="68" t="str">
        <f>'MASTER DATA SHEET 1'!C17</f>
        <v>L-12</v>
      </c>
      <c r="F18" s="68">
        <f>'MASTER DATA SHEET 1'!D17</f>
        <v>0</v>
      </c>
      <c r="G18" s="68">
        <f>'MASTER DATA SHEET 1'!E17</f>
        <v>0</v>
      </c>
      <c r="H18" s="68">
        <f>'MASTER DATA SHEET 1'!F17</f>
        <v>0</v>
      </c>
      <c r="I18" s="68">
        <f>'MASTER DATA SHEET 1'!H17</f>
        <v>0</v>
      </c>
      <c r="J18" s="62"/>
    </row>
    <row r="19" spans="1:10" s="63" customFormat="1" ht="18.75" customHeight="1" x14ac:dyDescent="0.25">
      <c r="A19" s="67">
        <f>'MASTER DATA SHEET 1'!A18</f>
        <v>10</v>
      </c>
      <c r="B19" s="632"/>
      <c r="C19" s="632"/>
      <c r="D19" s="117" t="str">
        <f>'MASTER DATA SHEET 1'!B18</f>
        <v>पुस्तकालय अध्यक्ष श्रेणी I</v>
      </c>
      <c r="E19" s="68" t="str">
        <f>'MASTER DATA SHEET 1'!C18</f>
        <v>L-12</v>
      </c>
      <c r="F19" s="68">
        <f>'MASTER DATA SHEET 1'!D18</f>
        <v>0</v>
      </c>
      <c r="G19" s="68">
        <f>'MASTER DATA SHEET 1'!E18</f>
        <v>0</v>
      </c>
      <c r="H19" s="68">
        <f>'MASTER DATA SHEET 1'!F18</f>
        <v>0</v>
      </c>
      <c r="I19" s="68">
        <f>'MASTER DATA SHEET 1'!H18</f>
        <v>0</v>
      </c>
      <c r="J19" s="62"/>
    </row>
    <row r="20" spans="1:10" s="63" customFormat="1" ht="18.75" customHeight="1" x14ac:dyDescent="0.25">
      <c r="A20" s="67">
        <f>'MASTER DATA SHEET 1'!A19</f>
        <v>11</v>
      </c>
      <c r="B20" s="632"/>
      <c r="C20" s="632"/>
      <c r="D20" s="117" t="str">
        <f>'MASTER DATA SHEET 1'!B19</f>
        <v>प्रशासनिक अधिकारी</v>
      </c>
      <c r="E20" s="68" t="str">
        <f>'MASTER DATA SHEET 1'!C19</f>
        <v>L-12</v>
      </c>
      <c r="F20" s="68">
        <f>'MASTER DATA SHEET 1'!D19</f>
        <v>0</v>
      </c>
      <c r="G20" s="68">
        <f>'MASTER DATA SHEET 1'!E19</f>
        <v>0</v>
      </c>
      <c r="H20" s="68">
        <f>'MASTER DATA SHEET 1'!F19</f>
        <v>0</v>
      </c>
      <c r="I20" s="68">
        <f>'MASTER DATA SHEET 1'!H19</f>
        <v>0</v>
      </c>
      <c r="J20" s="62"/>
    </row>
    <row r="21" spans="1:10" s="63" customFormat="1" ht="18.75" customHeight="1" x14ac:dyDescent="0.25">
      <c r="A21" s="67">
        <f>'MASTER DATA SHEET 1'!A20</f>
        <v>12</v>
      </c>
      <c r="B21" s="632"/>
      <c r="C21" s="632"/>
      <c r="D21" s="117" t="str">
        <f>'MASTER DATA SHEET 1'!B20</f>
        <v>प्रशिक्षक</v>
      </c>
      <c r="E21" s="68" t="str">
        <f>'MASTER DATA SHEET 1'!C20</f>
        <v>L-12</v>
      </c>
      <c r="F21" s="68">
        <f>'MASTER DATA SHEET 1'!D20</f>
        <v>0</v>
      </c>
      <c r="G21" s="68">
        <f>'MASTER DATA SHEET 1'!E20</f>
        <v>0</v>
      </c>
      <c r="H21" s="68">
        <f>'MASTER DATA SHEET 1'!F20</f>
        <v>0</v>
      </c>
      <c r="I21" s="68">
        <f>'MASTER DATA SHEET 1'!H20</f>
        <v>0</v>
      </c>
      <c r="J21" s="62"/>
    </row>
    <row r="22" spans="1:10" s="63" customFormat="1" ht="18.75" customHeight="1" x14ac:dyDescent="0.25">
      <c r="A22" s="67">
        <f>'MASTER DATA SHEET 1'!A21</f>
        <v>13</v>
      </c>
      <c r="B22" s="632"/>
      <c r="C22" s="632"/>
      <c r="D22" s="117" t="str">
        <f>'MASTER DATA SHEET 1'!B21</f>
        <v>व्याख्याता स्कूल(शिक्षा)</v>
      </c>
      <c r="E22" s="68" t="str">
        <f>'MASTER DATA SHEET 1'!C21</f>
        <v>L-12</v>
      </c>
      <c r="F22" s="68">
        <f>'MASTER DATA SHEET 1'!D21</f>
        <v>0</v>
      </c>
      <c r="G22" s="68">
        <f>'MASTER DATA SHEET 1'!E21</f>
        <v>0</v>
      </c>
      <c r="H22" s="68">
        <f>'MASTER DATA SHEET 1'!F21</f>
        <v>0</v>
      </c>
      <c r="I22" s="68">
        <f>'MASTER DATA SHEET 1'!H21</f>
        <v>0</v>
      </c>
      <c r="J22" s="62"/>
    </row>
    <row r="23" spans="1:10" s="63" customFormat="1" ht="18.75" customHeight="1" x14ac:dyDescent="0.25">
      <c r="A23" s="67">
        <f>'MASTER DATA SHEET 1'!A22</f>
        <v>14</v>
      </c>
      <c r="B23" s="632"/>
      <c r="C23" s="632"/>
      <c r="D23" s="117" t="str">
        <f>'MASTER DATA SHEET 1'!B22</f>
        <v>शारीरिक शिक्षक श्रेणी I</v>
      </c>
      <c r="E23" s="68" t="str">
        <f>'MASTER DATA SHEET 1'!C22</f>
        <v>L-12</v>
      </c>
      <c r="F23" s="68">
        <f>'MASTER DATA SHEET 1'!D22</f>
        <v>0</v>
      </c>
      <c r="G23" s="68">
        <f>'MASTER DATA SHEET 1'!E22</f>
        <v>0</v>
      </c>
      <c r="H23" s="68">
        <f>'MASTER DATA SHEET 1'!F22</f>
        <v>0</v>
      </c>
      <c r="I23" s="68">
        <f>'MASTER DATA SHEET 1'!H22</f>
        <v>0</v>
      </c>
      <c r="J23" s="62"/>
    </row>
    <row r="24" spans="1:10" s="63" customFormat="1" ht="18.75" customHeight="1" x14ac:dyDescent="0.25">
      <c r="A24" s="67">
        <f>'MASTER DATA SHEET 1'!A23</f>
        <v>15</v>
      </c>
      <c r="B24" s="632"/>
      <c r="C24" s="632"/>
      <c r="D24" s="117" t="str">
        <f>'MASTER DATA SHEET 1'!B23</f>
        <v>अतिरिक्त प्रशासनिक अधिकारी</v>
      </c>
      <c r="E24" s="68" t="str">
        <f>'MASTER DATA SHEET 1'!C23</f>
        <v>L-11</v>
      </c>
      <c r="F24" s="68">
        <f>'MASTER DATA SHEET 1'!D23</f>
        <v>0</v>
      </c>
      <c r="G24" s="68">
        <f>'MASTER DATA SHEET 1'!E23</f>
        <v>0</v>
      </c>
      <c r="H24" s="68">
        <f>'MASTER DATA SHEET 1'!F23</f>
        <v>0</v>
      </c>
      <c r="I24" s="68">
        <f>'MASTER DATA SHEET 1'!H23</f>
        <v>0</v>
      </c>
      <c r="J24" s="62"/>
    </row>
    <row r="25" spans="1:10" s="63" customFormat="1" ht="18.75" customHeight="1" x14ac:dyDescent="0.25">
      <c r="A25" s="67">
        <f>'MASTER DATA SHEET 1'!A24</f>
        <v>16</v>
      </c>
      <c r="B25" s="632"/>
      <c r="C25" s="632"/>
      <c r="D25" s="117" t="str">
        <f>'MASTER DATA SHEET 1'!B24</f>
        <v>पुस्तकालय अध्यक्ष श्रेणी II</v>
      </c>
      <c r="E25" s="68" t="str">
        <f>'MASTER DATA SHEET 1'!C24</f>
        <v>L-11</v>
      </c>
      <c r="F25" s="68">
        <f>'MASTER DATA SHEET 1'!D24</f>
        <v>0</v>
      </c>
      <c r="G25" s="68">
        <f>'MASTER DATA SHEET 1'!E24</f>
        <v>0</v>
      </c>
      <c r="H25" s="68">
        <f>'MASTER DATA SHEET 1'!F24</f>
        <v>0</v>
      </c>
      <c r="I25" s="68">
        <f>'MASTER DATA SHEET 1'!H24</f>
        <v>0</v>
      </c>
      <c r="J25" s="62"/>
    </row>
    <row r="26" spans="1:10" s="63" customFormat="1" ht="18.75" customHeight="1" x14ac:dyDescent="0.25">
      <c r="A26" s="67">
        <f>'MASTER DATA SHEET 1'!A25</f>
        <v>17</v>
      </c>
      <c r="B26" s="632"/>
      <c r="C26" s="632"/>
      <c r="D26" s="117" t="str">
        <f>'MASTER DATA SHEET 1'!B25</f>
        <v>वरिष्ठ अध्यापक</v>
      </c>
      <c r="E26" s="68" t="str">
        <f>'MASTER DATA SHEET 1'!C25</f>
        <v>L-11</v>
      </c>
      <c r="F26" s="68">
        <f>'MASTER DATA SHEET 1'!D25</f>
        <v>0</v>
      </c>
      <c r="G26" s="68">
        <f>'MASTER DATA SHEET 1'!E25</f>
        <v>0</v>
      </c>
      <c r="H26" s="68">
        <f>'MASTER DATA SHEET 1'!F25</f>
        <v>0</v>
      </c>
      <c r="I26" s="68">
        <f>'MASTER DATA SHEET 1'!H25</f>
        <v>0</v>
      </c>
      <c r="J26" s="62"/>
    </row>
    <row r="27" spans="1:10" ht="18.75" customHeight="1" x14ac:dyDescent="0.25">
      <c r="A27" s="67">
        <f>'MASTER DATA SHEET 1'!A26</f>
        <v>18</v>
      </c>
      <c r="B27" s="632"/>
      <c r="C27" s="632"/>
      <c r="D27" s="117" t="str">
        <f>'MASTER DATA SHEET 1'!B26</f>
        <v>शारीरिक शिक्षक श्रेणी II</v>
      </c>
      <c r="E27" s="68" t="str">
        <f>'MASTER DATA SHEET 1'!C26</f>
        <v>L-11</v>
      </c>
      <c r="F27" s="68">
        <f>'MASTER DATA SHEET 1'!D26</f>
        <v>0</v>
      </c>
      <c r="G27" s="68">
        <f>'MASTER DATA SHEET 1'!E26</f>
        <v>0</v>
      </c>
      <c r="H27" s="68">
        <f>'MASTER DATA SHEET 1'!F26</f>
        <v>0</v>
      </c>
      <c r="I27" s="68">
        <f>'MASTER DATA SHEET 1'!H26</f>
        <v>0</v>
      </c>
      <c r="J27" s="62"/>
    </row>
    <row r="28" spans="1:10" ht="18.75" customHeight="1" x14ac:dyDescent="0.25">
      <c r="A28" s="67">
        <f>'MASTER DATA SHEET 1'!A27</f>
        <v>19</v>
      </c>
      <c r="B28" s="632"/>
      <c r="C28" s="632"/>
      <c r="D28" s="117" t="str">
        <f>'MASTER DATA SHEET 1'!B27</f>
        <v>सहायक लेखाधिकारी ग्रेड - I</v>
      </c>
      <c r="E28" s="68" t="str">
        <f>'MASTER DATA SHEET 1'!C27</f>
        <v>L-11</v>
      </c>
      <c r="F28" s="68">
        <f>'MASTER DATA SHEET 1'!D27</f>
        <v>0</v>
      </c>
      <c r="G28" s="68">
        <f>'MASTER DATA SHEET 1'!E27</f>
        <v>0</v>
      </c>
      <c r="H28" s="68">
        <f>'MASTER DATA SHEET 1'!F27</f>
        <v>0</v>
      </c>
      <c r="I28" s="68">
        <f>'MASTER DATA SHEET 1'!H27</f>
        <v>0</v>
      </c>
      <c r="J28" s="62"/>
    </row>
    <row r="29" spans="1:10" ht="18.75" customHeight="1" x14ac:dyDescent="0.25">
      <c r="A29" s="67">
        <f>'MASTER DATA SHEET 1'!A28</f>
        <v>20</v>
      </c>
      <c r="B29" s="632"/>
      <c r="C29" s="632"/>
      <c r="D29" s="117" t="str">
        <f>'MASTER DATA SHEET 1'!B28</f>
        <v>अध्यापक</v>
      </c>
      <c r="E29" s="68" t="str">
        <f>'MASTER DATA SHEET 1'!C28</f>
        <v>L-10</v>
      </c>
      <c r="F29" s="68">
        <f>'MASTER DATA SHEET 1'!D28</f>
        <v>2</v>
      </c>
      <c r="G29" s="68">
        <f>'MASTER DATA SHEET 1'!E28</f>
        <v>2</v>
      </c>
      <c r="H29" s="68">
        <f>'MASTER DATA SHEET 1'!F28</f>
        <v>0</v>
      </c>
      <c r="I29" s="68">
        <f>'MASTER DATA SHEET 1'!H28</f>
        <v>0</v>
      </c>
      <c r="J29" s="64"/>
    </row>
    <row r="30" spans="1:10" ht="18.75" customHeight="1" x14ac:dyDescent="0.25">
      <c r="A30" s="67">
        <f>'MASTER DATA SHEET 1'!A29</f>
        <v>21</v>
      </c>
      <c r="B30" s="632"/>
      <c r="C30" s="632"/>
      <c r="D30" s="117" t="str">
        <f>'MASTER DATA SHEET 1'!B29</f>
        <v>आशुलिपिक</v>
      </c>
      <c r="E30" s="68" t="str">
        <f>'MASTER DATA SHEET 1'!C29</f>
        <v>L-10</v>
      </c>
      <c r="F30" s="68">
        <f>'MASTER DATA SHEET 1'!D29</f>
        <v>0</v>
      </c>
      <c r="G30" s="68">
        <f>'MASTER DATA SHEET 1'!E29</f>
        <v>0</v>
      </c>
      <c r="H30" s="68">
        <f>'MASTER DATA SHEET 1'!F29</f>
        <v>0</v>
      </c>
      <c r="I30" s="68">
        <f>'MASTER DATA SHEET 1'!H29</f>
        <v>0</v>
      </c>
      <c r="J30" s="64"/>
    </row>
    <row r="31" spans="1:10" ht="18.75" customHeight="1" x14ac:dyDescent="0.25">
      <c r="A31" s="67">
        <f>'MASTER DATA SHEET 1'!A30</f>
        <v>22</v>
      </c>
      <c r="B31" s="632"/>
      <c r="C31" s="632"/>
      <c r="D31" s="117" t="str">
        <f>'MASTER DATA SHEET 1'!B30</f>
        <v>कनिष्ठ लेखाकार</v>
      </c>
      <c r="E31" s="68" t="str">
        <f>'MASTER DATA SHEET 1'!C30</f>
        <v>L-10</v>
      </c>
      <c r="F31" s="68">
        <f>'MASTER DATA SHEET 1'!D30</f>
        <v>0</v>
      </c>
      <c r="G31" s="68">
        <f>'MASTER DATA SHEET 1'!E30</f>
        <v>0</v>
      </c>
      <c r="H31" s="68">
        <f>'MASTER DATA SHEET 1'!F30</f>
        <v>0</v>
      </c>
      <c r="I31" s="68">
        <f>'MASTER DATA SHEET 1'!H30</f>
        <v>0</v>
      </c>
      <c r="J31" s="64"/>
    </row>
    <row r="32" spans="1:10" ht="18.75" customHeight="1" x14ac:dyDescent="0.25">
      <c r="A32" s="67">
        <f>'MASTER DATA SHEET 1'!A31</f>
        <v>23</v>
      </c>
      <c r="B32" s="632"/>
      <c r="C32" s="632"/>
      <c r="D32" s="117" t="str">
        <f>'MASTER DATA SHEET 1'!B31</f>
        <v>कनिष्ठ विधि अधिकारी</v>
      </c>
      <c r="E32" s="68" t="str">
        <f>'MASTER DATA SHEET 1'!C31</f>
        <v>L-10</v>
      </c>
      <c r="F32" s="68">
        <f>'MASTER DATA SHEET 1'!D31</f>
        <v>0</v>
      </c>
      <c r="G32" s="68">
        <f>'MASTER DATA SHEET 1'!E31</f>
        <v>0</v>
      </c>
      <c r="H32" s="68">
        <f>'MASTER DATA SHEET 1'!F31</f>
        <v>0</v>
      </c>
      <c r="I32" s="68">
        <f>'MASTER DATA SHEET 1'!H31</f>
        <v>0</v>
      </c>
      <c r="J32" s="64"/>
    </row>
    <row r="33" spans="1:10" ht="18.75" customHeight="1" x14ac:dyDescent="0.25">
      <c r="A33" s="67">
        <f>'MASTER DATA SHEET 1'!A32</f>
        <v>24</v>
      </c>
      <c r="B33" s="632"/>
      <c r="C33" s="632"/>
      <c r="D33" s="117" t="str">
        <f>'MASTER DATA SHEET 1'!B32</f>
        <v>पुस्तकालय अध्यक्ष श्रेणी III</v>
      </c>
      <c r="E33" s="68" t="str">
        <f>'MASTER DATA SHEET 1'!C32</f>
        <v>L-10</v>
      </c>
      <c r="F33" s="68">
        <f>'MASTER DATA SHEET 1'!D32</f>
        <v>0</v>
      </c>
      <c r="G33" s="68">
        <f>'MASTER DATA SHEET 1'!E32</f>
        <v>0</v>
      </c>
      <c r="H33" s="68">
        <f>'MASTER DATA SHEET 1'!F32</f>
        <v>0</v>
      </c>
      <c r="I33" s="68">
        <f>'MASTER DATA SHEET 1'!H32</f>
        <v>0</v>
      </c>
      <c r="J33" s="64"/>
    </row>
    <row r="34" spans="1:10" ht="18.75" customHeight="1" x14ac:dyDescent="0.25">
      <c r="A34" s="67">
        <f>'MASTER DATA SHEET 1'!A33</f>
        <v>25</v>
      </c>
      <c r="B34" s="632"/>
      <c r="C34" s="632"/>
      <c r="D34" s="117" t="str">
        <f>'MASTER DATA SHEET 1'!B33</f>
        <v>प्रयोगशाला सहायक II</v>
      </c>
      <c r="E34" s="68" t="str">
        <f>'MASTER DATA SHEET 1'!C33</f>
        <v>L-10</v>
      </c>
      <c r="F34" s="68">
        <f>'MASTER DATA SHEET 1'!D33</f>
        <v>0</v>
      </c>
      <c r="G34" s="68">
        <f>'MASTER DATA SHEET 1'!E33</f>
        <v>0</v>
      </c>
      <c r="H34" s="68">
        <f>'MASTER DATA SHEET 1'!F33</f>
        <v>0</v>
      </c>
      <c r="I34" s="68">
        <f>'MASTER DATA SHEET 1'!H33</f>
        <v>0</v>
      </c>
      <c r="J34" s="64"/>
    </row>
    <row r="35" spans="1:10" ht="18.75" customHeight="1" x14ac:dyDescent="0.25">
      <c r="A35" s="67">
        <f>'MASTER DATA SHEET 1'!A34</f>
        <v>26</v>
      </c>
      <c r="B35" s="632"/>
      <c r="C35" s="632"/>
      <c r="D35" s="117" t="str">
        <f>'MASTER DATA SHEET 1'!B34</f>
        <v>शारीरिक शिक्षक श्रेणी III</v>
      </c>
      <c r="E35" s="68" t="str">
        <f>'MASTER DATA SHEET 1'!C34</f>
        <v>L-10</v>
      </c>
      <c r="F35" s="68">
        <f>'MASTER DATA SHEET 1'!D34</f>
        <v>1</v>
      </c>
      <c r="G35" s="68">
        <f>'MASTER DATA SHEET 1'!E34</f>
        <v>0</v>
      </c>
      <c r="H35" s="68">
        <f>'MASTER DATA SHEET 1'!F34</f>
        <v>1</v>
      </c>
      <c r="I35" s="68">
        <f>'MASTER DATA SHEET 1'!H34</f>
        <v>0</v>
      </c>
      <c r="J35" s="64"/>
    </row>
    <row r="36" spans="1:10" ht="18.75" customHeight="1" x14ac:dyDescent="0.25">
      <c r="A36" s="67">
        <f>'MASTER DATA SHEET 1'!A35</f>
        <v>27</v>
      </c>
      <c r="B36" s="632"/>
      <c r="C36" s="632"/>
      <c r="D36" s="117" t="str">
        <f>'MASTER DATA SHEET 1'!B35</f>
        <v>सहायक प्रशासनिक अधिकारी</v>
      </c>
      <c r="E36" s="68" t="str">
        <f>'MASTER DATA SHEET 1'!C35</f>
        <v>L-10</v>
      </c>
      <c r="F36" s="68">
        <f>'MASTER DATA SHEET 1'!D35</f>
        <v>0</v>
      </c>
      <c r="G36" s="68">
        <f>'MASTER DATA SHEET 1'!E35</f>
        <v>0</v>
      </c>
      <c r="H36" s="68">
        <f>'MASTER DATA SHEET 1'!F35</f>
        <v>0</v>
      </c>
      <c r="I36" s="68">
        <f>'MASTER DATA SHEET 1'!H35</f>
        <v>0</v>
      </c>
      <c r="J36" s="64"/>
    </row>
    <row r="37" spans="1:10" ht="18.75" customHeight="1" x14ac:dyDescent="0.25">
      <c r="A37" s="67">
        <f>'MASTER DATA SHEET 1'!A36</f>
        <v>28</v>
      </c>
      <c r="B37" s="632"/>
      <c r="C37" s="632"/>
      <c r="D37" s="117" t="str">
        <f>'MASTER DATA SHEET 1'!B36</f>
        <v>प्रबोधक</v>
      </c>
      <c r="E37" s="68" t="str">
        <f>'MASTER DATA SHEET 1'!C36</f>
        <v>L-10</v>
      </c>
      <c r="F37" s="68">
        <f>'MASTER DATA SHEET 1'!D36</f>
        <v>0</v>
      </c>
      <c r="G37" s="68">
        <f>'MASTER DATA SHEET 1'!E36</f>
        <v>0</v>
      </c>
      <c r="H37" s="68">
        <f>'MASTER DATA SHEET 1'!F36</f>
        <v>0</v>
      </c>
      <c r="I37" s="68">
        <f>'MASTER DATA SHEET 1'!H36</f>
        <v>0</v>
      </c>
      <c r="J37" s="64"/>
    </row>
    <row r="38" spans="1:10" ht="18.75" customHeight="1" x14ac:dyDescent="0.25">
      <c r="A38" s="67">
        <f>'MASTER DATA SHEET 1'!A37</f>
        <v>29</v>
      </c>
      <c r="B38" s="632"/>
      <c r="C38" s="632"/>
      <c r="D38" s="117" t="str">
        <f>'MASTER DATA SHEET 1'!B37</f>
        <v xml:space="preserve">वरिष्ठ कंप्युटर अनुदेशक </v>
      </c>
      <c r="E38" s="68" t="str">
        <f>'MASTER DATA SHEET 1'!C37</f>
        <v>L-10</v>
      </c>
      <c r="F38" s="68">
        <f>'MASTER DATA SHEET 1'!D37</f>
        <v>0</v>
      </c>
      <c r="G38" s="68">
        <f>'MASTER DATA SHEET 1'!E37</f>
        <v>0</v>
      </c>
      <c r="H38" s="68">
        <f>'MASTER DATA SHEET 1'!F37</f>
        <v>0</v>
      </c>
      <c r="I38" s="68">
        <f>'MASTER DATA SHEET 1'!H37</f>
        <v>0</v>
      </c>
      <c r="J38" s="64"/>
    </row>
    <row r="39" spans="1:10" ht="18.75" customHeight="1" x14ac:dyDescent="0.25">
      <c r="A39" s="67">
        <f>'MASTER DATA SHEET 1'!A38</f>
        <v>30</v>
      </c>
      <c r="B39" s="632"/>
      <c r="C39" s="632"/>
      <c r="D39" s="117" t="str">
        <f>'MASTER DATA SHEET 1'!B38</f>
        <v>प्रयोगशाला सहायक III</v>
      </c>
      <c r="E39" s="68" t="str">
        <f>'MASTER DATA SHEET 1'!C38</f>
        <v>L-8</v>
      </c>
      <c r="F39" s="68">
        <f>'MASTER DATA SHEET 1'!D38</f>
        <v>0</v>
      </c>
      <c r="G39" s="68">
        <f>'MASTER DATA SHEET 1'!E38</f>
        <v>0</v>
      </c>
      <c r="H39" s="68">
        <f>'MASTER DATA SHEET 1'!F38</f>
        <v>0</v>
      </c>
      <c r="I39" s="68">
        <f>'MASTER DATA SHEET 1'!H38</f>
        <v>0</v>
      </c>
      <c r="J39" s="64"/>
    </row>
    <row r="40" spans="1:10" ht="18.75" customHeight="1" x14ac:dyDescent="0.25">
      <c r="A40" s="67">
        <f>'MASTER DATA SHEET 1'!A39</f>
        <v>31</v>
      </c>
      <c r="B40" s="632"/>
      <c r="C40" s="632"/>
      <c r="D40" s="117" t="str">
        <f>'MASTER DATA SHEET 1'!B39</f>
        <v>वरिष्ठ सहायक</v>
      </c>
      <c r="E40" s="68" t="str">
        <f>'MASTER DATA SHEET 1'!C39</f>
        <v>L-8</v>
      </c>
      <c r="F40" s="68">
        <f>'MASTER DATA SHEET 1'!D39</f>
        <v>0</v>
      </c>
      <c r="G40" s="68">
        <f>'MASTER DATA SHEET 1'!E39</f>
        <v>0</v>
      </c>
      <c r="H40" s="68">
        <f>'MASTER DATA SHEET 1'!F39</f>
        <v>0</v>
      </c>
      <c r="I40" s="68">
        <f>'MASTER DATA SHEET 1'!H39</f>
        <v>0</v>
      </c>
      <c r="J40" s="64"/>
    </row>
    <row r="41" spans="1:10" ht="18.75" customHeight="1" x14ac:dyDescent="0.25">
      <c r="A41" s="67">
        <f>'MASTER DATA SHEET 1'!A40</f>
        <v>32</v>
      </c>
      <c r="B41" s="632"/>
      <c r="C41" s="632"/>
      <c r="D41" s="117" t="str">
        <f>'MASTER DATA SHEET 1'!B40</f>
        <v xml:space="preserve">बेसिक कंप्युटर अनुदेशक </v>
      </c>
      <c r="E41" s="68" t="str">
        <f>'MASTER DATA SHEET 1'!C40</f>
        <v>L-8</v>
      </c>
      <c r="F41" s="68">
        <f>'MASTER DATA SHEET 1'!D40</f>
        <v>0</v>
      </c>
      <c r="G41" s="68">
        <f>'MASTER DATA SHEET 1'!E40</f>
        <v>0</v>
      </c>
      <c r="H41" s="68">
        <f>'MASTER DATA SHEET 1'!F40</f>
        <v>0</v>
      </c>
      <c r="I41" s="68">
        <f>'MASTER DATA SHEET 1'!H40</f>
        <v>0</v>
      </c>
      <c r="J41" s="64"/>
    </row>
    <row r="42" spans="1:10" ht="18.75" customHeight="1" x14ac:dyDescent="0.25">
      <c r="A42" s="67">
        <f>'MASTER DATA SHEET 1'!A41</f>
        <v>33</v>
      </c>
      <c r="B42" s="632"/>
      <c r="C42" s="632"/>
      <c r="D42" s="117" t="str">
        <f>'MASTER DATA SHEET 1'!B41</f>
        <v>कनिष्ठ सहायक</v>
      </c>
      <c r="E42" s="68" t="str">
        <f>'MASTER DATA SHEET 1'!C41</f>
        <v>L-5</v>
      </c>
      <c r="F42" s="68">
        <f>'MASTER DATA SHEET 1'!D41</f>
        <v>0</v>
      </c>
      <c r="G42" s="68">
        <f>'MASTER DATA SHEET 1'!E41</f>
        <v>0</v>
      </c>
      <c r="H42" s="68">
        <f>'MASTER DATA SHEET 1'!F41</f>
        <v>0</v>
      </c>
      <c r="I42" s="68">
        <f>'MASTER DATA SHEET 1'!H41</f>
        <v>0</v>
      </c>
      <c r="J42" s="64"/>
    </row>
    <row r="43" spans="1:10" ht="18.75" customHeight="1" x14ac:dyDescent="0.25">
      <c r="A43" s="67">
        <f>'MASTER DATA SHEET 1'!A42</f>
        <v>34</v>
      </c>
      <c r="B43" s="632"/>
      <c r="C43" s="632"/>
      <c r="D43" s="117" t="str">
        <f>'MASTER DATA SHEET 1'!B42</f>
        <v>फील्ड मैन व फील्ड रिक़ॉर्डर</v>
      </c>
      <c r="E43" s="68" t="str">
        <f>'MASTER DATA SHEET 1'!C42</f>
        <v>L-5</v>
      </c>
      <c r="F43" s="68">
        <f>'MASTER DATA SHEET 1'!D42</f>
        <v>0</v>
      </c>
      <c r="G43" s="68">
        <f>'MASTER DATA SHEET 1'!E42</f>
        <v>0</v>
      </c>
      <c r="H43" s="68">
        <f>'MASTER DATA SHEET 1'!F42</f>
        <v>0</v>
      </c>
      <c r="I43" s="68">
        <f>'MASTER DATA SHEET 1'!H42</f>
        <v>0</v>
      </c>
      <c r="J43" s="64"/>
    </row>
    <row r="44" spans="1:10" ht="18.75" customHeight="1" x14ac:dyDescent="0.25">
      <c r="A44" s="67">
        <f>'MASTER DATA SHEET 1'!A43</f>
        <v>35</v>
      </c>
      <c r="B44" s="632"/>
      <c r="C44" s="632"/>
      <c r="D44" s="117" t="str">
        <f>'MASTER DATA SHEET 1'!B43</f>
        <v>वाहन चालक</v>
      </c>
      <c r="E44" s="68" t="str">
        <f>'MASTER DATA SHEET 1'!C43</f>
        <v>L-5</v>
      </c>
      <c r="F44" s="68">
        <f>'MASTER DATA SHEET 1'!D43</f>
        <v>0</v>
      </c>
      <c r="G44" s="68">
        <f>'MASTER DATA SHEET 1'!E43</f>
        <v>0</v>
      </c>
      <c r="H44" s="68">
        <f>'MASTER DATA SHEET 1'!F43</f>
        <v>0</v>
      </c>
      <c r="I44" s="68">
        <f>'MASTER DATA SHEET 1'!H43</f>
        <v>0</v>
      </c>
      <c r="J44" s="64"/>
    </row>
    <row r="45" spans="1:10" ht="18.75" customHeight="1" x14ac:dyDescent="0.25">
      <c r="A45" s="67">
        <f>'MASTER DATA SHEET 1'!A44</f>
        <v>36</v>
      </c>
      <c r="B45" s="632"/>
      <c r="C45" s="632"/>
      <c r="D45" s="117" t="str">
        <f>'MASTER DATA SHEET 1'!B44</f>
        <v>चतुर्थ श्रेणी कर्मचारी</v>
      </c>
      <c r="E45" s="68" t="str">
        <f>'MASTER DATA SHEET 1'!C44</f>
        <v>L-1</v>
      </c>
      <c r="F45" s="68">
        <f>'MASTER DATA SHEET 1'!D44</f>
        <v>0</v>
      </c>
      <c r="G45" s="68">
        <f>'MASTER DATA SHEET 1'!E44</f>
        <v>0</v>
      </c>
      <c r="H45" s="68">
        <f>'MASTER DATA SHEET 1'!F44</f>
        <v>0</v>
      </c>
      <c r="I45" s="68">
        <f>'MASTER DATA SHEET 1'!H44</f>
        <v>0</v>
      </c>
      <c r="J45" s="64"/>
    </row>
    <row r="46" spans="1:10" ht="18.75" customHeight="1" x14ac:dyDescent="0.25">
      <c r="A46" s="67">
        <f>'MASTER DATA SHEET 1'!A45</f>
        <v>37</v>
      </c>
      <c r="B46" s="632"/>
      <c r="C46" s="632"/>
      <c r="D46" s="117" t="str">
        <f>'MASTER DATA SHEET 1'!B45</f>
        <v>जमादार</v>
      </c>
      <c r="E46" s="68" t="str">
        <f>'MASTER DATA SHEET 1'!C45</f>
        <v>L-1</v>
      </c>
      <c r="F46" s="68">
        <f>'MASTER DATA SHEET 1'!D45</f>
        <v>0</v>
      </c>
      <c r="G46" s="68">
        <f>'MASTER DATA SHEET 1'!E45</f>
        <v>0</v>
      </c>
      <c r="H46" s="68">
        <f>'MASTER DATA SHEET 1'!F45</f>
        <v>0</v>
      </c>
      <c r="I46" s="68">
        <f>'MASTER DATA SHEET 1'!H45</f>
        <v>0</v>
      </c>
      <c r="J46" s="64"/>
    </row>
    <row r="47" spans="1:10" ht="18.75" customHeight="1" x14ac:dyDescent="0.25">
      <c r="A47" s="67">
        <f>'MASTER DATA SHEET 1'!A46</f>
        <v>38</v>
      </c>
      <c r="B47" s="633"/>
      <c r="C47" s="633"/>
      <c r="D47" s="117" t="str">
        <f>'MASTER DATA SHEET 1'!B46</f>
        <v>प्रयोगशाला परिचारक</v>
      </c>
      <c r="E47" s="68" t="str">
        <f>'MASTER DATA SHEET 1'!C46</f>
        <v>L-1</v>
      </c>
      <c r="F47" s="68">
        <f>'MASTER DATA SHEET 1'!D46</f>
        <v>0</v>
      </c>
      <c r="G47" s="68">
        <f>'MASTER DATA SHEET 1'!E46</f>
        <v>0</v>
      </c>
      <c r="H47" s="68">
        <f>'MASTER DATA SHEET 1'!F46</f>
        <v>0</v>
      </c>
      <c r="I47" s="68">
        <f>'MASTER DATA SHEET 1'!H46</f>
        <v>0</v>
      </c>
      <c r="J47" s="64"/>
    </row>
    <row r="48" spans="1:10" ht="18.75" customHeight="1" x14ac:dyDescent="0.3">
      <c r="A48" s="634" t="s">
        <v>36</v>
      </c>
      <c r="B48" s="635"/>
      <c r="C48" s="635"/>
      <c r="D48" s="635"/>
      <c r="E48" s="636"/>
      <c r="F48" s="312">
        <f>SUM(F10:F47)</f>
        <v>3</v>
      </c>
      <c r="G48" s="312">
        <f>SUM(G10:G47)</f>
        <v>2</v>
      </c>
      <c r="H48" s="312">
        <f>SUM(H10:H47)</f>
        <v>1</v>
      </c>
      <c r="I48" s="312">
        <f>SUM(I10:I47)</f>
        <v>0</v>
      </c>
      <c r="J48" s="313"/>
    </row>
    <row r="49" spans="1:10" x14ac:dyDescent="0.2"/>
    <row r="50" spans="1:10" x14ac:dyDescent="0.2"/>
    <row r="51" spans="1:10" ht="15.75" x14ac:dyDescent="0.25">
      <c r="H51" s="606" t="str">
        <f>'MASTER DATA SHEET 1'!L2</f>
        <v>iz/kkukpk;Z</v>
      </c>
      <c r="I51" s="606"/>
      <c r="J51" s="606"/>
    </row>
    <row r="52" spans="1:10" ht="15.75" x14ac:dyDescent="0.25">
      <c r="H52" s="606" t="str">
        <f>'MASTER DATA SHEET 1'!L3</f>
        <v>jk-m-ek-fo-Mlk.kk [kqnZ</v>
      </c>
      <c r="I52" s="606"/>
      <c r="J52" s="606"/>
    </row>
    <row r="53" spans="1:10" ht="18" x14ac:dyDescent="0.25">
      <c r="E53" s="342"/>
      <c r="F53" s="1"/>
      <c r="H53" s="606" t="str">
        <f>'MASTER DATA SHEET 1'!L4</f>
        <v xml:space="preserve"> ¼ekSyklj½ MhMokuk dqpkeu</v>
      </c>
      <c r="I53" s="606"/>
      <c r="J53" s="606"/>
    </row>
    <row r="54" spans="1:10" x14ac:dyDescent="0.2"/>
    <row r="55" spans="1:10" x14ac:dyDescent="0.2"/>
    <row r="56" spans="1:10" x14ac:dyDescent="0.2"/>
    <row r="57" spans="1:10" x14ac:dyDescent="0.2"/>
    <row r="58" spans="1:10" ht="59.25" customHeight="1" x14ac:dyDescent="0.45">
      <c r="A58" s="629" t="s">
        <v>371</v>
      </c>
      <c r="B58" s="629"/>
      <c r="C58" s="629"/>
      <c r="D58" s="629"/>
      <c r="E58" s="629"/>
      <c r="F58" s="629"/>
      <c r="G58" s="629"/>
      <c r="H58" s="629"/>
      <c r="I58" s="629"/>
      <c r="J58" s="629"/>
    </row>
  </sheetData>
  <sheetProtection password="CDA0" sheet="1" objects="1" scenarios="1"/>
  <mergeCells count="22">
    <mergeCell ref="A58:J58"/>
    <mergeCell ref="A7:A8"/>
    <mergeCell ref="I7:I8"/>
    <mergeCell ref="G7:H7"/>
    <mergeCell ref="F7:F8"/>
    <mergeCell ref="H52:J52"/>
    <mergeCell ref="J7:J8"/>
    <mergeCell ref="H51:J51"/>
    <mergeCell ref="B10:B47"/>
    <mergeCell ref="C10:C47"/>
    <mergeCell ref="A48:E48"/>
    <mergeCell ref="D7:D8"/>
    <mergeCell ref="B7:B8"/>
    <mergeCell ref="H53:J53"/>
    <mergeCell ref="E7:E8"/>
    <mergeCell ref="C7:C8"/>
    <mergeCell ref="A1:D1"/>
    <mergeCell ref="A2:D2"/>
    <mergeCell ref="A3:J3"/>
    <mergeCell ref="A5:J5"/>
    <mergeCell ref="A6:C6"/>
    <mergeCell ref="A4:I4"/>
  </mergeCells>
  <printOptions horizontalCentered="1"/>
  <pageMargins left="0.31496062992126" right="0.118110236220472" top="0.196850393700787" bottom="0.15748031496063" header="0.31496062992126" footer="0.118110236220472"/>
  <pageSetup paperSize="9" scale="81" orientation="portrait" r:id="rId1"/>
  <headerFooter alignWithMargins="0">
    <oddFooter>&amp;C&amp;Z&amp;F&amp;R&amp;A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R60"/>
  <sheetViews>
    <sheetView showRowColHeaders="0" view="pageBreakPreview" topLeftCell="A46" zoomScaleSheetLayoutView="100" workbookViewId="0">
      <selection activeCell="H22" sqref="H22"/>
    </sheetView>
  </sheetViews>
  <sheetFormatPr defaultColWidth="9.42578125" defaultRowHeight="12.75" zeroHeight="1" x14ac:dyDescent="0.2"/>
  <cols>
    <col min="1" max="1" width="5.5703125" style="1" customWidth="1"/>
    <col min="2" max="2" width="7" style="1" customWidth="1"/>
    <col min="3" max="3" width="7.5703125" style="1" customWidth="1"/>
    <col min="4" max="4" width="37.42578125" style="1" customWidth="1"/>
    <col min="5" max="5" width="7.42578125" style="1" customWidth="1"/>
    <col min="6" max="6" width="6.5703125" style="1" customWidth="1"/>
    <col min="7" max="7" width="7.42578125" style="1" customWidth="1"/>
    <col min="8" max="8" width="10.42578125" style="1" customWidth="1"/>
    <col min="9" max="9" width="6.5703125" style="1" customWidth="1"/>
    <col min="10" max="10" width="10.42578125" style="1" customWidth="1"/>
    <col min="11" max="11" width="8.5703125" style="1" customWidth="1"/>
    <col min="12" max="12" width="10.140625" style="1" customWidth="1"/>
    <col min="13" max="13" width="7" style="1" customWidth="1"/>
    <col min="14" max="14" width="10.42578125" style="1" customWidth="1"/>
    <col min="15" max="15" width="9" style="1" customWidth="1"/>
    <col min="16" max="16" width="9.42578125" style="1"/>
    <col min="17" max="17" width="5.42578125" style="1" customWidth="1"/>
    <col min="18" max="16384" width="9.42578125" style="1"/>
  </cols>
  <sheetData>
    <row r="1" spans="1:18" ht="23.25" x14ac:dyDescent="0.35">
      <c r="A1" s="662" t="str">
        <f>'MASTER DATA SHEET 1'!C1</f>
        <v xml:space="preserve">dk;kZy; iz/kkukpk;Z jktdh; mPp ek/;fed fo/kky; Mlk.kk joqZn ¼ekSyklj½ MhMokuk dqpkeu 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3"/>
    </row>
    <row r="2" spans="1:18" ht="20.25" x14ac:dyDescent="0.3">
      <c r="A2" s="660" t="s">
        <v>76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</row>
    <row r="3" spans="1:18" ht="20.25" x14ac:dyDescent="0.3">
      <c r="A3" s="661" t="s">
        <v>171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</row>
    <row r="4" spans="1:18" ht="41.25" customHeight="1" x14ac:dyDescent="0.2">
      <c r="A4" s="640" t="s">
        <v>172</v>
      </c>
      <c r="B4" s="642" t="s">
        <v>200</v>
      </c>
      <c r="C4" s="644" t="s">
        <v>256</v>
      </c>
      <c r="D4" s="640" t="s">
        <v>28</v>
      </c>
      <c r="E4" s="649" t="s">
        <v>257</v>
      </c>
      <c r="F4" s="649" t="s">
        <v>173</v>
      </c>
      <c r="G4" s="649" t="s">
        <v>174</v>
      </c>
      <c r="H4" s="640" t="s">
        <v>175</v>
      </c>
      <c r="I4" s="640" t="s">
        <v>176</v>
      </c>
      <c r="J4" s="640" t="s">
        <v>175</v>
      </c>
      <c r="K4" s="640" t="s">
        <v>177</v>
      </c>
      <c r="L4" s="640" t="s">
        <v>175</v>
      </c>
      <c r="M4" s="640" t="s">
        <v>179</v>
      </c>
      <c r="N4" s="640" t="s">
        <v>178</v>
      </c>
      <c r="O4" s="640" t="s">
        <v>180</v>
      </c>
      <c r="P4" s="640" t="s">
        <v>178</v>
      </c>
      <c r="Q4" s="640" t="s">
        <v>181</v>
      </c>
      <c r="R4" s="640" t="s">
        <v>178</v>
      </c>
    </row>
    <row r="5" spans="1:18" ht="27.75" customHeight="1" x14ac:dyDescent="0.2">
      <c r="A5" s="641"/>
      <c r="B5" s="643"/>
      <c r="C5" s="645"/>
      <c r="D5" s="641"/>
      <c r="E5" s="650"/>
      <c r="F5" s="650"/>
      <c r="G5" s="650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</row>
    <row r="6" spans="1:18" ht="15" x14ac:dyDescent="0.25">
      <c r="A6" s="70">
        <v>1</v>
      </c>
      <c r="B6" s="70">
        <v>2</v>
      </c>
      <c r="C6" s="70">
        <v>3</v>
      </c>
      <c r="D6" s="136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  <c r="P6" s="70">
        <v>16</v>
      </c>
      <c r="Q6" s="70">
        <v>17</v>
      </c>
      <c r="R6" s="70">
        <v>18</v>
      </c>
    </row>
    <row r="7" spans="1:18" ht="15" x14ac:dyDescent="0.25">
      <c r="A7" s="70">
        <v>1</v>
      </c>
      <c r="B7" s="651" t="str">
        <f>'MASTER DATA SHEET 1'!C4</f>
        <v>2202-02-109-27-01</v>
      </c>
      <c r="C7" s="651" t="str">
        <f>'MASTER DATA SHEET 1'!H4</f>
        <v>STATE FUND</v>
      </c>
      <c r="D7" s="134" t="str">
        <f>'MASTER DATA SHEET 1'!B9</f>
        <v>उपनिदेशक</v>
      </c>
      <c r="E7" s="135" t="str">
        <f>'MASTER DATA SHEET 1'!C9</f>
        <v>L-18</v>
      </c>
      <c r="F7" s="70">
        <f>'MASTER DATA SHEET 1'!H9</f>
        <v>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" x14ac:dyDescent="0.25">
      <c r="A8" s="70">
        <v>2</v>
      </c>
      <c r="B8" s="652"/>
      <c r="C8" s="652"/>
      <c r="D8" s="134" t="str">
        <f>'MASTER DATA SHEET 1'!B10</f>
        <v>जिला शिक्षा अधिकारी</v>
      </c>
      <c r="E8" s="135" t="str">
        <f>'MASTER DATA SHEET 1'!C10</f>
        <v>L-17</v>
      </c>
      <c r="F8" s="70">
        <f>'MASTER DATA SHEET 1'!H10</f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15" x14ac:dyDescent="0.25">
      <c r="A9" s="70">
        <v>3</v>
      </c>
      <c r="B9" s="652"/>
      <c r="C9" s="652"/>
      <c r="D9" s="134" t="str">
        <f>'MASTER DATA SHEET 1'!B11</f>
        <v>अतिरिक्त जिला शिक्षा अधिकारी</v>
      </c>
      <c r="E9" s="135" t="str">
        <f>'MASTER DATA SHEET 1'!C11</f>
        <v>L-16</v>
      </c>
      <c r="F9" s="70">
        <f>'MASTER DATA SHEET 1'!H11</f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ht="15" x14ac:dyDescent="0.25">
      <c r="A10" s="70">
        <v>4</v>
      </c>
      <c r="B10" s="652"/>
      <c r="C10" s="652"/>
      <c r="D10" s="134" t="str">
        <f>'MASTER DATA SHEET 1'!B12</f>
        <v>प्रधानाचार्य</v>
      </c>
      <c r="E10" s="135" t="str">
        <f>'MASTER DATA SHEET 1'!C12</f>
        <v>L-16</v>
      </c>
      <c r="F10" s="70">
        <f>'MASTER DATA SHEET 1'!H12</f>
        <v>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ht="15" customHeight="1" x14ac:dyDescent="0.25">
      <c r="A11" s="70">
        <v>5</v>
      </c>
      <c r="B11" s="652"/>
      <c r="C11" s="652"/>
      <c r="D11" s="134" t="str">
        <f>'MASTER DATA SHEET 1'!B13</f>
        <v>सस्‍थापना अधिकारी</v>
      </c>
      <c r="E11" s="135" t="str">
        <f>'MASTER DATA SHEET 1'!C13</f>
        <v>L-15</v>
      </c>
      <c r="F11" s="70">
        <f>'MASTER DATA SHEET 1'!H13</f>
        <v>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ht="15" x14ac:dyDescent="0.25">
      <c r="A12" s="70">
        <v>6</v>
      </c>
      <c r="B12" s="652"/>
      <c r="C12" s="652"/>
      <c r="D12" s="134" t="str">
        <f>'MASTER DATA SHEET 1'!B14</f>
        <v>उप जिला शिक्षा अधिकारी (शारीरिक शिक्षा)</v>
      </c>
      <c r="E12" s="135" t="str">
        <f>'MASTER DATA SHEET 1'!C14</f>
        <v>L-14</v>
      </c>
      <c r="F12" s="70">
        <f>'MASTER DATA SHEET 1'!H14</f>
        <v>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ht="15" x14ac:dyDescent="0.25">
      <c r="A13" s="70">
        <v>7</v>
      </c>
      <c r="B13" s="652"/>
      <c r="C13" s="652"/>
      <c r="D13" s="134" t="str">
        <f>'MASTER DATA SHEET 1'!B15</f>
        <v>उप प्रधानाचार्य</v>
      </c>
      <c r="E13" s="135" t="str">
        <f>'MASTER DATA SHEET 1'!C15</f>
        <v>L-14</v>
      </c>
      <c r="F13" s="70">
        <f>'MASTER DATA SHEET 1'!H15</f>
        <v>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ht="15" x14ac:dyDescent="0.25">
      <c r="A14" s="70">
        <v>8</v>
      </c>
      <c r="B14" s="652"/>
      <c r="C14" s="652"/>
      <c r="D14" s="134" t="str">
        <f>'MASTER DATA SHEET 1'!B16</f>
        <v>कृषि अध्यापक</v>
      </c>
      <c r="E14" s="135" t="str">
        <f>'MASTER DATA SHEET 1'!C16</f>
        <v>L-12</v>
      </c>
      <c r="F14" s="70">
        <f>'MASTER DATA SHEET 1'!H16</f>
        <v>0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ht="15" x14ac:dyDescent="0.25">
      <c r="A15" s="70">
        <v>9</v>
      </c>
      <c r="B15" s="652"/>
      <c r="C15" s="652"/>
      <c r="D15" s="134" t="str">
        <f>'MASTER DATA SHEET 1'!B17</f>
        <v>कृषि शिक्षा प्रभारी</v>
      </c>
      <c r="E15" s="135" t="str">
        <f>'MASTER DATA SHEET 1'!C17</f>
        <v>L-12</v>
      </c>
      <c r="F15" s="70">
        <f>'MASTER DATA SHEET 1'!H17</f>
        <v>0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ht="15" x14ac:dyDescent="0.25">
      <c r="A16" s="70">
        <v>10</v>
      </c>
      <c r="B16" s="652"/>
      <c r="C16" s="652"/>
      <c r="D16" s="134" t="str">
        <f>'MASTER DATA SHEET 1'!B18</f>
        <v>पुस्तकालय अध्यक्ष श्रेणी I</v>
      </c>
      <c r="E16" s="135" t="str">
        <f>'MASTER DATA SHEET 1'!C18</f>
        <v>L-12</v>
      </c>
      <c r="F16" s="70">
        <f>'MASTER DATA SHEET 1'!H18</f>
        <v>0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ht="15" x14ac:dyDescent="0.25">
      <c r="A17" s="70">
        <v>11</v>
      </c>
      <c r="B17" s="652"/>
      <c r="C17" s="652"/>
      <c r="D17" s="134" t="str">
        <f>'MASTER DATA SHEET 1'!B19</f>
        <v>प्रशासनिक अधिकारी</v>
      </c>
      <c r="E17" s="135" t="str">
        <f>'MASTER DATA SHEET 1'!C19</f>
        <v>L-12</v>
      </c>
      <c r="F17" s="70">
        <f>'MASTER DATA SHEET 1'!H19</f>
        <v>0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5" x14ac:dyDescent="0.25">
      <c r="A18" s="70">
        <v>12</v>
      </c>
      <c r="B18" s="652"/>
      <c r="C18" s="652"/>
      <c r="D18" s="134" t="str">
        <f>'MASTER DATA SHEET 1'!B20</f>
        <v>प्रशिक्षक</v>
      </c>
      <c r="E18" s="135" t="str">
        <f>'MASTER DATA SHEET 1'!C20</f>
        <v>L-12</v>
      </c>
      <c r="F18" s="70">
        <f>'MASTER DATA SHEET 1'!H20</f>
        <v>0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ht="15" x14ac:dyDescent="0.25">
      <c r="A19" s="70">
        <v>13</v>
      </c>
      <c r="B19" s="652"/>
      <c r="C19" s="652"/>
      <c r="D19" s="134" t="str">
        <f>'MASTER DATA SHEET 1'!B21</f>
        <v>व्याख्याता स्कूल(शिक्षा)</v>
      </c>
      <c r="E19" s="135" t="str">
        <f>'MASTER DATA SHEET 1'!C21</f>
        <v>L-12</v>
      </c>
      <c r="F19" s="70">
        <f>'MASTER DATA SHEET 1'!H21</f>
        <v>0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ht="15" x14ac:dyDescent="0.25">
      <c r="A20" s="70">
        <v>14</v>
      </c>
      <c r="B20" s="652"/>
      <c r="C20" s="652"/>
      <c r="D20" s="134" t="str">
        <f>'MASTER DATA SHEET 1'!B22</f>
        <v>शारीरिक शिक्षक श्रेणी I</v>
      </c>
      <c r="E20" s="135" t="str">
        <f>'MASTER DATA SHEET 1'!C22</f>
        <v>L-12</v>
      </c>
      <c r="F20" s="70">
        <f>'MASTER DATA SHEET 1'!H22</f>
        <v>0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18" ht="15" x14ac:dyDescent="0.25">
      <c r="A21" s="70">
        <v>15</v>
      </c>
      <c r="B21" s="652"/>
      <c r="C21" s="652"/>
      <c r="D21" s="134" t="str">
        <f>'MASTER DATA SHEET 1'!B23</f>
        <v>अतिरिक्त प्रशासनिक अधिकारी</v>
      </c>
      <c r="E21" s="135" t="str">
        <f>'MASTER DATA SHEET 1'!C23</f>
        <v>L-11</v>
      </c>
      <c r="F21" s="70">
        <f>'MASTER DATA SHEET 1'!H23</f>
        <v>0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18" ht="15" x14ac:dyDescent="0.25">
      <c r="A22" s="70">
        <v>16</v>
      </c>
      <c r="B22" s="652"/>
      <c r="C22" s="652"/>
      <c r="D22" s="134" t="str">
        <f>'MASTER DATA SHEET 1'!B24</f>
        <v>पुस्तकालय अध्यक्ष श्रेणी II</v>
      </c>
      <c r="E22" s="135" t="str">
        <f>'MASTER DATA SHEET 1'!C24</f>
        <v>L-11</v>
      </c>
      <c r="F22" s="70">
        <f>'MASTER DATA SHEET 1'!H24</f>
        <v>0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18" ht="15" x14ac:dyDescent="0.25">
      <c r="A23" s="70">
        <v>17</v>
      </c>
      <c r="B23" s="652"/>
      <c r="C23" s="652"/>
      <c r="D23" s="134" t="str">
        <f>'MASTER DATA SHEET 1'!B25</f>
        <v>वरिष्ठ अध्यापक</v>
      </c>
      <c r="E23" s="135" t="str">
        <f>'MASTER DATA SHEET 1'!C25</f>
        <v>L-11</v>
      </c>
      <c r="F23" s="70">
        <f>'MASTER DATA SHEET 1'!H25</f>
        <v>0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t="15" x14ac:dyDescent="0.25">
      <c r="A24" s="70">
        <v>18</v>
      </c>
      <c r="B24" s="652"/>
      <c r="C24" s="652"/>
      <c r="D24" s="134" t="str">
        <f>'MASTER DATA SHEET 1'!B26</f>
        <v>शारीरिक शिक्षक श्रेणी II</v>
      </c>
      <c r="E24" s="135" t="str">
        <f>'MASTER DATA SHEET 1'!C26</f>
        <v>L-11</v>
      </c>
      <c r="F24" s="70">
        <f>'MASTER DATA SHEET 1'!H26</f>
        <v>0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ht="15" x14ac:dyDescent="0.25">
      <c r="A25" s="70">
        <v>19</v>
      </c>
      <c r="B25" s="652"/>
      <c r="C25" s="652"/>
      <c r="D25" s="134" t="str">
        <f>'MASTER DATA SHEET 1'!B27</f>
        <v>सहायक लेखाधिकारी ग्रेड - I</v>
      </c>
      <c r="E25" s="135" t="str">
        <f>'MASTER DATA SHEET 1'!C27</f>
        <v>L-11</v>
      </c>
      <c r="F25" s="70">
        <f>'MASTER DATA SHEET 1'!H27</f>
        <v>0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18" ht="15" x14ac:dyDescent="0.25">
      <c r="A26" s="70">
        <v>20</v>
      </c>
      <c r="B26" s="652"/>
      <c r="C26" s="652"/>
      <c r="D26" s="134" t="str">
        <f>'MASTER DATA SHEET 1'!B28</f>
        <v>अध्यापक</v>
      </c>
      <c r="E26" s="135" t="str">
        <f>'MASTER DATA SHEET 1'!C28</f>
        <v>L-10</v>
      </c>
      <c r="F26" s="70">
        <f>'MASTER DATA SHEET 1'!H28</f>
        <v>0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18" ht="15" x14ac:dyDescent="0.25">
      <c r="A27" s="70">
        <v>21</v>
      </c>
      <c r="B27" s="652"/>
      <c r="C27" s="652"/>
      <c r="D27" s="134" t="str">
        <f>'MASTER DATA SHEET 1'!B29</f>
        <v>आशुलिपिक</v>
      </c>
      <c r="E27" s="135" t="str">
        <f>'MASTER DATA SHEET 1'!C29</f>
        <v>L-10</v>
      </c>
      <c r="F27" s="70">
        <f>'MASTER DATA SHEET 1'!H29</f>
        <v>0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18" ht="15" x14ac:dyDescent="0.25">
      <c r="A28" s="70">
        <v>22</v>
      </c>
      <c r="B28" s="652"/>
      <c r="C28" s="652"/>
      <c r="D28" s="134" t="str">
        <f>'MASTER DATA SHEET 1'!B30</f>
        <v>कनिष्ठ लेखाकार</v>
      </c>
      <c r="E28" s="135" t="str">
        <f>'MASTER DATA SHEET 1'!C30</f>
        <v>L-10</v>
      </c>
      <c r="F28" s="70">
        <f>'MASTER DATA SHEET 1'!H30</f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18" ht="15" x14ac:dyDescent="0.25">
      <c r="A29" s="70">
        <v>23</v>
      </c>
      <c r="B29" s="652"/>
      <c r="C29" s="652"/>
      <c r="D29" s="134" t="str">
        <f>'MASTER DATA SHEET 1'!B31</f>
        <v>कनिष्ठ विधि अधिकारी</v>
      </c>
      <c r="E29" s="135" t="str">
        <f>'MASTER DATA SHEET 1'!C31</f>
        <v>L-10</v>
      </c>
      <c r="F29" s="70">
        <f>'MASTER DATA SHEET 1'!H31</f>
        <v>0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18" ht="15" x14ac:dyDescent="0.25">
      <c r="A30" s="70">
        <v>24</v>
      </c>
      <c r="B30" s="652"/>
      <c r="C30" s="652"/>
      <c r="D30" s="134" t="str">
        <f>'MASTER DATA SHEET 1'!B32</f>
        <v>पुस्तकालय अध्यक्ष श्रेणी III</v>
      </c>
      <c r="E30" s="135" t="str">
        <f>'MASTER DATA SHEET 1'!C32</f>
        <v>L-10</v>
      </c>
      <c r="F30" s="70">
        <f>'MASTER DATA SHEET 1'!H32</f>
        <v>0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18" ht="15" x14ac:dyDescent="0.25">
      <c r="A31" s="70">
        <v>25</v>
      </c>
      <c r="B31" s="652"/>
      <c r="C31" s="652"/>
      <c r="D31" s="134" t="str">
        <f>'MASTER DATA SHEET 1'!B33</f>
        <v>प्रयोगशाला सहायक II</v>
      </c>
      <c r="E31" s="135" t="str">
        <f>'MASTER DATA SHEET 1'!C33</f>
        <v>L-10</v>
      </c>
      <c r="F31" s="70">
        <f>'MASTER DATA SHEET 1'!H33</f>
        <v>0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18" ht="15" x14ac:dyDescent="0.25">
      <c r="A32" s="70">
        <v>26</v>
      </c>
      <c r="B32" s="652"/>
      <c r="C32" s="652"/>
      <c r="D32" s="134" t="str">
        <f>'MASTER DATA SHEET 1'!B34</f>
        <v>शारीरिक शिक्षक श्रेणी III</v>
      </c>
      <c r="E32" s="135" t="str">
        <f>'MASTER DATA SHEET 1'!C34</f>
        <v>L-10</v>
      </c>
      <c r="F32" s="70">
        <f>'MASTER DATA SHEET 1'!H34</f>
        <v>0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15" x14ac:dyDescent="0.25">
      <c r="A33" s="70">
        <v>27</v>
      </c>
      <c r="B33" s="652"/>
      <c r="C33" s="652"/>
      <c r="D33" s="134" t="str">
        <f>'MASTER DATA SHEET 1'!B35</f>
        <v>सहायक प्रशासनिक अधिकारी</v>
      </c>
      <c r="E33" s="135" t="str">
        <f>'MASTER DATA SHEET 1'!C35</f>
        <v>L-10</v>
      </c>
      <c r="F33" s="70">
        <f>'MASTER DATA SHEET 1'!H35</f>
        <v>0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15" x14ac:dyDescent="0.25">
      <c r="A34" s="70">
        <v>28</v>
      </c>
      <c r="B34" s="652"/>
      <c r="C34" s="652"/>
      <c r="D34" s="134" t="str">
        <f>'MASTER DATA SHEET 1'!B36</f>
        <v>प्रबोधक</v>
      </c>
      <c r="E34" s="135" t="str">
        <f>'MASTER DATA SHEET 1'!C36</f>
        <v>L-10</v>
      </c>
      <c r="F34" s="70">
        <f>'MASTER DATA SHEET 1'!H36</f>
        <v>0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15" x14ac:dyDescent="0.25">
      <c r="A35" s="70">
        <v>29</v>
      </c>
      <c r="B35" s="652"/>
      <c r="C35" s="652"/>
      <c r="D35" s="134" t="str">
        <f>'MASTER DATA SHEET 1'!B37</f>
        <v xml:space="preserve">वरिष्ठ कंप्युटर अनुदेशक </v>
      </c>
      <c r="E35" s="135" t="str">
        <f>'MASTER DATA SHEET 1'!C37</f>
        <v>L-10</v>
      </c>
      <c r="F35" s="70">
        <f>'MASTER DATA SHEET 1'!H37</f>
        <v>0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ht="15" x14ac:dyDescent="0.25">
      <c r="A36" s="70">
        <v>30</v>
      </c>
      <c r="B36" s="652"/>
      <c r="C36" s="652"/>
      <c r="D36" s="134" t="str">
        <f>'MASTER DATA SHEET 1'!B38</f>
        <v>प्रयोगशाला सहायक III</v>
      </c>
      <c r="E36" s="135" t="str">
        <f>'MASTER DATA SHEET 1'!C38</f>
        <v>L-8</v>
      </c>
      <c r="F36" s="70">
        <f>'MASTER DATA SHEET 1'!H38</f>
        <v>0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15" x14ac:dyDescent="0.25">
      <c r="A37" s="70">
        <v>31</v>
      </c>
      <c r="B37" s="652"/>
      <c r="C37" s="652"/>
      <c r="D37" s="134" t="str">
        <f>'MASTER DATA SHEET 1'!B39</f>
        <v>वरिष्ठ सहायक</v>
      </c>
      <c r="E37" s="135" t="str">
        <f>'MASTER DATA SHEET 1'!C39</f>
        <v>L-8</v>
      </c>
      <c r="F37" s="70">
        <f>'MASTER DATA SHEET 1'!H39</f>
        <v>0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1:18" ht="15" x14ac:dyDescent="0.25">
      <c r="A38" s="70">
        <v>32</v>
      </c>
      <c r="B38" s="652"/>
      <c r="C38" s="652"/>
      <c r="D38" s="134" t="str">
        <f>'MASTER DATA SHEET 1'!B40</f>
        <v xml:space="preserve">बेसिक कंप्युटर अनुदेशक </v>
      </c>
      <c r="E38" s="135" t="str">
        <f>'MASTER DATA SHEET 1'!C40</f>
        <v>L-8</v>
      </c>
      <c r="F38" s="70">
        <f>'MASTER DATA SHEET 1'!H40</f>
        <v>0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18" ht="15" x14ac:dyDescent="0.25">
      <c r="A39" s="70">
        <v>33</v>
      </c>
      <c r="B39" s="652"/>
      <c r="C39" s="652"/>
      <c r="D39" s="134" t="str">
        <f>'MASTER DATA SHEET 1'!B41</f>
        <v>कनिष्ठ सहायक</v>
      </c>
      <c r="E39" s="135" t="str">
        <f>'MASTER DATA SHEET 1'!C41</f>
        <v>L-5</v>
      </c>
      <c r="F39" s="70">
        <f>'MASTER DATA SHEET 1'!H41</f>
        <v>0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8" ht="15" x14ac:dyDescent="0.25">
      <c r="A40" s="70">
        <v>34</v>
      </c>
      <c r="B40" s="652"/>
      <c r="C40" s="652"/>
      <c r="D40" s="134" t="str">
        <f>'MASTER DATA SHEET 1'!B42</f>
        <v>फील्ड मैन व फील्ड रिक़ॉर्डर</v>
      </c>
      <c r="E40" s="135" t="str">
        <f>'MASTER DATA SHEET 1'!C42</f>
        <v>L-5</v>
      </c>
      <c r="F40" s="70">
        <f>'MASTER DATA SHEET 1'!H42</f>
        <v>0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ht="15" x14ac:dyDescent="0.25">
      <c r="A41" s="70">
        <v>35</v>
      </c>
      <c r="B41" s="652"/>
      <c r="C41" s="652"/>
      <c r="D41" s="134" t="str">
        <f>'MASTER DATA SHEET 1'!B43</f>
        <v>वाहन चालक</v>
      </c>
      <c r="E41" s="135" t="str">
        <f>'MASTER DATA SHEET 1'!C43</f>
        <v>L-5</v>
      </c>
      <c r="F41" s="70">
        <f>'MASTER DATA SHEET 1'!H43</f>
        <v>0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8" ht="15" x14ac:dyDescent="0.25">
      <c r="A42" s="70">
        <v>36</v>
      </c>
      <c r="B42" s="652"/>
      <c r="C42" s="652"/>
      <c r="D42" s="134" t="str">
        <f>'MASTER DATA SHEET 1'!B44</f>
        <v>चतुर्थ श्रेणी कर्मचारी</v>
      </c>
      <c r="E42" s="135" t="str">
        <f>'MASTER DATA SHEET 1'!C44</f>
        <v>L-1</v>
      </c>
      <c r="F42" s="70">
        <f>'MASTER DATA SHEET 1'!H44</f>
        <v>0</v>
      </c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1:18" ht="15" x14ac:dyDescent="0.25">
      <c r="A43" s="70">
        <v>37</v>
      </c>
      <c r="B43" s="652"/>
      <c r="C43" s="652"/>
      <c r="D43" s="134" t="str">
        <f>'MASTER DATA SHEET 1'!B45</f>
        <v>जमादार</v>
      </c>
      <c r="E43" s="135" t="str">
        <f>'MASTER DATA SHEET 1'!C45</f>
        <v>L-1</v>
      </c>
      <c r="F43" s="70">
        <f>'MASTER DATA SHEET 1'!H45</f>
        <v>0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1:18" ht="15" x14ac:dyDescent="0.25">
      <c r="A44" s="70">
        <v>38</v>
      </c>
      <c r="B44" s="653"/>
      <c r="C44" s="653"/>
      <c r="D44" s="134" t="str">
        <f>'MASTER DATA SHEET 1'!B46</f>
        <v>प्रयोगशाला परिचारक</v>
      </c>
      <c r="E44" s="135" t="str">
        <f>'MASTER DATA SHEET 1'!C46</f>
        <v>L-1</v>
      </c>
      <c r="F44" s="70">
        <f>'MASTER DATA SHEET 1'!H46</f>
        <v>0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ht="15" x14ac:dyDescent="0.25">
      <c r="A45" s="137"/>
      <c r="B45" s="646" t="s">
        <v>190</v>
      </c>
      <c r="C45" s="647"/>
      <c r="D45" s="647"/>
      <c r="E45" s="648"/>
      <c r="F45" s="70">
        <f>'MASTER DATA SHEET 1'!H47</f>
        <v>0</v>
      </c>
      <c r="G45" s="190">
        <f t="shared" ref="G45:R45" si="0">SUM(G11:G44)</f>
        <v>0</v>
      </c>
      <c r="H45" s="190">
        <f t="shared" si="0"/>
        <v>0</v>
      </c>
      <c r="I45" s="190">
        <f t="shared" si="0"/>
        <v>0</v>
      </c>
      <c r="J45" s="190">
        <f t="shared" si="0"/>
        <v>0</v>
      </c>
      <c r="K45" s="190">
        <f t="shared" si="0"/>
        <v>0</v>
      </c>
      <c r="L45" s="190">
        <f t="shared" si="0"/>
        <v>0</v>
      </c>
      <c r="M45" s="190">
        <f t="shared" si="0"/>
        <v>0</v>
      </c>
      <c r="N45" s="190">
        <f t="shared" si="0"/>
        <v>0</v>
      </c>
      <c r="O45" s="190">
        <f t="shared" si="0"/>
        <v>0</v>
      </c>
      <c r="P45" s="190">
        <f t="shared" si="0"/>
        <v>0</v>
      </c>
      <c r="Q45" s="190">
        <f t="shared" si="0"/>
        <v>0</v>
      </c>
      <c r="R45" s="190">
        <f t="shared" si="0"/>
        <v>0</v>
      </c>
    </row>
    <row r="46" spans="1:18" ht="41.25" customHeight="1" x14ac:dyDescent="0.2">
      <c r="A46" s="654" t="s">
        <v>78</v>
      </c>
      <c r="B46" s="658" t="s">
        <v>296</v>
      </c>
      <c r="C46" s="659"/>
      <c r="D46" s="659"/>
      <c r="E46" s="659"/>
      <c r="F46" s="659"/>
      <c r="G46" s="659"/>
      <c r="H46" s="659"/>
      <c r="I46" s="659"/>
      <c r="J46" s="659"/>
      <c r="K46" s="659"/>
      <c r="L46" s="659"/>
      <c r="M46" s="659"/>
      <c r="N46" s="659"/>
      <c r="O46" s="659"/>
      <c r="P46" s="659"/>
      <c r="Q46" s="659"/>
      <c r="R46" s="659"/>
    </row>
    <row r="47" spans="1:18" ht="18.75" x14ac:dyDescent="0.2">
      <c r="A47" s="655"/>
      <c r="B47" s="656" t="s">
        <v>79</v>
      </c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M47" s="657"/>
      <c r="N47" s="657"/>
      <c r="O47" s="657"/>
      <c r="P47" s="657"/>
      <c r="Q47" s="657"/>
      <c r="R47" s="138"/>
    </row>
    <row r="48" spans="1:18" x14ac:dyDescent="0.2"/>
    <row r="49" spans="1:18" ht="18.75" x14ac:dyDescent="0.3">
      <c r="M49" s="639" t="str">
        <f>'MASTER DATA SHEET 1'!L2</f>
        <v>iz/kkukpk;Z</v>
      </c>
      <c r="N49" s="639"/>
      <c r="O49" s="639"/>
      <c r="P49" s="639"/>
      <c r="Q49" s="639"/>
    </row>
    <row r="50" spans="1:18" ht="18.75" x14ac:dyDescent="0.3">
      <c r="M50" s="639" t="str">
        <f>'MASTER DATA SHEET 1'!L3</f>
        <v>jk-m-ek-fo-Mlk.kk [kqnZ</v>
      </c>
      <c r="N50" s="639"/>
      <c r="O50" s="639"/>
      <c r="P50" s="639"/>
      <c r="Q50" s="639"/>
    </row>
    <row r="51" spans="1:18" ht="19.5" customHeight="1" x14ac:dyDescent="0.3">
      <c r="H51" s="345"/>
      <c r="M51" s="639" t="str">
        <f>'MASTER DATA SHEET 1'!L4</f>
        <v xml:space="preserve"> ¼ekSyklj½ MhMokuk dqpkeu</v>
      </c>
      <c r="N51" s="639"/>
      <c r="O51" s="639"/>
      <c r="P51" s="639"/>
      <c r="Q51" s="639"/>
    </row>
    <row r="52" spans="1:18" x14ac:dyDescent="0.2"/>
    <row r="53" spans="1:18" hidden="1" x14ac:dyDescent="0.2"/>
    <row r="54" spans="1:18" hidden="1" x14ac:dyDescent="0.2"/>
    <row r="55" spans="1:18" hidden="1" x14ac:dyDescent="0.2"/>
    <row r="56" spans="1:18" ht="57.75" customHeight="1" x14ac:dyDescent="0.45">
      <c r="A56" s="629" t="s">
        <v>239</v>
      </c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</row>
    <row r="57" spans="1:18" x14ac:dyDescent="0.2"/>
    <row r="58" spans="1:18" x14ac:dyDescent="0.2"/>
    <row r="59" spans="1:18" x14ac:dyDescent="0.2"/>
    <row r="60" spans="1:18" x14ac:dyDescent="0.2"/>
  </sheetData>
  <sheetProtection password="CDA0" sheet="1" objects="1" scenarios="1"/>
  <mergeCells count="31">
    <mergeCell ref="A2:R2"/>
    <mergeCell ref="R4:R5"/>
    <mergeCell ref="M4:M5"/>
    <mergeCell ref="A3:R3"/>
    <mergeCell ref="A1:R1"/>
    <mergeCell ref="A56:R56"/>
    <mergeCell ref="L4:L5"/>
    <mergeCell ref="H4:H5"/>
    <mergeCell ref="N4:N5"/>
    <mergeCell ref="A46:A47"/>
    <mergeCell ref="O4:O5"/>
    <mergeCell ref="M51:Q51"/>
    <mergeCell ref="K4:K5"/>
    <mergeCell ref="A4:A5"/>
    <mergeCell ref="M49:Q49"/>
    <mergeCell ref="J4:J5"/>
    <mergeCell ref="D4:D5"/>
    <mergeCell ref="B47:Q47"/>
    <mergeCell ref="B7:B44"/>
    <mergeCell ref="B46:R46"/>
    <mergeCell ref="F4:F5"/>
    <mergeCell ref="M50:Q50"/>
    <mergeCell ref="Q4:Q5"/>
    <mergeCell ref="B4:B5"/>
    <mergeCell ref="C4:C5"/>
    <mergeCell ref="B45:E45"/>
    <mergeCell ref="G4:G5"/>
    <mergeCell ref="I4:I5"/>
    <mergeCell ref="E4:E5"/>
    <mergeCell ref="C7:C44"/>
    <mergeCell ref="P4:P5"/>
  </mergeCells>
  <printOptions horizontalCentered="1"/>
  <pageMargins left="0.31496062992126" right="0.31496062992126" top="0.15748031496063" bottom="0.15748031496063" header="0.31496062992126" footer="0.31496062992126"/>
  <pageSetup paperSize="9" scale="67" orientation="landscape" r:id="rId1"/>
  <headerFooter>
    <oddFooter>&amp;C&amp;Z&amp;F&amp;R&amp;A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38</vt:i4>
      </vt:variant>
    </vt:vector>
  </HeadingPairs>
  <TitlesOfParts>
    <vt:vector size="74" baseType="lpstr">
      <vt:lpstr>निर्देश</vt:lpstr>
      <vt:lpstr>MASTER DATA SHEET 1</vt:lpstr>
      <vt:lpstr>MASTER DATA SHEET 2</vt:lpstr>
      <vt:lpstr>SAMEKIT</vt:lpstr>
      <vt:lpstr>SANCTIONED POST</vt:lpstr>
      <vt:lpstr>POSTED</vt:lpstr>
      <vt:lpstr>VACANT POST</vt:lpstr>
      <vt:lpstr>P1A</vt:lpstr>
      <vt:lpstr>P1B</vt:lpstr>
      <vt:lpstr>P1C</vt:lpstr>
      <vt:lpstr>SLR</vt:lpstr>
      <vt:lpstr>SURRE-</vt:lpstr>
      <vt:lpstr>P Allow.</vt:lpstr>
      <vt:lpstr>P8G1</vt:lpstr>
      <vt:lpstr>P9G2</vt:lpstr>
      <vt:lpstr>P9G4</vt:lpstr>
      <vt:lpstr>FIX PAY</vt:lpstr>
      <vt:lpstr>P-4</vt:lpstr>
      <vt:lpstr>Allot.</vt:lpstr>
      <vt:lpstr>G.A.2 A</vt:lpstr>
      <vt:lpstr>G.A.2 B</vt:lpstr>
      <vt:lpstr>GA-4 A</vt:lpstr>
      <vt:lpstr>GA-4 B</vt:lpstr>
      <vt:lpstr>TRFRET. PAY</vt:lpstr>
      <vt:lpstr>Verdi</vt:lpstr>
      <vt:lpstr>Tamb</vt:lpstr>
      <vt:lpstr>INSTRUCTION</vt:lpstr>
      <vt:lpstr>MASTER DATA SHEET</vt:lpstr>
      <vt:lpstr>P10GA3</vt:lpstr>
      <vt:lpstr>2071</vt:lpstr>
      <vt:lpstr>S.T FUND</vt:lpstr>
      <vt:lpstr>IPA</vt:lpstr>
      <vt:lpstr>IPB</vt:lpstr>
      <vt:lpstr>TEL</vt:lpstr>
      <vt:lpstr>03 POWER</vt:lpstr>
      <vt:lpstr>ENRL</vt:lpstr>
      <vt:lpstr>catagery</vt:lpstr>
      <vt:lpstr>DESIGNATION</vt:lpstr>
      <vt:lpstr>fix_pay</vt:lpstr>
      <vt:lpstr>'03 POWER'!Print_Area</vt:lpstr>
      <vt:lpstr>'2071'!Print_Area</vt:lpstr>
      <vt:lpstr>Allot.!Print_Area</vt:lpstr>
      <vt:lpstr>ENRL!Print_Area</vt:lpstr>
      <vt:lpstr>'FIX PAY'!Print_Area</vt:lpstr>
      <vt:lpstr>'G.A.2 A'!Print_Area</vt:lpstr>
      <vt:lpstr>'G.A.2 B'!Print_Area</vt:lpstr>
      <vt:lpstr>'GA-4 A'!Print_Area</vt:lpstr>
      <vt:lpstr>'GA-4 B'!Print_Area</vt:lpstr>
      <vt:lpstr>IPA!Print_Area</vt:lpstr>
      <vt:lpstr>IPB!Print_Area</vt:lpstr>
      <vt:lpstr>'P Allow.'!Print_Area</vt:lpstr>
      <vt:lpstr>P10GA3!Print_Area</vt:lpstr>
      <vt:lpstr>P1A!Print_Area</vt:lpstr>
      <vt:lpstr>P1B!Print_Area</vt:lpstr>
      <vt:lpstr>P1C!Print_Area</vt:lpstr>
      <vt:lpstr>'P-4'!Print_Area</vt:lpstr>
      <vt:lpstr>P8G1!Print_Area</vt:lpstr>
      <vt:lpstr>P9G2!Print_Area</vt:lpstr>
      <vt:lpstr>P9G4!Print_Area</vt:lpstr>
      <vt:lpstr>POSTED!Print_Area</vt:lpstr>
      <vt:lpstr>'S.T FUND'!Print_Area</vt:lpstr>
      <vt:lpstr>SAMEKIT!Print_Area</vt:lpstr>
      <vt:lpstr>'SANCTIONED POST'!Print_Area</vt:lpstr>
      <vt:lpstr>SLR!Print_Area</vt:lpstr>
      <vt:lpstr>'SURRE-'!Print_Area</vt:lpstr>
      <vt:lpstr>Tamb!Print_Area</vt:lpstr>
      <vt:lpstr>TEL!Print_Area</vt:lpstr>
      <vt:lpstr>'TRFRET. PAY'!Print_Area</vt:lpstr>
      <vt:lpstr>'VACANT POST'!Print_Area</vt:lpstr>
      <vt:lpstr>Verdi!Print_Area</vt:lpstr>
      <vt:lpstr>P8G1!Print_Titles</vt:lpstr>
      <vt:lpstr>P9G2!Print_Titles</vt:lpstr>
      <vt:lpstr>उपप्रधानाचार्य</vt:lpstr>
      <vt:lpstr>कार्यालय_में_पोस्ट_विवरण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2025-08-24T16:20:51Z</cp:lastPrinted>
  <dcterms:created xsi:type="dcterms:W3CDTF">1996-10-14T23:33:28Z</dcterms:created>
  <dcterms:modified xsi:type="dcterms:W3CDTF">2025-08-24T16:21:03Z</dcterms:modified>
</cp:coreProperties>
</file>