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7490" windowHeight="9270" tabRatio="886"/>
  </bookViews>
  <sheets>
    <sheet name="instraction" sheetId="29" r:id="rId1"/>
    <sheet name="Master" sheetId="27" r:id="rId2"/>
    <sheet name="PRAPTRA-01" sheetId="9" r:id="rId3"/>
    <sheet name="Praptra 2" sheetId="3" r:id="rId4"/>
    <sheet name="Pra 3 Postwise Summary" sheetId="2" r:id="rId5"/>
    <sheet name="Prap 4 BE 2023-24" sheetId="25" r:id="rId6"/>
    <sheet name="Prap 5 RE 2022-23" sheetId="6" r:id="rId7"/>
    <sheet name="Prap 6 Liveries Demand" sheetId="4" r:id="rId8"/>
    <sheet name="Prap 7 Fix Pay list" sheetId="8" r:id="rId9"/>
    <sheet name="Praptra 8 " sheetId="1" r:id="rId10"/>
    <sheet name=" GA 9" sheetId="26" r:id="rId11"/>
    <sheet name="prapatra 10 SCHOOLS" sheetId="16" r:id="rId12"/>
    <sheet name="Prap 11 2071" sheetId="11" r:id="rId13"/>
    <sheet name="Prap 12 sanvida" sheetId="7" r:id="rId14"/>
    <sheet name="Prp 13 BHAWAN KIRAYA" sheetId="12" r:id="rId15"/>
    <sheet name="14 TA Medical" sheetId="21" r:id="rId16"/>
    <sheet name="Praptra 15" sheetId="14" r:id="rId17"/>
    <sheet name="Praptra 16 computer Proforma" sheetId="22" r:id="rId18"/>
    <sheet name="Prap 17 AD  TC" sheetId="18" r:id="rId19"/>
    <sheet name="Prap 18 Income Namankan" sheetId="19" r:id="rId20"/>
    <sheet name="forwarding letter" sheetId="28" r:id="rId21"/>
  </sheets>
  <definedNames>
    <definedName name="_xlnm._FilterDatabase" localSheetId="15" hidden="1">'14 TA Medical'!$A$6:$Q$6</definedName>
    <definedName name="_xlnm._FilterDatabase" localSheetId="4" hidden="1">'Pra 3 Postwise Summary'!$A$5:$BO$12</definedName>
    <definedName name="_xlnm._FilterDatabase" localSheetId="12" hidden="1">'Prap 11 2071'!#REF!</definedName>
    <definedName name="_xlnm._FilterDatabase" localSheetId="13" hidden="1">'Prap 12 sanvida'!#REF!</definedName>
    <definedName name="_xlnm._FilterDatabase" localSheetId="19" hidden="1">'Prap 18 Income Namankan'!$A$5:$V$5</definedName>
    <definedName name="_xlnm._FilterDatabase" localSheetId="5" hidden="1">'Prap 4 BE 2023-24'!$A$6:$CX$17</definedName>
    <definedName name="_xlnm._FilterDatabase" localSheetId="6" hidden="1">'Prap 5 RE 2022-23'!$A$6:$CX$17</definedName>
    <definedName name="_xlnm._FilterDatabase" localSheetId="7" hidden="1">'Prap 6 Liveries Demand'!$A$6:$L$26</definedName>
    <definedName name="_xlnm._FilterDatabase" localSheetId="8" hidden="1">'Prap 7 Fix Pay list'!#REF!</definedName>
    <definedName name="_xlnm._FilterDatabase" localSheetId="11" hidden="1">'prapatra 10 SCHOOLS'!$A$1:$O$16</definedName>
    <definedName name="_xlnm._FilterDatabase" localSheetId="16" hidden="1">'Praptra 15'!$A$6:$AB$16</definedName>
    <definedName name="_xlnm._FilterDatabase" localSheetId="9" hidden="1">'Praptra 8 '!$A$5:$N$37</definedName>
    <definedName name="_xlnm._FilterDatabase" localSheetId="2" hidden="1">'PRAPTRA-01'!$A$7:$S$9</definedName>
    <definedName name="_xlnm.Print_Area" localSheetId="11">'prapatra 10 SCHOOLS'!$A$1:$O$21</definedName>
    <definedName name="_xlnm.Print_Area" localSheetId="3">'Praptra 2'!$A$1:$J$37</definedName>
    <definedName name="_xlnm.Print_Area" localSheetId="9">'Praptra 8 '!$A$1:$N$41</definedName>
    <definedName name="_xlnm.Print_Area" localSheetId="2">'PRAPTRA-01'!$A$1:$H$18</definedName>
    <definedName name="_xlnm.Print_Titles" localSheetId="12">'Prap 11 2071'!$5:$6</definedName>
    <definedName name="_xlnm.Print_Titles" localSheetId="19">'Prap 18 Income Namankan'!$3:$4</definedName>
    <definedName name="_xlnm.Print_Titles" localSheetId="5">'Prap 4 BE 2023-24'!$4:$5</definedName>
    <definedName name="_xlnm.Print_Titles" localSheetId="6">'Prap 5 RE 2022-23'!$4:$5</definedName>
    <definedName name="Z_A3F74B35_AEAE_4C4D_98D6_06ADC1C3BECC_.wvu.FilterData" localSheetId="5" hidden="1">'Prap 4 BE 2023-24'!$A$4:$AG$16</definedName>
    <definedName name="Z_A3F74B35_AEAE_4C4D_98D6_06ADC1C3BECC_.wvu.FilterData" localSheetId="6" hidden="1">'Prap 5 RE 2022-23'!$A$4:$AG$16</definedName>
    <definedName name="Z_A3F74B35_AEAE_4C4D_98D6_06ADC1C3BECC_.wvu.PrintTitles" localSheetId="5" hidden="1">'Prap 4 BE 2023-24'!$A$4:$FC$5</definedName>
    <definedName name="Z_A3F74B35_AEAE_4C4D_98D6_06ADC1C3BECC_.wvu.PrintTitles" localSheetId="6" hidden="1">'Prap 5 RE 2022-23'!$A$4:$FC$5</definedName>
  </definedNames>
  <calcPr calcId="124519"/>
</workbook>
</file>

<file path=xl/calcChain.xml><?xml version="1.0" encoding="utf-8"?>
<calcChain xmlns="http://schemas.openxmlformats.org/spreadsheetml/2006/main">
  <c r="C37" i="28"/>
  <c r="B6" i="19"/>
  <c r="C36" i="28"/>
  <c r="C35"/>
  <c r="C34"/>
  <c r="A1"/>
  <c r="A1" i="19"/>
  <c r="C6" i="2" l="1"/>
  <c r="B6"/>
  <c r="C7" i="25"/>
  <c r="B7"/>
  <c r="C7" i="6"/>
  <c r="B7"/>
  <c r="C6" i="4"/>
  <c r="B6"/>
  <c r="D5" i="8"/>
  <c r="C5"/>
  <c r="C16" i="1"/>
  <c r="B16"/>
  <c r="C5"/>
  <c r="B5"/>
  <c r="C8" i="11"/>
  <c r="B8"/>
  <c r="C6" i="19"/>
  <c r="C6" i="7"/>
  <c r="B6"/>
  <c r="C7" i="12"/>
  <c r="B7"/>
  <c r="C7" i="21"/>
  <c r="B7"/>
  <c r="C6" i="14"/>
  <c r="B6"/>
  <c r="L17" i="19"/>
  <c r="L16"/>
  <c r="L15"/>
  <c r="D23" i="18"/>
  <c r="D22"/>
  <c r="D21"/>
  <c r="C17"/>
  <c r="D17"/>
  <c r="E17"/>
  <c r="B17"/>
  <c r="C11"/>
  <c r="C18" s="1"/>
  <c r="D11"/>
  <c r="D18" s="1"/>
  <c r="E11"/>
  <c r="E18" s="1"/>
  <c r="B11"/>
  <c r="B18" s="1"/>
  <c r="A1"/>
  <c r="E16" i="22"/>
  <c r="E15"/>
  <c r="E14"/>
  <c r="A1"/>
  <c r="AL21" i="14"/>
  <c r="AL20"/>
  <c r="AL19"/>
  <c r="Z21"/>
  <c r="Z20"/>
  <c r="Z19"/>
  <c r="J21"/>
  <c r="J20"/>
  <c r="J19"/>
  <c r="AC1"/>
  <c r="Q1"/>
  <c r="A1"/>
  <c r="F24" i="21"/>
  <c r="F23"/>
  <c r="F22"/>
  <c r="A1"/>
  <c r="F18" i="12"/>
  <c r="F17"/>
  <c r="F16"/>
  <c r="A1"/>
  <c r="H17" i="7"/>
  <c r="F22"/>
  <c r="F21"/>
  <c r="F20"/>
  <c r="A1"/>
  <c r="J20" i="11"/>
  <c r="J19"/>
  <c r="J18"/>
  <c r="A1"/>
  <c r="K20" i="16" l="1"/>
  <c r="L19"/>
  <c r="L18"/>
  <c r="D16"/>
  <c r="F16"/>
  <c r="G16"/>
  <c r="J16"/>
  <c r="C16"/>
  <c r="C8"/>
  <c r="D8"/>
  <c r="E8"/>
  <c r="F8"/>
  <c r="G8"/>
  <c r="H8"/>
  <c r="K8" s="1"/>
  <c r="I8"/>
  <c r="J8"/>
  <c r="L8"/>
  <c r="C9"/>
  <c r="D9"/>
  <c r="F9"/>
  <c r="G9"/>
  <c r="H9"/>
  <c r="K9" s="1"/>
  <c r="K16" s="1"/>
  <c r="J9"/>
  <c r="L9"/>
  <c r="L16" s="1"/>
  <c r="C10"/>
  <c r="D10"/>
  <c r="E10"/>
  <c r="F10"/>
  <c r="G10"/>
  <c r="I10" s="1"/>
  <c r="H10"/>
  <c r="K10" s="1"/>
  <c r="J10"/>
  <c r="L10"/>
  <c r="O10" s="1"/>
  <c r="C11"/>
  <c r="D11"/>
  <c r="E11"/>
  <c r="F11"/>
  <c r="G11"/>
  <c r="I11" s="1"/>
  <c r="H11"/>
  <c r="J11"/>
  <c r="K11"/>
  <c r="N11" s="1"/>
  <c r="L11"/>
  <c r="O11"/>
  <c r="C12"/>
  <c r="D12"/>
  <c r="E12"/>
  <c r="F12"/>
  <c r="G12"/>
  <c r="H12"/>
  <c r="K12" s="1"/>
  <c r="I12"/>
  <c r="J12"/>
  <c r="L12"/>
  <c r="C13"/>
  <c r="D13"/>
  <c r="E13"/>
  <c r="F13"/>
  <c r="G13"/>
  <c r="H13"/>
  <c r="K13" s="1"/>
  <c r="I13"/>
  <c r="J13"/>
  <c r="L13"/>
  <c r="O13" s="1"/>
  <c r="C14"/>
  <c r="D14"/>
  <c r="E14"/>
  <c r="F14"/>
  <c r="G14"/>
  <c r="I14" s="1"/>
  <c r="H14"/>
  <c r="K14" s="1"/>
  <c r="J14"/>
  <c r="L14"/>
  <c r="O14" s="1"/>
  <c r="C15"/>
  <c r="D15"/>
  <c r="E15"/>
  <c r="F15"/>
  <c r="G15"/>
  <c r="I15" s="1"/>
  <c r="H15"/>
  <c r="J15"/>
  <c r="K15"/>
  <c r="N15" s="1"/>
  <c r="L15"/>
  <c r="O15"/>
  <c r="G43" i="27"/>
  <c r="G44"/>
  <c r="G45"/>
  <c r="G46"/>
  <c r="G47"/>
  <c r="L7" i="16"/>
  <c r="J7"/>
  <c r="H7"/>
  <c r="G7"/>
  <c r="F7"/>
  <c r="E7"/>
  <c r="D7"/>
  <c r="C7"/>
  <c r="A1"/>
  <c r="J31" i="26"/>
  <c r="J30"/>
  <c r="J29"/>
  <c r="K26"/>
  <c r="K19"/>
  <c r="C20"/>
  <c r="D20"/>
  <c r="E20"/>
  <c r="F20"/>
  <c r="G20"/>
  <c r="H20"/>
  <c r="J20"/>
  <c r="L20"/>
  <c r="C21"/>
  <c r="D21"/>
  <c r="E21"/>
  <c r="F21"/>
  <c r="G21"/>
  <c r="H21"/>
  <c r="J21"/>
  <c r="L21"/>
  <c r="C22"/>
  <c r="D22"/>
  <c r="E22"/>
  <c r="F22"/>
  <c r="G22"/>
  <c r="H22"/>
  <c r="I22" s="1"/>
  <c r="J22"/>
  <c r="L22"/>
  <c r="C23"/>
  <c r="D23"/>
  <c r="E23"/>
  <c r="F23"/>
  <c r="G23"/>
  <c r="H23"/>
  <c r="J23"/>
  <c r="L23"/>
  <c r="C24"/>
  <c r="D24"/>
  <c r="E24"/>
  <c r="F24"/>
  <c r="G24"/>
  <c r="H24"/>
  <c r="J24"/>
  <c r="L24"/>
  <c r="C25"/>
  <c r="D25"/>
  <c r="E25"/>
  <c r="F25"/>
  <c r="G25"/>
  <c r="H25"/>
  <c r="J25"/>
  <c r="L25"/>
  <c r="C12"/>
  <c r="D12"/>
  <c r="E12"/>
  <c r="F12"/>
  <c r="G12"/>
  <c r="H12"/>
  <c r="J12"/>
  <c r="L12"/>
  <c r="C13"/>
  <c r="D13"/>
  <c r="E13"/>
  <c r="F13"/>
  <c r="G13"/>
  <c r="H13"/>
  <c r="J13"/>
  <c r="L13"/>
  <c r="C14"/>
  <c r="D14"/>
  <c r="E14"/>
  <c r="F14"/>
  <c r="G14"/>
  <c r="H14"/>
  <c r="J14"/>
  <c r="L14"/>
  <c r="C15"/>
  <c r="D15"/>
  <c r="E15"/>
  <c r="F15"/>
  <c r="G15"/>
  <c r="H15"/>
  <c r="J15"/>
  <c r="L15"/>
  <c r="C16"/>
  <c r="D16"/>
  <c r="E16"/>
  <c r="F16"/>
  <c r="G16"/>
  <c r="H16"/>
  <c r="J16"/>
  <c r="L16"/>
  <c r="C17"/>
  <c r="D17"/>
  <c r="E17"/>
  <c r="F17"/>
  <c r="G17"/>
  <c r="H17"/>
  <c r="J17"/>
  <c r="L17"/>
  <c r="C18"/>
  <c r="D18"/>
  <c r="E18"/>
  <c r="F18"/>
  <c r="G18"/>
  <c r="H18"/>
  <c r="J18"/>
  <c r="L18"/>
  <c r="J11"/>
  <c r="H11"/>
  <c r="H19" s="1"/>
  <c r="G11"/>
  <c r="G19" s="1"/>
  <c r="F11"/>
  <c r="F19" s="1"/>
  <c r="E11"/>
  <c r="D11"/>
  <c r="D19" s="1"/>
  <c r="C11"/>
  <c r="C19" s="1"/>
  <c r="L11"/>
  <c r="L19" s="1"/>
  <c r="C9"/>
  <c r="D9"/>
  <c r="E9"/>
  <c r="F9"/>
  <c r="G9"/>
  <c r="H9"/>
  <c r="J9"/>
  <c r="L9"/>
  <c r="L8"/>
  <c r="J8"/>
  <c r="F8"/>
  <c r="G8"/>
  <c r="H8"/>
  <c r="E8"/>
  <c r="D8"/>
  <c r="C8"/>
  <c r="J7"/>
  <c r="H7"/>
  <c r="G7"/>
  <c r="F7"/>
  <c r="E7"/>
  <c r="D7"/>
  <c r="C7"/>
  <c r="C3"/>
  <c r="O9" i="16" l="1"/>
  <c r="O16" s="1"/>
  <c r="I9"/>
  <c r="I16" s="1"/>
  <c r="H16"/>
  <c r="N14"/>
  <c r="M14"/>
  <c r="N10"/>
  <c r="M10"/>
  <c r="O12"/>
  <c r="O8"/>
  <c r="N12"/>
  <c r="M12"/>
  <c r="N8"/>
  <c r="M8"/>
  <c r="M13"/>
  <c r="N13"/>
  <c r="M9"/>
  <c r="M16" s="1"/>
  <c r="M15"/>
  <c r="M11"/>
  <c r="I7"/>
  <c r="E19" i="26"/>
  <c r="J19"/>
  <c r="K7" i="16"/>
  <c r="N7" s="1"/>
  <c r="L26" i="26"/>
  <c r="F26"/>
  <c r="C26"/>
  <c r="I25"/>
  <c r="I24"/>
  <c r="I20"/>
  <c r="D26"/>
  <c r="J26"/>
  <c r="E26"/>
  <c r="M7" i="16"/>
  <c r="I17" i="26"/>
  <c r="I13"/>
  <c r="I12"/>
  <c r="H26"/>
  <c r="I23"/>
  <c r="I21"/>
  <c r="I26" s="1"/>
  <c r="G26"/>
  <c r="I7"/>
  <c r="C10"/>
  <c r="C27" s="1"/>
  <c r="I8"/>
  <c r="I15"/>
  <c r="I14"/>
  <c r="D10"/>
  <c r="D27" s="1"/>
  <c r="I9"/>
  <c r="I18"/>
  <c r="E10"/>
  <c r="J10"/>
  <c r="J27" s="1"/>
  <c r="F10"/>
  <c r="H10"/>
  <c r="H27" s="1"/>
  <c r="G10"/>
  <c r="G27" s="1"/>
  <c r="I16"/>
  <c r="I11"/>
  <c r="N9" i="16" l="1"/>
  <c r="N16" s="1"/>
  <c r="F27" i="26"/>
  <c r="O7" i="16"/>
  <c r="E27" i="26"/>
  <c r="I19"/>
  <c r="I10"/>
  <c r="I27" s="1"/>
  <c r="C2" i="1" l="1"/>
  <c r="A1" i="26"/>
  <c r="L41" i="1"/>
  <c r="L40"/>
  <c r="L39"/>
  <c r="AT65" i="27"/>
  <c r="AU65"/>
  <c r="AV65"/>
  <c r="AW65"/>
  <c r="AX65"/>
  <c r="AY65"/>
  <c r="AZ65"/>
  <c r="BA65"/>
  <c r="BB65"/>
  <c r="BC65"/>
  <c r="BD65"/>
  <c r="AT66"/>
  <c r="AU66"/>
  <c r="AV66"/>
  <c r="AW66"/>
  <c r="AX66"/>
  <c r="AY66"/>
  <c r="AZ66"/>
  <c r="BA66"/>
  <c r="BB66"/>
  <c r="BC66"/>
  <c r="BD66"/>
  <c r="AT67"/>
  <c r="AU67"/>
  <c r="AV67"/>
  <c r="AW67"/>
  <c r="AX67"/>
  <c r="AY67"/>
  <c r="AZ67"/>
  <c r="BA67"/>
  <c r="BB67"/>
  <c r="BC67"/>
  <c r="BD67"/>
  <c r="AT68"/>
  <c r="AU68"/>
  <c r="AV68"/>
  <c r="AW68"/>
  <c r="AX68"/>
  <c r="AY68"/>
  <c r="AZ68"/>
  <c r="BA68"/>
  <c r="BB68"/>
  <c r="BC68"/>
  <c r="BD68"/>
  <c r="AT69"/>
  <c r="AU69"/>
  <c r="AV69"/>
  <c r="AW69"/>
  <c r="AX69"/>
  <c r="AY69"/>
  <c r="AZ69"/>
  <c r="BA69"/>
  <c r="BB69"/>
  <c r="BC69"/>
  <c r="BD69"/>
  <c r="AT70"/>
  <c r="AU70"/>
  <c r="AV70"/>
  <c r="AW70"/>
  <c r="AX70"/>
  <c r="AY70"/>
  <c r="AZ70"/>
  <c r="BA70"/>
  <c r="BB70"/>
  <c r="BC70"/>
  <c r="BD70"/>
  <c r="AT71"/>
  <c r="AU71"/>
  <c r="AV71"/>
  <c r="AW71"/>
  <c r="AX71"/>
  <c r="AY71"/>
  <c r="AZ71"/>
  <c r="BA71"/>
  <c r="BB71"/>
  <c r="BC71"/>
  <c r="BD71"/>
  <c r="AT72"/>
  <c r="AU72"/>
  <c r="AV72"/>
  <c r="AW72"/>
  <c r="AX72"/>
  <c r="AY72"/>
  <c r="AZ72"/>
  <c r="BA72"/>
  <c r="BB72"/>
  <c r="BC72"/>
  <c r="BD72"/>
  <c r="AT73"/>
  <c r="AU73"/>
  <c r="AV73"/>
  <c r="AW73"/>
  <c r="AX73"/>
  <c r="AY73"/>
  <c r="AZ73"/>
  <c r="BA73"/>
  <c r="BB73"/>
  <c r="BC73"/>
  <c r="BD73"/>
  <c r="AT74"/>
  <c r="AU74"/>
  <c r="AV74"/>
  <c r="AW74"/>
  <c r="AX74"/>
  <c r="AY74"/>
  <c r="AZ74"/>
  <c r="BA74"/>
  <c r="BB74"/>
  <c r="BC74"/>
  <c r="BD74"/>
  <c r="AT75"/>
  <c r="AU75"/>
  <c r="AV75"/>
  <c r="AW75"/>
  <c r="AX75"/>
  <c r="AY75"/>
  <c r="AZ75"/>
  <c r="BA75"/>
  <c r="BB75"/>
  <c r="BC75"/>
  <c r="BD75"/>
  <c r="AT76"/>
  <c r="AU76"/>
  <c r="AV76"/>
  <c r="AW76"/>
  <c r="AX76"/>
  <c r="AY76"/>
  <c r="AZ76"/>
  <c r="BA76"/>
  <c r="BB76"/>
  <c r="BC76"/>
  <c r="BD76"/>
  <c r="AT77"/>
  <c r="AU77"/>
  <c r="AV77"/>
  <c r="AW77"/>
  <c r="AX77"/>
  <c r="AY77"/>
  <c r="AZ77"/>
  <c r="BA77"/>
  <c r="BB77"/>
  <c r="BC77"/>
  <c r="BD77"/>
  <c r="AT78"/>
  <c r="AU78"/>
  <c r="AV78"/>
  <c r="AW78"/>
  <c r="AX78"/>
  <c r="AY78"/>
  <c r="AZ78"/>
  <c r="BA78"/>
  <c r="BB78"/>
  <c r="BC78"/>
  <c r="BD78"/>
  <c r="AT79"/>
  <c r="AU79"/>
  <c r="AV79"/>
  <c r="AW79"/>
  <c r="AX79"/>
  <c r="AY79"/>
  <c r="AZ79"/>
  <c r="BA79"/>
  <c r="BB79"/>
  <c r="BC79"/>
  <c r="BD79"/>
  <c r="AT80"/>
  <c r="AU80"/>
  <c r="AV80"/>
  <c r="AW80"/>
  <c r="AX80"/>
  <c r="AY80"/>
  <c r="AZ80"/>
  <c r="BA80"/>
  <c r="BB80"/>
  <c r="BC80"/>
  <c r="BD80"/>
  <c r="AT81"/>
  <c r="AU81"/>
  <c r="AV81"/>
  <c r="AW81"/>
  <c r="AX81"/>
  <c r="AY81"/>
  <c r="AZ81"/>
  <c r="BA81"/>
  <c r="BB81"/>
  <c r="BC81"/>
  <c r="BD81"/>
  <c r="AT82"/>
  <c r="AU82"/>
  <c r="AV82"/>
  <c r="AW82"/>
  <c r="AX82"/>
  <c r="AY82"/>
  <c r="AZ82"/>
  <c r="BA82"/>
  <c r="BB82"/>
  <c r="BC82"/>
  <c r="BD82"/>
  <c r="AT83"/>
  <c r="AU83"/>
  <c r="AV83"/>
  <c r="AW83"/>
  <c r="AX83"/>
  <c r="AY83"/>
  <c r="AZ83"/>
  <c r="BA83"/>
  <c r="BB83"/>
  <c r="BC83"/>
  <c r="BD83"/>
  <c r="AT84"/>
  <c r="AU84"/>
  <c r="AV84"/>
  <c r="AW84"/>
  <c r="AX84"/>
  <c r="AY84"/>
  <c r="AZ84"/>
  <c r="BA84"/>
  <c r="BB84"/>
  <c r="BC84"/>
  <c r="BD84"/>
  <c r="AT85"/>
  <c r="AU85"/>
  <c r="AV85"/>
  <c r="AW85"/>
  <c r="AX85"/>
  <c r="AY85"/>
  <c r="AZ85"/>
  <c r="BA85"/>
  <c r="BB85"/>
  <c r="BC85"/>
  <c r="BD85"/>
  <c r="AT86"/>
  <c r="AU86"/>
  <c r="AV86"/>
  <c r="AW86"/>
  <c r="AX86"/>
  <c r="AY86"/>
  <c r="AZ86"/>
  <c r="BA86"/>
  <c r="BB86"/>
  <c r="BC86"/>
  <c r="BD86"/>
  <c r="AT87"/>
  <c r="AU87"/>
  <c r="AV87"/>
  <c r="AW87"/>
  <c r="AX87"/>
  <c r="AY87"/>
  <c r="AZ87"/>
  <c r="BA87"/>
  <c r="BB87"/>
  <c r="BC87"/>
  <c r="BD87"/>
  <c r="AT88"/>
  <c r="AU88"/>
  <c r="AV88"/>
  <c r="AW88"/>
  <c r="AX88"/>
  <c r="AY88"/>
  <c r="AZ88"/>
  <c r="BA88"/>
  <c r="BB88"/>
  <c r="BC88"/>
  <c r="BD88"/>
  <c r="AT89"/>
  <c r="AU89"/>
  <c r="AV89"/>
  <c r="AW89"/>
  <c r="AX89"/>
  <c r="AY89"/>
  <c r="AZ89"/>
  <c r="BA89"/>
  <c r="BB89"/>
  <c r="BC89"/>
  <c r="BD89"/>
  <c r="AT90"/>
  <c r="AU90"/>
  <c r="AV90"/>
  <c r="AW90"/>
  <c r="AX90"/>
  <c r="AY90"/>
  <c r="AZ90"/>
  <c r="BA90"/>
  <c r="BB90"/>
  <c r="BC90"/>
  <c r="BD90"/>
  <c r="AT91"/>
  <c r="AU91"/>
  <c r="AV91"/>
  <c r="AW91"/>
  <c r="AX91"/>
  <c r="AY91"/>
  <c r="AZ91"/>
  <c r="BA91"/>
  <c r="BB91"/>
  <c r="BC91"/>
  <c r="BD91"/>
  <c r="AT92"/>
  <c r="AU92"/>
  <c r="AV92"/>
  <c r="AW92"/>
  <c r="AX92"/>
  <c r="AY92"/>
  <c r="AZ92"/>
  <c r="BA92"/>
  <c r="BB92"/>
  <c r="BC92"/>
  <c r="BD92"/>
  <c r="AT93"/>
  <c r="AU93"/>
  <c r="AV93"/>
  <c r="AW93"/>
  <c r="AX93"/>
  <c r="AY93"/>
  <c r="AZ93"/>
  <c r="BA93"/>
  <c r="BB93"/>
  <c r="BC93"/>
  <c r="BD93"/>
  <c r="AT94"/>
  <c r="AU94"/>
  <c r="AV94"/>
  <c r="AW94"/>
  <c r="AX94"/>
  <c r="AY94"/>
  <c r="AZ94"/>
  <c r="BA94"/>
  <c r="BB94"/>
  <c r="BC94"/>
  <c r="BD94"/>
  <c r="AT95"/>
  <c r="AU95"/>
  <c r="AV95"/>
  <c r="AW95"/>
  <c r="AX95"/>
  <c r="AY95"/>
  <c r="AZ95"/>
  <c r="BA95"/>
  <c r="BB95"/>
  <c r="BC95"/>
  <c r="BD95"/>
  <c r="AT96"/>
  <c r="AU96"/>
  <c r="AV96"/>
  <c r="AW96"/>
  <c r="AX96"/>
  <c r="AY96"/>
  <c r="AZ96"/>
  <c r="BA96"/>
  <c r="BB96"/>
  <c r="BC96"/>
  <c r="BD96"/>
  <c r="AT97"/>
  <c r="AU97"/>
  <c r="AV97"/>
  <c r="AW97"/>
  <c r="AX97"/>
  <c r="AY97"/>
  <c r="AZ97"/>
  <c r="BA97"/>
  <c r="BB97"/>
  <c r="BC97"/>
  <c r="BD97"/>
  <c r="AT98"/>
  <c r="AU98"/>
  <c r="AV98"/>
  <c r="AW98"/>
  <c r="AX98"/>
  <c r="AY98"/>
  <c r="AZ98"/>
  <c r="BA98"/>
  <c r="BB98"/>
  <c r="BC98"/>
  <c r="BD98"/>
  <c r="AT99"/>
  <c r="AU99"/>
  <c r="AV99"/>
  <c r="AW99"/>
  <c r="AX99"/>
  <c r="AY99"/>
  <c r="AZ99"/>
  <c r="BA99"/>
  <c r="BB99"/>
  <c r="BC99"/>
  <c r="BD99"/>
  <c r="AT100"/>
  <c r="AU100"/>
  <c r="AV100"/>
  <c r="AW100"/>
  <c r="AX100"/>
  <c r="AY100"/>
  <c r="AZ100"/>
  <c r="BA100"/>
  <c r="BB100"/>
  <c r="BC100"/>
  <c r="BD100"/>
  <c r="AT101"/>
  <c r="AU101"/>
  <c r="AV101"/>
  <c r="AW101"/>
  <c r="AX101"/>
  <c r="AY101"/>
  <c r="AZ101"/>
  <c r="BA101"/>
  <c r="BB101"/>
  <c r="BC101"/>
  <c r="BD101"/>
  <c r="AT102"/>
  <c r="AU102"/>
  <c r="AV102"/>
  <c r="AW102"/>
  <c r="AX102"/>
  <c r="AY102"/>
  <c r="AZ102"/>
  <c r="BA102"/>
  <c r="BB102"/>
  <c r="BC102"/>
  <c r="BD102"/>
  <c r="AT103"/>
  <c r="AU103"/>
  <c r="AV103"/>
  <c r="AW103"/>
  <c r="AX103"/>
  <c r="AY103"/>
  <c r="AZ103"/>
  <c r="BA103"/>
  <c r="BB103"/>
  <c r="BC103"/>
  <c r="BD103"/>
  <c r="AT104"/>
  <c r="AU104"/>
  <c r="AV104"/>
  <c r="AW104"/>
  <c r="AX104"/>
  <c r="AY104"/>
  <c r="AZ104"/>
  <c r="BA104"/>
  <c r="BB104"/>
  <c r="BC104"/>
  <c r="BD104"/>
  <c r="AT105"/>
  <c r="AU105"/>
  <c r="AV105"/>
  <c r="AW105"/>
  <c r="AX105"/>
  <c r="AY105"/>
  <c r="AZ105"/>
  <c r="BA105"/>
  <c r="BB105"/>
  <c r="BC105"/>
  <c r="BD105"/>
  <c r="AT106"/>
  <c r="AU106"/>
  <c r="AV106"/>
  <c r="AW106"/>
  <c r="AX106"/>
  <c r="AY106"/>
  <c r="AZ106"/>
  <c r="BA106"/>
  <c r="BB106"/>
  <c r="BC106"/>
  <c r="BD106"/>
  <c r="AT107"/>
  <c r="AU107"/>
  <c r="AV107"/>
  <c r="AW107"/>
  <c r="AX107"/>
  <c r="AY107"/>
  <c r="AZ107"/>
  <c r="BA107"/>
  <c r="BB107"/>
  <c r="BC107"/>
  <c r="BD107"/>
  <c r="AT108"/>
  <c r="AU108"/>
  <c r="AV108"/>
  <c r="AW108"/>
  <c r="AX108"/>
  <c r="AY108"/>
  <c r="AZ108"/>
  <c r="BA108"/>
  <c r="BB108"/>
  <c r="BC108"/>
  <c r="BD108"/>
  <c r="AT109"/>
  <c r="AU109"/>
  <c r="AV109"/>
  <c r="AW109"/>
  <c r="AX109"/>
  <c r="AY109"/>
  <c r="AZ109"/>
  <c r="BA109"/>
  <c r="BB109"/>
  <c r="BC109"/>
  <c r="BD109"/>
  <c r="AT110"/>
  <c r="AU110"/>
  <c r="AV110"/>
  <c r="AW110"/>
  <c r="AX110"/>
  <c r="AY110"/>
  <c r="AZ110"/>
  <c r="BA110"/>
  <c r="BB110"/>
  <c r="BC110"/>
  <c r="BD110"/>
  <c r="AT111"/>
  <c r="AU111"/>
  <c r="AV111"/>
  <c r="AW111"/>
  <c r="AX111"/>
  <c r="AY111"/>
  <c r="AZ111"/>
  <c r="BA111"/>
  <c r="BB111"/>
  <c r="BC111"/>
  <c r="BD111"/>
  <c r="AT112"/>
  <c r="AU112"/>
  <c r="AV112"/>
  <c r="AW112"/>
  <c r="AX112"/>
  <c r="AY112"/>
  <c r="AZ112"/>
  <c r="BA112"/>
  <c r="BB112"/>
  <c r="BC112"/>
  <c r="BD112"/>
  <c r="AT113"/>
  <c r="AU113"/>
  <c r="AV113"/>
  <c r="AW113"/>
  <c r="AX113"/>
  <c r="AY113"/>
  <c r="AZ113"/>
  <c r="BA113"/>
  <c r="BB113"/>
  <c r="BC113"/>
  <c r="BD113"/>
  <c r="BD64"/>
  <c r="AV64"/>
  <c r="AW64"/>
  <c r="AX64"/>
  <c r="AY64"/>
  <c r="AZ64"/>
  <c r="BA64"/>
  <c r="BB64"/>
  <c r="BC64"/>
  <c r="AU64"/>
  <c r="BU64"/>
  <c r="AT64"/>
  <c r="BT64"/>
  <c r="AH65"/>
  <c r="AI65"/>
  <c r="AJ65"/>
  <c r="AK65"/>
  <c r="AL65"/>
  <c r="AM65"/>
  <c r="AN65"/>
  <c r="AO65"/>
  <c r="AP65"/>
  <c r="AH66"/>
  <c r="AI66"/>
  <c r="AJ66"/>
  <c r="AK66"/>
  <c r="AL66"/>
  <c r="AM66"/>
  <c r="AN66"/>
  <c r="AO66"/>
  <c r="AP66"/>
  <c r="AH67"/>
  <c r="AI67"/>
  <c r="AJ67"/>
  <c r="AK67"/>
  <c r="AL67"/>
  <c r="AM67"/>
  <c r="AN67"/>
  <c r="AO67"/>
  <c r="AP67"/>
  <c r="AH68"/>
  <c r="AI68"/>
  <c r="AJ68"/>
  <c r="AK68"/>
  <c r="AL68"/>
  <c r="AM68"/>
  <c r="AN68"/>
  <c r="AO68"/>
  <c r="AP68"/>
  <c r="AH69"/>
  <c r="AI69"/>
  <c r="AJ69"/>
  <c r="AK69"/>
  <c r="AL69"/>
  <c r="AM69"/>
  <c r="AN69"/>
  <c r="AO69"/>
  <c r="AP69"/>
  <c r="AH70"/>
  <c r="AI70"/>
  <c r="AJ70"/>
  <c r="AK70"/>
  <c r="AL70"/>
  <c r="AM70"/>
  <c r="AN70"/>
  <c r="AO70"/>
  <c r="AP70"/>
  <c r="AH71"/>
  <c r="AI71"/>
  <c r="AJ71"/>
  <c r="AK71"/>
  <c r="AL71"/>
  <c r="AM71"/>
  <c r="AN71"/>
  <c r="AO71"/>
  <c r="AP71"/>
  <c r="AH72"/>
  <c r="AI72"/>
  <c r="AJ72"/>
  <c r="AK72"/>
  <c r="AL72"/>
  <c r="AM72"/>
  <c r="AN72"/>
  <c r="AO72"/>
  <c r="AP72"/>
  <c r="AH73"/>
  <c r="AI73"/>
  <c r="AJ73"/>
  <c r="AK73"/>
  <c r="AL73"/>
  <c r="AM73"/>
  <c r="AN73"/>
  <c r="AO73"/>
  <c r="AP73"/>
  <c r="AH74"/>
  <c r="AI74"/>
  <c r="AJ74"/>
  <c r="AK74"/>
  <c r="AL74"/>
  <c r="AM74"/>
  <c r="AN74"/>
  <c r="AO74"/>
  <c r="AP74"/>
  <c r="AH75"/>
  <c r="AI75"/>
  <c r="AJ75"/>
  <c r="AK75"/>
  <c r="AL75"/>
  <c r="AM75"/>
  <c r="AN75"/>
  <c r="AO75"/>
  <c r="AP75"/>
  <c r="AH76"/>
  <c r="AI76"/>
  <c r="AJ76"/>
  <c r="AK76"/>
  <c r="AL76"/>
  <c r="AM76"/>
  <c r="AN76"/>
  <c r="AO76"/>
  <c r="AP76"/>
  <c r="AH77"/>
  <c r="AI77"/>
  <c r="AJ77"/>
  <c r="AK77"/>
  <c r="AL77"/>
  <c r="AM77"/>
  <c r="AN77"/>
  <c r="AO77"/>
  <c r="AP77"/>
  <c r="AH78"/>
  <c r="AI78"/>
  <c r="AJ78"/>
  <c r="AK78"/>
  <c r="AL78"/>
  <c r="AM78"/>
  <c r="AN78"/>
  <c r="AO78"/>
  <c r="AP78"/>
  <c r="AH79"/>
  <c r="AI79"/>
  <c r="AJ79"/>
  <c r="AK79"/>
  <c r="AL79"/>
  <c r="AM79"/>
  <c r="AN79"/>
  <c r="AO79"/>
  <c r="AP79"/>
  <c r="AH80"/>
  <c r="AI80"/>
  <c r="AJ80"/>
  <c r="AK80"/>
  <c r="AL80"/>
  <c r="AM80"/>
  <c r="AN80"/>
  <c r="AO80"/>
  <c r="AP80"/>
  <c r="AH81"/>
  <c r="AI81"/>
  <c r="AJ81"/>
  <c r="AK81"/>
  <c r="AL81"/>
  <c r="AM81"/>
  <c r="AN81"/>
  <c r="AO81"/>
  <c r="AP81"/>
  <c r="AH82"/>
  <c r="AI82"/>
  <c r="AJ82"/>
  <c r="AK82"/>
  <c r="AL82"/>
  <c r="AM82"/>
  <c r="AN82"/>
  <c r="AO82"/>
  <c r="AP82"/>
  <c r="AH83"/>
  <c r="AI83"/>
  <c r="AJ83"/>
  <c r="AK83"/>
  <c r="AL83"/>
  <c r="AM83"/>
  <c r="AN83"/>
  <c r="AO83"/>
  <c r="AP83"/>
  <c r="AH84"/>
  <c r="AI84"/>
  <c r="AJ84"/>
  <c r="AK84"/>
  <c r="AL84"/>
  <c r="AM84"/>
  <c r="AN84"/>
  <c r="AO84"/>
  <c r="AP84"/>
  <c r="AH85"/>
  <c r="AI85"/>
  <c r="AJ85"/>
  <c r="AK85"/>
  <c r="AL85"/>
  <c r="AM85"/>
  <c r="AN85"/>
  <c r="AO85"/>
  <c r="AP85"/>
  <c r="AH86"/>
  <c r="AI86"/>
  <c r="AJ86"/>
  <c r="AK86"/>
  <c r="AL86"/>
  <c r="AM86"/>
  <c r="AN86"/>
  <c r="AO86"/>
  <c r="AP86"/>
  <c r="AH87"/>
  <c r="AI87"/>
  <c r="AJ87"/>
  <c r="AK87"/>
  <c r="AL87"/>
  <c r="AM87"/>
  <c r="AN87"/>
  <c r="AO87"/>
  <c r="AP87"/>
  <c r="AH88"/>
  <c r="AI88"/>
  <c r="AJ88"/>
  <c r="AK88"/>
  <c r="AL88"/>
  <c r="AM88"/>
  <c r="AN88"/>
  <c r="AO88"/>
  <c r="AP88"/>
  <c r="AH89"/>
  <c r="AI89"/>
  <c r="AJ89"/>
  <c r="AK89"/>
  <c r="AL89"/>
  <c r="AM89"/>
  <c r="AN89"/>
  <c r="AO89"/>
  <c r="AP89"/>
  <c r="AH90"/>
  <c r="AI90"/>
  <c r="AJ90"/>
  <c r="AK90"/>
  <c r="AL90"/>
  <c r="AM90"/>
  <c r="AN90"/>
  <c r="AO90"/>
  <c r="AP90"/>
  <c r="AH91"/>
  <c r="AI91"/>
  <c r="AJ91"/>
  <c r="AK91"/>
  <c r="AL91"/>
  <c r="AM91"/>
  <c r="AN91"/>
  <c r="AO91"/>
  <c r="AP91"/>
  <c r="AH92"/>
  <c r="AI92"/>
  <c r="AJ92"/>
  <c r="AK92"/>
  <c r="AL92"/>
  <c r="AM92"/>
  <c r="AN92"/>
  <c r="AO92"/>
  <c r="AP92"/>
  <c r="AH93"/>
  <c r="AI93"/>
  <c r="AJ93"/>
  <c r="AK93"/>
  <c r="AL93"/>
  <c r="AM93"/>
  <c r="AN93"/>
  <c r="AO93"/>
  <c r="AP93"/>
  <c r="AH94"/>
  <c r="AI94"/>
  <c r="AJ94"/>
  <c r="AK94"/>
  <c r="AL94"/>
  <c r="AM94"/>
  <c r="AN94"/>
  <c r="AO94"/>
  <c r="AP94"/>
  <c r="AH95"/>
  <c r="AI95"/>
  <c r="AJ95"/>
  <c r="AK95"/>
  <c r="AL95"/>
  <c r="AM95"/>
  <c r="AN95"/>
  <c r="AO95"/>
  <c r="AP95"/>
  <c r="AH96"/>
  <c r="AI96"/>
  <c r="AJ96"/>
  <c r="AK96"/>
  <c r="AL96"/>
  <c r="AM96"/>
  <c r="AN96"/>
  <c r="AO96"/>
  <c r="AP96"/>
  <c r="AH97"/>
  <c r="AI97"/>
  <c r="AJ97"/>
  <c r="AK97"/>
  <c r="AL97"/>
  <c r="AM97"/>
  <c r="AN97"/>
  <c r="AO97"/>
  <c r="AP97"/>
  <c r="AH98"/>
  <c r="AI98"/>
  <c r="AJ98"/>
  <c r="AK98"/>
  <c r="AL98"/>
  <c r="AM98"/>
  <c r="AN98"/>
  <c r="AO98"/>
  <c r="AP98"/>
  <c r="AH99"/>
  <c r="AI99"/>
  <c r="AJ99"/>
  <c r="AK99"/>
  <c r="AL99"/>
  <c r="AM99"/>
  <c r="AN99"/>
  <c r="AO99"/>
  <c r="AP99"/>
  <c r="AH100"/>
  <c r="AI100"/>
  <c r="AJ100"/>
  <c r="AK100"/>
  <c r="AL100"/>
  <c r="AM100"/>
  <c r="AN100"/>
  <c r="AO100"/>
  <c r="AP100"/>
  <c r="AH101"/>
  <c r="AI101"/>
  <c r="AJ101"/>
  <c r="AK101"/>
  <c r="AL101"/>
  <c r="AM101"/>
  <c r="AN101"/>
  <c r="AO101"/>
  <c r="AP101"/>
  <c r="AH102"/>
  <c r="AI102"/>
  <c r="AJ102"/>
  <c r="AK102"/>
  <c r="AL102"/>
  <c r="AM102"/>
  <c r="AN102"/>
  <c r="AO102"/>
  <c r="AP102"/>
  <c r="AH103"/>
  <c r="AI103"/>
  <c r="AJ103"/>
  <c r="AK103"/>
  <c r="AL103"/>
  <c r="AM103"/>
  <c r="AN103"/>
  <c r="AO103"/>
  <c r="AP103"/>
  <c r="AH104"/>
  <c r="AI104"/>
  <c r="AJ104"/>
  <c r="AK104"/>
  <c r="AL104"/>
  <c r="AM104"/>
  <c r="AN104"/>
  <c r="AO104"/>
  <c r="AP104"/>
  <c r="AH105"/>
  <c r="AI105"/>
  <c r="AJ105"/>
  <c r="AK105"/>
  <c r="AL105"/>
  <c r="AM105"/>
  <c r="AN105"/>
  <c r="AO105"/>
  <c r="AP105"/>
  <c r="AH106"/>
  <c r="AI106"/>
  <c r="AJ106"/>
  <c r="AK106"/>
  <c r="AL106"/>
  <c r="AM106"/>
  <c r="AN106"/>
  <c r="AO106"/>
  <c r="AP106"/>
  <c r="AH107"/>
  <c r="AI107"/>
  <c r="AJ107"/>
  <c r="AK107"/>
  <c r="AL107"/>
  <c r="AM107"/>
  <c r="AN107"/>
  <c r="AO107"/>
  <c r="AP107"/>
  <c r="AH108"/>
  <c r="AI108"/>
  <c r="AJ108"/>
  <c r="AK108"/>
  <c r="AL108"/>
  <c r="AM108"/>
  <c r="AN108"/>
  <c r="AO108"/>
  <c r="AP108"/>
  <c r="AH109"/>
  <c r="AI109"/>
  <c r="AJ109"/>
  <c r="AK109"/>
  <c r="AL109"/>
  <c r="AM109"/>
  <c r="AN109"/>
  <c r="AO109"/>
  <c r="AP109"/>
  <c r="AH110"/>
  <c r="AI110"/>
  <c r="AJ110"/>
  <c r="AK110"/>
  <c r="AL110"/>
  <c r="AM110"/>
  <c r="AN110"/>
  <c r="AO110"/>
  <c r="AP110"/>
  <c r="AH111"/>
  <c r="AI111"/>
  <c r="AJ111"/>
  <c r="AK111"/>
  <c r="AL111"/>
  <c r="AM111"/>
  <c r="AN111"/>
  <c r="AO111"/>
  <c r="AP111"/>
  <c r="AH112"/>
  <c r="AI112"/>
  <c r="AJ112"/>
  <c r="AK112"/>
  <c r="AL112"/>
  <c r="AM112"/>
  <c r="AN112"/>
  <c r="AO112"/>
  <c r="AP112"/>
  <c r="AH113"/>
  <c r="AI113"/>
  <c r="AJ113"/>
  <c r="AK113"/>
  <c r="AL113"/>
  <c r="AM113"/>
  <c r="AN113"/>
  <c r="AO113"/>
  <c r="AP113"/>
  <c r="AI64"/>
  <c r="AJ64"/>
  <c r="AK64"/>
  <c r="AL64"/>
  <c r="AM64"/>
  <c r="AN64"/>
  <c r="AO64"/>
  <c r="AP64"/>
  <c r="AH64"/>
  <c r="BH64"/>
  <c r="AG64"/>
  <c r="AQ65"/>
  <c r="AQ66"/>
  <c r="AQ67"/>
  <c r="AQ68"/>
  <c r="AQ69"/>
  <c r="AQ70"/>
  <c r="AQ71"/>
  <c r="AQ72"/>
  <c r="AQ73"/>
  <c r="AQ74"/>
  <c r="AQ75"/>
  <c r="AQ76"/>
  <c r="AQ77"/>
  <c r="AQ78"/>
  <c r="AQ79"/>
  <c r="AQ80"/>
  <c r="AQ81"/>
  <c r="AQ82"/>
  <c r="AQ83"/>
  <c r="AQ84"/>
  <c r="AQ85"/>
  <c r="AQ86"/>
  <c r="AQ87"/>
  <c r="AQ88"/>
  <c r="AQ89"/>
  <c r="AQ90"/>
  <c r="AQ91"/>
  <c r="AQ92"/>
  <c r="AQ93"/>
  <c r="AQ94"/>
  <c r="AQ95"/>
  <c r="AQ96"/>
  <c r="AQ97"/>
  <c r="AQ98"/>
  <c r="AQ99"/>
  <c r="AQ100"/>
  <c r="AQ101"/>
  <c r="AQ102"/>
  <c r="AQ103"/>
  <c r="AQ104"/>
  <c r="AQ105"/>
  <c r="AQ106"/>
  <c r="AQ107"/>
  <c r="AQ108"/>
  <c r="AQ109"/>
  <c r="AQ110"/>
  <c r="AQ111"/>
  <c r="AQ112"/>
  <c r="AQ113"/>
  <c r="AQ64"/>
  <c r="AE64" s="1"/>
  <c r="AE68"/>
  <c r="AG65"/>
  <c r="AG66"/>
  <c r="AG67"/>
  <c r="AG68"/>
  <c r="AG69"/>
  <c r="AG70"/>
  <c r="AG71"/>
  <c r="AG72"/>
  <c r="AG73"/>
  <c r="AG74"/>
  <c r="AG75"/>
  <c r="AG76"/>
  <c r="AG77"/>
  <c r="AG78"/>
  <c r="AG79"/>
  <c r="AG80"/>
  <c r="AG81"/>
  <c r="AG82"/>
  <c r="AG83"/>
  <c r="AG84"/>
  <c r="AG85"/>
  <c r="AG86"/>
  <c r="AG87"/>
  <c r="AG88"/>
  <c r="AG89"/>
  <c r="AG90"/>
  <c r="AG91"/>
  <c r="AG92"/>
  <c r="AG93"/>
  <c r="AG94"/>
  <c r="AG95"/>
  <c r="AG96"/>
  <c r="AG97"/>
  <c r="AG98"/>
  <c r="AG99"/>
  <c r="AG100"/>
  <c r="AG101"/>
  <c r="AG102"/>
  <c r="AG103"/>
  <c r="AG104"/>
  <c r="AG105"/>
  <c r="AG106"/>
  <c r="AG107"/>
  <c r="AG108"/>
  <c r="AG109"/>
  <c r="AG110"/>
  <c r="AG111"/>
  <c r="AG112"/>
  <c r="AG113"/>
  <c r="BG64"/>
  <c r="BQ64"/>
  <c r="BE64" s="1"/>
  <c r="R36" i="1"/>
  <c r="R15"/>
  <c r="B3" i="2"/>
  <c r="A1" i="1"/>
  <c r="G18" i="8" l="1"/>
  <c r="G17"/>
  <c r="G16"/>
  <c r="B2"/>
  <c r="A1"/>
  <c r="A1" i="4"/>
  <c r="I6"/>
  <c r="F7"/>
  <c r="I7"/>
  <c r="L7"/>
  <c r="F8"/>
  <c r="I8"/>
  <c r="L8"/>
  <c r="F9"/>
  <c r="I9"/>
  <c r="L9"/>
  <c r="F10"/>
  <c r="I10"/>
  <c r="L10"/>
  <c r="F11"/>
  <c r="I11"/>
  <c r="L11"/>
  <c r="F12"/>
  <c r="I12"/>
  <c r="L12"/>
  <c r="F13"/>
  <c r="I13"/>
  <c r="L13"/>
  <c r="F14"/>
  <c r="I14"/>
  <c r="L14"/>
  <c r="F15"/>
  <c r="I15"/>
  <c r="L15"/>
  <c r="F16"/>
  <c r="I16"/>
  <c r="L16"/>
  <c r="F17"/>
  <c r="I17"/>
  <c r="L17"/>
  <c r="F18"/>
  <c r="I18"/>
  <c r="L18"/>
  <c r="F19"/>
  <c r="I19"/>
  <c r="L19"/>
  <c r="F20"/>
  <c r="I20"/>
  <c r="L20"/>
  <c r="F21"/>
  <c r="I21"/>
  <c r="L21"/>
  <c r="F22"/>
  <c r="I22"/>
  <c r="L22"/>
  <c r="F23"/>
  <c r="I23"/>
  <c r="L23"/>
  <c r="F24"/>
  <c r="I24"/>
  <c r="L24"/>
  <c r="F25"/>
  <c r="I25"/>
  <c r="L25"/>
  <c r="L6"/>
  <c r="E26"/>
  <c r="G26"/>
  <c r="H26"/>
  <c r="J26"/>
  <c r="K26"/>
  <c r="D26"/>
  <c r="G32"/>
  <c r="G31"/>
  <c r="G30"/>
  <c r="C2"/>
  <c r="C3" i="6"/>
  <c r="AD22"/>
  <c r="L22"/>
  <c r="AD21"/>
  <c r="M21"/>
  <c r="AD20"/>
  <c r="M20"/>
  <c r="E17"/>
  <c r="AG17"/>
  <c r="AF17"/>
  <c r="AE17"/>
  <c r="AD17"/>
  <c r="AC17"/>
  <c r="AB17"/>
  <c r="AA17"/>
  <c r="Z17"/>
  <c r="Y17"/>
  <c r="X17"/>
  <c r="W17"/>
  <c r="V17"/>
  <c r="U17"/>
  <c r="T17"/>
  <c r="S17"/>
  <c r="R17"/>
  <c r="Q17"/>
  <c r="P17"/>
  <c r="O17"/>
  <c r="N17"/>
  <c r="M17"/>
  <c r="L17"/>
  <c r="K17"/>
  <c r="J17"/>
  <c r="I17"/>
  <c r="H17"/>
  <c r="G17"/>
  <c r="F17"/>
  <c r="R3"/>
  <c r="S1"/>
  <c r="C1"/>
  <c r="R3" i="25"/>
  <c r="S1"/>
  <c r="C3"/>
  <c r="AD22"/>
  <c r="AD21"/>
  <c r="AD20"/>
  <c r="O22"/>
  <c r="O21"/>
  <c r="O20"/>
  <c r="F17"/>
  <c r="G17"/>
  <c r="H17"/>
  <c r="I17"/>
  <c r="J17"/>
  <c r="K17"/>
  <c r="L17"/>
  <c r="M17"/>
  <c r="N17"/>
  <c r="O17"/>
  <c r="P17"/>
  <c r="Q17"/>
  <c r="R17"/>
  <c r="S17"/>
  <c r="T17"/>
  <c r="U17"/>
  <c r="V17"/>
  <c r="W17"/>
  <c r="X17"/>
  <c r="Y17"/>
  <c r="Z17"/>
  <c r="AA17"/>
  <c r="AB17"/>
  <c r="AC17"/>
  <c r="AD17"/>
  <c r="AE17"/>
  <c r="AF17"/>
  <c r="AG17"/>
  <c r="E17"/>
  <c r="C1"/>
  <c r="I1" i="2"/>
  <c r="G7"/>
  <c r="J7"/>
  <c r="M7"/>
  <c r="P7"/>
  <c r="S7"/>
  <c r="V7"/>
  <c r="Y7"/>
  <c r="AB7"/>
  <c r="AE7"/>
  <c r="AH7"/>
  <c r="AK7"/>
  <c r="AN7"/>
  <c r="AQ7"/>
  <c r="AT7"/>
  <c r="AW7"/>
  <c r="AZ7"/>
  <c r="BC7"/>
  <c r="BF7"/>
  <c r="BI7"/>
  <c r="BL7"/>
  <c r="BO7"/>
  <c r="BR7"/>
  <c r="G8"/>
  <c r="J8"/>
  <c r="M8"/>
  <c r="P8"/>
  <c r="S8"/>
  <c r="V8"/>
  <c r="Y8"/>
  <c r="AB8"/>
  <c r="AE8"/>
  <c r="AH8"/>
  <c r="AK8"/>
  <c r="AN8"/>
  <c r="AQ8"/>
  <c r="AT8"/>
  <c r="AW8"/>
  <c r="AZ8"/>
  <c r="BC8"/>
  <c r="BF8"/>
  <c r="BI8"/>
  <c r="BL8"/>
  <c r="BO8"/>
  <c r="BR8"/>
  <c r="G9"/>
  <c r="J9"/>
  <c r="M9"/>
  <c r="P9"/>
  <c r="S9"/>
  <c r="V9"/>
  <c r="Y9"/>
  <c r="AB9"/>
  <c r="AE9"/>
  <c r="AH9"/>
  <c r="AK9"/>
  <c r="AN9"/>
  <c r="AQ9"/>
  <c r="AT9"/>
  <c r="AW9"/>
  <c r="AZ9"/>
  <c r="BC9"/>
  <c r="BF9"/>
  <c r="BI9"/>
  <c r="BL9"/>
  <c r="BO9"/>
  <c r="BR9"/>
  <c r="G10"/>
  <c r="J10"/>
  <c r="M10"/>
  <c r="P10"/>
  <c r="S10"/>
  <c r="V10"/>
  <c r="Y10"/>
  <c r="AB10"/>
  <c r="AE10"/>
  <c r="AH10"/>
  <c r="AK10"/>
  <c r="AN10"/>
  <c r="AQ10"/>
  <c r="AT10"/>
  <c r="AW10"/>
  <c r="AZ10"/>
  <c r="BC10"/>
  <c r="BF10"/>
  <c r="BI10"/>
  <c r="BL10"/>
  <c r="BO10"/>
  <c r="BR10"/>
  <c r="G11"/>
  <c r="J11"/>
  <c r="M11"/>
  <c r="P11"/>
  <c r="S11"/>
  <c r="V11"/>
  <c r="Y11"/>
  <c r="AB11"/>
  <c r="AE11"/>
  <c r="AH11"/>
  <c r="AK11"/>
  <c r="AN11"/>
  <c r="AQ11"/>
  <c r="AT11"/>
  <c r="AW11"/>
  <c r="AZ11"/>
  <c r="BC11"/>
  <c r="BF11"/>
  <c r="BI11"/>
  <c r="BL11"/>
  <c r="BO11"/>
  <c r="BR11"/>
  <c r="BR6"/>
  <c r="BO6"/>
  <c r="BL6"/>
  <c r="BI6"/>
  <c r="BF6"/>
  <c r="BC6"/>
  <c r="AZ6"/>
  <c r="AW6"/>
  <c r="AT6"/>
  <c r="AQ6"/>
  <c r="AN6"/>
  <c r="AK6"/>
  <c r="AH6"/>
  <c r="AE6"/>
  <c r="AE12" s="1"/>
  <c r="AB6"/>
  <c r="Y6"/>
  <c r="V6"/>
  <c r="S6"/>
  <c r="P6"/>
  <c r="M6"/>
  <c r="J6"/>
  <c r="J12" s="1"/>
  <c r="G6"/>
  <c r="F12"/>
  <c r="G12"/>
  <c r="H12"/>
  <c r="I12"/>
  <c r="K12"/>
  <c r="L12"/>
  <c r="M12"/>
  <c r="N12"/>
  <c r="O12"/>
  <c r="P12"/>
  <c r="Q12"/>
  <c r="R12"/>
  <c r="S12"/>
  <c r="T12"/>
  <c r="U12"/>
  <c r="V12"/>
  <c r="W12"/>
  <c r="X12"/>
  <c r="Y12"/>
  <c r="Z12"/>
  <c r="AA12"/>
  <c r="AB12"/>
  <c r="AC12"/>
  <c r="AD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E12"/>
  <c r="A1" i="3"/>
  <c r="G35"/>
  <c r="G34"/>
  <c r="G33"/>
  <c r="F16" i="9"/>
  <c r="F15"/>
  <c r="F14"/>
  <c r="A1"/>
  <c r="H7"/>
  <c r="C7"/>
  <c r="B7"/>
  <c r="K14" i="27"/>
  <c r="E7" i="9"/>
  <c r="D7"/>
  <c r="G3"/>
  <c r="B3"/>
  <c r="H36" i="27"/>
  <c r="H37" s="1"/>
  <c r="E36"/>
  <c r="D36"/>
  <c r="C36"/>
  <c r="C9"/>
  <c r="I8"/>
  <c r="F8"/>
  <c r="E8"/>
  <c r="D8"/>
  <c r="J201"/>
  <c r="I201"/>
  <c r="H201"/>
  <c r="G201"/>
  <c r="F201"/>
  <c r="E201"/>
  <c r="K200"/>
  <c r="K199"/>
  <c r="K198"/>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C161"/>
  <c r="J160"/>
  <c r="I160"/>
  <c r="H160"/>
  <c r="G160"/>
  <c r="F160"/>
  <c r="E160"/>
  <c r="J157"/>
  <c r="I157"/>
  <c r="H157"/>
  <c r="G157"/>
  <c r="F157"/>
  <c r="E157"/>
  <c r="K156"/>
  <c r="K155"/>
  <c r="K154"/>
  <c r="K153"/>
  <c r="K152"/>
  <c r="K151"/>
  <c r="K150"/>
  <c r="K149"/>
  <c r="K148"/>
  <c r="K147"/>
  <c r="K146"/>
  <c r="K145"/>
  <c r="K144"/>
  <c r="K143"/>
  <c r="K142"/>
  <c r="K141"/>
  <c r="K140"/>
  <c r="K139"/>
  <c r="K138"/>
  <c r="K137"/>
  <c r="K136"/>
  <c r="K135"/>
  <c r="K134"/>
  <c r="K133"/>
  <c r="K132"/>
  <c r="K131"/>
  <c r="K130"/>
  <c r="K129"/>
  <c r="K128"/>
  <c r="K127"/>
  <c r="K126"/>
  <c r="K125"/>
  <c r="K124"/>
  <c r="K123"/>
  <c r="K122"/>
  <c r="K121"/>
  <c r="K120"/>
  <c r="K119"/>
  <c r="K118"/>
  <c r="B118"/>
  <c r="B162" s="1"/>
  <c r="K117"/>
  <c r="C117"/>
  <c r="B117"/>
  <c r="B161" s="1"/>
  <c r="DD114"/>
  <c r="DC114"/>
  <c r="DB114"/>
  <c r="DA114"/>
  <c r="CZ114"/>
  <c r="CY114"/>
  <c r="CX114"/>
  <c r="CW114"/>
  <c r="CV114"/>
  <c r="CU114"/>
  <c r="CT114"/>
  <c r="AC114"/>
  <c r="DD113"/>
  <c r="CR113" s="1"/>
  <c r="DC113"/>
  <c r="DB113"/>
  <c r="DA113"/>
  <c r="CZ113"/>
  <c r="CY113"/>
  <c r="CX113"/>
  <c r="CW113"/>
  <c r="CV113"/>
  <c r="CU113"/>
  <c r="CT113"/>
  <c r="CQ113"/>
  <c r="CE113" s="1"/>
  <c r="CP113"/>
  <c r="CO113"/>
  <c r="CN113"/>
  <c r="CM113"/>
  <c r="CL113"/>
  <c r="CK113"/>
  <c r="CJ113"/>
  <c r="CI113"/>
  <c r="CH113"/>
  <c r="CG113"/>
  <c r="CD113"/>
  <c r="BR113" s="1"/>
  <c r="CC113"/>
  <c r="CB113"/>
  <c r="CA113"/>
  <c r="BZ113"/>
  <c r="BY113"/>
  <c r="BX113"/>
  <c r="BW113"/>
  <c r="BV113"/>
  <c r="BU113"/>
  <c r="BT113"/>
  <c r="BQ113"/>
  <c r="BE113" s="1"/>
  <c r="BP113"/>
  <c r="BO113"/>
  <c r="BN113"/>
  <c r="BM113"/>
  <c r="BL113"/>
  <c r="BK113"/>
  <c r="BJ113"/>
  <c r="BI113"/>
  <c r="BH113"/>
  <c r="BG113"/>
  <c r="AR113"/>
  <c r="AE113"/>
  <c r="AC113"/>
  <c r="DD112"/>
  <c r="CR112" s="1"/>
  <c r="DC112"/>
  <c r="DB112"/>
  <c r="DA112"/>
  <c r="CZ112"/>
  <c r="CY112"/>
  <c r="CX112"/>
  <c r="CW112"/>
  <c r="CV112"/>
  <c r="CU112"/>
  <c r="CT112"/>
  <c r="CQ112"/>
  <c r="CE112" s="1"/>
  <c r="CP112"/>
  <c r="CO112"/>
  <c r="CN112"/>
  <c r="CM112"/>
  <c r="CL112"/>
  <c r="CK112"/>
  <c r="CJ112"/>
  <c r="CI112"/>
  <c r="CH112"/>
  <c r="CG112"/>
  <c r="CD112"/>
  <c r="BR112" s="1"/>
  <c r="CC112"/>
  <c r="CB112"/>
  <c r="CA112"/>
  <c r="BZ112"/>
  <c r="BY112"/>
  <c r="BX112"/>
  <c r="BW112"/>
  <c r="BV112"/>
  <c r="BU112"/>
  <c r="BT112"/>
  <c r="BQ112"/>
  <c r="BE112" s="1"/>
  <c r="BP112"/>
  <c r="BO112"/>
  <c r="BN112"/>
  <c r="BM112"/>
  <c r="BL112"/>
  <c r="BK112"/>
  <c r="BJ112"/>
  <c r="BI112"/>
  <c r="BH112"/>
  <c r="BG112"/>
  <c r="AR112"/>
  <c r="AE112"/>
  <c r="AD112"/>
  <c r="AC112"/>
  <c r="DD111"/>
  <c r="CR111" s="1"/>
  <c r="DC111"/>
  <c r="DB111"/>
  <c r="DA111"/>
  <c r="CZ111"/>
  <c r="CY111"/>
  <c r="CX111"/>
  <c r="CW111"/>
  <c r="CV111"/>
  <c r="CU111"/>
  <c r="CT111"/>
  <c r="CQ111"/>
  <c r="CE111" s="1"/>
  <c r="CP111"/>
  <c r="CO111"/>
  <c r="CN111"/>
  <c r="CM111"/>
  <c r="CL111"/>
  <c r="CK111"/>
  <c r="CJ111"/>
  <c r="CI111"/>
  <c r="CH111"/>
  <c r="CG111"/>
  <c r="CD111"/>
  <c r="BR111" s="1"/>
  <c r="CC111"/>
  <c r="CB111"/>
  <c r="CA111"/>
  <c r="BZ111"/>
  <c r="BY111"/>
  <c r="BX111"/>
  <c r="BW111"/>
  <c r="BV111"/>
  <c r="BU111"/>
  <c r="BT111"/>
  <c r="BQ111"/>
  <c r="BE111" s="1"/>
  <c r="BP111"/>
  <c r="BO111"/>
  <c r="BN111"/>
  <c r="BM111"/>
  <c r="BL111"/>
  <c r="BK111"/>
  <c r="BJ111"/>
  <c r="BI111"/>
  <c r="BH111"/>
  <c r="BG111"/>
  <c r="AR111"/>
  <c r="AE111"/>
  <c r="AD111"/>
  <c r="AC111"/>
  <c r="DD110"/>
  <c r="CR110" s="1"/>
  <c r="DC110"/>
  <c r="DB110"/>
  <c r="DA110"/>
  <c r="CZ110"/>
  <c r="CY110"/>
  <c r="CX110"/>
  <c r="CW110"/>
  <c r="CV110"/>
  <c r="CU110"/>
  <c r="CT110"/>
  <c r="CQ110"/>
  <c r="CE110" s="1"/>
  <c r="CP110"/>
  <c r="CO110"/>
  <c r="CN110"/>
  <c r="CM110"/>
  <c r="CL110"/>
  <c r="CK110"/>
  <c r="CJ110"/>
  <c r="CI110"/>
  <c r="CH110"/>
  <c r="CG110"/>
  <c r="CD110"/>
  <c r="BR110" s="1"/>
  <c r="CC110"/>
  <c r="CB110"/>
  <c r="CA110"/>
  <c r="BZ110"/>
  <c r="BY110"/>
  <c r="BX110"/>
  <c r="BW110"/>
  <c r="BV110"/>
  <c r="BU110"/>
  <c r="BT110"/>
  <c r="BQ110"/>
  <c r="BE110" s="1"/>
  <c r="BP110"/>
  <c r="BO110"/>
  <c r="BN110"/>
  <c r="BM110"/>
  <c r="BL110"/>
  <c r="BK110"/>
  <c r="BJ110"/>
  <c r="BI110"/>
  <c r="BH110"/>
  <c r="BG110"/>
  <c r="AR110"/>
  <c r="AE110"/>
  <c r="AD110"/>
  <c r="AC110"/>
  <c r="DD109"/>
  <c r="CR109" s="1"/>
  <c r="DC109"/>
  <c r="DB109"/>
  <c r="DA109"/>
  <c r="CZ109"/>
  <c r="CY109"/>
  <c r="CX109"/>
  <c r="CW109"/>
  <c r="CV109"/>
  <c r="CU109"/>
  <c r="CT109"/>
  <c r="CQ109"/>
  <c r="CE109" s="1"/>
  <c r="CP109"/>
  <c r="CO109"/>
  <c r="CN109"/>
  <c r="CM109"/>
  <c r="CL109"/>
  <c r="CK109"/>
  <c r="CJ109"/>
  <c r="CI109"/>
  <c r="CH109"/>
  <c r="CG109"/>
  <c r="CD109"/>
  <c r="BR109" s="1"/>
  <c r="CC109"/>
  <c r="CB109"/>
  <c r="CA109"/>
  <c r="BZ109"/>
  <c r="BY109"/>
  <c r="BX109"/>
  <c r="BW109"/>
  <c r="BV109"/>
  <c r="BU109"/>
  <c r="BT109"/>
  <c r="BQ109"/>
  <c r="BE109" s="1"/>
  <c r="BP109"/>
  <c r="BO109"/>
  <c r="BN109"/>
  <c r="BM109"/>
  <c r="BL109"/>
  <c r="BK109"/>
  <c r="BJ109"/>
  <c r="BI109"/>
  <c r="BH109"/>
  <c r="BG109"/>
  <c r="AR109"/>
  <c r="AE109"/>
  <c r="AD109"/>
  <c r="AC109"/>
  <c r="DD108"/>
  <c r="CR108" s="1"/>
  <c r="DC108"/>
  <c r="DB108"/>
  <c r="DA108"/>
  <c r="CZ108"/>
  <c r="CY108"/>
  <c r="CX108"/>
  <c r="CW108"/>
  <c r="CV108"/>
  <c r="CU108"/>
  <c r="CT108"/>
  <c r="CQ108"/>
  <c r="CE108" s="1"/>
  <c r="CP108"/>
  <c r="CO108"/>
  <c r="CN108"/>
  <c r="CM108"/>
  <c r="CL108"/>
  <c r="CK108"/>
  <c r="CJ108"/>
  <c r="CI108"/>
  <c r="CH108"/>
  <c r="CG108"/>
  <c r="CD108"/>
  <c r="BR108" s="1"/>
  <c r="CC108"/>
  <c r="CB108"/>
  <c r="CA108"/>
  <c r="BZ108"/>
  <c r="BY108"/>
  <c r="BX108"/>
  <c r="BW108"/>
  <c r="BV108"/>
  <c r="BU108"/>
  <c r="BT108"/>
  <c r="BQ108"/>
  <c r="BE108" s="1"/>
  <c r="BP108"/>
  <c r="BO108"/>
  <c r="BN108"/>
  <c r="BM108"/>
  <c r="BL108"/>
  <c r="BK108"/>
  <c r="BJ108"/>
  <c r="BI108"/>
  <c r="BH108"/>
  <c r="BG108"/>
  <c r="AR108"/>
  <c r="AE108"/>
  <c r="AD108"/>
  <c r="AC108"/>
  <c r="DD107"/>
  <c r="CR107" s="1"/>
  <c r="DC107"/>
  <c r="DB107"/>
  <c r="DA107"/>
  <c r="CZ107"/>
  <c r="CY107"/>
  <c r="CX107"/>
  <c r="CW107"/>
  <c r="CV107"/>
  <c r="CU107"/>
  <c r="CT107"/>
  <c r="CQ107"/>
  <c r="CE107" s="1"/>
  <c r="CP107"/>
  <c r="CO107"/>
  <c r="CN107"/>
  <c r="CM107"/>
  <c r="CL107"/>
  <c r="CK107"/>
  <c r="CJ107"/>
  <c r="CI107"/>
  <c r="CH107"/>
  <c r="CG107"/>
  <c r="CD107"/>
  <c r="BR107" s="1"/>
  <c r="CC107"/>
  <c r="CB107"/>
  <c r="CA107"/>
  <c r="BZ107"/>
  <c r="BY107"/>
  <c r="BX107"/>
  <c r="BW107"/>
  <c r="BV107"/>
  <c r="BU107"/>
  <c r="BT107"/>
  <c r="BQ107"/>
  <c r="BE107" s="1"/>
  <c r="BP107"/>
  <c r="BO107"/>
  <c r="BN107"/>
  <c r="BM107"/>
  <c r="BL107"/>
  <c r="BK107"/>
  <c r="BJ107"/>
  <c r="BI107"/>
  <c r="BH107"/>
  <c r="BG107"/>
  <c r="AR107"/>
  <c r="AE107"/>
  <c r="AD107"/>
  <c r="AC107"/>
  <c r="DD106"/>
  <c r="CR106" s="1"/>
  <c r="DC106"/>
  <c r="DB106"/>
  <c r="DA106"/>
  <c r="CZ106"/>
  <c r="CY106"/>
  <c r="CX106"/>
  <c r="CW106"/>
  <c r="CV106"/>
  <c r="CU106"/>
  <c r="CT106"/>
  <c r="CQ106"/>
  <c r="CE106" s="1"/>
  <c r="CP106"/>
  <c r="CO106"/>
  <c r="CN106"/>
  <c r="CM106"/>
  <c r="CL106"/>
  <c r="CK106"/>
  <c r="CJ106"/>
  <c r="CI106"/>
  <c r="CH106"/>
  <c r="CG106"/>
  <c r="CD106"/>
  <c r="BR106" s="1"/>
  <c r="CC106"/>
  <c r="CB106"/>
  <c r="CA106"/>
  <c r="BZ106"/>
  <c r="BY106"/>
  <c r="BX106"/>
  <c r="BW106"/>
  <c r="BV106"/>
  <c r="BU106"/>
  <c r="BT106"/>
  <c r="BQ106"/>
  <c r="BE106" s="1"/>
  <c r="BP106"/>
  <c r="BO106"/>
  <c r="BN106"/>
  <c r="BM106"/>
  <c r="BL106"/>
  <c r="BK106"/>
  <c r="BJ106"/>
  <c r="BI106"/>
  <c r="BH106"/>
  <c r="BG106"/>
  <c r="AR106"/>
  <c r="AE106"/>
  <c r="AD106"/>
  <c r="AC106"/>
  <c r="DD105"/>
  <c r="CR105" s="1"/>
  <c r="DC105"/>
  <c r="DB105"/>
  <c r="DA105"/>
  <c r="CZ105"/>
  <c r="CY105"/>
  <c r="CX105"/>
  <c r="CW105"/>
  <c r="CV105"/>
  <c r="CU105"/>
  <c r="CT105"/>
  <c r="CQ105"/>
  <c r="CE105" s="1"/>
  <c r="CP105"/>
  <c r="CO105"/>
  <c r="CN105"/>
  <c r="CM105"/>
  <c r="CL105"/>
  <c r="CK105"/>
  <c r="CJ105"/>
  <c r="CI105"/>
  <c r="CH105"/>
  <c r="CG105"/>
  <c r="CD105"/>
  <c r="BR105" s="1"/>
  <c r="CC105"/>
  <c r="CB105"/>
  <c r="CA105"/>
  <c r="BZ105"/>
  <c r="BY105"/>
  <c r="BX105"/>
  <c r="BW105"/>
  <c r="BV105"/>
  <c r="BU105"/>
  <c r="BT105"/>
  <c r="BQ105"/>
  <c r="BE105" s="1"/>
  <c r="BP105"/>
  <c r="BO105"/>
  <c r="BN105"/>
  <c r="BM105"/>
  <c r="BL105"/>
  <c r="BK105"/>
  <c r="BJ105"/>
  <c r="BI105"/>
  <c r="BH105"/>
  <c r="BG105"/>
  <c r="AR105"/>
  <c r="AE105"/>
  <c r="AD105"/>
  <c r="AC105"/>
  <c r="DD104"/>
  <c r="CR104" s="1"/>
  <c r="DC104"/>
  <c r="DB104"/>
  <c r="DA104"/>
  <c r="CZ104"/>
  <c r="CY104"/>
  <c r="CX104"/>
  <c r="CW104"/>
  <c r="CV104"/>
  <c r="CU104"/>
  <c r="CT104"/>
  <c r="CQ104"/>
  <c r="CE104" s="1"/>
  <c r="CP104"/>
  <c r="CO104"/>
  <c r="CN104"/>
  <c r="CM104"/>
  <c r="CL104"/>
  <c r="CK104"/>
  <c r="CJ104"/>
  <c r="CI104"/>
  <c r="CH104"/>
  <c r="CG104"/>
  <c r="CD104"/>
  <c r="BR104" s="1"/>
  <c r="CC104"/>
  <c r="CB104"/>
  <c r="CA104"/>
  <c r="BZ104"/>
  <c r="BY104"/>
  <c r="BX104"/>
  <c r="BW104"/>
  <c r="BV104"/>
  <c r="BU104"/>
  <c r="BT104"/>
  <c r="BQ104"/>
  <c r="BE104" s="1"/>
  <c r="BP104"/>
  <c r="BO104"/>
  <c r="BN104"/>
  <c r="BM104"/>
  <c r="BL104"/>
  <c r="BK104"/>
  <c r="BJ104"/>
  <c r="BI104"/>
  <c r="BH104"/>
  <c r="BG104"/>
  <c r="AR104"/>
  <c r="AE104"/>
  <c r="AD104"/>
  <c r="AC104"/>
  <c r="DD103"/>
  <c r="CR103" s="1"/>
  <c r="DC103"/>
  <c r="DB103"/>
  <c r="DA103"/>
  <c r="CZ103"/>
  <c r="CY103"/>
  <c r="CX103"/>
  <c r="CW103"/>
  <c r="CV103"/>
  <c r="CU103"/>
  <c r="CT103"/>
  <c r="CQ103"/>
  <c r="CE103" s="1"/>
  <c r="CP103"/>
  <c r="CO103"/>
  <c r="CN103"/>
  <c r="CM103"/>
  <c r="CL103"/>
  <c r="CK103"/>
  <c r="CJ103"/>
  <c r="CI103"/>
  <c r="CH103"/>
  <c r="CG103"/>
  <c r="CD103"/>
  <c r="BR103" s="1"/>
  <c r="CC103"/>
  <c r="CB103"/>
  <c r="CA103"/>
  <c r="BZ103"/>
  <c r="BY103"/>
  <c r="BX103"/>
  <c r="BW103"/>
  <c r="BV103"/>
  <c r="BU103"/>
  <c r="BT103"/>
  <c r="BQ103"/>
  <c r="BE103" s="1"/>
  <c r="BP103"/>
  <c r="BO103"/>
  <c r="BN103"/>
  <c r="BM103"/>
  <c r="BL103"/>
  <c r="BK103"/>
  <c r="BJ103"/>
  <c r="BI103"/>
  <c r="BH103"/>
  <c r="BG103"/>
  <c r="AR103"/>
  <c r="AE103"/>
  <c r="AD103"/>
  <c r="AC103"/>
  <c r="DD102"/>
  <c r="CR102" s="1"/>
  <c r="DC102"/>
  <c r="DB102"/>
  <c r="DA102"/>
  <c r="CZ102"/>
  <c r="CY102"/>
  <c r="CX102"/>
  <c r="CW102"/>
  <c r="CV102"/>
  <c r="CU102"/>
  <c r="CT102"/>
  <c r="CQ102"/>
  <c r="CE102" s="1"/>
  <c r="CP102"/>
  <c r="CO102"/>
  <c r="CN102"/>
  <c r="CM102"/>
  <c r="CL102"/>
  <c r="CK102"/>
  <c r="CJ102"/>
  <c r="CI102"/>
  <c r="CH102"/>
  <c r="CG102"/>
  <c r="CD102"/>
  <c r="BR102" s="1"/>
  <c r="CC102"/>
  <c r="CB102"/>
  <c r="CA102"/>
  <c r="BZ102"/>
  <c r="BY102"/>
  <c r="BX102"/>
  <c r="BW102"/>
  <c r="BV102"/>
  <c r="BU102"/>
  <c r="BT102"/>
  <c r="BQ102"/>
  <c r="BE102" s="1"/>
  <c r="BP102"/>
  <c r="BO102"/>
  <c r="BN102"/>
  <c r="BM102"/>
  <c r="BL102"/>
  <c r="BK102"/>
  <c r="BJ102"/>
  <c r="BI102"/>
  <c r="BH102"/>
  <c r="BG102"/>
  <c r="AR102"/>
  <c r="AE102"/>
  <c r="AD102"/>
  <c r="AC102"/>
  <c r="DD101"/>
  <c r="CR101" s="1"/>
  <c r="DC101"/>
  <c r="DB101"/>
  <c r="DA101"/>
  <c r="CZ101"/>
  <c r="CY101"/>
  <c r="CX101"/>
  <c r="CW101"/>
  <c r="CV101"/>
  <c r="CU101"/>
  <c r="CT101"/>
  <c r="CQ101"/>
  <c r="CE101" s="1"/>
  <c r="CP101"/>
  <c r="CO101"/>
  <c r="CN101"/>
  <c r="CM101"/>
  <c r="CL101"/>
  <c r="CK101"/>
  <c r="CJ101"/>
  <c r="CI101"/>
  <c r="CH101"/>
  <c r="CG101"/>
  <c r="CD101"/>
  <c r="BR101" s="1"/>
  <c r="CC101"/>
  <c r="CB101"/>
  <c r="CA101"/>
  <c r="BZ101"/>
  <c r="BY101"/>
  <c r="BX101"/>
  <c r="BW101"/>
  <c r="BV101"/>
  <c r="BU101"/>
  <c r="BT101"/>
  <c r="BQ101"/>
  <c r="BE101" s="1"/>
  <c r="BP101"/>
  <c r="BO101"/>
  <c r="BN101"/>
  <c r="BM101"/>
  <c r="BL101"/>
  <c r="BK101"/>
  <c r="BJ101"/>
  <c r="BI101"/>
  <c r="BH101"/>
  <c r="BG101"/>
  <c r="AR101"/>
  <c r="AE101"/>
  <c r="AD101"/>
  <c r="AC101"/>
  <c r="DD100"/>
  <c r="CR100" s="1"/>
  <c r="DC100"/>
  <c r="DB100"/>
  <c r="DA100"/>
  <c r="CZ100"/>
  <c r="CY100"/>
  <c r="CX100"/>
  <c r="CW100"/>
  <c r="CV100"/>
  <c r="CU100"/>
  <c r="CT100"/>
  <c r="CQ100"/>
  <c r="CE100" s="1"/>
  <c r="CP100"/>
  <c r="CO100"/>
  <c r="CN100"/>
  <c r="CM100"/>
  <c r="CL100"/>
  <c r="CK100"/>
  <c r="CJ100"/>
  <c r="CI100"/>
  <c r="CH100"/>
  <c r="CG100"/>
  <c r="CD100"/>
  <c r="BR100" s="1"/>
  <c r="CC100"/>
  <c r="CB100"/>
  <c r="CA100"/>
  <c r="BZ100"/>
  <c r="BY100"/>
  <c r="BX100"/>
  <c r="BW100"/>
  <c r="BV100"/>
  <c r="BU100"/>
  <c r="BT100"/>
  <c r="BQ100"/>
  <c r="BE100" s="1"/>
  <c r="BP100"/>
  <c r="BO100"/>
  <c r="BN100"/>
  <c r="BM100"/>
  <c r="BL100"/>
  <c r="BK100"/>
  <c r="BJ100"/>
  <c r="BI100"/>
  <c r="BH100"/>
  <c r="BG100"/>
  <c r="AR100"/>
  <c r="AE100"/>
  <c r="AD100"/>
  <c r="AC100"/>
  <c r="DD99"/>
  <c r="CR99" s="1"/>
  <c r="DC99"/>
  <c r="DB99"/>
  <c r="DA99"/>
  <c r="CZ99"/>
  <c r="CY99"/>
  <c r="CX99"/>
  <c r="CW99"/>
  <c r="CV99"/>
  <c r="CU99"/>
  <c r="CT99"/>
  <c r="CQ99"/>
  <c r="CE99" s="1"/>
  <c r="CP99"/>
  <c r="CO99"/>
  <c r="CN99"/>
  <c r="CM99"/>
  <c r="CL99"/>
  <c r="CK99"/>
  <c r="CJ99"/>
  <c r="CI99"/>
  <c r="CH99"/>
  <c r="CG99"/>
  <c r="CD99"/>
  <c r="BR99" s="1"/>
  <c r="CC99"/>
  <c r="CB99"/>
  <c r="CA99"/>
  <c r="BZ99"/>
  <c r="BY99"/>
  <c r="BX99"/>
  <c r="BW99"/>
  <c r="BV99"/>
  <c r="BU99"/>
  <c r="BT99"/>
  <c r="BQ99"/>
  <c r="BE99" s="1"/>
  <c r="BP99"/>
  <c r="BO99"/>
  <c r="BN99"/>
  <c r="BM99"/>
  <c r="BL99"/>
  <c r="BK99"/>
  <c r="BJ99"/>
  <c r="BI99"/>
  <c r="BH99"/>
  <c r="BG99"/>
  <c r="AR99"/>
  <c r="AE99"/>
  <c r="AD99"/>
  <c r="AC99"/>
  <c r="DD98"/>
  <c r="CR98" s="1"/>
  <c r="DC98"/>
  <c r="DB98"/>
  <c r="DA98"/>
  <c r="CZ98"/>
  <c r="CY98"/>
  <c r="CX98"/>
  <c r="CW98"/>
  <c r="CV98"/>
  <c r="CU98"/>
  <c r="CT98"/>
  <c r="CQ98"/>
  <c r="CE98" s="1"/>
  <c r="CP98"/>
  <c r="CO98"/>
  <c r="CN98"/>
  <c r="CM98"/>
  <c r="CL98"/>
  <c r="CK98"/>
  <c r="CJ98"/>
  <c r="CI98"/>
  <c r="CH98"/>
  <c r="CG98"/>
  <c r="CD98"/>
  <c r="BR98" s="1"/>
  <c r="CC98"/>
  <c r="CB98"/>
  <c r="CA98"/>
  <c r="BZ98"/>
  <c r="BY98"/>
  <c r="BX98"/>
  <c r="BW98"/>
  <c r="BV98"/>
  <c r="BU98"/>
  <c r="BT98"/>
  <c r="BQ98"/>
  <c r="BE98" s="1"/>
  <c r="BP98"/>
  <c r="BO98"/>
  <c r="BN98"/>
  <c r="BM98"/>
  <c r="BL98"/>
  <c r="BK98"/>
  <c r="BJ98"/>
  <c r="BI98"/>
  <c r="BH98"/>
  <c r="BG98"/>
  <c r="AR98"/>
  <c r="AE98"/>
  <c r="AD98"/>
  <c r="AC98"/>
  <c r="DD97"/>
  <c r="CR97" s="1"/>
  <c r="DC97"/>
  <c r="DB97"/>
  <c r="DA97"/>
  <c r="CZ97"/>
  <c r="CY97"/>
  <c r="CX97"/>
  <c r="CW97"/>
  <c r="CV97"/>
  <c r="CU97"/>
  <c r="CT97"/>
  <c r="CQ97"/>
  <c r="CE97" s="1"/>
  <c r="CP97"/>
  <c r="CO97"/>
  <c r="CN97"/>
  <c r="CM97"/>
  <c r="CL97"/>
  <c r="CK97"/>
  <c r="CJ97"/>
  <c r="CI97"/>
  <c r="CH97"/>
  <c r="CG97"/>
  <c r="CD97"/>
  <c r="BR97" s="1"/>
  <c r="CC97"/>
  <c r="CB97"/>
  <c r="CA97"/>
  <c r="BZ97"/>
  <c r="BY97"/>
  <c r="BX97"/>
  <c r="BW97"/>
  <c r="BV97"/>
  <c r="BU97"/>
  <c r="BT97"/>
  <c r="BQ97"/>
  <c r="BE97" s="1"/>
  <c r="BP97"/>
  <c r="BO97"/>
  <c r="BN97"/>
  <c r="BM97"/>
  <c r="BL97"/>
  <c r="BK97"/>
  <c r="BJ97"/>
  <c r="BI97"/>
  <c r="BH97"/>
  <c r="BG97"/>
  <c r="AR97"/>
  <c r="AE97"/>
  <c r="AD97"/>
  <c r="AC97"/>
  <c r="DD96"/>
  <c r="CR96" s="1"/>
  <c r="DC96"/>
  <c r="DB96"/>
  <c r="DA96"/>
  <c r="CZ96"/>
  <c r="CY96"/>
  <c r="CX96"/>
  <c r="CW96"/>
  <c r="CV96"/>
  <c r="CU96"/>
  <c r="CT96"/>
  <c r="CQ96"/>
  <c r="CE96" s="1"/>
  <c r="CP96"/>
  <c r="CO96"/>
  <c r="CN96"/>
  <c r="CM96"/>
  <c r="CL96"/>
  <c r="CK96"/>
  <c r="CJ96"/>
  <c r="CI96"/>
  <c r="CH96"/>
  <c r="CG96"/>
  <c r="CD96"/>
  <c r="BR96" s="1"/>
  <c r="CC96"/>
  <c r="CB96"/>
  <c r="CA96"/>
  <c r="BZ96"/>
  <c r="BY96"/>
  <c r="BX96"/>
  <c r="BW96"/>
  <c r="BV96"/>
  <c r="BU96"/>
  <c r="BT96"/>
  <c r="BQ96"/>
  <c r="BE96" s="1"/>
  <c r="BP96"/>
  <c r="BO96"/>
  <c r="BN96"/>
  <c r="BM96"/>
  <c r="BL96"/>
  <c r="BK96"/>
  <c r="BJ96"/>
  <c r="BI96"/>
  <c r="BH96"/>
  <c r="BG96"/>
  <c r="AR96"/>
  <c r="AE96"/>
  <c r="AD96"/>
  <c r="AC96"/>
  <c r="DD95"/>
  <c r="CR95" s="1"/>
  <c r="DC95"/>
  <c r="DB95"/>
  <c r="DA95"/>
  <c r="CZ95"/>
  <c r="CY95"/>
  <c r="CX95"/>
  <c r="CW95"/>
  <c r="CV95"/>
  <c r="CU95"/>
  <c r="CT95"/>
  <c r="CQ95"/>
  <c r="CE95" s="1"/>
  <c r="CP95"/>
  <c r="CO95"/>
  <c r="CN95"/>
  <c r="CM95"/>
  <c r="CL95"/>
  <c r="CK95"/>
  <c r="CJ95"/>
  <c r="CI95"/>
  <c r="CH95"/>
  <c r="CG95"/>
  <c r="CD95"/>
  <c r="BR95" s="1"/>
  <c r="CC95"/>
  <c r="CB95"/>
  <c r="CA95"/>
  <c r="BZ95"/>
  <c r="BY95"/>
  <c r="BX95"/>
  <c r="BW95"/>
  <c r="BV95"/>
  <c r="BU95"/>
  <c r="BT95"/>
  <c r="BQ95"/>
  <c r="BE95" s="1"/>
  <c r="BP95"/>
  <c r="BO95"/>
  <c r="BN95"/>
  <c r="BM95"/>
  <c r="BL95"/>
  <c r="BK95"/>
  <c r="BJ95"/>
  <c r="BI95"/>
  <c r="BH95"/>
  <c r="BG95"/>
  <c r="AR95"/>
  <c r="AE95"/>
  <c r="AD95"/>
  <c r="AC95"/>
  <c r="DD94"/>
  <c r="CR94" s="1"/>
  <c r="DC94"/>
  <c r="DB94"/>
  <c r="DA94"/>
  <c r="CZ94"/>
  <c r="CY94"/>
  <c r="CX94"/>
  <c r="CW94"/>
  <c r="CV94"/>
  <c r="CU94"/>
  <c r="CT94"/>
  <c r="CQ94"/>
  <c r="CE94" s="1"/>
  <c r="CP94"/>
  <c r="CO94"/>
  <c r="CN94"/>
  <c r="CM94"/>
  <c r="CL94"/>
  <c r="CK94"/>
  <c r="CJ94"/>
  <c r="CI94"/>
  <c r="CH94"/>
  <c r="CG94"/>
  <c r="CD94"/>
  <c r="BR94" s="1"/>
  <c r="CC94"/>
  <c r="CB94"/>
  <c r="CA94"/>
  <c r="BZ94"/>
  <c r="BY94"/>
  <c r="BX94"/>
  <c r="BW94"/>
  <c r="BV94"/>
  <c r="BU94"/>
  <c r="BT94"/>
  <c r="BQ94"/>
  <c r="BE94" s="1"/>
  <c r="BP94"/>
  <c r="BO94"/>
  <c r="BN94"/>
  <c r="BM94"/>
  <c r="BL94"/>
  <c r="BK94"/>
  <c r="BJ94"/>
  <c r="BI94"/>
  <c r="BH94"/>
  <c r="BG94"/>
  <c r="AR94"/>
  <c r="AE94"/>
  <c r="AD94"/>
  <c r="AC94"/>
  <c r="DD93"/>
  <c r="CR93" s="1"/>
  <c r="DC93"/>
  <c r="DB93"/>
  <c r="DA93"/>
  <c r="CZ93"/>
  <c r="CY93"/>
  <c r="CX93"/>
  <c r="CW93"/>
  <c r="CV93"/>
  <c r="CU93"/>
  <c r="CT93"/>
  <c r="CQ93"/>
  <c r="CE93" s="1"/>
  <c r="CP93"/>
  <c r="CO93"/>
  <c r="CN93"/>
  <c r="CM93"/>
  <c r="CL93"/>
  <c r="CK93"/>
  <c r="CJ93"/>
  <c r="CI93"/>
  <c r="CH93"/>
  <c r="CG93"/>
  <c r="CD93"/>
  <c r="BR93" s="1"/>
  <c r="CC93"/>
  <c r="CB93"/>
  <c r="CA93"/>
  <c r="BZ93"/>
  <c r="BY93"/>
  <c r="BX93"/>
  <c r="BW93"/>
  <c r="BV93"/>
  <c r="BU93"/>
  <c r="BT93"/>
  <c r="BQ93"/>
  <c r="BE93" s="1"/>
  <c r="BP93"/>
  <c r="BO93"/>
  <c r="BN93"/>
  <c r="BM93"/>
  <c r="BL93"/>
  <c r="BK93"/>
  <c r="BJ93"/>
  <c r="BI93"/>
  <c r="BH93"/>
  <c r="BG93"/>
  <c r="AR93"/>
  <c r="AE93"/>
  <c r="AD93"/>
  <c r="AC93"/>
  <c r="DD92"/>
  <c r="CR92" s="1"/>
  <c r="DC92"/>
  <c r="DB92"/>
  <c r="DA92"/>
  <c r="CZ92"/>
  <c r="CY92"/>
  <c r="CX92"/>
  <c r="CW92"/>
  <c r="CV92"/>
  <c r="CU92"/>
  <c r="CT92"/>
  <c r="CQ92"/>
  <c r="CE92" s="1"/>
  <c r="CP92"/>
  <c r="CO92"/>
  <c r="CN92"/>
  <c r="CM92"/>
  <c r="CL92"/>
  <c r="CK92"/>
  <c r="CJ92"/>
  <c r="CI92"/>
  <c r="CH92"/>
  <c r="CG92"/>
  <c r="CD92"/>
  <c r="BR92" s="1"/>
  <c r="CC92"/>
  <c r="CB92"/>
  <c r="CA92"/>
  <c r="BZ92"/>
  <c r="BY92"/>
  <c r="BX92"/>
  <c r="BW92"/>
  <c r="BV92"/>
  <c r="BU92"/>
  <c r="BT92"/>
  <c r="BQ92"/>
  <c r="BE92" s="1"/>
  <c r="BP92"/>
  <c r="BO92"/>
  <c r="BN92"/>
  <c r="BM92"/>
  <c r="BL92"/>
  <c r="BK92"/>
  <c r="BJ92"/>
  <c r="BI92"/>
  <c r="BH92"/>
  <c r="BG92"/>
  <c r="AR92"/>
  <c r="AE92"/>
  <c r="AD92"/>
  <c r="AC92"/>
  <c r="DD91"/>
  <c r="CR91" s="1"/>
  <c r="DC91"/>
  <c r="DB91"/>
  <c r="DA91"/>
  <c r="CZ91"/>
  <c r="CY91"/>
  <c r="CX91"/>
  <c r="CW91"/>
  <c r="CV91"/>
  <c r="CU91"/>
  <c r="CT91"/>
  <c r="CQ91"/>
  <c r="CE91" s="1"/>
  <c r="CP91"/>
  <c r="CO91"/>
  <c r="CN91"/>
  <c r="CM91"/>
  <c r="CL91"/>
  <c r="CK91"/>
  <c r="CJ91"/>
  <c r="CI91"/>
  <c r="CH91"/>
  <c r="CG91"/>
  <c r="CD91"/>
  <c r="BR91" s="1"/>
  <c r="CC91"/>
  <c r="CB91"/>
  <c r="CA91"/>
  <c r="BZ91"/>
  <c r="BY91"/>
  <c r="BX91"/>
  <c r="BW91"/>
  <c r="BV91"/>
  <c r="BU91"/>
  <c r="BT91"/>
  <c r="BQ91"/>
  <c r="BE91" s="1"/>
  <c r="BP91"/>
  <c r="BO91"/>
  <c r="BN91"/>
  <c r="BM91"/>
  <c r="BL91"/>
  <c r="BK91"/>
  <c r="BJ91"/>
  <c r="BI91"/>
  <c r="BH91"/>
  <c r="BG91"/>
  <c r="AR91"/>
  <c r="AE91"/>
  <c r="AD91"/>
  <c r="AC91"/>
  <c r="DD90"/>
  <c r="CR90" s="1"/>
  <c r="DC90"/>
  <c r="DB90"/>
  <c r="DA90"/>
  <c r="CZ90"/>
  <c r="CY90"/>
  <c r="CX90"/>
  <c r="CW90"/>
  <c r="CV90"/>
  <c r="CU90"/>
  <c r="CT90"/>
  <c r="CQ90"/>
  <c r="CE90" s="1"/>
  <c r="CP90"/>
  <c r="CO90"/>
  <c r="CN90"/>
  <c r="CM90"/>
  <c r="CL90"/>
  <c r="CK90"/>
  <c r="CJ90"/>
  <c r="CI90"/>
  <c r="CH90"/>
  <c r="CG90"/>
  <c r="CD90"/>
  <c r="BR90" s="1"/>
  <c r="CC90"/>
  <c r="CB90"/>
  <c r="CA90"/>
  <c r="BZ90"/>
  <c r="BY90"/>
  <c r="BX90"/>
  <c r="BW90"/>
  <c r="BV90"/>
  <c r="BU90"/>
  <c r="BT90"/>
  <c r="BQ90"/>
  <c r="BE90" s="1"/>
  <c r="BP90"/>
  <c r="BO90"/>
  <c r="BN90"/>
  <c r="BM90"/>
  <c r="BL90"/>
  <c r="BK90"/>
  <c r="BJ90"/>
  <c r="BI90"/>
  <c r="BH90"/>
  <c r="BG90"/>
  <c r="AR90"/>
  <c r="AE90"/>
  <c r="AD90"/>
  <c r="AC90"/>
  <c r="DD89"/>
  <c r="CR89" s="1"/>
  <c r="DC89"/>
  <c r="DB89"/>
  <c r="DA89"/>
  <c r="CZ89"/>
  <c r="CY89"/>
  <c r="CX89"/>
  <c r="CW89"/>
  <c r="CV89"/>
  <c r="CU89"/>
  <c r="CT89"/>
  <c r="CQ89"/>
  <c r="CE89" s="1"/>
  <c r="CP89"/>
  <c r="CO89"/>
  <c r="CN89"/>
  <c r="CM89"/>
  <c r="CL89"/>
  <c r="CK89"/>
  <c r="CJ89"/>
  <c r="CI89"/>
  <c r="CH89"/>
  <c r="CG89"/>
  <c r="CD89"/>
  <c r="BR89" s="1"/>
  <c r="CC89"/>
  <c r="CB89"/>
  <c r="CA89"/>
  <c r="BZ89"/>
  <c r="BY89"/>
  <c r="BX89"/>
  <c r="BW89"/>
  <c r="BV89"/>
  <c r="BU89"/>
  <c r="BT89"/>
  <c r="BQ89"/>
  <c r="BE89" s="1"/>
  <c r="BP89"/>
  <c r="BO89"/>
  <c r="BN89"/>
  <c r="BM89"/>
  <c r="BL89"/>
  <c r="BK89"/>
  <c r="BJ89"/>
  <c r="BI89"/>
  <c r="BH89"/>
  <c r="BG89"/>
  <c r="AR89"/>
  <c r="AE89"/>
  <c r="AD89"/>
  <c r="AC89"/>
  <c r="DD88"/>
  <c r="CR88" s="1"/>
  <c r="DC88"/>
  <c r="DB88"/>
  <c r="DA88"/>
  <c r="CZ88"/>
  <c r="CY88"/>
  <c r="CX88"/>
  <c r="CW88"/>
  <c r="CV88"/>
  <c r="CU88"/>
  <c r="CT88"/>
  <c r="CQ88"/>
  <c r="CE88" s="1"/>
  <c r="CP88"/>
  <c r="CO88"/>
  <c r="CN88"/>
  <c r="CM88"/>
  <c r="CL88"/>
  <c r="CK88"/>
  <c r="CJ88"/>
  <c r="CI88"/>
  <c r="CH88"/>
  <c r="CG88"/>
  <c r="CD88"/>
  <c r="BR88" s="1"/>
  <c r="CC88"/>
  <c r="CB88"/>
  <c r="CA88"/>
  <c r="BZ88"/>
  <c r="BY88"/>
  <c r="BX88"/>
  <c r="BW88"/>
  <c r="BV88"/>
  <c r="BU88"/>
  <c r="BT88"/>
  <c r="BQ88"/>
  <c r="BE88" s="1"/>
  <c r="BP88"/>
  <c r="BO88"/>
  <c r="BN88"/>
  <c r="BM88"/>
  <c r="BL88"/>
  <c r="BK88"/>
  <c r="BJ88"/>
  <c r="BI88"/>
  <c r="BH88"/>
  <c r="BG88"/>
  <c r="AR88"/>
  <c r="AE88"/>
  <c r="AD88"/>
  <c r="AC88"/>
  <c r="DD87"/>
  <c r="CR87" s="1"/>
  <c r="DC87"/>
  <c r="DB87"/>
  <c r="DA87"/>
  <c r="CZ87"/>
  <c r="CY87"/>
  <c r="CX87"/>
  <c r="CW87"/>
  <c r="CV87"/>
  <c r="CU87"/>
  <c r="CT87"/>
  <c r="CQ87"/>
  <c r="CE87" s="1"/>
  <c r="CP87"/>
  <c r="CO87"/>
  <c r="CN87"/>
  <c r="CM87"/>
  <c r="CL87"/>
  <c r="CK87"/>
  <c r="CJ87"/>
  <c r="CI87"/>
  <c r="CH87"/>
  <c r="CG87"/>
  <c r="CD87"/>
  <c r="BR87" s="1"/>
  <c r="CC87"/>
  <c r="CB87"/>
  <c r="CA87"/>
  <c r="BZ87"/>
  <c r="BY87"/>
  <c r="BX87"/>
  <c r="BW87"/>
  <c r="BV87"/>
  <c r="BU87"/>
  <c r="BT87"/>
  <c r="BQ87"/>
  <c r="BE87" s="1"/>
  <c r="BP87"/>
  <c r="BO87"/>
  <c r="BN87"/>
  <c r="BM87"/>
  <c r="BL87"/>
  <c r="BK87"/>
  <c r="BJ87"/>
  <c r="BI87"/>
  <c r="BH87"/>
  <c r="BG87"/>
  <c r="AR87"/>
  <c r="AE87"/>
  <c r="AD87"/>
  <c r="AC87"/>
  <c r="DD86"/>
  <c r="CR86" s="1"/>
  <c r="DC86"/>
  <c r="DB86"/>
  <c r="DA86"/>
  <c r="CZ86"/>
  <c r="CY86"/>
  <c r="CX86"/>
  <c r="CW86"/>
  <c r="CV86"/>
  <c r="CU86"/>
  <c r="CT86"/>
  <c r="CQ86"/>
  <c r="CE86" s="1"/>
  <c r="CP86"/>
  <c r="CO86"/>
  <c r="CN86"/>
  <c r="CM86"/>
  <c r="CL86"/>
  <c r="CK86"/>
  <c r="CJ86"/>
  <c r="CI86"/>
  <c r="CH86"/>
  <c r="CG86"/>
  <c r="CD86"/>
  <c r="BR86" s="1"/>
  <c r="CC86"/>
  <c r="CB86"/>
  <c r="CA86"/>
  <c r="BZ86"/>
  <c r="BY86"/>
  <c r="BX86"/>
  <c r="BW86"/>
  <c r="BV86"/>
  <c r="BU86"/>
  <c r="BT86"/>
  <c r="BQ86"/>
  <c r="BE86" s="1"/>
  <c r="BP86"/>
  <c r="BO86"/>
  <c r="BN86"/>
  <c r="BM86"/>
  <c r="BL86"/>
  <c r="BK86"/>
  <c r="BJ86"/>
  <c r="BI86"/>
  <c r="BH86"/>
  <c r="BG86"/>
  <c r="AR86"/>
  <c r="AE86"/>
  <c r="AD86"/>
  <c r="AC86"/>
  <c r="DD85"/>
  <c r="CR85" s="1"/>
  <c r="DC85"/>
  <c r="DB85"/>
  <c r="DA85"/>
  <c r="CZ85"/>
  <c r="CY85"/>
  <c r="CX85"/>
  <c r="CW85"/>
  <c r="CV85"/>
  <c r="CU85"/>
  <c r="CT85"/>
  <c r="CQ85"/>
  <c r="CE85" s="1"/>
  <c r="CP85"/>
  <c r="CO85"/>
  <c r="CN85"/>
  <c r="CM85"/>
  <c r="CL85"/>
  <c r="CK85"/>
  <c r="CJ85"/>
  <c r="CI85"/>
  <c r="CH85"/>
  <c r="CG85"/>
  <c r="CD85"/>
  <c r="BR85" s="1"/>
  <c r="CC85"/>
  <c r="CB85"/>
  <c r="CA85"/>
  <c r="BZ85"/>
  <c r="BY85"/>
  <c r="BX85"/>
  <c r="BW85"/>
  <c r="BV85"/>
  <c r="BU85"/>
  <c r="BT85"/>
  <c r="BQ85"/>
  <c r="BE85" s="1"/>
  <c r="BP85"/>
  <c r="BO85"/>
  <c r="BN85"/>
  <c r="BM85"/>
  <c r="BL85"/>
  <c r="BK85"/>
  <c r="BJ85"/>
  <c r="BI85"/>
  <c r="BH85"/>
  <c r="BG85"/>
  <c r="AR85"/>
  <c r="AE85"/>
  <c r="AD85"/>
  <c r="AC85"/>
  <c r="DD84"/>
  <c r="CR84" s="1"/>
  <c r="DC84"/>
  <c r="DB84"/>
  <c r="DA84"/>
  <c r="CZ84"/>
  <c r="CY84"/>
  <c r="CX84"/>
  <c r="CW84"/>
  <c r="CV84"/>
  <c r="CU84"/>
  <c r="CT84"/>
  <c r="CQ84"/>
  <c r="CE84" s="1"/>
  <c r="CP84"/>
  <c r="CO84"/>
  <c r="CN84"/>
  <c r="CM84"/>
  <c r="CL84"/>
  <c r="CK84"/>
  <c r="CJ84"/>
  <c r="CI84"/>
  <c r="CH84"/>
  <c r="CG84"/>
  <c r="CD84"/>
  <c r="BR84" s="1"/>
  <c r="CC84"/>
  <c r="CB84"/>
  <c r="CA84"/>
  <c r="BZ84"/>
  <c r="BY84"/>
  <c r="BX84"/>
  <c r="BW84"/>
  <c r="BV84"/>
  <c r="BU84"/>
  <c r="BT84"/>
  <c r="BQ84"/>
  <c r="BE84" s="1"/>
  <c r="BP84"/>
  <c r="BO84"/>
  <c r="BN84"/>
  <c r="BM84"/>
  <c r="BL84"/>
  <c r="BK84"/>
  <c r="BJ84"/>
  <c r="BI84"/>
  <c r="BH84"/>
  <c r="BG84"/>
  <c r="AR84"/>
  <c r="AE84"/>
  <c r="AD84"/>
  <c r="AC84"/>
  <c r="DD83"/>
  <c r="CR83" s="1"/>
  <c r="DC83"/>
  <c r="DB83"/>
  <c r="DA83"/>
  <c r="CZ83"/>
  <c r="CY83"/>
  <c r="CX83"/>
  <c r="CW83"/>
  <c r="CV83"/>
  <c r="CU83"/>
  <c r="CT83"/>
  <c r="CQ83"/>
  <c r="CE83" s="1"/>
  <c r="CP83"/>
  <c r="CO83"/>
  <c r="CN83"/>
  <c r="CM83"/>
  <c r="CL83"/>
  <c r="CK83"/>
  <c r="CJ83"/>
  <c r="CI83"/>
  <c r="CH83"/>
  <c r="CG83"/>
  <c r="CD83"/>
  <c r="BR83" s="1"/>
  <c r="CC83"/>
  <c r="CB83"/>
  <c r="CA83"/>
  <c r="BZ83"/>
  <c r="BY83"/>
  <c r="BX83"/>
  <c r="BW83"/>
  <c r="BV83"/>
  <c r="BU83"/>
  <c r="BT83"/>
  <c r="BQ83"/>
  <c r="BE83" s="1"/>
  <c r="BP83"/>
  <c r="BO83"/>
  <c r="BN83"/>
  <c r="BM83"/>
  <c r="BL83"/>
  <c r="BK83"/>
  <c r="BJ83"/>
  <c r="BI83"/>
  <c r="BH83"/>
  <c r="BG83"/>
  <c r="AD83"/>
  <c r="AC83"/>
  <c r="DD82"/>
  <c r="DC82"/>
  <c r="DB82"/>
  <c r="DA82"/>
  <c r="CZ82"/>
  <c r="CY82"/>
  <c r="CX82"/>
  <c r="CW82"/>
  <c r="CV82"/>
  <c r="CU82"/>
  <c r="CT82"/>
  <c r="CR82"/>
  <c r="CQ82"/>
  <c r="CP82"/>
  <c r="CO82"/>
  <c r="CN82"/>
  <c r="CM82"/>
  <c r="CL82"/>
  <c r="CK82"/>
  <c r="CJ82"/>
  <c r="CI82"/>
  <c r="CH82"/>
  <c r="CG82"/>
  <c r="CE82"/>
  <c r="CD82"/>
  <c r="CC82"/>
  <c r="CB82"/>
  <c r="CA82"/>
  <c r="BZ82"/>
  <c r="BY82"/>
  <c r="BX82"/>
  <c r="BW82"/>
  <c r="BV82"/>
  <c r="BU82"/>
  <c r="BT82"/>
  <c r="BR82"/>
  <c r="BQ82"/>
  <c r="BP82"/>
  <c r="BO82"/>
  <c r="BN82"/>
  <c r="BM82"/>
  <c r="BL82"/>
  <c r="BK82"/>
  <c r="BJ82"/>
  <c r="BI82"/>
  <c r="BH82"/>
  <c r="BG82"/>
  <c r="BE82"/>
  <c r="AD82"/>
  <c r="AC82"/>
  <c r="DD81"/>
  <c r="CR81" s="1"/>
  <c r="DC81"/>
  <c r="DB81"/>
  <c r="DA81"/>
  <c r="CZ81"/>
  <c r="CY81"/>
  <c r="CX81"/>
  <c r="CW81"/>
  <c r="CV81"/>
  <c r="CU81"/>
  <c r="CT81"/>
  <c r="CQ81"/>
  <c r="CE81" s="1"/>
  <c r="CP81"/>
  <c r="CO81"/>
  <c r="CN81"/>
  <c r="CM81"/>
  <c r="CL81"/>
  <c r="CK81"/>
  <c r="CJ81"/>
  <c r="CI81"/>
  <c r="CH81"/>
  <c r="CG81"/>
  <c r="CD81"/>
  <c r="CC81"/>
  <c r="CB81"/>
  <c r="CA81"/>
  <c r="BZ81"/>
  <c r="BY81"/>
  <c r="BX81"/>
  <c r="BW81"/>
  <c r="BV81"/>
  <c r="BU81"/>
  <c r="BT81"/>
  <c r="BQ81"/>
  <c r="BE81" s="1"/>
  <c r="BP81"/>
  <c r="BO81"/>
  <c r="BN81"/>
  <c r="BM81"/>
  <c r="BL81"/>
  <c r="BK81"/>
  <c r="BJ81"/>
  <c r="BI81"/>
  <c r="BH81"/>
  <c r="BG81"/>
  <c r="AE83" s="1"/>
  <c r="AE81"/>
  <c r="AD81"/>
  <c r="AC81"/>
  <c r="DD80"/>
  <c r="CR80" s="1"/>
  <c r="DC80"/>
  <c r="DB80"/>
  <c r="DA80"/>
  <c r="CZ80"/>
  <c r="CY80"/>
  <c r="CX80"/>
  <c r="CW80"/>
  <c r="CV80"/>
  <c r="CU80"/>
  <c r="CT80"/>
  <c r="CQ80"/>
  <c r="CE80" s="1"/>
  <c r="CP80"/>
  <c r="CO80"/>
  <c r="CN80"/>
  <c r="CM80"/>
  <c r="CL80"/>
  <c r="CK80"/>
  <c r="CJ80"/>
  <c r="CI80"/>
  <c r="CH80"/>
  <c r="CG80"/>
  <c r="CD80"/>
  <c r="CC80"/>
  <c r="CB80"/>
  <c r="CA80"/>
  <c r="BZ80"/>
  <c r="BY80"/>
  <c r="BX80"/>
  <c r="BW80"/>
  <c r="BV80"/>
  <c r="BU80"/>
  <c r="BT80"/>
  <c r="BQ80"/>
  <c r="BE80" s="1"/>
  <c r="BP80"/>
  <c r="BO80"/>
  <c r="BN80"/>
  <c r="BM80"/>
  <c r="BL80"/>
  <c r="BK80"/>
  <c r="BJ80"/>
  <c r="BI80"/>
  <c r="BH80"/>
  <c r="BG80"/>
  <c r="AE82" s="1"/>
  <c r="AD80"/>
  <c r="AC80"/>
  <c r="DD79"/>
  <c r="DC79"/>
  <c r="DB79"/>
  <c r="DA79"/>
  <c r="CZ79"/>
  <c r="CY79"/>
  <c r="CX79"/>
  <c r="CW79"/>
  <c r="CV79"/>
  <c r="CU79"/>
  <c r="CT79"/>
  <c r="CQ79"/>
  <c r="CE79" s="1"/>
  <c r="CP79"/>
  <c r="CO79"/>
  <c r="CN79"/>
  <c r="CM79"/>
  <c r="CL79"/>
  <c r="CK79"/>
  <c r="CJ79"/>
  <c r="CI79"/>
  <c r="CH79"/>
  <c r="CG79"/>
  <c r="CD79"/>
  <c r="CC79"/>
  <c r="CB79"/>
  <c r="CA79"/>
  <c r="BZ79"/>
  <c r="BY79"/>
  <c r="BX79"/>
  <c r="BW79"/>
  <c r="BV79"/>
  <c r="BU79"/>
  <c r="BT79"/>
  <c r="BQ79"/>
  <c r="BE79" s="1"/>
  <c r="BP79"/>
  <c r="BO79"/>
  <c r="BN79"/>
  <c r="BM79"/>
  <c r="BL79"/>
  <c r="BK79"/>
  <c r="BJ79"/>
  <c r="BI79"/>
  <c r="BH79"/>
  <c r="BG79"/>
  <c r="AE79"/>
  <c r="AD79"/>
  <c r="AC79"/>
  <c r="DD78"/>
  <c r="CR78" s="1"/>
  <c r="DC78"/>
  <c r="DB78"/>
  <c r="DA78"/>
  <c r="CZ78"/>
  <c r="CY78"/>
  <c r="CX78"/>
  <c r="CW78"/>
  <c r="CV78"/>
  <c r="CU78"/>
  <c r="CT78"/>
  <c r="CQ78"/>
  <c r="CP78"/>
  <c r="CO78"/>
  <c r="CN78"/>
  <c r="CM78"/>
  <c r="CL78"/>
  <c r="CK78"/>
  <c r="CJ78"/>
  <c r="CI78"/>
  <c r="CH78"/>
  <c r="CG78"/>
  <c r="CD78"/>
  <c r="CC78"/>
  <c r="CB78"/>
  <c r="CA78"/>
  <c r="BZ78"/>
  <c r="BY78"/>
  <c r="BX78"/>
  <c r="BW78"/>
  <c r="BV78"/>
  <c r="BU78"/>
  <c r="BT78"/>
  <c r="BQ78"/>
  <c r="BP78"/>
  <c r="BO78"/>
  <c r="BN78"/>
  <c r="BM78"/>
  <c r="BL78"/>
  <c r="BK78"/>
  <c r="BJ78"/>
  <c r="BI78"/>
  <c r="BH78"/>
  <c r="BG78"/>
  <c r="AE80" s="1"/>
  <c r="AE78"/>
  <c r="AD78"/>
  <c r="AC78"/>
  <c r="DD77"/>
  <c r="CR77" s="1"/>
  <c r="DC77"/>
  <c r="DB77"/>
  <c r="DA77"/>
  <c r="CZ77"/>
  <c r="CY77"/>
  <c r="CX77"/>
  <c r="CW77"/>
  <c r="CV77"/>
  <c r="CU77"/>
  <c r="CT77"/>
  <c r="CQ77"/>
  <c r="CE77" s="1"/>
  <c r="CP77"/>
  <c r="CO77"/>
  <c r="CN77"/>
  <c r="CM77"/>
  <c r="CL77"/>
  <c r="CK77"/>
  <c r="CJ77"/>
  <c r="CI77"/>
  <c r="CH77"/>
  <c r="CG77"/>
  <c r="CD77"/>
  <c r="BR77" s="1"/>
  <c r="CC77"/>
  <c r="CB77"/>
  <c r="CA77"/>
  <c r="BZ77"/>
  <c r="BY77"/>
  <c r="BX77"/>
  <c r="BW77"/>
  <c r="BV77"/>
  <c r="BU77"/>
  <c r="BT77"/>
  <c r="BQ77"/>
  <c r="BE77" s="1"/>
  <c r="BP77"/>
  <c r="BO77"/>
  <c r="BN77"/>
  <c r="BM77"/>
  <c r="BL77"/>
  <c r="BK77"/>
  <c r="BJ77"/>
  <c r="BI77"/>
  <c r="BH77"/>
  <c r="BG77"/>
  <c r="AE77"/>
  <c r="AD77"/>
  <c r="AC77"/>
  <c r="DD76"/>
  <c r="DC76"/>
  <c r="DB76"/>
  <c r="DA76"/>
  <c r="CZ76"/>
  <c r="CY76"/>
  <c r="CX76"/>
  <c r="CW76"/>
  <c r="CV76"/>
  <c r="CU76"/>
  <c r="CT76"/>
  <c r="CR76"/>
  <c r="CQ76"/>
  <c r="CP76"/>
  <c r="CO76"/>
  <c r="CN76"/>
  <c r="CM76"/>
  <c r="CL76"/>
  <c r="CK76"/>
  <c r="CJ76"/>
  <c r="CI76"/>
  <c r="CH76"/>
  <c r="CG76"/>
  <c r="CE76"/>
  <c r="CD76"/>
  <c r="CC76"/>
  <c r="CB76"/>
  <c r="CA76"/>
  <c r="BZ76"/>
  <c r="BY76"/>
  <c r="BX76"/>
  <c r="BW76"/>
  <c r="BV76"/>
  <c r="BU76"/>
  <c r="BT76"/>
  <c r="BR76"/>
  <c r="BQ76"/>
  <c r="BP76"/>
  <c r="BO76"/>
  <c r="BN76"/>
  <c r="BM76"/>
  <c r="BL76"/>
  <c r="BK76"/>
  <c r="BJ76"/>
  <c r="BI76"/>
  <c r="BH76"/>
  <c r="BG76"/>
  <c r="BE76"/>
  <c r="AE76"/>
  <c r="AD76"/>
  <c r="AC76"/>
  <c r="DD75"/>
  <c r="CR75" s="1"/>
  <c r="DC75"/>
  <c r="DB75"/>
  <c r="DA75"/>
  <c r="CZ75"/>
  <c r="CY75"/>
  <c r="CX75"/>
  <c r="CW75"/>
  <c r="CV75"/>
  <c r="CU75"/>
  <c r="CT75"/>
  <c r="CQ75"/>
  <c r="CE75" s="1"/>
  <c r="CP75"/>
  <c r="CO75"/>
  <c r="CN75"/>
  <c r="CM75"/>
  <c r="CL75"/>
  <c r="CK75"/>
  <c r="CJ75"/>
  <c r="CI75"/>
  <c r="CH75"/>
  <c r="CG75"/>
  <c r="CD75"/>
  <c r="BR75" s="1"/>
  <c r="CC75"/>
  <c r="CB75"/>
  <c r="CA75"/>
  <c r="BZ75"/>
  <c r="BY75"/>
  <c r="BX75"/>
  <c r="BW75"/>
  <c r="BV75"/>
  <c r="BU75"/>
  <c r="BT75"/>
  <c r="BQ75"/>
  <c r="BE75" s="1"/>
  <c r="BP75"/>
  <c r="BO75"/>
  <c r="BN75"/>
  <c r="BM75"/>
  <c r="BL75"/>
  <c r="BK75"/>
  <c r="BJ75"/>
  <c r="BI75"/>
  <c r="BH75"/>
  <c r="BG75"/>
  <c r="AE75"/>
  <c r="AD75"/>
  <c r="AC75"/>
  <c r="DD74"/>
  <c r="CR74" s="1"/>
  <c r="DC74"/>
  <c r="DB74"/>
  <c r="DA74"/>
  <c r="CZ74"/>
  <c r="CY74"/>
  <c r="CX74"/>
  <c r="CW74"/>
  <c r="CV74"/>
  <c r="CU74"/>
  <c r="CT74"/>
  <c r="CQ74"/>
  <c r="CE74" s="1"/>
  <c r="CP74"/>
  <c r="CO74"/>
  <c r="CN74"/>
  <c r="CM74"/>
  <c r="CL74"/>
  <c r="CK74"/>
  <c r="CJ74"/>
  <c r="CI74"/>
  <c r="CH74"/>
  <c r="CG74"/>
  <c r="CD74"/>
  <c r="BR74" s="1"/>
  <c r="CC74"/>
  <c r="CB74"/>
  <c r="CA74"/>
  <c r="BZ74"/>
  <c r="BY74"/>
  <c r="BX74"/>
  <c r="BW74"/>
  <c r="BV74"/>
  <c r="BU74"/>
  <c r="BT74"/>
  <c r="BQ74"/>
  <c r="BP74"/>
  <c r="BO74"/>
  <c r="BN74"/>
  <c r="BM74"/>
  <c r="BL74"/>
  <c r="BK74"/>
  <c r="BJ74"/>
  <c r="BI74"/>
  <c r="BH74"/>
  <c r="BG74"/>
  <c r="AD74"/>
  <c r="AC74"/>
  <c r="DD73"/>
  <c r="CR73" s="1"/>
  <c r="DC73"/>
  <c r="DB73"/>
  <c r="DA73"/>
  <c r="CZ73"/>
  <c r="CY73"/>
  <c r="CX73"/>
  <c r="CW73"/>
  <c r="CV73"/>
  <c r="CU73"/>
  <c r="CT73"/>
  <c r="CQ73"/>
  <c r="CE73" s="1"/>
  <c r="CP73"/>
  <c r="CO73"/>
  <c r="CN73"/>
  <c r="CM73"/>
  <c r="CL73"/>
  <c r="CK73"/>
  <c r="CJ73"/>
  <c r="CI73"/>
  <c r="CH73"/>
  <c r="CG73"/>
  <c r="CD73"/>
  <c r="BR73" s="1"/>
  <c r="CC73"/>
  <c r="CB73"/>
  <c r="CA73"/>
  <c r="BZ73"/>
  <c r="BY73"/>
  <c r="BX73"/>
  <c r="BW73"/>
  <c r="BV73"/>
  <c r="BU73"/>
  <c r="BT73"/>
  <c r="BQ73"/>
  <c r="BE73" s="1"/>
  <c r="BP73"/>
  <c r="BO73"/>
  <c r="BN73"/>
  <c r="BM73"/>
  <c r="BL73"/>
  <c r="BK73"/>
  <c r="BJ73"/>
  <c r="BI73"/>
  <c r="BH73"/>
  <c r="BG73"/>
  <c r="AE73"/>
  <c r="AD73"/>
  <c r="AC73"/>
  <c r="DD72"/>
  <c r="CR72" s="1"/>
  <c r="DC72"/>
  <c r="DB72"/>
  <c r="DA72"/>
  <c r="CZ72"/>
  <c r="CY72"/>
  <c r="CX72"/>
  <c r="CW72"/>
  <c r="CV72"/>
  <c r="CU72"/>
  <c r="CT72"/>
  <c r="CQ72"/>
  <c r="CE72" s="1"/>
  <c r="CP72"/>
  <c r="CO72"/>
  <c r="CN72"/>
  <c r="CM72"/>
  <c r="CL72"/>
  <c r="CK72"/>
  <c r="CJ72"/>
  <c r="CI72"/>
  <c r="CH72"/>
  <c r="CG72"/>
  <c r="CD72"/>
  <c r="BR72" s="1"/>
  <c r="CC72"/>
  <c r="CB72"/>
  <c r="CA72"/>
  <c r="BZ72"/>
  <c r="BY72"/>
  <c r="BX72"/>
  <c r="BW72"/>
  <c r="BV72"/>
  <c r="BU72"/>
  <c r="BT72"/>
  <c r="BQ72"/>
  <c r="BP72"/>
  <c r="BO72"/>
  <c r="BN72"/>
  <c r="BM72"/>
  <c r="BL72"/>
  <c r="BK72"/>
  <c r="BJ72"/>
  <c r="BI72"/>
  <c r="BH72"/>
  <c r="BG72"/>
  <c r="AD72"/>
  <c r="AC72"/>
  <c r="DD71"/>
  <c r="CR71" s="1"/>
  <c r="DC71"/>
  <c r="DB71"/>
  <c r="DA71"/>
  <c r="CZ71"/>
  <c r="CY71"/>
  <c r="CX71"/>
  <c r="CW71"/>
  <c r="CV71"/>
  <c r="CU71"/>
  <c r="CT71"/>
  <c r="CQ71"/>
  <c r="CE71" s="1"/>
  <c r="CP71"/>
  <c r="CO71"/>
  <c r="CN71"/>
  <c r="CM71"/>
  <c r="CL71"/>
  <c r="CK71"/>
  <c r="CJ71"/>
  <c r="CI71"/>
  <c r="CH71"/>
  <c r="CG71"/>
  <c r="CD71"/>
  <c r="BR71" s="1"/>
  <c r="CC71"/>
  <c r="CB71"/>
  <c r="CA71"/>
  <c r="BZ71"/>
  <c r="BY71"/>
  <c r="BX71"/>
  <c r="BW71"/>
  <c r="BV71"/>
  <c r="BU71"/>
  <c r="BT71"/>
  <c r="BQ71"/>
  <c r="BE71" s="1"/>
  <c r="BP71"/>
  <c r="BO71"/>
  <c r="BN71"/>
  <c r="BM71"/>
  <c r="BL71"/>
  <c r="BK71"/>
  <c r="BJ71"/>
  <c r="BI71"/>
  <c r="BH71"/>
  <c r="BG71"/>
  <c r="AE71"/>
  <c r="AD71"/>
  <c r="AC71"/>
  <c r="DD70"/>
  <c r="CR70" s="1"/>
  <c r="DC70"/>
  <c r="DB70"/>
  <c r="DA70"/>
  <c r="CZ70"/>
  <c r="CY70"/>
  <c r="CX70"/>
  <c r="CW70"/>
  <c r="CV70"/>
  <c r="CU70"/>
  <c r="CT70"/>
  <c r="CQ70"/>
  <c r="CE70" s="1"/>
  <c r="CP70"/>
  <c r="CO70"/>
  <c r="CN70"/>
  <c r="CM70"/>
  <c r="CL70"/>
  <c r="CK70"/>
  <c r="CJ70"/>
  <c r="CI70"/>
  <c r="CH70"/>
  <c r="CG70"/>
  <c r="CD70"/>
  <c r="BR70" s="1"/>
  <c r="CC70"/>
  <c r="CB70"/>
  <c r="CA70"/>
  <c r="BZ70"/>
  <c r="BY70"/>
  <c r="BX70"/>
  <c r="BW70"/>
  <c r="BV70"/>
  <c r="BU70"/>
  <c r="BT70"/>
  <c r="BQ70"/>
  <c r="BE70" s="1"/>
  <c r="BP70"/>
  <c r="BO70"/>
  <c r="BN70"/>
  <c r="BM70"/>
  <c r="BL70"/>
  <c r="BK70"/>
  <c r="BJ70"/>
  <c r="BI70"/>
  <c r="BH70"/>
  <c r="BG70"/>
  <c r="AE70"/>
  <c r="AD70"/>
  <c r="AC70"/>
  <c r="DD69"/>
  <c r="CR69" s="1"/>
  <c r="DC69"/>
  <c r="DB69"/>
  <c r="DA69"/>
  <c r="CZ69"/>
  <c r="CY69"/>
  <c r="CX69"/>
  <c r="CW69"/>
  <c r="CV69"/>
  <c r="CU69"/>
  <c r="CT69"/>
  <c r="CQ69"/>
  <c r="CE69" s="1"/>
  <c r="CP69"/>
  <c r="CO69"/>
  <c r="CN69"/>
  <c r="CM69"/>
  <c r="CL69"/>
  <c r="CK69"/>
  <c r="CJ69"/>
  <c r="CI69"/>
  <c r="CH69"/>
  <c r="CG69"/>
  <c r="CD69"/>
  <c r="BR69" s="1"/>
  <c r="CC69"/>
  <c r="CB69"/>
  <c r="CA69"/>
  <c r="BZ69"/>
  <c r="BY69"/>
  <c r="BX69"/>
  <c r="BW69"/>
  <c r="BV69"/>
  <c r="BU69"/>
  <c r="BT69"/>
  <c r="BQ69"/>
  <c r="BE69" s="1"/>
  <c r="BP69"/>
  <c r="BO69"/>
  <c r="BN69"/>
  <c r="BM69"/>
  <c r="BL69"/>
  <c r="BK69"/>
  <c r="BJ69"/>
  <c r="BI69"/>
  <c r="BH69"/>
  <c r="BG69"/>
  <c r="AE69"/>
  <c r="AD69"/>
  <c r="AC69"/>
  <c r="DD68"/>
  <c r="DC68"/>
  <c r="DB68"/>
  <c r="DA68"/>
  <c r="CZ68"/>
  <c r="CY68"/>
  <c r="CX68"/>
  <c r="CW68"/>
  <c r="CV68"/>
  <c r="CU68"/>
  <c r="CT68"/>
  <c r="CR68"/>
  <c r="CQ68"/>
  <c r="CP68"/>
  <c r="CO68"/>
  <c r="CN68"/>
  <c r="CM68"/>
  <c r="CL68"/>
  <c r="CK68"/>
  <c r="CJ68"/>
  <c r="CI68"/>
  <c r="CH68"/>
  <c r="CG68"/>
  <c r="CE68"/>
  <c r="CD68"/>
  <c r="CC68"/>
  <c r="CB68"/>
  <c r="CA68"/>
  <c r="BZ68"/>
  <c r="BY68"/>
  <c r="BX68"/>
  <c r="BW68"/>
  <c r="BV68"/>
  <c r="BU68"/>
  <c r="BT68"/>
  <c r="BR68"/>
  <c r="BQ68"/>
  <c r="BP68"/>
  <c r="BO68"/>
  <c r="BN68"/>
  <c r="BM68"/>
  <c r="BL68"/>
  <c r="BK68"/>
  <c r="BJ68"/>
  <c r="BI68"/>
  <c r="BH68"/>
  <c r="BG68"/>
  <c r="BE68"/>
  <c r="AD68"/>
  <c r="AC68"/>
  <c r="DD67"/>
  <c r="CR67" s="1"/>
  <c r="DC67"/>
  <c r="DB67"/>
  <c r="DA67"/>
  <c r="CZ67"/>
  <c r="CY67"/>
  <c r="CX67"/>
  <c r="CW67"/>
  <c r="CV67"/>
  <c r="CU67"/>
  <c r="CT67"/>
  <c r="CQ67"/>
  <c r="CE67" s="1"/>
  <c r="CP67"/>
  <c r="CO67"/>
  <c r="CN67"/>
  <c r="CM67"/>
  <c r="CL67"/>
  <c r="CK67"/>
  <c r="CJ67"/>
  <c r="CI67"/>
  <c r="CH67"/>
  <c r="CG67"/>
  <c r="CD67"/>
  <c r="BR67" s="1"/>
  <c r="CC67"/>
  <c r="CB67"/>
  <c r="CA67"/>
  <c r="BZ67"/>
  <c r="BY67"/>
  <c r="BX67"/>
  <c r="BW67"/>
  <c r="BV67"/>
  <c r="BU67"/>
  <c r="BT67"/>
  <c r="BQ67"/>
  <c r="BE67" s="1"/>
  <c r="BP67"/>
  <c r="BO67"/>
  <c r="BN67"/>
  <c r="BM67"/>
  <c r="BL67"/>
  <c r="BK67"/>
  <c r="BJ67"/>
  <c r="BI67"/>
  <c r="BH67"/>
  <c r="BG67"/>
  <c r="AE67"/>
  <c r="AD67"/>
  <c r="AC67"/>
  <c r="DD66"/>
  <c r="CR66" s="1"/>
  <c r="DC66"/>
  <c r="DB66"/>
  <c r="DA66"/>
  <c r="CZ66"/>
  <c r="CY66"/>
  <c r="CX66"/>
  <c r="CW66"/>
  <c r="CV66"/>
  <c r="CU66"/>
  <c r="CT66"/>
  <c r="CQ66"/>
  <c r="CE66" s="1"/>
  <c r="CP66"/>
  <c r="CO66"/>
  <c r="CN66"/>
  <c r="CM66"/>
  <c r="CL66"/>
  <c r="CK66"/>
  <c r="CJ66"/>
  <c r="CI66"/>
  <c r="CH66"/>
  <c r="CG66"/>
  <c r="CD66"/>
  <c r="BR66" s="1"/>
  <c r="CC66"/>
  <c r="CB66"/>
  <c r="CA66"/>
  <c r="BZ66"/>
  <c r="BY66"/>
  <c r="BX66"/>
  <c r="BW66"/>
  <c r="BV66"/>
  <c r="BU66"/>
  <c r="BT66"/>
  <c r="BQ66"/>
  <c r="BE66" s="1"/>
  <c r="BP66"/>
  <c r="BO66"/>
  <c r="BN66"/>
  <c r="BM66"/>
  <c r="BL66"/>
  <c r="BK66"/>
  <c r="BJ66"/>
  <c r="BI66"/>
  <c r="BH66"/>
  <c r="BG66"/>
  <c r="AE66"/>
  <c r="AD66"/>
  <c r="AC66"/>
  <c r="DD65"/>
  <c r="CR65" s="1"/>
  <c r="DC65"/>
  <c r="DB65"/>
  <c r="DA65"/>
  <c r="CZ65"/>
  <c r="CY65"/>
  <c r="CX65"/>
  <c r="CW65"/>
  <c r="CV65"/>
  <c r="CU65"/>
  <c r="CT65"/>
  <c r="CQ65"/>
  <c r="CE65" s="1"/>
  <c r="CP65"/>
  <c r="CO65"/>
  <c r="CN65"/>
  <c r="CM65"/>
  <c r="CL65"/>
  <c r="CK65"/>
  <c r="CJ65"/>
  <c r="CI65"/>
  <c r="CH65"/>
  <c r="CG65"/>
  <c r="CD65"/>
  <c r="BR65" s="1"/>
  <c r="CC65"/>
  <c r="CB65"/>
  <c r="CA65"/>
  <c r="BZ65"/>
  <c r="BY65"/>
  <c r="BX65"/>
  <c r="BW65"/>
  <c r="BV65"/>
  <c r="BU65"/>
  <c r="BT65"/>
  <c r="BQ65"/>
  <c r="BE65" s="1"/>
  <c r="BP65"/>
  <c r="BO65"/>
  <c r="BN65"/>
  <c r="BM65"/>
  <c r="BL65"/>
  <c r="BK65"/>
  <c r="BJ65"/>
  <c r="BI65"/>
  <c r="BH65"/>
  <c r="BG65"/>
  <c r="AE65"/>
  <c r="AD65"/>
  <c r="AC65"/>
  <c r="DD64"/>
  <c r="CR64" s="1"/>
  <c r="DC64"/>
  <c r="DB64"/>
  <c r="DA64"/>
  <c r="CZ64"/>
  <c r="CY64"/>
  <c r="CX64"/>
  <c r="CW64"/>
  <c r="CV64"/>
  <c r="CU64"/>
  <c r="CT64"/>
  <c r="CQ64"/>
  <c r="CE64" s="1"/>
  <c r="CP64"/>
  <c r="CO64"/>
  <c r="CN64"/>
  <c r="CM64"/>
  <c r="CL64"/>
  <c r="CK64"/>
  <c r="CJ64"/>
  <c r="CI64"/>
  <c r="CH64"/>
  <c r="CG64"/>
  <c r="CD64"/>
  <c r="BR64" s="1"/>
  <c r="CC64"/>
  <c r="CB64"/>
  <c r="CA64"/>
  <c r="BZ64"/>
  <c r="BY64"/>
  <c r="BX64"/>
  <c r="BW64"/>
  <c r="BV64"/>
  <c r="BP64"/>
  <c r="BO64"/>
  <c r="BN64"/>
  <c r="BM64"/>
  <c r="BL64"/>
  <c r="BK64"/>
  <c r="BJ64"/>
  <c r="BI64"/>
  <c r="AR64"/>
  <c r="AD64"/>
  <c r="AC64"/>
  <c r="I58"/>
  <c r="G58"/>
  <c r="D58"/>
  <c r="B58"/>
  <c r="J57"/>
  <c r="H57"/>
  <c r="K57" s="1"/>
  <c r="E57"/>
  <c r="F57" s="1"/>
  <c r="C57"/>
  <c r="J56"/>
  <c r="H56"/>
  <c r="E56"/>
  <c r="C56"/>
  <c r="K55"/>
  <c r="J55"/>
  <c r="H55"/>
  <c r="E55"/>
  <c r="C55"/>
  <c r="J54"/>
  <c r="H54"/>
  <c r="K54" s="1"/>
  <c r="E54"/>
  <c r="C54"/>
  <c r="C58" s="1"/>
  <c r="K48"/>
  <c r="J48"/>
  <c r="I48"/>
  <c r="H48"/>
  <c r="E48"/>
  <c r="D48"/>
  <c r="C48"/>
  <c r="G42"/>
  <c r="G41"/>
  <c r="E9" i="16" s="1"/>
  <c r="E16" s="1"/>
  <c r="G40" i="27"/>
  <c r="F39"/>
  <c r="F48" s="1"/>
  <c r="G37"/>
  <c r="D37"/>
  <c r="C37"/>
  <c r="K35"/>
  <c r="J35"/>
  <c r="K31"/>
  <c r="K32" s="1"/>
  <c r="J31"/>
  <c r="I31"/>
  <c r="I32" s="1"/>
  <c r="G31"/>
  <c r="F31"/>
  <c r="F32" s="1"/>
  <c r="E31"/>
  <c r="D31"/>
  <c r="D32" s="1"/>
  <c r="C31"/>
  <c r="H29"/>
  <c r="H28"/>
  <c r="H27"/>
  <c r="H26"/>
  <c r="H25"/>
  <c r="H31" s="1"/>
  <c r="K24"/>
  <c r="J24"/>
  <c r="I24"/>
  <c r="G24"/>
  <c r="F24"/>
  <c r="E24"/>
  <c r="D24"/>
  <c r="C24"/>
  <c r="H23"/>
  <c r="H22"/>
  <c r="H21"/>
  <c r="H20"/>
  <c r="H19"/>
  <c r="H18"/>
  <c r="H17"/>
  <c r="H16"/>
  <c r="H24" s="1"/>
  <c r="J14"/>
  <c r="I14"/>
  <c r="G14"/>
  <c r="F14"/>
  <c r="E14"/>
  <c r="D14"/>
  <c r="C14"/>
  <c r="H13"/>
  <c r="H12"/>
  <c r="H11"/>
  <c r="I9"/>
  <c r="F9"/>
  <c r="E9"/>
  <c r="D9"/>
  <c r="E5"/>
  <c r="C2"/>
  <c r="F7" i="9" l="1"/>
  <c r="F6" i="4"/>
  <c r="F26" s="1"/>
  <c r="AE72" i="27"/>
  <c r="BR78"/>
  <c r="BR79" s="1"/>
  <c r="BE72"/>
  <c r="BE74" s="1"/>
  <c r="AE74"/>
  <c r="BE78"/>
  <c r="G6" i="1"/>
  <c r="E7"/>
  <c r="N7"/>
  <c r="G8"/>
  <c r="E9"/>
  <c r="N9"/>
  <c r="G10"/>
  <c r="E11"/>
  <c r="N11"/>
  <c r="G12"/>
  <c r="E13"/>
  <c r="N13"/>
  <c r="G14"/>
  <c r="F6"/>
  <c r="D7"/>
  <c r="H7"/>
  <c r="F8"/>
  <c r="D9"/>
  <c r="H9"/>
  <c r="F10"/>
  <c r="D11"/>
  <c r="H11"/>
  <c r="F12"/>
  <c r="D13"/>
  <c r="H13"/>
  <c r="F14"/>
  <c r="N5"/>
  <c r="E6"/>
  <c r="N6"/>
  <c r="G7"/>
  <c r="E8"/>
  <c r="N8"/>
  <c r="G9"/>
  <c r="E10"/>
  <c r="N10"/>
  <c r="G11"/>
  <c r="E12"/>
  <c r="N12"/>
  <c r="G13"/>
  <c r="E14"/>
  <c r="N14"/>
  <c r="D6"/>
  <c r="H6"/>
  <c r="F7"/>
  <c r="D8"/>
  <c r="H8"/>
  <c r="F9"/>
  <c r="D10"/>
  <c r="H10"/>
  <c r="F11"/>
  <c r="D12"/>
  <c r="H12"/>
  <c r="F13"/>
  <c r="D14"/>
  <c r="H14"/>
  <c r="E5"/>
  <c r="F5"/>
  <c r="G5"/>
  <c r="H5"/>
  <c r="I5" s="1"/>
  <c r="D5"/>
  <c r="L26" i="4"/>
  <c r="I26"/>
  <c r="F33" i="27"/>
  <c r="K33"/>
  <c r="E32"/>
  <c r="J32"/>
  <c r="E58"/>
  <c r="F55"/>
  <c r="F56"/>
  <c r="CE78"/>
  <c r="K201"/>
  <c r="CR79"/>
  <c r="H14"/>
  <c r="D33"/>
  <c r="I33"/>
  <c r="C32"/>
  <c r="C33" s="1"/>
  <c r="G32"/>
  <c r="G33" s="1"/>
  <c r="J58"/>
  <c r="K56"/>
  <c r="K157"/>
  <c r="H32"/>
  <c r="E33"/>
  <c r="J33"/>
  <c r="H33"/>
  <c r="K58"/>
  <c r="H9"/>
  <c r="F37"/>
  <c r="G39"/>
  <c r="G48" s="1"/>
  <c r="F54"/>
  <c r="F58" s="1"/>
  <c r="H58"/>
  <c r="AR65"/>
  <c r="G9"/>
  <c r="E37"/>
  <c r="AR66" l="1"/>
  <c r="BR80"/>
  <c r="BR81" s="1"/>
  <c r="J5" i="1"/>
  <c r="R5"/>
  <c r="M5" s="1"/>
  <c r="K5"/>
  <c r="L5" s="1"/>
  <c r="K10"/>
  <c r="L10"/>
  <c r="R10"/>
  <c r="I10"/>
  <c r="J10"/>
  <c r="M10"/>
  <c r="J13"/>
  <c r="M13"/>
  <c r="R13"/>
  <c r="K13"/>
  <c r="L13"/>
  <c r="I13"/>
  <c r="I8"/>
  <c r="J8"/>
  <c r="K8"/>
  <c r="M8"/>
  <c r="R8"/>
  <c r="K11"/>
  <c r="I11"/>
  <c r="M11"/>
  <c r="J11"/>
  <c r="R11"/>
  <c r="L11"/>
  <c r="K14"/>
  <c r="J14"/>
  <c r="R14"/>
  <c r="M14"/>
  <c r="I14"/>
  <c r="L14"/>
  <c r="K6"/>
  <c r="R6"/>
  <c r="M6" s="1"/>
  <c r="I6"/>
  <c r="J6"/>
  <c r="J9"/>
  <c r="R9"/>
  <c r="M9"/>
  <c r="K9"/>
  <c r="L9"/>
  <c r="I9"/>
  <c r="I12"/>
  <c r="R12"/>
  <c r="J12"/>
  <c r="K12"/>
  <c r="L12"/>
  <c r="M12"/>
  <c r="J7"/>
  <c r="K7"/>
  <c r="R7"/>
  <c r="M7" s="1"/>
  <c r="I7"/>
  <c r="AR67" i="27"/>
  <c r="L8" i="1" l="1"/>
  <c r="L6"/>
  <c r="L7"/>
  <c r="K15"/>
  <c r="I15"/>
  <c r="M15"/>
  <c r="AR68" i="27"/>
  <c r="L15" i="1" l="1"/>
  <c r="AR69" i="27"/>
  <c r="AR70" l="1"/>
  <c r="AR71" l="1"/>
  <c r="AR72" l="1"/>
  <c r="AR73" l="1"/>
  <c r="J30" i="3"/>
  <c r="G30"/>
  <c r="I30" s="1"/>
  <c r="H30"/>
  <c r="I6"/>
  <c r="I7"/>
  <c r="I8"/>
  <c r="I9"/>
  <c r="I10"/>
  <c r="I11"/>
  <c r="I12"/>
  <c r="I13"/>
  <c r="I14"/>
  <c r="I18"/>
  <c r="I19"/>
  <c r="I20"/>
  <c r="I21"/>
  <c r="I16"/>
  <c r="I24"/>
  <c r="I25"/>
  <c r="I28"/>
  <c r="I29"/>
  <c r="F30"/>
  <c r="AR74" i="27" l="1"/>
  <c r="AR75" l="1"/>
  <c r="AR76" l="1"/>
  <c r="AR77" l="1"/>
  <c r="AR78" s="1"/>
  <c r="AR79" s="1"/>
  <c r="AR80" l="1"/>
  <c r="AR81" l="1"/>
  <c r="AR82" l="1"/>
  <c r="AR83" l="1"/>
  <c r="N34" i="1" s="1"/>
  <c r="N24"/>
  <c r="G21"/>
  <c r="N21"/>
  <c r="H28"/>
  <c r="R28" s="1"/>
  <c r="F22"/>
  <c r="F23"/>
  <c r="H24"/>
  <c r="F26"/>
  <c r="H21"/>
  <c r="D32"/>
  <c r="G24"/>
  <c r="E26"/>
  <c r="N31"/>
  <c r="D25"/>
  <c r="D21"/>
  <c r="F21"/>
  <c r="H27" l="1"/>
  <c r="K27" s="1"/>
  <c r="F35"/>
  <c r="G27"/>
  <c r="G35"/>
  <c r="E33"/>
  <c r="E28"/>
  <c r="F28"/>
  <c r="G28"/>
  <c r="F34"/>
  <c r="H31"/>
  <c r="R31" s="1"/>
  <c r="K24"/>
  <c r="R24"/>
  <c r="M24" s="1"/>
  <c r="J24"/>
  <c r="I24"/>
  <c r="J28"/>
  <c r="K28"/>
  <c r="I28"/>
  <c r="D16"/>
  <c r="N17"/>
  <c r="G16"/>
  <c r="F17"/>
  <c r="N16"/>
  <c r="H16"/>
  <c r="F18"/>
  <c r="G18"/>
  <c r="F16"/>
  <c r="E16"/>
  <c r="E17"/>
  <c r="H17"/>
  <c r="D17"/>
  <c r="G17"/>
  <c r="H18"/>
  <c r="D19"/>
  <c r="N19"/>
  <c r="N18"/>
  <c r="E18"/>
  <c r="G19"/>
  <c r="H19"/>
  <c r="E19"/>
  <c r="D20"/>
  <c r="D18"/>
  <c r="F19"/>
  <c r="E29"/>
  <c r="G26"/>
  <c r="E32"/>
  <c r="F24"/>
  <c r="D30"/>
  <c r="D33"/>
  <c r="G33"/>
  <c r="N20"/>
  <c r="D26"/>
  <c r="D34"/>
  <c r="F27"/>
  <c r="E25"/>
  <c r="E34"/>
  <c r="D22"/>
  <c r="G29"/>
  <c r="E24"/>
  <c r="E22"/>
  <c r="G23"/>
  <c r="G31"/>
  <c r="K31" s="1"/>
  <c r="G30"/>
  <c r="F20"/>
  <c r="F29"/>
  <c r="D29"/>
  <c r="D31"/>
  <c r="G34"/>
  <c r="G20"/>
  <c r="H30"/>
  <c r="R30" s="1"/>
  <c r="D35"/>
  <c r="N32"/>
  <c r="N27"/>
  <c r="E23"/>
  <c r="N22"/>
  <c r="G22"/>
  <c r="E27"/>
  <c r="H25"/>
  <c r="H20"/>
  <c r="H33"/>
  <c r="R33" s="1"/>
  <c r="E30"/>
  <c r="N35"/>
  <c r="H23"/>
  <c r="E31"/>
  <c r="E35"/>
  <c r="D28"/>
  <c r="H22"/>
  <c r="N33"/>
  <c r="F33"/>
  <c r="G25"/>
  <c r="F25"/>
  <c r="H35"/>
  <c r="R35" s="1"/>
  <c r="D23"/>
  <c r="E21"/>
  <c r="N28"/>
  <c r="N30"/>
  <c r="F32"/>
  <c r="H32"/>
  <c r="R32" s="1"/>
  <c r="N26"/>
  <c r="G32"/>
  <c r="N25"/>
  <c r="H26"/>
  <c r="N29"/>
  <c r="H34"/>
  <c r="R34" s="1"/>
  <c r="F30"/>
  <c r="N23"/>
  <c r="F31"/>
  <c r="D27"/>
  <c r="D24"/>
  <c r="H29"/>
  <c r="R29" s="1"/>
  <c r="E20"/>
  <c r="J31"/>
  <c r="R21"/>
  <c r="M21" s="1"/>
  <c r="J21"/>
  <c r="K21"/>
  <c r="I21"/>
  <c r="I31" l="1"/>
  <c r="M31"/>
  <c r="I27"/>
  <c r="R27"/>
  <c r="M27" s="1"/>
  <c r="L31"/>
  <c r="J27"/>
  <c r="L24"/>
  <c r="L28"/>
  <c r="L21"/>
  <c r="L27"/>
  <c r="M28"/>
  <c r="I18"/>
  <c r="J18"/>
  <c r="K18"/>
  <c r="R18"/>
  <c r="M18" s="1"/>
  <c r="K20"/>
  <c r="M29"/>
  <c r="J29"/>
  <c r="K29"/>
  <c r="I29"/>
  <c r="R26"/>
  <c r="M26" s="1"/>
  <c r="J26"/>
  <c r="I26"/>
  <c r="K26"/>
  <c r="K32"/>
  <c r="M32"/>
  <c r="I32"/>
  <c r="J32"/>
  <c r="R25"/>
  <c r="M25" s="1"/>
  <c r="I25"/>
  <c r="K25"/>
  <c r="J25"/>
  <c r="I30"/>
  <c r="K30"/>
  <c r="M30"/>
  <c r="J30"/>
  <c r="R17"/>
  <c r="M17" s="1"/>
  <c r="I17"/>
  <c r="J17"/>
  <c r="K17"/>
  <c r="I22"/>
  <c r="J22"/>
  <c r="R22"/>
  <c r="M22" s="1"/>
  <c r="K22"/>
  <c r="I23"/>
  <c r="J23"/>
  <c r="K23"/>
  <c r="R23"/>
  <c r="M23" s="1"/>
  <c r="J20"/>
  <c r="I20"/>
  <c r="L20" s="1"/>
  <c r="R20"/>
  <c r="M20" s="1"/>
  <c r="J19"/>
  <c r="K19"/>
  <c r="R19"/>
  <c r="M19" s="1"/>
  <c r="I19"/>
  <c r="J34"/>
  <c r="L34"/>
  <c r="M34"/>
  <c r="I34"/>
  <c r="K34"/>
  <c r="I35"/>
  <c r="M35"/>
  <c r="J35"/>
  <c r="L35"/>
  <c r="K35"/>
  <c r="J33"/>
  <c r="M33"/>
  <c r="L33"/>
  <c r="K33"/>
  <c r="I33"/>
  <c r="R16"/>
  <c r="M16" s="1"/>
  <c r="K16"/>
  <c r="J16"/>
  <c r="I16"/>
  <c r="L32" l="1"/>
  <c r="L30"/>
  <c r="L17"/>
  <c r="L29"/>
  <c r="L22"/>
  <c r="M36"/>
  <c r="M37" s="1"/>
  <c r="K7" i="26" s="1"/>
  <c r="K10" s="1"/>
  <c r="K27" s="1"/>
  <c r="L25" i="1"/>
  <c r="L26"/>
  <c r="L19"/>
  <c r="L23"/>
  <c r="L18"/>
  <c r="I36"/>
  <c r="I37" s="1"/>
  <c r="L16"/>
  <c r="K36"/>
  <c r="K37" s="1"/>
  <c r="L36" l="1"/>
  <c r="L37" s="1"/>
  <c r="L7" i="26" s="1"/>
  <c r="L10" s="1"/>
  <c r="L27" s="1"/>
</calcChain>
</file>

<file path=xl/sharedStrings.xml><?xml version="1.0" encoding="utf-8"?>
<sst xmlns="http://schemas.openxmlformats.org/spreadsheetml/2006/main" count="1069" uniqueCount="540">
  <si>
    <t>izi=&amp;8</t>
  </si>
  <si>
    <t>Ø-l-</t>
  </si>
  <si>
    <t>fo|ky; dk uke</t>
  </si>
  <si>
    <t>dkfeZd dk uke ¼vxj fjDr gS rks fjDr fy[ksa½</t>
  </si>
  <si>
    <t>in</t>
  </si>
  <si>
    <t>jde o`f)</t>
  </si>
  <si>
    <t>fo'ks"k fooj.k</t>
  </si>
  <si>
    <t>iz/kkukpk;Z</t>
  </si>
  <si>
    <t>L-16</t>
  </si>
  <si>
    <t>O;k[;krk</t>
  </si>
  <si>
    <t>L-12</t>
  </si>
  <si>
    <t>L-11</t>
  </si>
  <si>
    <t>L-01</t>
  </si>
  <si>
    <t>L-10</t>
  </si>
  <si>
    <t>L-08</t>
  </si>
  <si>
    <t>v/;kid kkk</t>
  </si>
  <si>
    <t>ofj"B lgk;d</t>
  </si>
  <si>
    <t>ov</t>
  </si>
  <si>
    <t>prqFkZ Js.kh deZpkjh</t>
  </si>
  <si>
    <t>teknkj</t>
  </si>
  <si>
    <t>laosru</t>
  </si>
  <si>
    <t>cksul</t>
  </si>
  <si>
    <t>;k=k</t>
  </si>
  <si>
    <t>fpfdRlk</t>
  </si>
  <si>
    <t>ctV en</t>
  </si>
  <si>
    <t>eSfVªDl ysoy</t>
  </si>
  <si>
    <t>izR;sd en ds fy;s i`Fkd&amp;i~Fkd rS;kj djkosa] QksUV nsofy;kl 010 esa rS;kj djkosa</t>
  </si>
  <si>
    <t>izek.k&amp;i=</t>
  </si>
  <si>
    <t>izekf.kr fd;k tkrk gS fd mijksDr lwpuk enokj rS;kj dj esjs }kjk O;fDrxr :Ik ls tkap dj yh xbZ gS ,oa lgh gSA</t>
  </si>
  <si>
    <t>Øl</t>
  </si>
  <si>
    <t>vkfQl vkbZMh</t>
  </si>
  <si>
    <t>CykWd</t>
  </si>
  <si>
    <t>iz/kkkuk/;kid</t>
  </si>
  <si>
    <t>iqLr-v/;{k xzsM&amp;1</t>
  </si>
  <si>
    <t>iqLr-v/;{k xzsM&amp;kk</t>
  </si>
  <si>
    <t>d`f"k v/;kid xsM&amp;1</t>
  </si>
  <si>
    <t>iz;ksx'kkyk lgk;d&amp;kk</t>
  </si>
  <si>
    <t xml:space="preserve"> 'kk-f'k- xzsM&amp;kk</t>
  </si>
  <si>
    <t>iqLr-v/;{k xzsM&amp;kkk</t>
  </si>
  <si>
    <t xml:space="preserve"> 'kk-f'k- xzsM&amp;kkk</t>
  </si>
  <si>
    <t>iz;ksx'kkyk lgk;d&amp;kkk</t>
  </si>
  <si>
    <t>lg;d iz'kklfud vf/kdkjh</t>
  </si>
  <si>
    <t>dfu"B lgk;d</t>
  </si>
  <si>
    <t>vfr-iz'kklfud vf/kdkjh</t>
  </si>
  <si>
    <t>iz;ks'kkyk lsod</t>
  </si>
  <si>
    <t>loZ;ksx</t>
  </si>
  <si>
    <t>loZ;ksx&amp;enokj</t>
  </si>
  <si>
    <t>Lohd`r</t>
  </si>
  <si>
    <t>dk;Zjr</t>
  </si>
  <si>
    <t>fjDr</t>
  </si>
  <si>
    <t>¼v½  fu;fer@dk;Z izlkfjr Lohd`r inksa dk fooj.k</t>
  </si>
  <si>
    <t>ys[ks dk 'kh"kZZ&amp; eq[; 'kh"kZ @  mi eq[; 'kh"kZ @  y?kq 'kh"kZ@ mi 'kh"kZ@ xzqi 'kh"kZ</t>
  </si>
  <si>
    <t>vk;kstu fHkUu@  vk;kstuk@ dsUnz izo`frr ;kstuk</t>
  </si>
  <si>
    <t>inuke</t>
  </si>
  <si>
    <t>xzsM is</t>
  </si>
  <si>
    <t>orZeku Lohd`r inksa dh la[;k</t>
  </si>
  <si>
    <t xml:space="preserve">fu;fer dk;Zjr deZpkjh </t>
  </si>
  <si>
    <t>fjDr inksa dh la[;k</t>
  </si>
  <si>
    <t>1-1-2004 ls iwoZ fu;qDr</t>
  </si>
  <si>
    <t>1-1-2004 ls Ik'pkr~ fu;qDr</t>
  </si>
  <si>
    <t>;ksx</t>
  </si>
  <si>
    <t>Ø-l</t>
  </si>
  <si>
    <t>vkWfQl vkbZMh</t>
  </si>
  <si>
    <t>uke fo/kky;</t>
  </si>
  <si>
    <t>iq:"k</t>
  </si>
  <si>
    <t>efgyk</t>
  </si>
  <si>
    <t>d-l-</t>
  </si>
  <si>
    <t>CYkkWd</t>
  </si>
  <si>
    <t>osru</t>
  </si>
  <si>
    <t>Mh-,-,fj;j</t>
  </si>
  <si>
    <t>fLFkjhdj.k</t>
  </si>
  <si>
    <t>vU; ,fj;j</t>
  </si>
  <si>
    <t>edku fdjk;k</t>
  </si>
  <si>
    <t xml:space="preserve"> 'kgjh Hkrk</t>
  </si>
  <si>
    <t>lafondehZ</t>
  </si>
  <si>
    <t>jksdM Hkrk</t>
  </si>
  <si>
    <t xml:space="preserve"> /kqykbZ</t>
  </si>
  <si>
    <t>fuokZg HkRrk@ lkbZfdy</t>
  </si>
  <si>
    <t>fodykx</t>
  </si>
  <si>
    <t>15 fnol mikfZtr vodk'k</t>
  </si>
  <si>
    <t xml:space="preserve"> ;ksx HkÙks</t>
  </si>
  <si>
    <t xml:space="preserve"> ;ksx laosru</t>
  </si>
  <si>
    <t>;ksx th,&amp;4</t>
  </si>
  <si>
    <t>dk;kZy;</t>
  </si>
  <si>
    <t>fdjk;k</t>
  </si>
  <si>
    <t xml:space="preserve">  ofnZ;k</t>
  </si>
  <si>
    <t>;ksx th,&amp;2</t>
  </si>
  <si>
    <t>jktif=r</t>
  </si>
  <si>
    <t>vjktif=r</t>
  </si>
  <si>
    <t>ctV en&amp;</t>
  </si>
  <si>
    <t>uke fo|ky;</t>
  </si>
  <si>
    <t>lafonk ij dk;Zxzg.k fnukad</t>
  </si>
  <si>
    <t>ekfld ekuns;</t>
  </si>
  <si>
    <t>Øla</t>
  </si>
  <si>
    <t>uke fQDl is deZpkjh</t>
  </si>
  <si>
    <t>fQDl is ij dk;Zjr gksus dh frfFk</t>
  </si>
  <si>
    <t>,d ekg dk fQDl osru</t>
  </si>
  <si>
    <t>ewy osru</t>
  </si>
  <si>
    <t>lsokfuo`r dkfeZd dk uke</t>
  </si>
  <si>
    <t>lsok fuo`fr frfFk</t>
  </si>
  <si>
    <t>cdk;k mik0 vo0</t>
  </si>
  <si>
    <t>vk; O;;d vuqeku jkf’k</t>
  </si>
  <si>
    <t>is eSfVªDl</t>
  </si>
  <si>
    <t>edku ekfyd dk uke</t>
  </si>
  <si>
    <t>dk;kZy;@laLFkku dk uke</t>
  </si>
  <si>
    <t>ekfld nj</t>
  </si>
  <si>
    <t>la'kksf/kr vuqeku</t>
  </si>
  <si>
    <t>vk; O;;d vuqeku</t>
  </si>
  <si>
    <t>2020&amp;21</t>
  </si>
  <si>
    <t>2021&amp;22</t>
  </si>
  <si>
    <t>vkfQl vkbMh</t>
  </si>
  <si>
    <t>iqLrdky;</t>
  </si>
  <si>
    <t>iz;ksx 'kkyk</t>
  </si>
  <si>
    <t>onhZ</t>
  </si>
  <si>
    <t>fo'ks"k lsok,</t>
  </si>
  <si>
    <t>vU; 01</t>
  </si>
  <si>
    <t>Total</t>
  </si>
  <si>
    <t>ejEWer</t>
  </si>
  <si>
    <t>ejEer</t>
  </si>
  <si>
    <t>ys[kk 'kh"kZd</t>
  </si>
  <si>
    <t>izi=&amp;10</t>
  </si>
  <si>
    <t>GA 3</t>
  </si>
  <si>
    <t>Ø-</t>
  </si>
  <si>
    <t>okLrfod vk; ds vkadMs</t>
  </si>
  <si>
    <t>vxLr ls ekpZ rd laHkkfor vk; ¼pkyw o"kZ½</t>
  </si>
  <si>
    <t>o`f) ¼$½ ;k deh ¼&amp;½</t>
  </si>
  <si>
    <t>2019&amp;20</t>
  </si>
  <si>
    <t>izzos'k 'kqYd</t>
  </si>
  <si>
    <t>LFkkukUrj.k 'kqYd</t>
  </si>
  <si>
    <t>uhykeh }kjk vk;</t>
  </si>
  <si>
    <t>'kkyk Hkou fdjk;k</t>
  </si>
  <si>
    <t>vf/kd Hkqxrku olwyh</t>
  </si>
  <si>
    <t>d`f"k Hkwfe ls vk;</t>
  </si>
  <si>
    <t>ikB~;iqLrdksa ls izkfIr;ka</t>
  </si>
  <si>
    <t>fooj.k</t>
  </si>
  <si>
    <t>0202&amp;f'k{kk [ksydwn dyk vkSj laLd`fr ¼1½f'k{kk Qhlsa vkSj vU; Qhlsa ¼2½ikB;iqLrdksa ls izkfIr;ka ¼3½vU; izkfIr;ka</t>
  </si>
  <si>
    <t xml:space="preserve">          vk; O;;d izi=  1 ¼d½</t>
  </si>
  <si>
    <t>Nk= la[;k</t>
  </si>
  <si>
    <t>jkf'k</t>
  </si>
  <si>
    <t>v- izos'k 'kqYd</t>
  </si>
  <si>
    <t>d{kk 9</t>
  </si>
  <si>
    <t>d{kk 10</t>
  </si>
  <si>
    <t>d{kk 11</t>
  </si>
  <si>
    <t>d{kk 12</t>
  </si>
  <si>
    <t>;ksx v</t>
  </si>
  <si>
    <t>c- LFkkukUrj.k 'kqYd</t>
  </si>
  <si>
    <t>;ksx c</t>
  </si>
  <si>
    <t>;ksx v o c</t>
  </si>
  <si>
    <t>vkWfQl vkbMh</t>
  </si>
  <si>
    <t>dqy Nk= la[;k</t>
  </si>
  <si>
    <t>d{kk 11 oxZokj la[;k</t>
  </si>
  <si>
    <t>d{kk 12 oxZokj la[;k</t>
  </si>
  <si>
    <t xml:space="preserve">dyk </t>
  </si>
  <si>
    <t>foKku</t>
  </si>
  <si>
    <t>okf.kT;</t>
  </si>
  <si>
    <t>d`f"k</t>
  </si>
  <si>
    <t>d{kk 1</t>
  </si>
  <si>
    <t>d{kk 2</t>
  </si>
  <si>
    <t>d{kk 3</t>
  </si>
  <si>
    <t>d{kk 4</t>
  </si>
  <si>
    <t>d{kk 5</t>
  </si>
  <si>
    <t>d{kk 6</t>
  </si>
  <si>
    <t>d{kk 7</t>
  </si>
  <si>
    <t>d{kk 8</t>
  </si>
  <si>
    <t>Lohd`r dk;Zjr fjDr inksa dk fooj.k</t>
  </si>
  <si>
    <t>vkbZ,Q,e,l ,oa 'kkyk niZ.k ls feyku dj izLrqr djsaA</t>
  </si>
  <si>
    <t>;k=k O;;</t>
  </si>
  <si>
    <t>dqy cdk;k  ;ksx</t>
  </si>
  <si>
    <t>uksV&amp;cdk;k nkoksa ,oa laHkkfor O;; ds fy;s lwfp;ka layXu djkosaA</t>
  </si>
  <si>
    <t>Øe la[;k</t>
  </si>
  <si>
    <t>dk;kZy; dk uke</t>
  </si>
  <si>
    <t>miyC/k la[;k</t>
  </si>
  <si>
    <t xml:space="preserve">dEI;wVj </t>
  </si>
  <si>
    <t>fizUVj</t>
  </si>
  <si>
    <t>QksVksdkWih;j</t>
  </si>
  <si>
    <t>fo-fo-</t>
  </si>
  <si>
    <t xml:space="preserve">izi=&amp;12 </t>
  </si>
  <si>
    <t>18 izfr'kr</t>
  </si>
  <si>
    <t>2022&amp;23</t>
  </si>
  <si>
    <t>onhZ ;ksX; dk;Zjr teknkj dh la[;k</t>
  </si>
  <si>
    <t>onhZ ;ksX; dk;Zjr lgk-deZ @ysc ckW; dh la[;k</t>
  </si>
  <si>
    <t>onhZ gsrq dqy vko';d jkf'k</t>
  </si>
  <si>
    <t>izi=&amp;  01&amp;laosru dk x.kuk@ekax izi=</t>
  </si>
  <si>
    <t>22&amp;23</t>
  </si>
  <si>
    <t>fofo/k&amp;vkjVhvkbZ vkfn</t>
  </si>
  <si>
    <t>va'knku o`frnku</t>
  </si>
  <si>
    <t xml:space="preserve">izi= &amp;2 </t>
  </si>
  <si>
    <t>izi=&amp;3</t>
  </si>
  <si>
    <t>Lohd`r dk;Zjr fjDr inksa dh lwpuk</t>
  </si>
  <si>
    <t>izi=&amp;6 ofnZ;ks ij O;; dh lwpuk</t>
  </si>
  <si>
    <t>izi= 7&amp; fQDl is dkfeZdksa dk fooj.k</t>
  </si>
  <si>
    <t>izi=&amp;11 ls-fu-ij vodk'k uxnhdj.k ¼2071 en ½</t>
  </si>
  <si>
    <t>izi=&amp;12 lafonkdehZ dk fooj.k</t>
  </si>
  <si>
    <t xml:space="preserve">        izi= 13&amp;Hkou fdjk;s dk fooj.k</t>
  </si>
  <si>
    <t>izi= 16&amp;dk;kZy; esa miyC/k dEI;wVj@fizUVj@QksVksdkWfi;j dh lwpuk</t>
  </si>
  <si>
    <t>01-04-22 ls 31-7-2022 rd dk okLrfod O;; ¼04 ekg dk okLrfod vafdr djsa½</t>
  </si>
  <si>
    <t>01-08-22 ls 31-3-2023 rd gksus okyk vuqekfur O;; ¼08 ekg dk laHkkfor½</t>
  </si>
  <si>
    <t>foÙkh; o"kZ esa gksus okyk dqy O;; ¼;ksx dkye ¼4 o 5 dk ;ksx½</t>
  </si>
  <si>
    <t>o"kZ 2022&amp;23 vfrfjDr ds fy;s vko';drk  ¼6&amp;4½</t>
  </si>
  <si>
    <t>foÙkh; o"kZ 2023&amp;24 ds fy;s vuqeku</t>
  </si>
  <si>
    <t>;ksx dk;Zjr</t>
  </si>
  <si>
    <t>egxkbZ HkRrk</t>
  </si>
  <si>
    <t>Hkou fdjk;k</t>
  </si>
  <si>
    <t>izi=&amp;4 vk; O;;d vuqeku 2023&amp;24</t>
  </si>
  <si>
    <t>la'kksf/kr vuqeku 2022&amp;23</t>
  </si>
  <si>
    <t>vk; O;; vuqeku 2023&amp;24</t>
  </si>
  <si>
    <t>thih,Q uEcj@
thih,Q 2004</t>
  </si>
  <si>
    <t>ctV dh izkjafHkd frfFk ;kfu 1 ekpZ 2023 dks deZpkfj;ksa dk osru</t>
  </si>
  <si>
    <t>vkxkeh o"kZ ds fy;s vuqeku dkWye 12 o 14 dk ;ksx 2023&amp;24</t>
  </si>
  <si>
    <t>pkyw o"kZ ds fy;s la'kksf/kr vuqeku 2022&amp;23</t>
  </si>
  <si>
    <t>2023&amp;24</t>
  </si>
  <si>
    <t>04@22 ls 07@22</t>
  </si>
  <si>
    <t>vk; vuqeku ckcr foÙkh; o"kZ 2022&amp;23 ¼1 vizSy ls 31ekpZ rd½ dk</t>
  </si>
  <si>
    <t>0202&amp;f'k{kk [ksydwn dyk vkSj laLd`fr</t>
  </si>
  <si>
    <t xml:space="preserve">08@21 ls 03@22 </t>
  </si>
  <si>
    <t>6 vkSj 11 es</t>
  </si>
  <si>
    <t>9 vkSj 11 es</t>
  </si>
  <si>
    <t>11 vkSj 12 es</t>
  </si>
  <si>
    <t>31-03-2024 rd gq;s@gksus okys lsokfuo`r dkfeZd</t>
  </si>
  <si>
    <t>04@22 ls 07@22 rd okLrfod</t>
  </si>
  <si>
    <t>23&amp;24</t>
  </si>
  <si>
    <t>2022&amp;23 gsrq vko';d jkf'k</t>
  </si>
  <si>
    <t>lafonkdehZ dk uke</t>
  </si>
  <si>
    <t>uksV%&amp; Hkou fdjk;s ds fy;s ;fn dksbZ vfrfjDr ekax gks rks izLrko vof/k vafdr djrs gq;s vyx ls izLrqr djsa A ;fn fdjk;s esa o`f) gqbZ gS rks vkns'k dh izfr layXu djkosaA</t>
  </si>
  <si>
    <t>2020&amp;21 rd</t>
  </si>
  <si>
    <t>izi= &amp; 14  cdk;k ;k=k HkÙkk O;; jkf’k ¼xr rhu o"kksZa dh½</t>
  </si>
  <si>
    <t>08@2021 ls 03@2022 xr o"kZ 08 ekg dk okLrfod O;;</t>
  </si>
  <si>
    <t>04@2022 ls 07@2022 bl o"kZ 04 ekg dk okLrfod O;;</t>
  </si>
  <si>
    <t>o"kZ 2022&amp;23 dk la'kksf/kr vuqeku</t>
  </si>
  <si>
    <t>o"kZ 2023&amp;24 dk vuqeku</t>
  </si>
  <si>
    <t>;ksx jktif=r</t>
  </si>
  <si>
    <t>;ksx vjktif=r</t>
  </si>
  <si>
    <t>ofnZ;ka</t>
  </si>
  <si>
    <t>iz;ksx'kkyk</t>
  </si>
  <si>
    <t>;ksx th0,0 4</t>
  </si>
  <si>
    <t>fpfdRlk HkRrk</t>
  </si>
  <si>
    <t>;k=k HkRrk</t>
  </si>
  <si>
    <t>;ksx laosru</t>
  </si>
  <si>
    <t>8@21 ls 03@22</t>
  </si>
  <si>
    <t>2021-22</t>
  </si>
  <si>
    <t>2020-21</t>
  </si>
  <si>
    <t>2019-20</t>
  </si>
  <si>
    <t>vk; O;;d vuqeku 2023&amp;24</t>
  </si>
  <si>
    <t>vxLr ls ekpZ rd dk laHkkfor O;; pkyw o"kZ 2022&amp;23</t>
  </si>
  <si>
    <t>okLrfod O;; vkadMs</t>
  </si>
  <si>
    <t>okLrfod O;;</t>
  </si>
  <si>
    <t>G.A.9</t>
  </si>
  <si>
    <t>izi=&amp;9</t>
  </si>
  <si>
    <t>frfFk osru o`f)</t>
  </si>
  <si>
    <t>izi=&amp;5 la'kksf/kr vuqeku 2022&amp;23</t>
  </si>
  <si>
    <t>izi= 18&amp;fo|ky;okj Nk= la[;k</t>
  </si>
  <si>
    <t>izi=&amp;17</t>
  </si>
  <si>
    <t>izi=&amp;15</t>
  </si>
  <si>
    <t>xr o"kZ 2021&amp;22 ¼lEiw.kZ o"kZ½ dk okLrfod O;;</t>
  </si>
  <si>
    <t>2202-02-109-27-01</t>
  </si>
  <si>
    <t>SF</t>
  </si>
  <si>
    <t>2202-02-109-0100</t>
  </si>
  <si>
    <t>2202-02-789-01-01</t>
  </si>
  <si>
    <t>2202-02-113-01-02</t>
  </si>
  <si>
    <t>CA</t>
  </si>
  <si>
    <t>2202-01-113-01-01</t>
  </si>
  <si>
    <t>8443-00-106-00-00</t>
  </si>
  <si>
    <t>SF (PD)</t>
  </si>
  <si>
    <t>L-13</t>
  </si>
  <si>
    <t>O;k[;krk &amp;1 rkjk flag</t>
  </si>
  <si>
    <t xml:space="preserve">O;k[;krk &amp;2 galk xqtZj </t>
  </si>
  <si>
    <t>O;k[;krk &amp;3 lqeu</t>
  </si>
  <si>
    <t>O;k[;krk &amp;4 vkjrh</t>
  </si>
  <si>
    <t>O;k[;krk &amp;5 eerk</t>
  </si>
  <si>
    <t>ofj"B v/;kid lat; falg</t>
  </si>
  <si>
    <t>v/;kid xzsM &amp;AAA jk/kk pkSgku</t>
  </si>
  <si>
    <t>v/;kid xzsM &amp;AAA fdj.k oS".ko</t>
  </si>
  <si>
    <t>v/;kid xzsM &amp;AAA mek [kku</t>
  </si>
  <si>
    <t>v/;kid xzsM &amp;AAA xk;=h pkSgku</t>
  </si>
  <si>
    <t>v/;kid xzsM &amp;AAA &amp;&amp; fjDr &amp;&amp;&amp;&amp;</t>
  </si>
  <si>
    <t xml:space="preserve"> 'kk-f'k{kd Js.kh kk dksey falg</t>
  </si>
  <si>
    <t>fyfid xzsM k ukSjrey</t>
  </si>
  <si>
    <t>fyfid xzsM kk dsnkj falg</t>
  </si>
  <si>
    <t>prqFkZ Js.kh deZPkkjh  &amp;&amp; fjDr &amp;&amp;&amp;</t>
  </si>
  <si>
    <t>izcks/kd  iwue falg</t>
  </si>
  <si>
    <t>v/;kisd ysoy&amp;1 fcfLeYyk</t>
  </si>
  <si>
    <t>O;k[;krk &amp;1 e/kqckyk xqErk</t>
  </si>
  <si>
    <t>iz/kkukpk;Z useh pUn ;kno</t>
  </si>
  <si>
    <t xml:space="preserve">SF- </t>
  </si>
  <si>
    <t xml:space="preserve">SF-  </t>
  </si>
  <si>
    <t>SF-</t>
  </si>
  <si>
    <t>csfld dEI;qVj vuqns'kd</t>
  </si>
  <si>
    <t>iqLr-Js.kh kk &amp;&amp;fjDr &amp;&amp;&amp;</t>
  </si>
  <si>
    <t>ofj"B v/;kid j?kqohj falg</t>
  </si>
  <si>
    <t>ofj"B v/;kid &amp;&amp;&amp; fjDr &amp;&amp;&amp;&amp;</t>
  </si>
  <si>
    <t>2202&amp;02&amp;109&amp;27&amp;01</t>
  </si>
  <si>
    <t>vkjrh l[kukuh</t>
  </si>
  <si>
    <t>31100/-</t>
  </si>
  <si>
    <t>-</t>
  </si>
  <si>
    <t>lk;j falg</t>
  </si>
  <si>
    <t>v/;kid ysoy&amp;1</t>
  </si>
  <si>
    <t>80740/-</t>
  </si>
  <si>
    <t>in ftl ij dk;Zjr gSa</t>
  </si>
  <si>
    <t>dk;kZy; dk uke ¼vaxzsth esa½ %</t>
  </si>
  <si>
    <t>Principal</t>
  </si>
  <si>
    <t>Mahatma Gandhi Government School (English Medium) Bar, PALI</t>
  </si>
  <si>
    <t>dk;kZy; dk uke ¼fgUnh esa½ %</t>
  </si>
  <si>
    <t>Budget Head</t>
  </si>
  <si>
    <r>
      <t xml:space="preserve">vkWfQl </t>
    </r>
    <r>
      <rPr>
        <b/>
        <sz val="16"/>
        <color rgb="FF0000CC"/>
        <rFont val="Cambria"/>
        <family val="1"/>
        <scheme val="major"/>
      </rPr>
      <t>IFMS</t>
    </r>
    <r>
      <rPr>
        <b/>
        <sz val="16"/>
        <color rgb="FF0000CC"/>
        <rFont val="DevLys 010"/>
      </rPr>
      <t xml:space="preserve"> vkbZ-Mh- la[;k %</t>
    </r>
  </si>
  <si>
    <t>laLFkk iz/kku dk uke%</t>
  </si>
  <si>
    <t>m"kk ikfy;k</t>
  </si>
  <si>
    <t>ctV vuqeku fofÙk; o"kZ %</t>
  </si>
  <si>
    <t>2023-24</t>
  </si>
  <si>
    <t>eksckbZy ua- %&amp;</t>
  </si>
  <si>
    <t>NON PLAN - GIRLS</t>
  </si>
  <si>
    <t>2202-02-109-(28)-(01) (STATE FUND)</t>
  </si>
  <si>
    <t>2202-GENERAL EDUCATION, 02-SECONDARY EDUCATION, 109-GOVT. SEC. SCHOOL, (28)-GIRLS SCHOOL (01) (STATE FUND)</t>
  </si>
  <si>
    <t>ctV en %</t>
  </si>
  <si>
    <t>PLAN - GIRLS</t>
  </si>
  <si>
    <t>NON PLAN - BOYS</t>
  </si>
  <si>
    <t>2202-02-109-(27)-(01) STATE FUND</t>
  </si>
  <si>
    <t>2202-GENERAL EDUCATION, 02-SECONDARY EDUCATION, 109-GOVT. SEC. SCHOOL, (27)-BOYS SCHOOL (01) (STATE FUND)</t>
  </si>
  <si>
    <r>
      <t xml:space="preserve">okLrfod </t>
    </r>
    <r>
      <rPr>
        <b/>
        <u/>
        <sz val="22"/>
        <color rgb="FF0000CC"/>
        <rFont val="DevLys 010"/>
      </rPr>
      <t>O;;</t>
    </r>
    <r>
      <rPr>
        <b/>
        <sz val="22"/>
        <color rgb="FFFF0000"/>
        <rFont val="DevLys 010"/>
      </rPr>
      <t xml:space="preserve"> ds vkadMksa dh uhps izfof"B djsa A</t>
    </r>
  </si>
  <si>
    <t>NON PLAN (TRIBAL AREA) - BOYS</t>
  </si>
  <si>
    <t>2202-02-796-(02)-(06) (STATE FUND)</t>
  </si>
  <si>
    <t>2202-GENERAL EDUCATION, 02-SECONDARY EDUCATION, 796-TRIBAL AREA SUB PLAN, (02)-GOVT. SEC. SCHOOL  (06)-BOYS SCHOOL (STATE FUND)</t>
  </si>
  <si>
    <t>Ø-la-</t>
  </si>
  <si>
    <t>foLr`r ys[kk 'kh"kZd</t>
  </si>
  <si>
    <t>ctV vkoaVu
¼pkyw o"kZ½</t>
  </si>
  <si>
    <t>okLrfod O;; vkadM+s</t>
  </si>
  <si>
    <t>vxLr 2022 ls ekpZ 2023 rd dk lEHkkfor O;;</t>
  </si>
  <si>
    <t>o"kZ 2023&amp;24 dk vuqekfur O;;</t>
  </si>
  <si>
    <t>NON PLAN (TRIBAL AREA) - GIRLS</t>
  </si>
  <si>
    <t>2202-02-796-(02)-(07) (STATE FUND)</t>
  </si>
  <si>
    <t>2202-GENERAL EDUCATION, 02-SECONDARY EDUCATION, 796-TRIBAL AREA SUB PLAN, (02)-GOVT. SEC. SCHOOL  (07)-GIRLS SCHOOL (STATE FUND)</t>
  </si>
  <si>
    <t>t; xq:nso oklqnso th egkjkt</t>
  </si>
  <si>
    <t>PLAN - BOYS</t>
  </si>
  <si>
    <t>2202-02-109-(01) (STATE FUND)</t>
  </si>
  <si>
    <t>2202-GENERAL EDUCATION, 02-SECONDARY EDUCATION, 109-GOVT. SEC. SCHOOL, (01)-BOYS SCHOOL (STATE FUND)</t>
  </si>
  <si>
    <t>2202-02-109-(02) (STATE FUND)</t>
  </si>
  <si>
    <t>2202-GENERAL EDUCATION, 02-SECONDARY EDUCATION, 109-GOVT. SEC. SCHOOL, (02)-GIRLS SCHOOL (STATE FUND)</t>
  </si>
  <si>
    <t>PLAN (TRIBAL AREA) - BOYS</t>
  </si>
  <si>
    <t>2202-02-796-(02)-01 (STATE FUND)</t>
  </si>
  <si>
    <t>2202-GENERAL EDUCATION, 02-SECONDARY EDUCATION, 796-TRIBAL AREA SUB PLAN, (02)-GOVT. SEC. SCHOOL  01-(BOYS SCHOOL) (STATE FUND)</t>
  </si>
  <si>
    <t>01&amp;laosru</t>
  </si>
  <si>
    <t>PLAN (TRIBAL AREA) - GIRLS</t>
  </si>
  <si>
    <t>2202-02-796-(02)-(02) (STATE FUND)</t>
  </si>
  <si>
    <t>2202-GENERAL EDUCATION, 02-SECONDARY EDUCATION, 796-TRIBAL AREA SUB PLAN, (02)-GOVT. SEC. SCHOOL  (02)-GIRLS SCHOOL (STATE FUND)</t>
  </si>
  <si>
    <t>03&amp;;k=k O;;</t>
  </si>
  <si>
    <t>PLAN (789)</t>
  </si>
  <si>
    <t>2202-02-789-(01)-(01) (STATE FUND)</t>
  </si>
  <si>
    <t>2202-GENERAL EDUCATION, 02-SECONDARY EDUCATION, 789-(01)-(01) (STATE FUND)</t>
  </si>
  <si>
    <t>04&amp;fpfdRlk O;;</t>
  </si>
  <si>
    <t>PLAN (RMSA) - 01</t>
  </si>
  <si>
    <t>2202-02-109-(07)-(01) (STATE FUND)</t>
  </si>
  <si>
    <t>2202-GENERAL EDUCATION, 02-SECONDARY EDUCATION, 109-GOVT. SEC. SCHOOL, (07)-(01) (STATE FUND)</t>
  </si>
  <si>
    <t>dqy ;ksx izi= 8</t>
  </si>
  <si>
    <t>PLAN (RMSA) - 02</t>
  </si>
  <si>
    <t>2202-02-109-(07)-(02) (STATE FUND)</t>
  </si>
  <si>
    <t>2202-GENERAL EDUCATION, 02-SECONDARY EDUCATION, 109-GOVT. SEC. SCHOOL, (07)-(02) (STATE FUND)</t>
  </si>
  <si>
    <t>05&amp;dk;kZy; O;;</t>
  </si>
  <si>
    <t>PLAN (RMSA) - 03</t>
  </si>
  <si>
    <t>2202-02-109-(07)-(03) (STATE FUND)</t>
  </si>
  <si>
    <t>2202-GENERAL EDUCATION, 02-SECONDARY EDUCATION, 109-GOVT. SEC. SCHOOL, (07)-(03) (STATE FUND)</t>
  </si>
  <si>
    <t>Mkd fVdV</t>
  </si>
  <si>
    <t>nwjHkk"k</t>
  </si>
  <si>
    <t>fctyh ikuh</t>
  </si>
  <si>
    <t>iqLrdsa o pkVZ~l</t>
  </si>
  <si>
    <t>QuhZpj</t>
  </si>
  <si>
    <t>vU; O;;</t>
  </si>
  <si>
    <t>LVs'kujh</t>
  </si>
  <si>
    <t>NikbZ</t>
  </si>
  <si>
    <t>dqy ;ksx dk;kZy; O;; ¼v½</t>
  </si>
  <si>
    <t>28&amp;fofo/k</t>
  </si>
  <si>
    <t>31&amp;iqLrdky;</t>
  </si>
  <si>
    <t>33&amp;iz;ksx'kkyk</t>
  </si>
  <si>
    <t>57&amp;fof'k"V lsok,sa</t>
  </si>
  <si>
    <t>37&amp;ofnZ;ka</t>
  </si>
  <si>
    <t>62&amp;dEI;qVjkbZts'ku lEcU/kh O;;</t>
  </si>
  <si>
    <t>dqy ;ksx 1 ls 6 ¼c½</t>
  </si>
  <si>
    <t>dqy ;ksx ¼v½$¼c½</t>
  </si>
  <si>
    <t>loZ ;ksx</t>
  </si>
  <si>
    <r>
      <t xml:space="preserve">okLrfod </t>
    </r>
    <r>
      <rPr>
        <b/>
        <u/>
        <sz val="22"/>
        <color rgb="FF0000CC"/>
        <rFont val="DevLys 010"/>
      </rPr>
      <t>vk;</t>
    </r>
    <r>
      <rPr>
        <b/>
        <sz val="22"/>
        <color rgb="FFFF0000"/>
        <rFont val="DevLys 010"/>
      </rPr>
      <t xml:space="preserve"> ds vkadMksa dh uhps izfof"B djsa A</t>
    </r>
  </si>
  <si>
    <t>okLrfod vk; ds vkadM+s</t>
  </si>
  <si>
    <t>vk; O;; vuqeku pkyw o"kZ 2022&amp;23</t>
  </si>
  <si>
    <t>dqy ;ksx</t>
  </si>
  <si>
    <r>
      <t xml:space="preserve">izos'k ,oa Vh-lh- ls </t>
    </r>
    <r>
      <rPr>
        <b/>
        <u/>
        <sz val="22"/>
        <color rgb="FF0000CC"/>
        <rFont val="DevLys 010"/>
      </rPr>
      <t>vk;</t>
    </r>
    <r>
      <rPr>
        <b/>
        <sz val="22"/>
        <color rgb="FFFF0000"/>
        <rFont val="DevLys 010"/>
      </rPr>
      <t xml:space="preserve"> ds vkadMksa dh uhps izfof"B djsa A</t>
    </r>
  </si>
  <si>
    <t>o"kZ 2022&amp;23 dk la'kksf/kr</t>
  </si>
  <si>
    <t>o"kZ 2022&amp;23 dk la'kksf/kr vk;</t>
  </si>
  <si>
    <t>o"kZ 2023&amp;24 dk vuqekfur</t>
  </si>
  <si>
    <t>o"kZ 2023&amp;24 dk vuqekfur vk;</t>
  </si>
  <si>
    <r>
      <t xml:space="preserve">izos'k 'kqYd </t>
    </r>
    <r>
      <rPr>
        <b/>
        <sz val="13"/>
        <color rgb="FF0000CC"/>
        <rFont val="Times New Roman"/>
        <family val="1"/>
      </rPr>
      <t>@ 10/-</t>
    </r>
  </si>
  <si>
    <r>
      <t xml:space="preserve">LFkkukUrj.k 'kqYd </t>
    </r>
    <r>
      <rPr>
        <b/>
        <sz val="13"/>
        <color rgb="FF0000CC"/>
        <rFont val="Times New Roman"/>
        <family val="1"/>
      </rPr>
      <t>@ 5/-</t>
    </r>
  </si>
  <si>
    <t>Nk=k la[;k</t>
  </si>
  <si>
    <r>
      <t xml:space="preserve">dk;kZy;@fo|ky; esa </t>
    </r>
    <r>
      <rPr>
        <b/>
        <u/>
        <sz val="18"/>
        <color rgb="FF0000CC"/>
        <rFont val="DevLys 010"/>
      </rPr>
      <t>dk;Zjr</t>
    </r>
    <r>
      <rPr>
        <b/>
        <sz val="18"/>
        <color rgb="FFFF0000"/>
        <rFont val="DevLys 010"/>
      </rPr>
      <t xml:space="preserve"> deZpkfj;ksa ,oa </t>
    </r>
    <r>
      <rPr>
        <b/>
        <u/>
        <sz val="18"/>
        <color rgb="FF0000CC"/>
        <rFont val="DevLys 010"/>
      </rPr>
      <t>fjDr in</t>
    </r>
    <r>
      <rPr>
        <b/>
        <sz val="18"/>
        <color rgb="FFFF0000"/>
        <rFont val="DevLys 010"/>
      </rPr>
      <t xml:space="preserve"> ds vkadMksa dh uhps izfof"B djsa A</t>
    </r>
  </si>
  <si>
    <t>deZpkjh dk uke</t>
  </si>
  <si>
    <t>Post</t>
  </si>
  <si>
    <t>Pay Matrics Level</t>
  </si>
  <si>
    <r>
      <t xml:space="preserve">Basic Pay 
</t>
    </r>
    <r>
      <rPr>
        <b/>
        <sz val="11"/>
        <color rgb="FF0000CC"/>
        <rFont val="Calibri"/>
        <family val="2"/>
        <scheme val="minor"/>
      </rPr>
      <t xml:space="preserve">(According </t>
    </r>
    <r>
      <rPr>
        <b/>
        <u/>
        <sz val="11"/>
        <color rgb="FFFF0000"/>
        <rFont val="Calibri"/>
        <family val="2"/>
        <scheme val="minor"/>
      </rPr>
      <t>March-2022</t>
    </r>
    <r>
      <rPr>
        <b/>
        <sz val="11"/>
        <color rgb="FF0000CC"/>
        <rFont val="Calibri"/>
        <family val="2"/>
        <scheme val="minor"/>
      </rPr>
      <t>)</t>
    </r>
  </si>
  <si>
    <t>Employee ID No.</t>
  </si>
  <si>
    <t>GPF/
PRAN No.</t>
  </si>
  <si>
    <t>Gender</t>
  </si>
  <si>
    <t>Handicaped</t>
  </si>
  <si>
    <t>Cashier
Allowance</t>
  </si>
  <si>
    <t xml:space="preserve">GAZETTED / 
NON GAZETTED </t>
  </si>
  <si>
    <t>GAZETTED - REGULAR</t>
  </si>
  <si>
    <t>NON GAZETTED - REGULAR</t>
  </si>
  <si>
    <t>GAZETTED - FIX PAY</t>
  </si>
  <si>
    <t>NON GAZETTED - FIX PAY</t>
  </si>
  <si>
    <t>GAZETTED - SANVIDA</t>
  </si>
  <si>
    <t>NON GAZETTED - SANVIDA</t>
  </si>
  <si>
    <t>Grade Pay</t>
  </si>
  <si>
    <t>Basic Pay</t>
  </si>
  <si>
    <t>GPF/PRAN No.</t>
  </si>
  <si>
    <t>Cash All</t>
  </si>
  <si>
    <t>FIX PAY / SANVIDA</t>
  </si>
  <si>
    <t>Jherh m"kk ikfy;k</t>
  </si>
  <si>
    <t>PRINCIPAL</t>
  </si>
  <si>
    <t>RJAJ199506021728</t>
  </si>
  <si>
    <t>FEMALE</t>
  </si>
  <si>
    <t>NO</t>
  </si>
  <si>
    <t>Jh ;ksxsUnz</t>
  </si>
  <si>
    <t>TEACHER-II</t>
  </si>
  <si>
    <t>MALE</t>
  </si>
  <si>
    <t>Jh lqjs'k pUn flaxkfM+;k</t>
  </si>
  <si>
    <t>Jh jkds'k dqekj 'kekZ</t>
  </si>
  <si>
    <t>Jh ghjkyky tkV</t>
  </si>
  <si>
    <t>Jh 'kjn 'kekZ</t>
  </si>
  <si>
    <t>Jh jk/ks';ke</t>
  </si>
  <si>
    <t>Jh izdk'k pUn</t>
  </si>
  <si>
    <t>TEACHER-III</t>
  </si>
  <si>
    <t>Jherh eerk yokfu;k</t>
  </si>
  <si>
    <t>Jh lEirjkt</t>
  </si>
  <si>
    <t>Jh eukst ikpksjh</t>
  </si>
  <si>
    <t>Jh iznhiflag</t>
  </si>
  <si>
    <t>Jh vfHkeU;q flag</t>
  </si>
  <si>
    <t>Jh iq"isUn toM+k</t>
  </si>
  <si>
    <t>Jh lq[kohjflag</t>
  </si>
  <si>
    <t>Jh izoh.k lksyadh</t>
  </si>
  <si>
    <t>LIBRARIAN III</t>
  </si>
  <si>
    <t>Jherh 'kkjnk pkS/kjh</t>
  </si>
  <si>
    <t>PTI  III</t>
  </si>
  <si>
    <t>Jh eqds'k dqekj</t>
  </si>
  <si>
    <t>LAB ASST</t>
  </si>
  <si>
    <t xml:space="preserve">Jh jkds'k dqekj </t>
  </si>
  <si>
    <t>CLERK GRADE II</t>
  </si>
  <si>
    <t xml:space="preserve">Jh fueZy dqekj </t>
  </si>
  <si>
    <t>CLERK GRADE III</t>
  </si>
  <si>
    <t>fjDr in</t>
  </si>
  <si>
    <t>PEON</t>
  </si>
  <si>
    <r>
      <t xml:space="preserve">dk;kZy;@fo|ky; esa </t>
    </r>
    <r>
      <rPr>
        <b/>
        <u/>
        <sz val="18"/>
        <color rgb="FF0000CC"/>
        <rFont val="DevLys 010"/>
      </rPr>
      <t>dk;Zjr@LFkkukUrfjr@lsokfuo`r</t>
    </r>
    <r>
      <rPr>
        <b/>
        <sz val="18"/>
        <color rgb="FFFF0000"/>
        <rFont val="DevLys 010"/>
      </rPr>
      <t xml:space="preserve"> deZpkfj;ksa isafMax ;k=k HkRrk ds O;; vkadMksa dh uhps izfof"B djsa A</t>
    </r>
  </si>
  <si>
    <t>inLFkkiu LFkku</t>
  </si>
  <si>
    <t>UP TO</t>
  </si>
  <si>
    <t>FY</t>
  </si>
  <si>
    <t>TOTAL</t>
  </si>
  <si>
    <t>2018-19</t>
  </si>
  <si>
    <t>2022-23</t>
  </si>
  <si>
    <t xml:space="preserve">jkmekfo </t>
  </si>
  <si>
    <r>
      <t xml:space="preserve">dk;kZy;@fo|ky; esa </t>
    </r>
    <r>
      <rPr>
        <b/>
        <u/>
        <sz val="18"/>
        <color rgb="FF0000CC"/>
        <rFont val="DevLys 010"/>
      </rPr>
      <t>dk;Zjr@LFkkukUrfjr@lsokfuo`r</t>
    </r>
    <r>
      <rPr>
        <b/>
        <sz val="18"/>
        <color rgb="FFFF0000"/>
        <rFont val="DevLys 010"/>
      </rPr>
      <t xml:space="preserve"> deZpkfj;ksa isafMax fpfdRlk O;; ds vkadMksa dh uhps izfof"B djsa A</t>
    </r>
  </si>
  <si>
    <t>HEAD MASTER</t>
  </si>
  <si>
    <t>AGRICULTURE INST</t>
  </si>
  <si>
    <t>AGRICULTURE TEACH</t>
  </si>
  <si>
    <t>INSTRUCTOR</t>
  </si>
  <si>
    <t>LECTURER</t>
  </si>
  <si>
    <t>LIBRARIAN I</t>
  </si>
  <si>
    <t>PTI  I</t>
  </si>
  <si>
    <t>PTI II</t>
  </si>
  <si>
    <t>LIBRARIAN II</t>
  </si>
  <si>
    <t>ASSISTANT</t>
  </si>
  <si>
    <t>CLERK GRADE I</t>
  </si>
  <si>
    <t>JAMADAR</t>
  </si>
  <si>
    <t>LAB BOY</t>
  </si>
  <si>
    <t>Office ID</t>
  </si>
  <si>
    <t>izekf.kr fd;k tkrk gSa fd mi;qZDr lwpuk esjs }kjk O;fDrxr :i ls tkWp dj yh x;h gSa vkSj bls lgh ik;k x;k gSaA</t>
  </si>
  <si>
    <t xml:space="preserve"> 'kk- f'k- xzsM&amp;1</t>
  </si>
  <si>
    <t>fu;r ikfjJd</t>
  </si>
  <si>
    <t>d- l-</t>
  </si>
  <si>
    <t>9 izfr'kr</t>
  </si>
  <si>
    <t>15 fnol mikftZr vodk'k</t>
  </si>
  <si>
    <t>fodyakx</t>
  </si>
  <si>
    <t xml:space="preserve">  ofnZ;kW</t>
  </si>
  <si>
    <t>csd bUØhesUV</t>
  </si>
  <si>
    <r>
      <t xml:space="preserve">izR;sd en ds fy;s i`Fkd&amp;i~Fkd rS;kj djkosa] QksUV </t>
    </r>
    <r>
      <rPr>
        <b/>
        <sz val="14"/>
        <rFont val="Calibri"/>
        <family val="2"/>
        <scheme val="minor"/>
      </rPr>
      <t>Devlys</t>
    </r>
    <r>
      <rPr>
        <b/>
        <sz val="14"/>
        <rFont val="DevLys 010"/>
      </rPr>
      <t xml:space="preserve"> 010 esa rS;kj djkosa</t>
    </r>
  </si>
  <si>
    <t>vkWfQl   vkbZ-Mh-</t>
  </si>
  <si>
    <t>igyh ekpZ ls vfUre Qjojh ds fy, fu/kkZfjr jde ¼ 12 ekg dk osru½</t>
  </si>
  <si>
    <r>
      <rPr>
        <b/>
        <sz val="14"/>
        <rFont val="DevLys 010"/>
      </rPr>
      <t xml:space="preserve">         </t>
    </r>
    <r>
      <rPr>
        <b/>
        <u/>
        <sz val="14"/>
        <rFont val="DevLys 010"/>
      </rPr>
      <t>O;; ds foLr`r ctV vuqeku ¼e; laosru foLr`r 'kh"kZ lfgr½</t>
    </r>
  </si>
  <si>
    <t>fofo/k</t>
  </si>
  <si>
    <t>fof'k"V lsok,sa</t>
  </si>
  <si>
    <t>dEI;qVjkbZts'ku lEcU/kh</t>
  </si>
  <si>
    <t>;ksx th0,0 5 v</t>
  </si>
  <si>
    <t>;ksx dk;kZy; O;; c</t>
  </si>
  <si>
    <r>
      <t>loZ ;ksx v</t>
    </r>
    <r>
      <rPr>
        <b/>
        <sz val="11"/>
        <color theme="1"/>
        <rFont val="Calibri"/>
        <family val="2"/>
        <scheme val="minor"/>
      </rPr>
      <t xml:space="preserve"> +</t>
    </r>
    <r>
      <rPr>
        <b/>
        <sz val="11"/>
        <color theme="1"/>
        <rFont val="DevLys 010"/>
      </rPr>
      <t xml:space="preserve"> c</t>
    </r>
  </si>
  <si>
    <t>izek.k&amp;i= %&amp;</t>
  </si>
  <si>
    <t>uksV&amp; mDr dkfeZd ds lsokfuo`fr ij cdk;k mikftZr vodk'k ds egaxkkbZ HkRrs ds Hkqxrku dk O;; jkf'k dks blds vfrfjDr ugh n'kZ;k gSaA</t>
  </si>
  <si>
    <t>izekf.kr fd;k tkrk gS fd mijksDr lwpuk rS;kj dj esjs }kjk O;fDrxr :Ik ls tkap dj yh xbZ gS ,oa lgh gSA</t>
  </si>
  <si>
    <t>vfrfjDr ekax xr o"kksZs dh ;fn dksbZ gks rks&amp;fooj.k lfgr vafdr djsa</t>
  </si>
  <si>
    <r>
      <t xml:space="preserve">izek.k&amp;i= %&amp;  </t>
    </r>
    <r>
      <rPr>
        <sz val="13"/>
        <rFont val="DevLys 010"/>
      </rPr>
      <t>izekf.kr fd;k tkrk gS fd mijksDr lwpuk rS;kj dj esjs }kjk O;fDrxr :Ik ls tkap dj yh xbZ gS ,oa lgh gSA</t>
    </r>
  </si>
  <si>
    <t>Øekad % exkvek@cj@ctV@2022&amp;23@</t>
  </si>
  <si>
    <t xml:space="preserve">fnukad %            </t>
  </si>
  <si>
    <t>iszf"kr]</t>
  </si>
  <si>
    <t xml:space="preserve">Jheku~ eq[; ftyk f'k{kk vf/kdkjh] </t>
  </si>
  <si>
    <t>ek/;fed f'k{kk]</t>
  </si>
  <si>
    <t>ikyh&amp;ekjokM+A</t>
  </si>
  <si>
    <t xml:space="preserve">fo"k; %&amp; </t>
  </si>
  <si>
    <t>la'kksf/kr ctV vuqeku l= 2022&amp;23 ,oa vk;&amp;O;;d vuqeku 2023&amp;24 izLrqr djus ckcr A</t>
  </si>
  <si>
    <t>egksn;]</t>
  </si>
  <si>
    <t xml:space="preserve">          mi;qZDr fo"k;kUrxZr fuosnu gaS fd LFkkuh; fo|ky; esa dk;Zjr deZpkfj;ksa ds fy, la'kksf/kr ctV vuqeku l= 2022&amp;23 ,oa vk;&amp;O;;d vuqeku 2023&amp;24 fu/kkZfjr izi= esa rS;kj dj vko';d dk;Zokgh gsrq Jheku dh lsok esa lknj iszf"kr gS A</t>
  </si>
  <si>
    <t>layXu %&amp;</t>
  </si>
  <si>
    <t>01- izi= 8 laosru &amp; 2 izfr</t>
  </si>
  <si>
    <t>02- izi= 9 ¼dk;kZy; O;;½ &amp; 2 izfr</t>
  </si>
  <si>
    <t>03- izi= 10 &amp; 2 izfr</t>
  </si>
  <si>
    <t>04- d{kkokj ukekadu la[;k &amp; 1 izfr</t>
  </si>
  <si>
    <t>05- izi=&amp;1 v] c] l &amp; 2 izfr</t>
  </si>
  <si>
    <t>06- 01 laosru x.kuk @ ekax i= &amp; 2 izfr</t>
  </si>
  <si>
    <t>07- lsokfuo`r deZpkjh dk cdk;k  mikftZr vodk'k uxnhdj.k lwpuk &amp; 1 izfr</t>
  </si>
  <si>
    <t>08- 31-07-2021 rd cdk;k ;k=k@fpfdRlk foi=ksa dh o"kZokj vyx&amp;vyx lwph &amp; 1 izfr</t>
  </si>
  <si>
    <t>09- ofnZ;ksa ls lEcfU/kr lwpuk &amp; 1 izfr</t>
  </si>
  <si>
    <t>10- fQDl is ij dk;Zjr dkfeZdkas dh lwpuk &amp; 1 izfr</t>
  </si>
  <si>
    <t xml:space="preserve">11- th,&amp;1] th,&amp;2 o th,&amp;3 dh lwpuk &amp; 2 izfr </t>
  </si>
  <si>
    <t>12- Mh, ,fj;j dh lwpuk &amp; 2 izfr</t>
  </si>
  <si>
    <t>13- lafonkdehZ ls lEcfU/kr i=</t>
  </si>
  <si>
    <t>14- lesfdr lwpuk &amp; 2 izfr</t>
  </si>
  <si>
    <t>Important Instructions for Use</t>
  </si>
  <si>
    <t>Master Sheet</t>
  </si>
  <si>
    <t>First you enter the data in the master sheet. White color cell is for you. In which data entry has to be done. Fill the name of the office, head of the institution and information related to it. The budget head has to be selected. One sheet is to be used for each head. So you have to prepare the headwise sheet. Then feel carefully the actual and estimated figures of the budget. Entry of personnel's name, position, level, ID, basic etc. should be done carefully. Along with this, feel free by selecting the personnel on the fix and regular pay as well as the gazetted and non-gazetted. Also enter the pending bills of TA and Medical.</t>
  </si>
  <si>
    <t xml:space="preserve">सबसे पहले आप मास्टर शीट में डाटा इंद्राज करे।  आपके लिए सफ़ेद कलर की सेल है।  जिसमे डाटा एंट्री करनी है। कार्यालय का नाम , संस्था प्रधान व उससे सम्बंधित जानकारी भरे। बजट हेड को सलेक्ट करना है।  प्रत्येक हेड के लिए एक शीट काम में लेनी है।  अतः आपको headwise  शीट तैयार करनी है।  फिर बजट के वास्तविक व अनुमानित आकड़े सावधानीपूर्वक फील करे।   कार्मिक के नाम , पद , लेवल , आईडी , बेसिक आदि की एंट्री सावधानीपूर्वक करे।  साथ में कार्मिक के फिक्स पे और रेगुलर पे तथा गजटेड व नॉन गजटेड को भी सलेक्ट बटन से सलेक्ट कर फील करें।  TA  व मेडिकल के पेंडिंग बिलो की भी एंट्री करे। </t>
  </si>
  <si>
    <t xml:space="preserve">जय गुरुदेव वासुदेव जी महाराज </t>
  </si>
  <si>
    <t>All the remaining seats are connected one to one. All sheets are linked to the master sheet. You have to check carefully. Wherever you have to edit, or to fill the data or make some correction in the entry, all the sheets have been kept unlocked so that you can easily change the data.</t>
  </si>
  <si>
    <t>एक्सेल शीट यू ट्यूब विडियो लिंक 
Excel Sheet Youtube Video Link</t>
  </si>
  <si>
    <t xml:space="preserve">बाकि सभी सीटें एक से आगे एक जुडी हुई है।  सभी शीट्स का मास्टर शीट से लिंक है।  आपको सावधानीपूर्वक चेक करनी है।  जहा भी आपको एडिट करना है , या डाटा फील करने है या  एंट्री में कुछ सुधार करना हो तो सभी शीट अनलॉक रखी गयी है ताकि आप आसानी से डाटा चेंज कर सके। </t>
  </si>
  <si>
    <t>https://youtu.be/02KrGxb5ISI</t>
  </si>
  <si>
    <t>https://youtu.be/irbvEwgYzi0</t>
  </si>
  <si>
    <t>If you want to add any head or post, you have to do it on the master. There is a place for him, it will come in the select list upon entry.</t>
  </si>
  <si>
    <t xml:space="preserve">कोई भी हेड या पोस्ट ऐड करनी हो तो मास्टर पर करनी है।  उसके लिए स्थान दिया हुआ है , वह पर एंट्री करने पर सलेक्ट लिस्ट में आ जायेंगे। </t>
  </si>
  <si>
    <t xml:space="preserve">Instruct. About Font </t>
  </si>
  <si>
    <r>
      <t>All types of budget related formats will be available on this sheet. Format and excel sheet have been prepared in accordance with the guidelines issued by this sheet directorate.</t>
    </r>
    <r>
      <rPr>
        <b/>
        <u/>
        <sz val="13"/>
        <color rgb="FF00B050"/>
        <rFont val="Calibri"/>
        <family val="2"/>
        <scheme val="minor"/>
      </rPr>
      <t xml:space="preserve"> DevLys 010 is kept as per the Hindi font instructions of the sheet.</t>
    </r>
    <r>
      <rPr>
        <b/>
        <sz val="13"/>
        <color rgb="FF0000FF"/>
        <rFont val="Calibri"/>
        <family val="2"/>
        <scheme val="minor"/>
      </rPr>
      <t xml:space="preserve"> So that no further problems related to the font are encountered. Regular font is used for English.</t>
    </r>
  </si>
  <si>
    <r>
      <t xml:space="preserve">इस शीट पर बजट से सम्बंधित सभी प्रकार के फॉर्मेट उपलब्ध हो जायेंगे।  इस शीट निदेशालय द्वारा जारी दिशा निर्देशों के अनुरूप ही फॉर्मेट व एक्सेल शीट को तैयार किया है।  </t>
    </r>
    <r>
      <rPr>
        <b/>
        <u/>
        <sz val="12"/>
        <color rgb="FFCC0099"/>
        <rFont val="Calibri"/>
        <family val="2"/>
        <scheme val="minor"/>
      </rPr>
      <t>शीट के हिंदी के फॉण्ट निर्देशानुसार</t>
    </r>
    <r>
      <rPr>
        <b/>
        <u/>
        <sz val="12"/>
        <color rgb="FF00B050"/>
        <rFont val="Calibri"/>
        <family val="2"/>
        <scheme val="minor"/>
      </rPr>
      <t xml:space="preserve"> DevLys 010 </t>
    </r>
    <r>
      <rPr>
        <b/>
        <u/>
        <sz val="12"/>
        <color rgb="FFCC0099"/>
        <rFont val="Calibri"/>
        <family val="2"/>
        <scheme val="minor"/>
      </rPr>
      <t>रखे गए है।</t>
    </r>
    <r>
      <rPr>
        <b/>
        <sz val="12"/>
        <color rgb="FFCC0099"/>
        <rFont val="Calibri"/>
        <family val="2"/>
        <scheme val="minor"/>
      </rPr>
      <t xml:space="preserve">  ताकि आगे फॉण्ट से सम्बंधित कोई समस्या नहीं आये। अंग्रेजी के लिए रेगुलर फॉण्ट ही प्रयोग में लिया गया है। </t>
    </r>
  </si>
  <si>
    <r>
      <t xml:space="preserve">You can also Downlaod Format-8  For helping  Prapatra -8 By Using  PAY MANAGER  (report </t>
    </r>
    <r>
      <rPr>
        <b/>
        <sz val="14"/>
        <color rgb="FFFFFF00"/>
        <rFont val="Calibri"/>
        <family val="2"/>
      </rPr>
      <t>→ DDO report → perfoma 8</t>
    </r>
  </si>
  <si>
    <t>Prepared By</t>
  </si>
  <si>
    <t>HEERALAL JAT</t>
  </si>
  <si>
    <t>Sr. Teacher</t>
  </si>
  <si>
    <t xml:space="preserve">MAHATMA GANDHI </t>
  </si>
  <si>
    <t>GOVERNMENT SCHOOL</t>
  </si>
  <si>
    <t>BAR, PALI</t>
  </si>
  <si>
    <t>jkmekfo jkft;kokl] CykWd&amp; toktk] ftyk vtesj</t>
  </si>
</sst>
</file>

<file path=xl/styles.xml><?xml version="1.0" encoding="utf-8"?>
<styleSheet xmlns="http://schemas.openxmlformats.org/spreadsheetml/2006/main">
  <numFmts count="4">
    <numFmt numFmtId="44" formatCode="_(&quot;$&quot;* #,##0.00_);_(&quot;$&quot;* \(#,##0.00\);_(&quot;$&quot;* &quot;-&quot;??_);_(@_)"/>
    <numFmt numFmtId="164" formatCode="&quot;L-&quot;0"/>
    <numFmt numFmtId="165" formatCode="dd/mm/yyyy"/>
    <numFmt numFmtId="166" formatCode="&quot;IFMS ID : &quot;0"/>
  </numFmts>
  <fonts count="140">
    <font>
      <sz val="11"/>
      <color theme="1"/>
      <name val="Calibri"/>
      <family val="2"/>
      <scheme val="minor"/>
    </font>
    <font>
      <sz val="14"/>
      <name val="DevLys 010"/>
    </font>
    <font>
      <sz val="9"/>
      <name val="Arial"/>
      <family val="2"/>
    </font>
    <font>
      <sz val="10"/>
      <name val="Arial"/>
      <family val="2"/>
    </font>
    <font>
      <sz val="12"/>
      <name val="DevLys 010"/>
    </font>
    <font>
      <sz val="9"/>
      <name val="DevLys 010"/>
    </font>
    <font>
      <sz val="12"/>
      <name val="Arial"/>
      <family val="2"/>
    </font>
    <font>
      <u/>
      <sz val="10"/>
      <color indexed="12"/>
      <name val="Arial"/>
      <family val="2"/>
    </font>
    <font>
      <b/>
      <sz val="12"/>
      <name val="DevLys 010"/>
    </font>
    <font>
      <sz val="10"/>
      <name val="DevLys 010"/>
    </font>
    <font>
      <b/>
      <sz val="12"/>
      <name val="Arial"/>
      <family val="2"/>
    </font>
    <font>
      <b/>
      <sz val="16"/>
      <name val="DevLys 010"/>
    </font>
    <font>
      <sz val="8"/>
      <name val="DevLys 010"/>
    </font>
    <font>
      <sz val="14"/>
      <name val="Arial"/>
      <family val="2"/>
    </font>
    <font>
      <sz val="8"/>
      <name val="Arial"/>
      <family val="2"/>
    </font>
    <font>
      <b/>
      <sz val="14"/>
      <name val="DevLys 010"/>
    </font>
    <font>
      <b/>
      <sz val="18"/>
      <name val="DevLys 010"/>
    </font>
    <font>
      <sz val="16"/>
      <name val="DevLys 010"/>
    </font>
    <font>
      <sz val="11"/>
      <name val="DevLys 010"/>
    </font>
    <font>
      <sz val="20"/>
      <name val="DevLys 010"/>
    </font>
    <font>
      <sz val="11"/>
      <color theme="1"/>
      <name val="Calibri"/>
      <family val="2"/>
      <scheme val="minor"/>
    </font>
    <font>
      <u/>
      <sz val="11"/>
      <color theme="10"/>
      <name val="Calibri"/>
      <family val="2"/>
    </font>
    <font>
      <u/>
      <sz val="14.95"/>
      <color theme="10"/>
      <name val="Calibri"/>
      <family val="2"/>
    </font>
    <font>
      <u/>
      <sz val="10"/>
      <color theme="10"/>
      <name val="Arial"/>
      <family val="2"/>
    </font>
    <font>
      <sz val="10"/>
      <color rgb="FF000000"/>
      <name val="Times New Roman"/>
      <family val="1"/>
    </font>
    <font>
      <sz val="8"/>
      <color theme="1"/>
      <name val="DevLys 010"/>
    </font>
    <font>
      <sz val="12"/>
      <name val="Calibri"/>
      <family val="2"/>
      <scheme val="minor"/>
    </font>
    <font>
      <sz val="11"/>
      <color theme="1"/>
      <name val="DevLys 010"/>
    </font>
    <font>
      <sz val="12"/>
      <color theme="1"/>
      <name val="DevLys 010"/>
    </font>
    <font>
      <sz val="10"/>
      <color rgb="FF000000"/>
      <name val="Arial"/>
      <family val="2"/>
    </font>
    <font>
      <b/>
      <sz val="16"/>
      <color theme="1"/>
      <name val="DevLys 010"/>
    </font>
    <font>
      <sz val="10"/>
      <color theme="1"/>
      <name val="DevLys 010"/>
    </font>
    <font>
      <sz val="11"/>
      <color theme="1"/>
      <name val="Arial"/>
      <family val="2"/>
    </font>
    <font>
      <b/>
      <sz val="12"/>
      <color theme="1"/>
      <name val="DevLys 010"/>
    </font>
    <font>
      <b/>
      <sz val="11"/>
      <color theme="1"/>
      <name val="DevLys 010"/>
    </font>
    <font>
      <sz val="18"/>
      <color theme="1"/>
      <name val="DevLys 010"/>
    </font>
    <font>
      <b/>
      <sz val="12"/>
      <color theme="1"/>
      <name val="Arial"/>
      <family val="2"/>
    </font>
    <font>
      <b/>
      <sz val="11"/>
      <color theme="1"/>
      <name val="Arial"/>
      <family val="2"/>
    </font>
    <font>
      <sz val="14"/>
      <color theme="1"/>
      <name val="DevLys 010"/>
    </font>
    <font>
      <sz val="10"/>
      <color theme="1"/>
      <name val="Arial"/>
      <family val="2"/>
    </font>
    <font>
      <sz val="16"/>
      <color theme="1"/>
      <name val="DevLys 010"/>
    </font>
    <font>
      <sz val="12"/>
      <color theme="1"/>
      <name val="Arial"/>
      <family val="2"/>
    </font>
    <font>
      <b/>
      <sz val="18"/>
      <color theme="1"/>
      <name val="DevLys 010"/>
    </font>
    <font>
      <sz val="10"/>
      <color rgb="FF002060"/>
      <name val="Arial"/>
      <family val="2"/>
    </font>
    <font>
      <b/>
      <sz val="11"/>
      <color theme="1"/>
      <name val="Ariel"/>
    </font>
    <font>
      <b/>
      <sz val="16"/>
      <color rgb="FF0000CC"/>
      <name val="DevLys 010"/>
    </font>
    <font>
      <b/>
      <i/>
      <sz val="14"/>
      <name val="Cambria"/>
      <family val="1"/>
      <scheme val="major"/>
    </font>
    <font>
      <b/>
      <sz val="16"/>
      <color theme="1"/>
      <name val="Calibri"/>
      <family val="2"/>
      <scheme val="minor"/>
    </font>
    <font>
      <b/>
      <sz val="16"/>
      <color rgb="FF0000CC"/>
      <name val="Cambria"/>
      <family val="1"/>
      <scheme val="major"/>
    </font>
    <font>
      <b/>
      <sz val="14"/>
      <name val="Calibri"/>
      <family val="2"/>
      <scheme val="minor"/>
    </font>
    <font>
      <sz val="8"/>
      <color rgb="FF0000CC"/>
      <name val="Calibri"/>
      <family val="2"/>
      <scheme val="minor"/>
    </font>
    <font>
      <b/>
      <sz val="13"/>
      <color rgb="FF0000CC"/>
      <name val="DevLys 010"/>
    </font>
    <font>
      <b/>
      <sz val="14"/>
      <color rgb="FF0000CC"/>
      <name val="DevLys 010"/>
    </font>
    <font>
      <b/>
      <sz val="12"/>
      <color rgb="FF0000CC"/>
      <name val="Cambria"/>
      <family val="1"/>
      <scheme val="major"/>
    </font>
    <font>
      <b/>
      <sz val="10"/>
      <color rgb="FF0000CC"/>
      <name val="Calibri"/>
      <family val="2"/>
      <scheme val="minor"/>
    </font>
    <font>
      <sz val="8"/>
      <color theme="1"/>
      <name val="Times New Roman"/>
      <family val="1"/>
    </font>
    <font>
      <b/>
      <sz val="16"/>
      <color rgb="FF0000CC"/>
      <name val="Calibri"/>
      <family val="2"/>
      <scheme val="minor"/>
    </font>
    <font>
      <b/>
      <sz val="22"/>
      <color rgb="FFFF0000"/>
      <name val="DevLys 010"/>
    </font>
    <font>
      <b/>
      <u/>
      <sz val="22"/>
      <color rgb="FF0000CC"/>
      <name val="DevLys 010"/>
    </font>
    <font>
      <sz val="12"/>
      <color rgb="FF0000CC"/>
      <name val="DevLys 010"/>
    </font>
    <font>
      <b/>
      <sz val="12"/>
      <color rgb="FF0000CC"/>
      <name val="Times New Roman"/>
      <family val="1"/>
    </font>
    <font>
      <sz val="11"/>
      <color rgb="FF0000CC"/>
      <name val="Calibri"/>
      <family val="2"/>
      <scheme val="minor"/>
    </font>
    <font>
      <b/>
      <sz val="16"/>
      <color rgb="FFD60093"/>
      <name val="Kruti Dev 010"/>
    </font>
    <font>
      <b/>
      <sz val="10"/>
      <color rgb="FF0000CC"/>
      <name val="Times New Roman"/>
      <family val="1"/>
    </font>
    <font>
      <sz val="12"/>
      <color rgb="FF0000CC"/>
      <name val="Times New Roman"/>
      <family val="1"/>
    </font>
    <font>
      <sz val="14"/>
      <color rgb="FF0000CC"/>
      <name val="DevLys 010"/>
    </font>
    <font>
      <b/>
      <sz val="12"/>
      <name val="Calibri"/>
      <family val="2"/>
      <scheme val="minor"/>
    </font>
    <font>
      <b/>
      <sz val="12"/>
      <color rgb="FFFF0000"/>
      <name val="Calibri"/>
      <family val="2"/>
      <scheme val="minor"/>
    </font>
    <font>
      <sz val="11"/>
      <color rgb="FF0000CC"/>
      <name val="Times New Roman"/>
      <family val="1"/>
    </font>
    <font>
      <sz val="10"/>
      <color rgb="FF0000CC"/>
      <name val="Times New Roman"/>
      <family val="1"/>
    </font>
    <font>
      <b/>
      <sz val="12"/>
      <color rgb="FF0000CC"/>
      <name val="Calibri"/>
      <family val="2"/>
      <scheme val="minor"/>
    </font>
    <font>
      <b/>
      <sz val="10"/>
      <color theme="1"/>
      <name val="Calibri"/>
      <family val="2"/>
      <scheme val="minor"/>
    </font>
    <font>
      <b/>
      <sz val="11"/>
      <color rgb="FF0000FF"/>
      <name val="DevLys 010"/>
    </font>
    <font>
      <b/>
      <sz val="12"/>
      <color rgb="FF0000CC"/>
      <name val="DevLys 010"/>
    </font>
    <font>
      <sz val="22"/>
      <color rgb="FF0000CC"/>
      <name val="Calibri"/>
      <family val="2"/>
      <scheme val="minor"/>
    </font>
    <font>
      <b/>
      <sz val="13"/>
      <color rgb="FF0000CC"/>
      <name val="Times New Roman"/>
      <family val="1"/>
    </font>
    <font>
      <b/>
      <sz val="13"/>
      <color rgb="FFFF0000"/>
      <name val="Times New Roman"/>
      <family val="1"/>
    </font>
    <font>
      <b/>
      <sz val="18"/>
      <color rgb="FFFF0000"/>
      <name val="DevLys 010"/>
    </font>
    <font>
      <b/>
      <u/>
      <sz val="18"/>
      <color rgb="FF0000CC"/>
      <name val="DevLys 010"/>
    </font>
    <font>
      <sz val="11"/>
      <color rgb="FF0000CC"/>
      <name val="DevLys 010"/>
    </font>
    <font>
      <b/>
      <sz val="14"/>
      <color rgb="FF0000CC"/>
      <name val="Calibri"/>
      <family val="2"/>
      <scheme val="minor"/>
    </font>
    <font>
      <b/>
      <sz val="11"/>
      <color rgb="FF0000CC"/>
      <name val="Calibri"/>
      <family val="2"/>
      <scheme val="minor"/>
    </font>
    <font>
      <b/>
      <u/>
      <sz val="11"/>
      <color rgb="FFFF0000"/>
      <name val="Calibri"/>
      <family val="2"/>
      <scheme val="minor"/>
    </font>
    <font>
      <sz val="11"/>
      <color theme="1"/>
      <name val="Times New Roman"/>
      <family val="1"/>
    </font>
    <font>
      <b/>
      <sz val="9"/>
      <name val="Times New Roman"/>
      <family val="1"/>
    </font>
    <font>
      <b/>
      <sz val="11"/>
      <name val="Times New Roman"/>
      <family val="1"/>
    </font>
    <font>
      <b/>
      <sz val="11"/>
      <name val="Calibri"/>
      <family val="2"/>
      <scheme val="minor"/>
    </font>
    <font>
      <sz val="12"/>
      <color rgb="FF0000CC"/>
      <name val="Calibri"/>
      <family val="2"/>
      <scheme val="minor"/>
    </font>
    <font>
      <b/>
      <sz val="12"/>
      <name val="Times New Roman"/>
      <family val="1"/>
    </font>
    <font>
      <b/>
      <sz val="11"/>
      <color rgb="FF0000CC"/>
      <name val="Times New Roman"/>
      <family val="1"/>
    </font>
    <font>
      <b/>
      <sz val="13"/>
      <color theme="9" tint="-0.499984740745262"/>
      <name val="Times New Roman"/>
      <family val="1"/>
    </font>
    <font>
      <b/>
      <sz val="13"/>
      <color rgb="FFFF000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name val="Times New Roman"/>
      <family val="1"/>
    </font>
    <font>
      <b/>
      <sz val="14"/>
      <color rgb="FF002060"/>
      <name val="DevLys 010"/>
    </font>
    <font>
      <u/>
      <sz val="14"/>
      <color theme="1"/>
      <name val="DevLys 010"/>
    </font>
    <font>
      <sz val="12"/>
      <color rgb="FF002060"/>
      <name val="Calibri"/>
      <family val="2"/>
      <scheme val="minor"/>
    </font>
    <font>
      <sz val="10"/>
      <name val="Calibri"/>
      <family val="2"/>
      <scheme val="minor"/>
    </font>
    <font>
      <b/>
      <sz val="11"/>
      <color rgb="FFFF0000"/>
      <name val="Calibri"/>
      <family val="2"/>
      <scheme val="minor"/>
    </font>
    <font>
      <b/>
      <sz val="11"/>
      <color rgb="FF7030A0"/>
      <name val="Calibri"/>
      <family val="2"/>
      <scheme val="minor"/>
    </font>
    <font>
      <b/>
      <sz val="11"/>
      <color rgb="FF002060"/>
      <name val="Calibri"/>
      <family val="2"/>
      <scheme val="minor"/>
    </font>
    <font>
      <b/>
      <sz val="12"/>
      <color rgb="FF7030A0"/>
      <name val="Calibri"/>
      <family val="2"/>
      <scheme val="minor"/>
    </font>
    <font>
      <b/>
      <sz val="12"/>
      <color rgb="FF002060"/>
      <name val="Calibri"/>
      <family val="2"/>
      <scheme val="minor"/>
    </font>
    <font>
      <b/>
      <sz val="11"/>
      <color rgb="FFCC00CC"/>
      <name val="Calibri"/>
      <family val="2"/>
      <scheme val="minor"/>
    </font>
    <font>
      <b/>
      <sz val="12"/>
      <color rgb="FFCC00CC"/>
      <name val="Calibri"/>
      <family val="2"/>
      <scheme val="minor"/>
    </font>
    <font>
      <b/>
      <sz val="11"/>
      <color rgb="FF003300"/>
      <name val="Calibri"/>
      <family val="2"/>
      <scheme val="minor"/>
    </font>
    <font>
      <b/>
      <sz val="12"/>
      <color rgb="FF003300"/>
      <name val="Calibri"/>
      <family val="2"/>
      <scheme val="minor"/>
    </font>
    <font>
      <sz val="11"/>
      <name val="Calibri"/>
      <family val="2"/>
      <scheme val="minor"/>
    </font>
    <font>
      <sz val="14"/>
      <name val="Calibri"/>
      <family val="2"/>
      <scheme val="minor"/>
    </font>
    <font>
      <sz val="10"/>
      <color theme="1"/>
      <name val="Calibri"/>
      <family val="2"/>
      <scheme val="minor"/>
    </font>
    <font>
      <sz val="11"/>
      <color rgb="FF000000"/>
      <name val="Calibri"/>
      <family val="2"/>
      <scheme val="minor"/>
    </font>
    <font>
      <b/>
      <sz val="13"/>
      <color theme="1"/>
      <name val="DevLys 010"/>
    </font>
    <font>
      <b/>
      <sz val="11"/>
      <color theme="1"/>
      <name val="Calibri"/>
      <family val="2"/>
      <scheme val="minor"/>
    </font>
    <font>
      <b/>
      <u/>
      <sz val="16"/>
      <name val="DevLys 010"/>
    </font>
    <font>
      <b/>
      <u/>
      <sz val="14"/>
      <name val="DevLys 010"/>
    </font>
    <font>
      <sz val="13"/>
      <name val="DevLys 010"/>
    </font>
    <font>
      <b/>
      <sz val="12"/>
      <color rgb="FFC00000"/>
      <name val="Arial"/>
      <family val="2"/>
    </font>
    <font>
      <b/>
      <sz val="12"/>
      <color rgb="FFC00000"/>
      <name val="Calibri"/>
      <family val="2"/>
      <scheme val="minor"/>
    </font>
    <font>
      <sz val="15"/>
      <color theme="1"/>
      <name val="DevLys 010"/>
    </font>
    <font>
      <b/>
      <sz val="14"/>
      <color theme="1"/>
      <name val="DevLys 010"/>
    </font>
    <font>
      <b/>
      <sz val="14"/>
      <name val="Arial"/>
      <family val="2"/>
    </font>
    <font>
      <b/>
      <u/>
      <sz val="18"/>
      <color theme="1"/>
      <name val="DevLys 010"/>
    </font>
    <font>
      <b/>
      <sz val="11"/>
      <color rgb="FF002060"/>
      <name val="DevLys 010"/>
    </font>
    <font>
      <b/>
      <sz val="11"/>
      <color rgb="FF0000FF"/>
      <name val="Cambria"/>
      <family val="1"/>
      <scheme val="major"/>
    </font>
    <font>
      <b/>
      <i/>
      <u/>
      <sz val="24"/>
      <name val="Calibri"/>
      <family val="2"/>
    </font>
    <font>
      <b/>
      <sz val="14"/>
      <color rgb="FF7030A0"/>
      <name val="Calibri"/>
      <family val="2"/>
      <scheme val="minor"/>
    </font>
    <font>
      <b/>
      <i/>
      <sz val="13"/>
      <color rgb="FF0000FF"/>
      <name val="Calibri"/>
      <family val="2"/>
      <scheme val="minor"/>
    </font>
    <font>
      <b/>
      <sz val="12"/>
      <color rgb="FFCC0099"/>
      <name val="Calibri"/>
      <family val="2"/>
      <scheme val="minor"/>
    </font>
    <font>
      <b/>
      <u/>
      <sz val="14"/>
      <color theme="10"/>
      <name val="Calibri"/>
      <family val="2"/>
    </font>
    <font>
      <b/>
      <sz val="13"/>
      <color rgb="FF0000FF"/>
      <name val="Calibri"/>
      <family val="2"/>
      <scheme val="minor"/>
    </font>
    <font>
      <b/>
      <u/>
      <sz val="13"/>
      <color rgb="FF00B050"/>
      <name val="Calibri"/>
      <family val="2"/>
      <scheme val="minor"/>
    </font>
    <font>
      <b/>
      <u/>
      <sz val="12"/>
      <color rgb="FFCC0099"/>
      <name val="Calibri"/>
      <family val="2"/>
      <scheme val="minor"/>
    </font>
    <font>
      <b/>
      <u/>
      <sz val="12"/>
      <color rgb="FF00B050"/>
      <name val="Calibri"/>
      <family val="2"/>
      <scheme val="minor"/>
    </font>
    <font>
      <b/>
      <sz val="14"/>
      <color rgb="FFFFFF00"/>
      <name val="Calibri"/>
      <family val="2"/>
      <scheme val="minor"/>
    </font>
    <font>
      <b/>
      <sz val="14"/>
      <color rgb="FFFFFF00"/>
      <name val="Calibri"/>
      <family val="2"/>
    </font>
    <font>
      <b/>
      <i/>
      <sz val="14"/>
      <color theme="1"/>
      <name val="Calibri"/>
      <family val="2"/>
      <scheme val="minor"/>
    </font>
    <font>
      <b/>
      <sz val="14"/>
      <color theme="1"/>
      <name val="Cambria"/>
      <family val="1"/>
      <scheme val="major"/>
    </font>
  </fonts>
  <fills count="18">
    <fill>
      <patternFill patternType="none"/>
    </fill>
    <fill>
      <patternFill patternType="gray125"/>
    </fill>
    <fill>
      <patternFill patternType="solid">
        <fgColor theme="8" tint="0.59999389629810485"/>
        <bgColor indexed="65"/>
      </patternFill>
    </fill>
    <fill>
      <gradientFill degree="90">
        <stop position="0">
          <color theme="8" tint="0.80001220740379042"/>
        </stop>
        <stop position="1">
          <color theme="4" tint="0.80001220740379042"/>
        </stop>
      </gradientFill>
    </fill>
    <fill>
      <patternFill patternType="solid">
        <fgColor theme="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rgb="FFFFC000"/>
        <bgColor indexed="64"/>
      </patternFill>
    </fill>
    <fill>
      <patternFill patternType="solid">
        <fgColor rgb="FF00206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00B050"/>
        <bgColor indexed="64"/>
      </patternFill>
    </fill>
    <fill>
      <patternFill patternType="solid">
        <fgColor theme="4"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rgb="FF002060"/>
      </left>
      <right style="thin">
        <color indexed="64"/>
      </right>
      <top style="thick">
        <color rgb="FF002060"/>
      </top>
      <bottom style="thin">
        <color indexed="64"/>
      </bottom>
      <diagonal/>
    </border>
    <border>
      <left style="thin">
        <color indexed="64"/>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style="thick">
        <color rgb="FF002060"/>
      </right>
      <top style="thin">
        <color indexed="64"/>
      </top>
      <bottom style="thin">
        <color indexed="64"/>
      </bottom>
      <diagonal/>
    </border>
    <border>
      <left style="thick">
        <color rgb="FF002060"/>
      </left>
      <right style="thin">
        <color indexed="64"/>
      </right>
      <top style="thin">
        <color indexed="64"/>
      </top>
      <bottom style="thick">
        <color rgb="FF002060"/>
      </bottom>
      <diagonal/>
    </border>
    <border>
      <left style="thin">
        <color indexed="64"/>
      </left>
      <right style="thin">
        <color indexed="64"/>
      </right>
      <top style="thin">
        <color indexed="64"/>
      </top>
      <bottom style="thick">
        <color rgb="FF002060"/>
      </bottom>
      <diagonal/>
    </border>
    <border>
      <left style="thin">
        <color indexed="64"/>
      </left>
      <right style="thick">
        <color rgb="FF002060"/>
      </right>
      <top style="thin">
        <color indexed="64"/>
      </top>
      <bottom style="thick">
        <color rgb="FF002060"/>
      </bottom>
      <diagonal/>
    </border>
    <border>
      <left style="thin">
        <color indexed="64"/>
      </left>
      <right/>
      <top/>
      <bottom style="thin">
        <color indexed="64"/>
      </bottom>
      <diagonal/>
    </border>
    <border>
      <left/>
      <right style="thick">
        <color rgb="FF002060"/>
      </right>
      <top style="thin">
        <color indexed="64"/>
      </top>
      <bottom style="thin">
        <color indexed="64"/>
      </bottom>
      <diagonal/>
    </border>
    <border>
      <left style="thin">
        <color indexed="64"/>
      </left>
      <right/>
      <top style="thick">
        <color rgb="FF002060"/>
      </top>
      <bottom style="thin">
        <color indexed="64"/>
      </bottom>
      <diagonal/>
    </border>
    <border>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n">
        <color indexed="64"/>
      </right>
      <top style="thick">
        <color rgb="FF00206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0">
    <xf numFmtId="0" fontId="0" fillId="0" borderId="0"/>
    <xf numFmtId="0" fontId="20" fillId="2" borderId="0" applyNumberFormat="0" applyBorder="0" applyAlignment="0" applyProtection="0"/>
    <xf numFmtId="44" fontId="3" fillId="0" borderId="0" applyFont="0" applyFill="0" applyBorder="0" applyAlignment="0" applyProtection="0"/>
    <xf numFmtId="0" fontId="3" fillId="0" borderId="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24" fillId="0" borderId="0"/>
    <xf numFmtId="0" fontId="24" fillId="0" borderId="0"/>
    <xf numFmtId="0" fontId="24" fillId="0" borderId="0"/>
    <xf numFmtId="0" fontId="24" fillId="0" borderId="0"/>
    <xf numFmtId="0" fontId="3" fillId="0" borderId="0"/>
    <xf numFmtId="0" fontId="3"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20"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9" fontId="3" fillId="0" borderId="0" applyFont="0" applyFill="0" applyBorder="0" applyAlignment="0" applyProtection="0"/>
    <xf numFmtId="1" fontId="25" fillId="3" borderId="1" applyFont="0" applyBorder="0" applyAlignment="0"/>
  </cellStyleXfs>
  <cellXfs count="696">
    <xf numFmtId="0" fontId="0" fillId="0" borderId="0" xfId="0"/>
    <xf numFmtId="0" fontId="4" fillId="0" borderId="0" xfId="50" applyFont="1" applyFill="1" applyAlignment="1">
      <alignment horizontal="right"/>
    </xf>
    <xf numFmtId="0" fontId="4" fillId="0" borderId="0" xfId="50" applyFont="1" applyFill="1" applyAlignment="1">
      <alignment horizontal="left"/>
    </xf>
    <xf numFmtId="0" fontId="4" fillId="0" borderId="0" xfId="50" applyFont="1" applyFill="1"/>
    <xf numFmtId="0" fontId="4" fillId="0" borderId="0" xfId="50" applyFont="1" applyFill="1" applyAlignment="1">
      <alignment horizontal="left" wrapText="1"/>
    </xf>
    <xf numFmtId="0" fontId="6" fillId="0" borderId="0" xfId="50" applyFont="1" applyFill="1" applyAlignment="1">
      <alignment horizontal="right"/>
    </xf>
    <xf numFmtId="0" fontId="4" fillId="0" borderId="0" xfId="50" applyFont="1" applyFill="1" applyAlignment="1">
      <alignment horizontal="right" shrinkToFit="1"/>
    </xf>
    <xf numFmtId="0" fontId="4" fillId="0" borderId="1" xfId="50" applyFont="1" applyFill="1" applyBorder="1" applyAlignment="1">
      <alignment horizontal="center" vertical="center" wrapText="1"/>
    </xf>
    <xf numFmtId="0" fontId="26" fillId="0" borderId="0" xfId="50" applyFont="1" applyFill="1" applyAlignment="1">
      <alignment horizontal="center" vertical="center"/>
    </xf>
    <xf numFmtId="0" fontId="26" fillId="0" borderId="1" xfId="50" applyFont="1" applyFill="1" applyBorder="1" applyAlignment="1">
      <alignment horizontal="center"/>
    </xf>
    <xf numFmtId="0" fontId="4" fillId="0" borderId="1" xfId="50" applyFont="1" applyFill="1" applyBorder="1"/>
    <xf numFmtId="0" fontId="26" fillId="0" borderId="0" xfId="50" applyFont="1" applyFill="1"/>
    <xf numFmtId="0" fontId="26" fillId="0" borderId="0" xfId="50" applyFont="1" applyFill="1" applyAlignment="1">
      <alignment horizontal="center"/>
    </xf>
    <xf numFmtId="1" fontId="6" fillId="0" borderId="0" xfId="50" applyNumberFormat="1" applyFont="1" applyFill="1" applyAlignment="1">
      <alignment horizontal="right"/>
    </xf>
    <xf numFmtId="0" fontId="26" fillId="0" borderId="0" xfId="50" applyFont="1" applyFill="1" applyBorder="1" applyAlignment="1">
      <alignment horizontal="center"/>
    </xf>
    <xf numFmtId="0" fontId="6" fillId="0" borderId="0" xfId="50" applyFont="1" applyFill="1" applyBorder="1" applyAlignment="1">
      <alignment horizontal="right"/>
    </xf>
    <xf numFmtId="1" fontId="6" fillId="0" borderId="0" xfId="50" applyNumberFormat="1" applyFont="1" applyFill="1" applyBorder="1" applyAlignment="1">
      <alignment horizontal="right"/>
    </xf>
    <xf numFmtId="0" fontId="4" fillId="0" borderId="0" xfId="50" applyFont="1" applyFill="1" applyBorder="1" applyAlignment="1">
      <alignment horizontal="right" shrinkToFit="1"/>
    </xf>
    <xf numFmtId="0" fontId="26" fillId="0" borderId="0" xfId="50" applyFont="1" applyFill="1" applyBorder="1"/>
    <xf numFmtId="0" fontId="8" fillId="0" borderId="0" xfId="50" applyFont="1" applyFill="1" applyBorder="1" applyAlignment="1">
      <alignment vertical="top"/>
    </xf>
    <xf numFmtId="0" fontId="3" fillId="0" borderId="0" xfId="31" applyFont="1" applyFill="1"/>
    <xf numFmtId="0" fontId="2" fillId="0" borderId="0" xfId="31" applyFont="1" applyFill="1"/>
    <xf numFmtId="0" fontId="4" fillId="0" borderId="0" xfId="31" applyFont="1" applyFill="1" applyAlignment="1">
      <alignment vertical="center"/>
    </xf>
    <xf numFmtId="0" fontId="4" fillId="0" borderId="1" xfId="31" applyFont="1" applyFill="1" applyBorder="1"/>
    <xf numFmtId="0" fontId="4" fillId="0" borderId="0" xfId="31" applyFont="1" applyFill="1"/>
    <xf numFmtId="0" fontId="3" fillId="0" borderId="0" xfId="9" applyFont="1"/>
    <xf numFmtId="0" fontId="4" fillId="0" borderId="2" xfId="9" applyFont="1" applyBorder="1" applyAlignment="1"/>
    <xf numFmtId="0" fontId="3" fillId="0" borderId="0" xfId="9"/>
    <xf numFmtId="0" fontId="3" fillId="0" borderId="0" xfId="9" applyAlignment="1">
      <alignment horizontal="center"/>
    </xf>
    <xf numFmtId="0" fontId="1" fillId="0" borderId="1" xfId="9" applyFont="1" applyBorder="1" applyAlignment="1">
      <alignment horizontal="center"/>
    </xf>
    <xf numFmtId="0" fontId="4" fillId="0" borderId="1" xfId="9" applyFont="1" applyBorder="1" applyAlignment="1">
      <alignment horizontal="left" vertical="center"/>
    </xf>
    <xf numFmtId="0" fontId="4" fillId="0" borderId="1" xfId="9" applyFont="1" applyBorder="1" applyAlignment="1">
      <alignment horizontal="left"/>
    </xf>
    <xf numFmtId="0" fontId="4" fillId="0" borderId="1" xfId="9" applyFont="1" applyBorder="1"/>
    <xf numFmtId="0" fontId="4" fillId="0" borderId="1" xfId="9" applyFont="1" applyBorder="1" applyAlignment="1"/>
    <xf numFmtId="0" fontId="6" fillId="0" borderId="1" xfId="9" applyFont="1" applyBorder="1"/>
    <xf numFmtId="0" fontId="1" fillId="0" borderId="0" xfId="9" applyFont="1"/>
    <xf numFmtId="0" fontId="1" fillId="0" borderId="0" xfId="9" applyFont="1" applyAlignment="1">
      <alignment horizontal="left"/>
    </xf>
    <xf numFmtId="0" fontId="3" fillId="0" borderId="0" xfId="9" applyAlignment="1">
      <alignment horizontal="left"/>
    </xf>
    <xf numFmtId="0" fontId="27" fillId="0" borderId="0" xfId="51" applyFont="1" applyFill="1" applyBorder="1"/>
    <xf numFmtId="0" fontId="28" fillId="0" borderId="1" xfId="51" applyFont="1" applyFill="1" applyBorder="1" applyAlignment="1">
      <alignment horizontal="center" vertical="top" wrapText="1"/>
    </xf>
    <xf numFmtId="0" fontId="27" fillId="0" borderId="1" xfId="51" applyFont="1" applyFill="1" applyBorder="1"/>
    <xf numFmtId="0" fontId="29" fillId="0" borderId="1" xfId="51" applyFont="1" applyFill="1" applyBorder="1" applyAlignment="1">
      <alignment vertical="center" wrapText="1"/>
    </xf>
    <xf numFmtId="0" fontId="31" fillId="0" borderId="0" xfId="51" applyFont="1" applyFill="1" applyBorder="1"/>
    <xf numFmtId="0" fontId="4" fillId="0" borderId="0" xfId="10" applyFont="1" applyFill="1" applyBorder="1" applyAlignment="1">
      <alignment horizontal="center"/>
    </xf>
    <xf numFmtId="0" fontId="4" fillId="0" borderId="0" xfId="10" applyFont="1" applyFill="1" applyAlignment="1">
      <alignment horizontal="center"/>
    </xf>
    <xf numFmtId="1" fontId="4" fillId="0" borderId="0" xfId="10" applyNumberFormat="1" applyFont="1" applyFill="1" applyAlignment="1">
      <alignment horizontal="center"/>
    </xf>
    <xf numFmtId="0" fontId="4" fillId="0" borderId="0" xfId="10" applyFont="1" applyFill="1" applyBorder="1"/>
    <xf numFmtId="0" fontId="4" fillId="0" borderId="0" xfId="10" applyFont="1" applyFill="1" applyBorder="1" applyAlignment="1">
      <alignment horizontal="center" vertical="center" wrapText="1"/>
    </xf>
    <xf numFmtId="0" fontId="4" fillId="0" borderId="0" xfId="10" applyFont="1" applyFill="1" applyAlignment="1">
      <alignment horizontal="center" vertical="center" wrapText="1"/>
    </xf>
    <xf numFmtId="0" fontId="9" fillId="0" borderId="1" xfId="47" applyFont="1" applyFill="1" applyBorder="1" applyAlignment="1">
      <alignment horizontal="left" vertical="center"/>
    </xf>
    <xf numFmtId="0" fontId="14" fillId="0" borderId="1" xfId="47" applyFont="1" applyFill="1" applyBorder="1" applyAlignment="1">
      <alignment vertical="center" wrapText="1"/>
    </xf>
    <xf numFmtId="0" fontId="14" fillId="0" borderId="1" xfId="47" applyFont="1" applyFill="1" applyBorder="1" applyAlignment="1">
      <alignment horizontal="center" vertical="center" wrapText="1"/>
    </xf>
    <xf numFmtId="1" fontId="2" fillId="0" borderId="1" xfId="47" applyNumberFormat="1" applyFont="1" applyFill="1" applyBorder="1" applyAlignment="1">
      <alignment horizontal="center"/>
    </xf>
    <xf numFmtId="0" fontId="5" fillId="0" borderId="0" xfId="10" applyFont="1" applyFill="1"/>
    <xf numFmtId="0" fontId="9" fillId="0" borderId="1" xfId="10" applyFont="1" applyFill="1" applyBorder="1" applyAlignment="1">
      <alignment horizontal="left" vertical="center"/>
    </xf>
    <xf numFmtId="0" fontId="2" fillId="0" borderId="0" xfId="10" applyFont="1" applyFill="1"/>
    <xf numFmtId="0" fontId="4" fillId="0" borderId="0" xfId="10" applyFont="1" applyFill="1"/>
    <xf numFmtId="0" fontId="9" fillId="0" borderId="0" xfId="10" applyFont="1" applyFill="1" applyAlignment="1">
      <alignment horizontal="left" vertical="center"/>
    </xf>
    <xf numFmtId="0" fontId="12" fillId="0" borderId="0" xfId="10" applyFont="1" applyFill="1"/>
    <xf numFmtId="0" fontId="9" fillId="0" borderId="0" xfId="10" applyFont="1" applyFill="1"/>
    <xf numFmtId="0" fontId="27" fillId="0" borderId="2" xfId="51" applyFont="1" applyFill="1" applyBorder="1" applyAlignment="1"/>
    <xf numFmtId="0" fontId="20" fillId="0" borderId="0" xfId="46"/>
    <xf numFmtId="0" fontId="27" fillId="0" borderId="1" xfId="46" applyFont="1" applyBorder="1"/>
    <xf numFmtId="14" fontId="32" fillId="0" borderId="1" xfId="46" applyNumberFormat="1" applyFont="1" applyBorder="1"/>
    <xf numFmtId="0" fontId="32" fillId="0" borderId="1" xfId="46" applyFont="1" applyBorder="1"/>
    <xf numFmtId="0" fontId="34" fillId="0" borderId="1" xfId="46" applyFont="1" applyBorder="1" applyAlignment="1">
      <alignment horizontal="center" vertical="center" wrapText="1"/>
    </xf>
    <xf numFmtId="0" fontId="20" fillId="0" borderId="0" xfId="46" applyAlignment="1">
      <alignment horizontal="center" vertical="center"/>
    </xf>
    <xf numFmtId="0" fontId="27" fillId="0" borderId="1" xfId="46" applyFont="1" applyBorder="1" applyAlignment="1">
      <alignment horizontal="center" vertical="center" wrapText="1"/>
    </xf>
    <xf numFmtId="0" fontId="27" fillId="0" borderId="0" xfId="47" applyFont="1" applyFill="1" applyBorder="1"/>
    <xf numFmtId="0" fontId="27" fillId="0" borderId="0" xfId="47" applyFont="1" applyFill="1" applyBorder="1" applyAlignment="1"/>
    <xf numFmtId="0" fontId="27" fillId="0" borderId="0" xfId="47" applyFont="1" applyFill="1" applyBorder="1" applyAlignment="1">
      <alignment horizontal="center"/>
    </xf>
    <xf numFmtId="0" fontId="27" fillId="0" borderId="1" xfId="47" applyFont="1" applyFill="1" applyBorder="1" applyAlignment="1">
      <alignment horizontal="center"/>
    </xf>
    <xf numFmtId="0" fontId="27" fillId="0" borderId="1" xfId="47" applyFont="1" applyFill="1" applyBorder="1"/>
    <xf numFmtId="0" fontId="36" fillId="0" borderId="1" xfId="47" applyFont="1" applyFill="1" applyBorder="1"/>
    <xf numFmtId="0" fontId="34" fillId="0" borderId="1" xfId="47" applyFont="1" applyFill="1" applyBorder="1"/>
    <xf numFmtId="0" fontId="37" fillId="0" borderId="1" xfId="47" applyFont="1" applyFill="1" applyBorder="1"/>
    <xf numFmtId="0" fontId="34" fillId="0" borderId="0" xfId="47" applyFont="1" applyFill="1" applyBorder="1"/>
    <xf numFmtId="0" fontId="36" fillId="0" borderId="0" xfId="47" applyFont="1" applyFill="1" applyBorder="1"/>
    <xf numFmtId="0" fontId="37" fillId="0" borderId="0" xfId="47" applyFont="1" applyFill="1" applyBorder="1"/>
    <xf numFmtId="0" fontId="35" fillId="0" borderId="0" xfId="48" applyFont="1" applyFill="1" applyBorder="1" applyAlignment="1"/>
    <xf numFmtId="0" fontId="27" fillId="0" borderId="0" xfId="48" applyFont="1" applyFill="1" applyBorder="1"/>
    <xf numFmtId="0" fontId="27" fillId="0" borderId="0" xfId="48" applyFont="1" applyFill="1" applyBorder="1" applyAlignment="1"/>
    <xf numFmtId="0" fontId="27" fillId="0" borderId="1" xfId="48" applyFont="1" applyFill="1" applyBorder="1" applyAlignment="1">
      <alignment horizontal="center"/>
    </xf>
    <xf numFmtId="0" fontId="32" fillId="0" borderId="1" xfId="48" applyFont="1" applyFill="1" applyBorder="1"/>
    <xf numFmtId="0" fontId="27" fillId="0" borderId="1" xfId="48" applyFont="1" applyFill="1" applyBorder="1"/>
    <xf numFmtId="1" fontId="32" fillId="0" borderId="1" xfId="48" applyNumberFormat="1" applyFont="1" applyFill="1" applyBorder="1"/>
    <xf numFmtId="1" fontId="27" fillId="0" borderId="0" xfId="48" applyNumberFormat="1" applyFont="1" applyFill="1" applyBorder="1"/>
    <xf numFmtId="0" fontId="27" fillId="0" borderId="0" xfId="49" applyFont="1" applyFill="1" applyBorder="1"/>
    <xf numFmtId="0" fontId="32" fillId="0" borderId="1" xfId="49" applyFont="1" applyFill="1" applyBorder="1"/>
    <xf numFmtId="0" fontId="32" fillId="0" borderId="0" xfId="49" applyFont="1" applyFill="1" applyBorder="1"/>
    <xf numFmtId="0" fontId="27" fillId="0" borderId="1" xfId="49" applyFont="1" applyFill="1" applyBorder="1" applyAlignment="1">
      <alignment horizontal="center" vertical="top" wrapText="1"/>
    </xf>
    <xf numFmtId="0" fontId="27" fillId="0" borderId="1" xfId="49" applyFont="1" applyFill="1" applyBorder="1"/>
    <xf numFmtId="0" fontId="38" fillId="0" borderId="0" xfId="48" applyFont="1" applyFill="1" applyBorder="1"/>
    <xf numFmtId="0" fontId="27" fillId="0" borderId="0" xfId="48" applyFont="1" applyFill="1" applyBorder="1" applyAlignment="1">
      <alignment vertical="center"/>
    </xf>
    <xf numFmtId="0" fontId="4" fillId="0" borderId="0" xfId="10" applyFont="1"/>
    <xf numFmtId="0" fontId="4" fillId="0" borderId="0" xfId="10" applyFont="1" applyBorder="1"/>
    <xf numFmtId="0" fontId="8" fillId="0" borderId="0" xfId="10" applyFont="1" applyBorder="1"/>
    <xf numFmtId="0" fontId="4" fillId="0" borderId="0" xfId="10" applyFont="1" applyBorder="1" applyAlignment="1"/>
    <xf numFmtId="0" fontId="4" fillId="0" borderId="1" xfId="10" applyFont="1" applyBorder="1"/>
    <xf numFmtId="0" fontId="6" fillId="0" borderId="1" xfId="10" applyFont="1" applyBorder="1" applyAlignment="1">
      <alignment horizontal="center" vertical="center"/>
    </xf>
    <xf numFmtId="0" fontId="4" fillId="0" borderId="0" xfId="10" applyFont="1" applyAlignment="1"/>
    <xf numFmtId="0" fontId="27" fillId="0" borderId="0" xfId="48" applyFont="1" applyFill="1"/>
    <xf numFmtId="0" fontId="34" fillId="0" borderId="0" xfId="48" applyFont="1" applyFill="1" applyAlignment="1">
      <alignment horizontal="left"/>
    </xf>
    <xf numFmtId="0" fontId="37" fillId="0" borderId="1" xfId="48" applyFont="1" applyFill="1" applyBorder="1" applyAlignment="1">
      <alignment horizontal="left" vertical="center"/>
    </xf>
    <xf numFmtId="0" fontId="27" fillId="0" borderId="1" xfId="48" applyFont="1" applyFill="1" applyBorder="1" applyAlignment="1">
      <alignment horizontal="center" vertical="center"/>
    </xf>
    <xf numFmtId="0" fontId="27" fillId="0" borderId="0" xfId="48" applyFont="1" applyFill="1" applyAlignment="1">
      <alignment horizontal="center" vertical="center"/>
    </xf>
    <xf numFmtId="0" fontId="1" fillId="0" borderId="0" xfId="31" applyNumberFormat="1" applyFont="1" applyFill="1" applyBorder="1" applyAlignment="1" applyProtection="1">
      <protection locked="0"/>
    </xf>
    <xf numFmtId="0" fontId="13" fillId="0" borderId="0" xfId="31" applyNumberFormat="1" applyFont="1" applyFill="1" applyBorder="1" applyAlignment="1" applyProtection="1">
      <protection locked="0"/>
    </xf>
    <xf numFmtId="0" fontId="4" fillId="0" borderId="1" xfId="31" applyNumberFormat="1" applyFont="1" applyFill="1" applyBorder="1" applyAlignment="1" applyProtection="1">
      <alignment horizontal="center" vertical="top" wrapText="1"/>
      <protection locked="0"/>
    </xf>
    <xf numFmtId="0" fontId="4" fillId="0" borderId="0" xfId="31" applyNumberFormat="1" applyFont="1" applyFill="1" applyBorder="1" applyAlignment="1" applyProtection="1">
      <alignment horizontal="center" vertical="top" wrapText="1"/>
      <protection locked="0"/>
    </xf>
    <xf numFmtId="0" fontId="1" fillId="0" borderId="1" xfId="31" applyNumberFormat="1" applyFont="1" applyFill="1" applyBorder="1" applyAlignment="1" applyProtection="1">
      <alignment horizontal="center"/>
      <protection locked="0"/>
    </xf>
    <xf numFmtId="0" fontId="1" fillId="0" borderId="1" xfId="31" applyNumberFormat="1" applyFont="1" applyFill="1" applyBorder="1" applyAlignment="1" applyProtection="1">
      <protection locked="0"/>
    </xf>
    <xf numFmtId="0" fontId="1" fillId="0" borderId="1" xfId="31" quotePrefix="1" applyNumberFormat="1" applyFont="1" applyFill="1" applyBorder="1" applyAlignment="1" applyProtection="1">
      <protection locked="0"/>
    </xf>
    <xf numFmtId="0" fontId="17" fillId="0" borderId="1" xfId="31" applyFont="1" applyBorder="1"/>
    <xf numFmtId="0" fontId="11" fillId="0" borderId="1" xfId="31" applyFont="1" applyBorder="1"/>
    <xf numFmtId="0" fontId="17" fillId="0" borderId="0" xfId="31" applyFont="1"/>
    <xf numFmtId="0" fontId="15" fillId="0" borderId="0" xfId="31" applyFont="1"/>
    <xf numFmtId="0" fontId="1" fillId="0" borderId="0" xfId="31" applyFont="1"/>
    <xf numFmtId="0" fontId="11" fillId="0" borderId="4" xfId="31" applyFont="1" applyBorder="1" applyAlignment="1">
      <alignment horizontal="center"/>
    </xf>
    <xf numFmtId="0" fontId="11" fillId="0" borderId="3" xfId="31" applyFont="1" applyBorder="1" applyAlignment="1">
      <alignment horizontal="center"/>
    </xf>
    <xf numFmtId="0" fontId="11" fillId="0" borderId="1" xfId="31" applyFont="1" applyBorder="1" applyAlignment="1">
      <alignment horizontal="center"/>
    </xf>
    <xf numFmtId="0" fontId="17" fillId="0" borderId="1" xfId="31" applyFont="1" applyBorder="1" applyAlignment="1">
      <alignment horizontal="center"/>
    </xf>
    <xf numFmtId="0" fontId="6" fillId="0" borderId="1" xfId="31" applyFont="1" applyBorder="1" applyAlignment="1">
      <alignment horizontal="center"/>
    </xf>
    <xf numFmtId="0" fontId="17" fillId="0" borderId="0" xfId="0" applyFont="1" applyFill="1" applyBorder="1" applyAlignment="1">
      <alignment horizontal="center" vertical="center"/>
    </xf>
    <xf numFmtId="0" fontId="10" fillId="0" borderId="1" xfId="31" applyFont="1" applyBorder="1" applyAlignment="1">
      <alignment horizontal="center"/>
    </xf>
    <xf numFmtId="0" fontId="16" fillId="0" borderId="1" xfId="31" applyFont="1" applyBorder="1"/>
    <xf numFmtId="0" fontId="40" fillId="0" borderId="0" xfId="0" applyFont="1" applyBorder="1"/>
    <xf numFmtId="0" fontId="28" fillId="4" borderId="1" xfId="0" applyFont="1" applyFill="1" applyBorder="1" applyAlignment="1">
      <alignment horizontal="center"/>
    </xf>
    <xf numFmtId="0" fontId="39" fillId="4" borderId="1" xfId="0" applyFont="1" applyFill="1" applyBorder="1" applyAlignment="1">
      <alignment vertical="center" wrapText="1"/>
    </xf>
    <xf numFmtId="0" fontId="32" fillId="4" borderId="1" xfId="1" applyFont="1" applyFill="1" applyBorder="1" applyAlignment="1" applyProtection="1">
      <alignment horizontal="center" vertical="center"/>
      <protection locked="0"/>
    </xf>
    <xf numFmtId="0" fontId="32" fillId="4" borderId="1" xfId="0" applyFont="1" applyFill="1" applyBorder="1" applyAlignment="1">
      <alignment horizontal="center" vertical="center"/>
    </xf>
    <xf numFmtId="0" fontId="38" fillId="4" borderId="1" xfId="0" applyFont="1" applyFill="1" applyBorder="1" applyAlignment="1">
      <alignment horizontal="center" vertical="center"/>
    </xf>
    <xf numFmtId="0" fontId="27" fillId="0" borderId="0" xfId="0" applyFont="1" applyBorder="1" applyAlignment="1">
      <alignment horizontal="center" vertical="center"/>
    </xf>
    <xf numFmtId="0" fontId="40" fillId="0" borderId="0" xfId="0" applyFont="1" applyBorder="1" applyAlignment="1">
      <alignment horizontal="center" vertical="center"/>
    </xf>
    <xf numFmtId="0" fontId="15" fillId="0" borderId="0" xfId="9" applyFont="1" applyAlignment="1">
      <alignment horizontal="left"/>
    </xf>
    <xf numFmtId="0" fontId="3" fillId="0" borderId="0" xfId="9" applyAlignment="1">
      <alignment horizontal="center" vertical="center"/>
    </xf>
    <xf numFmtId="0" fontId="18" fillId="0" borderId="0" xfId="0" applyFont="1" applyFill="1" applyBorder="1" applyAlignment="1">
      <alignment horizontal="center" vertical="center"/>
    </xf>
    <xf numFmtId="0" fontId="18" fillId="0" borderId="0" xfId="0" applyFont="1" applyFill="1" applyBorder="1"/>
    <xf numFmtId="0" fontId="1" fillId="0" borderId="0" xfId="0" applyFont="1" applyFill="1" applyBorder="1" applyAlignment="1"/>
    <xf numFmtId="0" fontId="18" fillId="0" borderId="0" xfId="0" applyFont="1" applyFill="1" applyBorder="1" applyAlignment="1"/>
    <xf numFmtId="0" fontId="18" fillId="0" borderId="1" xfId="0" applyFont="1" applyFill="1" applyBorder="1" applyAlignment="1">
      <alignment horizontal="center"/>
    </xf>
    <xf numFmtId="0" fontId="18" fillId="0" borderId="1" xfId="0" applyFont="1" applyFill="1" applyBorder="1" applyAlignment="1">
      <alignment horizontal="center" vertical="center"/>
    </xf>
    <xf numFmtId="0" fontId="18" fillId="0" borderId="1" xfId="0" applyFont="1" applyFill="1" applyBorder="1"/>
    <xf numFmtId="0" fontId="19" fillId="0" borderId="0" xfId="9" applyFont="1"/>
    <xf numFmtId="0" fontId="17" fillId="0" borderId="0" xfId="9" applyFont="1"/>
    <xf numFmtId="0" fontId="17" fillId="0" borderId="1" xfId="9" applyFont="1" applyBorder="1" applyAlignment="1">
      <alignment horizontal="center"/>
    </xf>
    <xf numFmtId="0" fontId="17" fillId="0" borderId="0" xfId="9" applyFont="1" applyAlignment="1">
      <alignment horizontal="center"/>
    </xf>
    <xf numFmtId="0" fontId="17" fillId="0" borderId="1" xfId="9" applyFont="1" applyBorder="1" applyAlignment="1">
      <alignment horizontal="center" vertical="center"/>
    </xf>
    <xf numFmtId="0" fontId="17" fillId="0" borderId="1" xfId="9" applyFont="1" applyBorder="1" applyAlignment="1">
      <alignment horizontal="center" vertical="center" wrapText="1"/>
    </xf>
    <xf numFmtId="0" fontId="17" fillId="0" borderId="0" xfId="9" applyFont="1" applyAlignment="1">
      <alignment horizontal="center" vertical="center"/>
    </xf>
    <xf numFmtId="0" fontId="28" fillId="0" borderId="1" xfId="48" applyFont="1" applyFill="1" applyBorder="1" applyAlignment="1">
      <alignment horizontal="center" vertical="center" wrapText="1"/>
    </xf>
    <xf numFmtId="1" fontId="28" fillId="0" borderId="5" xfId="48" applyNumberFormat="1" applyFont="1" applyFill="1" applyBorder="1" applyAlignment="1">
      <alignment horizontal="center" vertical="center" wrapText="1"/>
    </xf>
    <xf numFmtId="0" fontId="26" fillId="0" borderId="1" xfId="50" applyFont="1" applyFill="1" applyBorder="1"/>
    <xf numFmtId="0" fontId="20" fillId="0" borderId="0" xfId="26"/>
    <xf numFmtId="0" fontId="4" fillId="0" borderId="0" xfId="9" applyFont="1" applyAlignment="1"/>
    <xf numFmtId="0" fontId="27" fillId="0" borderId="0" xfId="26" applyFont="1"/>
    <xf numFmtId="0" fontId="34" fillId="0" borderId="1" xfId="26" applyFont="1" applyBorder="1"/>
    <xf numFmtId="0" fontId="27" fillId="0" borderId="1" xfId="26" applyFont="1" applyBorder="1" applyAlignment="1">
      <alignment horizontal="center"/>
    </xf>
    <xf numFmtId="0" fontId="27" fillId="0" borderId="1" xfId="26" applyFont="1" applyBorder="1"/>
    <xf numFmtId="0" fontId="20" fillId="0" borderId="0" xfId="26" applyAlignment="1">
      <alignment horizontal="center" vertical="center" wrapText="1"/>
    </xf>
    <xf numFmtId="0" fontId="20" fillId="0" borderId="0" xfId="26" applyAlignment="1">
      <alignment vertical="center"/>
    </xf>
    <xf numFmtId="0" fontId="32" fillId="0" borderId="0" xfId="26" applyFont="1"/>
    <xf numFmtId="0" fontId="38" fillId="0" borderId="0" xfId="26" applyFont="1"/>
    <xf numFmtId="0" fontId="42" fillId="0" borderId="0" xfId="26" applyFont="1" applyAlignment="1">
      <alignment vertical="center"/>
    </xf>
    <xf numFmtId="0" fontId="43" fillId="0" borderId="0" xfId="9" applyFont="1"/>
    <xf numFmtId="0" fontId="4" fillId="0" borderId="1" xfId="9" quotePrefix="1" applyFont="1" applyBorder="1" applyAlignment="1">
      <alignment horizontal="left"/>
    </xf>
    <xf numFmtId="0" fontId="44" fillId="0" borderId="1" xfId="47" applyFont="1" applyFill="1" applyBorder="1" applyAlignment="1">
      <alignment horizontal="center" vertical="center"/>
    </xf>
    <xf numFmtId="0" fontId="38" fillId="0" borderId="1" xfId="47" applyFont="1" applyFill="1" applyBorder="1" applyAlignment="1">
      <alignment horizontal="center"/>
    </xf>
    <xf numFmtId="0" fontId="46" fillId="4" borderId="18" xfId="0" applyFont="1" applyFill="1" applyBorder="1" applyAlignment="1">
      <alignment horizontal="right" vertical="center"/>
    </xf>
    <xf numFmtId="0" fontId="0" fillId="6" borderId="0" xfId="0" applyFill="1"/>
    <xf numFmtId="0" fontId="15" fillId="4" borderId="21" xfId="0" applyFont="1" applyFill="1" applyBorder="1" applyAlignment="1">
      <alignment horizontal="right" vertical="center"/>
    </xf>
    <xf numFmtId="0" fontId="47" fillId="0" borderId="0" xfId="0" applyFont="1"/>
    <xf numFmtId="0" fontId="27" fillId="0" borderId="0" xfId="0" applyFont="1" applyAlignment="1">
      <alignment vertical="center"/>
    </xf>
    <xf numFmtId="0" fontId="0" fillId="0" borderId="0" xfId="0" applyAlignment="1">
      <alignment vertical="center"/>
    </xf>
    <xf numFmtId="0" fontId="54" fillId="0" borderId="1" xfId="0" applyFont="1" applyBorder="1" applyAlignment="1">
      <alignment vertical="center"/>
    </xf>
    <xf numFmtId="0" fontId="55" fillId="0" borderId="0" xfId="0" applyFont="1" applyBorder="1" applyAlignment="1">
      <alignment vertical="center"/>
    </xf>
    <xf numFmtId="0" fontId="63" fillId="8" borderId="32" xfId="0" applyFont="1" applyFill="1" applyBorder="1" applyAlignment="1">
      <alignment horizontal="center" vertical="center" wrapText="1"/>
    </xf>
    <xf numFmtId="0" fontId="63" fillId="8" borderId="1" xfId="0" applyFont="1" applyFill="1" applyBorder="1" applyAlignment="1">
      <alignment horizontal="center" vertical="center" wrapText="1"/>
    </xf>
    <xf numFmtId="0" fontId="63" fillId="8" borderId="33" xfId="0" applyFont="1" applyFill="1" applyBorder="1" applyAlignment="1">
      <alignment horizontal="center" vertical="center" wrapText="1"/>
    </xf>
    <xf numFmtId="0" fontId="66" fillId="4" borderId="1" xfId="0" applyFont="1" applyFill="1" applyBorder="1" applyAlignment="1">
      <alignment horizontal="center" vertical="center" shrinkToFit="1"/>
    </xf>
    <xf numFmtId="0" fontId="66" fillId="4" borderId="33" xfId="0" applyFont="1" applyFill="1" applyBorder="1" applyAlignment="1">
      <alignment horizontal="center" vertical="center" shrinkToFit="1"/>
    </xf>
    <xf numFmtId="0" fontId="68" fillId="8" borderId="32" xfId="0" applyFont="1" applyFill="1" applyBorder="1" applyAlignment="1">
      <alignment vertical="center"/>
    </xf>
    <xf numFmtId="0" fontId="52" fillId="8" borderId="1" xfId="0" applyFont="1" applyFill="1" applyBorder="1" applyAlignment="1">
      <alignment horizontal="left" vertical="center"/>
    </xf>
    <xf numFmtId="0" fontId="67" fillId="8" borderId="1" xfId="0" applyFont="1" applyFill="1" applyBorder="1" applyAlignment="1">
      <alignment horizontal="center" vertical="center"/>
    </xf>
    <xf numFmtId="0" fontId="67" fillId="8" borderId="33" xfId="0" applyFont="1" applyFill="1" applyBorder="1" applyAlignment="1">
      <alignment horizontal="center" vertical="center"/>
    </xf>
    <xf numFmtId="0" fontId="69" fillId="8" borderId="32" xfId="0" applyFont="1" applyFill="1" applyBorder="1" applyAlignment="1">
      <alignment horizontal="center" vertical="center" shrinkToFit="1"/>
    </xf>
    <xf numFmtId="0" fontId="65" fillId="8" borderId="1" xfId="0" applyFont="1" applyFill="1" applyBorder="1" applyAlignment="1">
      <alignment horizontal="left" vertical="center"/>
    </xf>
    <xf numFmtId="0" fontId="70" fillId="8" borderId="1" xfId="0" applyFont="1" applyFill="1" applyBorder="1" applyAlignment="1">
      <alignment horizontal="center" vertical="center" shrinkToFit="1"/>
    </xf>
    <xf numFmtId="0" fontId="67" fillId="8" borderId="1" xfId="0" applyFont="1" applyFill="1" applyBorder="1" applyAlignment="1">
      <alignment horizontal="center" vertical="center" shrinkToFit="1"/>
    </xf>
    <xf numFmtId="0" fontId="70" fillId="8" borderId="33" xfId="0" applyFont="1" applyFill="1" applyBorder="1" applyAlignment="1">
      <alignment horizontal="center" vertical="center" shrinkToFit="1"/>
    </xf>
    <xf numFmtId="0" fontId="70" fillId="4" borderId="1" xfId="0" applyFont="1" applyFill="1" applyBorder="1" applyAlignment="1">
      <alignment horizontal="center" vertical="center" wrapText="1"/>
    </xf>
    <xf numFmtId="0" fontId="70" fillId="4" borderId="1" xfId="0" applyFont="1" applyFill="1" applyBorder="1" applyAlignment="1" applyProtection="1">
      <alignment horizontal="center" vertical="center"/>
      <protection locked="0"/>
    </xf>
    <xf numFmtId="0" fontId="70" fillId="4" borderId="1" xfId="0" applyFont="1" applyFill="1" applyBorder="1" applyAlignment="1">
      <alignment horizontal="center" vertical="center" shrinkToFit="1"/>
    </xf>
    <xf numFmtId="0" fontId="67" fillId="4" borderId="1" xfId="0" applyFont="1" applyFill="1" applyBorder="1" applyAlignment="1">
      <alignment horizontal="center" vertical="center" shrinkToFit="1"/>
    </xf>
    <xf numFmtId="0" fontId="71" fillId="0" borderId="1" xfId="0" applyFont="1" applyBorder="1"/>
    <xf numFmtId="0" fontId="67" fillId="8" borderId="33" xfId="0" applyFont="1" applyFill="1" applyBorder="1" applyAlignment="1">
      <alignment horizontal="center" vertical="center" shrinkToFit="1"/>
    </xf>
    <xf numFmtId="0" fontId="69" fillId="8" borderId="34" xfId="0" applyFont="1" applyFill="1" applyBorder="1" applyAlignment="1">
      <alignment horizontal="center" vertical="center" shrinkToFit="1"/>
    </xf>
    <xf numFmtId="0" fontId="52" fillId="8" borderId="35" xfId="0" applyFont="1" applyFill="1" applyBorder="1" applyAlignment="1">
      <alignment horizontal="left" vertical="center"/>
    </xf>
    <xf numFmtId="0" fontId="67" fillId="8" borderId="35" xfId="0" applyFont="1" applyFill="1" applyBorder="1" applyAlignment="1">
      <alignment horizontal="center" vertical="center" shrinkToFit="1"/>
    </xf>
    <xf numFmtId="0" fontId="67" fillId="8" borderId="36" xfId="0" applyFont="1" applyFill="1" applyBorder="1" applyAlignment="1">
      <alignment horizontal="center" vertical="center" shrinkToFit="1"/>
    </xf>
    <xf numFmtId="0" fontId="66" fillId="4" borderId="38" xfId="0" applyFont="1" applyFill="1" applyBorder="1" applyAlignment="1">
      <alignment horizontal="center" vertical="center" shrinkToFit="1"/>
    </xf>
    <xf numFmtId="0" fontId="69" fillId="8" borderId="34" xfId="0" applyFont="1" applyFill="1" applyBorder="1" applyAlignment="1">
      <alignment horizontal="center" vertical="center" wrapText="1"/>
    </xf>
    <xf numFmtId="0" fontId="52" fillId="8" borderId="35" xfId="0" applyFont="1" applyFill="1" applyBorder="1" applyAlignment="1">
      <alignment horizontal="center" vertical="center" wrapText="1"/>
    </xf>
    <xf numFmtId="0" fontId="51" fillId="8" borderId="1"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52" fillId="8" borderId="34" xfId="0" applyFont="1" applyFill="1" applyBorder="1" applyAlignment="1">
      <alignment horizontal="centerContinuous" vertical="center" wrapText="1"/>
    </xf>
    <xf numFmtId="0" fontId="75" fillId="8" borderId="35" xfId="0" applyFont="1" applyFill="1" applyBorder="1" applyAlignment="1">
      <alignment horizontal="center" vertical="center" wrapText="1"/>
    </xf>
    <xf numFmtId="0" fontId="76" fillId="8" borderId="35" xfId="0" applyFont="1" applyFill="1" applyBorder="1" applyAlignment="1">
      <alignment horizontal="center" vertical="center" wrapText="1"/>
    </xf>
    <xf numFmtId="0" fontId="76" fillId="8" borderId="36" xfId="0" applyFont="1" applyFill="1" applyBorder="1" applyAlignment="1">
      <alignment horizontal="center" vertical="center" wrapText="1"/>
    </xf>
    <xf numFmtId="0" fontId="68" fillId="8" borderId="7" xfId="0" applyFont="1" applyFill="1" applyBorder="1" applyAlignment="1">
      <alignment horizontal="center" vertical="center"/>
    </xf>
    <xf numFmtId="0" fontId="68" fillId="8" borderId="1" xfId="0" applyFont="1" applyFill="1" applyBorder="1" applyAlignment="1">
      <alignment horizontal="center" vertical="center"/>
    </xf>
    <xf numFmtId="0" fontId="83" fillId="8" borderId="1" xfId="0" applyFont="1" applyFill="1" applyBorder="1" applyAlignment="1">
      <alignment vertical="center"/>
    </xf>
    <xf numFmtId="0" fontId="59" fillId="8" borderId="1" xfId="0" applyFont="1" applyFill="1" applyBorder="1" applyAlignment="1">
      <alignment horizontal="left" vertical="center"/>
    </xf>
    <xf numFmtId="0" fontId="69" fillId="8" borderId="1" xfId="0" applyFont="1" applyFill="1" applyBorder="1" applyAlignment="1">
      <alignment horizontal="center" vertical="center" shrinkToFit="1"/>
    </xf>
    <xf numFmtId="0" fontId="69" fillId="8" borderId="1" xfId="0" applyFont="1" applyFill="1" applyBorder="1" applyAlignment="1">
      <alignment horizontal="center" vertical="center" wrapText="1" shrinkToFit="1"/>
    </xf>
    <xf numFmtId="0" fontId="15" fillId="4" borderId="1" xfId="0" applyFont="1" applyFill="1" applyBorder="1" applyAlignment="1">
      <alignment horizontal="left" vertical="center" shrinkToFit="1"/>
    </xf>
    <xf numFmtId="0" fontId="84" fillId="4" borderId="1" xfId="0" applyFont="1" applyFill="1" applyBorder="1" applyAlignment="1">
      <alignment horizontal="left" vertical="center" shrinkToFit="1"/>
    </xf>
    <xf numFmtId="164" fontId="85" fillId="0" borderId="1" xfId="0" applyNumberFormat="1" applyFont="1" applyBorder="1" applyAlignment="1">
      <alignment horizontal="center" vertical="center" shrinkToFit="1"/>
    </xf>
    <xf numFmtId="0" fontId="66" fillId="0" borderId="1" xfId="0" applyFont="1" applyBorder="1" applyAlignment="1">
      <alignment horizontal="center" vertical="center" shrinkToFit="1"/>
    </xf>
    <xf numFmtId="1" fontId="66" fillId="0" borderId="1" xfId="0" applyNumberFormat="1" applyFont="1" applyBorder="1" applyAlignment="1">
      <alignment horizontal="center" vertical="center" shrinkToFit="1"/>
    </xf>
    <xf numFmtId="0" fontId="86" fillId="0" borderId="1" xfId="0" applyFont="1" applyBorder="1" applyAlignment="1">
      <alignment horizontal="left" vertical="center" shrinkToFit="1"/>
    </xf>
    <xf numFmtId="0" fontId="69" fillId="4" borderId="1" xfId="0" applyFont="1" applyFill="1" applyBorder="1" applyAlignment="1">
      <alignment horizontal="center" vertical="center" shrinkToFit="1"/>
    </xf>
    <xf numFmtId="0" fontId="59" fillId="4" borderId="1" xfId="0" applyFont="1" applyFill="1" applyBorder="1" applyAlignment="1">
      <alignment horizontal="left" vertical="center" shrinkToFit="1"/>
    </xf>
    <xf numFmtId="0" fontId="87" fillId="4" borderId="1" xfId="0" applyFont="1" applyFill="1" applyBorder="1" applyAlignment="1">
      <alignment horizontal="left" vertical="center" shrinkToFit="1"/>
    </xf>
    <xf numFmtId="0" fontId="69" fillId="4" borderId="1" xfId="0" applyFont="1" applyFill="1" applyBorder="1" applyAlignment="1">
      <alignment horizontal="left" vertical="center" shrinkToFit="1"/>
    </xf>
    <xf numFmtId="0" fontId="83" fillId="0" borderId="1" xfId="0" applyFont="1" applyBorder="1" applyAlignment="1">
      <alignment horizontal="center" vertical="center" shrinkToFit="1"/>
    </xf>
    <xf numFmtId="0" fontId="69" fillId="4" borderId="3" xfId="0" applyFont="1" applyFill="1" applyBorder="1" applyAlignment="1">
      <alignment horizontal="center" vertical="center" shrinkToFit="1"/>
    </xf>
    <xf numFmtId="0" fontId="88" fillId="0" borderId="1" xfId="0" applyFont="1" applyBorder="1" applyAlignment="1">
      <alignment horizontal="center" vertical="center" shrinkToFit="1"/>
    </xf>
    <xf numFmtId="0" fontId="89" fillId="4" borderId="1" xfId="0" applyFont="1" applyFill="1" applyBorder="1" applyAlignment="1">
      <alignment horizontal="center" vertical="center" shrinkToFit="1"/>
    </xf>
    <xf numFmtId="14" fontId="89" fillId="4" borderId="1" xfId="0" applyNumberFormat="1" applyFont="1" applyFill="1" applyBorder="1" applyAlignment="1">
      <alignment horizontal="center" vertical="center" shrinkToFit="1"/>
    </xf>
    <xf numFmtId="0" fontId="15" fillId="0" borderId="1" xfId="0" applyFont="1" applyBorder="1" applyAlignment="1">
      <alignment vertical="center" wrapText="1"/>
    </xf>
    <xf numFmtId="0" fontId="84" fillId="0" borderId="1" xfId="0" applyFont="1" applyBorder="1" applyAlignment="1">
      <alignment horizontal="left" vertical="center" wrapText="1"/>
    </xf>
    <xf numFmtId="0" fontId="8" fillId="0" borderId="1" xfId="0" applyFont="1" applyBorder="1" applyAlignment="1">
      <alignment horizontal="left" vertical="center" wrapText="1"/>
    </xf>
    <xf numFmtId="0" fontId="66" fillId="0" borderId="1" xfId="0" applyFont="1" applyBorder="1" applyAlignment="1">
      <alignment horizontal="center" vertical="center"/>
    </xf>
    <xf numFmtId="0" fontId="60" fillId="5" borderId="1" xfId="0" applyFont="1" applyFill="1" applyBorder="1" applyAlignment="1">
      <alignment horizontal="center" vertical="center"/>
    </xf>
    <xf numFmtId="0" fontId="8" fillId="0" borderId="1" xfId="0" applyFont="1" applyBorder="1" applyAlignment="1">
      <alignment vertical="center" wrapText="1"/>
    </xf>
    <xf numFmtId="0" fontId="52" fillId="5" borderId="1" xfId="0" applyFont="1" applyFill="1" applyBorder="1" applyAlignment="1">
      <alignment horizontal="center" vertical="center" wrapText="1"/>
    </xf>
    <xf numFmtId="0" fontId="61" fillId="6" borderId="0" xfId="0" applyFont="1" applyFill="1" applyAlignment="1">
      <alignment vertical="center"/>
    </xf>
    <xf numFmtId="0" fontId="79" fillId="6" borderId="0" xfId="0" applyFont="1" applyFill="1" applyAlignment="1">
      <alignment vertical="center"/>
    </xf>
    <xf numFmtId="0" fontId="61" fillId="6" borderId="0" xfId="0" applyFont="1" applyFill="1" applyAlignment="1">
      <alignment horizontal="left" vertical="center"/>
    </xf>
    <xf numFmtId="0" fontId="61" fillId="0" borderId="0" xfId="0" applyFont="1" applyAlignment="1">
      <alignment vertical="center"/>
    </xf>
    <xf numFmtId="0" fontId="79" fillId="0" borderId="0" xfId="0" applyFont="1" applyAlignment="1">
      <alignment vertical="center"/>
    </xf>
    <xf numFmtId="0" fontId="61" fillId="0" borderId="0" xfId="0" applyFont="1" applyAlignment="1">
      <alignment horizontal="left" vertical="center"/>
    </xf>
    <xf numFmtId="0" fontId="81" fillId="4" borderId="1" xfId="0" applyFont="1" applyFill="1" applyBorder="1" applyAlignment="1">
      <alignment vertical="center" shrinkToFit="1"/>
    </xf>
    <xf numFmtId="0" fontId="81" fillId="4" borderId="1" xfId="0" quotePrefix="1" applyFont="1" applyFill="1" applyBorder="1" applyAlignment="1">
      <alignment vertical="center" shrinkToFit="1"/>
    </xf>
    <xf numFmtId="0" fontId="0" fillId="0" borderId="1" xfId="0" applyFont="1" applyBorder="1"/>
    <xf numFmtId="0" fontId="50" fillId="11" borderId="6" xfId="0" applyFont="1" applyFill="1" applyBorder="1" applyAlignment="1">
      <alignment vertical="center"/>
    </xf>
    <xf numFmtId="0" fontId="51" fillId="11" borderId="6" xfId="0" applyFont="1" applyFill="1" applyBorder="1" applyAlignment="1">
      <alignment horizontal="center" vertical="center"/>
    </xf>
    <xf numFmtId="0" fontId="50" fillId="11" borderId="2" xfId="0" applyFont="1" applyFill="1" applyBorder="1" applyAlignment="1">
      <alignment vertical="center"/>
    </xf>
    <xf numFmtId="0" fontId="0" fillId="11" borderId="0" xfId="0" applyFill="1" applyAlignment="1">
      <alignment vertical="center"/>
    </xf>
    <xf numFmtId="0" fontId="0" fillId="11" borderId="0" xfId="0" applyFill="1" applyBorder="1" applyAlignment="1">
      <alignment vertical="center"/>
    </xf>
    <xf numFmtId="0" fontId="60" fillId="11" borderId="1" xfId="0" applyFont="1" applyFill="1" applyBorder="1" applyAlignment="1">
      <alignment horizontal="center" vertical="center" wrapText="1"/>
    </xf>
    <xf numFmtId="0" fontId="59" fillId="11" borderId="1" xfId="0" applyFont="1" applyFill="1" applyBorder="1" applyAlignment="1">
      <alignment horizontal="center" vertical="center" wrapText="1"/>
    </xf>
    <xf numFmtId="0" fontId="60" fillId="10" borderId="1" xfId="0" applyFont="1" applyFill="1" applyBorder="1" applyAlignment="1">
      <alignment horizontal="center" vertical="center" wrapText="1"/>
    </xf>
    <xf numFmtId="0" fontId="60" fillId="10" borderId="33" xfId="0" applyFont="1" applyFill="1" applyBorder="1" applyAlignment="1">
      <alignment horizontal="center" vertical="center" wrapText="1"/>
    </xf>
    <xf numFmtId="0" fontId="73" fillId="10" borderId="1" xfId="0" applyFont="1" applyFill="1" applyBorder="1" applyAlignment="1">
      <alignment horizontal="center" vertical="center" wrapText="1"/>
    </xf>
    <xf numFmtId="0" fontId="73" fillId="10" borderId="33" xfId="0" applyFont="1" applyFill="1" applyBorder="1" applyAlignment="1">
      <alignment horizontal="center" vertical="center" wrapText="1"/>
    </xf>
    <xf numFmtId="0" fontId="64" fillId="11" borderId="32" xfId="0" applyFont="1" applyFill="1" applyBorder="1" applyAlignment="1">
      <alignment horizontal="center" vertical="center" shrinkToFit="1"/>
    </xf>
    <xf numFmtId="0" fontId="65" fillId="11" borderId="1" xfId="0" applyFont="1" applyFill="1" applyBorder="1" applyAlignment="1">
      <alignment horizontal="left" vertical="center"/>
    </xf>
    <xf numFmtId="0" fontId="67" fillId="11" borderId="1" xfId="0" applyFont="1" applyFill="1" applyBorder="1" applyAlignment="1">
      <alignment horizontal="center" vertical="center" shrinkToFit="1"/>
    </xf>
    <xf numFmtId="0" fontId="64" fillId="11" borderId="32" xfId="0" applyFont="1" applyFill="1" applyBorder="1" applyAlignment="1">
      <alignment horizontal="center" vertical="center"/>
    </xf>
    <xf numFmtId="0" fontId="61" fillId="11" borderId="0" xfId="0" applyFont="1" applyFill="1" applyAlignment="1">
      <alignment vertical="center"/>
    </xf>
    <xf numFmtId="0" fontId="0" fillId="11" borderId="0" xfId="0" applyFill="1" applyAlignment="1">
      <alignment horizontal="left" vertical="center"/>
    </xf>
    <xf numFmtId="0" fontId="74" fillId="11" borderId="0" xfId="0" applyFont="1" applyFill="1" applyAlignment="1">
      <alignment vertical="center"/>
    </xf>
    <xf numFmtId="0" fontId="52" fillId="11" borderId="0" xfId="0" applyFont="1" applyFill="1" applyBorder="1" applyAlignment="1">
      <alignment horizontal="center" vertical="center" wrapText="1"/>
    </xf>
    <xf numFmtId="0" fontId="70" fillId="11" borderId="0" xfId="0" applyFont="1" applyFill="1" applyBorder="1" applyAlignment="1">
      <alignment horizontal="center" vertical="center" wrapText="1"/>
    </xf>
    <xf numFmtId="0" fontId="76" fillId="11" borderId="0" xfId="0" applyFont="1" applyFill="1" applyBorder="1" applyAlignment="1">
      <alignment horizontal="center" vertical="center" wrapText="1"/>
    </xf>
    <xf numFmtId="0" fontId="77" fillId="11" borderId="0" xfId="0" applyFont="1" applyFill="1" applyBorder="1" applyAlignment="1">
      <alignment horizontal="center" vertical="center"/>
    </xf>
    <xf numFmtId="0" fontId="70" fillId="11" borderId="0" xfId="0" applyFont="1" applyFill="1" applyBorder="1" applyAlignment="1">
      <alignment horizontal="center" vertical="center" wrapText="1" shrinkToFit="1"/>
    </xf>
    <xf numFmtId="0" fontId="86" fillId="11" borderId="0" xfId="0" applyFont="1" applyFill="1" applyBorder="1" applyAlignment="1">
      <alignment horizontal="left" vertical="center" shrinkToFit="1"/>
    </xf>
    <xf numFmtId="0" fontId="77" fillId="11" borderId="0" xfId="0" applyFont="1" applyFill="1" applyBorder="1" applyAlignment="1">
      <alignment horizontal="center" vertical="center" shrinkToFit="1"/>
    </xf>
    <xf numFmtId="0" fontId="89" fillId="11" borderId="0" xfId="0" applyFont="1" applyFill="1" applyBorder="1" applyAlignment="1">
      <alignment horizontal="center" vertical="center" shrinkToFit="1"/>
    </xf>
    <xf numFmtId="0" fontId="81" fillId="11" borderId="0" xfId="0" applyFont="1" applyFill="1" applyBorder="1" applyAlignment="1">
      <alignment vertical="center" shrinkToFit="1"/>
    </xf>
    <xf numFmtId="0" fontId="60" fillId="11" borderId="0" xfId="0" applyFont="1" applyFill="1" applyBorder="1" applyAlignment="1">
      <alignment horizontal="center" vertical="center"/>
    </xf>
    <xf numFmtId="0" fontId="90" fillId="11" borderId="0" xfId="0" applyFont="1" applyFill="1" applyBorder="1" applyAlignment="1">
      <alignment horizontal="center" vertical="center"/>
    </xf>
    <xf numFmtId="0" fontId="73" fillId="11" borderId="1" xfId="0" applyFont="1" applyFill="1" applyBorder="1" applyAlignment="1">
      <alignment horizontal="center" vertical="center" wrapText="1"/>
    </xf>
    <xf numFmtId="0" fontId="79" fillId="11" borderId="0" xfId="0" applyFont="1" applyFill="1" applyAlignment="1">
      <alignment vertical="center"/>
    </xf>
    <xf numFmtId="0" fontId="50" fillId="11" borderId="0" xfId="0" applyFont="1" applyFill="1" applyAlignment="1">
      <alignment horizontal="left" vertical="center"/>
    </xf>
    <xf numFmtId="0" fontId="65" fillId="11" borderId="32" xfId="0" applyFont="1" applyFill="1" applyBorder="1" applyAlignment="1">
      <alignment horizontal="centerContinuous" vertical="center" wrapText="1"/>
    </xf>
    <xf numFmtId="0" fontId="70" fillId="11" borderId="1" xfId="0" applyFont="1" applyFill="1" applyBorder="1" applyAlignment="1">
      <alignment horizontal="center" vertical="center" wrapText="1"/>
    </xf>
    <xf numFmtId="0" fontId="70" fillId="11" borderId="33" xfId="0" applyFont="1" applyFill="1" applyBorder="1" applyAlignment="1">
      <alignment horizontal="center" vertical="center" wrapText="1"/>
    </xf>
    <xf numFmtId="0" fontId="65" fillId="11" borderId="1" xfId="0" applyFont="1" applyFill="1" applyBorder="1" applyAlignment="1">
      <alignment horizontal="center" vertical="center" wrapText="1"/>
    </xf>
    <xf numFmtId="0" fontId="60" fillId="11" borderId="1" xfId="0" applyFont="1" applyFill="1" applyBorder="1" applyAlignment="1">
      <alignment horizontal="center" vertical="center"/>
    </xf>
    <xf numFmtId="0" fontId="15" fillId="11" borderId="1" xfId="0" applyFont="1" applyFill="1" applyBorder="1" applyAlignment="1">
      <alignment horizontal="center" vertical="center" wrapText="1"/>
    </xf>
    <xf numFmtId="0" fontId="84" fillId="11" borderId="1" xfId="0" applyFont="1" applyFill="1" applyBorder="1" applyAlignment="1">
      <alignment horizontal="left" vertical="center" wrapText="1"/>
    </xf>
    <xf numFmtId="0" fontId="8" fillId="11" borderId="1" xfId="0" applyFont="1" applyFill="1" applyBorder="1" applyAlignment="1">
      <alignment horizontal="center" vertical="center" wrapText="1"/>
    </xf>
    <xf numFmtId="0" fontId="91" fillId="11" borderId="1" xfId="0" applyFont="1" applyFill="1" applyBorder="1" applyAlignment="1">
      <alignment horizontal="center" vertical="center"/>
    </xf>
    <xf numFmtId="0" fontId="76" fillId="11" borderId="1" xfId="0" applyFont="1" applyFill="1" applyBorder="1" applyAlignment="1">
      <alignment horizontal="center" vertical="center"/>
    </xf>
    <xf numFmtId="0" fontId="52" fillId="11" borderId="1" xfId="0" applyFont="1" applyFill="1" applyBorder="1" applyAlignment="1">
      <alignment horizontal="center" vertical="center" wrapText="1"/>
    </xf>
    <xf numFmtId="0" fontId="42" fillId="0" borderId="0" xfId="48" applyFont="1" applyFill="1" applyBorder="1" applyAlignment="1">
      <alignment horizontal="center"/>
    </xf>
    <xf numFmtId="0" fontId="38" fillId="0" borderId="2" xfId="48" applyFont="1" applyFill="1" applyBorder="1" applyAlignment="1">
      <alignment horizontal="center"/>
    </xf>
    <xf numFmtId="0" fontId="92" fillId="0" borderId="2" xfId="48" applyFont="1" applyFill="1" applyBorder="1" applyAlignment="1">
      <alignment horizontal="right" vertical="center"/>
    </xf>
    <xf numFmtId="0" fontId="92" fillId="0" borderId="2" xfId="48" applyFont="1" applyFill="1" applyBorder="1" applyAlignment="1">
      <alignment horizontal="left" vertical="center"/>
    </xf>
    <xf numFmtId="0" fontId="32" fillId="0" borderId="1" xfId="48" applyFont="1" applyFill="1" applyBorder="1" applyAlignment="1">
      <alignment horizontal="center" vertical="center"/>
    </xf>
    <xf numFmtId="0" fontId="27" fillId="0" borderId="1" xfId="48" applyFont="1" applyFill="1" applyBorder="1" applyAlignment="1">
      <alignment horizontal="center" vertical="center" wrapText="1"/>
    </xf>
    <xf numFmtId="0" fontId="94" fillId="0" borderId="2" xfId="48" applyFont="1" applyFill="1" applyBorder="1" applyAlignment="1">
      <alignment horizontal="center" vertical="center"/>
    </xf>
    <xf numFmtId="0" fontId="95" fillId="0" borderId="1" xfId="48" applyFont="1" applyFill="1" applyBorder="1" applyAlignment="1">
      <alignment horizontal="center" vertical="center"/>
    </xf>
    <xf numFmtId="0" fontId="51" fillId="4" borderId="0" xfId="0" applyFont="1" applyFill="1" applyBorder="1" applyAlignment="1" applyProtection="1">
      <alignment vertical="center"/>
    </xf>
    <xf numFmtId="0" fontId="97" fillId="4" borderId="0" xfId="0" applyFont="1" applyFill="1" applyAlignment="1"/>
    <xf numFmtId="0" fontId="20" fillId="0" borderId="2" xfId="48" applyFont="1" applyFill="1" applyBorder="1" applyAlignment="1">
      <alignment horizontal="left" vertical="center"/>
    </xf>
    <xf numFmtId="0" fontId="92" fillId="0" borderId="0" xfId="48" applyFont="1" applyFill="1" applyBorder="1" applyAlignment="1">
      <alignment horizontal="right" vertical="center"/>
    </xf>
    <xf numFmtId="0" fontId="92" fillId="0" borderId="0" xfId="48" applyFont="1" applyFill="1" applyBorder="1" applyAlignment="1">
      <alignment horizontal="left" vertical="center"/>
    </xf>
    <xf numFmtId="1" fontId="26" fillId="0" borderId="1" xfId="9" applyNumberFormat="1" applyFont="1" applyBorder="1" applyAlignment="1">
      <alignment horizontal="center" vertical="center"/>
    </xf>
    <xf numFmtId="0" fontId="26" fillId="0" borderId="1" xfId="9" applyFont="1" applyBorder="1" applyAlignment="1">
      <alignment horizontal="center" vertical="center"/>
    </xf>
    <xf numFmtId="0" fontId="26" fillId="0" borderId="1" xfId="9" applyFont="1" applyBorder="1" applyAlignment="1">
      <alignment horizontal="center"/>
    </xf>
    <xf numFmtId="1" fontId="99" fillId="0" borderId="1" xfId="9" applyNumberFormat="1" applyFont="1" applyBorder="1" applyAlignment="1">
      <alignment horizontal="center" vertical="center"/>
    </xf>
    <xf numFmtId="0" fontId="99" fillId="0" borderId="1" xfId="9" applyFont="1" applyBorder="1" applyAlignment="1">
      <alignment horizontal="center"/>
    </xf>
    <xf numFmtId="0" fontId="99" fillId="0" borderId="1" xfId="9" applyFont="1" applyBorder="1" applyAlignment="1">
      <alignment horizontal="center" vertical="center"/>
    </xf>
    <xf numFmtId="0" fontId="100" fillId="0" borderId="1" xfId="9" applyFont="1" applyBorder="1" applyAlignment="1">
      <alignment horizontal="center"/>
    </xf>
    <xf numFmtId="1" fontId="26" fillId="0" borderId="16" xfId="9" applyNumberFormat="1" applyFont="1" applyBorder="1" applyAlignment="1">
      <alignment horizontal="center" vertical="center"/>
    </xf>
    <xf numFmtId="1" fontId="26" fillId="0" borderId="1" xfId="9" applyNumberFormat="1" applyFont="1" applyBorder="1" applyAlignment="1">
      <alignment horizontal="center"/>
    </xf>
    <xf numFmtId="1" fontId="66" fillId="0" borderId="1" xfId="9" applyNumberFormat="1" applyFont="1" applyBorder="1" applyAlignment="1">
      <alignment horizontal="center"/>
    </xf>
    <xf numFmtId="0" fontId="96" fillId="0" borderId="1" xfId="9" applyFont="1" applyBorder="1" applyAlignment="1">
      <alignment horizontal="center" vertical="center"/>
    </xf>
    <xf numFmtId="0" fontId="26" fillId="0" borderId="1" xfId="9" applyFont="1" applyBorder="1"/>
    <xf numFmtId="0" fontId="101" fillId="0" borderId="1" xfId="9" applyFont="1" applyBorder="1" applyAlignment="1">
      <alignment vertical="center"/>
    </xf>
    <xf numFmtId="0" fontId="102" fillId="0" borderId="1" xfId="9" applyFont="1" applyBorder="1" applyAlignment="1">
      <alignment vertical="center"/>
    </xf>
    <xf numFmtId="0" fontId="103" fillId="0" borderId="1" xfId="9" applyFont="1" applyBorder="1" applyAlignment="1">
      <alignment vertical="center"/>
    </xf>
    <xf numFmtId="0" fontId="67" fillId="0" borderId="1" xfId="9" applyFont="1" applyBorder="1" applyAlignment="1">
      <alignment horizontal="center" vertical="center" wrapText="1"/>
    </xf>
    <xf numFmtId="0" fontId="104" fillId="0" borderId="1" xfId="9" applyFont="1" applyBorder="1" applyAlignment="1">
      <alignment horizontal="center" vertical="center" wrapText="1"/>
    </xf>
    <xf numFmtId="0" fontId="105" fillId="0" borderId="1" xfId="9" applyFont="1" applyBorder="1" applyAlignment="1">
      <alignment horizontal="center" vertical="center" wrapText="1"/>
    </xf>
    <xf numFmtId="0" fontId="8" fillId="0" borderId="1" xfId="9" applyFont="1" applyBorder="1" applyAlignment="1">
      <alignment horizontal="center" vertical="center" wrapText="1"/>
    </xf>
    <xf numFmtId="0" fontId="106" fillId="0" borderId="1" xfId="9" applyFont="1" applyBorder="1" applyAlignment="1">
      <alignment vertical="center"/>
    </xf>
    <xf numFmtId="0" fontId="107" fillId="0" borderId="1" xfId="9" applyFont="1" applyBorder="1" applyAlignment="1">
      <alignment horizontal="center" vertical="center" wrapText="1"/>
    </xf>
    <xf numFmtId="0" fontId="108" fillId="0" borderId="1" xfId="9" applyFont="1" applyBorder="1" applyAlignment="1">
      <alignment vertical="center"/>
    </xf>
    <xf numFmtId="0" fontId="109" fillId="0" borderId="1" xfId="9" applyFont="1" applyBorder="1" applyAlignment="1">
      <alignment horizontal="center" vertical="center" wrapText="1"/>
    </xf>
    <xf numFmtId="0" fontId="1" fillId="0" borderId="0" xfId="50" applyFont="1" applyFill="1" applyBorder="1" applyAlignment="1">
      <alignment vertical="center"/>
    </xf>
    <xf numFmtId="0" fontId="13" fillId="0" borderId="0" xfId="31" applyFont="1" applyFill="1"/>
    <xf numFmtId="0" fontId="1" fillId="0" borderId="0" xfId="31" applyFont="1" applyFill="1"/>
    <xf numFmtId="0" fontId="1" fillId="0" borderId="0" xfId="31" applyFont="1" applyFill="1" applyAlignment="1">
      <alignment vertical="center"/>
    </xf>
    <xf numFmtId="0" fontId="4" fillId="0" borderId="1" xfId="31" applyFont="1" applyFill="1" applyBorder="1" applyAlignment="1">
      <alignment horizontal="center" vertical="center"/>
    </xf>
    <xf numFmtId="0" fontId="1" fillId="0" borderId="1" xfId="31" applyFont="1" applyFill="1" applyBorder="1" applyAlignment="1">
      <alignment horizontal="center" vertical="center"/>
    </xf>
    <xf numFmtId="0" fontId="101" fillId="0" borderId="1" xfId="31" applyFont="1" applyFill="1" applyBorder="1" applyAlignment="1">
      <alignment horizontal="center" vertical="center"/>
    </xf>
    <xf numFmtId="0" fontId="16" fillId="0" borderId="0" xfId="31" applyFont="1" applyFill="1" applyAlignment="1">
      <alignment vertical="center"/>
    </xf>
    <xf numFmtId="0" fontId="8" fillId="0" borderId="0" xfId="10" applyFont="1" applyFill="1" applyAlignment="1">
      <alignment vertical="center" wrapText="1"/>
    </xf>
    <xf numFmtId="0" fontId="8" fillId="0" borderId="1" xfId="10" applyFont="1" applyFill="1" applyBorder="1" applyAlignment="1">
      <alignment horizontal="center" vertical="center" wrapText="1"/>
    </xf>
    <xf numFmtId="0" fontId="8" fillId="0" borderId="0" xfId="10" applyFont="1" applyFill="1" applyBorder="1" applyAlignment="1">
      <alignment horizontal="center" vertical="center" wrapText="1"/>
    </xf>
    <xf numFmtId="0" fontId="8" fillId="0" borderId="0" xfId="10" applyFont="1" applyFill="1" applyAlignment="1">
      <alignment horizontal="center" vertical="center" wrapText="1"/>
    </xf>
    <xf numFmtId="0" fontId="111" fillId="0" borderId="1" xfId="47" applyFont="1" applyFill="1" applyBorder="1" applyAlignment="1">
      <alignment horizontal="center" vertical="center"/>
    </xf>
    <xf numFmtId="0" fontId="100" fillId="0" borderId="1" xfId="10" applyFont="1" applyFill="1" applyBorder="1" applyAlignment="1">
      <alignment horizontal="center" vertical="center" wrapText="1"/>
    </xf>
    <xf numFmtId="1" fontId="26" fillId="0" borderId="1" xfId="10" applyNumberFormat="1" applyFont="1" applyFill="1" applyBorder="1" applyAlignment="1">
      <alignment horizontal="center" vertical="center"/>
    </xf>
    <xf numFmtId="0" fontId="1" fillId="4" borderId="0" xfId="0" applyFont="1" applyFill="1" applyAlignment="1"/>
    <xf numFmtId="0" fontId="11" fillId="0" borderId="2" xfId="10" applyFont="1" applyFill="1" applyBorder="1" applyAlignment="1"/>
    <xf numFmtId="0" fontId="26" fillId="0" borderId="1" xfId="47" applyFont="1" applyFill="1" applyBorder="1" applyAlignment="1">
      <alignment horizontal="center" vertical="center"/>
    </xf>
    <xf numFmtId="0" fontId="1" fillId="4" borderId="0" xfId="0" applyFont="1" applyFill="1" applyAlignment="1">
      <alignment vertical="top" wrapText="1"/>
    </xf>
    <xf numFmtId="0" fontId="20" fillId="0" borderId="1" xfId="51" applyFont="1" applyFill="1" applyBorder="1" applyAlignment="1">
      <alignment horizontal="center" vertical="top" wrapText="1"/>
    </xf>
    <xf numFmtId="0" fontId="28" fillId="0" borderId="1" xfId="51" applyFont="1" applyFill="1" applyBorder="1" applyAlignment="1">
      <alignment vertical="top" wrapText="1"/>
    </xf>
    <xf numFmtId="0" fontId="112" fillId="0" borderId="2" xfId="51" applyFont="1" applyFill="1" applyBorder="1" applyAlignment="1">
      <alignment horizontal="center" vertical="center"/>
    </xf>
    <xf numFmtId="0" fontId="28" fillId="0" borderId="1" xfId="51" applyFont="1" applyFill="1" applyBorder="1" applyAlignment="1">
      <alignment horizontal="center" vertical="center" wrapText="1"/>
    </xf>
    <xf numFmtId="0" fontId="27" fillId="0" borderId="0" xfId="51" applyFont="1" applyFill="1" applyBorder="1" applyAlignment="1">
      <alignment vertical="center"/>
    </xf>
    <xf numFmtId="0" fontId="4" fillId="0" borderId="0" xfId="50" applyFont="1" applyFill="1" applyBorder="1" applyAlignment="1">
      <alignment vertical="center"/>
    </xf>
    <xf numFmtId="0" fontId="113" fillId="0" borderId="1" xfId="51" applyFont="1" applyFill="1" applyBorder="1" applyAlignment="1">
      <alignment horizontal="center" vertical="center" wrapText="1"/>
    </xf>
    <xf numFmtId="0" fontId="33" fillId="0" borderId="1" xfId="47" applyFont="1" applyFill="1" applyBorder="1" applyAlignment="1">
      <alignment horizontal="center" vertical="center" wrapText="1"/>
    </xf>
    <xf numFmtId="0" fontId="34" fillId="0" borderId="0" xfId="47" applyFont="1" applyFill="1" applyBorder="1" applyAlignment="1">
      <alignment vertical="center"/>
    </xf>
    <xf numFmtId="0" fontId="93" fillId="0" borderId="1" xfId="47" applyFont="1" applyFill="1" applyBorder="1" applyAlignment="1">
      <alignment horizontal="center" vertical="center"/>
    </xf>
    <xf numFmtId="14" fontId="93" fillId="0" borderId="1" xfId="47" applyNumberFormat="1" applyFont="1" applyFill="1" applyBorder="1" applyAlignment="1">
      <alignment horizontal="center" vertical="center"/>
    </xf>
    <xf numFmtId="0" fontId="95" fillId="0" borderId="1" xfId="47" applyFont="1" applyFill="1" applyBorder="1" applyAlignment="1">
      <alignment horizontal="center" vertical="center"/>
    </xf>
    <xf numFmtId="0" fontId="95" fillId="0" borderId="1" xfId="47" applyFont="1" applyFill="1" applyBorder="1"/>
    <xf numFmtId="0" fontId="38" fillId="0" borderId="1" xfId="47" applyFont="1" applyFill="1" applyBorder="1" applyAlignment="1">
      <alignment horizontal="center" vertical="center"/>
    </xf>
    <xf numFmtId="0" fontId="38" fillId="0" borderId="1" xfId="47" applyFont="1" applyFill="1" applyBorder="1" applyAlignment="1">
      <alignment horizontal="left" vertical="center"/>
    </xf>
    <xf numFmtId="0" fontId="27" fillId="0" borderId="1" xfId="47" applyFont="1" applyFill="1" applyBorder="1" applyAlignment="1">
      <alignment horizontal="left" vertical="center" wrapText="1"/>
    </xf>
    <xf numFmtId="0" fontId="26" fillId="0" borderId="1" xfId="50" applyFont="1" applyFill="1" applyBorder="1" applyAlignment="1">
      <alignment horizontal="center" vertical="center" wrapText="1"/>
    </xf>
    <xf numFmtId="0" fontId="110" fillId="0" borderId="1" xfId="50" applyFont="1" applyFill="1" applyBorder="1" applyAlignment="1">
      <alignment horizontal="center" vertical="center" wrapText="1"/>
    </xf>
    <xf numFmtId="0" fontId="110" fillId="0" borderId="1" xfId="50" applyFont="1" applyFill="1" applyBorder="1" applyAlignment="1">
      <alignment horizontal="left"/>
    </xf>
    <xf numFmtId="164" fontId="96" fillId="0" borderId="1" xfId="50" applyNumberFormat="1" applyFont="1" applyFill="1" applyBorder="1" applyAlignment="1">
      <alignment horizontal="center" vertical="center" wrapText="1"/>
    </xf>
    <xf numFmtId="1" fontId="110" fillId="0" borderId="1" xfId="50" applyNumberFormat="1" applyFont="1" applyFill="1" applyBorder="1" applyAlignment="1">
      <alignment horizontal="center" vertical="center" wrapText="1"/>
    </xf>
    <xf numFmtId="0" fontId="100" fillId="0" borderId="1" xfId="50" applyFont="1" applyFill="1" applyBorder="1" applyAlignment="1">
      <alignment horizontal="center" vertical="center" shrinkToFit="1"/>
    </xf>
    <xf numFmtId="0" fontId="4" fillId="13" borderId="1" xfId="50" applyFont="1" applyFill="1" applyBorder="1" applyAlignment="1">
      <alignment horizontal="right" shrinkToFit="1"/>
    </xf>
    <xf numFmtId="0" fontId="67" fillId="13" borderId="1" xfId="50" applyFont="1" applyFill="1" applyBorder="1" applyAlignment="1">
      <alignment horizontal="center" vertical="center"/>
    </xf>
    <xf numFmtId="0" fontId="8" fillId="0" borderId="4" xfId="50" applyFont="1" applyFill="1" applyBorder="1" applyAlignment="1">
      <alignment horizontal="center" vertical="center" wrapText="1"/>
    </xf>
    <xf numFmtId="0" fontId="8" fillId="0" borderId="1" xfId="50" applyFont="1" applyFill="1" applyBorder="1" applyAlignment="1">
      <alignment horizontal="center" vertical="center" wrapText="1"/>
    </xf>
    <xf numFmtId="1" fontId="8" fillId="0" borderId="4" xfId="50" applyNumberFormat="1" applyFont="1" applyFill="1" applyBorder="1" applyAlignment="1">
      <alignment horizontal="center" vertical="center" wrapText="1"/>
    </xf>
    <xf numFmtId="0" fontId="8" fillId="0" borderId="4" xfId="50" applyFont="1" applyFill="1" applyBorder="1" applyAlignment="1">
      <alignment horizontal="center" vertical="center" wrapText="1" shrinkToFit="1"/>
    </xf>
    <xf numFmtId="0" fontId="8" fillId="0" borderId="0" xfId="50" applyFont="1" applyFill="1" applyAlignment="1">
      <alignment horizontal="center" vertical="top" wrapText="1"/>
    </xf>
    <xf numFmtId="1" fontId="26" fillId="0" borderId="1" xfId="50" applyNumberFormat="1" applyFont="1" applyFill="1" applyBorder="1" applyAlignment="1">
      <alignment horizontal="center" vertical="center" wrapText="1"/>
    </xf>
    <xf numFmtId="0" fontId="109" fillId="12" borderId="1" xfId="50" applyFont="1" applyFill="1" applyBorder="1" applyAlignment="1">
      <alignment horizontal="center" vertical="center"/>
    </xf>
    <xf numFmtId="0" fontId="11" fillId="0" borderId="0" xfId="9" applyFont="1" applyAlignment="1">
      <alignment horizontal="center" vertical="center"/>
    </xf>
    <xf numFmtId="0" fontId="11" fillId="0" borderId="0" xfId="9" applyFont="1" applyAlignment="1">
      <alignment horizontal="center" vertical="center"/>
    </xf>
    <xf numFmtId="0" fontId="4" fillId="0" borderId="1" xfId="50" applyFont="1" applyFill="1" applyBorder="1" applyAlignment="1">
      <alignment horizontal="left" vertical="center" wrapText="1"/>
    </xf>
    <xf numFmtId="0" fontId="116" fillId="0" borderId="0" xfId="50" applyFont="1" applyFill="1" applyAlignment="1">
      <alignment horizontal="center" vertical="center"/>
    </xf>
    <xf numFmtId="0" fontId="11" fillId="0" borderId="0" xfId="9" applyFont="1" applyAlignment="1">
      <alignment vertical="center"/>
    </xf>
    <xf numFmtId="0" fontId="93" fillId="0" borderId="1" xfId="26" applyFont="1" applyBorder="1" applyAlignment="1">
      <alignment horizontal="center" vertical="center"/>
    </xf>
    <xf numFmtId="1" fontId="93" fillId="0" borderId="1" xfId="26" applyNumberFormat="1" applyFont="1" applyBorder="1" applyAlignment="1">
      <alignment horizontal="center" vertical="center"/>
    </xf>
    <xf numFmtId="0" fontId="67" fillId="0" borderId="1" xfId="26" applyFont="1" applyBorder="1" applyAlignment="1">
      <alignment horizontal="center" vertical="center"/>
    </xf>
    <xf numFmtId="0" fontId="118" fillId="4" borderId="1" xfId="0" applyFont="1" applyFill="1" applyBorder="1" applyAlignment="1">
      <alignment vertical="center"/>
    </xf>
    <xf numFmtId="0" fontId="34" fillId="0" borderId="1" xfId="26" applyFont="1" applyBorder="1" applyAlignment="1">
      <alignment horizontal="center" vertical="center"/>
    </xf>
    <xf numFmtId="1" fontId="119" fillId="0" borderId="1" xfId="9" applyNumberFormat="1" applyFont="1" applyBorder="1" applyAlignment="1">
      <alignment horizontal="center" vertical="center"/>
    </xf>
    <xf numFmtId="0" fontId="33" fillId="0" borderId="1" xfId="26" applyFont="1" applyBorder="1" applyAlignment="1">
      <alignment vertical="center" wrapText="1"/>
    </xf>
    <xf numFmtId="0" fontId="95" fillId="0" borderId="1" xfId="26" applyFont="1" applyBorder="1" applyAlignment="1">
      <alignment horizontal="center" vertical="center" wrapText="1"/>
    </xf>
    <xf numFmtId="0" fontId="33" fillId="0" borderId="1" xfId="26" applyFont="1" applyBorder="1" applyAlignment="1">
      <alignment horizontal="center" vertical="center" wrapText="1"/>
    </xf>
    <xf numFmtId="0" fontId="26" fillId="0" borderId="1" xfId="31" applyNumberFormat="1" applyFont="1" applyFill="1" applyBorder="1" applyAlignment="1" applyProtection="1">
      <alignment horizontal="center" vertical="center"/>
      <protection locked="0"/>
    </xf>
    <xf numFmtId="0" fontId="120" fillId="0" borderId="1" xfId="31" applyNumberFormat="1" applyFont="1" applyFill="1" applyBorder="1" applyAlignment="1" applyProtection="1">
      <alignment horizontal="center" vertical="center"/>
      <protection locked="0"/>
    </xf>
    <xf numFmtId="0" fontId="33" fillId="0" borderId="1" xfId="49" applyFont="1" applyFill="1" applyBorder="1" applyAlignment="1">
      <alignment horizontal="center" vertical="center" wrapText="1"/>
    </xf>
    <xf numFmtId="0" fontId="28" fillId="0" borderId="1" xfId="49" applyFont="1" applyFill="1" applyBorder="1" applyAlignment="1">
      <alignment horizontal="left" vertical="center"/>
    </xf>
    <xf numFmtId="0" fontId="28" fillId="0" borderId="1" xfId="49" applyFont="1" applyFill="1" applyBorder="1" applyAlignment="1">
      <alignment horizontal="center" vertical="center"/>
    </xf>
    <xf numFmtId="0" fontId="41" fillId="0" borderId="1" xfId="49" applyFont="1" applyFill="1" applyBorder="1" applyAlignment="1">
      <alignment horizontal="center" vertical="center"/>
    </xf>
    <xf numFmtId="0" fontId="93" fillId="0" borderId="1" xfId="49" applyFont="1" applyFill="1" applyBorder="1" applyAlignment="1">
      <alignment horizontal="center" vertical="center"/>
    </xf>
    <xf numFmtId="0" fontId="40" fillId="0" borderId="0" xfId="49" applyFont="1" applyFill="1" applyBorder="1"/>
    <xf numFmtId="0" fontId="121" fillId="0" borderId="2" xfId="49" applyFont="1" applyFill="1" applyBorder="1" applyAlignment="1">
      <alignment horizontal="center"/>
    </xf>
    <xf numFmtId="0" fontId="121" fillId="0" borderId="0" xfId="49" applyFont="1" applyFill="1" applyBorder="1" applyAlignment="1">
      <alignment horizontal="center"/>
    </xf>
    <xf numFmtId="0" fontId="40" fillId="0" borderId="2" xfId="49" applyFont="1" applyFill="1" applyBorder="1" applyAlignment="1">
      <alignment horizontal="center"/>
    </xf>
    <xf numFmtId="165" fontId="93" fillId="0" borderId="1" xfId="49" applyNumberFormat="1" applyFont="1" applyFill="1" applyBorder="1" applyAlignment="1">
      <alignment horizontal="center" vertical="center"/>
    </xf>
    <xf numFmtId="0" fontId="33" fillId="0" borderId="0" xfId="46" applyFont="1" applyBorder="1" applyAlignment="1">
      <alignment horizontal="left" wrapText="1"/>
    </xf>
    <xf numFmtId="0" fontId="40" fillId="0" borderId="1" xfId="46" applyFont="1" applyBorder="1" applyAlignment="1">
      <alignment horizontal="center" vertical="center"/>
    </xf>
    <xf numFmtId="0" fontId="38" fillId="0" borderId="1" xfId="46" applyFont="1" applyBorder="1" applyAlignment="1">
      <alignment horizontal="center" vertical="center"/>
    </xf>
    <xf numFmtId="0" fontId="67" fillId="0" borderId="1" xfId="46" applyFont="1" applyBorder="1" applyAlignment="1">
      <alignment horizontal="center" vertical="center"/>
    </xf>
    <xf numFmtId="0" fontId="1" fillId="0" borderId="0" xfId="10" applyFont="1" applyBorder="1" applyAlignment="1">
      <alignment horizontal="center" vertical="center"/>
    </xf>
    <xf numFmtId="0" fontId="8" fillId="0" borderId="1" xfId="10" applyFont="1" applyBorder="1" applyAlignment="1">
      <alignment horizontal="center" vertical="center" wrapText="1"/>
    </xf>
    <xf numFmtId="0" fontId="8" fillId="0" borderId="0" xfId="10" applyFont="1" applyAlignment="1">
      <alignment vertical="center" wrapText="1"/>
    </xf>
    <xf numFmtId="0" fontId="15" fillId="0" borderId="1" xfId="10" applyFont="1" applyBorder="1" applyAlignment="1">
      <alignment horizontal="center" vertical="center"/>
    </xf>
    <xf numFmtId="0" fontId="8" fillId="0" borderId="0" xfId="10" applyFont="1" applyAlignment="1">
      <alignment horizontal="center" vertical="center"/>
    </xf>
    <xf numFmtId="0" fontId="8" fillId="0" borderId="0" xfId="50" applyFont="1" applyFill="1" applyBorder="1" applyAlignment="1">
      <alignment horizontal="center" vertical="center"/>
    </xf>
    <xf numFmtId="0" fontId="118" fillId="0" borderId="0" xfId="50" applyFont="1" applyFill="1" applyBorder="1" applyAlignment="1">
      <alignment vertical="center"/>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27" fillId="0" borderId="0" xfId="48" applyFont="1" applyFill="1" applyAlignment="1">
      <alignment vertical="center"/>
    </xf>
    <xf numFmtId="0" fontId="38" fillId="0" borderId="0" xfId="48" applyFont="1" applyFill="1" applyAlignment="1">
      <alignment horizontal="center" vertical="center"/>
    </xf>
    <xf numFmtId="0" fontId="27" fillId="0" borderId="3" xfId="48" applyFont="1" applyFill="1" applyBorder="1" applyAlignment="1">
      <alignment vertical="center"/>
    </xf>
    <xf numFmtId="0" fontId="28" fillId="0" borderId="3" xfId="48" applyFont="1" applyFill="1" applyBorder="1" applyAlignment="1">
      <alignment horizontal="center" vertical="center"/>
    </xf>
    <xf numFmtId="17" fontId="28" fillId="0" borderId="3" xfId="48" applyNumberFormat="1" applyFont="1" applyFill="1" applyBorder="1" applyAlignment="1">
      <alignment horizontal="center" vertical="center"/>
    </xf>
    <xf numFmtId="17" fontId="93" fillId="0" borderId="3" xfId="48" applyNumberFormat="1" applyFont="1" applyFill="1" applyBorder="1" applyAlignment="1">
      <alignment horizontal="center" vertical="center"/>
    </xf>
    <xf numFmtId="0" fontId="28" fillId="0" borderId="3" xfId="48" applyFont="1" applyFill="1" applyBorder="1"/>
    <xf numFmtId="0" fontId="28" fillId="0" borderId="3" xfId="48" applyFont="1" applyFill="1" applyBorder="1" applyAlignment="1">
      <alignment horizontal="center"/>
    </xf>
    <xf numFmtId="0" fontId="31" fillId="0" borderId="1" xfId="48" applyFont="1" applyFill="1" applyBorder="1" applyAlignment="1">
      <alignment horizontal="center" vertical="center"/>
    </xf>
    <xf numFmtId="0" fontId="27" fillId="0" borderId="1" xfId="48" applyFont="1" applyFill="1" applyBorder="1" applyAlignment="1">
      <alignment vertical="center"/>
    </xf>
    <xf numFmtId="0" fontId="27" fillId="0" borderId="1" xfId="48" applyFont="1" applyFill="1" applyBorder="1" applyAlignment="1">
      <alignment horizontal="left" vertical="center"/>
    </xf>
    <xf numFmtId="0" fontId="39" fillId="0" borderId="1" xfId="48" applyFont="1" applyFill="1" applyBorder="1" applyAlignment="1">
      <alignment horizontal="left" vertical="center" wrapText="1"/>
    </xf>
    <xf numFmtId="0" fontId="27" fillId="0" borderId="0" xfId="48" applyFont="1" applyFill="1" applyAlignment="1">
      <alignment horizontal="left"/>
    </xf>
    <xf numFmtId="0" fontId="4" fillId="0" borderId="1" xfId="9" applyFont="1" applyBorder="1" applyAlignment="1">
      <alignment horizontal="center" vertical="center" wrapText="1"/>
    </xf>
    <xf numFmtId="0" fontId="17" fillId="0" borderId="0" xfId="31" applyFont="1" applyAlignment="1">
      <alignment horizontal="center" vertical="center"/>
    </xf>
    <xf numFmtId="0" fontId="123" fillId="0" borderId="1" xfId="31" applyFont="1" applyBorder="1" applyAlignment="1">
      <alignment horizontal="center"/>
    </xf>
    <xf numFmtId="0" fontId="1" fillId="0" borderId="1" xfId="0" applyFont="1" applyFill="1" applyBorder="1" applyAlignment="1">
      <alignment horizontal="center" vertical="center"/>
    </xf>
    <xf numFmtId="0" fontId="28" fillId="0" borderId="1" xfId="0" applyFont="1" applyBorder="1" applyAlignment="1">
      <alignment horizontal="center" wrapText="1"/>
    </xf>
    <xf numFmtId="0" fontId="40" fillId="0" borderId="0" xfId="0" applyFont="1" applyBorder="1" applyAlignment="1">
      <alignment horizontal="center"/>
    </xf>
    <xf numFmtId="0" fontId="93" fillId="4" borderId="1" xfId="0" applyFont="1" applyFill="1" applyBorder="1" applyAlignment="1" applyProtection="1">
      <alignment horizontal="center" vertical="center"/>
    </xf>
    <xf numFmtId="0" fontId="93" fillId="4" borderId="1" xfId="0" applyFont="1" applyFill="1" applyBorder="1" applyAlignment="1" applyProtection="1">
      <alignment horizontal="center" vertical="center"/>
      <protection locked="0"/>
    </xf>
    <xf numFmtId="0" fontId="93" fillId="4" borderId="1" xfId="0" applyFont="1" applyFill="1" applyBorder="1" applyAlignment="1">
      <alignment horizontal="center" vertical="center"/>
    </xf>
    <xf numFmtId="0" fontId="4" fillId="4" borderId="0" xfId="0" applyFont="1" applyFill="1" applyAlignment="1">
      <alignment vertical="top" wrapText="1"/>
    </xf>
    <xf numFmtId="0" fontId="27" fillId="0" borderId="1" xfId="48" applyFont="1" applyFill="1" applyBorder="1" applyAlignment="1">
      <alignment horizontal="left" vertical="center" wrapText="1"/>
    </xf>
    <xf numFmtId="0" fontId="38" fillId="0" borderId="0" xfId="0" applyFont="1"/>
    <xf numFmtId="0" fontId="38" fillId="4" borderId="0" xfId="0" applyFont="1" applyFill="1" applyAlignment="1">
      <alignment horizontal="right"/>
    </xf>
    <xf numFmtId="0" fontId="38" fillId="4" borderId="0" xfId="0" applyFont="1" applyFill="1"/>
    <xf numFmtId="0" fontId="0" fillId="4" borderId="0" xfId="0" applyFill="1"/>
    <xf numFmtId="0" fontId="38" fillId="4" borderId="0" xfId="0" applyFont="1" applyFill="1" applyAlignment="1">
      <alignment horizontal="center" vertical="top"/>
    </xf>
    <xf numFmtId="0" fontId="38" fillId="4" borderId="0" xfId="0" applyFont="1" applyFill="1" applyAlignment="1">
      <alignment horizontal="left" wrapText="1"/>
    </xf>
    <xf numFmtId="0" fontId="125" fillId="4" borderId="0" xfId="0" applyFont="1" applyFill="1" applyAlignment="1">
      <alignment horizontal="center"/>
    </xf>
    <xf numFmtId="0" fontId="28" fillId="4" borderId="0" xfId="0" applyFont="1" applyFill="1" applyAlignment="1">
      <alignment horizontal="center" vertical="top"/>
    </xf>
    <xf numFmtId="0" fontId="28" fillId="4" borderId="0" xfId="0" applyFont="1" applyFill="1" applyAlignment="1">
      <alignment horizontal="center" vertical="top" wrapText="1"/>
    </xf>
    <xf numFmtId="166" fontId="126" fillId="0" borderId="0" xfId="0" applyNumberFormat="1" applyFont="1" applyAlignment="1">
      <alignment horizontal="center" vertical="top"/>
    </xf>
    <xf numFmtId="0" fontId="0" fillId="11" borderId="0" xfId="0" applyFill="1" applyProtection="1">
      <protection hidden="1"/>
    </xf>
    <xf numFmtId="0" fontId="0" fillId="0" borderId="0" xfId="0" applyProtection="1">
      <protection hidden="1"/>
    </xf>
    <xf numFmtId="0" fontId="127" fillId="0" borderId="0" xfId="0" applyFont="1" applyFill="1" applyAlignment="1" applyProtection="1">
      <alignment horizontal="center" vertical="center"/>
      <protection hidden="1"/>
    </xf>
    <xf numFmtId="0" fontId="127" fillId="11" borderId="0" xfId="0" applyFont="1" applyFill="1" applyAlignment="1" applyProtection="1">
      <alignment vertical="top"/>
      <protection hidden="1"/>
    </xf>
    <xf numFmtId="0" fontId="127" fillId="0" borderId="0" xfId="0" applyFont="1" applyFill="1" applyAlignment="1" applyProtection="1">
      <alignment vertical="top"/>
      <protection hidden="1"/>
    </xf>
    <xf numFmtId="0" fontId="0" fillId="0" borderId="0" xfId="0" applyFill="1" applyProtection="1">
      <protection hidden="1"/>
    </xf>
    <xf numFmtId="0" fontId="128" fillId="7" borderId="0" xfId="0" applyFont="1" applyFill="1" applyProtection="1">
      <protection hidden="1"/>
    </xf>
    <xf numFmtId="0" fontId="129" fillId="14" borderId="0" xfId="0" applyNumberFormat="1" applyFont="1" applyFill="1" applyAlignment="1" applyProtection="1">
      <alignment horizontal="justify" vertical="top" wrapText="1"/>
      <protection hidden="1"/>
    </xf>
    <xf numFmtId="0" fontId="130" fillId="12" borderId="0" xfId="0" applyFont="1" applyFill="1" applyAlignment="1" applyProtection="1">
      <alignment horizontal="justify" vertical="top" wrapText="1"/>
      <protection hidden="1"/>
    </xf>
    <xf numFmtId="0" fontId="130" fillId="12" borderId="0" xfId="0" applyNumberFormat="1" applyFont="1" applyFill="1" applyAlignment="1" applyProtection="1">
      <alignment horizontal="justify" vertical="top" wrapText="1"/>
      <protection hidden="1"/>
    </xf>
    <xf numFmtId="0" fontId="132" fillId="14" borderId="0" xfId="0" applyFont="1" applyFill="1" applyAlignment="1" applyProtection="1">
      <alignment horizontal="justify" vertical="top" wrapText="1"/>
      <protection hidden="1"/>
    </xf>
    <xf numFmtId="0" fontId="132" fillId="14" borderId="0" xfId="0" applyNumberFormat="1" applyFont="1" applyFill="1" applyAlignment="1" applyProtection="1">
      <alignment horizontal="justify" vertical="top" wrapText="1"/>
      <protection hidden="1"/>
    </xf>
    <xf numFmtId="0" fontId="136" fillId="16" borderId="44" xfId="0" applyFont="1" applyFill="1" applyBorder="1" applyAlignment="1" applyProtection="1">
      <alignment vertical="center" wrapText="1"/>
      <protection hidden="1"/>
    </xf>
    <xf numFmtId="0" fontId="138" fillId="17" borderId="45" xfId="0" applyFont="1" applyFill="1" applyBorder="1" applyAlignment="1" applyProtection="1">
      <alignment horizontal="center" vertical="center"/>
      <protection hidden="1"/>
    </xf>
    <xf numFmtId="0" fontId="139" fillId="17" borderId="46" xfId="0" applyFont="1" applyFill="1" applyBorder="1" applyAlignment="1" applyProtection="1">
      <alignment horizontal="center" vertical="center"/>
      <protection hidden="1"/>
    </xf>
    <xf numFmtId="0" fontId="138" fillId="17" borderId="46" xfId="0" applyFont="1" applyFill="1" applyBorder="1" applyAlignment="1" applyProtection="1">
      <alignment horizontal="center" vertical="center"/>
      <protection hidden="1"/>
    </xf>
    <xf numFmtId="0" fontId="139" fillId="17" borderId="47" xfId="0" applyFont="1" applyFill="1" applyBorder="1" applyAlignment="1" applyProtection="1">
      <alignment horizontal="center" vertical="center"/>
      <protection hidden="1"/>
    </xf>
    <xf numFmtId="0" fontId="62" fillId="9" borderId="0" xfId="0" applyFont="1" applyFill="1" applyBorder="1" applyAlignment="1" applyProtection="1">
      <alignment horizontal="center" vertical="center" wrapText="1"/>
      <protection hidden="1"/>
    </xf>
    <xf numFmtId="0" fontId="47" fillId="0" borderId="0" xfId="0" applyFont="1" applyAlignment="1" applyProtection="1">
      <alignment horizontal="center" vertical="center" wrapText="1"/>
      <protection hidden="1"/>
    </xf>
    <xf numFmtId="0" fontId="47" fillId="0" borderId="0" xfId="0" applyFont="1" applyAlignment="1" applyProtection="1">
      <alignment horizontal="center" vertical="center"/>
      <protection hidden="1"/>
    </xf>
    <xf numFmtId="0" fontId="131" fillId="0" borderId="0" xfId="4" applyFont="1" applyAlignment="1" applyProtection="1">
      <alignment horizontal="center" vertical="center"/>
      <protection hidden="1"/>
    </xf>
    <xf numFmtId="0" fontId="94" fillId="0" borderId="0" xfId="0" applyFont="1" applyAlignment="1" applyProtection="1">
      <alignment horizontal="center" vertical="center"/>
      <protection hidden="1"/>
    </xf>
    <xf numFmtId="0" fontId="131" fillId="0" borderId="0" xfId="4" applyFont="1" applyAlignment="1" applyProtection="1">
      <alignment horizontal="center"/>
      <protection hidden="1"/>
    </xf>
    <xf numFmtId="0" fontId="94" fillId="0" borderId="0" xfId="0" applyFont="1" applyAlignment="1" applyProtection="1">
      <alignment horizontal="center"/>
      <protection hidden="1"/>
    </xf>
    <xf numFmtId="0" fontId="66" fillId="15" borderId="0" xfId="0" applyFont="1" applyFill="1" applyAlignment="1" applyProtection="1">
      <alignment horizontal="center" vertical="center"/>
      <protection hidden="1"/>
    </xf>
    <xf numFmtId="0" fontId="52" fillId="8" borderId="1" xfId="0" applyFont="1" applyFill="1" applyBorder="1" applyAlignment="1">
      <alignment horizontal="center" vertical="center" wrapText="1"/>
    </xf>
    <xf numFmtId="0" fontId="89" fillId="11" borderId="1" xfId="0" applyFont="1" applyFill="1" applyBorder="1" applyAlignment="1">
      <alignment horizontal="center" vertical="center" shrinkToFit="1"/>
    </xf>
    <xf numFmtId="0" fontId="81" fillId="11" borderId="1" xfId="0" applyFont="1" applyFill="1" applyBorder="1" applyAlignment="1">
      <alignment vertical="center" shrinkToFit="1"/>
    </xf>
    <xf numFmtId="0" fontId="77" fillId="11" borderId="0" xfId="0" applyFont="1" applyFill="1" applyBorder="1" applyAlignment="1">
      <alignment horizontal="center" vertical="center" shrinkToFit="1"/>
    </xf>
    <xf numFmtId="0" fontId="68" fillId="8" borderId="1" xfId="0" applyFont="1" applyFill="1" applyBorder="1" applyAlignment="1">
      <alignment horizontal="center" vertical="center"/>
    </xf>
    <xf numFmtId="0" fontId="59" fillId="8" borderId="1" xfId="0" applyFont="1" applyFill="1" applyBorder="1" applyAlignment="1">
      <alignment horizontal="center" vertical="center" wrapText="1"/>
    </xf>
    <xf numFmtId="0" fontId="80" fillId="8" borderId="42" xfId="0" applyFont="1" applyFill="1" applyBorder="1" applyAlignment="1">
      <alignment horizontal="center" vertical="center" wrapText="1" shrinkToFit="1"/>
    </xf>
    <xf numFmtId="0" fontId="80" fillId="8" borderId="3" xfId="0" applyFont="1" applyFill="1" applyBorder="1" applyAlignment="1">
      <alignment horizontal="center" vertical="center" wrapText="1" shrinkToFit="1"/>
    </xf>
    <xf numFmtId="0" fontId="68" fillId="8" borderId="5" xfId="0" applyFont="1" applyFill="1" applyBorder="1" applyAlignment="1">
      <alignment horizontal="center" vertical="center"/>
    </xf>
    <xf numFmtId="0" fontId="68" fillId="8" borderId="6" xfId="0" applyFont="1" applyFill="1" applyBorder="1" applyAlignment="1">
      <alignment horizontal="center" vertical="center"/>
    </xf>
    <xf numFmtId="0" fontId="68" fillId="8" borderId="7" xfId="0" applyFont="1" applyFill="1" applyBorder="1" applyAlignment="1">
      <alignment horizontal="center" vertical="center"/>
    </xf>
    <xf numFmtId="0" fontId="70" fillId="8" borderId="42" xfId="0" applyFont="1" applyFill="1" applyBorder="1" applyAlignment="1">
      <alignment horizontal="center" vertical="center" wrapText="1" shrinkToFit="1"/>
    </xf>
    <xf numFmtId="0" fontId="70" fillId="8" borderId="3" xfId="0" applyFont="1" applyFill="1" applyBorder="1" applyAlignment="1">
      <alignment horizontal="center" vertical="center" wrapText="1" shrinkToFit="1"/>
    </xf>
    <xf numFmtId="0" fontId="59" fillId="8" borderId="4" xfId="0" applyFont="1" applyFill="1" applyBorder="1" applyAlignment="1">
      <alignment horizontal="center" vertical="center" wrapText="1"/>
    </xf>
    <xf numFmtId="0" fontId="59" fillId="8" borderId="3" xfId="0" applyFont="1" applyFill="1" applyBorder="1" applyAlignment="1">
      <alignment horizontal="center" vertical="center" wrapText="1"/>
    </xf>
    <xf numFmtId="0" fontId="52" fillId="8" borderId="29" xfId="0" applyFont="1" applyFill="1" applyBorder="1" applyAlignment="1">
      <alignment horizontal="center" vertical="center" wrapText="1"/>
    </xf>
    <xf numFmtId="0" fontId="52" fillId="8" borderId="32" xfId="0" applyFont="1" applyFill="1" applyBorder="1" applyAlignment="1">
      <alignment horizontal="center" vertical="center" wrapText="1"/>
    </xf>
    <xf numFmtId="0" fontId="52" fillId="8" borderId="42" xfId="0" applyFont="1" applyFill="1" applyBorder="1" applyAlignment="1">
      <alignment horizontal="center" vertical="center"/>
    </xf>
    <xf numFmtId="0" fontId="52" fillId="8" borderId="3" xfId="0" applyFont="1" applyFill="1" applyBorder="1" applyAlignment="1">
      <alignment horizontal="center" vertical="center"/>
    </xf>
    <xf numFmtId="0" fontId="77" fillId="11" borderId="0" xfId="0" applyFont="1" applyFill="1" applyBorder="1" applyAlignment="1">
      <alignment horizontal="center" vertical="center"/>
    </xf>
    <xf numFmtId="0" fontId="72" fillId="11" borderId="14" xfId="0" applyFont="1" applyFill="1" applyBorder="1" applyAlignment="1" applyProtection="1">
      <alignment horizontal="center" vertical="center" wrapText="1"/>
      <protection locked="0"/>
    </xf>
    <xf numFmtId="0" fontId="72" fillId="11" borderId="37" xfId="0" applyFont="1" applyFill="1" applyBorder="1" applyAlignment="1" applyProtection="1">
      <alignment horizontal="center" vertical="center" wrapText="1"/>
      <protection locked="0"/>
    </xf>
    <xf numFmtId="0" fontId="57" fillId="11" borderId="0" xfId="0" applyFont="1" applyFill="1" applyBorder="1" applyAlignment="1">
      <alignment horizontal="center" vertical="center"/>
    </xf>
    <xf numFmtId="0" fontId="59" fillId="8" borderId="29" xfId="0" applyFont="1" applyFill="1" applyBorder="1" applyAlignment="1">
      <alignment horizontal="center" vertical="center" wrapText="1"/>
    </xf>
    <xf numFmtId="0" fontId="59" fillId="8" borderId="32" xfId="0" applyFont="1" applyFill="1" applyBorder="1" applyAlignment="1">
      <alignment horizontal="center" vertical="center" wrapText="1"/>
    </xf>
    <xf numFmtId="0" fontId="52" fillId="8" borderId="39" xfId="0" applyFont="1" applyFill="1" applyBorder="1" applyAlignment="1">
      <alignment horizontal="center" vertical="center" wrapText="1"/>
    </xf>
    <xf numFmtId="0" fontId="52" fillId="8" borderId="40" xfId="0" applyFont="1" applyFill="1" applyBorder="1" applyAlignment="1">
      <alignment horizontal="center" vertical="center" wrapText="1"/>
    </xf>
    <xf numFmtId="0" fontId="52" fillId="8" borderId="41" xfId="0" applyFont="1" applyFill="1" applyBorder="1" applyAlignment="1">
      <alignment horizontal="center" vertical="center" wrapText="1"/>
    </xf>
    <xf numFmtId="0" fontId="52" fillId="8" borderId="30" xfId="0" applyFont="1" applyFill="1" applyBorder="1" applyAlignment="1">
      <alignment horizontal="center" vertical="center" wrapText="1"/>
    </xf>
    <xf numFmtId="0" fontId="52" fillId="8" borderId="31" xfId="0" applyFont="1" applyFill="1" applyBorder="1" applyAlignment="1">
      <alignment horizontal="center" vertical="center" wrapText="1"/>
    </xf>
    <xf numFmtId="0" fontId="52" fillId="8" borderId="33" xfId="0" applyFont="1" applyFill="1" applyBorder="1" applyAlignment="1">
      <alignment horizontal="center" vertical="center" wrapText="1"/>
    </xf>
    <xf numFmtId="0" fontId="51" fillId="8" borderId="5" xfId="0" applyFont="1" applyFill="1" applyBorder="1" applyAlignment="1">
      <alignment horizontal="center" vertical="center" wrapText="1"/>
    </xf>
    <xf numFmtId="0" fontId="51" fillId="8" borderId="7" xfId="0" applyFont="1" applyFill="1" applyBorder="1" applyAlignment="1">
      <alignment horizontal="center" vertical="center" wrapText="1"/>
    </xf>
    <xf numFmtId="0" fontId="60" fillId="10" borderId="1" xfId="0" applyFont="1" applyFill="1" applyBorder="1" applyAlignment="1">
      <alignment horizontal="center" vertical="center" wrapText="1"/>
    </xf>
    <xf numFmtId="0" fontId="59" fillId="11" borderId="29" xfId="0" applyFont="1" applyFill="1" applyBorder="1" applyAlignment="1">
      <alignment horizontal="center" vertical="center" wrapText="1"/>
    </xf>
    <xf numFmtId="0" fontId="59" fillId="11" borderId="32" xfId="0" applyFont="1" applyFill="1" applyBorder="1" applyAlignment="1">
      <alignment horizontal="center" vertical="center" wrapText="1"/>
    </xf>
    <xf numFmtId="0" fontId="59" fillId="11" borderId="30" xfId="0" applyFont="1" applyFill="1" applyBorder="1" applyAlignment="1">
      <alignment horizontal="center" vertical="center" wrapText="1"/>
    </xf>
    <xf numFmtId="0" fontId="59" fillId="11" borderId="1" xfId="0" applyFont="1" applyFill="1" applyBorder="1" applyAlignment="1">
      <alignment horizontal="center" vertical="center" wrapText="1"/>
    </xf>
    <xf numFmtId="0" fontId="52" fillId="11" borderId="30" xfId="0" applyFont="1" applyFill="1" applyBorder="1" applyAlignment="1">
      <alignment horizontal="center" vertical="center" wrapText="1"/>
    </xf>
    <xf numFmtId="0" fontId="52" fillId="11" borderId="31" xfId="0" applyFont="1" applyFill="1" applyBorder="1" applyAlignment="1">
      <alignment horizontal="center" vertical="center" wrapText="1"/>
    </xf>
    <xf numFmtId="0" fontId="52" fillId="11" borderId="33" xfId="0" applyFont="1" applyFill="1" applyBorder="1" applyAlignment="1">
      <alignment horizontal="center" vertical="center" wrapText="1"/>
    </xf>
    <xf numFmtId="0" fontId="60" fillId="11" borderId="5" xfId="0" applyFont="1" applyFill="1" applyBorder="1" applyAlignment="1">
      <alignment horizontal="center" vertical="center" wrapText="1"/>
    </xf>
    <xf numFmtId="0" fontId="60" fillId="11" borderId="6" xfId="0" applyFont="1" applyFill="1" applyBorder="1" applyAlignment="1">
      <alignment horizontal="center" vertical="center" wrapText="1"/>
    </xf>
    <xf numFmtId="0" fontId="60" fillId="11" borderId="7" xfId="0" applyFont="1" applyFill="1" applyBorder="1" applyAlignment="1">
      <alignment horizontal="center" vertical="center" wrapText="1"/>
    </xf>
    <xf numFmtId="0" fontId="52" fillId="10" borderId="31" xfId="0" applyFont="1" applyFill="1" applyBorder="1" applyAlignment="1">
      <alignment horizontal="center" vertical="center" wrapText="1"/>
    </xf>
    <xf numFmtId="0" fontId="52" fillId="10" borderId="33" xfId="0" applyFont="1" applyFill="1" applyBorder="1" applyAlignment="1">
      <alignment horizontal="center" vertical="center" wrapText="1"/>
    </xf>
    <xf numFmtId="0" fontId="73" fillId="10" borderId="29" xfId="0" applyFont="1" applyFill="1" applyBorder="1" applyAlignment="1">
      <alignment horizontal="center" vertical="center" wrapText="1"/>
    </xf>
    <xf numFmtId="0" fontId="73" fillId="10" borderId="32" xfId="0" applyFont="1" applyFill="1" applyBorder="1" applyAlignment="1">
      <alignment horizontal="center" vertical="center" wrapText="1"/>
    </xf>
    <xf numFmtId="0" fontId="73" fillId="10" borderId="30" xfId="0" applyFont="1" applyFill="1" applyBorder="1" applyAlignment="1">
      <alignment horizontal="center" vertical="center" wrapText="1"/>
    </xf>
    <xf numFmtId="0" fontId="73" fillId="10" borderId="1" xfId="0" applyFont="1" applyFill="1" applyBorder="1" applyAlignment="1">
      <alignment horizontal="center" vertical="center" wrapText="1"/>
    </xf>
    <xf numFmtId="0" fontId="52" fillId="10" borderId="30" xfId="0" applyFont="1" applyFill="1" applyBorder="1" applyAlignment="1">
      <alignment horizontal="center" vertical="center" wrapText="1"/>
    </xf>
    <xf numFmtId="0" fontId="30" fillId="0" borderId="0" xfId="0" applyFont="1" applyAlignment="1">
      <alignment horizontal="center" vertical="center"/>
    </xf>
    <xf numFmtId="0" fontId="45" fillId="11" borderId="25" xfId="0" applyFont="1" applyFill="1" applyBorder="1" applyAlignment="1">
      <alignment horizontal="right" vertical="center"/>
    </xf>
    <xf numFmtId="0" fontId="45" fillId="11" borderId="2" xfId="0" applyFont="1" applyFill="1" applyBorder="1" applyAlignment="1">
      <alignment horizontal="right" vertical="center"/>
    </xf>
    <xf numFmtId="0" fontId="49" fillId="4" borderId="2" xfId="0" applyFont="1" applyFill="1" applyBorder="1" applyAlignment="1">
      <alignment horizontal="left" vertical="center"/>
    </xf>
    <xf numFmtId="0" fontId="53" fillId="7" borderId="6" xfId="0" applyFont="1" applyFill="1" applyBorder="1" applyAlignment="1">
      <alignment horizontal="left" vertical="center"/>
    </xf>
    <xf numFmtId="0" fontId="53" fillId="7" borderId="24" xfId="0" applyFont="1" applyFill="1" applyBorder="1" applyAlignment="1">
      <alignment horizontal="left" vertical="center"/>
    </xf>
    <xf numFmtId="0" fontId="45" fillId="11" borderId="26" xfId="0" applyFont="1" applyFill="1" applyBorder="1" applyAlignment="1">
      <alignment horizontal="right" vertical="center"/>
    </xf>
    <xf numFmtId="0" fontId="45" fillId="11" borderId="27" xfId="0" applyFont="1" applyFill="1" applyBorder="1" applyAlignment="1">
      <alignment horizontal="right" vertical="center"/>
    </xf>
    <xf numFmtId="0" fontId="49" fillId="4" borderId="27" xfId="0" applyFont="1" applyFill="1" applyBorder="1" applyAlignment="1">
      <alignment horizontal="left" vertical="center"/>
    </xf>
    <xf numFmtId="0" fontId="56" fillId="11" borderId="27" xfId="0" applyFont="1" applyFill="1" applyBorder="1" applyAlignment="1">
      <alignment horizontal="left" vertical="center"/>
    </xf>
    <xf numFmtId="0" fontId="56" fillId="11" borderId="28" xfId="0" applyFont="1" applyFill="1" applyBorder="1" applyAlignment="1">
      <alignment horizontal="left" vertical="center"/>
    </xf>
    <xf numFmtId="0" fontId="45" fillId="11" borderId="17" xfId="0" applyFont="1" applyFill="1" applyBorder="1" applyAlignment="1">
      <alignment horizontal="right" vertical="center"/>
    </xf>
    <xf numFmtId="0" fontId="45" fillId="11" borderId="18" xfId="0" applyFont="1" applyFill="1" applyBorder="1" applyAlignment="1">
      <alignment horizontal="right" vertical="center"/>
    </xf>
    <xf numFmtId="0" fontId="46" fillId="4" borderId="18" xfId="0" applyFont="1" applyFill="1" applyBorder="1" applyAlignment="1">
      <alignment horizontal="left" vertical="center"/>
    </xf>
    <xf numFmtId="0" fontId="46" fillId="4" borderId="19" xfId="0" applyFont="1" applyFill="1" applyBorder="1" applyAlignment="1">
      <alignment horizontal="left" vertical="center"/>
    </xf>
    <xf numFmtId="0" fontId="45" fillId="11" borderId="20" xfId="0" applyFont="1" applyFill="1" applyBorder="1" applyAlignment="1">
      <alignment horizontal="right" vertical="center"/>
    </xf>
    <xf numFmtId="0" fontId="45" fillId="11" borderId="21" xfId="0" applyFont="1" applyFill="1" applyBorder="1" applyAlignment="1">
      <alignment horizontal="right" vertical="center"/>
    </xf>
    <xf numFmtId="0" fontId="15" fillId="4" borderId="21" xfId="0" applyFont="1" applyFill="1" applyBorder="1" applyAlignment="1">
      <alignment horizontal="left" vertical="center"/>
    </xf>
    <xf numFmtId="0" fontId="15" fillId="4" borderId="22" xfId="0" applyFont="1" applyFill="1" applyBorder="1" applyAlignment="1">
      <alignment horizontal="left" vertical="center"/>
    </xf>
    <xf numFmtId="0" fontId="45" fillId="11" borderId="23" xfId="0" applyFont="1" applyFill="1" applyBorder="1" applyAlignment="1">
      <alignment horizontal="right" vertical="center"/>
    </xf>
    <xf numFmtId="0" fontId="45" fillId="11" borderId="6" xfId="0" applyFont="1" applyFill="1" applyBorder="1" applyAlignment="1">
      <alignment horizontal="right" vertical="center"/>
    </xf>
    <xf numFmtId="0" fontId="49" fillId="4" borderId="6" xfId="0" applyFont="1" applyFill="1" applyBorder="1" applyAlignment="1">
      <alignment horizontal="left" vertical="center"/>
    </xf>
    <xf numFmtId="0" fontId="52" fillId="7" borderId="6" xfId="0" applyFont="1" applyFill="1" applyBorder="1" applyAlignment="1">
      <alignment horizontal="left" vertical="center"/>
    </xf>
    <xf numFmtId="0" fontId="52" fillId="7" borderId="24" xfId="0" applyFont="1" applyFill="1" applyBorder="1" applyAlignment="1">
      <alignment horizontal="left" vertical="center"/>
    </xf>
    <xf numFmtId="0" fontId="1" fillId="4" borderId="0" xfId="0" applyFont="1" applyFill="1" applyAlignment="1">
      <alignment horizontal="center"/>
    </xf>
    <xf numFmtId="0" fontId="1" fillId="4" borderId="0" xfId="0" applyFont="1" applyFill="1" applyAlignment="1">
      <alignment horizontal="center" vertical="top" wrapText="1"/>
    </xf>
    <xf numFmtId="0" fontId="97" fillId="4" borderId="0" xfId="0" applyFont="1" applyFill="1" applyAlignment="1">
      <alignment horizontal="center"/>
    </xf>
    <xf numFmtId="0" fontId="42" fillId="0" borderId="0" xfId="48" applyFont="1" applyFill="1" applyBorder="1" applyAlignment="1">
      <alignment horizontal="center"/>
    </xf>
    <xf numFmtId="0" fontId="20" fillId="0" borderId="0" xfId="48" applyFont="1" applyFill="1" applyBorder="1" applyAlignment="1">
      <alignment horizontal="left" vertical="center"/>
    </xf>
    <xf numFmtId="0" fontId="98" fillId="0" borderId="0" xfId="48" applyFont="1" applyFill="1" applyBorder="1" applyAlignment="1">
      <alignment horizontal="center"/>
    </xf>
    <xf numFmtId="0" fontId="51" fillId="4" borderId="0" xfId="0" applyFont="1" applyFill="1" applyBorder="1" applyAlignment="1" applyProtection="1">
      <alignment horizontal="left" vertical="center"/>
    </xf>
    <xf numFmtId="0" fontId="11" fillId="0" borderId="0" xfId="9" applyFont="1" applyAlignment="1">
      <alignment horizontal="center" vertical="center"/>
    </xf>
    <xf numFmtId="0" fontId="8" fillId="0" borderId="1" xfId="9" applyFont="1" applyBorder="1" applyAlignment="1">
      <alignment horizontal="center" vertical="center"/>
    </xf>
    <xf numFmtId="0" fontId="8" fillId="0" borderId="1" xfId="9" applyFont="1" applyBorder="1" applyAlignment="1">
      <alignment horizontal="center" vertical="center" wrapText="1"/>
    </xf>
    <xf numFmtId="0" fontId="8" fillId="0" borderId="4" xfId="9" applyFont="1" applyBorder="1" applyAlignment="1">
      <alignment horizontal="center" vertical="center" wrapText="1"/>
    </xf>
    <xf numFmtId="0" fontId="8" fillId="0" borderId="3" xfId="9" applyFont="1" applyBorder="1" applyAlignment="1">
      <alignment horizontal="center" vertical="center" wrapText="1"/>
    </xf>
    <xf numFmtId="0" fontId="8" fillId="0" borderId="2" xfId="9" applyFont="1" applyBorder="1" applyAlignment="1">
      <alignment horizontal="left" vertical="center"/>
    </xf>
    <xf numFmtId="0" fontId="1" fillId="0" borderId="0" xfId="50" applyFont="1" applyFill="1" applyBorder="1" applyAlignment="1">
      <alignment horizontal="left" vertical="center"/>
    </xf>
    <xf numFmtId="1" fontId="26" fillId="0" borderId="4" xfId="9" applyNumberFormat="1" applyFont="1" applyBorder="1" applyAlignment="1">
      <alignment horizontal="center" vertical="center"/>
    </xf>
    <xf numFmtId="1" fontId="26" fillId="0" borderId="16" xfId="9" applyNumberFormat="1" applyFont="1" applyBorder="1" applyAlignment="1">
      <alignment horizontal="center" vertical="center"/>
    </xf>
    <xf numFmtId="1" fontId="26" fillId="0" borderId="3" xfId="9" applyNumberFormat="1" applyFont="1" applyBorder="1" applyAlignment="1">
      <alignment horizontal="center" vertical="center"/>
    </xf>
    <xf numFmtId="0" fontId="8" fillId="0" borderId="21" xfId="50" applyFont="1" applyFill="1" applyBorder="1" applyAlignment="1">
      <alignment horizontal="center" vertical="center"/>
    </xf>
    <xf numFmtId="0" fontId="1" fillId="0" borderId="5" xfId="31" applyFont="1" applyFill="1" applyBorder="1" applyAlignment="1">
      <alignment horizontal="center" vertical="center" wrapText="1"/>
    </xf>
    <xf numFmtId="0" fontId="1" fillId="0" borderId="6" xfId="31" applyFont="1" applyFill="1" applyBorder="1" applyAlignment="1">
      <alignment horizontal="center" vertical="center" wrapText="1"/>
    </xf>
    <xf numFmtId="0" fontId="1" fillId="0" borderId="7" xfId="31" applyFont="1" applyFill="1" applyBorder="1" applyAlignment="1">
      <alignment horizontal="center" vertical="center" wrapText="1"/>
    </xf>
    <xf numFmtId="0" fontId="1" fillId="0" borderId="1" xfId="31" applyFont="1" applyFill="1" applyBorder="1" applyAlignment="1">
      <alignment horizontal="center" vertical="center" wrapText="1"/>
    </xf>
    <xf numFmtId="0" fontId="15" fillId="0" borderId="2" xfId="50" applyFont="1" applyFill="1" applyBorder="1" applyAlignment="1">
      <alignment horizontal="center" vertical="center"/>
    </xf>
    <xf numFmtId="0" fontId="15" fillId="0" borderId="2" xfId="50" applyFont="1" applyFill="1" applyBorder="1" applyAlignment="1">
      <alignment horizontal="left" vertical="center"/>
    </xf>
    <xf numFmtId="0" fontId="16" fillId="0" borderId="0" xfId="31" applyFont="1" applyFill="1" applyAlignment="1">
      <alignment horizontal="center" vertical="center"/>
    </xf>
    <xf numFmtId="0" fontId="1" fillId="0" borderId="2" xfId="50" applyFont="1" applyFill="1" applyBorder="1" applyAlignment="1">
      <alignment horizontal="center"/>
    </xf>
    <xf numFmtId="0" fontId="11" fillId="0" borderId="0" xfId="50" applyFont="1" applyFill="1" applyAlignment="1">
      <alignment horizontal="center" wrapText="1"/>
    </xf>
    <xf numFmtId="0" fontId="4" fillId="0" borderId="4" xfId="31" applyFont="1" applyFill="1" applyBorder="1" applyAlignment="1">
      <alignment horizontal="center" vertical="center"/>
    </xf>
    <xf numFmtId="0" fontId="4" fillId="0" borderId="3" xfId="31" applyFont="1" applyFill="1" applyBorder="1" applyAlignment="1">
      <alignment horizontal="center" vertical="center"/>
    </xf>
    <xf numFmtId="0" fontId="1" fillId="0" borderId="4" xfId="31" applyFont="1" applyFill="1" applyBorder="1" applyAlignment="1">
      <alignment horizontal="center" vertical="center" wrapText="1"/>
    </xf>
    <xf numFmtId="0" fontId="1" fillId="0" borderId="3" xfId="31" applyFont="1" applyFill="1" applyBorder="1" applyAlignment="1">
      <alignment horizontal="center" vertical="center" wrapText="1"/>
    </xf>
    <xf numFmtId="0" fontId="1" fillId="0" borderId="4" xfId="31" applyFont="1" applyFill="1" applyBorder="1" applyAlignment="1">
      <alignment horizontal="center" vertical="center"/>
    </xf>
    <xf numFmtId="0" fontId="1" fillId="0" borderId="3" xfId="31" applyFont="1" applyFill="1" applyBorder="1" applyAlignment="1">
      <alignment horizontal="center" vertical="center"/>
    </xf>
    <xf numFmtId="0" fontId="110" fillId="0" borderId="2" xfId="50" applyFont="1" applyFill="1" applyBorder="1" applyAlignment="1">
      <alignment horizontal="center"/>
    </xf>
    <xf numFmtId="0" fontId="4" fillId="0" borderId="0" xfId="50" applyFont="1" applyFill="1" applyAlignment="1">
      <alignment horizontal="center" vertical="center" wrapText="1"/>
    </xf>
    <xf numFmtId="0" fontId="4" fillId="0" borderId="2" xfId="50" applyFont="1" applyFill="1" applyBorder="1" applyAlignment="1">
      <alignment horizontal="center" vertical="center" wrapText="1"/>
    </xf>
    <xf numFmtId="0" fontId="8" fillId="0" borderId="1" xfId="10" applyFont="1" applyFill="1" applyBorder="1" applyAlignment="1">
      <alignment horizontal="center" vertical="center" wrapText="1"/>
    </xf>
    <xf numFmtId="0" fontId="8" fillId="0" borderId="1" xfId="10" applyFont="1" applyFill="1" applyBorder="1" applyAlignment="1">
      <alignment horizontal="left" vertical="center" wrapText="1"/>
    </xf>
    <xf numFmtId="0" fontId="8" fillId="0" borderId="4" xfId="10" applyFont="1" applyFill="1" applyBorder="1" applyAlignment="1">
      <alignment horizontal="center" vertical="center" wrapText="1"/>
    </xf>
    <xf numFmtId="0" fontId="8" fillId="0" borderId="3" xfId="10" applyFont="1" applyFill="1" applyBorder="1" applyAlignment="1">
      <alignment horizontal="center" vertical="center" wrapText="1"/>
    </xf>
    <xf numFmtId="1" fontId="8" fillId="0" borderId="4" xfId="10" applyNumberFormat="1" applyFont="1" applyFill="1" applyBorder="1" applyAlignment="1">
      <alignment horizontal="center" vertical="center" wrapText="1"/>
    </xf>
    <xf numFmtId="1" fontId="8" fillId="0" borderId="3" xfId="10" applyNumberFormat="1" applyFont="1" applyFill="1" applyBorder="1" applyAlignment="1">
      <alignment horizontal="center" vertical="center" wrapText="1"/>
    </xf>
    <xf numFmtId="0" fontId="8" fillId="0" borderId="1" xfId="10" quotePrefix="1" applyFont="1" applyFill="1" applyBorder="1" applyAlignment="1">
      <alignment horizontal="center" vertical="center" wrapText="1"/>
    </xf>
    <xf numFmtId="1" fontId="8" fillId="0" borderId="1" xfId="10" applyNumberFormat="1" applyFont="1" applyFill="1" applyBorder="1" applyAlignment="1">
      <alignment horizontal="center" vertical="center" wrapText="1"/>
    </xf>
    <xf numFmtId="0" fontId="110" fillId="0" borderId="2" xfId="10" applyFont="1" applyFill="1" applyBorder="1" applyAlignment="1">
      <alignment horizontal="left" vertical="center"/>
    </xf>
    <xf numFmtId="0" fontId="11" fillId="0" borderId="2" xfId="10" applyFont="1" applyFill="1" applyBorder="1" applyAlignment="1">
      <alignment horizontal="center"/>
    </xf>
    <xf numFmtId="0" fontId="110" fillId="0" borderId="2" xfId="10" applyFont="1" applyFill="1" applyBorder="1" applyAlignment="1">
      <alignment horizontal="center" vertical="center"/>
    </xf>
    <xf numFmtId="0" fontId="1" fillId="0" borderId="0" xfId="50" applyFont="1" applyFill="1" applyBorder="1" applyAlignment="1">
      <alignment horizontal="center" vertical="center"/>
    </xf>
    <xf numFmtId="0" fontId="111" fillId="0" borderId="5" xfId="10" applyFont="1" applyFill="1" applyBorder="1" applyAlignment="1">
      <alignment horizontal="center"/>
    </xf>
    <xf numFmtId="0" fontId="111" fillId="0" borderId="6" xfId="10" applyFont="1" applyFill="1" applyBorder="1" applyAlignment="1">
      <alignment horizontal="center"/>
    </xf>
    <xf numFmtId="0" fontId="111" fillId="0" borderId="7" xfId="10" applyFont="1" applyFill="1" applyBorder="1" applyAlignment="1">
      <alignment horizontal="center"/>
    </xf>
    <xf numFmtId="0" fontId="1" fillId="0" borderId="2" xfId="10" applyFont="1" applyFill="1" applyBorder="1" applyAlignment="1">
      <alignment horizontal="center"/>
    </xf>
    <xf numFmtId="0" fontId="15" fillId="0" borderId="1" xfId="10" applyFont="1" applyFill="1" applyBorder="1" applyAlignment="1">
      <alignment horizontal="center" vertical="center" wrapText="1"/>
    </xf>
    <xf numFmtId="0" fontId="15" fillId="0" borderId="1" xfId="10" applyFont="1" applyFill="1" applyBorder="1" applyAlignment="1">
      <alignment horizontal="left" vertical="center" wrapText="1"/>
    </xf>
    <xf numFmtId="0" fontId="1" fillId="4" borderId="0" xfId="0" applyFont="1" applyFill="1" applyAlignment="1">
      <alignment horizontal="center" vertical="center" wrapText="1"/>
    </xf>
    <xf numFmtId="0" fontId="38" fillId="0" borderId="2" xfId="51" applyFont="1" applyFill="1" applyBorder="1" applyAlignment="1">
      <alignment horizontal="center" vertical="center"/>
    </xf>
    <xf numFmtId="0" fontId="28" fillId="0" borderId="1" xfId="51" applyFont="1" applyFill="1" applyBorder="1" applyAlignment="1">
      <alignment horizontal="center" vertical="center" wrapText="1"/>
    </xf>
    <xf numFmtId="0" fontId="28" fillId="0" borderId="4" xfId="51" applyFont="1" applyFill="1" applyBorder="1" applyAlignment="1">
      <alignment horizontal="center" vertical="top" wrapText="1"/>
    </xf>
    <xf numFmtId="0" fontId="28" fillId="0" borderId="3" xfId="51" applyFont="1" applyFill="1" applyBorder="1" applyAlignment="1">
      <alignment horizontal="center" vertical="top" wrapText="1"/>
    </xf>
    <xf numFmtId="0" fontId="28" fillId="0" borderId="1" xfId="51" applyFont="1" applyFill="1" applyBorder="1" applyAlignment="1">
      <alignment horizontal="center" vertical="top" wrapText="1"/>
    </xf>
    <xf numFmtId="0" fontId="0" fillId="0" borderId="5" xfId="51" applyFont="1" applyFill="1" applyBorder="1" applyAlignment="1">
      <alignment horizontal="center" vertical="top" wrapText="1"/>
    </xf>
    <xf numFmtId="0" fontId="20" fillId="0" borderId="6" xfId="51" applyFont="1" applyFill="1" applyBorder="1" applyAlignment="1">
      <alignment horizontal="center" vertical="top" wrapText="1"/>
    </xf>
    <xf numFmtId="0" fontId="20" fillId="0" borderId="7" xfId="51" applyFont="1" applyFill="1" applyBorder="1" applyAlignment="1">
      <alignment horizontal="center" vertical="top" wrapText="1"/>
    </xf>
    <xf numFmtId="0" fontId="114" fillId="0" borderId="2" xfId="47" applyFont="1" applyFill="1" applyBorder="1" applyAlignment="1">
      <alignment horizontal="center" vertical="center"/>
    </xf>
    <xf numFmtId="0" fontId="93" fillId="0" borderId="2" xfId="51" applyFont="1" applyFill="1" applyBorder="1" applyAlignment="1">
      <alignment horizontal="left"/>
    </xf>
    <xf numFmtId="0" fontId="4" fillId="4" borderId="0" xfId="0" applyFont="1" applyFill="1" applyAlignment="1">
      <alignment horizontal="center" vertical="top" wrapText="1"/>
    </xf>
    <xf numFmtId="0" fontId="1" fillId="0" borderId="21" xfId="50" applyFont="1" applyFill="1" applyBorder="1" applyAlignment="1">
      <alignment horizontal="left" vertical="center"/>
    </xf>
    <xf numFmtId="0" fontId="1" fillId="13" borderId="5" xfId="50" applyFont="1" applyFill="1" applyBorder="1" applyAlignment="1">
      <alignment horizontal="center" vertical="center" wrapText="1"/>
    </xf>
    <xf numFmtId="0" fontId="1" fillId="13" borderId="6" xfId="50" applyFont="1" applyFill="1" applyBorder="1" applyAlignment="1">
      <alignment horizontal="center" vertical="center" wrapText="1"/>
    </xf>
    <xf numFmtId="0" fontId="1" fillId="13" borderId="7" xfId="50" applyFont="1" applyFill="1" applyBorder="1" applyAlignment="1">
      <alignment horizontal="center" vertical="center" wrapText="1"/>
    </xf>
    <xf numFmtId="0" fontId="1" fillId="12" borderId="5" xfId="50" applyFont="1" applyFill="1" applyBorder="1" applyAlignment="1">
      <alignment horizontal="center" vertical="center" wrapText="1"/>
    </xf>
    <xf numFmtId="0" fontId="1" fillId="12" borderId="6" xfId="50" applyFont="1" applyFill="1" applyBorder="1" applyAlignment="1">
      <alignment horizontal="center" vertical="center" wrapText="1"/>
    </xf>
    <xf numFmtId="0" fontId="1" fillId="12" borderId="7" xfId="50" applyFont="1" applyFill="1" applyBorder="1" applyAlignment="1">
      <alignment horizontal="center" vertical="center" wrapText="1"/>
    </xf>
    <xf numFmtId="0" fontId="15" fillId="0" borderId="2" xfId="50" applyFont="1" applyFill="1" applyBorder="1" applyAlignment="1">
      <alignment horizontal="center"/>
    </xf>
    <xf numFmtId="0" fontId="4" fillId="0" borderId="2" xfId="50" applyFont="1" applyFill="1" applyBorder="1" applyAlignment="1">
      <alignment horizontal="center"/>
    </xf>
    <xf numFmtId="0" fontId="26" fillId="0" borderId="2" xfId="50" applyFont="1" applyFill="1" applyBorder="1" applyAlignment="1">
      <alignment horizontal="center"/>
    </xf>
    <xf numFmtId="0" fontId="38" fillId="0" borderId="2" xfId="26" applyFont="1" applyBorder="1" applyAlignment="1">
      <alignment horizontal="right" vertical="center"/>
    </xf>
    <xf numFmtId="0" fontId="26" fillId="0" borderId="2" xfId="26" applyFont="1" applyFill="1" applyBorder="1" applyAlignment="1">
      <alignment horizontal="left" vertical="center"/>
    </xf>
    <xf numFmtId="0" fontId="117" fillId="0" borderId="0" xfId="9" applyFont="1" applyAlignment="1">
      <alignment horizontal="center" vertical="center"/>
    </xf>
    <xf numFmtId="0" fontId="33" fillId="0" borderId="4" xfId="26" applyFont="1" applyBorder="1" applyAlignment="1">
      <alignment horizontal="center" vertical="center" wrapText="1"/>
    </xf>
    <xf numFmtId="0" fontId="33" fillId="0" borderId="3" xfId="26" applyFont="1" applyBorder="1" applyAlignment="1">
      <alignment horizontal="center" vertical="center" wrapText="1"/>
    </xf>
    <xf numFmtId="0" fontId="33" fillId="0" borderId="1" xfId="26" applyFont="1" applyBorder="1" applyAlignment="1">
      <alignment horizontal="center" vertical="center" wrapText="1"/>
    </xf>
    <xf numFmtId="0" fontId="33" fillId="0" borderId="1" xfId="26" applyFont="1" applyBorder="1" applyAlignment="1">
      <alignment horizontal="center" vertical="center"/>
    </xf>
    <xf numFmtId="0" fontId="33" fillId="0" borderId="4" xfId="26" applyFont="1" applyBorder="1" applyAlignment="1">
      <alignment horizontal="center" vertical="center"/>
    </xf>
    <xf numFmtId="0" fontId="33" fillId="0" borderId="3" xfId="26" applyFont="1" applyBorder="1" applyAlignment="1">
      <alignment horizontal="center" vertical="center"/>
    </xf>
    <xf numFmtId="0" fontId="1" fillId="0" borderId="2" xfId="31" applyNumberFormat="1" applyFont="1" applyFill="1" applyBorder="1" applyAlignment="1" applyProtection="1">
      <alignment horizontal="center"/>
      <protection locked="0"/>
    </xf>
    <xf numFmtId="0" fontId="15" fillId="0" borderId="2" xfId="31" applyNumberFormat="1" applyFont="1" applyFill="1" applyBorder="1" applyAlignment="1" applyProtection="1">
      <alignment horizontal="center"/>
      <protection locked="0"/>
    </xf>
    <xf numFmtId="0" fontId="117" fillId="0" borderId="0" xfId="31" applyNumberFormat="1" applyFont="1" applyFill="1" applyBorder="1" applyAlignment="1" applyProtection="1">
      <alignment horizontal="center"/>
      <protection locked="0"/>
    </xf>
    <xf numFmtId="0" fontId="4" fillId="0" borderId="5" xfId="31" applyNumberFormat="1" applyFont="1" applyFill="1" applyBorder="1" applyAlignment="1" applyProtection="1">
      <alignment horizontal="center" vertical="top" wrapText="1"/>
      <protection locked="0"/>
    </xf>
    <xf numFmtId="0" fontId="4" fillId="0" borderId="6" xfId="31" applyNumberFormat="1" applyFont="1" applyFill="1" applyBorder="1" applyAlignment="1" applyProtection="1">
      <alignment horizontal="center" vertical="top" wrapText="1"/>
      <protection locked="0"/>
    </xf>
    <xf numFmtId="0" fontId="4" fillId="0" borderId="7" xfId="31" applyNumberFormat="1" applyFont="1" applyFill="1" applyBorder="1" applyAlignment="1" applyProtection="1">
      <alignment horizontal="center" vertical="top" wrapText="1"/>
      <protection locked="0"/>
    </xf>
    <xf numFmtId="0" fontId="4" fillId="0" borderId="1" xfId="31" applyNumberFormat="1" applyFont="1" applyFill="1" applyBorder="1" applyAlignment="1" applyProtection="1">
      <alignment horizontal="center" vertical="top" wrapText="1"/>
      <protection locked="0"/>
    </xf>
    <xf numFmtId="0" fontId="4" fillId="0" borderId="4" xfId="31" applyNumberFormat="1" applyFont="1" applyFill="1" applyBorder="1" applyAlignment="1" applyProtection="1">
      <alignment horizontal="center" vertical="top" wrapText="1"/>
      <protection locked="0"/>
    </xf>
    <xf numFmtId="0" fontId="4" fillId="0" borderId="3" xfId="31" applyNumberFormat="1" applyFont="1" applyFill="1" applyBorder="1" applyAlignment="1" applyProtection="1">
      <alignment horizontal="center" vertical="top" wrapText="1"/>
      <protection locked="0"/>
    </xf>
    <xf numFmtId="0" fontId="27" fillId="0" borderId="0" xfId="49" applyFont="1" applyFill="1" applyBorder="1" applyAlignment="1">
      <alignment horizontal="left" vertical="center"/>
    </xf>
    <xf numFmtId="0" fontId="4" fillId="0" borderId="0" xfId="50" applyFont="1" applyFill="1" applyBorder="1" applyAlignment="1">
      <alignment horizontal="left" vertical="center"/>
    </xf>
    <xf numFmtId="0" fontId="33" fillId="0" borderId="1" xfId="49" applyFont="1" applyFill="1" applyBorder="1" applyAlignment="1">
      <alignment horizontal="center" vertical="center" wrapText="1"/>
    </xf>
    <xf numFmtId="0" fontId="33" fillId="0" borderId="4" xfId="49" applyFont="1" applyFill="1" applyBorder="1" applyAlignment="1">
      <alignment horizontal="center" vertical="center" wrapText="1"/>
    </xf>
    <xf numFmtId="0" fontId="33" fillId="0" borderId="3" xfId="49" applyFont="1" applyFill="1" applyBorder="1" applyAlignment="1">
      <alignment horizontal="center" vertical="center" wrapText="1"/>
    </xf>
    <xf numFmtId="0" fontId="121" fillId="0" borderId="0" xfId="49" applyFont="1" applyFill="1" applyBorder="1" applyAlignment="1">
      <alignment horizontal="center"/>
    </xf>
    <xf numFmtId="0" fontId="40" fillId="0" borderId="0" xfId="49" applyFont="1" applyFill="1" applyBorder="1" applyAlignment="1">
      <alignment horizontal="center"/>
    </xf>
    <xf numFmtId="0" fontId="122" fillId="0" borderId="2" xfId="46" applyFont="1" applyBorder="1" applyAlignment="1">
      <alignment horizontal="center" vertical="center"/>
    </xf>
    <xf numFmtId="0" fontId="30" fillId="0" borderId="2" xfId="46" applyFont="1" applyBorder="1" applyAlignment="1">
      <alignment horizontal="center" vertical="center"/>
    </xf>
    <xf numFmtId="0" fontId="33" fillId="0" borderId="2" xfId="46" applyFont="1" applyBorder="1" applyAlignment="1">
      <alignment horizontal="left" vertical="center" wrapText="1"/>
    </xf>
    <xf numFmtId="0" fontId="20" fillId="0" borderId="5" xfId="46" applyBorder="1" applyAlignment="1">
      <alignment horizontal="center"/>
    </xf>
    <xf numFmtId="0" fontId="20" fillId="0" borderId="6" xfId="46" applyBorder="1" applyAlignment="1">
      <alignment horizontal="center"/>
    </xf>
    <xf numFmtId="0" fontId="20" fillId="0" borderId="7" xfId="46" applyBorder="1" applyAlignment="1">
      <alignment horizontal="center"/>
    </xf>
    <xf numFmtId="0" fontId="118" fillId="0" borderId="0" xfId="50" applyFont="1" applyFill="1" applyBorder="1" applyAlignment="1">
      <alignment horizontal="left" vertical="center"/>
    </xf>
    <xf numFmtId="0" fontId="8" fillId="0" borderId="0" xfId="50" applyFont="1" applyFill="1" applyBorder="1" applyAlignment="1">
      <alignment horizontal="center" vertical="top"/>
    </xf>
    <xf numFmtId="0" fontId="118" fillId="4" borderId="0" xfId="0" applyFont="1" applyFill="1" applyAlignment="1">
      <alignment horizontal="center" vertical="top" wrapText="1"/>
    </xf>
    <xf numFmtId="0" fontId="8" fillId="0" borderId="4" xfId="10" applyFont="1" applyBorder="1" applyAlignment="1">
      <alignment horizontal="center" vertical="center" wrapText="1"/>
    </xf>
    <xf numFmtId="0" fontId="8" fillId="0" borderId="3" xfId="10" applyFont="1" applyBorder="1" applyAlignment="1">
      <alignment horizontal="center" vertical="center" wrapText="1"/>
    </xf>
    <xf numFmtId="0" fontId="8" fillId="0" borderId="0" xfId="10" applyFont="1" applyBorder="1" applyAlignment="1">
      <alignment horizontal="center"/>
    </xf>
    <xf numFmtId="0" fontId="4" fillId="0" borderId="0" xfId="10" applyFont="1" applyBorder="1" applyAlignment="1">
      <alignment horizontal="center"/>
    </xf>
    <xf numFmtId="0" fontId="1"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Fill="1" applyBorder="1" applyAlignment="1">
      <alignment horizontal="center"/>
    </xf>
    <xf numFmtId="0" fontId="34" fillId="0" borderId="8" xfId="48" applyFont="1" applyFill="1" applyBorder="1" applyAlignment="1">
      <alignment horizontal="center"/>
    </xf>
    <xf numFmtId="0" fontId="34" fillId="0" borderId="9" xfId="48" applyFont="1" applyFill="1" applyBorder="1" applyAlignment="1">
      <alignment horizontal="center"/>
    </xf>
    <xf numFmtId="0" fontId="34" fillId="0" borderId="10" xfId="48" applyFont="1" applyFill="1" applyBorder="1" applyAlignment="1">
      <alignment horizontal="center"/>
    </xf>
    <xf numFmtId="0" fontId="33" fillId="0" borderId="11" xfId="48" applyFont="1" applyFill="1" applyBorder="1" applyAlignment="1">
      <alignment horizontal="left"/>
    </xf>
    <xf numFmtId="0" fontId="33" fillId="0" borderId="12" xfId="48" applyFont="1" applyFill="1" applyBorder="1" applyAlignment="1">
      <alignment horizontal="left"/>
    </xf>
    <xf numFmtId="0" fontId="33" fillId="0" borderId="13" xfId="48" applyFont="1" applyFill="1" applyBorder="1" applyAlignment="1">
      <alignment horizontal="left"/>
    </xf>
    <xf numFmtId="0" fontId="122" fillId="0" borderId="43" xfId="48" applyFont="1" applyFill="1" applyBorder="1" applyAlignment="1">
      <alignment horizontal="center" vertical="center"/>
    </xf>
    <xf numFmtId="0" fontId="17" fillId="0" borderId="1" xfId="9" applyFont="1" applyBorder="1" applyAlignment="1">
      <alignment horizontal="center"/>
    </xf>
    <xf numFmtId="0" fontId="1" fillId="0" borderId="1" xfId="9" applyFont="1" applyBorder="1" applyAlignment="1">
      <alignment horizontal="center" vertical="top" wrapText="1"/>
    </xf>
    <xf numFmtId="0" fontId="17" fillId="0" borderId="2" xfId="9" applyFont="1" applyBorder="1" applyAlignment="1">
      <alignment horizontal="center"/>
    </xf>
    <xf numFmtId="0" fontId="4" fillId="0" borderId="0" xfId="31" applyFont="1" applyAlignment="1">
      <alignment horizontal="center"/>
    </xf>
    <xf numFmtId="0" fontId="11" fillId="0" borderId="5" xfId="31" applyFont="1" applyBorder="1" applyAlignment="1">
      <alignment horizontal="left" vertical="center"/>
    </xf>
    <xf numFmtId="0" fontId="11" fillId="0" borderId="6" xfId="31" applyFont="1" applyBorder="1" applyAlignment="1">
      <alignment horizontal="left" vertical="center"/>
    </xf>
    <xf numFmtId="0" fontId="11" fillId="0" borderId="7" xfId="31" applyFont="1" applyBorder="1" applyAlignment="1">
      <alignment horizontal="left" vertical="center"/>
    </xf>
    <xf numFmtId="0" fontId="8" fillId="0" borderId="0" xfId="50" applyFont="1" applyFill="1" applyBorder="1" applyAlignment="1">
      <alignment horizontal="left" vertical="center"/>
    </xf>
    <xf numFmtId="0" fontId="11" fillId="0" borderId="14" xfId="31" applyFont="1" applyBorder="1" applyAlignment="1">
      <alignment horizontal="center"/>
    </xf>
    <xf numFmtId="0" fontId="11" fillId="0" borderId="15" xfId="31" applyFont="1" applyBorder="1" applyAlignment="1">
      <alignment horizontal="center"/>
    </xf>
    <xf numFmtId="0" fontId="1" fillId="0" borderId="1" xfId="0" applyFont="1" applyFill="1" applyBorder="1" applyAlignment="1">
      <alignment horizontal="center" vertical="center" wrapText="1"/>
    </xf>
    <xf numFmtId="0" fontId="8" fillId="0" borderId="0" xfId="50" applyFont="1" applyFill="1" applyBorder="1" applyAlignment="1">
      <alignment horizontal="center" vertical="center"/>
    </xf>
    <xf numFmtId="0" fontId="1" fillId="0" borderId="1" xfId="0" applyFont="1" applyFill="1" applyBorder="1" applyAlignment="1">
      <alignment horizontal="center" vertical="center"/>
    </xf>
    <xf numFmtId="0" fontId="116" fillId="0" borderId="2" xfId="31" applyFont="1" applyBorder="1" applyAlignment="1">
      <alignment horizontal="center" vertical="center"/>
    </xf>
    <xf numFmtId="0" fontId="40" fillId="0" borderId="1" xfId="0" applyFont="1" applyBorder="1" applyAlignment="1">
      <alignment horizontal="center" vertical="top" wrapText="1"/>
    </xf>
    <xf numFmtId="0" fontId="27" fillId="0" borderId="1" xfId="0" applyFont="1" applyBorder="1" applyAlignment="1">
      <alignment horizontal="center" vertical="center" wrapText="1"/>
    </xf>
    <xf numFmtId="0" fontId="1" fillId="0" borderId="1" xfId="0" applyFont="1" applyFill="1" applyBorder="1" applyAlignment="1">
      <alignment horizontal="center" vertical="top" wrapText="1"/>
    </xf>
    <xf numFmtId="0" fontId="124" fillId="4" borderId="0" xfId="0" applyFont="1" applyFill="1" applyAlignment="1">
      <alignment horizontal="center" vertical="center" shrinkToFit="1"/>
    </xf>
    <xf numFmtId="0" fontId="38" fillId="4" borderId="0" xfId="0" applyFont="1" applyFill="1" applyAlignment="1">
      <alignment horizontal="left"/>
    </xf>
    <xf numFmtId="0" fontId="38" fillId="4" borderId="0" xfId="0" applyFont="1" applyFill="1" applyAlignment="1">
      <alignment horizontal="center" vertical="top"/>
    </xf>
    <xf numFmtId="0" fontId="38" fillId="4" borderId="0" xfId="0" applyFont="1" applyFill="1" applyAlignment="1">
      <alignment horizontal="left" vertical="top" wrapText="1"/>
    </xf>
    <xf numFmtId="0" fontId="38" fillId="4" borderId="0" xfId="0" applyFont="1" applyFill="1" applyAlignment="1">
      <alignment horizontal="justify" vertical="center" wrapText="1"/>
    </xf>
  </cellXfs>
  <cellStyles count="80">
    <cellStyle name="40% - Accent5" xfId="1" builtinId="47"/>
    <cellStyle name="Currency 2" xfId="2"/>
    <cellStyle name="Excel Built-in Normal" xfId="3"/>
    <cellStyle name="Hyperlink 2" xfId="4"/>
    <cellStyle name="Hyperlink 2 2" xfId="5"/>
    <cellStyle name="Hyperlink 3" xfId="6"/>
    <cellStyle name="Hyperlink 4" xfId="7"/>
    <cellStyle name="Hyperlink 5" xfId="8"/>
    <cellStyle name="Normal" xfId="0" builtinId="0"/>
    <cellStyle name="Normal 10" xfId="9"/>
    <cellStyle name="Normal 10 2" xfId="10"/>
    <cellStyle name="Normal 10 2 2" xfId="11"/>
    <cellStyle name="Normal 10 2 3" xfId="12"/>
    <cellStyle name="Normal 10 2 3 2" xfId="13"/>
    <cellStyle name="Normal 11" xfId="14"/>
    <cellStyle name="Normal 11 2" xfId="15"/>
    <cellStyle name="Normal 11 2 2" xfId="16"/>
    <cellStyle name="Normal 11 3" xfId="17"/>
    <cellStyle name="Normal 12" xfId="18"/>
    <cellStyle name="Normal 13" xfId="19"/>
    <cellStyle name="Normal 14" xfId="20"/>
    <cellStyle name="Normal 15" xfId="21"/>
    <cellStyle name="Normal 15 2" xfId="22"/>
    <cellStyle name="Normal 16" xfId="23"/>
    <cellStyle name="Normal 16 2" xfId="24"/>
    <cellStyle name="Normal 17" xfId="25"/>
    <cellStyle name="Normal 17 2" xfId="26"/>
    <cellStyle name="Normal 18" xfId="27"/>
    <cellStyle name="Normal 19" xfId="28"/>
    <cellStyle name="Normal 2" xfId="29"/>
    <cellStyle name="Normal 2 10" xfId="30"/>
    <cellStyle name="Normal 2 2" xfId="31"/>
    <cellStyle name="Normal 2 2 2" xfId="32"/>
    <cellStyle name="Normal 2 3" xfId="33"/>
    <cellStyle name="Normal 2 3 2" xfId="34"/>
    <cellStyle name="Normal 2 3 3" xfId="35"/>
    <cellStyle name="Normal 2 3 4" xfId="36"/>
    <cellStyle name="Normal 2 3 5" xfId="37"/>
    <cellStyle name="Normal 2 4" xfId="38"/>
    <cellStyle name="Normal 2 4 2" xfId="39"/>
    <cellStyle name="Normal 2 5" xfId="40"/>
    <cellStyle name="Normal 2 6" xfId="41"/>
    <cellStyle name="Normal 2 7" xfId="42"/>
    <cellStyle name="Normal 2 8" xfId="43"/>
    <cellStyle name="Normal 20" xfId="44"/>
    <cellStyle name="Normal 21" xfId="45"/>
    <cellStyle name="Normal 22" xfId="46"/>
    <cellStyle name="Normal 23" xfId="47"/>
    <cellStyle name="Normal 23 2" xfId="48"/>
    <cellStyle name="Normal 23 3" xfId="49"/>
    <cellStyle name="Normal 23 4" xfId="50"/>
    <cellStyle name="Normal 24" xfId="51"/>
    <cellStyle name="Normal 3" xfId="52"/>
    <cellStyle name="Normal 3 2" xfId="53"/>
    <cellStyle name="Normal 3 2 2" xfId="54"/>
    <cellStyle name="Normal 3 2 3" xfId="55"/>
    <cellStyle name="Normal 3 2 4" xfId="56"/>
    <cellStyle name="Normal 3 2 5" xfId="57"/>
    <cellStyle name="Normal 3 3" xfId="58"/>
    <cellStyle name="Normal 3 4" xfId="59"/>
    <cellStyle name="Normal 3 5" xfId="60"/>
    <cellStyle name="Normal 3 6" xfId="61"/>
    <cellStyle name="Normal 4" xfId="62"/>
    <cellStyle name="Normal 4 2" xfId="63"/>
    <cellStyle name="Normal 4 3" xfId="64"/>
    <cellStyle name="Normal 4 4" xfId="65"/>
    <cellStyle name="Normal 4 5" xfId="66"/>
    <cellStyle name="Normal 4 6" xfId="67"/>
    <cellStyle name="Normal 4 6 2" xfId="68"/>
    <cellStyle name="Normal 5" xfId="69"/>
    <cellStyle name="Normal 5 2" xfId="70"/>
    <cellStyle name="Normal 5 3" xfId="71"/>
    <cellStyle name="Normal 5 4" xfId="72"/>
    <cellStyle name="Normal 5 5" xfId="73"/>
    <cellStyle name="Normal 6" xfId="74"/>
    <cellStyle name="Normal 7" xfId="75"/>
    <cellStyle name="Normal 8" xfId="76"/>
    <cellStyle name="Normal 9" xfId="77"/>
    <cellStyle name="Percent 2" xfId="78"/>
    <cellStyle name="Style 1" xfId="79"/>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theme="3"/>
      </font>
      <fill>
        <patternFill>
          <bgColor theme="8"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theme="3"/>
      </font>
      <fill>
        <patternFill>
          <bgColor theme="8" tint="0.59996337778862885"/>
        </patternFill>
      </fill>
    </dxf>
    <dxf>
      <font>
        <b/>
        <i val="0"/>
        <color rgb="FF000099"/>
      </font>
      <fill>
        <patternFill patternType="none">
          <bgColor auto="1"/>
        </patternFill>
      </fill>
    </dxf>
  </dxfs>
  <tableStyles count="0" defaultTableStyle="TableStyleMedium9" defaultPivotStyle="PivotStyleLight16"/>
  <colors>
    <mruColors>
      <color rgb="FF003300"/>
      <color rgb="FFCC00CC"/>
      <color rgb="FF02C828"/>
      <color rgb="FF9E127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66676</xdr:colOff>
      <xdr:row>1</xdr:row>
      <xdr:rowOff>342900</xdr:rowOff>
    </xdr:from>
    <xdr:to>
      <xdr:col>7</xdr:col>
      <xdr:colOff>645112</xdr:colOff>
      <xdr:row>4</xdr:row>
      <xdr:rowOff>1362075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1306176" y="533400"/>
          <a:ext cx="1969086" cy="1847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104775</xdr:colOff>
      <xdr:row>0</xdr:row>
      <xdr:rowOff>104775</xdr:rowOff>
    </xdr:from>
    <xdr:to>
      <xdr:col>14</xdr:col>
      <xdr:colOff>609600</xdr:colOff>
      <xdr:row>6</xdr:row>
      <xdr:rowOff>180976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5106650" y="104775"/>
          <a:ext cx="1876425" cy="175260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youtu.be/irbvEwgYzi0" TargetMode="External"/><Relationship Id="rId1" Type="http://schemas.openxmlformats.org/officeDocument/2006/relationships/hyperlink" Target="https://youtu.be/02KrGxb5IS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I26"/>
  <sheetViews>
    <sheetView showGridLines="0" showRowColHeaders="0" tabSelected="1" workbookViewId="0">
      <selection activeCell="I9" sqref="I9"/>
    </sheetView>
  </sheetViews>
  <sheetFormatPr defaultColWidth="9.125" defaultRowHeight="15"/>
  <cols>
    <col min="1" max="1" width="3.625" style="449" customWidth="1"/>
    <col min="2" max="2" width="118.25" style="449" customWidth="1"/>
    <col min="3" max="3" width="3.875" style="449" customWidth="1"/>
    <col min="4" max="4" width="11.125" style="449" customWidth="1"/>
    <col min="5" max="5" width="10.625" style="449" customWidth="1"/>
    <col min="6" max="16384" width="9.125" style="449"/>
  </cols>
  <sheetData>
    <row r="1" spans="1:9">
      <c r="A1" s="448"/>
      <c r="B1" s="448"/>
      <c r="C1" s="448"/>
    </row>
    <row r="2" spans="1:9" s="453" customFormat="1" ht="31.5">
      <c r="A2" s="448"/>
      <c r="B2" s="450" t="s">
        <v>517</v>
      </c>
      <c r="C2" s="451"/>
      <c r="D2" s="452"/>
      <c r="E2" s="452"/>
      <c r="F2" s="452"/>
      <c r="G2" s="452"/>
      <c r="H2" s="452"/>
      <c r="I2" s="452"/>
    </row>
    <row r="3" spans="1:9" ht="15" customHeight="1">
      <c r="A3" s="448"/>
      <c r="C3" s="448"/>
    </row>
    <row r="4" spans="1:9" ht="18.75">
      <c r="A4" s="448"/>
      <c r="B4" s="454" t="s">
        <v>518</v>
      </c>
      <c r="C4" s="448"/>
    </row>
    <row r="5" spans="1:9" ht="109.5" customHeight="1">
      <c r="A5" s="448"/>
      <c r="B5" s="455" t="s">
        <v>519</v>
      </c>
      <c r="C5" s="448"/>
    </row>
    <row r="6" spans="1:9" ht="105" customHeight="1">
      <c r="A6" s="448"/>
      <c r="B6" s="456" t="s">
        <v>520</v>
      </c>
      <c r="C6" s="448"/>
      <c r="F6" s="465" t="s">
        <v>521</v>
      </c>
      <c r="G6" s="465"/>
      <c r="H6" s="465"/>
    </row>
    <row r="7" spans="1:9" ht="21.75" customHeight="1">
      <c r="A7" s="448"/>
      <c r="C7" s="448"/>
    </row>
    <row r="8" spans="1:9" ht="51.75">
      <c r="A8" s="448"/>
      <c r="B8" s="455" t="s">
        <v>522</v>
      </c>
      <c r="C8" s="448"/>
      <c r="D8" s="466" t="s">
        <v>523</v>
      </c>
      <c r="E8" s="467"/>
      <c r="F8" s="467"/>
      <c r="G8" s="467"/>
    </row>
    <row r="9" spans="1:9" ht="47.25">
      <c r="A9" s="448"/>
      <c r="B9" s="457" t="s">
        <v>524</v>
      </c>
      <c r="C9" s="448"/>
      <c r="D9" s="468" t="s">
        <v>525</v>
      </c>
      <c r="E9" s="469"/>
      <c r="F9" s="469"/>
      <c r="G9" s="469"/>
    </row>
    <row r="10" spans="1:9" ht="18.75">
      <c r="A10" s="448"/>
      <c r="C10" s="448"/>
      <c r="D10" s="470" t="s">
        <v>526</v>
      </c>
      <c r="E10" s="471"/>
      <c r="F10" s="471"/>
      <c r="G10" s="471"/>
    </row>
    <row r="11" spans="1:9" ht="34.5">
      <c r="A11" s="448"/>
      <c r="B11" s="458" t="s">
        <v>527</v>
      </c>
      <c r="C11" s="448"/>
    </row>
    <row r="12" spans="1:9" ht="15.75">
      <c r="A12" s="448"/>
      <c r="B12" s="456" t="s">
        <v>528</v>
      </c>
      <c r="C12" s="448"/>
    </row>
    <row r="13" spans="1:9" ht="24.75" customHeight="1">
      <c r="A13" s="448"/>
      <c r="C13" s="448"/>
      <c r="D13" s="472" t="s">
        <v>529</v>
      </c>
      <c r="E13" s="472"/>
    </row>
    <row r="14" spans="1:9" ht="51.75">
      <c r="A14" s="448"/>
      <c r="B14" s="459" t="s">
        <v>530</v>
      </c>
      <c r="C14" s="448"/>
    </row>
    <row r="15" spans="1:9" ht="47.25">
      <c r="A15" s="448"/>
      <c r="B15" s="457" t="s">
        <v>531</v>
      </c>
      <c r="C15" s="448"/>
    </row>
    <row r="16" spans="1:9" ht="15.75" thickBot="1">
      <c r="A16" s="448"/>
      <c r="C16" s="448"/>
    </row>
    <row r="17" spans="1:3" ht="47.25" customHeight="1" thickBot="1">
      <c r="A17" s="448"/>
      <c r="B17" s="460" t="s">
        <v>532</v>
      </c>
      <c r="C17" s="448"/>
    </row>
    <row r="18" spans="1:3" ht="15.75" thickBot="1">
      <c r="A18" s="448"/>
      <c r="C18" s="448"/>
    </row>
    <row r="19" spans="1:3" ht="18.75">
      <c r="A19" s="448"/>
      <c r="B19" s="461" t="s">
        <v>533</v>
      </c>
      <c r="C19" s="448"/>
    </row>
    <row r="20" spans="1:3" ht="18">
      <c r="A20" s="448"/>
      <c r="B20" s="462" t="s">
        <v>534</v>
      </c>
      <c r="C20" s="448"/>
    </row>
    <row r="21" spans="1:3" ht="18.75">
      <c r="A21" s="448"/>
      <c r="B21" s="463" t="s">
        <v>535</v>
      </c>
      <c r="C21" s="448"/>
    </row>
    <row r="22" spans="1:3" ht="18">
      <c r="A22" s="448"/>
      <c r="B22" s="462" t="s">
        <v>536</v>
      </c>
      <c r="C22" s="448"/>
    </row>
    <row r="23" spans="1:3" ht="18">
      <c r="A23" s="448"/>
      <c r="B23" s="462" t="s">
        <v>537</v>
      </c>
      <c r="C23" s="448"/>
    </row>
    <row r="24" spans="1:3" ht="18.75" thickBot="1">
      <c r="A24" s="448"/>
      <c r="B24" s="464" t="s">
        <v>538</v>
      </c>
      <c r="C24" s="448"/>
    </row>
    <row r="25" spans="1:3">
      <c r="A25" s="448"/>
      <c r="C25" s="448"/>
    </row>
    <row r="26" spans="1:3">
      <c r="A26" s="448"/>
      <c r="B26" s="448"/>
      <c r="C26" s="448"/>
    </row>
  </sheetData>
  <sheetProtection password="C1FB" sheet="1" objects="1" scenarios="1" selectLockedCells="1"/>
  <mergeCells count="5">
    <mergeCell ref="F6:H6"/>
    <mergeCell ref="D8:G8"/>
    <mergeCell ref="D9:G9"/>
    <mergeCell ref="D10:G10"/>
    <mergeCell ref="D13:E13"/>
  </mergeCells>
  <hyperlinks>
    <hyperlink ref="D9" r:id="rId1"/>
    <hyperlink ref="D10"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sheetPr>
    <pageSetUpPr fitToPage="1"/>
  </sheetPr>
  <dimension ref="A1:R41"/>
  <sheetViews>
    <sheetView showGridLines="0" view="pageBreakPreview" zoomScaleSheetLayoutView="100" workbookViewId="0">
      <selection activeCell="C21" sqref="C21"/>
    </sheetView>
  </sheetViews>
  <sheetFormatPr defaultColWidth="9.125" defaultRowHeight="15.75"/>
  <cols>
    <col min="1" max="1" width="5.25" style="12" customWidth="1"/>
    <col min="2" max="2" width="8.75" style="12" customWidth="1"/>
    <col min="3" max="3" width="11.625" style="12" customWidth="1"/>
    <col min="4" max="4" width="19.375" style="3" customWidth="1"/>
    <col min="5" max="5" width="13.75" style="4" customWidth="1"/>
    <col min="6" max="6" width="14.5" style="4" customWidth="1"/>
    <col min="7" max="7" width="9.875" style="5" customWidth="1"/>
    <col min="8" max="8" width="14.25" style="5" customWidth="1"/>
    <col min="9" max="9" width="14" style="5" customWidth="1"/>
    <col min="10" max="10" width="11.25" style="5" customWidth="1"/>
    <col min="11" max="11" width="8.375" style="5" customWidth="1"/>
    <col min="12" max="12" width="14" style="5" customWidth="1"/>
    <col min="13" max="13" width="12.25" style="13" customWidth="1"/>
    <col min="14" max="14" width="22" style="5" customWidth="1"/>
    <col min="15" max="15" width="8" style="6" customWidth="1"/>
    <col min="16" max="17" width="9.125" style="11"/>
    <col min="18" max="18" width="0" style="11" hidden="1" customWidth="1"/>
    <col min="19" max="16384" width="9.125" style="11"/>
  </cols>
  <sheetData>
    <row r="1" spans="1:18" s="25" customFormat="1" ht="27.75" customHeight="1">
      <c r="A1" s="555" t="str">
        <f>CONCATENATE(Master!$C$2," ",Master!$D$2)</f>
        <v>iz/kkukpk;Z jkmekfo jkft;kokl] CykWd&amp; toktk] ftyk vtesj</v>
      </c>
      <c r="B1" s="555"/>
      <c r="C1" s="555"/>
      <c r="D1" s="555"/>
      <c r="E1" s="555"/>
      <c r="F1" s="555"/>
      <c r="G1" s="555"/>
      <c r="H1" s="555"/>
      <c r="I1" s="555"/>
      <c r="J1" s="555"/>
      <c r="K1" s="555"/>
      <c r="L1" s="555"/>
      <c r="M1" s="555"/>
      <c r="N1" s="555"/>
    </row>
    <row r="2" spans="1:18" s="3" customFormat="1" ht="20.25">
      <c r="A2" s="622" t="s">
        <v>24</v>
      </c>
      <c r="B2" s="622"/>
      <c r="C2" s="623" t="str">
        <f>Master!$E$5</f>
        <v>2202-02-109-(02) (STATE FUND)</v>
      </c>
      <c r="D2" s="623"/>
      <c r="E2" s="621" t="s">
        <v>477</v>
      </c>
      <c r="F2" s="621"/>
      <c r="G2" s="621"/>
      <c r="H2" s="621"/>
      <c r="I2" s="621"/>
      <c r="J2" s="621"/>
      <c r="K2" s="621"/>
      <c r="L2" s="1"/>
      <c r="M2" s="378" t="s">
        <v>0</v>
      </c>
      <c r="N2" s="1"/>
      <c r="O2" s="6"/>
    </row>
    <row r="3" spans="1:18" s="372" customFormat="1" ht="82.15" customHeight="1">
      <c r="A3" s="368" t="s">
        <v>1</v>
      </c>
      <c r="B3" s="368" t="s">
        <v>478</v>
      </c>
      <c r="C3" s="368" t="s">
        <v>2</v>
      </c>
      <c r="D3" s="368" t="s">
        <v>3</v>
      </c>
      <c r="E3" s="368" t="s">
        <v>4</v>
      </c>
      <c r="F3" s="368" t="s">
        <v>206</v>
      </c>
      <c r="G3" s="369" t="s">
        <v>25</v>
      </c>
      <c r="H3" s="368" t="s">
        <v>207</v>
      </c>
      <c r="I3" s="368" t="s">
        <v>479</v>
      </c>
      <c r="J3" s="368" t="s">
        <v>248</v>
      </c>
      <c r="K3" s="368" t="s">
        <v>5</v>
      </c>
      <c r="L3" s="370" t="s">
        <v>208</v>
      </c>
      <c r="M3" s="368" t="s">
        <v>209</v>
      </c>
      <c r="N3" s="371" t="s">
        <v>6</v>
      </c>
      <c r="R3" s="372" t="s">
        <v>476</v>
      </c>
    </row>
    <row r="4" spans="1:18" s="8" customFormat="1">
      <c r="A4" s="7">
        <v>1</v>
      </c>
      <c r="B4" s="7">
        <v>2</v>
      </c>
      <c r="C4" s="7">
        <v>3</v>
      </c>
      <c r="D4" s="7">
        <v>4</v>
      </c>
      <c r="E4" s="7">
        <v>5</v>
      </c>
      <c r="F4" s="7">
        <v>6</v>
      </c>
      <c r="G4" s="7">
        <v>7</v>
      </c>
      <c r="H4" s="7">
        <v>8</v>
      </c>
      <c r="I4" s="7">
        <v>9</v>
      </c>
      <c r="J4" s="7">
        <v>10</v>
      </c>
      <c r="K4" s="7">
        <v>11</v>
      </c>
      <c r="L4" s="7">
        <v>12</v>
      </c>
      <c r="M4" s="7">
        <v>13</v>
      </c>
      <c r="N4" s="7">
        <v>14</v>
      </c>
    </row>
    <row r="5" spans="1:18" s="8" customFormat="1">
      <c r="A5" s="361">
        <v>1</v>
      </c>
      <c r="B5" s="296">
        <f>Master!$C$3</f>
        <v>16121</v>
      </c>
      <c r="C5" s="424" t="str">
        <f>Master!$D$2</f>
        <v>jkmekfo jkft;kokl] CykWd&amp; toktk] ftyk vtesj</v>
      </c>
      <c r="D5" s="377" t="str">
        <f>IF(ISNA(VLOOKUP(A5,Master!AE$64:AQ$111,3,FALSE)),"",VLOOKUP(A5,Master!AE$64:AQ$111,3,FALSE))</f>
        <v>Jherh m"kk ikfy;k</v>
      </c>
      <c r="E5" s="361" t="str">
        <f>IF(ISNA(VLOOKUP(A5,Master!AE$64:AQ$111,4,FALSE)),"",VLOOKUP(A5,Master!AE$64:AQ$111,4,FALSE))</f>
        <v>PRINCIPAL</v>
      </c>
      <c r="F5" s="373">
        <f>IF(ISNA(VLOOKUP(A5,Master!AE$64:AQ$111,8,FALSE)),"",VLOOKUP(A5,Master!AE$64:AQ$111,8,FALSE))</f>
        <v>478909</v>
      </c>
      <c r="G5" s="363">
        <f>IF(ISNA(VLOOKUP(A5,Master!AE$64:AQ$111,5,FALSE)),"",VLOOKUP(A5,Master!AE$64:AQ$111,5,FALSE))</f>
        <v>16</v>
      </c>
      <c r="H5" s="360">
        <f>IF(ISNA(VLOOKUP(A5,Master!AE$64:AQ$111,6,FALSE)),"",VLOOKUP(A5,Master!AE$64:AQ$111,6,FALSE))</f>
        <v>71300</v>
      </c>
      <c r="I5" s="360">
        <f>IFERROR(IF(AND(H5=""),"",ROUND(H5*4,0))+IF(AND(H5=""),"",MROUND(H5*1.03,100)*8),"")</f>
        <v>872400</v>
      </c>
      <c r="J5" s="361" t="str">
        <f ca="1">IF(AND(H5=""),"",IF(H5&lt;=0,"",(CONCATENATE("01.07.",(YEAR(TODAY())+1)))))</f>
        <v>01.07.2023</v>
      </c>
      <c r="K5" s="361">
        <f>IF(AND(H5=""),"",ROUND(ROUND(H5*3%,0),-2)*IF(G5="FIX PAY",0,1)*8)</f>
        <v>16800</v>
      </c>
      <c r="L5" s="364">
        <f>IF(AND(H5=""),"",I5+K5)</f>
        <v>889200</v>
      </c>
      <c r="M5" s="360">
        <f>IF(AND(H5=""),"",IF(N5="FIX PAY",L5,((IF(N5="FIX PAY",0,R5*4+H5*8)))))</f>
        <v>847200</v>
      </c>
      <c r="N5" s="365" t="str">
        <f>IF(ISNA(VLOOKUP(A5,Master!AE$64:AQ$111,12,FALSE)),"",VLOOKUP(A5,Master!AE$64:AQ$111,12,FALSE))</f>
        <v>GAZETTED - REGULAR</v>
      </c>
      <c r="R5" s="8">
        <f>IF(AND(H5=""),"",H5-ROUNDUP(ROUND((H5*3%)-(H5*3%)*2.9%,-2),0))</f>
        <v>69200</v>
      </c>
    </row>
    <row r="6" spans="1:18" ht="15" customHeight="1">
      <c r="A6" s="361">
        <v>2</v>
      </c>
      <c r="B6" s="9"/>
      <c r="C6" s="9"/>
      <c r="D6" s="377" t="str">
        <f>IF(ISNA(VLOOKUP(A6,Master!AE$64:AQ$111,3,FALSE)),"",VLOOKUP(A6,Master!AE$64:AQ$111,3,FALSE))</f>
        <v>Jherh eerk yokfu;k</v>
      </c>
      <c r="E6" s="361" t="str">
        <f>IF(ISNA(VLOOKUP(A6,Master!AE$64:AQ$111,4,FALSE)),"",VLOOKUP(A6,Master!AE$64:AQ$111,4,FALSE))</f>
        <v>LECTURER</v>
      </c>
      <c r="F6" s="373">
        <f>IF(ISNA(VLOOKUP(A6,Master!AE$64:AQ$111,8,FALSE)),"",VLOOKUP(A6,Master!AE$64:AQ$111,8,FALSE))</f>
        <v>479404</v>
      </c>
      <c r="G6" s="363">
        <f>IF(ISNA(VLOOKUP(A6,Master!AE$64:AQ$111,5,FALSE)),"",VLOOKUP(A6,Master!AE$64:AQ$111,5,FALSE))</f>
        <v>12</v>
      </c>
      <c r="H6" s="360">
        <f>IF(ISNA(VLOOKUP(A6,Master!AE$64:AQ$111,6,FALSE)),"",VLOOKUP(A6,Master!AE$64:AQ$111,6,FALSE))</f>
        <v>31100</v>
      </c>
      <c r="I6" s="360">
        <f t="shared" ref="I6:I14" si="0">IFERROR(IF(AND(H6=""),"",ROUND(H6*4,0))+IF(AND(H6=""),"",MROUND(H6*1.03,100)*8),"")</f>
        <v>380400</v>
      </c>
      <c r="J6" s="361" t="str">
        <f t="shared" ref="J6:J14" ca="1" si="1">IF(AND(H6=""),"",IF(H6&lt;=0,"",(CONCATENATE("01.07.",(YEAR(TODAY())+1)))))</f>
        <v>01.07.2023</v>
      </c>
      <c r="K6" s="361">
        <f t="shared" ref="K6:K14" si="2">IF(AND(H6=""),"",ROUND(ROUND(H6*3%,0),-2)*IF(G6="FIX PAY",0,1)*8)</f>
        <v>7200</v>
      </c>
      <c r="L6" s="364">
        <f t="shared" ref="L6:L14" si="3">IF(AND(H6=""),"",I6+K6)</f>
        <v>387600</v>
      </c>
      <c r="M6" s="360">
        <f t="shared" ref="M6:M14" si="4">IF(AND(H6=""),"",IF(N6="FIX PAY",L6,((IF(N6="FIX PAY",0,R6*4+H6*8)))))</f>
        <v>369600</v>
      </c>
      <c r="N6" s="365" t="str">
        <f>IF(ISNA(VLOOKUP(A6,Master!AE$64:AQ$111,12,FALSE)),"",VLOOKUP(A6,Master!AE$64:AQ$111,12,FALSE))</f>
        <v>GAZETTED - FIX PAY</v>
      </c>
      <c r="O6" s="11"/>
      <c r="R6" s="8">
        <f t="shared" ref="R6:R35" si="5">IF(AND(H6=""),"",H6-ROUNDUP(ROUND((H6*3%)-(H6*3%)*2.9%,-2),0))</f>
        <v>30200</v>
      </c>
    </row>
    <row r="7" spans="1:18" ht="15" customHeight="1">
      <c r="A7" s="361">
        <v>3</v>
      </c>
      <c r="B7" s="9"/>
      <c r="C7" s="9"/>
      <c r="D7" s="377" t="str">
        <f>IF(ISNA(VLOOKUP(A7,Master!AE$64:AQ$111,3,FALSE)),"",VLOOKUP(A7,Master!AE$64:AQ$111,3,FALSE))</f>
        <v>Jh eukst ikpksjh</v>
      </c>
      <c r="E7" s="361" t="str">
        <f>IF(ISNA(VLOOKUP(A7,Master!AE$64:AQ$111,4,FALSE)),"",VLOOKUP(A7,Master!AE$64:AQ$111,4,FALSE))</f>
        <v>LECTURER</v>
      </c>
      <c r="F7" s="373">
        <f>IF(ISNA(VLOOKUP(A7,Master!AE$64:AQ$111,8,FALSE)),"",VLOOKUP(A7,Master!AE$64:AQ$111,8,FALSE))</f>
        <v>111002730880</v>
      </c>
      <c r="G7" s="363">
        <f>IF(ISNA(VLOOKUP(A7,Master!AE$64:AQ$111,5,FALSE)),"",VLOOKUP(A7,Master!AE$64:AQ$111,5,FALSE))</f>
        <v>12</v>
      </c>
      <c r="H7" s="360">
        <f>IF(ISNA(VLOOKUP(A7,Master!AE$64:AQ$111,6,FALSE)),"",VLOOKUP(A7,Master!AE$64:AQ$111,6,FALSE))</f>
        <v>31100</v>
      </c>
      <c r="I7" s="360">
        <f t="shared" si="0"/>
        <v>380400</v>
      </c>
      <c r="J7" s="361" t="str">
        <f t="shared" ca="1" si="1"/>
        <v>01.07.2023</v>
      </c>
      <c r="K7" s="361">
        <f t="shared" si="2"/>
        <v>7200</v>
      </c>
      <c r="L7" s="364">
        <f t="shared" si="3"/>
        <v>387600</v>
      </c>
      <c r="M7" s="360">
        <f t="shared" si="4"/>
        <v>369600</v>
      </c>
      <c r="N7" s="365" t="str">
        <f>IF(ISNA(VLOOKUP(A7,Master!AE$64:AQ$111,12,FALSE)),"",VLOOKUP(A7,Master!AE$64:AQ$111,12,FALSE))</f>
        <v>GAZETTED - FIX PAY</v>
      </c>
      <c r="O7" s="11"/>
      <c r="R7" s="8">
        <f t="shared" si="5"/>
        <v>30200</v>
      </c>
    </row>
    <row r="8" spans="1:18" ht="15" customHeight="1">
      <c r="A8" s="361">
        <v>4</v>
      </c>
      <c r="B8" s="9"/>
      <c r="C8" s="9"/>
      <c r="D8" s="377" t="str">
        <f>IF(ISNA(VLOOKUP(A8,Master!AE$64:AQ$111,3,FALSE)),"",VLOOKUP(A8,Master!AE$64:AQ$111,3,FALSE))</f>
        <v/>
      </c>
      <c r="E8" s="361" t="str">
        <f>IF(ISNA(VLOOKUP(A8,Master!AE$64:AQ$111,4,FALSE)),"",VLOOKUP(A8,Master!AE$64:AQ$111,4,FALSE))</f>
        <v/>
      </c>
      <c r="F8" s="373" t="str">
        <f>IF(ISNA(VLOOKUP(A8,Master!AE$64:AQ$111,8,FALSE)),"",VLOOKUP(A8,Master!AE$64:AQ$111,8,FALSE))</f>
        <v/>
      </c>
      <c r="G8" s="363" t="str">
        <f>IF(ISNA(VLOOKUP(A8,Master!AE$64:AQ$111,5,FALSE)),"",VLOOKUP(A8,Master!AE$64:AQ$111,5,FALSE))</f>
        <v/>
      </c>
      <c r="H8" s="360" t="str">
        <f>IF(ISNA(VLOOKUP(A8,Master!AE$64:AQ$111,6,FALSE)),"",VLOOKUP(A8,Master!AE$64:AQ$111,6,FALSE))</f>
        <v/>
      </c>
      <c r="I8" s="360" t="str">
        <f t="shared" si="0"/>
        <v/>
      </c>
      <c r="J8" s="361" t="str">
        <f t="shared" ca="1" si="1"/>
        <v/>
      </c>
      <c r="K8" s="361" t="str">
        <f t="shared" si="2"/>
        <v/>
      </c>
      <c r="L8" s="364" t="str">
        <f t="shared" si="3"/>
        <v/>
      </c>
      <c r="M8" s="360" t="str">
        <f t="shared" si="4"/>
        <v/>
      </c>
      <c r="N8" s="365" t="str">
        <f>IF(ISNA(VLOOKUP(A8,Master!AE$64:AQ$111,12,FALSE)),"",VLOOKUP(A8,Master!AE$64:AQ$111,12,FALSE))</f>
        <v/>
      </c>
      <c r="O8" s="11"/>
      <c r="R8" s="8" t="str">
        <f t="shared" si="5"/>
        <v/>
      </c>
    </row>
    <row r="9" spans="1:18" ht="15" customHeight="1">
      <c r="A9" s="361">
        <v>5</v>
      </c>
      <c r="B9" s="9"/>
      <c r="C9" s="9"/>
      <c r="D9" s="377" t="str">
        <f>IF(ISNA(VLOOKUP(A9,Master!AE$64:AQ$111,3,FALSE)),"",VLOOKUP(A9,Master!AE$64:AQ$111,3,FALSE))</f>
        <v/>
      </c>
      <c r="E9" s="361" t="str">
        <f>IF(ISNA(VLOOKUP(A9,Master!AE$64:AQ$111,4,FALSE)),"",VLOOKUP(A9,Master!AE$64:AQ$111,4,FALSE))</f>
        <v/>
      </c>
      <c r="F9" s="373" t="str">
        <f>IF(ISNA(VLOOKUP(A9,Master!AE$64:AQ$111,8,FALSE)),"",VLOOKUP(A9,Master!AE$64:AQ$111,8,FALSE))</f>
        <v/>
      </c>
      <c r="G9" s="363" t="str">
        <f>IF(ISNA(VLOOKUP(A9,Master!AE$64:AQ$111,5,FALSE)),"",VLOOKUP(A9,Master!AE$64:AQ$111,5,FALSE))</f>
        <v/>
      </c>
      <c r="H9" s="360" t="str">
        <f>IF(ISNA(VLOOKUP(A9,Master!AE$64:AQ$111,6,FALSE)),"",VLOOKUP(A9,Master!AE$64:AQ$111,6,FALSE))</f>
        <v/>
      </c>
      <c r="I9" s="360" t="str">
        <f t="shared" si="0"/>
        <v/>
      </c>
      <c r="J9" s="361" t="str">
        <f t="shared" ca="1" si="1"/>
        <v/>
      </c>
      <c r="K9" s="361" t="str">
        <f t="shared" si="2"/>
        <v/>
      </c>
      <c r="L9" s="364" t="str">
        <f t="shared" si="3"/>
        <v/>
      </c>
      <c r="M9" s="360" t="str">
        <f t="shared" si="4"/>
        <v/>
      </c>
      <c r="N9" s="365" t="str">
        <f>IF(ISNA(VLOOKUP(A9,Master!AE$64:AQ$111,12,FALSE)),"",VLOOKUP(A9,Master!AE$64:AQ$111,12,FALSE))</f>
        <v/>
      </c>
      <c r="O9" s="11"/>
      <c r="R9" s="8" t="str">
        <f t="shared" si="5"/>
        <v/>
      </c>
    </row>
    <row r="10" spans="1:18" ht="15" customHeight="1">
      <c r="A10" s="361">
        <v>6</v>
      </c>
      <c r="B10" s="9"/>
      <c r="C10" s="9"/>
      <c r="D10" s="377" t="str">
        <f>IF(ISNA(VLOOKUP(A10,Master!AE$64:AQ$111,3,FALSE)),"",VLOOKUP(A10,Master!AE$64:AQ$111,3,FALSE))</f>
        <v/>
      </c>
      <c r="E10" s="361" t="str">
        <f>IF(ISNA(VLOOKUP(A10,Master!AE$64:AQ$111,4,FALSE)),"",VLOOKUP(A10,Master!AE$64:AQ$111,4,FALSE))</f>
        <v/>
      </c>
      <c r="F10" s="373" t="str">
        <f>IF(ISNA(VLOOKUP(A10,Master!AE$64:AQ$111,8,FALSE)),"",VLOOKUP(A10,Master!AE$64:AQ$111,8,FALSE))</f>
        <v/>
      </c>
      <c r="G10" s="363" t="str">
        <f>IF(ISNA(VLOOKUP(A10,Master!AE$64:AQ$111,5,FALSE)),"",VLOOKUP(A10,Master!AE$64:AQ$111,5,FALSE))</f>
        <v/>
      </c>
      <c r="H10" s="360" t="str">
        <f>IF(ISNA(VLOOKUP(A10,Master!AE$64:AQ$111,6,FALSE)),"",VLOOKUP(A10,Master!AE$64:AQ$111,6,FALSE))</f>
        <v/>
      </c>
      <c r="I10" s="360" t="str">
        <f t="shared" si="0"/>
        <v/>
      </c>
      <c r="J10" s="361" t="str">
        <f t="shared" ca="1" si="1"/>
        <v/>
      </c>
      <c r="K10" s="361" t="str">
        <f t="shared" si="2"/>
        <v/>
      </c>
      <c r="L10" s="364" t="str">
        <f t="shared" si="3"/>
        <v/>
      </c>
      <c r="M10" s="360" t="str">
        <f t="shared" si="4"/>
        <v/>
      </c>
      <c r="N10" s="365" t="str">
        <f>IF(ISNA(VLOOKUP(A10,Master!AE$64:AQ$111,12,FALSE)),"",VLOOKUP(A10,Master!AE$64:AQ$111,12,FALSE))</f>
        <v/>
      </c>
      <c r="O10" s="11"/>
      <c r="R10" s="8" t="str">
        <f t="shared" si="5"/>
        <v/>
      </c>
    </row>
    <row r="11" spans="1:18" ht="15" customHeight="1">
      <c r="A11" s="361">
        <v>7</v>
      </c>
      <c r="B11" s="9"/>
      <c r="C11" s="9"/>
      <c r="D11" s="377" t="str">
        <f>IF(ISNA(VLOOKUP(A11,Master!AE$64:AQ$111,3,FALSE)),"",VLOOKUP(A11,Master!AE$64:AQ$111,3,FALSE))</f>
        <v/>
      </c>
      <c r="E11" s="361" t="str">
        <f>IF(ISNA(VLOOKUP(A11,Master!AE$64:AQ$111,4,FALSE)),"",VLOOKUP(A11,Master!AE$64:AQ$111,4,FALSE))</f>
        <v/>
      </c>
      <c r="F11" s="373" t="str">
        <f>IF(ISNA(VLOOKUP(A11,Master!AE$64:AQ$111,8,FALSE)),"",VLOOKUP(A11,Master!AE$64:AQ$111,8,FALSE))</f>
        <v/>
      </c>
      <c r="G11" s="363" t="str">
        <f>IF(ISNA(VLOOKUP(A11,Master!AE$64:AQ$111,5,FALSE)),"",VLOOKUP(A11,Master!AE$64:AQ$111,5,FALSE))</f>
        <v/>
      </c>
      <c r="H11" s="360" t="str">
        <f>IF(ISNA(VLOOKUP(A11,Master!AE$64:AQ$111,6,FALSE)),"",VLOOKUP(A11,Master!AE$64:AQ$111,6,FALSE))</f>
        <v/>
      </c>
      <c r="I11" s="360" t="str">
        <f t="shared" si="0"/>
        <v/>
      </c>
      <c r="J11" s="361" t="str">
        <f t="shared" ca="1" si="1"/>
        <v/>
      </c>
      <c r="K11" s="361" t="str">
        <f t="shared" si="2"/>
        <v/>
      </c>
      <c r="L11" s="364" t="str">
        <f t="shared" si="3"/>
        <v/>
      </c>
      <c r="M11" s="360" t="str">
        <f t="shared" si="4"/>
        <v/>
      </c>
      <c r="N11" s="365" t="str">
        <f>IF(ISNA(VLOOKUP(A11,Master!AE$64:AQ$111,12,FALSE)),"",VLOOKUP(A11,Master!AE$64:AQ$111,12,FALSE))</f>
        <v/>
      </c>
      <c r="O11" s="11"/>
      <c r="R11" s="8" t="str">
        <f t="shared" si="5"/>
        <v/>
      </c>
    </row>
    <row r="12" spans="1:18" ht="15" customHeight="1">
      <c r="A12" s="361">
        <v>8</v>
      </c>
      <c r="B12" s="9"/>
      <c r="C12" s="9"/>
      <c r="D12" s="377" t="str">
        <f>IF(ISNA(VLOOKUP(A12,Master!AE$64:AQ$111,3,FALSE)),"",VLOOKUP(A12,Master!AE$64:AQ$111,3,FALSE))</f>
        <v/>
      </c>
      <c r="E12" s="361" t="str">
        <f>IF(ISNA(VLOOKUP(A12,Master!AE$64:AQ$111,4,FALSE)),"",VLOOKUP(A12,Master!AE$64:AQ$111,4,FALSE))</f>
        <v/>
      </c>
      <c r="F12" s="373" t="str">
        <f>IF(ISNA(VLOOKUP(A12,Master!AE$64:AQ$111,8,FALSE)),"",VLOOKUP(A12,Master!AE$64:AQ$111,8,FALSE))</f>
        <v/>
      </c>
      <c r="G12" s="363" t="str">
        <f>IF(ISNA(VLOOKUP(A12,Master!AE$64:AQ$111,5,FALSE)),"",VLOOKUP(A12,Master!AE$64:AQ$111,5,FALSE))</f>
        <v/>
      </c>
      <c r="H12" s="360" t="str">
        <f>IF(ISNA(VLOOKUP(A12,Master!AE$64:AQ$111,6,FALSE)),"",VLOOKUP(A12,Master!AE$64:AQ$111,6,FALSE))</f>
        <v/>
      </c>
      <c r="I12" s="360" t="str">
        <f t="shared" si="0"/>
        <v/>
      </c>
      <c r="J12" s="361" t="str">
        <f t="shared" ca="1" si="1"/>
        <v/>
      </c>
      <c r="K12" s="361" t="str">
        <f t="shared" si="2"/>
        <v/>
      </c>
      <c r="L12" s="364" t="str">
        <f t="shared" si="3"/>
        <v/>
      </c>
      <c r="M12" s="360" t="str">
        <f t="shared" si="4"/>
        <v/>
      </c>
      <c r="N12" s="365" t="str">
        <f>IF(ISNA(VLOOKUP(A12,Master!AE$64:AQ$111,12,FALSE)),"",VLOOKUP(A12,Master!AE$64:AQ$111,12,FALSE))</f>
        <v/>
      </c>
      <c r="O12" s="11"/>
      <c r="R12" s="8" t="str">
        <f t="shared" si="5"/>
        <v/>
      </c>
    </row>
    <row r="13" spans="1:18" ht="15" customHeight="1">
      <c r="A13" s="361">
        <v>9</v>
      </c>
      <c r="B13" s="9"/>
      <c r="C13" s="9"/>
      <c r="D13" s="377" t="str">
        <f>IF(ISNA(VLOOKUP(A13,Master!AE$64:AQ$111,3,FALSE)),"",VLOOKUP(A13,Master!AE$64:AQ$111,3,FALSE))</f>
        <v/>
      </c>
      <c r="E13" s="361" t="str">
        <f>IF(ISNA(VLOOKUP(A13,Master!AE$64:AQ$111,4,FALSE)),"",VLOOKUP(A13,Master!AE$64:AQ$111,4,FALSE))</f>
        <v/>
      </c>
      <c r="F13" s="373" t="str">
        <f>IF(ISNA(VLOOKUP(A13,Master!AE$64:AQ$111,8,FALSE)),"",VLOOKUP(A13,Master!AE$64:AQ$111,8,FALSE))</f>
        <v/>
      </c>
      <c r="G13" s="363" t="str">
        <f>IF(ISNA(VLOOKUP(A13,Master!AE$64:AQ$111,5,FALSE)),"",VLOOKUP(A13,Master!AE$64:AQ$111,5,FALSE))</f>
        <v/>
      </c>
      <c r="H13" s="360" t="str">
        <f>IF(ISNA(VLOOKUP(A13,Master!AE$64:AQ$111,6,FALSE)),"",VLOOKUP(A13,Master!AE$64:AQ$111,6,FALSE))</f>
        <v/>
      </c>
      <c r="I13" s="360" t="str">
        <f t="shared" si="0"/>
        <v/>
      </c>
      <c r="J13" s="361" t="str">
        <f t="shared" ca="1" si="1"/>
        <v/>
      </c>
      <c r="K13" s="361" t="str">
        <f t="shared" si="2"/>
        <v/>
      </c>
      <c r="L13" s="364" t="str">
        <f t="shared" si="3"/>
        <v/>
      </c>
      <c r="M13" s="360" t="str">
        <f t="shared" si="4"/>
        <v/>
      </c>
      <c r="N13" s="365" t="str">
        <f>IF(ISNA(VLOOKUP(A13,Master!AE$64:AQ$111,12,FALSE)),"",VLOOKUP(A13,Master!AE$64:AQ$111,12,FALSE))</f>
        <v/>
      </c>
      <c r="O13" s="11"/>
      <c r="R13" s="8" t="str">
        <f t="shared" si="5"/>
        <v/>
      </c>
    </row>
    <row r="14" spans="1:18" ht="15" customHeight="1">
      <c r="A14" s="361">
        <v>10</v>
      </c>
      <c r="B14" s="9"/>
      <c r="C14" s="9"/>
      <c r="D14" s="377" t="str">
        <f>IF(ISNA(VLOOKUP(A14,Master!AE$64:AQ$111,3,FALSE)),"",VLOOKUP(A14,Master!AE$64:AQ$111,3,FALSE))</f>
        <v/>
      </c>
      <c r="E14" s="361" t="str">
        <f>IF(ISNA(VLOOKUP(A14,Master!AE$64:AQ$111,4,FALSE)),"",VLOOKUP(A14,Master!AE$64:AQ$111,4,FALSE))</f>
        <v/>
      </c>
      <c r="F14" s="373" t="str">
        <f>IF(ISNA(VLOOKUP(A14,Master!AE$64:AQ$111,8,FALSE)),"",VLOOKUP(A14,Master!AE$64:AQ$111,8,FALSE))</f>
        <v/>
      </c>
      <c r="G14" s="363" t="str">
        <f>IF(ISNA(VLOOKUP(A14,Master!AE$64:AQ$111,5,FALSE)),"",VLOOKUP(A14,Master!AE$64:AQ$111,5,FALSE))</f>
        <v/>
      </c>
      <c r="H14" s="360" t="str">
        <f>IF(ISNA(VLOOKUP(A14,Master!AE$64:AQ$111,6,FALSE)),"",VLOOKUP(A14,Master!AE$64:AQ$111,6,FALSE))</f>
        <v/>
      </c>
      <c r="I14" s="360" t="str">
        <f t="shared" si="0"/>
        <v/>
      </c>
      <c r="J14" s="361" t="str">
        <f t="shared" ca="1" si="1"/>
        <v/>
      </c>
      <c r="K14" s="361" t="str">
        <f t="shared" si="2"/>
        <v/>
      </c>
      <c r="L14" s="364" t="str">
        <f t="shared" si="3"/>
        <v/>
      </c>
      <c r="M14" s="360" t="str">
        <f t="shared" si="4"/>
        <v/>
      </c>
      <c r="N14" s="365" t="str">
        <f>IF(ISNA(VLOOKUP(A14,Master!AE$64:AQ$111,12,FALSE)),"",VLOOKUP(A14,Master!AE$64:AQ$111,12,FALSE))</f>
        <v/>
      </c>
      <c r="O14" s="11"/>
      <c r="R14" s="8" t="str">
        <f t="shared" si="5"/>
        <v/>
      </c>
    </row>
    <row r="15" spans="1:18" ht="18.75" customHeight="1">
      <c r="A15" s="615" t="s">
        <v>230</v>
      </c>
      <c r="B15" s="616"/>
      <c r="C15" s="616"/>
      <c r="D15" s="616"/>
      <c r="E15" s="616"/>
      <c r="F15" s="616"/>
      <c r="G15" s="616"/>
      <c r="H15" s="617"/>
      <c r="I15" s="367">
        <f>SUM(I5:I14)</f>
        <v>1633200</v>
      </c>
      <c r="J15" s="367"/>
      <c r="K15" s="367">
        <f t="shared" ref="K15:M15" si="6">SUM(K5:K14)</f>
        <v>31200</v>
      </c>
      <c r="L15" s="367">
        <f t="shared" si="6"/>
        <v>1664400</v>
      </c>
      <c r="M15" s="367">
        <f t="shared" si="6"/>
        <v>1586400</v>
      </c>
      <c r="N15" s="366"/>
      <c r="O15" s="11"/>
      <c r="R15" s="8" t="str">
        <f t="shared" si="5"/>
        <v/>
      </c>
    </row>
    <row r="16" spans="1:18" ht="15" customHeight="1">
      <c r="A16" s="361">
        <v>1</v>
      </c>
      <c r="B16" s="296">
        <f>Master!$C$3</f>
        <v>16121</v>
      </c>
      <c r="C16" s="424" t="str">
        <f>Master!$D$2</f>
        <v>jkmekfo jkft;kokl] CykWd&amp; toktk] ftyk vtesj</v>
      </c>
      <c r="D16" s="10" t="str">
        <f>IF(ISNA(VLOOKUP(A16,Master!AR$64:BD$111,3,FALSE)),"",VLOOKUP(A16,Master!AR$64:BD$111,3,FALSE))</f>
        <v>Jh ;ksxsUnz</v>
      </c>
      <c r="E16" s="362" t="str">
        <f>IF(ISNA(VLOOKUP(A16,Master!AR$64:BD$111,4,FALSE)),"",VLOOKUP(A16,Master!AR$64:BD$111,4,FALSE))</f>
        <v>TEACHER-II</v>
      </c>
      <c r="F16" s="373">
        <f>IF(ISNA(VLOOKUP(A16,Master!AR$64:BD$111,8,FALSE)),"",VLOOKUP(A16,Master!AR$64:BD$111,8,FALSE))</f>
        <v>110041926330</v>
      </c>
      <c r="G16" s="363">
        <f>IF(ISNA(VLOOKUP(A16,Master!AR$64:BD$111,5,FALSE)),"",VLOOKUP(A16,Master!AR$64:BD$111,5,FALSE))</f>
        <v>11</v>
      </c>
      <c r="H16" s="152">
        <f>IF(ISNA(VLOOKUP(A16,Master!AR$64:BD$111,6,FALSE)),"",VLOOKUP(A16,Master!AR$64:BD$111,6,FALSE))</f>
        <v>45600</v>
      </c>
      <c r="I16" s="360">
        <f>IFERROR(IF(AND(H16=""),"",ROUND(H16*4,0))+IF(AND(H16=""),"",MROUND(H16*1.03,100)*8),"")</f>
        <v>558400</v>
      </c>
      <c r="J16" s="361" t="str">
        <f ca="1">IF(AND(H16=""),"",IF(H16&lt;=0,"",(CONCATENATE("01.07.",(YEAR(TODAY())+1)))))</f>
        <v>01.07.2023</v>
      </c>
      <c r="K16" s="361">
        <f>IF(AND(H16=""),"",ROUND(ROUND(H16*3%,0),-2)*IF(G16="FIX PAY",0,1)*8)</f>
        <v>11200</v>
      </c>
      <c r="L16" s="364">
        <f>IF(AND(H16=""),"",I16+K16)</f>
        <v>569600</v>
      </c>
      <c r="M16" s="360">
        <f>IF(AND(H16=""),"",IF(N16="FIX PAY",L16,((IF(N16="FIX PAY",0,R16*4+H16*8)))))</f>
        <v>542000</v>
      </c>
      <c r="N16" s="365" t="str">
        <f>IF(ISNA(VLOOKUP(A16,Master!AR$64:BD$111,12,FALSE)),"",VLOOKUP(A16,Master!AR$64:BD$111,12,FALSE))</f>
        <v>NON GAZETTED - REGULAR</v>
      </c>
      <c r="O16" s="11"/>
      <c r="R16" s="8">
        <f t="shared" si="5"/>
        <v>44300</v>
      </c>
    </row>
    <row r="17" spans="1:18" ht="15" customHeight="1">
      <c r="A17" s="361">
        <v>2</v>
      </c>
      <c r="B17" s="9"/>
      <c r="C17" s="9"/>
      <c r="D17" s="10" t="str">
        <f>IF(ISNA(VLOOKUP(A17,Master!AR$64:BD$111,3,FALSE)),"",VLOOKUP(A17,Master!AR$64:BD$111,3,FALSE))</f>
        <v>Jh lqjs'k pUn flaxkfM+;k</v>
      </c>
      <c r="E17" s="362" t="str">
        <f>IF(ISNA(VLOOKUP(A17,Master!AR$64:BD$111,4,FALSE)),"",VLOOKUP(A17,Master!AR$64:BD$111,4,FALSE))</f>
        <v>TEACHER-II</v>
      </c>
      <c r="F17" s="373">
        <f>IF(ISNA(VLOOKUP(A17,Master!AR$64:BD$111,8,FALSE)),"",VLOOKUP(A17,Master!AR$64:BD$111,8,FALSE))</f>
        <v>690644</v>
      </c>
      <c r="G17" s="363">
        <f>IF(ISNA(VLOOKUP(A17,Master!AR$64:BD$111,5,FALSE)),"",VLOOKUP(A17,Master!AR$64:BD$111,5,FALSE))</f>
        <v>11</v>
      </c>
      <c r="H17" s="152">
        <f>IF(ISNA(VLOOKUP(A17,Master!AR$64:BD$111,6,FALSE)),"",VLOOKUP(A17,Master!AR$64:BD$111,6,FALSE))</f>
        <v>53900</v>
      </c>
      <c r="I17" s="360">
        <f t="shared" ref="I17:I35" si="7">IFERROR(IF(AND(H17=""),"",ROUND(H17*4,0))+IF(AND(H17=""),"",MROUND(H17*1.03,100)*8),"")</f>
        <v>659600</v>
      </c>
      <c r="J17" s="361" t="str">
        <f t="shared" ref="J17:J30" ca="1" si="8">IF(AND(H17=""),"",IF(H17&lt;=0,"",(CONCATENATE("01.07.",(YEAR(TODAY())+1)))))</f>
        <v>01.07.2023</v>
      </c>
      <c r="K17" s="361">
        <f t="shared" ref="K17:K30" si="9">IF(AND(H17=""),"",ROUND(ROUND(H17*3%,0),-2)*IF(G17="FIX PAY",0,1)*8)</f>
        <v>12800</v>
      </c>
      <c r="L17" s="364">
        <f t="shared" ref="L17:L30" si="10">IF(AND(H17=""),"",I17+K17)</f>
        <v>672400</v>
      </c>
      <c r="M17" s="360">
        <f t="shared" ref="M17:M30" si="11">IF(AND(H17=""),"",IF(N17="FIX PAY",L17,((IF(N17="FIX PAY",0,R17*4+H17*8)))))</f>
        <v>640400</v>
      </c>
      <c r="N17" s="365" t="str">
        <f>IF(ISNA(VLOOKUP(A17,Master!AR$64:BD$111,12,FALSE)),"",VLOOKUP(A17,Master!AR$64:BD$111,12,FALSE))</f>
        <v>NON GAZETTED - REGULAR</v>
      </c>
      <c r="O17" s="11"/>
      <c r="R17" s="8">
        <f t="shared" si="5"/>
        <v>52300</v>
      </c>
    </row>
    <row r="18" spans="1:18" ht="15" customHeight="1">
      <c r="A18" s="361">
        <v>3</v>
      </c>
      <c r="B18" s="9"/>
      <c r="C18" s="9"/>
      <c r="D18" s="10" t="str">
        <f>IF(ISNA(VLOOKUP(A18,Master!AR$64:BD$111,3,FALSE)),"",VLOOKUP(A18,Master!AR$64:BD$111,3,FALSE))</f>
        <v>Jh jkds'k dqekj 'kekZ</v>
      </c>
      <c r="E18" s="362" t="str">
        <f>IF(ISNA(VLOOKUP(A18,Master!AR$64:BD$111,4,FALSE)),"",VLOOKUP(A18,Master!AR$64:BD$111,4,FALSE))</f>
        <v>TEACHER-II</v>
      </c>
      <c r="F18" s="373">
        <f>IF(ISNA(VLOOKUP(A18,Master!AR$64:BD$111,8,FALSE)),"",VLOOKUP(A18,Master!AR$64:BD$111,8,FALSE))</f>
        <v>690644</v>
      </c>
      <c r="G18" s="363">
        <f>IF(ISNA(VLOOKUP(A18,Master!AR$64:BD$111,5,FALSE)),"",VLOOKUP(A18,Master!AR$64:BD$111,5,FALSE))</f>
        <v>11</v>
      </c>
      <c r="H18" s="152">
        <f>IF(ISNA(VLOOKUP(A18,Master!AR$64:BD$111,6,FALSE)),"",VLOOKUP(A18,Master!AR$64:BD$111,6,FALSE))</f>
        <v>45600</v>
      </c>
      <c r="I18" s="360">
        <f t="shared" si="7"/>
        <v>558400</v>
      </c>
      <c r="J18" s="361" t="str">
        <f t="shared" ca="1" si="8"/>
        <v>01.07.2023</v>
      </c>
      <c r="K18" s="361">
        <f t="shared" si="9"/>
        <v>11200</v>
      </c>
      <c r="L18" s="364">
        <f t="shared" si="10"/>
        <v>569600</v>
      </c>
      <c r="M18" s="360">
        <f t="shared" si="11"/>
        <v>542000</v>
      </c>
      <c r="N18" s="365" t="str">
        <f>IF(ISNA(VLOOKUP(A18,Master!AR$64:BD$111,12,FALSE)),"",VLOOKUP(A18,Master!AR$64:BD$111,12,FALSE))</f>
        <v>NON GAZETTED - REGULAR</v>
      </c>
      <c r="O18" s="11"/>
      <c r="R18" s="8">
        <f t="shared" si="5"/>
        <v>44300</v>
      </c>
    </row>
    <row r="19" spans="1:18" ht="15" customHeight="1">
      <c r="A19" s="361">
        <v>4</v>
      </c>
      <c r="B19" s="9"/>
      <c r="C19" s="9"/>
      <c r="D19" s="10" t="str">
        <f>IF(ISNA(VLOOKUP(A19,Master!AR$64:BD$111,3,FALSE)),"",VLOOKUP(A19,Master!AR$64:BD$111,3,FALSE))</f>
        <v>Jh ghjkyky tkV</v>
      </c>
      <c r="E19" s="362" t="str">
        <f>IF(ISNA(VLOOKUP(A19,Master!AR$64:BD$111,4,FALSE)),"",VLOOKUP(A19,Master!AR$64:BD$111,4,FALSE))</f>
        <v>TEACHER-II</v>
      </c>
      <c r="F19" s="373">
        <f>IF(ISNA(VLOOKUP(A19,Master!AR$64:BD$111,8,FALSE)),"",VLOOKUP(A19,Master!AR$64:BD$111,8,FALSE))</f>
        <v>690644</v>
      </c>
      <c r="G19" s="363">
        <f>IF(ISNA(VLOOKUP(A19,Master!AR$64:BD$111,5,FALSE)),"",VLOOKUP(A19,Master!AR$64:BD$111,5,FALSE))</f>
        <v>11</v>
      </c>
      <c r="H19" s="152">
        <f>IF(ISNA(VLOOKUP(A19,Master!AR$64:BD$111,6,FALSE)),"",VLOOKUP(A19,Master!AR$64:BD$111,6,FALSE))</f>
        <v>52300</v>
      </c>
      <c r="I19" s="360">
        <f t="shared" si="7"/>
        <v>640400</v>
      </c>
      <c r="J19" s="361" t="str">
        <f t="shared" ca="1" si="8"/>
        <v>01.07.2023</v>
      </c>
      <c r="K19" s="361">
        <f t="shared" si="9"/>
        <v>12800</v>
      </c>
      <c r="L19" s="364">
        <f t="shared" si="10"/>
        <v>653200</v>
      </c>
      <c r="M19" s="360">
        <f t="shared" si="11"/>
        <v>621600</v>
      </c>
      <c r="N19" s="365" t="str">
        <f>IF(ISNA(VLOOKUP(A19,Master!AR$64:BD$111,12,FALSE)),"",VLOOKUP(A19,Master!AR$64:BD$111,12,FALSE))</f>
        <v>NON GAZETTED - REGULAR</v>
      </c>
      <c r="O19" s="11"/>
      <c r="R19" s="8">
        <f t="shared" si="5"/>
        <v>50800</v>
      </c>
    </row>
    <row r="20" spans="1:18" ht="15" customHeight="1">
      <c r="A20" s="361">
        <v>5</v>
      </c>
      <c r="B20" s="9"/>
      <c r="C20" s="9"/>
      <c r="D20" s="10" t="str">
        <f>IF(ISNA(VLOOKUP(A20,Master!AR$64:BD$111,3,FALSE)),"",VLOOKUP(A20,Master!AR$64:BD$111,3,FALSE))</f>
        <v>Jh 'kjn 'kekZ</v>
      </c>
      <c r="E20" s="362" t="str">
        <f>IF(ISNA(VLOOKUP(A20,Master!AR$64:BD$111,4,FALSE)),"",VLOOKUP(A20,Master!AR$64:BD$111,4,FALSE))</f>
        <v>TEACHER-II</v>
      </c>
      <c r="F20" s="373">
        <f>IF(ISNA(VLOOKUP(A20,Master!AR$64:BD$111,8,FALSE)),"",VLOOKUP(A20,Master!AR$64:BD$111,8,FALSE))</f>
        <v>690644</v>
      </c>
      <c r="G20" s="363">
        <f>IF(ISNA(VLOOKUP(A20,Master!AR$64:BD$111,5,FALSE)),"",VLOOKUP(A20,Master!AR$64:BD$111,5,FALSE))</f>
        <v>11</v>
      </c>
      <c r="H20" s="152">
        <f>IF(ISNA(VLOOKUP(A20,Master!AR$64:BD$111,6,FALSE)),"",VLOOKUP(A20,Master!AR$64:BD$111,6,FALSE))</f>
        <v>41300</v>
      </c>
      <c r="I20" s="360">
        <f t="shared" si="7"/>
        <v>505200</v>
      </c>
      <c r="J20" s="361" t="str">
        <f t="shared" ca="1" si="8"/>
        <v>01.07.2023</v>
      </c>
      <c r="K20" s="361">
        <f t="shared" si="9"/>
        <v>9600</v>
      </c>
      <c r="L20" s="364">
        <f t="shared" si="10"/>
        <v>514800</v>
      </c>
      <c r="M20" s="360">
        <f t="shared" si="11"/>
        <v>490800</v>
      </c>
      <c r="N20" s="365" t="str">
        <f>IF(ISNA(VLOOKUP(A20,Master!AR$64:BD$111,12,FALSE)),"",VLOOKUP(A20,Master!AR$64:BD$111,12,FALSE))</f>
        <v>NON GAZETTED - REGULAR</v>
      </c>
      <c r="O20" s="11"/>
      <c r="R20" s="8">
        <f t="shared" si="5"/>
        <v>40100</v>
      </c>
    </row>
    <row r="21" spans="1:18" ht="15" customHeight="1">
      <c r="A21" s="361">
        <v>6</v>
      </c>
      <c r="B21" s="9"/>
      <c r="C21" s="9"/>
      <c r="D21" s="10" t="str">
        <f>IF(ISNA(VLOOKUP(A21,Master!AR$64:BD$111,3,FALSE)),"",VLOOKUP(A21,Master!AR$64:BD$111,3,FALSE))</f>
        <v>Jh jk/ks';ke</v>
      </c>
      <c r="E21" s="362" t="str">
        <f>IF(ISNA(VLOOKUP(A21,Master!AR$64:BD$111,4,FALSE)),"",VLOOKUP(A21,Master!AR$64:BD$111,4,FALSE))</f>
        <v>TEACHER-II</v>
      </c>
      <c r="F21" s="373">
        <f>IF(ISNA(VLOOKUP(A21,Master!AR$64:BD$111,8,FALSE)),"",VLOOKUP(A21,Master!AR$64:BD$111,8,FALSE))</f>
        <v>110021685029</v>
      </c>
      <c r="G21" s="363">
        <f>IF(ISNA(VLOOKUP(A21,Master!AR$64:BD$111,5,FALSE)),"",VLOOKUP(A21,Master!AR$64:BD$111,5,FALSE))</f>
        <v>12</v>
      </c>
      <c r="H21" s="152">
        <f>IF(ISNA(VLOOKUP(A21,Master!AR$64:BD$111,6,FALSE)),"",VLOOKUP(A21,Master!AR$64:BD$111,6,FALSE))</f>
        <v>69300</v>
      </c>
      <c r="I21" s="360">
        <f t="shared" si="7"/>
        <v>848400</v>
      </c>
      <c r="J21" s="361" t="str">
        <f t="shared" ca="1" si="8"/>
        <v>01.07.2023</v>
      </c>
      <c r="K21" s="361">
        <f t="shared" si="9"/>
        <v>16800</v>
      </c>
      <c r="L21" s="364">
        <f t="shared" si="10"/>
        <v>865200</v>
      </c>
      <c r="M21" s="360">
        <f t="shared" si="11"/>
        <v>823600</v>
      </c>
      <c r="N21" s="365" t="str">
        <f>IF(ISNA(VLOOKUP(A21,Master!AR$64:BD$111,12,FALSE)),"",VLOOKUP(A21,Master!AR$64:BD$111,12,FALSE))</f>
        <v>NON GAZETTED - REGULAR</v>
      </c>
      <c r="O21" s="11"/>
      <c r="R21" s="8">
        <f t="shared" si="5"/>
        <v>67300</v>
      </c>
    </row>
    <row r="22" spans="1:18" ht="15" customHeight="1">
      <c r="A22" s="361">
        <v>7</v>
      </c>
      <c r="B22" s="9"/>
      <c r="C22" s="9"/>
      <c r="D22" s="10" t="str">
        <f>IF(ISNA(VLOOKUP(A22,Master!AR$64:BD$111,3,FALSE)),"",VLOOKUP(A22,Master!AR$64:BD$111,3,FALSE))</f>
        <v>Jh izdk'k pUn</v>
      </c>
      <c r="E22" s="362" t="str">
        <f>IF(ISNA(VLOOKUP(A22,Master!AR$64:BD$111,4,FALSE)),"",VLOOKUP(A22,Master!AR$64:BD$111,4,FALSE))</f>
        <v>TEACHER-III</v>
      </c>
      <c r="F22" s="373">
        <f>IF(ISNA(VLOOKUP(A22,Master!AR$64:BD$111,8,FALSE)),"",VLOOKUP(A22,Master!AR$64:BD$111,8,FALSE))</f>
        <v>479404</v>
      </c>
      <c r="G22" s="363">
        <f>IF(ISNA(VLOOKUP(A22,Master!AR$64:BD$111,5,FALSE)),"",VLOOKUP(A22,Master!AR$64:BD$111,5,FALSE))</f>
        <v>10</v>
      </c>
      <c r="H22" s="152">
        <f>IF(ISNA(VLOOKUP(A22,Master!AR$64:BD$111,6,FALSE)),"",VLOOKUP(A22,Master!AR$64:BD$111,6,FALSE))</f>
        <v>41100</v>
      </c>
      <c r="I22" s="360">
        <f t="shared" si="7"/>
        <v>502800</v>
      </c>
      <c r="J22" s="361" t="str">
        <f t="shared" ca="1" si="8"/>
        <v>01.07.2023</v>
      </c>
      <c r="K22" s="361">
        <f t="shared" si="9"/>
        <v>9600</v>
      </c>
      <c r="L22" s="364">
        <f t="shared" si="10"/>
        <v>512400</v>
      </c>
      <c r="M22" s="360">
        <f t="shared" si="11"/>
        <v>488400</v>
      </c>
      <c r="N22" s="365" t="str">
        <f>IF(ISNA(VLOOKUP(A22,Master!AR$64:BD$111,12,FALSE)),"",VLOOKUP(A22,Master!AR$64:BD$111,12,FALSE))</f>
        <v>NON GAZETTED - REGULAR</v>
      </c>
      <c r="O22" s="11"/>
      <c r="R22" s="8">
        <f t="shared" si="5"/>
        <v>39900</v>
      </c>
    </row>
    <row r="23" spans="1:18" ht="15" customHeight="1">
      <c r="A23" s="361">
        <v>8</v>
      </c>
      <c r="B23" s="9"/>
      <c r="C23" s="9"/>
      <c r="D23" s="10" t="str">
        <f>IF(ISNA(VLOOKUP(A23,Master!AR$64:BD$111,3,FALSE)),"",VLOOKUP(A23,Master!AR$64:BD$111,3,FALSE))</f>
        <v>Jh lEirjkt</v>
      </c>
      <c r="E23" s="362" t="str">
        <f>IF(ISNA(VLOOKUP(A23,Master!AR$64:BD$111,4,FALSE)),"",VLOOKUP(A23,Master!AR$64:BD$111,4,FALSE))</f>
        <v>TEACHER-III</v>
      </c>
      <c r="F23" s="373">
        <f>IF(ISNA(VLOOKUP(A23,Master!AR$64:BD$111,8,FALSE)),"",VLOOKUP(A23,Master!AR$64:BD$111,8,FALSE))</f>
        <v>479404</v>
      </c>
      <c r="G23" s="363">
        <f>IF(ISNA(VLOOKUP(A23,Master!AR$64:BD$111,5,FALSE)),"",VLOOKUP(A23,Master!AR$64:BD$111,5,FALSE))</f>
        <v>10</v>
      </c>
      <c r="H23" s="152">
        <f>IF(ISNA(VLOOKUP(A23,Master!AR$64:BD$111,6,FALSE)),"",VLOOKUP(A23,Master!AR$64:BD$111,6,FALSE))</f>
        <v>41100</v>
      </c>
      <c r="I23" s="360">
        <f t="shared" si="7"/>
        <v>502800</v>
      </c>
      <c r="J23" s="361" t="str">
        <f t="shared" ca="1" si="8"/>
        <v>01.07.2023</v>
      </c>
      <c r="K23" s="361">
        <f t="shared" si="9"/>
        <v>9600</v>
      </c>
      <c r="L23" s="364">
        <f t="shared" si="10"/>
        <v>512400</v>
      </c>
      <c r="M23" s="360">
        <f t="shared" si="11"/>
        <v>488400</v>
      </c>
      <c r="N23" s="365" t="str">
        <f>IF(ISNA(VLOOKUP(A23,Master!AR$64:BD$111,12,FALSE)),"",VLOOKUP(A23,Master!AR$64:BD$111,12,FALSE))</f>
        <v>NON GAZETTED - REGULAR</v>
      </c>
      <c r="O23" s="11"/>
      <c r="R23" s="8">
        <f t="shared" si="5"/>
        <v>39900</v>
      </c>
    </row>
    <row r="24" spans="1:18" ht="15" customHeight="1">
      <c r="A24" s="361">
        <v>9</v>
      </c>
      <c r="B24" s="9"/>
      <c r="C24" s="9"/>
      <c r="D24" s="10" t="str">
        <f>IF(ISNA(VLOOKUP(A24,Master!AR$64:BD$111,3,FALSE)),"",VLOOKUP(A24,Master!AR$64:BD$111,3,FALSE))</f>
        <v>Jh iznhiflag</v>
      </c>
      <c r="E24" s="362" t="str">
        <f>IF(ISNA(VLOOKUP(A24,Master!AR$64:BD$111,4,FALSE)),"",VLOOKUP(A24,Master!AR$64:BD$111,4,FALSE))</f>
        <v>TEACHER-III</v>
      </c>
      <c r="F24" s="373">
        <f>IF(ISNA(VLOOKUP(A24,Master!AR$64:BD$111,8,FALSE)),"",VLOOKUP(A24,Master!AR$64:BD$111,8,FALSE))</f>
        <v>1057886</v>
      </c>
      <c r="G24" s="363">
        <f>IF(ISNA(VLOOKUP(A24,Master!AR$64:BD$111,5,FALSE)),"",VLOOKUP(A24,Master!AR$64:BD$111,5,FALSE))</f>
        <v>10</v>
      </c>
      <c r="H24" s="152">
        <f>IF(ISNA(VLOOKUP(A24,Master!AR$64:BD$111,6,FALSE)),"",VLOOKUP(A24,Master!AR$64:BD$111,6,FALSE))</f>
        <v>41100</v>
      </c>
      <c r="I24" s="360">
        <f t="shared" si="7"/>
        <v>502800</v>
      </c>
      <c r="J24" s="361" t="str">
        <f t="shared" ca="1" si="8"/>
        <v>01.07.2023</v>
      </c>
      <c r="K24" s="361">
        <f t="shared" si="9"/>
        <v>9600</v>
      </c>
      <c r="L24" s="364">
        <f t="shared" si="10"/>
        <v>512400</v>
      </c>
      <c r="M24" s="360">
        <f t="shared" si="11"/>
        <v>488400</v>
      </c>
      <c r="N24" s="365" t="str">
        <f>IF(ISNA(VLOOKUP(A24,Master!AR$64:BD$111,12,FALSE)),"",VLOOKUP(A24,Master!AR$64:BD$111,12,FALSE))</f>
        <v>NON GAZETTED - REGULAR</v>
      </c>
      <c r="O24" s="11"/>
      <c r="R24" s="8">
        <f t="shared" si="5"/>
        <v>39900</v>
      </c>
    </row>
    <row r="25" spans="1:18" ht="15" customHeight="1">
      <c r="A25" s="361">
        <v>10</v>
      </c>
      <c r="B25" s="9"/>
      <c r="C25" s="9"/>
      <c r="D25" s="10" t="str">
        <f>IF(ISNA(VLOOKUP(A25,Master!AR$64:BD$111,3,FALSE)),"",VLOOKUP(A25,Master!AR$64:BD$111,3,FALSE))</f>
        <v>Jh vfHkeU;q flag</v>
      </c>
      <c r="E25" s="362" t="str">
        <f>IF(ISNA(VLOOKUP(A25,Master!AR$64:BD$111,4,FALSE)),"",VLOOKUP(A25,Master!AR$64:BD$111,4,FALSE))</f>
        <v>TEACHER-III</v>
      </c>
      <c r="F25" s="373">
        <f>IF(ISNA(VLOOKUP(A25,Master!AR$64:BD$111,8,FALSE)),"",VLOOKUP(A25,Master!AR$64:BD$111,8,FALSE))</f>
        <v>1057886</v>
      </c>
      <c r="G25" s="363">
        <f>IF(ISNA(VLOOKUP(A25,Master!AR$64:BD$111,5,FALSE)),"",VLOOKUP(A25,Master!AR$64:BD$111,5,FALSE))</f>
        <v>10</v>
      </c>
      <c r="H25" s="152">
        <f>IF(ISNA(VLOOKUP(A25,Master!AR$64:BD$111,6,FALSE)),"",VLOOKUP(A25,Master!AR$64:BD$111,6,FALSE))</f>
        <v>41100</v>
      </c>
      <c r="I25" s="360">
        <f t="shared" si="7"/>
        <v>502800</v>
      </c>
      <c r="J25" s="361" t="str">
        <f t="shared" ca="1" si="8"/>
        <v>01.07.2023</v>
      </c>
      <c r="K25" s="361">
        <f t="shared" si="9"/>
        <v>9600</v>
      </c>
      <c r="L25" s="364">
        <f t="shared" si="10"/>
        <v>512400</v>
      </c>
      <c r="M25" s="360">
        <f t="shared" si="11"/>
        <v>488400</v>
      </c>
      <c r="N25" s="365" t="str">
        <f>IF(ISNA(VLOOKUP(A25,Master!AR$64:BD$111,12,FALSE)),"",VLOOKUP(A25,Master!AR$64:BD$111,12,FALSE))</f>
        <v>NON GAZETTED - REGULAR</v>
      </c>
      <c r="O25" s="11"/>
      <c r="R25" s="8">
        <f t="shared" si="5"/>
        <v>39900</v>
      </c>
    </row>
    <row r="26" spans="1:18" ht="15" customHeight="1">
      <c r="A26" s="361">
        <v>11</v>
      </c>
      <c r="B26" s="9"/>
      <c r="C26" s="9"/>
      <c r="D26" s="10" t="str">
        <f>IF(ISNA(VLOOKUP(A26,Master!AR$64:BD$111,3,FALSE)),"",VLOOKUP(A26,Master!AR$64:BD$111,3,FALSE))</f>
        <v>Jh iq"isUn toM+k</v>
      </c>
      <c r="E26" s="362" t="str">
        <f>IF(ISNA(VLOOKUP(A26,Master!AR$64:BD$111,4,FALSE)),"",VLOOKUP(A26,Master!AR$64:BD$111,4,FALSE))</f>
        <v>TEACHER-III</v>
      </c>
      <c r="F26" s="373">
        <f>IF(ISNA(VLOOKUP(A26,Master!AR$64:BD$111,8,FALSE)),"",VLOOKUP(A26,Master!AR$64:BD$111,8,FALSE))</f>
        <v>1057886</v>
      </c>
      <c r="G26" s="363">
        <f>IF(ISNA(VLOOKUP(A26,Master!AR$64:BD$111,5,FALSE)),"",VLOOKUP(A26,Master!AR$64:BD$111,5,FALSE))</f>
        <v>10</v>
      </c>
      <c r="H26" s="152">
        <f>IF(ISNA(VLOOKUP(A26,Master!AR$64:BD$111,6,FALSE)),"",VLOOKUP(A26,Master!AR$64:BD$111,6,FALSE))</f>
        <v>41100</v>
      </c>
      <c r="I26" s="360">
        <f t="shared" si="7"/>
        <v>502800</v>
      </c>
      <c r="J26" s="361" t="str">
        <f t="shared" ca="1" si="8"/>
        <v>01.07.2023</v>
      </c>
      <c r="K26" s="361">
        <f t="shared" si="9"/>
        <v>9600</v>
      </c>
      <c r="L26" s="364">
        <f t="shared" si="10"/>
        <v>512400</v>
      </c>
      <c r="M26" s="360">
        <f t="shared" si="11"/>
        <v>488400</v>
      </c>
      <c r="N26" s="365" t="str">
        <f>IF(ISNA(VLOOKUP(A26,Master!AR$64:BD$111,12,FALSE)),"",VLOOKUP(A26,Master!AR$64:BD$111,12,FALSE))</f>
        <v>NON GAZETTED - REGULAR</v>
      </c>
      <c r="O26" s="11"/>
      <c r="R26" s="8">
        <f t="shared" si="5"/>
        <v>39900</v>
      </c>
    </row>
    <row r="27" spans="1:18" ht="15" customHeight="1">
      <c r="A27" s="361">
        <v>12</v>
      </c>
      <c r="B27" s="9"/>
      <c r="C27" s="9"/>
      <c r="D27" s="10" t="str">
        <f>IF(ISNA(VLOOKUP(A27,Master!AR$64:BD$111,3,FALSE)),"",VLOOKUP(A27,Master!AR$64:BD$111,3,FALSE))</f>
        <v>Jh lq[kohjflag</v>
      </c>
      <c r="E27" s="362" t="str">
        <f>IF(ISNA(VLOOKUP(A27,Master!AR$64:BD$111,4,FALSE)),"",VLOOKUP(A27,Master!AR$64:BD$111,4,FALSE))</f>
        <v>TEACHER-III</v>
      </c>
      <c r="F27" s="373">
        <f>IF(ISNA(VLOOKUP(A27,Master!AR$64:BD$111,8,FALSE)),"",VLOOKUP(A27,Master!AR$64:BD$111,8,FALSE))</f>
        <v>1057886</v>
      </c>
      <c r="G27" s="363">
        <f>IF(ISNA(VLOOKUP(A27,Master!AR$64:BD$111,5,FALSE)),"",VLOOKUP(A27,Master!AR$64:BD$111,5,FALSE))</f>
        <v>10</v>
      </c>
      <c r="H27" s="152">
        <f>IF(ISNA(VLOOKUP(A27,Master!AR$64:BD$111,6,FALSE)),"",VLOOKUP(A27,Master!AR$64:BD$111,6,FALSE))</f>
        <v>23700</v>
      </c>
      <c r="I27" s="360">
        <f t="shared" si="7"/>
        <v>290000</v>
      </c>
      <c r="J27" s="361" t="str">
        <f t="shared" ca="1" si="8"/>
        <v>01.07.2023</v>
      </c>
      <c r="K27" s="361">
        <f t="shared" si="9"/>
        <v>5600</v>
      </c>
      <c r="L27" s="364">
        <f t="shared" si="10"/>
        <v>295600</v>
      </c>
      <c r="M27" s="360">
        <f t="shared" si="11"/>
        <v>281600</v>
      </c>
      <c r="N27" s="365" t="str">
        <f>IF(ISNA(VLOOKUP(A27,Master!AR$64:BD$111,12,FALSE)),"",VLOOKUP(A27,Master!AR$64:BD$111,12,FALSE))</f>
        <v>NON GAZETTED - FIX PAY</v>
      </c>
      <c r="O27" s="11"/>
      <c r="R27" s="8">
        <f t="shared" si="5"/>
        <v>23000</v>
      </c>
    </row>
    <row r="28" spans="1:18" ht="15" customHeight="1">
      <c r="A28" s="361">
        <v>13</v>
      </c>
      <c r="B28" s="9"/>
      <c r="C28" s="9"/>
      <c r="D28" s="10" t="str">
        <f>IF(ISNA(VLOOKUP(A28,Master!AR$64:BD$111,3,FALSE)),"",VLOOKUP(A28,Master!AR$64:BD$111,3,FALSE))</f>
        <v>Jh izoh.k lksyadh</v>
      </c>
      <c r="E28" s="362" t="str">
        <f>IF(ISNA(VLOOKUP(A28,Master!AR$64:BD$111,4,FALSE)),"",VLOOKUP(A28,Master!AR$64:BD$111,4,FALSE))</f>
        <v>LIBRARIAN III</v>
      </c>
      <c r="F28" s="373">
        <f>IF(ISNA(VLOOKUP(A28,Master!AR$64:BD$111,8,FALSE)),"",VLOOKUP(A28,Master!AR$64:BD$111,8,FALSE))</f>
        <v>1057886</v>
      </c>
      <c r="G28" s="363">
        <f>IF(ISNA(VLOOKUP(A28,Master!AR$64:BD$111,5,FALSE)),"",VLOOKUP(A28,Master!AR$64:BD$111,5,FALSE))</f>
        <v>10</v>
      </c>
      <c r="H28" s="152">
        <f>IF(ISNA(VLOOKUP(A28,Master!AR$64:BD$111,6,FALSE)),"",VLOOKUP(A28,Master!AR$64:BD$111,6,FALSE))</f>
        <v>23700</v>
      </c>
      <c r="I28" s="360">
        <f t="shared" si="7"/>
        <v>290000</v>
      </c>
      <c r="J28" s="361" t="str">
        <f t="shared" ca="1" si="8"/>
        <v>01.07.2023</v>
      </c>
      <c r="K28" s="361">
        <f t="shared" si="9"/>
        <v>5600</v>
      </c>
      <c r="L28" s="364">
        <f t="shared" si="10"/>
        <v>295600</v>
      </c>
      <c r="M28" s="360">
        <f t="shared" si="11"/>
        <v>281600</v>
      </c>
      <c r="N28" s="365" t="str">
        <f>IF(ISNA(VLOOKUP(A28,Master!AR$64:BD$111,12,FALSE)),"",VLOOKUP(A28,Master!AR$64:BD$111,12,FALSE))</f>
        <v>NON GAZETTED - FIX PAY</v>
      </c>
      <c r="O28" s="11"/>
      <c r="R28" s="8">
        <f t="shared" si="5"/>
        <v>23000</v>
      </c>
    </row>
    <row r="29" spans="1:18" ht="15" customHeight="1">
      <c r="A29" s="361">
        <v>14</v>
      </c>
      <c r="B29" s="9"/>
      <c r="C29" s="9"/>
      <c r="D29" s="10" t="str">
        <f>IF(ISNA(VLOOKUP(A29,Master!AR$64:BD$111,3,FALSE)),"",VLOOKUP(A29,Master!AR$64:BD$111,3,FALSE))</f>
        <v>Jherh 'kkjnk pkS/kjh</v>
      </c>
      <c r="E29" s="362" t="str">
        <f>IF(ISNA(VLOOKUP(A29,Master!AR$64:BD$111,4,FALSE)),"",VLOOKUP(A29,Master!AR$64:BD$111,4,FALSE))</f>
        <v>PTI II</v>
      </c>
      <c r="F29" s="373">
        <f>IF(ISNA(VLOOKUP(A29,Master!AR$64:BD$111,8,FALSE)),"",VLOOKUP(A29,Master!AR$64:BD$111,8,FALSE))</f>
        <v>1057886</v>
      </c>
      <c r="G29" s="363">
        <f>IF(ISNA(VLOOKUP(A29,Master!AR$64:BD$111,5,FALSE)),"",VLOOKUP(A29,Master!AR$64:BD$111,5,FALSE))</f>
        <v>11</v>
      </c>
      <c r="H29" s="152">
        <f>IF(ISNA(VLOOKUP(A29,Master!AR$64:BD$111,6,FALSE)),"",VLOOKUP(A29,Master!AR$64:BD$111,6,FALSE))</f>
        <v>26500</v>
      </c>
      <c r="I29" s="360">
        <f t="shared" si="7"/>
        <v>324400</v>
      </c>
      <c r="J29" s="361" t="str">
        <f t="shared" ca="1" si="8"/>
        <v>01.07.2023</v>
      </c>
      <c r="K29" s="361">
        <f t="shared" si="9"/>
        <v>6400</v>
      </c>
      <c r="L29" s="364">
        <f t="shared" si="10"/>
        <v>330800</v>
      </c>
      <c r="M29" s="360">
        <f t="shared" si="11"/>
        <v>314800</v>
      </c>
      <c r="N29" s="365" t="str">
        <f>IF(ISNA(VLOOKUP(A29,Master!AR$64:BD$111,12,FALSE)),"",VLOOKUP(A29,Master!AR$64:BD$111,12,FALSE))</f>
        <v>NON GAZETTED - FIX PAY</v>
      </c>
      <c r="O29" s="11"/>
      <c r="R29" s="8">
        <f t="shared" si="5"/>
        <v>25700</v>
      </c>
    </row>
    <row r="30" spans="1:18" ht="15" customHeight="1">
      <c r="A30" s="361">
        <v>15</v>
      </c>
      <c r="B30" s="9"/>
      <c r="C30" s="9"/>
      <c r="D30" s="10" t="str">
        <f>IF(ISNA(VLOOKUP(A30,Master!AR$64:BD$111,3,FALSE)),"",VLOOKUP(A30,Master!AR$64:BD$111,3,FALSE))</f>
        <v>Jh eqds'k dqekj</v>
      </c>
      <c r="E30" s="362" t="str">
        <f>IF(ISNA(VLOOKUP(A30,Master!AR$64:BD$111,4,FALSE)),"",VLOOKUP(A30,Master!AR$64:BD$111,4,FALSE))</f>
        <v>LAB ASST</v>
      </c>
      <c r="F30" s="373">
        <f>IF(ISNA(VLOOKUP(A30,Master!AR$64:BD$111,8,FALSE)),"",VLOOKUP(A30,Master!AR$64:BD$111,8,FALSE))</f>
        <v>1057886</v>
      </c>
      <c r="G30" s="363">
        <f>IF(ISNA(VLOOKUP(A30,Master!AR$64:BD$111,5,FALSE)),"",VLOOKUP(A30,Master!AR$64:BD$111,5,FALSE))</f>
        <v>8</v>
      </c>
      <c r="H30" s="152">
        <f>IF(ISNA(VLOOKUP(A30,Master!AR$64:BD$111,6,FALSE)),"",VLOOKUP(A30,Master!AR$64:BD$111,6,FALSE))</f>
        <v>21700</v>
      </c>
      <c r="I30" s="360">
        <f t="shared" si="7"/>
        <v>266000</v>
      </c>
      <c r="J30" s="361" t="str">
        <f t="shared" ca="1" si="8"/>
        <v>01.07.2023</v>
      </c>
      <c r="K30" s="361">
        <f t="shared" si="9"/>
        <v>5600</v>
      </c>
      <c r="L30" s="364">
        <f t="shared" si="10"/>
        <v>271600</v>
      </c>
      <c r="M30" s="360">
        <f t="shared" si="11"/>
        <v>258000</v>
      </c>
      <c r="N30" s="365" t="str">
        <f>IF(ISNA(VLOOKUP(A30,Master!AR$64:BD$111,12,FALSE)),"",VLOOKUP(A30,Master!AR$64:BD$111,12,FALSE))</f>
        <v>NON GAZETTED - FIX PAY</v>
      </c>
      <c r="O30" s="11"/>
      <c r="R30" s="8">
        <f t="shared" si="5"/>
        <v>21100</v>
      </c>
    </row>
    <row r="31" spans="1:18" ht="15" customHeight="1">
      <c r="A31" s="361">
        <v>16</v>
      </c>
      <c r="B31" s="9"/>
      <c r="C31" s="9"/>
      <c r="D31" s="10" t="str">
        <f>IF(ISNA(VLOOKUP(A31,Master!AR$64:BD$111,3,FALSE)),"",VLOOKUP(A31,Master!AR$64:BD$111,3,FALSE))</f>
        <v xml:space="preserve">Jh jkds'k dqekj </v>
      </c>
      <c r="E31" s="362" t="str">
        <f>IF(ISNA(VLOOKUP(A31,Master!AR$64:BD$111,4,FALSE)),"",VLOOKUP(A31,Master!AR$64:BD$111,4,FALSE))</f>
        <v>CLERK GRADE II</v>
      </c>
      <c r="F31" s="373">
        <f>IF(ISNA(VLOOKUP(A31,Master!AR$64:BD$111,8,FALSE)),"",VLOOKUP(A31,Master!AR$64:BD$111,8,FALSE))</f>
        <v>1057886</v>
      </c>
      <c r="G31" s="363">
        <f>IF(ISNA(VLOOKUP(A31,Master!AR$64:BD$111,5,FALSE)),"",VLOOKUP(A31,Master!AR$64:BD$111,5,FALSE))</f>
        <v>9</v>
      </c>
      <c r="H31" s="152">
        <f>IF(ISNA(VLOOKUP(A31,Master!AR$64:BD$111,6,FALSE)),"",VLOOKUP(A31,Master!AR$64:BD$111,6,FALSE))</f>
        <v>34600</v>
      </c>
      <c r="I31" s="360">
        <f t="shared" si="7"/>
        <v>423200</v>
      </c>
      <c r="J31" s="361" t="str">
        <f t="shared" ref="J31:J35" ca="1" si="12">IF(AND(H31=""),"",IF(H31&lt;=0,"",(CONCATENATE("01.07.",(YEAR(TODAY())+1)))))</f>
        <v>01.07.2023</v>
      </c>
      <c r="K31" s="361">
        <f t="shared" ref="K31:K35" si="13">IF(AND(H31=""),"",ROUND(ROUND(H31*3%,0),-2)*IF(G31="FIX PAY",0,1)*8)</f>
        <v>8000</v>
      </c>
      <c r="L31" s="364">
        <f t="shared" ref="L31:L35" si="14">IF(AND(H31=""),"",I31+K31)</f>
        <v>431200</v>
      </c>
      <c r="M31" s="360">
        <f t="shared" ref="M31:M35" si="15">IF(AND(H31=""),"",IF(N31="FIX PAY",L31,((IF(N31="FIX PAY",0,R31*4+H31*8)))))</f>
        <v>411200</v>
      </c>
      <c r="N31" s="365" t="str">
        <f>IF(ISNA(VLOOKUP(A31,Master!AR$64:BD$111,12,FALSE)),"",VLOOKUP(A31,Master!AR$64:BD$111,12,FALSE))</f>
        <v>NON GAZETTED - REGULAR</v>
      </c>
      <c r="O31" s="11"/>
      <c r="R31" s="8">
        <f t="shared" si="5"/>
        <v>33600</v>
      </c>
    </row>
    <row r="32" spans="1:18" ht="15" customHeight="1">
      <c r="A32" s="361">
        <v>17</v>
      </c>
      <c r="B32" s="9"/>
      <c r="C32" s="9"/>
      <c r="D32" s="10" t="str">
        <f>IF(ISNA(VLOOKUP(A32,Master!AR$64:BD$111,3,FALSE)),"",VLOOKUP(A32,Master!AR$64:BD$111,3,FALSE))</f>
        <v xml:space="preserve">Jh fueZy dqekj </v>
      </c>
      <c r="E32" s="362" t="str">
        <f>IF(ISNA(VLOOKUP(A32,Master!AR$64:BD$111,4,FALSE)),"",VLOOKUP(A32,Master!AR$64:BD$111,4,FALSE))</f>
        <v>CLERK GRADE III</v>
      </c>
      <c r="F32" s="373">
        <f>IF(ISNA(VLOOKUP(A32,Master!AR$64:BD$111,8,FALSE)),"",VLOOKUP(A32,Master!AR$64:BD$111,8,FALSE))</f>
        <v>1057886</v>
      </c>
      <c r="G32" s="363">
        <f>IF(ISNA(VLOOKUP(A32,Master!AR$64:BD$111,5,FALSE)),"",VLOOKUP(A32,Master!AR$64:BD$111,5,FALSE))</f>
        <v>5</v>
      </c>
      <c r="H32" s="152">
        <f>IF(ISNA(VLOOKUP(A32,Master!AR$64:BD$111,6,FALSE)),"",VLOOKUP(A32,Master!AR$64:BD$111,6,FALSE))</f>
        <v>34600</v>
      </c>
      <c r="I32" s="360">
        <f t="shared" si="7"/>
        <v>423200</v>
      </c>
      <c r="J32" s="361" t="str">
        <f t="shared" ca="1" si="12"/>
        <v>01.07.2023</v>
      </c>
      <c r="K32" s="361">
        <f t="shared" si="13"/>
        <v>8000</v>
      </c>
      <c r="L32" s="364">
        <f t="shared" si="14"/>
        <v>431200</v>
      </c>
      <c r="M32" s="360">
        <f t="shared" si="15"/>
        <v>411200</v>
      </c>
      <c r="N32" s="365" t="str">
        <f>IF(ISNA(VLOOKUP(A32,Master!AR$64:BD$111,12,FALSE)),"",VLOOKUP(A32,Master!AR$64:BD$111,12,FALSE))</f>
        <v>NON GAZETTED - REGULAR</v>
      </c>
      <c r="O32" s="11"/>
      <c r="R32" s="8">
        <f t="shared" si="5"/>
        <v>33600</v>
      </c>
    </row>
    <row r="33" spans="1:18" ht="15" customHeight="1">
      <c r="A33" s="361">
        <v>18</v>
      </c>
      <c r="B33" s="9"/>
      <c r="C33" s="9"/>
      <c r="D33" s="10" t="str">
        <f>IF(ISNA(VLOOKUP(A33,Master!AR$64:BD$111,3,FALSE)),"",VLOOKUP(A33,Master!AR$64:BD$111,3,FALSE))</f>
        <v/>
      </c>
      <c r="E33" s="362" t="str">
        <f>IF(ISNA(VLOOKUP(A33,Master!AR$64:BD$111,4,FALSE)),"",VLOOKUP(A33,Master!AR$64:BD$111,4,FALSE))</f>
        <v/>
      </c>
      <c r="F33" s="373" t="str">
        <f>IF(ISNA(VLOOKUP(A33,Master!AR$64:BD$111,8,FALSE)),"",VLOOKUP(A33,Master!AR$64:BD$111,8,FALSE))</f>
        <v/>
      </c>
      <c r="G33" s="363" t="str">
        <f>IF(ISNA(VLOOKUP(A33,Master!AR$64:BD$111,5,FALSE)),"",VLOOKUP(A33,Master!AR$64:BD$111,5,FALSE))</f>
        <v/>
      </c>
      <c r="H33" s="152" t="str">
        <f>IF(ISNA(VLOOKUP(A33,Master!AR$64:BD$111,6,FALSE)),"",VLOOKUP(A33,Master!AR$64:BD$111,6,FALSE))</f>
        <v/>
      </c>
      <c r="I33" s="360" t="str">
        <f t="shared" si="7"/>
        <v/>
      </c>
      <c r="J33" s="361" t="str">
        <f t="shared" ca="1" si="12"/>
        <v/>
      </c>
      <c r="K33" s="361" t="str">
        <f t="shared" si="13"/>
        <v/>
      </c>
      <c r="L33" s="364" t="str">
        <f t="shared" si="14"/>
        <v/>
      </c>
      <c r="M33" s="360" t="str">
        <f t="shared" si="15"/>
        <v/>
      </c>
      <c r="N33" s="365" t="str">
        <f>IF(ISNA(VLOOKUP(A33,Master!AR$64:BD$111,12,FALSE)),"",VLOOKUP(A33,Master!AR$64:BD$111,12,FALSE))</f>
        <v/>
      </c>
      <c r="O33" s="11"/>
      <c r="R33" s="8" t="str">
        <f t="shared" si="5"/>
        <v/>
      </c>
    </row>
    <row r="34" spans="1:18" ht="15" customHeight="1">
      <c r="A34" s="361">
        <v>19</v>
      </c>
      <c r="B34" s="9"/>
      <c r="C34" s="9"/>
      <c r="D34" s="10" t="str">
        <f>IF(ISNA(VLOOKUP(A34,Master!AR$64:BD$111,3,FALSE)),"",VLOOKUP(A34,Master!AR$64:BD$111,3,FALSE))</f>
        <v/>
      </c>
      <c r="E34" s="362" t="str">
        <f>IF(ISNA(VLOOKUP(A34,Master!AR$64:BD$111,4,FALSE)),"",VLOOKUP(A34,Master!AR$64:BD$111,4,FALSE))</f>
        <v/>
      </c>
      <c r="F34" s="373" t="str">
        <f>IF(ISNA(VLOOKUP(A34,Master!AR$64:BD$111,8,FALSE)),"",VLOOKUP(A34,Master!AR$64:BD$111,8,FALSE))</f>
        <v/>
      </c>
      <c r="G34" s="363" t="str">
        <f>IF(ISNA(VLOOKUP(A34,Master!AR$64:BD$111,5,FALSE)),"",VLOOKUP(A34,Master!AR$64:BD$111,5,FALSE))</f>
        <v/>
      </c>
      <c r="H34" s="152" t="str">
        <f>IF(ISNA(VLOOKUP(A34,Master!AR$64:BD$111,6,FALSE)),"",VLOOKUP(A34,Master!AR$64:BD$111,6,FALSE))</f>
        <v/>
      </c>
      <c r="I34" s="360" t="str">
        <f t="shared" si="7"/>
        <v/>
      </c>
      <c r="J34" s="361" t="str">
        <f t="shared" ca="1" si="12"/>
        <v/>
      </c>
      <c r="K34" s="361" t="str">
        <f t="shared" si="13"/>
        <v/>
      </c>
      <c r="L34" s="364" t="str">
        <f t="shared" si="14"/>
        <v/>
      </c>
      <c r="M34" s="360" t="str">
        <f t="shared" si="15"/>
        <v/>
      </c>
      <c r="N34" s="365" t="str">
        <f>IF(ISNA(VLOOKUP(A34,Master!AR$64:BD$111,12,FALSE)),"",VLOOKUP(A34,Master!AR$64:BD$111,12,FALSE))</f>
        <v/>
      </c>
      <c r="O34" s="11"/>
      <c r="R34" s="8" t="str">
        <f t="shared" si="5"/>
        <v/>
      </c>
    </row>
    <row r="35" spans="1:18" ht="15" customHeight="1">
      <c r="A35" s="361">
        <v>20</v>
      </c>
      <c r="B35" s="9"/>
      <c r="C35" s="9"/>
      <c r="D35" s="10" t="str">
        <f>IF(ISNA(VLOOKUP(A35,Master!AR$64:BD$111,3,FALSE)),"",VLOOKUP(A35,Master!AR$64:BD$111,3,FALSE))</f>
        <v/>
      </c>
      <c r="E35" s="362" t="str">
        <f>IF(ISNA(VLOOKUP(A35,Master!AR$64:BD$111,4,FALSE)),"",VLOOKUP(A35,Master!AR$64:BD$111,4,FALSE))</f>
        <v/>
      </c>
      <c r="F35" s="373" t="str">
        <f>IF(ISNA(VLOOKUP(A35,Master!AR$64:BD$111,8,FALSE)),"",VLOOKUP(A35,Master!AR$64:BD$111,8,FALSE))</f>
        <v/>
      </c>
      <c r="G35" s="363" t="str">
        <f>IF(ISNA(VLOOKUP(A35,Master!AR$64:BD$111,5,FALSE)),"",VLOOKUP(A35,Master!AR$64:BD$111,5,FALSE))</f>
        <v/>
      </c>
      <c r="H35" s="152" t="str">
        <f>IF(ISNA(VLOOKUP(A35,Master!AR$64:BD$111,6,FALSE)),"",VLOOKUP(A35,Master!AR$64:BD$111,6,FALSE))</f>
        <v/>
      </c>
      <c r="I35" s="360" t="str">
        <f t="shared" si="7"/>
        <v/>
      </c>
      <c r="J35" s="361" t="str">
        <f t="shared" ca="1" si="12"/>
        <v/>
      </c>
      <c r="K35" s="361" t="str">
        <f t="shared" si="13"/>
        <v/>
      </c>
      <c r="L35" s="364" t="str">
        <f t="shared" si="14"/>
        <v/>
      </c>
      <c r="M35" s="360" t="str">
        <f t="shared" si="15"/>
        <v/>
      </c>
      <c r="N35" s="365" t="str">
        <f>IF(ISNA(VLOOKUP(A35,Master!AR$64:BD$111,12,FALSE)),"",VLOOKUP(A35,Master!AR$64:BD$111,12,FALSE))</f>
        <v/>
      </c>
      <c r="O35" s="11"/>
      <c r="R35" s="8" t="str">
        <f t="shared" si="5"/>
        <v/>
      </c>
    </row>
    <row r="36" spans="1:18" ht="18.75" customHeight="1">
      <c r="A36" s="615" t="s">
        <v>231</v>
      </c>
      <c r="B36" s="616"/>
      <c r="C36" s="616"/>
      <c r="D36" s="616"/>
      <c r="E36" s="616"/>
      <c r="F36" s="616"/>
      <c r="G36" s="616"/>
      <c r="H36" s="617"/>
      <c r="I36" s="367">
        <f>SUM(I16:I35)</f>
        <v>8301200</v>
      </c>
      <c r="J36" s="367"/>
      <c r="K36" s="367">
        <f t="shared" ref="K36:M36" si="16">SUM(K16:K35)</f>
        <v>161600</v>
      </c>
      <c r="L36" s="367">
        <f t="shared" si="16"/>
        <v>8462800</v>
      </c>
      <c r="M36" s="367">
        <f t="shared" si="16"/>
        <v>8060800</v>
      </c>
      <c r="N36" s="366"/>
      <c r="O36" s="11"/>
      <c r="R36" s="8" t="str">
        <f t="shared" ref="R36" si="17">IF(AND(H36=""),"",H36-ROUNDUP(ROUND((H36*3%)-(H36*3%)*2.9%,-2),0))</f>
        <v/>
      </c>
    </row>
    <row r="37" spans="1:18" ht="18.75" customHeight="1">
      <c r="A37" s="618" t="s">
        <v>45</v>
      </c>
      <c r="B37" s="619"/>
      <c r="C37" s="619"/>
      <c r="D37" s="619"/>
      <c r="E37" s="619"/>
      <c r="F37" s="619"/>
      <c r="G37" s="619"/>
      <c r="H37" s="620"/>
      <c r="I37" s="374">
        <f>I15+I36</f>
        <v>9934400</v>
      </c>
      <c r="J37" s="374"/>
      <c r="K37" s="374">
        <f>K15+K36</f>
        <v>192800</v>
      </c>
      <c r="L37" s="374">
        <f>L15+L36</f>
        <v>10127200</v>
      </c>
      <c r="M37" s="374">
        <f>M15+M36</f>
        <v>9647200</v>
      </c>
      <c r="N37" s="366"/>
      <c r="O37" s="11"/>
      <c r="R37" s="8"/>
    </row>
    <row r="38" spans="1:18" s="18" customFormat="1" ht="18.75">
      <c r="A38" s="19" t="s">
        <v>27</v>
      </c>
      <c r="B38" s="14"/>
      <c r="C38" s="614" t="s">
        <v>28</v>
      </c>
      <c r="D38" s="614"/>
      <c r="E38" s="614"/>
      <c r="F38" s="614"/>
      <c r="G38" s="614"/>
      <c r="H38" s="614"/>
      <c r="I38" s="614"/>
      <c r="J38" s="614"/>
      <c r="K38" s="614"/>
      <c r="L38" s="614"/>
      <c r="M38" s="16"/>
      <c r="N38" s="15"/>
      <c r="O38" s="17"/>
    </row>
    <row r="39" spans="1:18" ht="18.75">
      <c r="L39" s="550" t="str">
        <f>CONCATENATE("¼ ",Master!$G$3,"½")</f>
        <v>¼ m"kk ikfy;k½</v>
      </c>
      <c r="M39" s="550"/>
      <c r="N39" s="550"/>
    </row>
    <row r="40" spans="1:18" ht="18.75">
      <c r="L40" s="548" t="str">
        <f>Master!$C$2</f>
        <v>iz/kkukpk;Z</v>
      </c>
      <c r="M40" s="548"/>
      <c r="N40" s="548"/>
    </row>
    <row r="41" spans="1:18" ht="15" customHeight="1">
      <c r="L41" s="613" t="str">
        <f>Master!$D$2</f>
        <v>jkmekfo jkft;kokl] CykWd&amp; toktk] ftyk vtesj</v>
      </c>
      <c r="M41" s="613"/>
      <c r="N41" s="613"/>
    </row>
  </sheetData>
  <mergeCells count="11">
    <mergeCell ref="A1:N1"/>
    <mergeCell ref="E2:K2"/>
    <mergeCell ref="A2:B2"/>
    <mergeCell ref="C2:D2"/>
    <mergeCell ref="L39:N39"/>
    <mergeCell ref="L40:N40"/>
    <mergeCell ref="L41:N41"/>
    <mergeCell ref="C38:L38"/>
    <mergeCell ref="A15:H15"/>
    <mergeCell ref="A36:H36"/>
    <mergeCell ref="A37:H37"/>
  </mergeCells>
  <pageMargins left="0.75" right="0.3" top="0.6" bottom="0.33" header="0.31496062992126" footer="0.118110236220472"/>
  <pageSetup paperSize="9" scale="75" orientation="landscape" horizontalDpi="300" verticalDpi="300" r:id="rId1"/>
  <headerFooter>
    <oddFooter>Page &amp;P of &amp;N</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N32"/>
  <sheetViews>
    <sheetView showGridLines="0" view="pageBreakPreview" zoomScaleSheetLayoutView="100" workbookViewId="0">
      <selection activeCell="A28" sqref="A28:XFD31"/>
    </sheetView>
  </sheetViews>
  <sheetFormatPr defaultColWidth="9.125" defaultRowHeight="15"/>
  <cols>
    <col min="1" max="1" width="5.5" style="153" customWidth="1"/>
    <col min="2" max="2" width="18.875" style="153" customWidth="1"/>
    <col min="3" max="3" width="12" style="153" customWidth="1"/>
    <col min="4" max="4" width="11.5" style="153" customWidth="1"/>
    <col min="5" max="5" width="12.125" style="153" customWidth="1"/>
    <col min="6" max="6" width="12" style="153" customWidth="1"/>
    <col min="7" max="8" width="12.25" style="153" customWidth="1"/>
    <col min="9" max="9" width="13" style="153" customWidth="1"/>
    <col min="10" max="10" width="13.5" style="153" customWidth="1"/>
    <col min="11" max="11" width="13.875" style="153" customWidth="1"/>
    <col min="12" max="12" width="15" style="153" customWidth="1"/>
    <col min="13" max="13" width="9.125" style="153"/>
    <col min="14" max="15" width="10" style="153" bestFit="1" customWidth="1"/>
    <col min="16" max="16384" width="9.125" style="153"/>
  </cols>
  <sheetData>
    <row r="1" spans="1:14" s="25" customFormat="1" ht="27.75" customHeight="1">
      <c r="A1" s="555" t="str">
        <f>CONCATENATE(Master!$C$2," ",Master!$D$2)</f>
        <v>iz/kkukpk;Z jkmekfo jkft;kokl] CykWd&amp; toktk] ftyk vtesj</v>
      </c>
      <c r="B1" s="555"/>
      <c r="C1" s="555"/>
      <c r="D1" s="555"/>
      <c r="E1" s="555"/>
      <c r="F1" s="555"/>
      <c r="G1" s="555"/>
      <c r="H1" s="555"/>
      <c r="I1" s="555"/>
      <c r="J1" s="555"/>
      <c r="K1" s="555"/>
      <c r="L1" s="555"/>
      <c r="M1" s="379"/>
      <c r="N1" s="379"/>
    </row>
    <row r="2" spans="1:14" s="25" customFormat="1" ht="27.75" customHeight="1">
      <c r="A2" s="375"/>
      <c r="B2" s="375"/>
      <c r="C2" s="626" t="s">
        <v>480</v>
      </c>
      <c r="D2" s="626"/>
      <c r="E2" s="626"/>
      <c r="F2" s="626"/>
      <c r="G2" s="626"/>
      <c r="H2" s="626"/>
      <c r="I2" s="626"/>
      <c r="J2" s="626"/>
      <c r="K2" s="375"/>
      <c r="L2" s="375"/>
      <c r="M2" s="379"/>
      <c r="N2" s="379"/>
    </row>
    <row r="3" spans="1:14" ht="23.25">
      <c r="A3" s="624" t="s">
        <v>89</v>
      </c>
      <c r="B3" s="624"/>
      <c r="C3" s="625" t="str">
        <f>Master!$E$5</f>
        <v>2202-02-109-(02) (STATE FUND)</v>
      </c>
      <c r="D3" s="625"/>
      <c r="E3" s="625"/>
      <c r="F3" s="625"/>
      <c r="G3" s="625"/>
      <c r="H3" s="162"/>
      <c r="I3" s="162"/>
      <c r="J3" s="155"/>
      <c r="K3" s="161" t="s">
        <v>246</v>
      </c>
      <c r="L3" s="163" t="s">
        <v>247</v>
      </c>
    </row>
    <row r="4" spans="1:14" s="160" customFormat="1" ht="75" customHeight="1">
      <c r="A4" s="630" t="s">
        <v>1</v>
      </c>
      <c r="B4" s="630" t="s">
        <v>119</v>
      </c>
      <c r="C4" s="630" t="s">
        <v>245</v>
      </c>
      <c r="D4" s="630"/>
      <c r="E4" s="630"/>
      <c r="F4" s="386" t="s">
        <v>107</v>
      </c>
      <c r="G4" s="629" t="s">
        <v>244</v>
      </c>
      <c r="H4" s="629"/>
      <c r="I4" s="631" t="s">
        <v>60</v>
      </c>
      <c r="J4" s="627" t="s">
        <v>243</v>
      </c>
      <c r="K4" s="627" t="s">
        <v>204</v>
      </c>
      <c r="L4" s="629" t="s">
        <v>242</v>
      </c>
    </row>
    <row r="5" spans="1:14" s="159" customFormat="1" ht="31.5">
      <c r="A5" s="630"/>
      <c r="B5" s="630"/>
      <c r="C5" s="387" t="s">
        <v>241</v>
      </c>
      <c r="D5" s="387" t="s">
        <v>240</v>
      </c>
      <c r="E5" s="387" t="s">
        <v>239</v>
      </c>
      <c r="F5" s="388" t="s">
        <v>178</v>
      </c>
      <c r="G5" s="388" t="s">
        <v>238</v>
      </c>
      <c r="H5" s="388" t="s">
        <v>211</v>
      </c>
      <c r="I5" s="632"/>
      <c r="J5" s="628"/>
      <c r="K5" s="628"/>
      <c r="L5" s="629"/>
    </row>
    <row r="6" spans="1:14">
      <c r="A6" s="157">
        <v>1</v>
      </c>
      <c r="B6" s="157">
        <v>2</v>
      </c>
      <c r="C6" s="157">
        <v>3</v>
      </c>
      <c r="D6" s="157">
        <v>4</v>
      </c>
      <c r="E6" s="157">
        <v>5</v>
      </c>
      <c r="F6" s="157">
        <v>6</v>
      </c>
      <c r="G6" s="157">
        <v>7</v>
      </c>
      <c r="H6" s="157">
        <v>8</v>
      </c>
      <c r="I6" s="157">
        <v>9</v>
      </c>
      <c r="J6" s="157">
        <v>10</v>
      </c>
      <c r="K6" s="157">
        <v>11</v>
      </c>
      <c r="L6" s="157">
        <v>12</v>
      </c>
    </row>
    <row r="7" spans="1:14" ht="15.75">
      <c r="A7" s="157">
        <v>1</v>
      </c>
      <c r="B7" s="158" t="s">
        <v>237</v>
      </c>
      <c r="C7" s="380">
        <f>Master!D11</f>
        <v>8513603</v>
      </c>
      <c r="D7" s="380">
        <f>Master!E11</f>
        <v>7033738</v>
      </c>
      <c r="E7" s="380">
        <f>Master!H11</f>
        <v>9348604</v>
      </c>
      <c r="F7" s="381">
        <f>Master!C11</f>
        <v>9820000</v>
      </c>
      <c r="G7" s="381">
        <f>Master!G11</f>
        <v>6705337</v>
      </c>
      <c r="H7" s="381">
        <f>Master!I11</f>
        <v>3407270</v>
      </c>
      <c r="I7" s="381">
        <f>G7+H7</f>
        <v>10112607</v>
      </c>
      <c r="J7" s="381">
        <f>Master!J11</f>
        <v>6407270</v>
      </c>
      <c r="K7" s="381">
        <f>'Praptra 8 '!M37</f>
        <v>9647200</v>
      </c>
      <c r="L7" s="381">
        <f>'Praptra 8 '!L37</f>
        <v>10127200</v>
      </c>
    </row>
    <row r="8" spans="1:14" ht="15.75">
      <c r="A8" s="157">
        <v>2</v>
      </c>
      <c r="B8" s="158" t="s">
        <v>236</v>
      </c>
      <c r="C8" s="380">
        <f>Master!D12</f>
        <v>0</v>
      </c>
      <c r="D8" s="380">
        <f>Master!E12</f>
        <v>0</v>
      </c>
      <c r="E8" s="380">
        <f>Master!H12</f>
        <v>0</v>
      </c>
      <c r="F8" s="380">
        <f>Master!C12</f>
        <v>0</v>
      </c>
      <c r="G8" s="380">
        <f>Master!G12</f>
        <v>0</v>
      </c>
      <c r="H8" s="380">
        <f>Master!I12</f>
        <v>0</v>
      </c>
      <c r="I8" s="380">
        <f>G8+H8</f>
        <v>0</v>
      </c>
      <c r="J8" s="380">
        <f>Master!J12</f>
        <v>0</v>
      </c>
      <c r="K8" s="380"/>
      <c r="L8" s="380">
        <f>Master!K12</f>
        <v>0</v>
      </c>
    </row>
    <row r="9" spans="1:14" ht="15.75">
      <c r="A9" s="157">
        <v>3</v>
      </c>
      <c r="B9" s="158" t="s">
        <v>235</v>
      </c>
      <c r="C9" s="380">
        <f>Master!D13</f>
        <v>0</v>
      </c>
      <c r="D9" s="380">
        <f>Master!E13</f>
        <v>201175</v>
      </c>
      <c r="E9" s="380">
        <f>Master!H13</f>
        <v>0</v>
      </c>
      <c r="F9" s="380">
        <f>Master!C13</f>
        <v>0</v>
      </c>
      <c r="G9" s="380">
        <f>Master!G13</f>
        <v>0</v>
      </c>
      <c r="H9" s="380">
        <f>Master!I13</f>
        <v>0</v>
      </c>
      <c r="I9" s="380">
        <f>G9+H9</f>
        <v>0</v>
      </c>
      <c r="J9" s="380">
        <f>Master!J13</f>
        <v>0</v>
      </c>
      <c r="K9" s="380"/>
      <c r="L9" s="380">
        <f>Master!K13</f>
        <v>0</v>
      </c>
    </row>
    <row r="10" spans="1:14" ht="15.75">
      <c r="A10" s="157"/>
      <c r="B10" s="156" t="s">
        <v>234</v>
      </c>
      <c r="C10" s="382">
        <f>SUM(C7:C9)</f>
        <v>8513603</v>
      </c>
      <c r="D10" s="382">
        <f t="shared" ref="D10:L10" si="0">SUM(D7:D9)</f>
        <v>7234913</v>
      </c>
      <c r="E10" s="382">
        <f t="shared" si="0"/>
        <v>9348604</v>
      </c>
      <c r="F10" s="382">
        <f t="shared" si="0"/>
        <v>9820000</v>
      </c>
      <c r="G10" s="382">
        <f t="shared" si="0"/>
        <v>6705337</v>
      </c>
      <c r="H10" s="382">
        <f t="shared" si="0"/>
        <v>3407270</v>
      </c>
      <c r="I10" s="382">
        <f t="shared" si="0"/>
        <v>10112607</v>
      </c>
      <c r="J10" s="382">
        <f t="shared" si="0"/>
        <v>6407270</v>
      </c>
      <c r="K10" s="382">
        <f t="shared" si="0"/>
        <v>9647200</v>
      </c>
      <c r="L10" s="382">
        <f t="shared" si="0"/>
        <v>10127200</v>
      </c>
    </row>
    <row r="11" spans="1:14" ht="16.5">
      <c r="A11" s="157">
        <v>1</v>
      </c>
      <c r="B11" s="383" t="s">
        <v>359</v>
      </c>
      <c r="C11" s="380">
        <f>Master!D16</f>
        <v>0</v>
      </c>
      <c r="D11" s="380">
        <f>Master!E16</f>
        <v>0</v>
      </c>
      <c r="E11" s="380">
        <f>Master!H16</f>
        <v>0</v>
      </c>
      <c r="F11" s="380">
        <f>Master!C16</f>
        <v>0</v>
      </c>
      <c r="G11" s="380">
        <f>Master!G16</f>
        <v>0</v>
      </c>
      <c r="H11" s="380">
        <f>Master!I16</f>
        <v>0</v>
      </c>
      <c r="I11" s="380">
        <f t="shared" ref="I11" si="1">G11+H11</f>
        <v>0</v>
      </c>
      <c r="J11" s="380">
        <f>Master!J16</f>
        <v>0</v>
      </c>
      <c r="K11" s="380"/>
      <c r="L11" s="380">
        <f>Master!K15</f>
        <v>0</v>
      </c>
    </row>
    <row r="12" spans="1:14" ht="16.5">
      <c r="A12" s="157">
        <v>2</v>
      </c>
      <c r="B12" s="383" t="s">
        <v>360</v>
      </c>
      <c r="C12" s="380">
        <f>Master!D17</f>
        <v>0</v>
      </c>
      <c r="D12" s="380">
        <f>Master!E17</f>
        <v>0</v>
      </c>
      <c r="E12" s="380">
        <f>Master!H17</f>
        <v>0</v>
      </c>
      <c r="F12" s="380">
        <f>Master!C17</f>
        <v>0</v>
      </c>
      <c r="G12" s="380">
        <f>Master!G17</f>
        <v>0</v>
      </c>
      <c r="H12" s="380">
        <f>Master!I17</f>
        <v>0</v>
      </c>
      <c r="I12" s="380">
        <f t="shared" ref="I12:I18" si="2">G12+H12</f>
        <v>0</v>
      </c>
      <c r="J12" s="380">
        <f>Master!J17</f>
        <v>0</v>
      </c>
      <c r="K12" s="380"/>
      <c r="L12" s="380">
        <f>Master!K16</f>
        <v>0</v>
      </c>
    </row>
    <row r="13" spans="1:14" ht="16.5">
      <c r="A13" s="157">
        <v>3</v>
      </c>
      <c r="B13" s="383" t="s">
        <v>361</v>
      </c>
      <c r="C13" s="380">
        <f>Master!D18</f>
        <v>0</v>
      </c>
      <c r="D13" s="380">
        <f>Master!E18</f>
        <v>0</v>
      </c>
      <c r="E13" s="380">
        <f>Master!H18</f>
        <v>0</v>
      </c>
      <c r="F13" s="380">
        <f>Master!C18</f>
        <v>0</v>
      </c>
      <c r="G13" s="380">
        <f>Master!G18</f>
        <v>0</v>
      </c>
      <c r="H13" s="380">
        <f>Master!I18</f>
        <v>0</v>
      </c>
      <c r="I13" s="380">
        <f t="shared" si="2"/>
        <v>0</v>
      </c>
      <c r="J13" s="380">
        <f>Master!J18</f>
        <v>0</v>
      </c>
      <c r="K13" s="380"/>
      <c r="L13" s="380">
        <f>Master!K17</f>
        <v>0</v>
      </c>
    </row>
    <row r="14" spans="1:14" ht="16.5">
      <c r="A14" s="157">
        <v>4</v>
      </c>
      <c r="B14" s="383" t="s">
        <v>362</v>
      </c>
      <c r="C14" s="380">
        <f>Master!D19</f>
        <v>0</v>
      </c>
      <c r="D14" s="380">
        <f>Master!E19</f>
        <v>0</v>
      </c>
      <c r="E14" s="380">
        <f>Master!H19</f>
        <v>0</v>
      </c>
      <c r="F14" s="380">
        <f>Master!C19</f>
        <v>0</v>
      </c>
      <c r="G14" s="380">
        <f>Master!G19</f>
        <v>0</v>
      </c>
      <c r="H14" s="380">
        <f>Master!I19</f>
        <v>0</v>
      </c>
      <c r="I14" s="380">
        <f t="shared" si="2"/>
        <v>0</v>
      </c>
      <c r="J14" s="380">
        <f>Master!J19</f>
        <v>0</v>
      </c>
      <c r="K14" s="380"/>
      <c r="L14" s="380">
        <f>Master!K18</f>
        <v>0</v>
      </c>
    </row>
    <row r="15" spans="1:14" ht="16.5">
      <c r="A15" s="157">
        <v>5</v>
      </c>
      <c r="B15" s="383" t="s">
        <v>363</v>
      </c>
      <c r="C15" s="380">
        <f>Master!D20</f>
        <v>0</v>
      </c>
      <c r="D15" s="380">
        <f>Master!E20</f>
        <v>0</v>
      </c>
      <c r="E15" s="380">
        <f>Master!H20</f>
        <v>0</v>
      </c>
      <c r="F15" s="380">
        <f>Master!C20</f>
        <v>0</v>
      </c>
      <c r="G15" s="380">
        <f>Master!G20</f>
        <v>0</v>
      </c>
      <c r="H15" s="380">
        <f>Master!I20</f>
        <v>0</v>
      </c>
      <c r="I15" s="380">
        <f t="shared" si="2"/>
        <v>0</v>
      </c>
      <c r="J15" s="380">
        <f>Master!J20</f>
        <v>0</v>
      </c>
      <c r="K15" s="380"/>
      <c r="L15" s="380">
        <f>Master!K19</f>
        <v>0</v>
      </c>
    </row>
    <row r="16" spans="1:14" ht="16.5">
      <c r="A16" s="157">
        <v>6</v>
      </c>
      <c r="B16" s="383" t="s">
        <v>364</v>
      </c>
      <c r="C16" s="380">
        <f>Master!D21</f>
        <v>2485</v>
      </c>
      <c r="D16" s="380">
        <f>Master!E21</f>
        <v>2500</v>
      </c>
      <c r="E16" s="380">
        <f>Master!H21</f>
        <v>2500</v>
      </c>
      <c r="F16" s="380">
        <f>Master!C21</f>
        <v>2500</v>
      </c>
      <c r="G16" s="380">
        <f>Master!G21</f>
        <v>2500</v>
      </c>
      <c r="H16" s="380">
        <f>Master!I21</f>
        <v>0</v>
      </c>
      <c r="I16" s="380">
        <f t="shared" si="2"/>
        <v>2500</v>
      </c>
      <c r="J16" s="380">
        <f>Master!J21</f>
        <v>0</v>
      </c>
      <c r="K16" s="380"/>
      <c r="L16" s="380">
        <f>Master!K20</f>
        <v>0</v>
      </c>
    </row>
    <row r="17" spans="1:13" ht="16.5">
      <c r="A17" s="157">
        <v>7</v>
      </c>
      <c r="B17" s="383" t="s">
        <v>365</v>
      </c>
      <c r="C17" s="380">
        <f>Master!D22</f>
        <v>0</v>
      </c>
      <c r="D17" s="380">
        <f>Master!E22</f>
        <v>0</v>
      </c>
      <c r="E17" s="380">
        <f>Master!H22</f>
        <v>0</v>
      </c>
      <c r="F17" s="380">
        <f>Master!C22</f>
        <v>0</v>
      </c>
      <c r="G17" s="380">
        <f>Master!G22</f>
        <v>0</v>
      </c>
      <c r="H17" s="380">
        <f>Master!I22</f>
        <v>0</v>
      </c>
      <c r="I17" s="380">
        <f t="shared" si="2"/>
        <v>0</v>
      </c>
      <c r="J17" s="380">
        <f>Master!J22</f>
        <v>0</v>
      </c>
      <c r="K17" s="380"/>
      <c r="L17" s="380">
        <f>Master!K21</f>
        <v>0</v>
      </c>
    </row>
    <row r="18" spans="1:13" ht="16.5">
      <c r="A18" s="157">
        <v>8</v>
      </c>
      <c r="B18" s="383" t="s">
        <v>366</v>
      </c>
      <c r="C18" s="380">
        <f>Master!D23</f>
        <v>0</v>
      </c>
      <c r="D18" s="380">
        <f>Master!E23</f>
        <v>0</v>
      </c>
      <c r="E18" s="380">
        <f>Master!H23</f>
        <v>0</v>
      </c>
      <c r="F18" s="380">
        <f>Master!C23</f>
        <v>0</v>
      </c>
      <c r="G18" s="380">
        <f>Master!G23</f>
        <v>0</v>
      </c>
      <c r="H18" s="380">
        <f>Master!I23</f>
        <v>0</v>
      </c>
      <c r="I18" s="380">
        <f t="shared" si="2"/>
        <v>0</v>
      </c>
      <c r="J18" s="380">
        <f>Master!J23</f>
        <v>0</v>
      </c>
      <c r="K18" s="380"/>
      <c r="L18" s="380">
        <f>Master!K22</f>
        <v>0</v>
      </c>
    </row>
    <row r="19" spans="1:13" ht="15.75">
      <c r="A19" s="157"/>
      <c r="B19" s="156" t="s">
        <v>484</v>
      </c>
      <c r="C19" s="382">
        <f>SUM(C11:C18)</f>
        <v>2485</v>
      </c>
      <c r="D19" s="382">
        <f t="shared" ref="D19:L19" si="3">SUM(D11:D18)</f>
        <v>2500</v>
      </c>
      <c r="E19" s="382">
        <f t="shared" si="3"/>
        <v>2500</v>
      </c>
      <c r="F19" s="382">
        <f t="shared" si="3"/>
        <v>2500</v>
      </c>
      <c r="G19" s="382">
        <f t="shared" si="3"/>
        <v>2500</v>
      </c>
      <c r="H19" s="382">
        <f t="shared" si="3"/>
        <v>0</v>
      </c>
      <c r="I19" s="382">
        <f t="shared" si="3"/>
        <v>2500</v>
      </c>
      <c r="J19" s="382">
        <f t="shared" si="3"/>
        <v>0</v>
      </c>
      <c r="K19" s="382">
        <f t="shared" si="3"/>
        <v>0</v>
      </c>
      <c r="L19" s="382">
        <f t="shared" si="3"/>
        <v>0</v>
      </c>
    </row>
    <row r="20" spans="1:13" ht="16.5">
      <c r="A20" s="157">
        <v>1</v>
      </c>
      <c r="B20" s="383" t="s">
        <v>481</v>
      </c>
      <c r="C20" s="380">
        <f>Master!D25</f>
        <v>0</v>
      </c>
      <c r="D20" s="380">
        <f>Master!E25</f>
        <v>0</v>
      </c>
      <c r="E20" s="380">
        <f>Master!H25</f>
        <v>0</v>
      </c>
      <c r="F20" s="380">
        <f>Master!C25</f>
        <v>0</v>
      </c>
      <c r="G20" s="380">
        <f>Master!G25</f>
        <v>0</v>
      </c>
      <c r="H20" s="380">
        <f>Master!I25</f>
        <v>0</v>
      </c>
      <c r="I20" s="380">
        <f t="shared" ref="I20:I25" si="4">G20+H20</f>
        <v>0</v>
      </c>
      <c r="J20" s="380">
        <f>Master!J25</f>
        <v>0</v>
      </c>
      <c r="K20" s="380"/>
      <c r="L20" s="380">
        <f>Master!K24</f>
        <v>0</v>
      </c>
    </row>
    <row r="21" spans="1:13" ht="16.5">
      <c r="A21" s="157">
        <v>2</v>
      </c>
      <c r="B21" s="383" t="s">
        <v>111</v>
      </c>
      <c r="C21" s="380">
        <f>Master!D26</f>
        <v>1200</v>
      </c>
      <c r="D21" s="380">
        <f>Master!E26</f>
        <v>1198</v>
      </c>
      <c r="E21" s="380">
        <f>Master!H26</f>
        <v>2500</v>
      </c>
      <c r="F21" s="380">
        <f>Master!C26</f>
        <v>2000</v>
      </c>
      <c r="G21" s="380">
        <f>Master!G26</f>
        <v>2500</v>
      </c>
      <c r="H21" s="380">
        <f>Master!I26</f>
        <v>0</v>
      </c>
      <c r="I21" s="380">
        <f t="shared" si="4"/>
        <v>2500</v>
      </c>
      <c r="J21" s="380">
        <f>Master!J26</f>
        <v>0</v>
      </c>
      <c r="K21" s="380"/>
      <c r="L21" s="380">
        <f>Master!K25</f>
        <v>0</v>
      </c>
    </row>
    <row r="22" spans="1:13" ht="16.5">
      <c r="A22" s="157">
        <v>3</v>
      </c>
      <c r="B22" s="383" t="s">
        <v>233</v>
      </c>
      <c r="C22" s="380">
        <f>Master!D27</f>
        <v>0</v>
      </c>
      <c r="D22" s="380">
        <f>Master!E27</f>
        <v>0</v>
      </c>
      <c r="E22" s="380">
        <f>Master!H27</f>
        <v>0</v>
      </c>
      <c r="F22" s="380">
        <f>Master!C27</f>
        <v>0</v>
      </c>
      <c r="G22" s="380">
        <f>Master!G27</f>
        <v>0</v>
      </c>
      <c r="H22" s="380">
        <f>Master!I27</f>
        <v>0</v>
      </c>
      <c r="I22" s="380">
        <f t="shared" si="4"/>
        <v>0</v>
      </c>
      <c r="J22" s="380">
        <f>Master!J27</f>
        <v>0</v>
      </c>
      <c r="K22" s="380"/>
      <c r="L22" s="380">
        <f>Master!K26</f>
        <v>0</v>
      </c>
    </row>
    <row r="23" spans="1:13" ht="16.5">
      <c r="A23" s="157">
        <v>4</v>
      </c>
      <c r="B23" s="383" t="s">
        <v>482</v>
      </c>
      <c r="C23" s="380">
        <f>Master!D28</f>
        <v>1100</v>
      </c>
      <c r="D23" s="380">
        <f>Master!E28</f>
        <v>0</v>
      </c>
      <c r="E23" s="380">
        <f>Master!H28</f>
        <v>0</v>
      </c>
      <c r="F23" s="380">
        <f>Master!C28</f>
        <v>0</v>
      </c>
      <c r="G23" s="380">
        <f>Master!G28</f>
        <v>0</v>
      </c>
      <c r="H23" s="380">
        <f>Master!I28</f>
        <v>0</v>
      </c>
      <c r="I23" s="380">
        <f t="shared" si="4"/>
        <v>0</v>
      </c>
      <c r="J23" s="380">
        <f>Master!J28</f>
        <v>0</v>
      </c>
      <c r="K23" s="380"/>
      <c r="L23" s="380">
        <f>Master!K27</f>
        <v>0</v>
      </c>
    </row>
    <row r="24" spans="1:13" ht="16.5">
      <c r="A24" s="157">
        <v>5</v>
      </c>
      <c r="B24" s="383" t="s">
        <v>232</v>
      </c>
      <c r="C24" s="380">
        <f>Master!D29</f>
        <v>3300</v>
      </c>
      <c r="D24" s="380">
        <f>Master!E29</f>
        <v>3300</v>
      </c>
      <c r="E24" s="380">
        <f>Master!H29</f>
        <v>3300</v>
      </c>
      <c r="F24" s="380">
        <f>Master!C29</f>
        <v>3300</v>
      </c>
      <c r="G24" s="380">
        <f>Master!G29</f>
        <v>3300</v>
      </c>
      <c r="H24" s="380">
        <f>Master!I29</f>
        <v>0</v>
      </c>
      <c r="I24" s="380">
        <f t="shared" si="4"/>
        <v>3300</v>
      </c>
      <c r="J24" s="380">
        <f>Master!J29</f>
        <v>0</v>
      </c>
      <c r="K24" s="380"/>
      <c r="L24" s="380">
        <f>Master!K28</f>
        <v>0</v>
      </c>
    </row>
    <row r="25" spans="1:13" ht="16.5">
      <c r="A25" s="157">
        <v>6</v>
      </c>
      <c r="B25" s="383" t="s">
        <v>483</v>
      </c>
      <c r="C25" s="380">
        <f>Master!D30</f>
        <v>0</v>
      </c>
      <c r="D25" s="380">
        <f>Master!E30</f>
        <v>0</v>
      </c>
      <c r="E25" s="380">
        <f>Master!H30</f>
        <v>0</v>
      </c>
      <c r="F25" s="380">
        <f>Master!C30</f>
        <v>0</v>
      </c>
      <c r="G25" s="380">
        <f>Master!G30</f>
        <v>0</v>
      </c>
      <c r="H25" s="380">
        <f>Master!I30</f>
        <v>0</v>
      </c>
      <c r="I25" s="380">
        <f t="shared" si="4"/>
        <v>0</v>
      </c>
      <c r="J25" s="380">
        <f>Master!J30</f>
        <v>0</v>
      </c>
      <c r="K25" s="380"/>
      <c r="L25" s="380">
        <f>Master!K29</f>
        <v>0</v>
      </c>
    </row>
    <row r="26" spans="1:13" ht="15.75">
      <c r="A26" s="157"/>
      <c r="B26" s="156" t="s">
        <v>485</v>
      </c>
      <c r="C26" s="382">
        <f>SUM(C20:C25)</f>
        <v>5600</v>
      </c>
      <c r="D26" s="382">
        <f t="shared" ref="D26:L26" si="5">SUM(D20:D25)</f>
        <v>4498</v>
      </c>
      <c r="E26" s="382">
        <f t="shared" si="5"/>
        <v>5800</v>
      </c>
      <c r="F26" s="382">
        <f t="shared" si="5"/>
        <v>5300</v>
      </c>
      <c r="G26" s="382">
        <f t="shared" si="5"/>
        <v>5800</v>
      </c>
      <c r="H26" s="382">
        <f t="shared" si="5"/>
        <v>0</v>
      </c>
      <c r="I26" s="382">
        <f t="shared" si="5"/>
        <v>5800</v>
      </c>
      <c r="J26" s="382">
        <f t="shared" si="5"/>
        <v>0</v>
      </c>
      <c r="K26" s="382">
        <f t="shared" si="5"/>
        <v>0</v>
      </c>
      <c r="L26" s="382">
        <f t="shared" si="5"/>
        <v>0</v>
      </c>
    </row>
    <row r="27" spans="1:13" ht="24.95" customHeight="1">
      <c r="A27" s="157"/>
      <c r="B27" s="384" t="s">
        <v>486</v>
      </c>
      <c r="C27" s="385">
        <f>C10+C19+C26</f>
        <v>8521688</v>
      </c>
      <c r="D27" s="385">
        <f t="shared" ref="D27:L27" si="6">D10+D19+D26</f>
        <v>7241911</v>
      </c>
      <c r="E27" s="385">
        <f t="shared" si="6"/>
        <v>9356904</v>
      </c>
      <c r="F27" s="385">
        <f t="shared" si="6"/>
        <v>9827800</v>
      </c>
      <c r="G27" s="385">
        <f t="shared" si="6"/>
        <v>6713637</v>
      </c>
      <c r="H27" s="385">
        <f t="shared" si="6"/>
        <v>3407270</v>
      </c>
      <c r="I27" s="385">
        <f t="shared" si="6"/>
        <v>10120907</v>
      </c>
      <c r="J27" s="385">
        <f t="shared" si="6"/>
        <v>6407270</v>
      </c>
      <c r="K27" s="385">
        <f t="shared" si="6"/>
        <v>9647200</v>
      </c>
      <c r="L27" s="385">
        <f t="shared" si="6"/>
        <v>10127200</v>
      </c>
    </row>
    <row r="28" spans="1:13" ht="18.75">
      <c r="A28" s="19" t="s">
        <v>27</v>
      </c>
      <c r="B28" s="14"/>
      <c r="C28" s="614" t="s">
        <v>28</v>
      </c>
      <c r="D28" s="614"/>
      <c r="E28" s="614"/>
      <c r="F28" s="614"/>
      <c r="G28" s="614"/>
      <c r="H28" s="614"/>
      <c r="I28" s="614"/>
      <c r="J28" s="614"/>
      <c r="K28" s="614"/>
      <c r="L28" s="614"/>
    </row>
    <row r="29" spans="1:13" ht="18.75">
      <c r="J29" s="550" t="str">
        <f>CONCATENATE("¼ ",Master!$G$3,"½")</f>
        <v>¼ m"kk ikfy;k½</v>
      </c>
      <c r="K29" s="550"/>
      <c r="L29" s="550"/>
    </row>
    <row r="30" spans="1:13" ht="15.75" customHeight="1">
      <c r="J30" s="548" t="str">
        <f>Master!$C$2</f>
        <v>iz/kkukpk;Z</v>
      </c>
      <c r="K30" s="548"/>
      <c r="L30" s="548"/>
    </row>
    <row r="31" spans="1:13" ht="15.75">
      <c r="J31" s="613" t="str">
        <f>Master!$D$2</f>
        <v>jkmekfo jkft;kokl] CykWd&amp; toktk] ftyk vtesj</v>
      </c>
      <c r="K31" s="613"/>
      <c r="L31" s="613"/>
      <c r="M31" s="154"/>
    </row>
    <row r="32" spans="1:13" ht="15.75">
      <c r="K32" s="154"/>
      <c r="L32" s="154"/>
      <c r="M32" s="154"/>
    </row>
  </sheetData>
  <mergeCells count="16">
    <mergeCell ref="C28:L28"/>
    <mergeCell ref="J29:L29"/>
    <mergeCell ref="J30:L30"/>
    <mergeCell ref="J31:L31"/>
    <mergeCell ref="A1:L1"/>
    <mergeCell ref="A3:B3"/>
    <mergeCell ref="C3:G3"/>
    <mergeCell ref="C2:J2"/>
    <mergeCell ref="J4:J5"/>
    <mergeCell ref="K4:K5"/>
    <mergeCell ref="L4:L5"/>
    <mergeCell ref="A4:A5"/>
    <mergeCell ref="B4:B5"/>
    <mergeCell ref="C4:E4"/>
    <mergeCell ref="G4:H4"/>
    <mergeCell ref="I4:I5"/>
  </mergeCells>
  <pageMargins left="0.45" right="0.2" top="0.25" bottom="0.25" header="0.3" footer="0.3"/>
  <pageSetup paperSize="9" scale="92"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O20"/>
  <sheetViews>
    <sheetView showGridLines="0" view="pageBreakPreview" zoomScaleSheetLayoutView="100" workbookViewId="0">
      <selection activeCell="Q12" sqref="Q12"/>
    </sheetView>
  </sheetViews>
  <sheetFormatPr defaultColWidth="9.25" defaultRowHeight="18.75"/>
  <cols>
    <col min="1" max="1" width="5" style="106" customWidth="1"/>
    <col min="2" max="2" width="20.625" style="106" customWidth="1"/>
    <col min="3" max="15" width="9.625" style="106" customWidth="1"/>
    <col min="16" max="16384" width="9.25" style="106"/>
  </cols>
  <sheetData>
    <row r="1" spans="1:15" s="25" customFormat="1" ht="27.75" customHeight="1">
      <c r="A1" s="555" t="str">
        <f>CONCATENATE(Master!$C$2," ",Master!$D$2)</f>
        <v>iz/kkukpk;Z jkmekfo jkft;kokl] CykWd&amp; toktk] ftyk vtesj</v>
      </c>
      <c r="B1" s="555"/>
      <c r="C1" s="555"/>
      <c r="D1" s="555"/>
      <c r="E1" s="555"/>
      <c r="F1" s="555"/>
      <c r="G1" s="555"/>
      <c r="H1" s="555"/>
      <c r="I1" s="555"/>
      <c r="J1" s="555"/>
      <c r="K1" s="555"/>
      <c r="L1" s="555"/>
      <c r="M1" s="555"/>
      <c r="N1" s="555"/>
    </row>
    <row r="2" spans="1:15">
      <c r="B2" s="635" t="s">
        <v>212</v>
      </c>
      <c r="C2" s="635"/>
      <c r="D2" s="635"/>
      <c r="E2" s="635"/>
      <c r="F2" s="635"/>
      <c r="G2" s="635"/>
      <c r="H2" s="635"/>
      <c r="I2" s="635"/>
      <c r="J2" s="635"/>
      <c r="K2" s="635"/>
      <c r="L2" s="635"/>
      <c r="M2" s="635"/>
    </row>
    <row r="3" spans="1:15">
      <c r="A3" s="633" t="s">
        <v>213</v>
      </c>
      <c r="B3" s="633"/>
      <c r="C3" s="633"/>
      <c r="D3" s="633"/>
      <c r="L3" s="107" t="s">
        <v>121</v>
      </c>
      <c r="N3" s="634" t="s">
        <v>120</v>
      </c>
      <c r="O3" s="634"/>
    </row>
    <row r="4" spans="1:15" s="109" customFormat="1" ht="32.25" customHeight="1">
      <c r="A4" s="639" t="s">
        <v>122</v>
      </c>
      <c r="B4" s="640" t="s">
        <v>119</v>
      </c>
      <c r="C4" s="639" t="s">
        <v>123</v>
      </c>
      <c r="D4" s="639"/>
      <c r="E4" s="639"/>
      <c r="F4" s="108" t="s">
        <v>107</v>
      </c>
      <c r="G4" s="636" t="s">
        <v>123</v>
      </c>
      <c r="H4" s="637"/>
      <c r="I4" s="638"/>
      <c r="J4" s="640" t="s">
        <v>124</v>
      </c>
      <c r="K4" s="108" t="s">
        <v>106</v>
      </c>
      <c r="L4" s="108" t="s">
        <v>107</v>
      </c>
      <c r="M4" s="636" t="s">
        <v>125</v>
      </c>
      <c r="N4" s="637"/>
      <c r="O4" s="638"/>
    </row>
    <row r="5" spans="1:15" s="109" customFormat="1" ht="36" customHeight="1">
      <c r="A5" s="639"/>
      <c r="B5" s="641"/>
      <c r="C5" s="108" t="s">
        <v>126</v>
      </c>
      <c r="D5" s="108" t="s">
        <v>108</v>
      </c>
      <c r="E5" s="108" t="s">
        <v>109</v>
      </c>
      <c r="F5" s="108" t="s">
        <v>178</v>
      </c>
      <c r="G5" s="108" t="s">
        <v>214</v>
      </c>
      <c r="H5" s="108" t="s">
        <v>211</v>
      </c>
      <c r="I5" s="108" t="s">
        <v>60</v>
      </c>
      <c r="J5" s="641"/>
      <c r="K5" s="108" t="s">
        <v>178</v>
      </c>
      <c r="L5" s="108" t="s">
        <v>210</v>
      </c>
      <c r="M5" s="108" t="s">
        <v>215</v>
      </c>
      <c r="N5" s="108" t="s">
        <v>216</v>
      </c>
      <c r="O5" s="108" t="s">
        <v>217</v>
      </c>
    </row>
    <row r="6" spans="1:15">
      <c r="A6" s="110">
        <v>1</v>
      </c>
      <c r="B6" s="110">
        <v>2</v>
      </c>
      <c r="C6" s="110">
        <v>3</v>
      </c>
      <c r="D6" s="110">
        <v>4</v>
      </c>
      <c r="E6" s="110">
        <v>5</v>
      </c>
      <c r="F6" s="110">
        <v>6</v>
      </c>
      <c r="G6" s="110">
        <v>7</v>
      </c>
      <c r="H6" s="110">
        <v>8</v>
      </c>
      <c r="I6" s="110">
        <v>9</v>
      </c>
      <c r="J6" s="110">
        <v>10</v>
      </c>
      <c r="K6" s="110">
        <v>11</v>
      </c>
      <c r="L6" s="110">
        <v>12</v>
      </c>
      <c r="M6" s="110">
        <v>13</v>
      </c>
      <c r="N6" s="110">
        <v>14</v>
      </c>
      <c r="O6" s="110">
        <v>15</v>
      </c>
    </row>
    <row r="7" spans="1:15">
      <c r="A7" s="110">
        <v>1</v>
      </c>
      <c r="B7" s="111" t="s">
        <v>127</v>
      </c>
      <c r="C7" s="389">
        <f>Master!C39</f>
        <v>3380</v>
      </c>
      <c r="D7" s="389">
        <f>Master!D39</f>
        <v>2505</v>
      </c>
      <c r="E7" s="389">
        <f>Master!G39</f>
        <v>1735</v>
      </c>
      <c r="F7" s="389">
        <f>Master!I39</f>
        <v>8000</v>
      </c>
      <c r="G7" s="389">
        <f>Master!F39</f>
        <v>1735</v>
      </c>
      <c r="H7" s="389">
        <f>Master!H39</f>
        <v>1600</v>
      </c>
      <c r="I7" s="389">
        <f>G7+H7</f>
        <v>3335</v>
      </c>
      <c r="J7" s="389">
        <f>Master!J39</f>
        <v>2100</v>
      </c>
      <c r="K7" s="389">
        <f>H7+J7</f>
        <v>3700</v>
      </c>
      <c r="L7" s="389">
        <f>Master!K39</f>
        <v>9000</v>
      </c>
      <c r="M7" s="389">
        <f>K7-F7</f>
        <v>-4300</v>
      </c>
      <c r="N7" s="389">
        <f>K7-I7</f>
        <v>365</v>
      </c>
      <c r="O7" s="389">
        <f>L7-K7</f>
        <v>5300</v>
      </c>
    </row>
    <row r="8" spans="1:15">
      <c r="A8" s="110">
        <v>2</v>
      </c>
      <c r="B8" s="111" t="s">
        <v>128</v>
      </c>
      <c r="C8" s="389">
        <f>Master!C40</f>
        <v>0</v>
      </c>
      <c r="D8" s="389">
        <f>Master!D40</f>
        <v>0</v>
      </c>
      <c r="E8" s="389">
        <f>Master!G40</f>
        <v>0</v>
      </c>
      <c r="F8" s="389">
        <f>Master!I40</f>
        <v>0</v>
      </c>
      <c r="G8" s="389">
        <f>Master!F40</f>
        <v>0</v>
      </c>
      <c r="H8" s="389">
        <f>Master!H40</f>
        <v>0</v>
      </c>
      <c r="I8" s="389">
        <f t="shared" ref="I8:I15" si="0">G8+H8</f>
        <v>0</v>
      </c>
      <c r="J8" s="389">
        <f>Master!J40</f>
        <v>0</v>
      </c>
      <c r="K8" s="389">
        <f t="shared" ref="K8:K15" si="1">H8+J8</f>
        <v>0</v>
      </c>
      <c r="L8" s="389">
        <f>Master!K40</f>
        <v>0</v>
      </c>
      <c r="M8" s="389">
        <f t="shared" ref="M8:M15" si="2">K8-F8</f>
        <v>0</v>
      </c>
      <c r="N8" s="389">
        <f t="shared" ref="N8:N15" si="3">K8-I8</f>
        <v>0</v>
      </c>
      <c r="O8" s="389">
        <f t="shared" ref="O8:O15" si="4">L8-K8</f>
        <v>0</v>
      </c>
    </row>
    <row r="9" spans="1:15">
      <c r="A9" s="110">
        <v>3</v>
      </c>
      <c r="B9" s="111" t="s">
        <v>129</v>
      </c>
      <c r="C9" s="389">
        <f>Master!C41</f>
        <v>1200</v>
      </c>
      <c r="D9" s="389">
        <f>Master!D41</f>
        <v>0</v>
      </c>
      <c r="E9" s="389">
        <f>Master!G41</f>
        <v>3000</v>
      </c>
      <c r="F9" s="389">
        <f>Master!I41</f>
        <v>0</v>
      </c>
      <c r="G9" s="389">
        <f>Master!F41</f>
        <v>3000</v>
      </c>
      <c r="H9" s="389">
        <f>Master!H41</f>
        <v>2500</v>
      </c>
      <c r="I9" s="389">
        <f t="shared" si="0"/>
        <v>5500</v>
      </c>
      <c r="J9" s="389">
        <f>Master!J41</f>
        <v>0</v>
      </c>
      <c r="K9" s="389">
        <f t="shared" si="1"/>
        <v>2500</v>
      </c>
      <c r="L9" s="389">
        <f>Master!K41</f>
        <v>4000</v>
      </c>
      <c r="M9" s="389">
        <f t="shared" si="2"/>
        <v>2500</v>
      </c>
      <c r="N9" s="389">
        <f t="shared" si="3"/>
        <v>-3000</v>
      </c>
      <c r="O9" s="389">
        <f t="shared" si="4"/>
        <v>1500</v>
      </c>
    </row>
    <row r="10" spans="1:15">
      <c r="A10" s="110">
        <v>4</v>
      </c>
      <c r="B10" s="112" t="s">
        <v>130</v>
      </c>
      <c r="C10" s="389">
        <f>Master!C42</f>
        <v>0</v>
      </c>
      <c r="D10" s="389">
        <f>Master!D42</f>
        <v>0</v>
      </c>
      <c r="E10" s="389">
        <f>Master!G42</f>
        <v>0</v>
      </c>
      <c r="F10" s="389">
        <f>Master!I42</f>
        <v>0</v>
      </c>
      <c r="G10" s="389">
        <f>Master!F42</f>
        <v>0</v>
      </c>
      <c r="H10" s="389">
        <f>Master!H42</f>
        <v>0</v>
      </c>
      <c r="I10" s="389">
        <f t="shared" si="0"/>
        <v>0</v>
      </c>
      <c r="J10" s="389">
        <f>Master!J42</f>
        <v>0</v>
      </c>
      <c r="K10" s="389">
        <f t="shared" si="1"/>
        <v>0</v>
      </c>
      <c r="L10" s="389">
        <f>Master!K42</f>
        <v>0</v>
      </c>
      <c r="M10" s="389">
        <f t="shared" si="2"/>
        <v>0</v>
      </c>
      <c r="N10" s="389">
        <f t="shared" si="3"/>
        <v>0</v>
      </c>
      <c r="O10" s="389">
        <f t="shared" si="4"/>
        <v>0</v>
      </c>
    </row>
    <row r="11" spans="1:15">
      <c r="A11" s="110">
        <v>5</v>
      </c>
      <c r="B11" s="111" t="s">
        <v>131</v>
      </c>
      <c r="C11" s="389">
        <f>Master!C43</f>
        <v>0</v>
      </c>
      <c r="D11" s="389">
        <f>Master!D43</f>
        <v>0</v>
      </c>
      <c r="E11" s="389">
        <f>Master!G43</f>
        <v>0</v>
      </c>
      <c r="F11" s="389">
        <f>Master!I43</f>
        <v>0</v>
      </c>
      <c r="G11" s="389">
        <f>Master!F43</f>
        <v>0</v>
      </c>
      <c r="H11" s="389">
        <f>Master!H43</f>
        <v>0</v>
      </c>
      <c r="I11" s="389">
        <f t="shared" si="0"/>
        <v>0</v>
      </c>
      <c r="J11" s="389">
        <f>Master!J43</f>
        <v>0</v>
      </c>
      <c r="K11" s="389">
        <f t="shared" si="1"/>
        <v>0</v>
      </c>
      <c r="L11" s="389">
        <f>Master!K43</f>
        <v>0</v>
      </c>
      <c r="M11" s="389">
        <f t="shared" si="2"/>
        <v>0</v>
      </c>
      <c r="N11" s="389">
        <f t="shared" si="3"/>
        <v>0</v>
      </c>
      <c r="O11" s="389">
        <f t="shared" si="4"/>
        <v>0</v>
      </c>
    </row>
    <row r="12" spans="1:15">
      <c r="A12" s="110">
        <v>6</v>
      </c>
      <c r="B12" s="111" t="s">
        <v>132</v>
      </c>
      <c r="C12" s="389">
        <f>Master!C44</f>
        <v>0</v>
      </c>
      <c r="D12" s="389">
        <f>Master!D44</f>
        <v>0</v>
      </c>
      <c r="E12" s="389">
        <f>Master!G44</f>
        <v>0</v>
      </c>
      <c r="F12" s="389">
        <f>Master!I44</f>
        <v>0</v>
      </c>
      <c r="G12" s="389">
        <f>Master!F44</f>
        <v>0</v>
      </c>
      <c r="H12" s="389">
        <f>Master!H44</f>
        <v>0</v>
      </c>
      <c r="I12" s="389">
        <f t="shared" si="0"/>
        <v>0</v>
      </c>
      <c r="J12" s="389">
        <f>Master!J44</f>
        <v>0</v>
      </c>
      <c r="K12" s="389">
        <f t="shared" si="1"/>
        <v>0</v>
      </c>
      <c r="L12" s="389">
        <f>Master!K44</f>
        <v>0</v>
      </c>
      <c r="M12" s="389">
        <f t="shared" si="2"/>
        <v>0</v>
      </c>
      <c r="N12" s="389">
        <f t="shared" si="3"/>
        <v>0</v>
      </c>
      <c r="O12" s="389">
        <f t="shared" si="4"/>
        <v>0</v>
      </c>
    </row>
    <row r="13" spans="1:15">
      <c r="A13" s="110">
        <v>7</v>
      </c>
      <c r="B13" s="111" t="s">
        <v>133</v>
      </c>
      <c r="C13" s="389">
        <f>Master!C45</f>
        <v>0</v>
      </c>
      <c r="D13" s="389">
        <f>Master!D45</f>
        <v>0</v>
      </c>
      <c r="E13" s="389">
        <f>Master!G45</f>
        <v>0</v>
      </c>
      <c r="F13" s="389">
        <f>Master!I45</f>
        <v>0</v>
      </c>
      <c r="G13" s="389">
        <f>Master!F45</f>
        <v>0</v>
      </c>
      <c r="H13" s="389">
        <f>Master!H45</f>
        <v>0</v>
      </c>
      <c r="I13" s="389">
        <f t="shared" si="0"/>
        <v>0</v>
      </c>
      <c r="J13" s="389">
        <f>Master!J45</f>
        <v>0</v>
      </c>
      <c r="K13" s="389">
        <f t="shared" si="1"/>
        <v>0</v>
      </c>
      <c r="L13" s="389">
        <f>Master!K45</f>
        <v>0</v>
      </c>
      <c r="M13" s="389">
        <f t="shared" si="2"/>
        <v>0</v>
      </c>
      <c r="N13" s="389">
        <f t="shared" si="3"/>
        <v>0</v>
      </c>
      <c r="O13" s="389">
        <f t="shared" si="4"/>
        <v>0</v>
      </c>
    </row>
    <row r="14" spans="1:15">
      <c r="A14" s="110">
        <v>8</v>
      </c>
      <c r="B14" s="111" t="s">
        <v>185</v>
      </c>
      <c r="C14" s="389">
        <f>Master!C46</f>
        <v>0</v>
      </c>
      <c r="D14" s="389">
        <f>Master!D46</f>
        <v>0</v>
      </c>
      <c r="E14" s="389">
        <f>Master!G46</f>
        <v>0</v>
      </c>
      <c r="F14" s="389">
        <f>Master!I46</f>
        <v>0</v>
      </c>
      <c r="G14" s="389">
        <f>Master!F46</f>
        <v>0</v>
      </c>
      <c r="H14" s="389">
        <f>Master!H46</f>
        <v>0</v>
      </c>
      <c r="I14" s="389">
        <f t="shared" si="0"/>
        <v>0</v>
      </c>
      <c r="J14" s="389">
        <f>Master!J46</f>
        <v>0</v>
      </c>
      <c r="K14" s="389">
        <f t="shared" si="1"/>
        <v>0</v>
      </c>
      <c r="L14" s="389">
        <f>Master!K46</f>
        <v>0</v>
      </c>
      <c r="M14" s="389">
        <f t="shared" si="2"/>
        <v>0</v>
      </c>
      <c r="N14" s="389">
        <f t="shared" si="3"/>
        <v>0</v>
      </c>
      <c r="O14" s="389">
        <f t="shared" si="4"/>
        <v>0</v>
      </c>
    </row>
    <row r="15" spans="1:15">
      <c r="A15" s="110">
        <v>9</v>
      </c>
      <c r="B15" s="111" t="s">
        <v>184</v>
      </c>
      <c r="C15" s="389">
        <f>Master!C47</f>
        <v>0</v>
      </c>
      <c r="D15" s="389">
        <f>Master!D47</f>
        <v>0</v>
      </c>
      <c r="E15" s="389">
        <f>Master!G47</f>
        <v>0</v>
      </c>
      <c r="F15" s="389">
        <f>Master!I47</f>
        <v>0</v>
      </c>
      <c r="G15" s="389">
        <f>Master!F47</f>
        <v>0</v>
      </c>
      <c r="H15" s="389">
        <f>Master!H47</f>
        <v>0</v>
      </c>
      <c r="I15" s="389">
        <f t="shared" si="0"/>
        <v>0</v>
      </c>
      <c r="J15" s="389">
        <f>Master!J47</f>
        <v>0</v>
      </c>
      <c r="K15" s="389">
        <f t="shared" si="1"/>
        <v>0</v>
      </c>
      <c r="L15" s="389">
        <f>Master!K47</f>
        <v>0</v>
      </c>
      <c r="M15" s="389">
        <f t="shared" si="2"/>
        <v>0</v>
      </c>
      <c r="N15" s="389">
        <f t="shared" si="3"/>
        <v>0</v>
      </c>
      <c r="O15" s="389">
        <f t="shared" si="4"/>
        <v>0</v>
      </c>
    </row>
    <row r="16" spans="1:15">
      <c r="A16" s="110"/>
      <c r="B16" s="111" t="s">
        <v>45</v>
      </c>
      <c r="C16" s="390">
        <f>SUM(C7:C15)</f>
        <v>4580</v>
      </c>
      <c r="D16" s="390">
        <f t="shared" ref="D16:O16" si="5">SUM(D7:D15)</f>
        <v>2505</v>
      </c>
      <c r="E16" s="390">
        <f t="shared" si="5"/>
        <v>4735</v>
      </c>
      <c r="F16" s="390">
        <f t="shared" si="5"/>
        <v>8000</v>
      </c>
      <c r="G16" s="390">
        <f t="shared" si="5"/>
        <v>4735</v>
      </c>
      <c r="H16" s="390">
        <f t="shared" si="5"/>
        <v>4100</v>
      </c>
      <c r="I16" s="390">
        <f t="shared" si="5"/>
        <v>8835</v>
      </c>
      <c r="J16" s="390">
        <f t="shared" si="5"/>
        <v>2100</v>
      </c>
      <c r="K16" s="390">
        <f t="shared" si="5"/>
        <v>6200</v>
      </c>
      <c r="L16" s="390">
        <f t="shared" si="5"/>
        <v>13000</v>
      </c>
      <c r="M16" s="390">
        <f t="shared" si="5"/>
        <v>-1800</v>
      </c>
      <c r="N16" s="390">
        <f t="shared" si="5"/>
        <v>-2635</v>
      </c>
      <c r="O16" s="390">
        <f t="shared" si="5"/>
        <v>6800</v>
      </c>
    </row>
    <row r="17" spans="1:15">
      <c r="A17" s="565" t="s">
        <v>487</v>
      </c>
      <c r="B17" s="565"/>
      <c r="C17" s="614" t="s">
        <v>28</v>
      </c>
      <c r="D17" s="614"/>
      <c r="E17" s="614"/>
      <c r="F17" s="614"/>
      <c r="G17" s="614"/>
      <c r="H17" s="614"/>
      <c r="I17" s="614"/>
      <c r="J17" s="614"/>
      <c r="K17" s="614"/>
      <c r="L17" s="614"/>
      <c r="M17" s="16"/>
      <c r="N17" s="15"/>
    </row>
    <row r="18" spans="1:15">
      <c r="A18" s="12"/>
      <c r="B18" s="12"/>
      <c r="C18" s="12"/>
      <c r="D18" s="3"/>
      <c r="E18" s="4"/>
      <c r="F18" s="4"/>
      <c r="G18" s="5"/>
      <c r="H18" s="5"/>
      <c r="I18" s="5"/>
      <c r="J18" s="5"/>
      <c r="K18" s="5"/>
      <c r="L18" s="550" t="str">
        <f>CONCATENATE("¼ ",Master!$G$3,"½")</f>
        <v>¼ m"kk ikfy;k½</v>
      </c>
      <c r="M18" s="550"/>
      <c r="N18" s="550"/>
    </row>
    <row r="19" spans="1:15">
      <c r="A19" s="12"/>
      <c r="B19" s="12"/>
      <c r="C19" s="12"/>
      <c r="D19" s="3"/>
      <c r="E19" s="4"/>
      <c r="F19" s="4"/>
      <c r="G19" s="5"/>
      <c r="H19" s="5"/>
      <c r="I19" s="5"/>
      <c r="J19" s="5"/>
      <c r="K19" s="5"/>
      <c r="L19" s="548" t="str">
        <f>Master!$C$2</f>
        <v>iz/kkukpk;Z</v>
      </c>
      <c r="M19" s="548"/>
      <c r="N19" s="548"/>
    </row>
    <row r="20" spans="1:15" ht="18.75" customHeight="1">
      <c r="A20" s="12"/>
      <c r="B20" s="12"/>
      <c r="C20" s="12"/>
      <c r="D20" s="3"/>
      <c r="E20" s="4"/>
      <c r="F20" s="4"/>
      <c r="G20" s="5"/>
      <c r="H20" s="5"/>
      <c r="I20" s="5"/>
      <c r="J20" s="5"/>
      <c r="K20" s="613" t="str">
        <f>Master!$D$2</f>
        <v>jkmekfo jkft;kokl] CykWd&amp; toktk] ftyk vtesj</v>
      </c>
      <c r="L20" s="613"/>
      <c r="M20" s="613"/>
      <c r="N20" s="613"/>
      <c r="O20" s="613"/>
    </row>
  </sheetData>
  <mergeCells count="15">
    <mergeCell ref="B2:M2"/>
    <mergeCell ref="A1:N1"/>
    <mergeCell ref="C17:L17"/>
    <mergeCell ref="A17:B17"/>
    <mergeCell ref="M4:O4"/>
    <mergeCell ref="A4:A5"/>
    <mergeCell ref="B4:B5"/>
    <mergeCell ref="C4:E4"/>
    <mergeCell ref="G4:I4"/>
    <mergeCell ref="J4:J5"/>
    <mergeCell ref="L18:N18"/>
    <mergeCell ref="L19:N19"/>
    <mergeCell ref="K20:O20"/>
    <mergeCell ref="A3:D3"/>
    <mergeCell ref="N3:O3"/>
  </mergeCells>
  <pageMargins left="0.74" right="0.23" top="0.511811023622047" bottom="0.23622047244094499" header="0.511811023622047" footer="0.511811023622047"/>
  <pageSetup paperSize="9" scale="90" orientation="landscape" horizontalDpi="180" verticalDpi="180"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N20"/>
  <sheetViews>
    <sheetView showGridLines="0" view="pageBreakPreview" zoomScaleSheetLayoutView="100" workbookViewId="0">
      <selection activeCell="O9" sqref="O9"/>
    </sheetView>
  </sheetViews>
  <sheetFormatPr defaultColWidth="9.125" defaultRowHeight="15"/>
  <cols>
    <col min="1" max="1" width="6.875" style="89" customWidth="1"/>
    <col min="2" max="2" width="9.5" style="89" customWidth="1"/>
    <col min="3" max="3" width="20" style="87" customWidth="1"/>
    <col min="4" max="4" width="14.75" style="87" customWidth="1"/>
    <col min="5" max="5" width="13" style="87" customWidth="1"/>
    <col min="6" max="6" width="12.25" style="89" bestFit="1" customWidth="1"/>
    <col min="7" max="7" width="8.125" style="89" customWidth="1"/>
    <col min="8" max="8" width="7.625" style="89" customWidth="1"/>
    <col min="9" max="9" width="7.875" style="89" bestFit="1" customWidth="1"/>
    <col min="10" max="10" width="9.25" style="89" customWidth="1"/>
    <col min="11" max="11" width="9.375" style="89" customWidth="1"/>
    <col min="12" max="12" width="9.875" style="89" customWidth="1"/>
    <col min="13" max="16384" width="9.125" style="87"/>
  </cols>
  <sheetData>
    <row r="1" spans="1:14" s="25" customFormat="1" ht="27.75" customHeight="1">
      <c r="A1" s="555" t="str">
        <f>CONCATENATE(Master!$C$2," ",Master!$D$2)</f>
        <v>iz/kkukpk;Z jkmekfo jkft;kokl] CykWd&amp; toktk] ftyk vtesj</v>
      </c>
      <c r="B1" s="555"/>
      <c r="C1" s="555"/>
      <c r="D1" s="555"/>
      <c r="E1" s="555"/>
      <c r="F1" s="555"/>
      <c r="G1" s="555"/>
      <c r="H1" s="555"/>
      <c r="I1" s="555"/>
      <c r="J1" s="555"/>
      <c r="K1" s="555"/>
      <c r="L1" s="555"/>
      <c r="M1" s="379"/>
      <c r="N1" s="379"/>
    </row>
    <row r="2" spans="1:14" s="25" customFormat="1" ht="8.25" customHeight="1">
      <c r="A2" s="376"/>
      <c r="B2" s="376"/>
      <c r="C2" s="376"/>
      <c r="D2" s="376"/>
      <c r="E2" s="376"/>
      <c r="F2" s="376"/>
      <c r="G2" s="376"/>
      <c r="H2" s="376"/>
      <c r="I2" s="376"/>
      <c r="J2" s="376"/>
      <c r="K2" s="376"/>
      <c r="L2" s="376"/>
      <c r="M2" s="379"/>
      <c r="N2" s="379"/>
    </row>
    <row r="3" spans="1:14" s="396" customFormat="1" ht="23.25" customHeight="1">
      <c r="A3" s="647" t="s">
        <v>218</v>
      </c>
      <c r="B3" s="647"/>
      <c r="C3" s="647"/>
      <c r="D3" s="647"/>
      <c r="E3" s="648" t="s">
        <v>191</v>
      </c>
      <c r="F3" s="648"/>
      <c r="G3" s="648"/>
      <c r="H3" s="648"/>
      <c r="I3" s="648"/>
      <c r="J3" s="648"/>
      <c r="K3" s="648"/>
      <c r="L3" s="648"/>
    </row>
    <row r="4" spans="1:14" s="396" customFormat="1" ht="6.75" customHeight="1">
      <c r="A4" s="397"/>
      <c r="B4" s="397"/>
      <c r="C4" s="398"/>
      <c r="D4" s="397"/>
      <c r="E4" s="399"/>
      <c r="F4" s="399"/>
      <c r="G4" s="399"/>
      <c r="H4" s="399"/>
      <c r="I4" s="399"/>
      <c r="J4" s="399"/>
      <c r="K4" s="399"/>
      <c r="L4" s="399"/>
    </row>
    <row r="5" spans="1:14" ht="15" customHeight="1">
      <c r="A5" s="644" t="s">
        <v>61</v>
      </c>
      <c r="B5" s="644" t="s">
        <v>30</v>
      </c>
      <c r="C5" s="645" t="s">
        <v>90</v>
      </c>
      <c r="D5" s="644" t="s">
        <v>98</v>
      </c>
      <c r="E5" s="644" t="s">
        <v>4</v>
      </c>
      <c r="F5" s="644" t="s">
        <v>99</v>
      </c>
      <c r="G5" s="644" t="s">
        <v>100</v>
      </c>
      <c r="H5" s="644" t="s">
        <v>102</v>
      </c>
      <c r="I5" s="644" t="s">
        <v>97</v>
      </c>
      <c r="J5" s="644" t="s">
        <v>101</v>
      </c>
      <c r="K5" s="644"/>
      <c r="L5" s="644"/>
    </row>
    <row r="6" spans="1:14" ht="63">
      <c r="A6" s="644"/>
      <c r="B6" s="644"/>
      <c r="C6" s="646"/>
      <c r="D6" s="644"/>
      <c r="E6" s="644"/>
      <c r="F6" s="644"/>
      <c r="G6" s="644"/>
      <c r="H6" s="644"/>
      <c r="I6" s="644"/>
      <c r="J6" s="391" t="s">
        <v>219</v>
      </c>
      <c r="K6" s="391" t="s">
        <v>183</v>
      </c>
      <c r="L6" s="391" t="s">
        <v>220</v>
      </c>
    </row>
    <row r="7" spans="1:14">
      <c r="A7" s="90">
        <v>1</v>
      </c>
      <c r="B7" s="90">
        <v>2</v>
      </c>
      <c r="C7" s="90">
        <v>3</v>
      </c>
      <c r="D7" s="90">
        <v>4</v>
      </c>
      <c r="E7" s="90">
        <v>5</v>
      </c>
      <c r="F7" s="90">
        <v>6</v>
      </c>
      <c r="G7" s="90">
        <v>7</v>
      </c>
      <c r="H7" s="90">
        <v>8</v>
      </c>
      <c r="I7" s="90">
        <v>9</v>
      </c>
      <c r="J7" s="90">
        <v>10</v>
      </c>
      <c r="K7" s="90">
        <v>11</v>
      </c>
      <c r="L7" s="90">
        <v>12</v>
      </c>
    </row>
    <row r="8" spans="1:14" ht="30.95" customHeight="1">
      <c r="A8" s="394">
        <v>1</v>
      </c>
      <c r="B8" s="296">
        <f>Master!$C$3</f>
        <v>16121</v>
      </c>
      <c r="C8" s="437" t="str">
        <f>Master!$D$2</f>
        <v>jkmekfo jkft;kokl] CykWd&amp; toktk] ftyk vtesj</v>
      </c>
      <c r="D8" s="392" t="s">
        <v>294</v>
      </c>
      <c r="E8" s="393" t="s">
        <v>295</v>
      </c>
      <c r="F8" s="400">
        <v>45077</v>
      </c>
      <c r="G8" s="395">
        <v>300</v>
      </c>
      <c r="H8" s="395" t="s">
        <v>263</v>
      </c>
      <c r="I8" s="395">
        <v>77400</v>
      </c>
      <c r="J8" s="395" t="s">
        <v>296</v>
      </c>
      <c r="K8" s="395" t="s">
        <v>296</v>
      </c>
      <c r="L8" s="395" t="s">
        <v>293</v>
      </c>
    </row>
    <row r="9" spans="1:14" ht="30.95" customHeight="1">
      <c r="A9" s="88"/>
      <c r="B9" s="88"/>
      <c r="C9" s="91"/>
      <c r="D9" s="91"/>
      <c r="E9" s="91"/>
      <c r="F9" s="88"/>
      <c r="G9" s="88"/>
      <c r="H9" s="88"/>
      <c r="I9" s="88"/>
      <c r="J9" s="88"/>
      <c r="K9" s="88"/>
      <c r="L9" s="88"/>
    </row>
    <row r="10" spans="1:14" ht="30.95" customHeight="1">
      <c r="A10" s="88"/>
      <c r="B10" s="88"/>
      <c r="C10" s="91"/>
      <c r="D10" s="91"/>
      <c r="E10" s="91"/>
      <c r="F10" s="88"/>
      <c r="G10" s="88"/>
      <c r="H10" s="88"/>
      <c r="I10" s="88"/>
      <c r="J10" s="88"/>
      <c r="K10" s="88"/>
      <c r="L10" s="88"/>
    </row>
    <row r="11" spans="1:14" ht="30.95" customHeight="1">
      <c r="A11" s="88"/>
      <c r="B11" s="88"/>
      <c r="C11" s="91"/>
      <c r="D11" s="91"/>
      <c r="E11" s="91"/>
      <c r="F11" s="88"/>
      <c r="G11" s="88"/>
      <c r="H11" s="88"/>
      <c r="I11" s="88"/>
      <c r="J11" s="88"/>
      <c r="K11" s="88"/>
      <c r="L11" s="88"/>
    </row>
    <row r="12" spans="1:14" ht="30.95" customHeight="1">
      <c r="A12" s="88"/>
      <c r="B12" s="88"/>
      <c r="C12" s="91"/>
      <c r="D12" s="91"/>
      <c r="E12" s="91"/>
      <c r="F12" s="88"/>
      <c r="G12" s="88"/>
      <c r="H12" s="88"/>
      <c r="I12" s="88"/>
      <c r="J12" s="88"/>
      <c r="K12" s="88"/>
      <c r="L12" s="88"/>
    </row>
    <row r="13" spans="1:14" ht="30.95" customHeight="1">
      <c r="A13" s="88"/>
      <c r="B13" s="88"/>
      <c r="C13" s="91"/>
      <c r="D13" s="91"/>
      <c r="E13" s="91"/>
      <c r="F13" s="88"/>
      <c r="G13" s="88"/>
      <c r="H13" s="88"/>
      <c r="I13" s="88"/>
      <c r="J13" s="88"/>
      <c r="K13" s="88"/>
      <c r="L13" s="88"/>
    </row>
    <row r="14" spans="1:14" ht="30.95" customHeight="1">
      <c r="A14" s="88"/>
      <c r="B14" s="88"/>
      <c r="C14" s="91"/>
      <c r="D14" s="91"/>
      <c r="E14" s="91"/>
      <c r="F14" s="88"/>
      <c r="G14" s="88"/>
      <c r="H14" s="88"/>
      <c r="I14" s="88"/>
      <c r="J14" s="88"/>
      <c r="K14" s="88"/>
      <c r="L14" s="88"/>
    </row>
    <row r="15" spans="1:14" ht="6" customHeight="1"/>
    <row r="16" spans="1:14">
      <c r="A16" s="642" t="s">
        <v>488</v>
      </c>
      <c r="B16" s="642"/>
      <c r="C16" s="642"/>
      <c r="D16" s="642"/>
      <c r="E16" s="642"/>
      <c r="F16" s="642"/>
      <c r="G16" s="642"/>
      <c r="H16" s="642"/>
      <c r="I16" s="642"/>
      <c r="J16" s="642"/>
      <c r="K16" s="642"/>
      <c r="L16" s="642"/>
    </row>
    <row r="17" spans="1:13" s="153" customFormat="1" ht="15.75">
      <c r="A17" s="19" t="s">
        <v>27</v>
      </c>
      <c r="B17" s="14"/>
      <c r="C17" s="643" t="s">
        <v>489</v>
      </c>
      <c r="D17" s="643"/>
      <c r="E17" s="643"/>
      <c r="F17" s="643"/>
      <c r="G17" s="643"/>
      <c r="H17" s="643"/>
      <c r="I17" s="643"/>
      <c r="J17" s="643"/>
      <c r="K17" s="643"/>
      <c r="L17" s="643"/>
    </row>
    <row r="18" spans="1:13" s="153" customFormat="1" ht="18.75">
      <c r="J18" s="550" t="str">
        <f>CONCATENATE("¼ ",Master!$G$3,"½")</f>
        <v>¼ m"kk ikfy;k½</v>
      </c>
      <c r="K18" s="550"/>
      <c r="L18" s="550"/>
    </row>
    <row r="19" spans="1:13" s="153" customFormat="1" ht="15.75" customHeight="1">
      <c r="J19" s="548" t="str">
        <f>Master!$C$2</f>
        <v>iz/kkukpk;Z</v>
      </c>
      <c r="K19" s="548"/>
      <c r="L19" s="548"/>
    </row>
    <row r="20" spans="1:13" s="153" customFormat="1" ht="32.25" customHeight="1">
      <c r="J20" s="613" t="str">
        <f>Master!$D$2</f>
        <v>jkmekfo jkft;kokl] CykWd&amp; toktk] ftyk vtesj</v>
      </c>
      <c r="K20" s="613"/>
      <c r="L20" s="613"/>
      <c r="M20" s="154"/>
    </row>
  </sheetData>
  <mergeCells count="18">
    <mergeCell ref="J18:L18"/>
    <mergeCell ref="J19:L19"/>
    <mergeCell ref="J20:L20"/>
    <mergeCell ref="A3:D3"/>
    <mergeCell ref="E3:L3"/>
    <mergeCell ref="A1:L1"/>
    <mergeCell ref="A16:L16"/>
    <mergeCell ref="C17:L17"/>
    <mergeCell ref="I5:I6"/>
    <mergeCell ref="J5:L5"/>
    <mergeCell ref="A5:A6"/>
    <mergeCell ref="B5:B6"/>
    <mergeCell ref="C5:C6"/>
    <mergeCell ref="D5:D6"/>
    <mergeCell ref="E5:E6"/>
    <mergeCell ref="F5:F6"/>
    <mergeCell ref="G5:G6"/>
    <mergeCell ref="H5:H6"/>
  </mergeCells>
  <printOptions horizontalCentered="1"/>
  <pageMargins left="0.196850393700787" right="0.196850393700787" top="0.14000000000000001" bottom="0.27559055118110198" header="0.31496062992126" footer="0.118110236220472"/>
  <pageSetup paperSize="9" orientation="landscape" r:id="rId1"/>
</worksheet>
</file>

<file path=xl/worksheets/sheet14.xml><?xml version="1.0" encoding="utf-8"?>
<worksheet xmlns="http://schemas.openxmlformats.org/spreadsheetml/2006/main" xmlns:r="http://schemas.openxmlformats.org/officeDocument/2006/relationships">
  <dimension ref="A1:J22"/>
  <sheetViews>
    <sheetView showGridLines="0" view="pageBreakPreview" zoomScaleSheetLayoutView="100" workbookViewId="0">
      <selection activeCell="L16" sqref="L15:L16"/>
    </sheetView>
  </sheetViews>
  <sheetFormatPr defaultColWidth="9.125" defaultRowHeight="15"/>
  <cols>
    <col min="1" max="1" width="5.375" style="61" customWidth="1"/>
    <col min="2" max="2" width="11.75" style="61" customWidth="1"/>
    <col min="3" max="3" width="28.375" style="61" customWidth="1"/>
    <col min="4" max="4" width="18.75" style="61" customWidth="1"/>
    <col min="5" max="5" width="15.875" style="61" customWidth="1"/>
    <col min="6" max="6" width="16" style="61" customWidth="1"/>
    <col min="7" max="7" width="15" style="61" customWidth="1"/>
    <col min="8" max="8" width="20.625" style="61" customWidth="1"/>
    <col min="9" max="16384" width="9.125" style="61"/>
  </cols>
  <sheetData>
    <row r="1" spans="1:10" s="25" customFormat="1" ht="27.75" customHeight="1">
      <c r="A1" s="555" t="str">
        <f>CONCATENATE(Master!$C$2," ",Master!$D$2)</f>
        <v>iz/kkukpk;Z jkmekfo jkft;kokl] CykWd&amp; toktk] ftyk vtesj</v>
      </c>
      <c r="B1" s="555"/>
      <c r="C1" s="555"/>
      <c r="D1" s="555"/>
      <c r="E1" s="555"/>
      <c r="F1" s="555"/>
      <c r="G1" s="555"/>
      <c r="H1" s="555"/>
      <c r="I1" s="379"/>
      <c r="J1" s="379"/>
    </row>
    <row r="2" spans="1:10" ht="9" customHeight="1">
      <c r="A2" s="401"/>
      <c r="B2" s="401"/>
      <c r="C2" s="401"/>
      <c r="D2" s="401"/>
      <c r="E2" s="401"/>
      <c r="F2" s="401"/>
      <c r="G2" s="401"/>
      <c r="H2" s="401"/>
    </row>
    <row r="3" spans="1:10" ht="20.25">
      <c r="A3" s="649" t="s">
        <v>24</v>
      </c>
      <c r="B3" s="649"/>
      <c r="C3" s="651"/>
      <c r="D3" s="651"/>
      <c r="E3" s="650" t="s">
        <v>192</v>
      </c>
      <c r="F3" s="650"/>
      <c r="G3" s="650"/>
      <c r="H3" s="650"/>
    </row>
    <row r="4" spans="1:10" s="66" customFormat="1" ht="43.5" customHeight="1">
      <c r="A4" s="65" t="s">
        <v>93</v>
      </c>
      <c r="B4" s="65" t="s">
        <v>62</v>
      </c>
      <c r="C4" s="65" t="s">
        <v>90</v>
      </c>
      <c r="D4" s="65" t="s">
        <v>222</v>
      </c>
      <c r="E4" s="65" t="s">
        <v>297</v>
      </c>
      <c r="F4" s="65" t="s">
        <v>91</v>
      </c>
      <c r="G4" s="65" t="s">
        <v>92</v>
      </c>
      <c r="H4" s="65" t="s">
        <v>221</v>
      </c>
    </row>
    <row r="5" spans="1:10" s="66" customFormat="1">
      <c r="A5" s="67">
        <v>1</v>
      </c>
      <c r="B5" s="67">
        <v>2</v>
      </c>
      <c r="C5" s="67">
        <v>3</v>
      </c>
      <c r="D5" s="67">
        <v>4</v>
      </c>
      <c r="E5" s="67">
        <v>5</v>
      </c>
      <c r="F5" s="67">
        <v>7</v>
      </c>
      <c r="G5" s="67">
        <v>8</v>
      </c>
      <c r="H5" s="67">
        <v>9</v>
      </c>
    </row>
    <row r="6" spans="1:10" ht="27.95" customHeight="1">
      <c r="A6" s="403">
        <v>1</v>
      </c>
      <c r="B6" s="296">
        <f>Master!$C$3</f>
        <v>16121</v>
      </c>
      <c r="C6" s="437" t="str">
        <f>Master!$D$2</f>
        <v>jkmekfo jkft;kokl] CykWd&amp; toktk] ftyk vtesj</v>
      </c>
      <c r="D6" s="62"/>
      <c r="E6" s="62"/>
      <c r="F6" s="63"/>
      <c r="G6" s="64"/>
      <c r="H6" s="64"/>
    </row>
    <row r="7" spans="1:10" ht="27.95" customHeight="1">
      <c r="A7" s="403">
        <v>2</v>
      </c>
      <c r="B7" s="62"/>
      <c r="C7" s="62"/>
      <c r="D7" s="62"/>
      <c r="E7" s="62"/>
      <c r="F7" s="63"/>
      <c r="G7" s="64"/>
      <c r="H7" s="64"/>
    </row>
    <row r="8" spans="1:10" ht="27.95" customHeight="1">
      <c r="A8" s="403">
        <v>3</v>
      </c>
      <c r="B8" s="62"/>
      <c r="C8" s="62"/>
      <c r="D8" s="62"/>
      <c r="E8" s="62"/>
      <c r="F8" s="63"/>
      <c r="G8" s="64"/>
      <c r="H8" s="64"/>
    </row>
    <row r="9" spans="1:10" ht="27.95" customHeight="1">
      <c r="A9" s="403">
        <v>4</v>
      </c>
      <c r="B9" s="62"/>
      <c r="C9" s="62"/>
      <c r="D9" s="62"/>
      <c r="E9" s="62"/>
      <c r="F9" s="63"/>
      <c r="G9" s="64"/>
      <c r="H9" s="64"/>
    </row>
    <row r="10" spans="1:10" ht="27.95" customHeight="1">
      <c r="A10" s="403">
        <v>5</v>
      </c>
      <c r="B10" s="62"/>
      <c r="C10" s="62"/>
      <c r="D10" s="62"/>
      <c r="E10" s="62"/>
      <c r="F10" s="63"/>
      <c r="G10" s="64"/>
      <c r="H10" s="64"/>
    </row>
    <row r="11" spans="1:10" ht="27.95" customHeight="1">
      <c r="A11" s="403">
        <v>6</v>
      </c>
      <c r="B11" s="62"/>
      <c r="C11" s="62"/>
      <c r="D11" s="62"/>
      <c r="E11" s="62"/>
      <c r="F11" s="63"/>
      <c r="G11" s="64"/>
      <c r="H11" s="64"/>
    </row>
    <row r="12" spans="1:10" ht="27.95" customHeight="1">
      <c r="A12" s="403">
        <v>7</v>
      </c>
      <c r="B12" s="62"/>
      <c r="C12" s="62"/>
      <c r="D12" s="62"/>
      <c r="E12" s="62"/>
      <c r="F12" s="63"/>
      <c r="G12" s="64"/>
      <c r="H12" s="64"/>
    </row>
    <row r="13" spans="1:10" ht="27.95" customHeight="1">
      <c r="A13" s="403">
        <v>8</v>
      </c>
      <c r="B13" s="62"/>
      <c r="C13" s="62"/>
      <c r="D13" s="62"/>
      <c r="E13" s="62"/>
      <c r="F13" s="63"/>
      <c r="G13" s="64"/>
      <c r="H13" s="64"/>
    </row>
    <row r="14" spans="1:10" ht="27.95" customHeight="1">
      <c r="A14" s="403">
        <v>9</v>
      </c>
      <c r="B14" s="62"/>
      <c r="C14" s="62"/>
      <c r="D14" s="62"/>
      <c r="E14" s="62"/>
      <c r="F14" s="63"/>
      <c r="G14" s="64"/>
      <c r="H14" s="64"/>
    </row>
    <row r="15" spans="1:10" ht="27.95" customHeight="1">
      <c r="A15" s="403">
        <v>10</v>
      </c>
      <c r="B15" s="62"/>
      <c r="C15" s="62"/>
      <c r="D15" s="62"/>
      <c r="E15" s="62"/>
      <c r="F15" s="63"/>
      <c r="G15" s="64"/>
      <c r="H15" s="64"/>
    </row>
    <row r="16" spans="1:10" ht="27.95" customHeight="1">
      <c r="A16" s="403">
        <v>11</v>
      </c>
      <c r="B16" s="62"/>
      <c r="C16" s="62"/>
      <c r="D16" s="62"/>
      <c r="E16" s="62"/>
      <c r="F16" s="63"/>
      <c r="G16" s="64"/>
      <c r="H16" s="64"/>
    </row>
    <row r="17" spans="1:9" ht="29.25" customHeight="1">
      <c r="A17" s="652"/>
      <c r="B17" s="653"/>
      <c r="C17" s="653"/>
      <c r="D17" s="653"/>
      <c r="E17" s="653"/>
      <c r="F17" s="654"/>
      <c r="G17" s="402" t="s">
        <v>60</v>
      </c>
      <c r="H17" s="404">
        <f>SUM(H6:H16)</f>
        <v>0</v>
      </c>
    </row>
    <row r="18" spans="1:9" ht="6.75" customHeight="1"/>
    <row r="19" spans="1:9" s="153" customFormat="1" ht="16.5">
      <c r="A19" s="656" t="s">
        <v>487</v>
      </c>
      <c r="B19" s="656"/>
      <c r="C19" s="655" t="s">
        <v>489</v>
      </c>
      <c r="D19" s="655"/>
      <c r="E19" s="655"/>
      <c r="F19" s="655"/>
      <c r="G19" s="655"/>
      <c r="H19" s="655"/>
    </row>
    <row r="20" spans="1:9" s="153" customFormat="1" ht="18.75">
      <c r="F20" s="550" t="str">
        <f>CONCATENATE("¼ ",Master!$G$3,"½")</f>
        <v>¼ m"kk ikfy;k½</v>
      </c>
      <c r="G20" s="550"/>
      <c r="H20" s="550"/>
    </row>
    <row r="21" spans="1:9" s="153" customFormat="1" ht="15.75" customHeight="1">
      <c r="F21" s="548" t="str">
        <f>Master!$C$2</f>
        <v>iz/kkukpk;Z</v>
      </c>
      <c r="G21" s="548"/>
      <c r="H21" s="548"/>
    </row>
    <row r="22" spans="1:9" s="153" customFormat="1" ht="32.25" customHeight="1">
      <c r="F22" s="549" t="str">
        <f>Master!$D$2</f>
        <v>jkmekfo jkft;kokl] CykWd&amp; toktk] ftyk vtesj</v>
      </c>
      <c r="G22" s="549"/>
      <c r="H22" s="549"/>
      <c r="I22" s="154"/>
    </row>
  </sheetData>
  <mergeCells count="10">
    <mergeCell ref="C19:H19"/>
    <mergeCell ref="F20:H20"/>
    <mergeCell ref="F21:H21"/>
    <mergeCell ref="F22:H22"/>
    <mergeCell ref="A19:B19"/>
    <mergeCell ref="A1:H1"/>
    <mergeCell ref="A3:B3"/>
    <mergeCell ref="E3:H3"/>
    <mergeCell ref="C3:D3"/>
    <mergeCell ref="A17:F17"/>
  </mergeCells>
  <pageMargins left="0.70866141732283505" right="0.5" top="0.4" bottom="0.4"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dimension ref="A1:I18"/>
  <sheetViews>
    <sheetView showGridLines="0" view="pageBreakPreview" zoomScaleSheetLayoutView="100" workbookViewId="0">
      <selection activeCell="J10" sqref="J10"/>
    </sheetView>
  </sheetViews>
  <sheetFormatPr defaultColWidth="9.125" defaultRowHeight="15.75"/>
  <cols>
    <col min="1" max="1" width="20" style="94" customWidth="1"/>
    <col min="2" max="2" width="16.875" style="94" customWidth="1"/>
    <col min="3" max="3" width="25.5" style="94" customWidth="1"/>
    <col min="4" max="4" width="14.75" style="94" customWidth="1"/>
    <col min="5" max="5" width="16.25" style="94" customWidth="1"/>
    <col min="6" max="6" width="16.5" style="94" customWidth="1"/>
    <col min="7" max="7" width="20.25" style="94" customWidth="1"/>
    <col min="8" max="16384" width="9.125" style="94"/>
  </cols>
  <sheetData>
    <row r="1" spans="1:9" s="25" customFormat="1" ht="27.75" customHeight="1">
      <c r="A1" s="555" t="str">
        <f>CONCATENATE(Master!$C$2," ",Master!$D$2)</f>
        <v>iz/kkukpk;Z jkmekfo jkft;kokl] CykWd&amp; toktk] ftyk vtesj</v>
      </c>
      <c r="B1" s="555"/>
      <c r="C1" s="555"/>
      <c r="D1" s="555"/>
      <c r="E1" s="555"/>
      <c r="F1" s="555"/>
      <c r="G1" s="555"/>
      <c r="H1" s="379"/>
      <c r="I1" s="379"/>
    </row>
    <row r="2" spans="1:9" s="95" customFormat="1" ht="18.75">
      <c r="A2" s="405" t="s">
        <v>24</v>
      </c>
      <c r="B2" s="661"/>
      <c r="C2" s="661"/>
      <c r="E2" s="96"/>
      <c r="F2" s="96"/>
    </row>
    <row r="3" spans="1:9" s="95" customFormat="1" ht="15" customHeight="1">
      <c r="A3" s="97"/>
      <c r="B3" s="97"/>
      <c r="C3" s="660" t="s">
        <v>193</v>
      </c>
      <c r="D3" s="660"/>
      <c r="E3" s="660"/>
      <c r="F3" s="660"/>
    </row>
    <row r="4" spans="1:9" ht="5.25" customHeight="1"/>
    <row r="5" spans="1:9" s="407" customFormat="1" ht="46.5" customHeight="1">
      <c r="A5" s="658" t="s">
        <v>103</v>
      </c>
      <c r="B5" s="658" t="s">
        <v>62</v>
      </c>
      <c r="C5" s="658" t="s">
        <v>104</v>
      </c>
      <c r="D5" s="658" t="s">
        <v>105</v>
      </c>
      <c r="E5" s="406" t="s">
        <v>106</v>
      </c>
      <c r="F5" s="406" t="s">
        <v>107</v>
      </c>
      <c r="G5" s="658" t="s">
        <v>490</v>
      </c>
    </row>
    <row r="6" spans="1:9" s="409" customFormat="1" ht="18.75">
      <c r="A6" s="659"/>
      <c r="B6" s="659"/>
      <c r="C6" s="659"/>
      <c r="D6" s="659"/>
      <c r="E6" s="408" t="s">
        <v>178</v>
      </c>
      <c r="F6" s="408" t="s">
        <v>210</v>
      </c>
      <c r="G6" s="659"/>
    </row>
    <row r="7" spans="1:9" ht="29.25" customHeight="1">
      <c r="A7" s="98"/>
      <c r="B7" s="296">
        <f>Master!$C$3</f>
        <v>16121</v>
      </c>
      <c r="C7" s="437" t="str">
        <f>Master!$D$2</f>
        <v>jkmekfo jkft;kokl] CykWd&amp; toktk] ftyk vtesj</v>
      </c>
      <c r="D7" s="99"/>
      <c r="E7" s="99"/>
      <c r="F7" s="99"/>
      <c r="G7" s="98"/>
    </row>
    <row r="8" spans="1:9" ht="27" customHeight="1">
      <c r="A8" s="98"/>
      <c r="B8" s="98"/>
      <c r="C8" s="98"/>
      <c r="D8" s="99"/>
      <c r="E8" s="99"/>
      <c r="F8" s="99"/>
      <c r="G8" s="98"/>
    </row>
    <row r="9" spans="1:9" ht="27" customHeight="1">
      <c r="A9" s="98"/>
      <c r="B9" s="98"/>
      <c r="C9" s="98"/>
      <c r="D9" s="99"/>
      <c r="E9" s="99"/>
      <c r="F9" s="99"/>
      <c r="G9" s="98"/>
    </row>
    <row r="10" spans="1:9" ht="27" customHeight="1">
      <c r="A10" s="98"/>
      <c r="B10" s="98"/>
      <c r="C10" s="98"/>
      <c r="D10" s="99"/>
      <c r="E10" s="99"/>
      <c r="F10" s="99"/>
      <c r="G10" s="98"/>
    </row>
    <row r="11" spans="1:9" ht="27" customHeight="1">
      <c r="A11" s="98"/>
      <c r="B11" s="98"/>
      <c r="C11" s="98"/>
      <c r="D11" s="99"/>
      <c r="E11" s="99"/>
      <c r="F11" s="99"/>
      <c r="G11" s="98"/>
    </row>
    <row r="12" spans="1:9" ht="27" customHeight="1">
      <c r="A12" s="98"/>
      <c r="B12" s="98"/>
      <c r="C12" s="98"/>
      <c r="D12" s="99"/>
      <c r="E12" s="99"/>
      <c r="F12" s="99"/>
      <c r="G12" s="98"/>
    </row>
    <row r="13" spans="1:9" ht="27" customHeight="1">
      <c r="A13" s="98"/>
      <c r="B13" s="98"/>
      <c r="C13" s="98"/>
      <c r="D13" s="99"/>
      <c r="E13" s="99"/>
      <c r="F13" s="99"/>
      <c r="G13" s="98"/>
    </row>
    <row r="14" spans="1:9">
      <c r="A14" s="94" t="s">
        <v>223</v>
      </c>
    </row>
    <row r="15" spans="1:9" s="153" customFormat="1" ht="16.5">
      <c r="A15" s="410" t="s">
        <v>487</v>
      </c>
      <c r="B15" s="655" t="s">
        <v>489</v>
      </c>
      <c r="C15" s="655"/>
      <c r="D15" s="655"/>
      <c r="E15" s="655"/>
      <c r="F15" s="655"/>
      <c r="G15" s="655"/>
    </row>
    <row r="16" spans="1:9" s="153" customFormat="1" ht="18.75">
      <c r="F16" s="550" t="str">
        <f>CONCATENATE("¼ ",Master!$G$3,"½")</f>
        <v>¼ m"kk ikfy;k½</v>
      </c>
      <c r="G16" s="550"/>
    </row>
    <row r="17" spans="6:8" s="153" customFormat="1" ht="15.75" customHeight="1">
      <c r="F17" s="548" t="str">
        <f>Master!$C$2</f>
        <v>iz/kkukpk;Z</v>
      </c>
      <c r="G17" s="548"/>
    </row>
    <row r="18" spans="6:8" s="153" customFormat="1" ht="42" customHeight="1">
      <c r="F18" s="657" t="str">
        <f>Master!$D$2</f>
        <v>jkmekfo jkft;kokl] CykWd&amp; toktk] ftyk vtesj</v>
      </c>
      <c r="G18" s="657"/>
      <c r="H18" s="154"/>
    </row>
  </sheetData>
  <mergeCells count="12">
    <mergeCell ref="F16:G16"/>
    <mergeCell ref="F17:G17"/>
    <mergeCell ref="F18:G18"/>
    <mergeCell ref="B15:G15"/>
    <mergeCell ref="A1:G1"/>
    <mergeCell ref="A5:A6"/>
    <mergeCell ref="C5:C6"/>
    <mergeCell ref="D5:D6"/>
    <mergeCell ref="B5:B6"/>
    <mergeCell ref="G5:G6"/>
    <mergeCell ref="C3:F3"/>
    <mergeCell ref="B2:C2"/>
  </mergeCells>
  <pageMargins left="0.98425196850393704" right="0.23622047244094491" top="0.74803149606299213" bottom="0.51181102362204722" header="0.51181102362204722" footer="2.9921259842519685"/>
  <pageSetup paperSize="9" orientation="landscape" horizontalDpi="180" verticalDpi="180" r:id="rId1"/>
  <headerFooter alignWithMargins="0"/>
</worksheet>
</file>

<file path=xl/worksheets/sheet16.xml><?xml version="1.0" encoding="utf-8"?>
<worksheet xmlns="http://schemas.openxmlformats.org/spreadsheetml/2006/main" xmlns:r="http://schemas.openxmlformats.org/officeDocument/2006/relationships">
  <dimension ref="A1:Q24"/>
  <sheetViews>
    <sheetView showGridLines="0" view="pageBreakPreview" zoomScaleSheetLayoutView="100" workbookViewId="0">
      <selection activeCell="E10" sqref="E10"/>
    </sheetView>
  </sheetViews>
  <sheetFormatPr defaultColWidth="9.125" defaultRowHeight="15"/>
  <cols>
    <col min="1" max="1" width="8.875" style="137" customWidth="1"/>
    <col min="2" max="2" width="15.5" style="136" customWidth="1"/>
    <col min="3" max="3" width="30.875" style="137" customWidth="1"/>
    <col min="4" max="4" width="18.25" style="137" customWidth="1"/>
    <col min="5" max="5" width="18.75" style="137" customWidth="1"/>
    <col min="6" max="6" width="19" style="137" customWidth="1"/>
    <col min="7" max="7" width="21.875" style="137" customWidth="1"/>
    <col min="8" max="9" width="4.875" style="137" customWidth="1"/>
    <col min="10" max="12" width="6.875" style="137" bestFit="1" customWidth="1"/>
    <col min="13" max="13" width="3.875" style="137" bestFit="1" customWidth="1"/>
    <col min="14" max="16" width="6.875" style="137" bestFit="1" customWidth="1"/>
    <col min="17" max="17" width="3.875" style="137" bestFit="1" customWidth="1"/>
    <col min="18" max="16384" width="9.125" style="137"/>
  </cols>
  <sheetData>
    <row r="1" spans="1:17" s="25" customFormat="1" ht="27.75" customHeight="1">
      <c r="A1" s="555" t="str">
        <f>CONCATENATE(Master!$C$2," ",Master!$D$2)</f>
        <v>iz/kkukpk;Z jkmekfo jkft;kokl] CykWd&amp; toktk] ftyk vtesj</v>
      </c>
      <c r="B1" s="555"/>
      <c r="C1" s="555"/>
      <c r="D1" s="555"/>
      <c r="E1" s="555"/>
      <c r="F1" s="555"/>
      <c r="G1" s="555"/>
      <c r="H1" s="379"/>
      <c r="I1" s="379"/>
    </row>
    <row r="2" spans="1:17" ht="18.75">
      <c r="A2" s="662" t="s">
        <v>24</v>
      </c>
      <c r="B2" s="662"/>
      <c r="C2" s="662"/>
      <c r="D2" s="662"/>
      <c r="E2" s="662"/>
      <c r="F2" s="139"/>
      <c r="G2" s="138"/>
      <c r="H2" s="139"/>
      <c r="I2" s="139"/>
      <c r="J2" s="139"/>
      <c r="K2" s="139"/>
      <c r="L2" s="139"/>
      <c r="M2" s="139"/>
      <c r="N2" s="139"/>
      <c r="O2" s="139"/>
      <c r="P2" s="139"/>
      <c r="Q2" s="139"/>
    </row>
    <row r="3" spans="1:17" ht="18.75">
      <c r="C3" s="666" t="s">
        <v>225</v>
      </c>
      <c r="D3" s="666"/>
      <c r="E3" s="666"/>
      <c r="F3" s="666"/>
      <c r="G3" s="138"/>
      <c r="H3" s="139"/>
      <c r="I3" s="139"/>
      <c r="J3" s="139"/>
      <c r="K3" s="139"/>
      <c r="L3" s="139"/>
      <c r="M3" s="139"/>
      <c r="N3" s="139"/>
      <c r="O3" s="139"/>
      <c r="P3" s="139"/>
      <c r="Q3" s="139"/>
    </row>
    <row r="4" spans="1:17" s="412" customFormat="1" ht="15.75" customHeight="1">
      <c r="A4" s="663" t="s">
        <v>29</v>
      </c>
      <c r="B4" s="664" t="s">
        <v>30</v>
      </c>
      <c r="C4" s="664" t="s">
        <v>90</v>
      </c>
      <c r="D4" s="663" t="s">
        <v>166</v>
      </c>
      <c r="E4" s="663"/>
      <c r="F4" s="663"/>
      <c r="G4" s="663"/>
    </row>
    <row r="5" spans="1:17" s="412" customFormat="1" ht="15.75">
      <c r="A5" s="663"/>
      <c r="B5" s="665" t="s">
        <v>30</v>
      </c>
      <c r="C5" s="665" t="s">
        <v>90</v>
      </c>
      <c r="D5" s="413" t="s">
        <v>224</v>
      </c>
      <c r="E5" s="413" t="s">
        <v>109</v>
      </c>
      <c r="F5" s="413" t="s">
        <v>178</v>
      </c>
      <c r="G5" s="413" t="s">
        <v>167</v>
      </c>
    </row>
    <row r="6" spans="1:17">
      <c r="A6" s="140">
        <v>1</v>
      </c>
      <c r="B6" s="141">
        <v>2</v>
      </c>
      <c r="C6" s="140">
        <v>3</v>
      </c>
      <c r="D6" s="141">
        <v>4</v>
      </c>
      <c r="E6" s="140">
        <v>5</v>
      </c>
      <c r="F6" s="141">
        <v>6</v>
      </c>
      <c r="G6" s="140">
        <v>7</v>
      </c>
    </row>
    <row r="7" spans="1:17" ht="30" customHeight="1">
      <c r="A7" s="142"/>
      <c r="B7" s="296">
        <f>Master!$C$3</f>
        <v>16121</v>
      </c>
      <c r="C7" s="437" t="str">
        <f>Master!$D$2</f>
        <v>jkmekfo jkft;kokl] CykWd&amp; toktk] ftyk vtesj</v>
      </c>
      <c r="D7" s="142"/>
      <c r="E7" s="142"/>
      <c r="F7" s="142"/>
      <c r="G7" s="142"/>
    </row>
    <row r="8" spans="1:17" ht="24.95" customHeight="1">
      <c r="A8" s="142"/>
      <c r="B8" s="141"/>
      <c r="C8" s="142"/>
      <c r="D8" s="142"/>
      <c r="E8" s="142"/>
      <c r="F8" s="142"/>
      <c r="G8" s="142"/>
    </row>
    <row r="9" spans="1:17" ht="24.95" customHeight="1">
      <c r="A9" s="142"/>
      <c r="B9" s="141"/>
      <c r="C9" s="142"/>
      <c r="D9" s="142"/>
      <c r="E9" s="142"/>
      <c r="F9" s="142"/>
      <c r="G9" s="142"/>
    </row>
    <row r="10" spans="1:17" ht="24.95" customHeight="1">
      <c r="A10" s="142"/>
      <c r="B10" s="141"/>
      <c r="C10" s="142"/>
      <c r="D10" s="142"/>
      <c r="E10" s="142"/>
      <c r="F10" s="142"/>
      <c r="G10" s="142"/>
    </row>
    <row r="11" spans="1:17" ht="24.95" customHeight="1">
      <c r="A11" s="142"/>
      <c r="B11" s="141"/>
      <c r="C11" s="142"/>
      <c r="D11" s="142"/>
      <c r="E11" s="142"/>
      <c r="F11" s="142"/>
      <c r="G11" s="142"/>
    </row>
    <row r="12" spans="1:17" ht="24.95" customHeight="1">
      <c r="A12" s="142"/>
      <c r="B12" s="141"/>
      <c r="C12" s="142"/>
      <c r="D12" s="142"/>
      <c r="E12" s="142"/>
      <c r="F12" s="142"/>
      <c r="G12" s="142"/>
    </row>
    <row r="13" spans="1:17" ht="24.95" customHeight="1">
      <c r="A13" s="142"/>
      <c r="B13" s="141"/>
      <c r="C13" s="142"/>
      <c r="D13" s="142"/>
      <c r="E13" s="142"/>
      <c r="F13" s="142"/>
      <c r="G13" s="142"/>
    </row>
    <row r="14" spans="1:17" ht="24.95" customHeight="1">
      <c r="A14" s="142"/>
      <c r="B14" s="141"/>
      <c r="C14" s="142"/>
      <c r="D14" s="142"/>
      <c r="E14" s="142"/>
      <c r="F14" s="142"/>
      <c r="G14" s="142"/>
    </row>
    <row r="15" spans="1:17" ht="24.95" customHeight="1">
      <c r="A15" s="142"/>
      <c r="B15" s="141"/>
      <c r="C15" s="142"/>
      <c r="D15" s="142"/>
      <c r="E15" s="142"/>
      <c r="F15" s="142"/>
      <c r="G15" s="142"/>
    </row>
    <row r="16" spans="1:17" ht="24.95" customHeight="1">
      <c r="A16" s="142"/>
      <c r="B16" s="141"/>
      <c r="C16" s="142"/>
      <c r="D16" s="142"/>
      <c r="E16" s="142"/>
      <c r="F16" s="142"/>
      <c r="G16" s="142"/>
    </row>
    <row r="17" spans="1:8" ht="24.95" customHeight="1">
      <c r="A17" s="142"/>
      <c r="B17" s="141"/>
      <c r="C17" s="142"/>
      <c r="D17" s="142"/>
      <c r="E17" s="142"/>
      <c r="F17" s="142"/>
      <c r="G17" s="142"/>
    </row>
    <row r="18" spans="1:8" ht="24.95" customHeight="1">
      <c r="A18" s="142"/>
      <c r="B18" s="141"/>
      <c r="C18" s="142"/>
      <c r="D18" s="142"/>
      <c r="E18" s="142"/>
      <c r="F18" s="142"/>
      <c r="G18" s="142"/>
    </row>
    <row r="19" spans="1:8" ht="24.95" customHeight="1">
      <c r="A19" s="142"/>
      <c r="B19" s="141"/>
      <c r="C19" s="142"/>
      <c r="D19" s="142"/>
      <c r="E19" s="142"/>
      <c r="F19" s="142"/>
      <c r="G19" s="142"/>
    </row>
    <row r="20" spans="1:8">
      <c r="A20" s="137" t="s">
        <v>168</v>
      </c>
    </row>
    <row r="21" spans="1:8" s="153" customFormat="1" ht="16.5">
      <c r="A21" s="410" t="s">
        <v>487</v>
      </c>
      <c r="B21" s="655" t="s">
        <v>489</v>
      </c>
      <c r="C21" s="655"/>
      <c r="D21" s="655"/>
      <c r="E21" s="655"/>
      <c r="F21" s="655"/>
      <c r="G21" s="655"/>
    </row>
    <row r="22" spans="1:8" s="153" customFormat="1" ht="18.75">
      <c r="F22" s="550" t="str">
        <f>CONCATENATE("¼ ",Master!$G$3,"½")</f>
        <v>¼ m"kk ikfy;k½</v>
      </c>
      <c r="G22" s="550"/>
    </row>
    <row r="23" spans="1:8" s="153" customFormat="1" ht="15.75" customHeight="1">
      <c r="F23" s="548" t="str">
        <f>Master!$C$2</f>
        <v>iz/kkukpk;Z</v>
      </c>
      <c r="G23" s="548"/>
    </row>
    <row r="24" spans="1:8" s="153" customFormat="1" ht="42" customHeight="1">
      <c r="F24" s="657" t="str">
        <f>Master!$D$2</f>
        <v>jkmekfo jkft;kokl] CykWd&amp; toktk] ftyk vtesj</v>
      </c>
      <c r="G24" s="657"/>
      <c r="H24" s="154"/>
    </row>
  </sheetData>
  <mergeCells count="12">
    <mergeCell ref="F23:G23"/>
    <mergeCell ref="F24:G24"/>
    <mergeCell ref="A2:B2"/>
    <mergeCell ref="C2:E2"/>
    <mergeCell ref="A1:G1"/>
    <mergeCell ref="B21:G21"/>
    <mergeCell ref="F22:G22"/>
    <mergeCell ref="A4:A5"/>
    <mergeCell ref="B4:B5"/>
    <mergeCell ref="C4:C5"/>
    <mergeCell ref="D4:G4"/>
    <mergeCell ref="C3:F3"/>
  </mergeCells>
  <printOptions horizontalCentered="1"/>
  <pageMargins left="0.196850393700787" right="0.196850393700787" top="0.196850393700787" bottom="0.27559055118110198" header="0.31496062992126" footer="0.118110236220472"/>
  <pageSetup paperSize="9"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dimension ref="A1:AN21"/>
  <sheetViews>
    <sheetView showGridLines="0" view="pageBreakPreview" zoomScaleNormal="115" zoomScaleSheetLayoutView="100" workbookViewId="0">
      <selection activeCell="B6" sqref="B6:C6"/>
    </sheetView>
  </sheetViews>
  <sheetFormatPr defaultColWidth="9.125" defaultRowHeight="15"/>
  <cols>
    <col min="1" max="1" width="4" style="101" customWidth="1"/>
    <col min="2" max="2" width="10" style="102" customWidth="1"/>
    <col min="3" max="3" width="18.375" style="101" customWidth="1"/>
    <col min="4" max="4" width="9.25" style="101" customWidth="1"/>
    <col min="5" max="5" width="9.625" style="101" bestFit="1" customWidth="1"/>
    <col min="6" max="11" width="9.125" style="101"/>
    <col min="12" max="12" width="9.125" style="101" customWidth="1"/>
    <col min="13" max="15" width="9.125" style="101"/>
    <col min="16" max="16" width="11.5" style="101" customWidth="1"/>
    <col min="17" max="28" width="12.625" style="101" customWidth="1"/>
    <col min="29" max="39" width="12.125" style="101" customWidth="1"/>
    <col min="40" max="40" width="16.75" style="101" customWidth="1"/>
    <col min="41" max="16384" width="9.125" style="101"/>
  </cols>
  <sheetData>
    <row r="1" spans="1:40" s="100" customFormat="1" ht="20.25">
      <c r="A1" s="555" t="str">
        <f>CONCATENATE(Master!$C$2," ",Master!$D$2)</f>
        <v>iz/kkukpk;Z jkmekfo jkft;kokl] CykWd&amp; toktk] ftyk vtesj</v>
      </c>
      <c r="B1" s="555"/>
      <c r="C1" s="555"/>
      <c r="D1" s="555"/>
      <c r="E1" s="555"/>
      <c r="F1" s="555"/>
      <c r="G1" s="555"/>
      <c r="H1" s="555"/>
      <c r="I1" s="555"/>
      <c r="J1" s="555"/>
      <c r="K1" s="555"/>
      <c r="L1" s="555"/>
      <c r="M1" s="555"/>
      <c r="N1" s="555"/>
      <c r="O1" s="555"/>
      <c r="Q1" s="555" t="str">
        <f>CONCATENATE(Master!$C$2," ",Master!$D$2)</f>
        <v>iz/kkukpk;Z jkmekfo jkft;kokl] CykWd&amp; toktk] ftyk vtesj</v>
      </c>
      <c r="R1" s="555"/>
      <c r="S1" s="555"/>
      <c r="T1" s="555"/>
      <c r="U1" s="555"/>
      <c r="V1" s="555"/>
      <c r="W1" s="555"/>
      <c r="X1" s="555"/>
      <c r="Y1" s="555"/>
      <c r="Z1" s="555"/>
      <c r="AA1" s="555"/>
      <c r="AB1" s="555"/>
      <c r="AC1" s="555" t="str">
        <f>CONCATENATE(Master!$C$2," ",Master!$D$2)</f>
        <v>iz/kkukpk;Z jkmekfo jkft;kokl] CykWd&amp; toktk] ftyk vtesj</v>
      </c>
      <c r="AD1" s="555"/>
      <c r="AE1" s="555"/>
      <c r="AF1" s="555"/>
      <c r="AG1" s="555"/>
      <c r="AH1" s="555"/>
      <c r="AI1" s="555"/>
      <c r="AJ1" s="555"/>
      <c r="AK1" s="555"/>
      <c r="AL1" s="555"/>
      <c r="AM1" s="555"/>
      <c r="AN1" s="555"/>
    </row>
    <row r="2" spans="1:40" ht="19.5" thickBot="1">
      <c r="C2" s="415"/>
      <c r="L2" s="673" t="s">
        <v>252</v>
      </c>
      <c r="M2" s="673"/>
      <c r="Z2" s="673" t="s">
        <v>252</v>
      </c>
      <c r="AA2" s="673"/>
      <c r="AL2" s="673" t="s">
        <v>252</v>
      </c>
      <c r="AM2" s="673"/>
    </row>
    <row r="3" spans="1:40" ht="16.5" thickBot="1">
      <c r="A3" s="670" t="s">
        <v>24</v>
      </c>
      <c r="B3" s="671"/>
      <c r="C3" s="671"/>
      <c r="D3" s="672"/>
      <c r="E3" s="667" t="s">
        <v>253</v>
      </c>
      <c r="F3" s="668"/>
      <c r="G3" s="668"/>
      <c r="H3" s="668"/>
      <c r="I3" s="668"/>
      <c r="J3" s="668"/>
      <c r="K3" s="668"/>
      <c r="L3" s="668"/>
      <c r="M3" s="668"/>
      <c r="N3" s="668"/>
      <c r="O3" s="668"/>
      <c r="P3" s="669"/>
      <c r="Q3" s="667" t="s">
        <v>226</v>
      </c>
      <c r="R3" s="668"/>
      <c r="S3" s="668"/>
      <c r="T3" s="668"/>
      <c r="U3" s="668"/>
      <c r="V3" s="668"/>
      <c r="W3" s="668"/>
      <c r="X3" s="668"/>
      <c r="Y3" s="668"/>
      <c r="Z3" s="668"/>
      <c r="AA3" s="668"/>
      <c r="AB3" s="669"/>
      <c r="AC3" s="667" t="s">
        <v>227</v>
      </c>
      <c r="AD3" s="668"/>
      <c r="AE3" s="668"/>
      <c r="AF3" s="668"/>
      <c r="AG3" s="668"/>
      <c r="AH3" s="668"/>
      <c r="AI3" s="668"/>
      <c r="AJ3" s="668"/>
      <c r="AK3" s="668"/>
      <c r="AL3" s="668"/>
      <c r="AM3" s="668"/>
      <c r="AN3" s="669"/>
    </row>
    <row r="4" spans="1:40" ht="21" customHeight="1">
      <c r="A4" s="420" t="s">
        <v>61</v>
      </c>
      <c r="B4" s="421" t="s">
        <v>110</v>
      </c>
      <c r="C4" s="420" t="s">
        <v>2</v>
      </c>
      <c r="D4" s="420" t="s">
        <v>31</v>
      </c>
      <c r="E4" s="417" t="s">
        <v>20</v>
      </c>
      <c r="F4" s="417" t="s">
        <v>22</v>
      </c>
      <c r="G4" s="417" t="s">
        <v>23</v>
      </c>
      <c r="H4" s="417" t="s">
        <v>83</v>
      </c>
      <c r="I4" s="417" t="s">
        <v>111</v>
      </c>
      <c r="J4" s="417" t="s">
        <v>112</v>
      </c>
      <c r="K4" s="417" t="s">
        <v>113</v>
      </c>
      <c r="L4" s="417" t="s">
        <v>114</v>
      </c>
      <c r="M4" s="417" t="s">
        <v>115</v>
      </c>
      <c r="N4" s="417" t="s">
        <v>84</v>
      </c>
      <c r="O4" s="418" t="s">
        <v>117</v>
      </c>
      <c r="P4" s="419" t="s">
        <v>116</v>
      </c>
      <c r="Q4" s="417" t="s">
        <v>20</v>
      </c>
      <c r="R4" s="417" t="s">
        <v>22</v>
      </c>
      <c r="S4" s="417" t="s">
        <v>23</v>
      </c>
      <c r="T4" s="417" t="s">
        <v>83</v>
      </c>
      <c r="U4" s="417" t="s">
        <v>111</v>
      </c>
      <c r="V4" s="417" t="s">
        <v>112</v>
      </c>
      <c r="W4" s="417" t="s">
        <v>113</v>
      </c>
      <c r="X4" s="417" t="s">
        <v>114</v>
      </c>
      <c r="Y4" s="417" t="s">
        <v>115</v>
      </c>
      <c r="Z4" s="417" t="s">
        <v>84</v>
      </c>
      <c r="AA4" s="418" t="s">
        <v>118</v>
      </c>
      <c r="AB4" s="419" t="s">
        <v>116</v>
      </c>
      <c r="AC4" s="417" t="s">
        <v>20</v>
      </c>
      <c r="AD4" s="417" t="s">
        <v>22</v>
      </c>
      <c r="AE4" s="417" t="s">
        <v>23</v>
      </c>
      <c r="AF4" s="417" t="s">
        <v>83</v>
      </c>
      <c r="AG4" s="417" t="s">
        <v>111</v>
      </c>
      <c r="AH4" s="417" t="s">
        <v>112</v>
      </c>
      <c r="AI4" s="417" t="s">
        <v>113</v>
      </c>
      <c r="AJ4" s="417" t="s">
        <v>114</v>
      </c>
      <c r="AK4" s="417" t="s">
        <v>115</v>
      </c>
      <c r="AL4" s="417" t="s">
        <v>84</v>
      </c>
      <c r="AM4" s="418" t="s">
        <v>118</v>
      </c>
      <c r="AN4" s="419" t="s">
        <v>116</v>
      </c>
    </row>
    <row r="5" spans="1:40" s="105" customFormat="1" ht="13.5" customHeight="1">
      <c r="A5" s="422">
        <v>1</v>
      </c>
      <c r="B5" s="422">
        <v>2</v>
      </c>
      <c r="C5" s="422">
        <v>3</v>
      </c>
      <c r="D5" s="422">
        <v>4</v>
      </c>
      <c r="E5" s="422">
        <v>5</v>
      </c>
      <c r="F5" s="422">
        <v>6</v>
      </c>
      <c r="G5" s="422">
        <v>7</v>
      </c>
      <c r="H5" s="422">
        <v>8</v>
      </c>
      <c r="I5" s="422">
        <v>9</v>
      </c>
      <c r="J5" s="422">
        <v>10</v>
      </c>
      <c r="K5" s="422">
        <v>11</v>
      </c>
      <c r="L5" s="422">
        <v>12</v>
      </c>
      <c r="M5" s="422">
        <v>13</v>
      </c>
      <c r="N5" s="422">
        <v>14</v>
      </c>
      <c r="O5" s="422">
        <v>15</v>
      </c>
      <c r="P5" s="422">
        <v>16</v>
      </c>
      <c r="Q5" s="422">
        <v>1</v>
      </c>
      <c r="R5" s="422">
        <v>2</v>
      </c>
      <c r="S5" s="422">
        <v>3</v>
      </c>
      <c r="T5" s="422">
        <v>4</v>
      </c>
      <c r="U5" s="422">
        <v>5</v>
      </c>
      <c r="V5" s="422">
        <v>6</v>
      </c>
      <c r="W5" s="422">
        <v>7</v>
      </c>
      <c r="X5" s="422">
        <v>8</v>
      </c>
      <c r="Y5" s="422">
        <v>9</v>
      </c>
      <c r="Z5" s="422">
        <v>10</v>
      </c>
      <c r="AA5" s="422">
        <v>11</v>
      </c>
      <c r="AB5" s="422">
        <v>12</v>
      </c>
      <c r="AC5" s="422">
        <v>1</v>
      </c>
      <c r="AD5" s="422">
        <v>2</v>
      </c>
      <c r="AE5" s="422">
        <v>3</v>
      </c>
      <c r="AF5" s="422">
        <v>4</v>
      </c>
      <c r="AG5" s="422">
        <v>5</v>
      </c>
      <c r="AH5" s="422">
        <v>6</v>
      </c>
      <c r="AI5" s="422">
        <v>7</v>
      </c>
      <c r="AJ5" s="422">
        <v>8</v>
      </c>
      <c r="AK5" s="422">
        <v>9</v>
      </c>
      <c r="AL5" s="422">
        <v>10</v>
      </c>
      <c r="AM5" s="422">
        <v>11</v>
      </c>
      <c r="AN5" s="422">
        <v>12</v>
      </c>
    </row>
    <row r="6" spans="1:40" s="414" customFormat="1" ht="29.25" customHeight="1">
      <c r="A6" s="104">
        <v>1</v>
      </c>
      <c r="B6" s="296">
        <f>Master!$C$3</f>
        <v>16121</v>
      </c>
      <c r="C6" s="437" t="str">
        <f>Master!$D$2</f>
        <v>jkmekfo jkft;kokl] CykWd&amp; toktk] ftyk vtesj</v>
      </c>
      <c r="D6" s="424"/>
      <c r="E6" s="416"/>
      <c r="F6" s="416"/>
      <c r="G6" s="416"/>
      <c r="H6" s="416"/>
      <c r="I6" s="416"/>
      <c r="J6" s="416"/>
      <c r="K6" s="416"/>
      <c r="L6" s="416"/>
      <c r="M6" s="416"/>
      <c r="N6" s="416"/>
      <c r="O6" s="416"/>
      <c r="P6" s="423"/>
      <c r="Q6" s="416"/>
      <c r="R6" s="416"/>
      <c r="S6" s="416"/>
      <c r="T6" s="416"/>
      <c r="U6" s="416"/>
      <c r="V6" s="416"/>
      <c r="W6" s="416"/>
      <c r="X6" s="416"/>
      <c r="Y6" s="416"/>
      <c r="Z6" s="416"/>
      <c r="AA6" s="416"/>
      <c r="AB6" s="423"/>
      <c r="AC6" s="423"/>
      <c r="AD6" s="423"/>
      <c r="AE6" s="423"/>
      <c r="AF6" s="423"/>
      <c r="AG6" s="423"/>
      <c r="AH6" s="423"/>
      <c r="AI6" s="423"/>
      <c r="AJ6" s="423"/>
      <c r="AK6" s="423"/>
      <c r="AL6" s="423"/>
      <c r="AM6" s="423"/>
      <c r="AN6" s="423"/>
    </row>
    <row r="7" spans="1:40" s="414" customFormat="1" ht="27" customHeight="1">
      <c r="A7" s="104">
        <v>2</v>
      </c>
      <c r="B7" s="103"/>
      <c r="C7" s="425"/>
      <c r="D7" s="425"/>
      <c r="E7" s="416"/>
      <c r="F7" s="416"/>
      <c r="G7" s="416"/>
      <c r="H7" s="416"/>
      <c r="I7" s="416"/>
      <c r="J7" s="416"/>
      <c r="K7" s="416"/>
      <c r="L7" s="416"/>
      <c r="M7" s="416"/>
      <c r="N7" s="416"/>
      <c r="O7" s="416"/>
      <c r="P7" s="423"/>
      <c r="Q7" s="416"/>
      <c r="R7" s="416"/>
      <c r="S7" s="416"/>
      <c r="T7" s="416"/>
      <c r="U7" s="416"/>
      <c r="V7" s="416"/>
      <c r="W7" s="416"/>
      <c r="X7" s="416"/>
      <c r="Y7" s="416"/>
      <c r="Z7" s="416"/>
      <c r="AA7" s="416"/>
      <c r="AB7" s="423"/>
      <c r="AC7" s="423"/>
      <c r="AD7" s="423"/>
      <c r="AE7" s="423"/>
      <c r="AF7" s="423"/>
      <c r="AG7" s="423"/>
      <c r="AH7" s="423"/>
      <c r="AI7" s="423"/>
      <c r="AJ7" s="423"/>
      <c r="AK7" s="423"/>
      <c r="AL7" s="423"/>
      <c r="AM7" s="423"/>
      <c r="AN7" s="423"/>
    </row>
    <row r="8" spans="1:40" s="414" customFormat="1" ht="27" customHeight="1">
      <c r="A8" s="104">
        <v>3</v>
      </c>
      <c r="B8" s="103"/>
      <c r="C8" s="425"/>
      <c r="D8" s="425"/>
      <c r="E8" s="416"/>
      <c r="F8" s="416"/>
      <c r="G8" s="416"/>
      <c r="H8" s="416"/>
      <c r="I8" s="416"/>
      <c r="J8" s="416"/>
      <c r="K8" s="416"/>
      <c r="L8" s="416"/>
      <c r="M8" s="416"/>
      <c r="N8" s="416"/>
      <c r="O8" s="416"/>
      <c r="P8" s="423"/>
      <c r="Q8" s="416"/>
      <c r="R8" s="416"/>
      <c r="S8" s="416"/>
      <c r="T8" s="416"/>
      <c r="U8" s="416"/>
      <c r="V8" s="416"/>
      <c r="W8" s="416"/>
      <c r="X8" s="416"/>
      <c r="Y8" s="416"/>
      <c r="Z8" s="416"/>
      <c r="AA8" s="416"/>
      <c r="AB8" s="423"/>
      <c r="AC8" s="423"/>
      <c r="AD8" s="423"/>
      <c r="AE8" s="423"/>
      <c r="AF8" s="423"/>
      <c r="AG8" s="423"/>
      <c r="AH8" s="423"/>
      <c r="AI8" s="423"/>
      <c r="AJ8" s="423"/>
      <c r="AK8" s="423"/>
      <c r="AL8" s="423"/>
      <c r="AM8" s="423"/>
      <c r="AN8" s="423"/>
    </row>
    <row r="9" spans="1:40" s="414" customFormat="1" ht="27" customHeight="1">
      <c r="A9" s="104">
        <v>4</v>
      </c>
      <c r="B9" s="103"/>
      <c r="C9" s="425"/>
      <c r="D9" s="425"/>
      <c r="E9" s="416"/>
      <c r="F9" s="416"/>
      <c r="G9" s="416"/>
      <c r="H9" s="416"/>
      <c r="I9" s="416"/>
      <c r="J9" s="416"/>
      <c r="K9" s="416"/>
      <c r="L9" s="416"/>
      <c r="M9" s="416"/>
      <c r="N9" s="416"/>
      <c r="O9" s="416"/>
      <c r="P9" s="423"/>
      <c r="Q9" s="416"/>
      <c r="R9" s="416"/>
      <c r="S9" s="416"/>
      <c r="T9" s="416"/>
      <c r="U9" s="416"/>
      <c r="V9" s="416"/>
      <c r="W9" s="416"/>
      <c r="X9" s="416"/>
      <c r="Y9" s="416"/>
      <c r="Z9" s="416"/>
      <c r="AA9" s="416"/>
      <c r="AB9" s="423"/>
      <c r="AC9" s="423"/>
      <c r="AD9" s="423"/>
      <c r="AE9" s="423"/>
      <c r="AF9" s="423"/>
      <c r="AG9" s="423"/>
      <c r="AH9" s="423"/>
      <c r="AI9" s="423"/>
      <c r="AJ9" s="423"/>
      <c r="AK9" s="423"/>
      <c r="AL9" s="423"/>
      <c r="AM9" s="423"/>
      <c r="AN9" s="423"/>
    </row>
    <row r="10" spans="1:40" s="414" customFormat="1" ht="27" customHeight="1">
      <c r="A10" s="104">
        <v>5</v>
      </c>
      <c r="B10" s="103"/>
      <c r="C10" s="425"/>
      <c r="D10" s="425"/>
      <c r="E10" s="416"/>
      <c r="F10" s="416"/>
      <c r="G10" s="416"/>
      <c r="H10" s="416"/>
      <c r="I10" s="416"/>
      <c r="J10" s="416"/>
      <c r="K10" s="416"/>
      <c r="L10" s="416"/>
      <c r="M10" s="416"/>
      <c r="N10" s="416"/>
      <c r="O10" s="416"/>
      <c r="P10" s="423"/>
      <c r="Q10" s="416"/>
      <c r="R10" s="416"/>
      <c r="S10" s="416"/>
      <c r="T10" s="416"/>
      <c r="U10" s="416"/>
      <c r="V10" s="416"/>
      <c r="W10" s="416"/>
      <c r="X10" s="416"/>
      <c r="Y10" s="416"/>
      <c r="Z10" s="416"/>
      <c r="AA10" s="416"/>
      <c r="AB10" s="423"/>
      <c r="AC10" s="423"/>
      <c r="AD10" s="423"/>
      <c r="AE10" s="423"/>
      <c r="AF10" s="423"/>
      <c r="AG10" s="423"/>
      <c r="AH10" s="423"/>
      <c r="AI10" s="423"/>
      <c r="AJ10" s="423"/>
      <c r="AK10" s="423"/>
      <c r="AL10" s="423"/>
      <c r="AM10" s="423"/>
      <c r="AN10" s="423"/>
    </row>
    <row r="11" spans="1:40" s="414" customFormat="1" ht="27" customHeight="1">
      <c r="A11" s="104">
        <v>6</v>
      </c>
      <c r="B11" s="103"/>
      <c r="C11" s="425"/>
      <c r="D11" s="425"/>
      <c r="E11" s="416"/>
      <c r="F11" s="416"/>
      <c r="G11" s="416"/>
      <c r="H11" s="416"/>
      <c r="I11" s="416"/>
      <c r="J11" s="416"/>
      <c r="K11" s="416"/>
      <c r="L11" s="416"/>
      <c r="M11" s="416"/>
      <c r="N11" s="416"/>
      <c r="O11" s="416"/>
      <c r="P11" s="423"/>
      <c r="Q11" s="416"/>
      <c r="R11" s="416"/>
      <c r="S11" s="416"/>
      <c r="T11" s="416"/>
      <c r="U11" s="416"/>
      <c r="V11" s="416"/>
      <c r="W11" s="416"/>
      <c r="X11" s="416"/>
      <c r="Y11" s="416"/>
      <c r="Z11" s="416"/>
      <c r="AA11" s="416"/>
      <c r="AB11" s="423"/>
      <c r="AC11" s="423"/>
      <c r="AD11" s="423"/>
      <c r="AE11" s="423"/>
      <c r="AF11" s="423"/>
      <c r="AG11" s="423"/>
      <c r="AH11" s="423"/>
      <c r="AI11" s="423"/>
      <c r="AJ11" s="423"/>
      <c r="AK11" s="423"/>
      <c r="AL11" s="423"/>
      <c r="AM11" s="423"/>
      <c r="AN11" s="423"/>
    </row>
    <row r="12" spans="1:40" s="414" customFormat="1" ht="27" customHeight="1">
      <c r="A12" s="104">
        <v>7</v>
      </c>
      <c r="B12" s="103"/>
      <c r="C12" s="425"/>
      <c r="D12" s="425"/>
      <c r="E12" s="416"/>
      <c r="F12" s="416"/>
      <c r="G12" s="416"/>
      <c r="H12" s="416"/>
      <c r="I12" s="416"/>
      <c r="J12" s="416"/>
      <c r="K12" s="416"/>
      <c r="L12" s="416"/>
      <c r="M12" s="416"/>
      <c r="N12" s="416"/>
      <c r="O12" s="416"/>
      <c r="P12" s="423"/>
      <c r="Q12" s="416"/>
      <c r="R12" s="416"/>
      <c r="S12" s="416"/>
      <c r="T12" s="416"/>
      <c r="U12" s="416"/>
      <c r="V12" s="416"/>
      <c r="W12" s="416"/>
      <c r="X12" s="416"/>
      <c r="Y12" s="416"/>
      <c r="Z12" s="416"/>
      <c r="AA12" s="416"/>
      <c r="AB12" s="423"/>
      <c r="AC12" s="423"/>
      <c r="AD12" s="423"/>
      <c r="AE12" s="423"/>
      <c r="AF12" s="423"/>
      <c r="AG12" s="423"/>
      <c r="AH12" s="423"/>
      <c r="AI12" s="423"/>
      <c r="AJ12" s="423"/>
      <c r="AK12" s="423"/>
      <c r="AL12" s="423"/>
      <c r="AM12" s="423"/>
      <c r="AN12" s="423"/>
    </row>
    <row r="13" spans="1:40" s="414" customFormat="1" ht="27" customHeight="1">
      <c r="A13" s="104">
        <v>8</v>
      </c>
      <c r="B13" s="103"/>
      <c r="C13" s="425"/>
      <c r="D13" s="425"/>
      <c r="E13" s="416"/>
      <c r="F13" s="416"/>
      <c r="G13" s="416"/>
      <c r="H13" s="416"/>
      <c r="I13" s="416"/>
      <c r="J13" s="416"/>
      <c r="K13" s="416"/>
      <c r="L13" s="416"/>
      <c r="M13" s="416"/>
      <c r="N13" s="416"/>
      <c r="O13" s="416"/>
      <c r="P13" s="423"/>
      <c r="Q13" s="416"/>
      <c r="R13" s="416"/>
      <c r="S13" s="416"/>
      <c r="T13" s="416"/>
      <c r="U13" s="416"/>
      <c r="V13" s="416"/>
      <c r="W13" s="416"/>
      <c r="X13" s="416"/>
      <c r="Y13" s="416"/>
      <c r="Z13" s="416"/>
      <c r="AA13" s="416"/>
      <c r="AB13" s="423"/>
      <c r="AC13" s="423"/>
      <c r="AD13" s="423"/>
      <c r="AE13" s="423"/>
      <c r="AF13" s="423"/>
      <c r="AG13" s="423"/>
      <c r="AH13" s="423"/>
      <c r="AI13" s="423"/>
      <c r="AJ13" s="423"/>
      <c r="AK13" s="423"/>
      <c r="AL13" s="423"/>
      <c r="AM13" s="423"/>
      <c r="AN13" s="423"/>
    </row>
    <row r="14" spans="1:40" s="414" customFormat="1" ht="27" customHeight="1">
      <c r="A14" s="104">
        <v>9</v>
      </c>
      <c r="B14" s="103"/>
      <c r="C14" s="425"/>
      <c r="D14" s="425"/>
      <c r="E14" s="416"/>
      <c r="F14" s="416"/>
      <c r="G14" s="416"/>
      <c r="H14" s="416"/>
      <c r="I14" s="416"/>
      <c r="J14" s="416"/>
      <c r="K14" s="416"/>
      <c r="L14" s="416"/>
      <c r="M14" s="416"/>
      <c r="N14" s="416"/>
      <c r="O14" s="416"/>
      <c r="P14" s="423"/>
      <c r="Q14" s="416"/>
      <c r="R14" s="416"/>
      <c r="S14" s="416"/>
      <c r="T14" s="416"/>
      <c r="U14" s="416"/>
      <c r="V14" s="416"/>
      <c r="W14" s="416"/>
      <c r="X14" s="416"/>
      <c r="Y14" s="416"/>
      <c r="Z14" s="416"/>
      <c r="AA14" s="416"/>
      <c r="AB14" s="423"/>
      <c r="AC14" s="423"/>
      <c r="AD14" s="423"/>
      <c r="AE14" s="423"/>
      <c r="AF14" s="423"/>
      <c r="AG14" s="423"/>
      <c r="AH14" s="423"/>
      <c r="AI14" s="423"/>
      <c r="AJ14" s="423"/>
      <c r="AK14" s="423"/>
      <c r="AL14" s="423"/>
      <c r="AM14" s="423"/>
      <c r="AN14" s="423"/>
    </row>
    <row r="15" spans="1:40" s="414" customFormat="1" ht="27" customHeight="1">
      <c r="A15" s="104">
        <v>10</v>
      </c>
      <c r="B15" s="103"/>
      <c r="C15" s="425"/>
      <c r="D15" s="425"/>
      <c r="E15" s="416"/>
      <c r="F15" s="416"/>
      <c r="G15" s="416"/>
      <c r="H15" s="416"/>
      <c r="I15" s="416"/>
      <c r="J15" s="416"/>
      <c r="K15" s="416"/>
      <c r="L15" s="416"/>
      <c r="M15" s="416"/>
      <c r="N15" s="416"/>
      <c r="O15" s="416"/>
      <c r="P15" s="423"/>
      <c r="Q15" s="416"/>
      <c r="R15" s="416"/>
      <c r="S15" s="416"/>
      <c r="T15" s="416"/>
      <c r="U15" s="416"/>
      <c r="V15" s="416"/>
      <c r="W15" s="416"/>
      <c r="X15" s="416"/>
      <c r="Y15" s="416"/>
      <c r="Z15" s="416"/>
      <c r="AA15" s="416"/>
      <c r="AB15" s="423"/>
      <c r="AC15" s="423"/>
      <c r="AD15" s="423"/>
      <c r="AE15" s="423"/>
      <c r="AF15" s="423"/>
      <c r="AG15" s="423"/>
      <c r="AH15" s="423"/>
      <c r="AI15" s="423"/>
      <c r="AJ15" s="423"/>
      <c r="AK15" s="423"/>
      <c r="AL15" s="423"/>
      <c r="AM15" s="423"/>
      <c r="AN15" s="423"/>
    </row>
    <row r="16" spans="1:40" s="414" customFormat="1" ht="27" customHeight="1">
      <c r="A16" s="104">
        <v>11</v>
      </c>
      <c r="B16" s="103"/>
      <c r="C16" s="425"/>
      <c r="D16" s="425"/>
      <c r="E16" s="416"/>
      <c r="F16" s="416"/>
      <c r="G16" s="416"/>
      <c r="H16" s="416"/>
      <c r="I16" s="416"/>
      <c r="J16" s="416"/>
      <c r="K16" s="416"/>
      <c r="L16" s="416"/>
      <c r="M16" s="416"/>
      <c r="N16" s="416"/>
      <c r="O16" s="416"/>
      <c r="P16" s="423"/>
      <c r="Q16" s="416"/>
      <c r="R16" s="416"/>
      <c r="S16" s="416"/>
      <c r="T16" s="416"/>
      <c r="U16" s="416"/>
      <c r="V16" s="416"/>
      <c r="W16" s="416"/>
      <c r="X16" s="416"/>
      <c r="Y16" s="416"/>
      <c r="Z16" s="416"/>
      <c r="AA16" s="416"/>
      <c r="AB16" s="423"/>
      <c r="AC16" s="423"/>
      <c r="AD16" s="423"/>
      <c r="AE16" s="423"/>
      <c r="AF16" s="423"/>
      <c r="AG16" s="423"/>
      <c r="AH16" s="423"/>
      <c r="AI16" s="423"/>
      <c r="AJ16" s="423"/>
      <c r="AK16" s="423"/>
      <c r="AL16" s="423"/>
      <c r="AM16" s="423"/>
      <c r="AN16" s="423"/>
    </row>
    <row r="17" spans="1:40">
      <c r="C17" s="426"/>
      <c r="D17" s="426"/>
    </row>
    <row r="18" spans="1:40" s="153" customFormat="1" ht="15.75">
      <c r="A18" s="656" t="s">
        <v>487</v>
      </c>
      <c r="B18" s="656"/>
      <c r="C18" s="643" t="s">
        <v>489</v>
      </c>
      <c r="D18" s="643"/>
      <c r="E18" s="643"/>
      <c r="F18" s="643"/>
      <c r="G18" s="643"/>
      <c r="H18" s="643"/>
      <c r="I18" s="643"/>
      <c r="J18" s="643"/>
      <c r="K18" s="643"/>
      <c r="L18" s="643"/>
      <c r="Q18" s="19" t="s">
        <v>487</v>
      </c>
      <c r="R18" s="643" t="s">
        <v>489</v>
      </c>
      <c r="S18" s="643"/>
      <c r="T18" s="643"/>
      <c r="U18" s="643"/>
      <c r="V18" s="643"/>
      <c r="W18" s="643"/>
      <c r="X18" s="643"/>
      <c r="Y18" s="643"/>
      <c r="Z18" s="643"/>
      <c r="AA18" s="643"/>
      <c r="AB18" s="643"/>
      <c r="AC18" s="19" t="s">
        <v>487</v>
      </c>
      <c r="AD18" s="643" t="s">
        <v>489</v>
      </c>
      <c r="AE18" s="643"/>
      <c r="AF18" s="643"/>
      <c r="AG18" s="643"/>
      <c r="AH18" s="643"/>
      <c r="AI18" s="643"/>
      <c r="AJ18" s="643"/>
      <c r="AK18" s="643"/>
      <c r="AL18" s="643"/>
      <c r="AM18" s="643"/>
      <c r="AN18" s="643"/>
    </row>
    <row r="19" spans="1:40" s="153" customFormat="1" ht="18.75">
      <c r="J19" s="550" t="str">
        <f>CONCATENATE("¼ ",Master!$G$3,"½")</f>
        <v>¼ m"kk ikfy;k½</v>
      </c>
      <c r="K19" s="550"/>
      <c r="L19" s="550"/>
      <c r="Z19" s="550" t="str">
        <f>CONCATENATE("¼ ",Master!$G$3,"½")</f>
        <v>¼ m"kk ikfy;k½</v>
      </c>
      <c r="AA19" s="550"/>
      <c r="AB19" s="550"/>
      <c r="AL19" s="550" t="str">
        <f>CONCATENATE("¼ ",Master!$G$3,"½")</f>
        <v>¼ m"kk ikfy;k½</v>
      </c>
      <c r="AM19" s="550"/>
      <c r="AN19" s="550"/>
    </row>
    <row r="20" spans="1:40" s="153" customFormat="1" ht="15.75" customHeight="1">
      <c r="J20" s="548" t="str">
        <f>Master!$C$2</f>
        <v>iz/kkukpk;Z</v>
      </c>
      <c r="K20" s="548"/>
      <c r="L20" s="548"/>
      <c r="Z20" s="548" t="str">
        <f>Master!$C$2</f>
        <v>iz/kkukpk;Z</v>
      </c>
      <c r="AA20" s="548"/>
      <c r="AB20" s="548"/>
      <c r="AL20" s="548" t="str">
        <f>Master!$C$2</f>
        <v>iz/kkukpk;Z</v>
      </c>
      <c r="AM20" s="548"/>
      <c r="AN20" s="548"/>
    </row>
    <row r="21" spans="1:40" s="153" customFormat="1" ht="32.25" customHeight="1">
      <c r="J21" s="613" t="str">
        <f>Master!$D$2</f>
        <v>jkmekfo jkft;kokl] CykWd&amp; toktk] ftyk vtesj</v>
      </c>
      <c r="K21" s="613"/>
      <c r="L21" s="613"/>
      <c r="M21" s="154"/>
      <c r="Z21" s="613" t="str">
        <f>Master!$D$2</f>
        <v>jkmekfo jkft;kokl] CykWd&amp; toktk] ftyk vtesj</v>
      </c>
      <c r="AA21" s="613"/>
      <c r="AB21" s="613"/>
      <c r="AL21" s="613" t="str">
        <f>Master!$D$2</f>
        <v>jkmekfo jkft;kokl] CykWd&amp; toktk] ftyk vtesj</v>
      </c>
      <c r="AM21" s="613"/>
      <c r="AN21" s="613"/>
    </row>
  </sheetData>
  <mergeCells count="23">
    <mergeCell ref="A18:B18"/>
    <mergeCell ref="AL19:AN19"/>
    <mergeCell ref="AL20:AN20"/>
    <mergeCell ref="AL21:AN21"/>
    <mergeCell ref="L2:M2"/>
    <mergeCell ref="Z2:AA2"/>
    <mergeCell ref="AL2:AM2"/>
    <mergeCell ref="AD18:AN18"/>
    <mergeCell ref="R18:AB18"/>
    <mergeCell ref="C18:L18"/>
    <mergeCell ref="J19:L19"/>
    <mergeCell ref="J20:L20"/>
    <mergeCell ref="J21:L21"/>
    <mergeCell ref="Z19:AB19"/>
    <mergeCell ref="Z20:AB20"/>
    <mergeCell ref="Z21:AB21"/>
    <mergeCell ref="E3:P3"/>
    <mergeCell ref="Q3:AB3"/>
    <mergeCell ref="AC3:AN3"/>
    <mergeCell ref="A3:D3"/>
    <mergeCell ref="A1:O1"/>
    <mergeCell ref="Q1:AB1"/>
    <mergeCell ref="AC1:AN1"/>
  </mergeCells>
  <pageMargins left="0.34" right="0.38" top="0.74803149606299213" bottom="0.74803149606299213" header="0.31496062992125984" footer="0.31496062992125984"/>
  <pageSetup paperSize="9" scale="90" orientation="landscape" r:id="rId1"/>
</worksheet>
</file>

<file path=xl/worksheets/sheet18.xml><?xml version="1.0" encoding="utf-8"?>
<worksheet xmlns="http://schemas.openxmlformats.org/spreadsheetml/2006/main" xmlns:r="http://schemas.openxmlformats.org/officeDocument/2006/relationships">
  <dimension ref="A1:N16"/>
  <sheetViews>
    <sheetView showGridLines="0" view="pageBreakPreview" zoomScaleSheetLayoutView="100" workbookViewId="0">
      <selection activeCell="I8" sqref="I8"/>
    </sheetView>
  </sheetViews>
  <sheetFormatPr defaultColWidth="24.25" defaultRowHeight="20.25"/>
  <cols>
    <col min="1" max="1" width="13.625" style="144" customWidth="1"/>
    <col min="2" max="2" width="37.875" style="144" customWidth="1"/>
    <col min="3" max="3" width="21.5" style="144" customWidth="1"/>
    <col min="4" max="4" width="23.125" style="144" customWidth="1"/>
    <col min="5" max="5" width="19" style="144" customWidth="1"/>
    <col min="6" max="6" width="23.75" style="144" customWidth="1"/>
    <col min="7" max="253" width="9.125" style="144" customWidth="1"/>
    <col min="254" max="16384" width="24.25" style="144"/>
  </cols>
  <sheetData>
    <row r="1" spans="1:14" s="143" customFormat="1" ht="26.25">
      <c r="A1" s="555" t="str">
        <f>CONCATENATE(Master!$C$2," ",Master!$D$2)</f>
        <v>iz/kkukpk;Z jkmekfo jkft;kokl] CykWd&amp; toktk] ftyk vtesj</v>
      </c>
      <c r="B1" s="555"/>
      <c r="C1" s="555"/>
      <c r="D1" s="555"/>
      <c r="E1" s="555"/>
      <c r="F1" s="555"/>
      <c r="G1" s="379"/>
      <c r="H1" s="379"/>
      <c r="I1" s="379"/>
      <c r="J1" s="379"/>
      <c r="K1" s="379"/>
      <c r="L1" s="379"/>
      <c r="M1" s="379"/>
      <c r="N1" s="379"/>
    </row>
    <row r="2" spans="1:14" s="143" customFormat="1" ht="7.5" customHeight="1">
      <c r="A2" s="376"/>
      <c r="B2" s="376"/>
      <c r="C2" s="376"/>
      <c r="D2" s="376"/>
      <c r="E2" s="376"/>
      <c r="F2" s="376"/>
      <c r="G2" s="379"/>
      <c r="H2" s="379"/>
      <c r="I2" s="379"/>
      <c r="J2" s="379"/>
      <c r="K2" s="379"/>
      <c r="L2" s="379"/>
      <c r="M2" s="379"/>
      <c r="N2" s="379"/>
    </row>
    <row r="3" spans="1:14">
      <c r="B3" s="676" t="s">
        <v>194</v>
      </c>
      <c r="C3" s="676"/>
      <c r="D3" s="676"/>
      <c r="E3" s="676"/>
    </row>
    <row r="4" spans="1:14" s="146" customFormat="1" ht="20.25" customHeight="1">
      <c r="A4" s="675" t="s">
        <v>169</v>
      </c>
      <c r="B4" s="675" t="s">
        <v>170</v>
      </c>
      <c r="C4" s="674" t="s">
        <v>171</v>
      </c>
      <c r="D4" s="674"/>
      <c r="E4" s="674"/>
      <c r="F4" s="674" t="s">
        <v>175</v>
      </c>
    </row>
    <row r="5" spans="1:14" s="146" customFormat="1">
      <c r="A5" s="675"/>
      <c r="B5" s="675"/>
      <c r="C5" s="145" t="s">
        <v>172</v>
      </c>
      <c r="D5" s="145" t="s">
        <v>173</v>
      </c>
      <c r="E5" s="145" t="s">
        <v>174</v>
      </c>
      <c r="F5" s="674"/>
    </row>
    <row r="6" spans="1:14" s="146" customFormat="1" ht="15" customHeight="1">
      <c r="A6" s="427">
        <v>1</v>
      </c>
      <c r="B6" s="427">
        <v>2</v>
      </c>
      <c r="C6" s="427">
        <v>3</v>
      </c>
      <c r="D6" s="427">
        <v>4</v>
      </c>
      <c r="E6" s="427">
        <v>5</v>
      </c>
      <c r="F6" s="427">
        <v>6</v>
      </c>
    </row>
    <row r="7" spans="1:14" s="146" customFormat="1" ht="48" customHeight="1">
      <c r="A7" s="427"/>
      <c r="B7" s="427"/>
      <c r="C7" s="427"/>
      <c r="D7" s="427"/>
      <c r="E7" s="427"/>
      <c r="F7" s="427"/>
    </row>
    <row r="8" spans="1:14" s="146" customFormat="1" ht="48" customHeight="1">
      <c r="A8" s="427"/>
      <c r="B8" s="427"/>
      <c r="C8" s="427"/>
      <c r="D8" s="427"/>
      <c r="E8" s="427"/>
      <c r="F8" s="427"/>
    </row>
    <row r="9" spans="1:14" s="146" customFormat="1" ht="48" customHeight="1">
      <c r="A9" s="427"/>
      <c r="B9" s="427"/>
      <c r="C9" s="427"/>
      <c r="D9" s="427"/>
      <c r="E9" s="427"/>
      <c r="F9" s="427"/>
    </row>
    <row r="10" spans="1:14" s="146" customFormat="1" ht="48" customHeight="1">
      <c r="A10" s="427"/>
      <c r="B10" s="427"/>
      <c r="C10" s="427"/>
      <c r="D10" s="427"/>
      <c r="E10" s="427"/>
      <c r="F10" s="427"/>
    </row>
    <row r="11" spans="1:14" s="149" customFormat="1" ht="48" customHeight="1">
      <c r="A11" s="147"/>
      <c r="B11" s="148"/>
      <c r="C11" s="147"/>
      <c r="D11" s="147"/>
      <c r="E11" s="147"/>
      <c r="F11" s="147"/>
    </row>
    <row r="13" spans="1:14" s="153" customFormat="1" ht="16.5">
      <c r="A13" s="410" t="s">
        <v>487</v>
      </c>
      <c r="B13" s="655" t="s">
        <v>489</v>
      </c>
      <c r="C13" s="655"/>
      <c r="D13" s="655"/>
      <c r="E13" s="655"/>
      <c r="F13" s="655"/>
    </row>
    <row r="14" spans="1:14" s="153" customFormat="1" ht="15" customHeight="1">
      <c r="E14" s="550" t="str">
        <f>CONCATENATE("¼ ",Master!$G$3,"½")</f>
        <v>¼ m"kk ikfy;k½</v>
      </c>
      <c r="F14" s="550"/>
    </row>
    <row r="15" spans="1:14" s="153" customFormat="1" ht="15.75" customHeight="1">
      <c r="E15" s="548" t="str">
        <f>Master!$C$2</f>
        <v>iz/kkukpk;Z</v>
      </c>
      <c r="F15" s="548"/>
    </row>
    <row r="16" spans="1:14" s="153" customFormat="1" ht="42" customHeight="1">
      <c r="E16" s="657" t="str">
        <f>Master!$D$2</f>
        <v>jkmekfo jkft;kokl] CykWd&amp; toktk] ftyk vtesj</v>
      </c>
      <c r="F16" s="657"/>
      <c r="G16" s="154"/>
    </row>
  </sheetData>
  <mergeCells count="10">
    <mergeCell ref="E16:F16"/>
    <mergeCell ref="E14:F14"/>
    <mergeCell ref="E15:F15"/>
    <mergeCell ref="A1:F1"/>
    <mergeCell ref="B13:F13"/>
    <mergeCell ref="F4:F5"/>
    <mergeCell ref="A4:A5"/>
    <mergeCell ref="B4:B5"/>
    <mergeCell ref="C4:E4"/>
    <mergeCell ref="B3:E3"/>
  </mergeCells>
  <pageMargins left="1.4960629921259843" right="0.23622047244094491" top="0.35433070866141736" bottom="0.15748031496062992" header="0.35433070866141736" footer="0"/>
  <pageSetup paperSize="9" scale="90"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L23"/>
  <sheetViews>
    <sheetView showGridLines="0" view="pageBreakPreview" zoomScaleSheetLayoutView="100" workbookViewId="0">
      <selection activeCell="G7" sqref="G7"/>
    </sheetView>
  </sheetViews>
  <sheetFormatPr defaultRowHeight="20.25"/>
  <cols>
    <col min="1" max="1" width="30.875" style="115" customWidth="1"/>
    <col min="2" max="2" width="21.875" style="115" customWidth="1"/>
    <col min="3" max="3" width="22.5" style="115" customWidth="1"/>
    <col min="4" max="4" width="22.625" style="115" customWidth="1"/>
    <col min="5" max="5" width="22.375" style="115" customWidth="1"/>
  </cols>
  <sheetData>
    <row r="1" spans="1:12" s="143" customFormat="1" ht="26.25">
      <c r="A1" s="555" t="str">
        <f>CONCATENATE(Master!$C$2," ",Master!$D$2)</f>
        <v>iz/kkukpk;Z jkmekfo jkft;kokl] CykWd&amp; toktk] ftyk vtesj</v>
      </c>
      <c r="B1" s="555"/>
      <c r="C1" s="555"/>
      <c r="D1" s="555"/>
      <c r="E1" s="555"/>
      <c r="F1" s="379"/>
      <c r="G1" s="379"/>
      <c r="H1" s="379"/>
      <c r="I1" s="379"/>
      <c r="J1" s="379"/>
      <c r="K1" s="379"/>
      <c r="L1" s="379"/>
    </row>
    <row r="2" spans="1:12" ht="15.75">
      <c r="A2" s="677" t="s">
        <v>135</v>
      </c>
      <c r="B2" s="677"/>
      <c r="C2" s="677"/>
      <c r="D2" s="677"/>
      <c r="E2" s="677"/>
    </row>
    <row r="3" spans="1:12">
      <c r="B3" s="116" t="s">
        <v>136</v>
      </c>
      <c r="C3" s="117"/>
      <c r="E3" s="428" t="s">
        <v>251</v>
      </c>
    </row>
    <row r="4" spans="1:12">
      <c r="A4" s="118" t="s">
        <v>134</v>
      </c>
      <c r="B4" s="682" t="s">
        <v>228</v>
      </c>
      <c r="C4" s="683"/>
      <c r="D4" s="682" t="s">
        <v>229</v>
      </c>
      <c r="E4" s="683"/>
    </row>
    <row r="5" spans="1:12">
      <c r="A5" s="119"/>
      <c r="B5" s="120" t="s">
        <v>137</v>
      </c>
      <c r="C5" s="120" t="s">
        <v>138</v>
      </c>
      <c r="D5" s="120" t="s">
        <v>137</v>
      </c>
      <c r="E5" s="120" t="s">
        <v>138</v>
      </c>
    </row>
    <row r="6" spans="1:12">
      <c r="A6" s="678" t="s">
        <v>139</v>
      </c>
      <c r="B6" s="679"/>
      <c r="C6" s="679"/>
      <c r="D6" s="679"/>
      <c r="E6" s="680"/>
    </row>
    <row r="7" spans="1:12">
      <c r="A7" s="113" t="s">
        <v>140</v>
      </c>
      <c r="B7" s="121"/>
      <c r="C7" s="122"/>
      <c r="D7" s="121"/>
      <c r="E7" s="122"/>
      <c r="F7" s="123"/>
      <c r="G7" s="123"/>
      <c r="H7" s="123"/>
    </row>
    <row r="8" spans="1:12">
      <c r="A8" s="113" t="s">
        <v>141</v>
      </c>
      <c r="B8" s="121"/>
      <c r="C8" s="122"/>
      <c r="D8" s="121"/>
      <c r="E8" s="122"/>
    </row>
    <row r="9" spans="1:12">
      <c r="A9" s="113" t="s">
        <v>142</v>
      </c>
      <c r="B9" s="121"/>
      <c r="C9" s="122"/>
      <c r="D9" s="121"/>
      <c r="E9" s="122"/>
    </row>
    <row r="10" spans="1:12">
      <c r="A10" s="113" t="s">
        <v>143</v>
      </c>
      <c r="B10" s="121"/>
      <c r="C10" s="122"/>
      <c r="D10" s="121"/>
      <c r="E10" s="122"/>
    </row>
    <row r="11" spans="1:12">
      <c r="A11" s="114" t="s">
        <v>144</v>
      </c>
      <c r="B11" s="124">
        <f>SUM(B7:B10)</f>
        <v>0</v>
      </c>
      <c r="C11" s="124">
        <f t="shared" ref="C11:E11" si="0">SUM(C7:C10)</f>
        <v>0</v>
      </c>
      <c r="D11" s="124">
        <f t="shared" si="0"/>
        <v>0</v>
      </c>
      <c r="E11" s="124">
        <f t="shared" si="0"/>
        <v>0</v>
      </c>
    </row>
    <row r="12" spans="1:12">
      <c r="A12" s="678" t="s">
        <v>145</v>
      </c>
      <c r="B12" s="679"/>
      <c r="C12" s="679"/>
      <c r="D12" s="679"/>
      <c r="E12" s="680"/>
    </row>
    <row r="13" spans="1:12">
      <c r="A13" s="113" t="s">
        <v>140</v>
      </c>
      <c r="B13" s="122"/>
      <c r="C13" s="122"/>
      <c r="D13" s="122"/>
      <c r="E13" s="122"/>
    </row>
    <row r="14" spans="1:12">
      <c r="A14" s="113" t="s">
        <v>141</v>
      </c>
      <c r="B14" s="122"/>
      <c r="C14" s="122"/>
      <c r="D14" s="122"/>
      <c r="E14" s="122"/>
    </row>
    <row r="15" spans="1:12">
      <c r="A15" s="113" t="s">
        <v>142</v>
      </c>
      <c r="B15" s="122"/>
      <c r="C15" s="122"/>
      <c r="D15" s="122"/>
      <c r="E15" s="122"/>
    </row>
    <row r="16" spans="1:12">
      <c r="A16" s="113" t="s">
        <v>143</v>
      </c>
      <c r="B16" s="122"/>
      <c r="C16" s="122"/>
      <c r="D16" s="122"/>
      <c r="E16" s="122"/>
    </row>
    <row r="17" spans="1:6">
      <c r="A17" s="114" t="s">
        <v>146</v>
      </c>
      <c r="B17" s="124">
        <f>SUM(B13:B16)</f>
        <v>0</v>
      </c>
      <c r="C17" s="124">
        <f t="shared" ref="C17:E17" si="1">SUM(C13:C16)</f>
        <v>0</v>
      </c>
      <c r="D17" s="124">
        <f t="shared" si="1"/>
        <v>0</v>
      </c>
      <c r="E17" s="124">
        <f t="shared" si="1"/>
        <v>0</v>
      </c>
    </row>
    <row r="18" spans="1:6" ht="23.25">
      <c r="A18" s="125" t="s">
        <v>147</v>
      </c>
      <c r="B18" s="429">
        <f>SUM(B11,B17)</f>
        <v>0</v>
      </c>
      <c r="C18" s="429">
        <f t="shared" ref="C18:E18" si="2">SUM(C11,C17)</f>
        <v>0</v>
      </c>
      <c r="D18" s="429">
        <f t="shared" si="2"/>
        <v>0</v>
      </c>
      <c r="E18" s="429">
        <f t="shared" si="2"/>
        <v>0</v>
      </c>
    </row>
    <row r="19" spans="1:6" ht="13.5" customHeight="1"/>
    <row r="20" spans="1:6" s="153" customFormat="1" ht="16.5">
      <c r="A20" s="681" t="s">
        <v>491</v>
      </c>
      <c r="B20" s="681"/>
      <c r="C20" s="681"/>
      <c r="D20" s="681"/>
      <c r="E20" s="411"/>
    </row>
    <row r="21" spans="1:6" s="153" customFormat="1" ht="15" customHeight="1">
      <c r="D21" s="550" t="str">
        <f>CONCATENATE("¼ ",Master!$G$3,"½")</f>
        <v>¼ m"kk ikfy;k½</v>
      </c>
      <c r="E21" s="550"/>
    </row>
    <row r="22" spans="1:6" s="153" customFormat="1" ht="15.75" customHeight="1">
      <c r="D22" s="548" t="str">
        <f>Master!$C$2</f>
        <v>iz/kkukpk;Z</v>
      </c>
      <c r="E22" s="548"/>
    </row>
    <row r="23" spans="1:6" s="153" customFormat="1" ht="42" customHeight="1">
      <c r="D23" s="657" t="str">
        <f>Master!$D$2</f>
        <v>jkmekfo jkft;kokl] CykWd&amp; toktk] ftyk vtesj</v>
      </c>
      <c r="E23" s="657"/>
      <c r="F23" s="154"/>
    </row>
  </sheetData>
  <mergeCells count="10">
    <mergeCell ref="D23:E23"/>
    <mergeCell ref="D22:E22"/>
    <mergeCell ref="B4:C4"/>
    <mergeCell ref="D4:E4"/>
    <mergeCell ref="D21:E21"/>
    <mergeCell ref="A2:E2"/>
    <mergeCell ref="A1:E1"/>
    <mergeCell ref="A6:E6"/>
    <mergeCell ref="A12:E12"/>
    <mergeCell ref="A20:D20"/>
  </mergeCells>
  <printOptions horizontalCentered="1"/>
  <pageMargins left="0.70866141732283472" right="0.70866141732283472" top="0.74803149606299213" bottom="0.74803149606299213"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dimension ref="A1:DE240"/>
  <sheetViews>
    <sheetView showGridLines="0" workbookViewId="0">
      <selection activeCell="F11" sqref="F11"/>
    </sheetView>
  </sheetViews>
  <sheetFormatPr defaultColWidth="0" defaultRowHeight="15" zeroHeight="1"/>
  <cols>
    <col min="1" max="1" width="9" customWidth="1"/>
    <col min="2" max="2" width="28.625" customWidth="1"/>
    <col min="3" max="5" width="15.625" customWidth="1"/>
    <col min="6" max="6" width="17.25" customWidth="1"/>
    <col min="7" max="10" width="15.625" customWidth="1"/>
    <col min="11" max="11" width="23.625" customWidth="1"/>
    <col min="12" max="16" width="9" customWidth="1"/>
    <col min="17" max="17" width="25.75" customWidth="1"/>
    <col min="18" max="18" width="29" customWidth="1"/>
    <col min="19" max="19" width="99.125" customWidth="1"/>
    <col min="20" max="22" width="9" customWidth="1"/>
    <col min="23" max="32" width="9" hidden="1" customWidth="1"/>
    <col min="33" max="33" width="12.75" hidden="1" customWidth="1"/>
    <col min="34" max="16384" width="9" hidden="1"/>
  </cols>
  <sheetData>
    <row r="1" spans="1:76" ht="20.25">
      <c r="A1" s="535" t="s">
        <v>298</v>
      </c>
      <c r="B1" s="536"/>
      <c r="C1" s="168" t="s">
        <v>299</v>
      </c>
      <c r="D1" s="537" t="s">
        <v>300</v>
      </c>
      <c r="E1" s="537"/>
      <c r="F1" s="537"/>
      <c r="G1" s="537"/>
      <c r="H1" s="537"/>
      <c r="I1" s="538"/>
      <c r="J1" s="249"/>
      <c r="K1" s="249"/>
      <c r="L1" s="249"/>
      <c r="M1" s="169"/>
      <c r="N1" s="169"/>
      <c r="O1" s="169"/>
    </row>
    <row r="2" spans="1:76" ht="21">
      <c r="A2" s="539" t="s">
        <v>301</v>
      </c>
      <c r="B2" s="540"/>
      <c r="C2" s="170" t="str">
        <f>IF(C1="Principal","iz/kkukpk;Z","iz/kkuk/;kid")</f>
        <v>iz/kkukpk;Z</v>
      </c>
      <c r="D2" s="541" t="s">
        <v>539</v>
      </c>
      <c r="E2" s="541"/>
      <c r="F2" s="541"/>
      <c r="G2" s="541"/>
      <c r="H2" s="541"/>
      <c r="I2" s="542"/>
      <c r="J2" s="249"/>
      <c r="K2" s="249"/>
      <c r="L2" s="249"/>
      <c r="M2" s="169"/>
      <c r="N2" s="169"/>
      <c r="O2" s="169"/>
      <c r="S2" s="171" t="s">
        <v>302</v>
      </c>
    </row>
    <row r="3" spans="1:76" ht="20.25">
      <c r="A3" s="543" t="s">
        <v>303</v>
      </c>
      <c r="B3" s="544"/>
      <c r="C3" s="545">
        <v>16121</v>
      </c>
      <c r="D3" s="545"/>
      <c r="E3" s="246"/>
      <c r="F3" s="247" t="s">
        <v>304</v>
      </c>
      <c r="G3" s="546" t="s">
        <v>305</v>
      </c>
      <c r="H3" s="546"/>
      <c r="I3" s="547"/>
      <c r="J3" s="249"/>
      <c r="K3" s="249"/>
      <c r="L3" s="249"/>
      <c r="M3" s="169"/>
      <c r="N3" s="169"/>
      <c r="O3" s="169"/>
      <c r="Q3" s="524" t="s">
        <v>24</v>
      </c>
      <c r="R3" s="524"/>
      <c r="S3" s="524"/>
      <c r="T3" s="524"/>
      <c r="U3" s="524"/>
      <c r="AF3" s="172"/>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row>
    <row r="4" spans="1:76" ht="20.25">
      <c r="A4" s="525" t="s">
        <v>306</v>
      </c>
      <c r="B4" s="526"/>
      <c r="C4" s="527" t="s">
        <v>307</v>
      </c>
      <c r="D4" s="527"/>
      <c r="E4" s="248"/>
      <c r="F4" s="247" t="s">
        <v>308</v>
      </c>
      <c r="G4" s="528">
        <v>9413843457</v>
      </c>
      <c r="H4" s="528"/>
      <c r="I4" s="529"/>
      <c r="J4" s="249"/>
      <c r="K4" s="249"/>
      <c r="L4" s="249"/>
      <c r="M4" s="169"/>
      <c r="N4" s="169"/>
      <c r="O4" s="169"/>
      <c r="Q4" s="174" t="s">
        <v>309</v>
      </c>
      <c r="R4" s="174" t="s">
        <v>310</v>
      </c>
      <c r="S4" s="174" t="s">
        <v>311</v>
      </c>
      <c r="AF4" s="175"/>
      <c r="AG4" s="175"/>
      <c r="AH4" s="175"/>
      <c r="AI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row>
    <row r="5" spans="1:76" ht="21.75" thickBot="1">
      <c r="A5" s="530" t="s">
        <v>312</v>
      </c>
      <c r="B5" s="531"/>
      <c r="C5" s="532" t="s">
        <v>313</v>
      </c>
      <c r="D5" s="532"/>
      <c r="E5" s="533" t="str">
        <f>VLOOKUP(C5,Q4:T25,2,FALSE)</f>
        <v>2202-02-109-(02) (STATE FUND)</v>
      </c>
      <c r="F5" s="533"/>
      <c r="G5" s="533"/>
      <c r="H5" s="533"/>
      <c r="I5" s="534"/>
      <c r="J5" s="249"/>
      <c r="K5" s="249"/>
      <c r="L5" s="249"/>
      <c r="M5" s="169"/>
      <c r="N5" s="169"/>
      <c r="O5" s="169"/>
      <c r="Q5" s="174" t="s">
        <v>314</v>
      </c>
      <c r="R5" s="174" t="s">
        <v>315</v>
      </c>
      <c r="S5" s="174" t="s">
        <v>316</v>
      </c>
      <c r="AF5" s="175"/>
      <c r="AG5" s="175"/>
      <c r="AH5" s="175"/>
      <c r="AI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row>
    <row r="6" spans="1:76" ht="28.5" thickBot="1">
      <c r="A6" s="495" t="s">
        <v>317</v>
      </c>
      <c r="B6" s="495"/>
      <c r="C6" s="495"/>
      <c r="D6" s="495"/>
      <c r="E6" s="495"/>
      <c r="F6" s="495"/>
      <c r="G6" s="495"/>
      <c r="H6" s="495"/>
      <c r="I6" s="495"/>
      <c r="J6" s="250"/>
      <c r="K6" s="250"/>
      <c r="L6" s="250"/>
      <c r="M6" s="169"/>
      <c r="N6" s="169"/>
      <c r="O6" s="169"/>
      <c r="Q6" s="174" t="s">
        <v>318</v>
      </c>
      <c r="R6" s="174" t="s">
        <v>319</v>
      </c>
      <c r="S6" s="174" t="s">
        <v>320</v>
      </c>
      <c r="AF6" s="175"/>
      <c r="AG6" s="175"/>
      <c r="AH6" s="175"/>
      <c r="AI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row>
    <row r="7" spans="1:76" ht="19.5" thickTop="1">
      <c r="A7" s="519" t="s">
        <v>321</v>
      </c>
      <c r="B7" s="521" t="s">
        <v>322</v>
      </c>
      <c r="C7" s="521" t="s">
        <v>323</v>
      </c>
      <c r="D7" s="523" t="s">
        <v>324</v>
      </c>
      <c r="E7" s="523"/>
      <c r="F7" s="523"/>
      <c r="G7" s="523"/>
      <c r="H7" s="523"/>
      <c r="I7" s="517"/>
      <c r="J7" s="517" t="s">
        <v>325</v>
      </c>
      <c r="K7" s="502" t="s">
        <v>326</v>
      </c>
      <c r="L7" s="249"/>
      <c r="M7" s="169"/>
      <c r="N7" s="169"/>
      <c r="O7" s="169"/>
      <c r="Q7" s="174" t="s">
        <v>327</v>
      </c>
      <c r="R7" s="174" t="s">
        <v>328</v>
      </c>
      <c r="S7" s="174" t="s">
        <v>329</v>
      </c>
      <c r="AF7" s="175"/>
      <c r="AG7" s="175"/>
      <c r="AH7" s="175"/>
      <c r="AI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row>
    <row r="8" spans="1:76" ht="15.75">
      <c r="A8" s="520"/>
      <c r="B8" s="522"/>
      <c r="C8" s="522"/>
      <c r="D8" s="253" t="str">
        <f>CONCATENATE((MID(Master!C4,1,4)-4),"-",(MID(Master!C4,6,2)-4))</f>
        <v>2019-20</v>
      </c>
      <c r="E8" s="253" t="str">
        <f>CONCATENATE((MID(Master!C4,1,4)-3),"-",(MID(Master!C4,6,2)-3))</f>
        <v>2020-21</v>
      </c>
      <c r="F8" s="506" t="str">
        <f>CONCATENATE((MID(Master!C4,1,4)-2),"-",(MID(Master!C4,6,2)-2))</f>
        <v>2021-22</v>
      </c>
      <c r="G8" s="506"/>
      <c r="H8" s="506"/>
      <c r="I8" s="254" t="str">
        <f>CONCATENATE((MID(Master!C4,1,4)-1),"-",(MID(Master!C4,6,2)-1))</f>
        <v>2022-23</v>
      </c>
      <c r="J8" s="518"/>
      <c r="K8" s="503"/>
      <c r="L8" s="261"/>
      <c r="M8" s="465" t="s">
        <v>330</v>
      </c>
      <c r="N8" s="465"/>
      <c r="O8" s="465"/>
      <c r="Q8" s="174" t="s">
        <v>331</v>
      </c>
      <c r="R8" s="174" t="s">
        <v>332</v>
      </c>
      <c r="S8" s="174" t="s">
        <v>333</v>
      </c>
      <c r="AF8" s="175"/>
      <c r="AG8" s="175"/>
      <c r="AH8" s="175"/>
      <c r="AI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row>
    <row r="9" spans="1:76" ht="40.5" customHeight="1">
      <c r="A9" s="520"/>
      <c r="B9" s="522"/>
      <c r="C9" s="253" t="str">
        <f>CONCATENATE((MID(Master!C4,1,4))-1,"-",(MID(Master!C4,6,2)-1))</f>
        <v>2022-23</v>
      </c>
      <c r="D9" s="255" t="str">
        <f>CONCATENATE("vizSy ",(MID(D8,3,2))," ls ekpZ ",(MID(D8,3,2)+1)," rd")</f>
        <v>vizSy 19 ls ekpZ 20 rd</v>
      </c>
      <c r="E9" s="255" t="str">
        <f>CONCATENATE("vizSy ",(MID(E8,3,2))," ls ekpZ ",(MID(E8,3,2)+1)," rd")</f>
        <v>vizSy 20 ls ekpZ 21 rd</v>
      </c>
      <c r="F9" s="255" t="str">
        <f>CONCATENATE("vizSy ",(MID(F8,3,2))," ls tqykbZZ ",(MID(F8,3,2))," rd")</f>
        <v>vizSy 21 ls tqykbZZ 21 rd</v>
      </c>
      <c r="G9" s="255" t="str">
        <f>CONCATENATE("vxLr ",(MID(F8,3,2))," ls ekpZ ",(MID(F8,3,2)+1)," rd")</f>
        <v>vxLr 21 ls ekpZ 22 rd</v>
      </c>
      <c r="H9" s="255" t="str">
        <f>CONCATENATE("vizSy ",(MID(F8,3,2))," ls ekpZ ",(MID(F8,3,2)+1)," rd")</f>
        <v>vizSy 21 ls ekpZ 22 rd</v>
      </c>
      <c r="I9" s="256" t="str">
        <f>CONCATENATE("vizSy ",(MID(I8,3,2))," ls tqykbZ ",(MID(I8,3,2))," rd")</f>
        <v>vizSy 22 ls tqykbZ 22 rd</v>
      </c>
      <c r="J9" s="518"/>
      <c r="K9" s="503"/>
      <c r="L9" s="261"/>
      <c r="M9" s="465"/>
      <c r="N9" s="465"/>
      <c r="O9" s="465"/>
      <c r="Q9" s="174" t="s">
        <v>313</v>
      </c>
      <c r="R9" s="174" t="s">
        <v>334</v>
      </c>
      <c r="S9" s="174" t="s">
        <v>335</v>
      </c>
      <c r="AF9" s="175"/>
      <c r="AG9" s="175"/>
      <c r="AH9" s="175"/>
      <c r="AI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row>
    <row r="10" spans="1:76">
      <c r="A10" s="176">
        <v>1</v>
      </c>
      <c r="B10" s="177">
        <v>2</v>
      </c>
      <c r="C10" s="177">
        <v>3</v>
      </c>
      <c r="D10" s="177">
        <v>4</v>
      </c>
      <c r="E10" s="177">
        <v>5</v>
      </c>
      <c r="F10" s="177">
        <v>6</v>
      </c>
      <c r="G10" s="177">
        <v>7</v>
      </c>
      <c r="H10" s="177">
        <v>8</v>
      </c>
      <c r="I10" s="178">
        <v>9</v>
      </c>
      <c r="J10" s="178">
        <v>10</v>
      </c>
      <c r="K10" s="178">
        <v>10</v>
      </c>
      <c r="L10" s="261"/>
      <c r="M10" s="169"/>
      <c r="N10" s="169"/>
      <c r="O10" s="169"/>
      <c r="Q10" s="174" t="s">
        <v>336</v>
      </c>
      <c r="R10" s="174" t="s">
        <v>337</v>
      </c>
      <c r="S10" s="174" t="s">
        <v>338</v>
      </c>
      <c r="AF10" s="175"/>
      <c r="AG10" s="175"/>
      <c r="AH10" s="175"/>
      <c r="AI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row>
    <row r="11" spans="1:76" ht="18.75">
      <c r="A11" s="257">
        <v>1</v>
      </c>
      <c r="B11" s="258" t="s">
        <v>339</v>
      </c>
      <c r="C11" s="179">
        <v>9820000</v>
      </c>
      <c r="D11" s="179">
        <v>8513603</v>
      </c>
      <c r="E11" s="179">
        <v>7033738</v>
      </c>
      <c r="F11" s="179">
        <v>2643267</v>
      </c>
      <c r="G11" s="179">
        <v>6705337</v>
      </c>
      <c r="H11" s="259">
        <f>SUM(F11:G11)</f>
        <v>9348604</v>
      </c>
      <c r="I11" s="180">
        <v>3407270</v>
      </c>
      <c r="J11" s="180">
        <v>6407270</v>
      </c>
      <c r="K11" s="180">
        <v>10407270</v>
      </c>
      <c r="L11" s="261"/>
      <c r="M11" s="169"/>
      <c r="N11" s="169"/>
      <c r="O11" s="169"/>
      <c r="Q11" s="174" t="s">
        <v>340</v>
      </c>
      <c r="R11" s="174" t="s">
        <v>341</v>
      </c>
      <c r="S11" s="174" t="s">
        <v>342</v>
      </c>
      <c r="AF11" s="175"/>
      <c r="AG11" s="175"/>
      <c r="AH11" s="175"/>
      <c r="AI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row>
    <row r="12" spans="1:76" ht="18.75">
      <c r="A12" s="257">
        <v>2</v>
      </c>
      <c r="B12" s="258" t="s">
        <v>343</v>
      </c>
      <c r="C12" s="179">
        <v>0</v>
      </c>
      <c r="D12" s="179">
        <v>0</v>
      </c>
      <c r="E12" s="179">
        <v>0</v>
      </c>
      <c r="F12" s="179">
        <v>0</v>
      </c>
      <c r="G12" s="179">
        <v>0</v>
      </c>
      <c r="H12" s="259">
        <f>SUM(F12:G12)</f>
        <v>0</v>
      </c>
      <c r="I12" s="180">
        <v>0</v>
      </c>
      <c r="J12" s="180">
        <v>0</v>
      </c>
      <c r="K12" s="180">
        <v>0</v>
      </c>
      <c r="L12" s="261"/>
      <c r="M12" s="169"/>
      <c r="N12" s="169"/>
      <c r="O12" s="169"/>
      <c r="Q12" s="174" t="s">
        <v>344</v>
      </c>
      <c r="R12" s="174" t="s">
        <v>345</v>
      </c>
      <c r="S12" s="174" t="s">
        <v>346</v>
      </c>
      <c r="AF12" s="175"/>
      <c r="AG12" s="175"/>
      <c r="AH12" s="175"/>
      <c r="AI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row>
    <row r="13" spans="1:76" ht="18.75">
      <c r="A13" s="257">
        <v>3</v>
      </c>
      <c r="B13" s="258" t="s">
        <v>347</v>
      </c>
      <c r="C13" s="179">
        <v>0</v>
      </c>
      <c r="D13" s="179">
        <v>0</v>
      </c>
      <c r="E13" s="179">
        <v>201175</v>
      </c>
      <c r="F13" s="179">
        <v>0</v>
      </c>
      <c r="G13" s="179">
        <v>0</v>
      </c>
      <c r="H13" s="259">
        <f>SUM(F13:G13)</f>
        <v>0</v>
      </c>
      <c r="I13" s="180">
        <v>0</v>
      </c>
      <c r="J13" s="180">
        <v>0</v>
      </c>
      <c r="K13" s="180">
        <v>0</v>
      </c>
      <c r="L13" s="262"/>
      <c r="M13" s="169"/>
      <c r="N13" s="169"/>
      <c r="O13" s="169"/>
      <c r="Q13" s="174" t="s">
        <v>348</v>
      </c>
      <c r="R13" s="174" t="s">
        <v>349</v>
      </c>
      <c r="S13" s="174" t="s">
        <v>350</v>
      </c>
      <c r="AF13" s="175"/>
      <c r="AG13" s="175"/>
      <c r="AH13" s="175"/>
      <c r="AI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row>
    <row r="14" spans="1:76" ht="18.75">
      <c r="A14" s="181"/>
      <c r="B14" s="182" t="s">
        <v>351</v>
      </c>
      <c r="C14" s="183">
        <f>SUM(C11:C13)</f>
        <v>9820000</v>
      </c>
      <c r="D14" s="183">
        <f t="shared" ref="D14:I14" si="0">SUM(D11:D13)</f>
        <v>8513603</v>
      </c>
      <c r="E14" s="183">
        <f t="shared" si="0"/>
        <v>7234913</v>
      </c>
      <c r="F14" s="183">
        <f t="shared" si="0"/>
        <v>2643267</v>
      </c>
      <c r="G14" s="183">
        <f t="shared" si="0"/>
        <v>6705337</v>
      </c>
      <c r="H14" s="183">
        <f t="shared" si="0"/>
        <v>9348604</v>
      </c>
      <c r="I14" s="184">
        <f t="shared" si="0"/>
        <v>3407270</v>
      </c>
      <c r="J14" s="184">
        <f>SUM(J11:J13)</f>
        <v>6407270</v>
      </c>
      <c r="K14" s="184">
        <f>SUM(K11:K13)</f>
        <v>10407270</v>
      </c>
      <c r="L14" s="249"/>
      <c r="M14" s="169"/>
      <c r="N14" s="169"/>
      <c r="O14" s="169"/>
      <c r="Q14" s="174" t="s">
        <v>352</v>
      </c>
      <c r="R14" s="174" t="s">
        <v>353</v>
      </c>
      <c r="S14" s="174" t="s">
        <v>354</v>
      </c>
      <c r="AF14" s="175"/>
      <c r="AG14" s="175"/>
      <c r="AH14" s="175"/>
      <c r="AI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row>
    <row r="15" spans="1:76" ht="18.75">
      <c r="A15" s="185"/>
      <c r="B15" s="186" t="s">
        <v>355</v>
      </c>
      <c r="C15" s="187"/>
      <c r="D15" s="187"/>
      <c r="E15" s="187"/>
      <c r="F15" s="187"/>
      <c r="G15" s="187"/>
      <c r="H15" s="188"/>
      <c r="I15" s="189"/>
      <c r="J15" s="189"/>
      <c r="K15" s="189"/>
      <c r="L15" s="249"/>
      <c r="M15" s="169"/>
      <c r="N15" s="169"/>
      <c r="O15" s="169"/>
      <c r="Q15" s="174" t="s">
        <v>356</v>
      </c>
      <c r="R15" s="174" t="s">
        <v>357</v>
      </c>
      <c r="S15" s="174" t="s">
        <v>358</v>
      </c>
      <c r="AF15" s="175"/>
      <c r="AG15" s="175"/>
      <c r="AH15" s="175"/>
      <c r="AI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row>
    <row r="16" spans="1:76" ht="18.75">
      <c r="A16" s="260">
        <v>1</v>
      </c>
      <c r="B16" s="258" t="s">
        <v>359</v>
      </c>
      <c r="C16" s="190">
        <v>0</v>
      </c>
      <c r="D16" s="191">
        <v>0</v>
      </c>
      <c r="E16" s="192">
        <v>0</v>
      </c>
      <c r="F16" s="192">
        <v>0</v>
      </c>
      <c r="G16" s="192">
        <v>0</v>
      </c>
      <c r="H16" s="193">
        <f t="shared" ref="H16:H23" si="1">SUM(F16:G16)</f>
        <v>0</v>
      </c>
      <c r="I16" s="180">
        <v>0</v>
      </c>
      <c r="J16" s="180">
        <v>0</v>
      </c>
      <c r="K16" s="180">
        <v>0</v>
      </c>
      <c r="L16" s="249"/>
      <c r="M16" s="169"/>
      <c r="N16" s="169"/>
      <c r="O16" s="169"/>
      <c r="Q16" s="194"/>
      <c r="R16" s="194"/>
      <c r="S16" s="194"/>
      <c r="AJ16" s="173"/>
      <c r="AK16" s="173"/>
      <c r="AL16" s="173"/>
    </row>
    <row r="17" spans="1:19" ht="18.75">
      <c r="A17" s="260">
        <v>2</v>
      </c>
      <c r="B17" s="258" t="s">
        <v>360</v>
      </c>
      <c r="C17" s="190">
        <v>0</v>
      </c>
      <c r="D17" s="191">
        <v>0</v>
      </c>
      <c r="E17" s="192">
        <v>0</v>
      </c>
      <c r="F17" s="192">
        <v>0</v>
      </c>
      <c r="G17" s="192">
        <v>0</v>
      </c>
      <c r="H17" s="193">
        <f t="shared" si="1"/>
        <v>0</v>
      </c>
      <c r="I17" s="180">
        <v>0</v>
      </c>
      <c r="J17" s="180">
        <v>0</v>
      </c>
      <c r="K17" s="180">
        <v>0</v>
      </c>
      <c r="L17" s="249"/>
      <c r="M17" s="169"/>
      <c r="N17" s="169"/>
      <c r="O17" s="169"/>
      <c r="Q17" s="194"/>
      <c r="R17" s="194"/>
      <c r="S17" s="194"/>
    </row>
    <row r="18" spans="1:19" ht="18.75">
      <c r="A18" s="260">
        <v>3</v>
      </c>
      <c r="B18" s="258" t="s">
        <v>361</v>
      </c>
      <c r="C18" s="190">
        <v>0</v>
      </c>
      <c r="D18" s="191">
        <v>0</v>
      </c>
      <c r="E18" s="192">
        <v>0</v>
      </c>
      <c r="F18" s="192">
        <v>0</v>
      </c>
      <c r="G18" s="192">
        <v>0</v>
      </c>
      <c r="H18" s="193">
        <f t="shared" si="1"/>
        <v>0</v>
      </c>
      <c r="I18" s="180">
        <v>0</v>
      </c>
      <c r="J18" s="180">
        <v>0</v>
      </c>
      <c r="K18" s="180">
        <v>0</v>
      </c>
      <c r="L18" s="249"/>
      <c r="M18" s="169"/>
      <c r="N18" s="169"/>
      <c r="O18" s="169"/>
      <c r="Q18" s="194"/>
      <c r="R18" s="194"/>
      <c r="S18" s="194"/>
    </row>
    <row r="19" spans="1:19" ht="18.75">
      <c r="A19" s="260">
        <v>4</v>
      </c>
      <c r="B19" s="258" t="s">
        <v>362</v>
      </c>
      <c r="C19" s="190">
        <v>0</v>
      </c>
      <c r="D19" s="191">
        <v>0</v>
      </c>
      <c r="E19" s="192">
        <v>0</v>
      </c>
      <c r="F19" s="192">
        <v>0</v>
      </c>
      <c r="G19" s="192">
        <v>0</v>
      </c>
      <c r="H19" s="193">
        <f t="shared" si="1"/>
        <v>0</v>
      </c>
      <c r="I19" s="180">
        <v>0</v>
      </c>
      <c r="J19" s="180">
        <v>0</v>
      </c>
      <c r="K19" s="180">
        <v>0</v>
      </c>
      <c r="L19" s="249"/>
      <c r="M19" s="169"/>
      <c r="N19" s="169"/>
      <c r="O19" s="169"/>
      <c r="Q19" s="194"/>
      <c r="R19" s="194"/>
      <c r="S19" s="194"/>
    </row>
    <row r="20" spans="1:19" ht="18.75">
      <c r="A20" s="260">
        <v>5</v>
      </c>
      <c r="B20" s="258" t="s">
        <v>363</v>
      </c>
      <c r="C20" s="190">
        <v>0</v>
      </c>
      <c r="D20" s="191">
        <v>0</v>
      </c>
      <c r="E20" s="192">
        <v>0</v>
      </c>
      <c r="F20" s="192">
        <v>0</v>
      </c>
      <c r="G20" s="192">
        <v>0</v>
      </c>
      <c r="H20" s="193">
        <f t="shared" si="1"/>
        <v>0</v>
      </c>
      <c r="I20" s="180">
        <v>0</v>
      </c>
      <c r="J20" s="180">
        <v>0</v>
      </c>
      <c r="K20" s="180">
        <v>0</v>
      </c>
      <c r="L20" s="249"/>
      <c r="M20" s="169"/>
      <c r="N20" s="169"/>
      <c r="O20" s="169"/>
      <c r="Q20" s="194"/>
      <c r="R20" s="194"/>
      <c r="S20" s="194"/>
    </row>
    <row r="21" spans="1:19" ht="18.75">
      <c r="A21" s="260">
        <v>6</v>
      </c>
      <c r="B21" s="258" t="s">
        <v>364</v>
      </c>
      <c r="C21" s="190">
        <v>2500</v>
      </c>
      <c r="D21" s="191">
        <v>2485</v>
      </c>
      <c r="E21" s="192">
        <v>2500</v>
      </c>
      <c r="F21" s="192">
        <v>0</v>
      </c>
      <c r="G21" s="192">
        <v>2500</v>
      </c>
      <c r="H21" s="193">
        <f t="shared" si="1"/>
        <v>2500</v>
      </c>
      <c r="I21" s="180">
        <v>0</v>
      </c>
      <c r="J21" s="180">
        <v>0</v>
      </c>
      <c r="K21" s="180">
        <v>0</v>
      </c>
      <c r="L21" s="249"/>
      <c r="M21" s="169"/>
      <c r="N21" s="169"/>
      <c r="O21" s="169"/>
      <c r="Q21" s="194"/>
      <c r="R21" s="194"/>
      <c r="S21" s="194"/>
    </row>
    <row r="22" spans="1:19" ht="18.75">
      <c r="A22" s="260">
        <v>7</v>
      </c>
      <c r="B22" s="258" t="s">
        <v>365</v>
      </c>
      <c r="C22" s="190">
        <v>0</v>
      </c>
      <c r="D22" s="191">
        <v>0</v>
      </c>
      <c r="E22" s="192">
        <v>0</v>
      </c>
      <c r="F22" s="192">
        <v>0</v>
      </c>
      <c r="G22" s="192">
        <v>0</v>
      </c>
      <c r="H22" s="193">
        <f t="shared" si="1"/>
        <v>0</v>
      </c>
      <c r="I22" s="180">
        <v>0</v>
      </c>
      <c r="J22" s="180">
        <v>0</v>
      </c>
      <c r="K22" s="180">
        <v>0</v>
      </c>
      <c r="L22" s="249"/>
      <c r="M22" s="169"/>
      <c r="N22" s="169"/>
      <c r="O22" s="169"/>
      <c r="Q22" s="194"/>
      <c r="R22" s="194"/>
      <c r="S22" s="194"/>
    </row>
    <row r="23" spans="1:19" ht="18.75">
      <c r="A23" s="260">
        <v>8</v>
      </c>
      <c r="B23" s="258" t="s">
        <v>366</v>
      </c>
      <c r="C23" s="190">
        <v>0</v>
      </c>
      <c r="D23" s="191">
        <v>0</v>
      </c>
      <c r="E23" s="192">
        <v>0</v>
      </c>
      <c r="F23" s="192">
        <v>0</v>
      </c>
      <c r="G23" s="192">
        <v>0</v>
      </c>
      <c r="H23" s="193">
        <f t="shared" si="1"/>
        <v>0</v>
      </c>
      <c r="I23" s="180">
        <v>0</v>
      </c>
      <c r="J23" s="180">
        <v>0</v>
      </c>
      <c r="K23" s="180">
        <v>0</v>
      </c>
      <c r="L23" s="261"/>
      <c r="M23" s="169"/>
      <c r="N23" s="169"/>
      <c r="O23" s="169"/>
      <c r="Q23" s="194"/>
      <c r="R23" s="194"/>
      <c r="S23" s="194"/>
    </row>
    <row r="24" spans="1:19" ht="18.75">
      <c r="A24" s="185"/>
      <c r="B24" s="182" t="s">
        <v>367</v>
      </c>
      <c r="C24" s="188">
        <f>SUM(C16:C23)</f>
        <v>2500</v>
      </c>
      <c r="D24" s="188">
        <f t="shared" ref="D24:K24" si="2">SUM(D16:D23)</f>
        <v>2485</v>
      </c>
      <c r="E24" s="188">
        <f t="shared" si="2"/>
        <v>2500</v>
      </c>
      <c r="F24" s="188">
        <f t="shared" si="2"/>
        <v>0</v>
      </c>
      <c r="G24" s="188">
        <f t="shared" si="2"/>
        <v>2500</v>
      </c>
      <c r="H24" s="188">
        <f t="shared" si="2"/>
        <v>2500</v>
      </c>
      <c r="I24" s="188">
        <f t="shared" si="2"/>
        <v>0</v>
      </c>
      <c r="J24" s="188">
        <f t="shared" si="2"/>
        <v>0</v>
      </c>
      <c r="K24" s="188">
        <f t="shared" si="2"/>
        <v>0</v>
      </c>
      <c r="L24" s="261"/>
      <c r="M24" s="169"/>
      <c r="N24" s="169"/>
      <c r="O24" s="169"/>
      <c r="Q24" s="194"/>
      <c r="R24" s="194"/>
      <c r="S24" s="194"/>
    </row>
    <row r="25" spans="1:19" ht="18.75">
      <c r="A25" s="257">
        <v>1</v>
      </c>
      <c r="B25" s="258" t="s">
        <v>368</v>
      </c>
      <c r="C25" s="179">
        <v>0</v>
      </c>
      <c r="D25" s="179">
        <v>0</v>
      </c>
      <c r="E25" s="179">
        <v>0</v>
      </c>
      <c r="F25" s="179">
        <v>0</v>
      </c>
      <c r="G25" s="179">
        <v>0</v>
      </c>
      <c r="H25" s="193">
        <f>SUM(F25:G25)</f>
        <v>0</v>
      </c>
      <c r="I25" s="180">
        <v>0</v>
      </c>
      <c r="J25" s="180">
        <v>0</v>
      </c>
      <c r="K25" s="180">
        <v>0</v>
      </c>
      <c r="L25" s="261"/>
      <c r="M25" s="169"/>
      <c r="N25" s="169"/>
      <c r="O25" s="169"/>
    </row>
    <row r="26" spans="1:19" ht="18.75">
      <c r="A26" s="257">
        <v>2</v>
      </c>
      <c r="B26" s="258" t="s">
        <v>369</v>
      </c>
      <c r="C26" s="179">
        <v>2000</v>
      </c>
      <c r="D26" s="179">
        <v>1200</v>
      </c>
      <c r="E26" s="179">
        <v>1198</v>
      </c>
      <c r="F26" s="179">
        <v>0</v>
      </c>
      <c r="G26" s="179">
        <v>2500</v>
      </c>
      <c r="H26" s="193">
        <f>SUM(F26:G26)</f>
        <v>2500</v>
      </c>
      <c r="I26" s="180">
        <v>0</v>
      </c>
      <c r="J26" s="180">
        <v>0</v>
      </c>
      <c r="K26" s="180">
        <v>0</v>
      </c>
      <c r="L26" s="261"/>
      <c r="M26" s="169"/>
      <c r="N26" s="169"/>
      <c r="O26" s="169"/>
    </row>
    <row r="27" spans="1:19" ht="18.75">
      <c r="A27" s="257">
        <v>3</v>
      </c>
      <c r="B27" s="258" t="s">
        <v>370</v>
      </c>
      <c r="C27" s="179">
        <v>0</v>
      </c>
      <c r="D27" s="179">
        <v>0</v>
      </c>
      <c r="E27" s="179">
        <v>0</v>
      </c>
      <c r="F27" s="179">
        <v>0</v>
      </c>
      <c r="G27" s="179">
        <v>0</v>
      </c>
      <c r="H27" s="193">
        <f>SUM(F27:G27)</f>
        <v>0</v>
      </c>
      <c r="I27" s="180">
        <v>0</v>
      </c>
      <c r="J27" s="180">
        <v>0</v>
      </c>
      <c r="K27" s="180">
        <v>0</v>
      </c>
      <c r="L27" s="261"/>
      <c r="M27" s="169"/>
      <c r="N27" s="169"/>
      <c r="O27" s="169"/>
    </row>
    <row r="28" spans="1:19" ht="18.75">
      <c r="A28" s="257">
        <v>4</v>
      </c>
      <c r="B28" s="258" t="s">
        <v>371</v>
      </c>
      <c r="C28" s="179">
        <v>0</v>
      </c>
      <c r="D28" s="179">
        <v>1100</v>
      </c>
      <c r="E28" s="179">
        <v>0</v>
      </c>
      <c r="F28" s="179">
        <v>0</v>
      </c>
      <c r="G28" s="179">
        <v>0</v>
      </c>
      <c r="H28" s="193">
        <f>SUM(F28:G28)</f>
        <v>0</v>
      </c>
      <c r="I28" s="180">
        <v>0</v>
      </c>
      <c r="J28" s="180">
        <v>0</v>
      </c>
      <c r="K28" s="180">
        <v>0</v>
      </c>
      <c r="L28" s="261"/>
      <c r="M28" s="169"/>
      <c r="N28" s="169"/>
      <c r="O28" s="169"/>
    </row>
    <row r="29" spans="1:19" ht="18.75">
      <c r="A29" s="257">
        <v>5</v>
      </c>
      <c r="B29" s="258" t="s">
        <v>372</v>
      </c>
      <c r="C29" s="179">
        <v>3300</v>
      </c>
      <c r="D29" s="179">
        <v>3300</v>
      </c>
      <c r="E29" s="179">
        <v>3300</v>
      </c>
      <c r="F29" s="179">
        <v>0</v>
      </c>
      <c r="G29" s="179">
        <v>3300</v>
      </c>
      <c r="H29" s="193">
        <f>SUM(F29:G29)</f>
        <v>3300</v>
      </c>
      <c r="I29" s="180">
        <v>0</v>
      </c>
      <c r="J29" s="180">
        <v>0</v>
      </c>
      <c r="K29" s="180">
        <v>0</v>
      </c>
      <c r="L29" s="261"/>
      <c r="M29" s="169"/>
      <c r="N29" s="169"/>
      <c r="O29" s="169"/>
    </row>
    <row r="30" spans="1:19" ht="18.75">
      <c r="A30" s="257">
        <v>6</v>
      </c>
      <c r="B30" s="258" t="s">
        <v>373</v>
      </c>
      <c r="C30" s="179"/>
      <c r="D30" s="179"/>
      <c r="E30" s="179"/>
      <c r="F30" s="179"/>
      <c r="G30" s="179"/>
      <c r="H30" s="193"/>
      <c r="I30" s="180"/>
      <c r="J30" s="180"/>
      <c r="K30" s="180"/>
      <c r="L30" s="261"/>
      <c r="M30" s="169"/>
      <c r="N30" s="169"/>
      <c r="O30" s="169"/>
    </row>
    <row r="31" spans="1:19" ht="18.75">
      <c r="A31" s="185"/>
      <c r="B31" s="182" t="s">
        <v>374</v>
      </c>
      <c r="C31" s="188">
        <f>SUM(C25:C30)</f>
        <v>5300</v>
      </c>
      <c r="D31" s="188">
        <f t="shared" ref="D31:K31" si="3">SUM(D25:D30)</f>
        <v>5600</v>
      </c>
      <c r="E31" s="188">
        <f t="shared" si="3"/>
        <v>4498</v>
      </c>
      <c r="F31" s="188">
        <f t="shared" si="3"/>
        <v>0</v>
      </c>
      <c r="G31" s="188">
        <f t="shared" si="3"/>
        <v>5800</v>
      </c>
      <c r="H31" s="188">
        <f t="shared" si="3"/>
        <v>5800</v>
      </c>
      <c r="I31" s="188">
        <f t="shared" si="3"/>
        <v>0</v>
      </c>
      <c r="J31" s="188">
        <f t="shared" si="3"/>
        <v>0</v>
      </c>
      <c r="K31" s="188">
        <f t="shared" si="3"/>
        <v>0</v>
      </c>
      <c r="L31" s="261"/>
      <c r="M31" s="169"/>
      <c r="N31" s="169"/>
      <c r="O31" s="169"/>
    </row>
    <row r="32" spans="1:19" ht="18.75">
      <c r="A32" s="185"/>
      <c r="B32" s="182" t="s">
        <v>375</v>
      </c>
      <c r="C32" s="188">
        <f>SUM(C31,C24)</f>
        <v>7800</v>
      </c>
      <c r="D32" s="188">
        <f t="shared" ref="D32:K32" si="4">SUM(D31,D24)</f>
        <v>8085</v>
      </c>
      <c r="E32" s="188">
        <f t="shared" si="4"/>
        <v>6998</v>
      </c>
      <c r="F32" s="188">
        <f t="shared" si="4"/>
        <v>0</v>
      </c>
      <c r="G32" s="188">
        <f t="shared" si="4"/>
        <v>8300</v>
      </c>
      <c r="H32" s="188">
        <f>SUM(H31,H24)</f>
        <v>8300</v>
      </c>
      <c r="I32" s="195">
        <f t="shared" si="4"/>
        <v>0</v>
      </c>
      <c r="J32" s="195">
        <f t="shared" si="4"/>
        <v>0</v>
      </c>
      <c r="K32" s="195">
        <f t="shared" si="4"/>
        <v>0</v>
      </c>
      <c r="L32" s="261"/>
      <c r="M32" s="169"/>
      <c r="N32" s="169"/>
      <c r="O32" s="169"/>
    </row>
    <row r="33" spans="1:15" ht="19.5" thickBot="1">
      <c r="A33" s="196"/>
      <c r="B33" s="197" t="s">
        <v>376</v>
      </c>
      <c r="C33" s="198">
        <f>SUM(C14,C32)</f>
        <v>9827800</v>
      </c>
      <c r="D33" s="198">
        <f t="shared" ref="D33:K33" si="5">SUM(D14,D32)</f>
        <v>8521688</v>
      </c>
      <c r="E33" s="198">
        <f t="shared" si="5"/>
        <v>7241911</v>
      </c>
      <c r="F33" s="198">
        <f t="shared" si="5"/>
        <v>2643267</v>
      </c>
      <c r="G33" s="198">
        <f t="shared" si="5"/>
        <v>6713637</v>
      </c>
      <c r="H33" s="198">
        <f>SUM(H14,H32)</f>
        <v>9356904</v>
      </c>
      <c r="I33" s="199">
        <f t="shared" si="5"/>
        <v>3407270</v>
      </c>
      <c r="J33" s="199">
        <f t="shared" si="5"/>
        <v>6407270</v>
      </c>
      <c r="K33" s="199">
        <f t="shared" si="5"/>
        <v>10407270</v>
      </c>
      <c r="L33" s="261"/>
      <c r="M33" s="169"/>
      <c r="N33" s="169"/>
      <c r="O33" s="169"/>
    </row>
    <row r="34" spans="1:15" ht="29.25" thickTop="1" thickBot="1">
      <c r="A34" s="495" t="s">
        <v>377</v>
      </c>
      <c r="B34" s="495"/>
      <c r="C34" s="495"/>
      <c r="D34" s="495"/>
      <c r="E34" s="495"/>
      <c r="F34" s="495"/>
      <c r="G34" s="495"/>
      <c r="H34" s="495"/>
      <c r="I34" s="495"/>
      <c r="J34" s="261"/>
      <c r="K34" s="261"/>
      <c r="L34" s="261"/>
      <c r="M34" s="169"/>
      <c r="N34" s="169"/>
      <c r="O34" s="169"/>
    </row>
    <row r="35" spans="1:15" ht="19.5" thickTop="1">
      <c r="A35" s="507" t="s">
        <v>321</v>
      </c>
      <c r="B35" s="509" t="s">
        <v>322</v>
      </c>
      <c r="C35" s="511" t="s">
        <v>378</v>
      </c>
      <c r="D35" s="511"/>
      <c r="E35" s="511"/>
      <c r="F35" s="511"/>
      <c r="G35" s="511"/>
      <c r="H35" s="511"/>
      <c r="I35" s="512"/>
      <c r="J35" s="512" t="str">
        <f>J7</f>
        <v>vxLr 2022 ls ekpZ 2023 rd dk lEHkkfor O;;</v>
      </c>
      <c r="K35" s="502" t="str">
        <f>K7</f>
        <v>o"kZ 2023&amp;24 dk vuqekfur O;;</v>
      </c>
      <c r="L35" s="261"/>
      <c r="M35" s="169"/>
      <c r="N35" s="169"/>
      <c r="O35" s="169"/>
    </row>
    <row r="36" spans="1:15" ht="15.75">
      <c r="A36" s="508"/>
      <c r="B36" s="510"/>
      <c r="C36" s="251" t="str">
        <f>CONCATENATE((MID(Master!C4,1,4)-4),"-",(MID(Master!C4,6,2)-4))</f>
        <v>2019-20</v>
      </c>
      <c r="D36" s="251" t="str">
        <f>CONCATENATE((MID(Master!C4,1,4)-3),"-",(MID(Master!C4,6,2)-3))</f>
        <v>2020-21</v>
      </c>
      <c r="E36" s="514" t="str">
        <f>CONCATENATE((MID(Master!C4,1,4)-2),"-",(MID(Master!C4,6,2)-2))</f>
        <v>2021-22</v>
      </c>
      <c r="F36" s="515"/>
      <c r="G36" s="516"/>
      <c r="H36" s="251" t="str">
        <f>CONCATENATE((MID(Master!C4,1,4)-1),"-",(MID(Master!C4,6,2)-1))</f>
        <v>2022-23</v>
      </c>
      <c r="I36" s="493" t="s">
        <v>379</v>
      </c>
      <c r="J36" s="513"/>
      <c r="K36" s="503"/>
      <c r="L36" s="261"/>
      <c r="M36" s="169"/>
      <c r="N36" s="169"/>
      <c r="O36" s="169"/>
    </row>
    <row r="37" spans="1:15" ht="31.5">
      <c r="A37" s="508"/>
      <c r="B37" s="510"/>
      <c r="C37" s="252" t="str">
        <f>CONCATENATE("vizSy ",(MID(C36,3,2))," ls ekpZ ",(MID(C36,3,2)+1)," rd")</f>
        <v>vizSy 19 ls ekpZ 20 rd</v>
      </c>
      <c r="D37" s="252" t="str">
        <f>CONCATENATE("vizSy ",(MID(D36,3,2))," ls ekpZ ",(MID(D36,3,2)+1)," rd")</f>
        <v>vizSy 20 ls ekpZ 21 rd</v>
      </c>
      <c r="E37" s="252" t="str">
        <f>CONCATENATE("vizSy ",(MID(E36,3,2))," ls tqykbZZ ",(MID(E36,3,2))," rd")</f>
        <v>vizSy 21 ls tqykbZZ 21 rd</v>
      </c>
      <c r="F37" s="252" t="str">
        <f>CONCATENATE("vxLr ",(MID(E36,3,2))," ls ekpZ ",(MID(E36,3,2)+1)," rd")</f>
        <v>vxLr 21 ls ekpZ 22 rd</v>
      </c>
      <c r="G37" s="252" t="str">
        <f>CONCATENATE("vizSy ",(MID(E36,3,2))," ls ekpZ ",(MID(E36,3,2)+1)," rd")</f>
        <v>vizSy 21 ls ekpZ 22 rd</v>
      </c>
      <c r="H37" s="275" t="str">
        <f>CONCATENATE("vizSy ",(MID(H36,3,2))," ls tqykbZ ",(MID(H36,3,2))," rd")</f>
        <v>vizSy 22 ls tqykbZ 22 rd</v>
      </c>
      <c r="I37" s="494"/>
      <c r="J37" s="513"/>
      <c r="K37" s="503"/>
      <c r="L37" s="261"/>
      <c r="M37" s="169"/>
      <c r="N37" s="169"/>
      <c r="O37" s="169"/>
    </row>
    <row r="38" spans="1:15">
      <c r="A38" s="176">
        <v>1</v>
      </c>
      <c r="B38" s="177">
        <v>2</v>
      </c>
      <c r="C38" s="177">
        <v>3</v>
      </c>
      <c r="D38" s="177">
        <v>4</v>
      </c>
      <c r="E38" s="177">
        <v>5</v>
      </c>
      <c r="F38" s="177">
        <v>6</v>
      </c>
      <c r="G38" s="177">
        <v>7</v>
      </c>
      <c r="H38" s="177">
        <v>8</v>
      </c>
      <c r="I38" s="177">
        <v>9</v>
      </c>
      <c r="J38" s="177">
        <v>10</v>
      </c>
      <c r="K38" s="177">
        <v>11</v>
      </c>
      <c r="L38" s="261"/>
      <c r="M38" s="169"/>
      <c r="N38" s="169"/>
      <c r="O38" s="169"/>
    </row>
    <row r="39" spans="1:15" ht="18.75">
      <c r="A39" s="257">
        <v>1</v>
      </c>
      <c r="B39" s="258" t="s">
        <v>127</v>
      </c>
      <c r="C39" s="179">
        <v>3380</v>
      </c>
      <c r="D39" s="179">
        <v>2505</v>
      </c>
      <c r="E39" s="179">
        <v>0</v>
      </c>
      <c r="F39" s="179">
        <f>1660+75</f>
        <v>1735</v>
      </c>
      <c r="G39" s="259">
        <f>SUM(E39:F39)</f>
        <v>1735</v>
      </c>
      <c r="H39" s="179">
        <v>1600</v>
      </c>
      <c r="I39" s="200">
        <v>8000</v>
      </c>
      <c r="J39" s="180">
        <v>2100</v>
      </c>
      <c r="K39" s="180">
        <v>9000</v>
      </c>
      <c r="L39" s="261"/>
      <c r="M39" s="169"/>
      <c r="N39" s="169"/>
      <c r="O39" s="169"/>
    </row>
    <row r="40" spans="1:15" ht="18.75">
      <c r="A40" s="257">
        <v>2</v>
      </c>
      <c r="B40" s="258" t="s">
        <v>128</v>
      </c>
      <c r="C40" s="179">
        <v>0</v>
      </c>
      <c r="D40" s="179">
        <v>0</v>
      </c>
      <c r="E40" s="179">
        <v>0</v>
      </c>
      <c r="F40" s="179">
        <v>0</v>
      </c>
      <c r="G40" s="259">
        <f>SUM(E40:F40)</f>
        <v>0</v>
      </c>
      <c r="H40" s="179">
        <v>0</v>
      </c>
      <c r="I40" s="200"/>
      <c r="J40" s="180">
        <v>0</v>
      </c>
      <c r="K40" s="180">
        <v>0</v>
      </c>
      <c r="L40" s="261"/>
      <c r="M40" s="169"/>
      <c r="N40" s="169"/>
      <c r="O40" s="169"/>
    </row>
    <row r="41" spans="1:15" ht="18.75">
      <c r="A41" s="257">
        <v>3</v>
      </c>
      <c r="B41" s="258" t="s">
        <v>129</v>
      </c>
      <c r="C41" s="179">
        <v>1200</v>
      </c>
      <c r="D41" s="179">
        <v>0</v>
      </c>
      <c r="E41" s="179">
        <v>0</v>
      </c>
      <c r="F41" s="179">
        <v>3000</v>
      </c>
      <c r="G41" s="259">
        <f>SUM(E41:F41)</f>
        <v>3000</v>
      </c>
      <c r="H41" s="179">
        <v>2500</v>
      </c>
      <c r="I41" s="200"/>
      <c r="J41" s="180">
        <v>0</v>
      </c>
      <c r="K41" s="180">
        <v>4000</v>
      </c>
      <c r="L41" s="261"/>
      <c r="M41" s="169"/>
      <c r="N41" s="169"/>
      <c r="O41" s="169"/>
    </row>
    <row r="42" spans="1:15" ht="18.75">
      <c r="A42" s="257">
        <v>4</v>
      </c>
      <c r="B42" s="258" t="s">
        <v>130</v>
      </c>
      <c r="C42" s="179">
        <v>0</v>
      </c>
      <c r="D42" s="179">
        <v>0</v>
      </c>
      <c r="E42" s="179">
        <v>0</v>
      </c>
      <c r="F42" s="179">
        <v>0</v>
      </c>
      <c r="G42" s="259">
        <f>SUM(E42:F42)</f>
        <v>0</v>
      </c>
      <c r="H42" s="179">
        <v>0</v>
      </c>
      <c r="I42" s="200"/>
      <c r="J42" s="180">
        <v>0</v>
      </c>
      <c r="K42" s="180">
        <v>0</v>
      </c>
      <c r="L42" s="261"/>
      <c r="M42" s="169"/>
      <c r="N42" s="169"/>
      <c r="O42" s="169"/>
    </row>
    <row r="43" spans="1:15" ht="18.75">
      <c r="A43" s="257">
        <v>5</v>
      </c>
      <c r="B43" s="258" t="s">
        <v>131</v>
      </c>
      <c r="C43" s="179">
        <v>0</v>
      </c>
      <c r="D43" s="179">
        <v>0</v>
      </c>
      <c r="E43" s="179">
        <v>0</v>
      </c>
      <c r="F43" s="179">
        <v>0</v>
      </c>
      <c r="G43" s="259">
        <f t="shared" ref="G43:G47" si="6">SUM(E43:F43)</f>
        <v>0</v>
      </c>
      <c r="H43" s="179">
        <v>0</v>
      </c>
      <c r="I43" s="200"/>
      <c r="J43" s="180">
        <v>0</v>
      </c>
      <c r="K43" s="180">
        <v>0</v>
      </c>
      <c r="L43" s="261"/>
      <c r="M43" s="169"/>
      <c r="N43" s="169"/>
      <c r="O43" s="169"/>
    </row>
    <row r="44" spans="1:15" ht="18.75">
      <c r="A44" s="257">
        <v>6</v>
      </c>
      <c r="B44" s="258" t="s">
        <v>132</v>
      </c>
      <c r="C44" s="179">
        <v>0</v>
      </c>
      <c r="D44" s="179">
        <v>0</v>
      </c>
      <c r="E44" s="179">
        <v>0</v>
      </c>
      <c r="F44" s="179">
        <v>0</v>
      </c>
      <c r="G44" s="259">
        <f t="shared" si="6"/>
        <v>0</v>
      </c>
      <c r="H44" s="179">
        <v>0</v>
      </c>
      <c r="I44" s="200"/>
      <c r="J44" s="180">
        <v>0</v>
      </c>
      <c r="K44" s="180">
        <v>0</v>
      </c>
      <c r="L44" s="261"/>
      <c r="M44" s="169"/>
      <c r="N44" s="169"/>
      <c r="O44" s="169"/>
    </row>
    <row r="45" spans="1:15" ht="18.75">
      <c r="A45" s="257">
        <v>7</v>
      </c>
      <c r="B45" s="258" t="s">
        <v>133</v>
      </c>
      <c r="C45" s="179">
        <v>0</v>
      </c>
      <c r="D45" s="179">
        <v>0</v>
      </c>
      <c r="E45" s="179">
        <v>0</v>
      </c>
      <c r="F45" s="179">
        <v>0</v>
      </c>
      <c r="G45" s="259">
        <f t="shared" si="6"/>
        <v>0</v>
      </c>
      <c r="H45" s="179">
        <v>0</v>
      </c>
      <c r="I45" s="200"/>
      <c r="J45" s="180">
        <v>0</v>
      </c>
      <c r="K45" s="180">
        <v>0</v>
      </c>
      <c r="L45" s="261"/>
      <c r="M45" s="169"/>
      <c r="N45" s="169"/>
      <c r="O45" s="169"/>
    </row>
    <row r="46" spans="1:15" ht="18.75">
      <c r="A46" s="257">
        <v>8</v>
      </c>
      <c r="B46" s="258" t="s">
        <v>185</v>
      </c>
      <c r="C46" s="179">
        <v>0</v>
      </c>
      <c r="D46" s="179">
        <v>0</v>
      </c>
      <c r="E46" s="179">
        <v>0</v>
      </c>
      <c r="F46" s="179">
        <v>0</v>
      </c>
      <c r="G46" s="259">
        <f t="shared" si="6"/>
        <v>0</v>
      </c>
      <c r="H46" s="179">
        <v>0</v>
      </c>
      <c r="I46" s="200"/>
      <c r="J46" s="180">
        <v>0</v>
      </c>
      <c r="K46" s="180">
        <v>0</v>
      </c>
      <c r="L46" s="261"/>
      <c r="M46" s="169"/>
      <c r="N46" s="169"/>
      <c r="O46" s="169"/>
    </row>
    <row r="47" spans="1:15" ht="18.75">
      <c r="A47" s="257">
        <v>9</v>
      </c>
      <c r="B47" s="258" t="s">
        <v>184</v>
      </c>
      <c r="C47" s="179">
        <v>0</v>
      </c>
      <c r="D47" s="179">
        <v>0</v>
      </c>
      <c r="E47" s="179">
        <v>0</v>
      </c>
      <c r="F47" s="179">
        <v>0</v>
      </c>
      <c r="G47" s="259">
        <f t="shared" si="6"/>
        <v>0</v>
      </c>
      <c r="H47" s="179">
        <v>0</v>
      </c>
      <c r="I47" s="200"/>
      <c r="J47" s="180">
        <v>0</v>
      </c>
      <c r="K47" s="180">
        <v>0</v>
      </c>
      <c r="L47" s="261"/>
      <c r="M47" s="169"/>
      <c r="N47" s="169"/>
      <c r="O47" s="169"/>
    </row>
    <row r="48" spans="1:15" ht="19.5" thickBot="1">
      <c r="A48" s="201"/>
      <c r="B48" s="202" t="s">
        <v>380</v>
      </c>
      <c r="C48" s="198">
        <f t="shared" ref="C48:K48" si="7">SUM(C39:C47)</f>
        <v>4580</v>
      </c>
      <c r="D48" s="198">
        <f t="shared" si="7"/>
        <v>2505</v>
      </c>
      <c r="E48" s="198">
        <f t="shared" si="7"/>
        <v>0</v>
      </c>
      <c r="F48" s="198">
        <f t="shared" si="7"/>
        <v>4735</v>
      </c>
      <c r="G48" s="198">
        <f t="shared" si="7"/>
        <v>4735</v>
      </c>
      <c r="H48" s="198">
        <f t="shared" si="7"/>
        <v>4100</v>
      </c>
      <c r="I48" s="198">
        <f t="shared" si="7"/>
        <v>8000</v>
      </c>
      <c r="J48" s="198">
        <f t="shared" si="7"/>
        <v>2100</v>
      </c>
      <c r="K48" s="198">
        <f t="shared" si="7"/>
        <v>13000</v>
      </c>
      <c r="L48" s="261"/>
      <c r="M48" s="169"/>
      <c r="N48" s="169"/>
      <c r="O48" s="169"/>
    </row>
    <row r="49" spans="1:109" ht="15.75" thickTop="1">
      <c r="A49" s="249"/>
      <c r="B49" s="249"/>
      <c r="C49" s="249"/>
      <c r="D49" s="249"/>
      <c r="E49" s="249"/>
      <c r="F49" s="249"/>
      <c r="G49" s="249"/>
      <c r="H49" s="249"/>
      <c r="I49" s="249"/>
      <c r="J49" s="261"/>
      <c r="K49" s="261"/>
      <c r="L49" s="261"/>
      <c r="M49" s="169"/>
      <c r="N49" s="169"/>
      <c r="O49" s="169"/>
    </row>
    <row r="50" spans="1:109" ht="29.25" thickBot="1">
      <c r="A50" s="495" t="s">
        <v>381</v>
      </c>
      <c r="B50" s="495"/>
      <c r="C50" s="495"/>
      <c r="D50" s="495"/>
      <c r="E50" s="495"/>
      <c r="F50" s="495"/>
      <c r="G50" s="495"/>
      <c r="H50" s="495"/>
      <c r="I50" s="495"/>
      <c r="J50" s="263"/>
      <c r="K50" s="263"/>
      <c r="L50" s="263"/>
      <c r="M50" s="169"/>
      <c r="N50" s="169"/>
      <c r="O50" s="169"/>
    </row>
    <row r="51" spans="1:109" ht="19.5" thickTop="1">
      <c r="A51" s="496" t="s">
        <v>134</v>
      </c>
      <c r="B51" s="498" t="s">
        <v>382</v>
      </c>
      <c r="C51" s="499"/>
      <c r="D51" s="499"/>
      <c r="E51" s="500"/>
      <c r="F51" s="501" t="s">
        <v>383</v>
      </c>
      <c r="G51" s="498" t="s">
        <v>384</v>
      </c>
      <c r="H51" s="499"/>
      <c r="I51" s="499"/>
      <c r="J51" s="500"/>
      <c r="K51" s="502" t="s">
        <v>385</v>
      </c>
      <c r="L51" s="264"/>
      <c r="M51" s="169"/>
      <c r="N51" s="169"/>
      <c r="O51" s="169"/>
    </row>
    <row r="52" spans="1:109" ht="18.75">
      <c r="A52" s="497"/>
      <c r="B52" s="504" t="s">
        <v>386</v>
      </c>
      <c r="C52" s="505"/>
      <c r="D52" s="504" t="s">
        <v>387</v>
      </c>
      <c r="E52" s="505"/>
      <c r="F52" s="473"/>
      <c r="G52" s="504" t="s">
        <v>386</v>
      </c>
      <c r="H52" s="505"/>
      <c r="I52" s="504" t="s">
        <v>387</v>
      </c>
      <c r="J52" s="505"/>
      <c r="K52" s="503"/>
      <c r="L52" s="264"/>
      <c r="M52" s="169"/>
      <c r="N52" s="169"/>
      <c r="O52" s="169"/>
    </row>
    <row r="53" spans="1:109" ht="18.75">
      <c r="A53" s="497"/>
      <c r="B53" s="203" t="s">
        <v>137</v>
      </c>
      <c r="C53" s="203" t="s">
        <v>138</v>
      </c>
      <c r="D53" s="203" t="s">
        <v>388</v>
      </c>
      <c r="E53" s="203" t="s">
        <v>138</v>
      </c>
      <c r="F53" s="473"/>
      <c r="G53" s="203" t="s">
        <v>137</v>
      </c>
      <c r="H53" s="203" t="s">
        <v>138</v>
      </c>
      <c r="I53" s="203" t="s">
        <v>137</v>
      </c>
      <c r="J53" s="203" t="s">
        <v>138</v>
      </c>
      <c r="K53" s="503"/>
      <c r="L53" s="264"/>
      <c r="M53" s="169"/>
      <c r="N53" s="169"/>
      <c r="O53" s="169"/>
    </row>
    <row r="54" spans="1:109" ht="18.75">
      <c r="A54" s="278" t="s">
        <v>140</v>
      </c>
      <c r="B54" s="204">
        <v>36</v>
      </c>
      <c r="C54" s="279">
        <f>B54*10</f>
        <v>360</v>
      </c>
      <c r="D54" s="204">
        <v>2</v>
      </c>
      <c r="E54" s="279">
        <f>D54*5</f>
        <v>10</v>
      </c>
      <c r="F54" s="279">
        <f>SUM(C54,E54)</f>
        <v>370</v>
      </c>
      <c r="G54" s="204">
        <v>102</v>
      </c>
      <c r="H54" s="279">
        <f>G54*10</f>
        <v>1020</v>
      </c>
      <c r="I54" s="204">
        <v>5</v>
      </c>
      <c r="J54" s="279">
        <f>I54*5</f>
        <v>25</v>
      </c>
      <c r="K54" s="280">
        <f>SUM(H54,J54)</f>
        <v>1045</v>
      </c>
      <c r="L54" s="265"/>
      <c r="M54" s="169"/>
      <c r="N54" s="169"/>
      <c r="O54" s="169"/>
    </row>
    <row r="55" spans="1:109" ht="18.75">
      <c r="A55" s="278" t="s">
        <v>141</v>
      </c>
      <c r="B55" s="204">
        <v>48</v>
      </c>
      <c r="C55" s="279">
        <f>B55*10</f>
        <v>480</v>
      </c>
      <c r="D55" s="204">
        <v>13</v>
      </c>
      <c r="E55" s="279">
        <f>D55*5</f>
        <v>65</v>
      </c>
      <c r="F55" s="279">
        <f>SUM(C55,E55)</f>
        <v>545</v>
      </c>
      <c r="G55" s="204">
        <v>11</v>
      </c>
      <c r="H55" s="279">
        <f>G55*10</f>
        <v>110</v>
      </c>
      <c r="I55" s="204">
        <v>16</v>
      </c>
      <c r="J55" s="279">
        <f>I55*5</f>
        <v>80</v>
      </c>
      <c r="K55" s="280">
        <f>SUM(H55,J55)</f>
        <v>190</v>
      </c>
      <c r="L55" s="265"/>
      <c r="M55" s="169"/>
      <c r="N55" s="169"/>
      <c r="O55" s="169"/>
    </row>
    <row r="56" spans="1:109" ht="18.75">
      <c r="A56" s="278" t="s">
        <v>142</v>
      </c>
      <c r="B56" s="204">
        <v>0</v>
      </c>
      <c r="C56" s="279">
        <f>B56*10</f>
        <v>0</v>
      </c>
      <c r="D56" s="204">
        <v>0</v>
      </c>
      <c r="E56" s="279">
        <f>D56*5</f>
        <v>0</v>
      </c>
      <c r="F56" s="279">
        <f>SUM(C56,E56)</f>
        <v>0</v>
      </c>
      <c r="G56" s="204">
        <v>4</v>
      </c>
      <c r="H56" s="279">
        <f>G56*10</f>
        <v>40</v>
      </c>
      <c r="I56" s="204">
        <v>3</v>
      </c>
      <c r="J56" s="279">
        <f>I56*5</f>
        <v>15</v>
      </c>
      <c r="K56" s="280">
        <f>SUM(H56,J56)</f>
        <v>55</v>
      </c>
      <c r="L56" s="265"/>
      <c r="M56" s="169"/>
      <c r="N56" s="169"/>
      <c r="O56" s="169"/>
    </row>
    <row r="57" spans="1:109" ht="18.75">
      <c r="A57" s="278" t="s">
        <v>143</v>
      </c>
      <c r="B57" s="204">
        <v>0</v>
      </c>
      <c r="C57" s="279">
        <f>B57*10</f>
        <v>0</v>
      </c>
      <c r="D57" s="204">
        <v>0</v>
      </c>
      <c r="E57" s="279">
        <f>D57*5</f>
        <v>0</v>
      </c>
      <c r="F57" s="279">
        <f>SUM(C57,E57)</f>
        <v>0</v>
      </c>
      <c r="G57" s="204">
        <v>6</v>
      </c>
      <c r="H57" s="279">
        <f>G57*10</f>
        <v>60</v>
      </c>
      <c r="I57" s="204">
        <v>90</v>
      </c>
      <c r="J57" s="279">
        <f>I57*5</f>
        <v>450</v>
      </c>
      <c r="K57" s="280">
        <f>SUM(H57,J57)</f>
        <v>510</v>
      </c>
      <c r="L57" s="265"/>
      <c r="M57" s="169"/>
      <c r="N57" s="169"/>
      <c r="O57" s="169"/>
    </row>
    <row r="58" spans="1:109" ht="19.5" thickBot="1">
      <c r="A58" s="205" t="s">
        <v>380</v>
      </c>
      <c r="B58" s="206">
        <f>SUM(B54:B57)</f>
        <v>84</v>
      </c>
      <c r="C58" s="206">
        <f>SUM(C54:C57)</f>
        <v>840</v>
      </c>
      <c r="D58" s="206">
        <f t="shared" ref="D58:K58" si="8">SUM(D54:D57)</f>
        <v>15</v>
      </c>
      <c r="E58" s="206">
        <f t="shared" si="8"/>
        <v>75</v>
      </c>
      <c r="F58" s="207">
        <f t="shared" si="8"/>
        <v>915</v>
      </c>
      <c r="G58" s="206">
        <f t="shared" si="8"/>
        <v>123</v>
      </c>
      <c r="H58" s="206">
        <f t="shared" si="8"/>
        <v>1230</v>
      </c>
      <c r="I58" s="206">
        <f t="shared" si="8"/>
        <v>114</v>
      </c>
      <c r="J58" s="206">
        <f t="shared" si="8"/>
        <v>570</v>
      </c>
      <c r="K58" s="208">
        <f t="shared" si="8"/>
        <v>1800</v>
      </c>
      <c r="L58" s="266"/>
      <c r="M58" s="169"/>
      <c r="N58" s="169"/>
      <c r="O58" s="169"/>
    </row>
    <row r="59" spans="1:109" ht="15.75" thickTop="1">
      <c r="A59" s="261"/>
      <c r="B59" s="261"/>
      <c r="C59" s="261"/>
      <c r="D59" s="261"/>
      <c r="E59" s="261"/>
      <c r="F59" s="261"/>
      <c r="G59" s="261"/>
      <c r="H59" s="261"/>
      <c r="I59" s="261"/>
      <c r="J59" s="261"/>
      <c r="K59" s="261"/>
      <c r="L59" s="261"/>
      <c r="M59" s="169"/>
      <c r="N59" s="169"/>
      <c r="O59" s="169"/>
    </row>
    <row r="60" spans="1:109" ht="23.25">
      <c r="A60" s="492" t="s">
        <v>389</v>
      </c>
      <c r="B60" s="492"/>
      <c r="C60" s="492"/>
      <c r="D60" s="492"/>
      <c r="E60" s="492"/>
      <c r="F60" s="492"/>
      <c r="G60" s="492"/>
      <c r="H60" s="492"/>
      <c r="I60" s="492"/>
      <c r="J60" s="492"/>
      <c r="K60" s="492"/>
      <c r="L60" s="267"/>
      <c r="M60" s="169"/>
      <c r="N60" s="169"/>
      <c r="O60" s="169"/>
    </row>
    <row r="61" spans="1:109" ht="15.75" thickBot="1">
      <c r="A61" s="261"/>
      <c r="B61" s="276"/>
      <c r="C61" s="277"/>
      <c r="D61" s="277"/>
      <c r="E61" s="261"/>
      <c r="F61" s="261"/>
      <c r="G61" s="261"/>
      <c r="H61" s="261"/>
      <c r="I61" s="261"/>
      <c r="J61" s="261"/>
      <c r="K61" s="261"/>
      <c r="L61" s="261"/>
      <c r="M61" s="169"/>
      <c r="N61" s="169"/>
      <c r="O61" s="169"/>
    </row>
    <row r="62" spans="1:109" ht="16.5" thickTop="1">
      <c r="A62" s="488" t="s">
        <v>321</v>
      </c>
      <c r="B62" s="490" t="s">
        <v>390</v>
      </c>
      <c r="C62" s="479" t="s">
        <v>391</v>
      </c>
      <c r="D62" s="479" t="s">
        <v>392</v>
      </c>
      <c r="E62" s="479" t="s">
        <v>393</v>
      </c>
      <c r="F62" s="479" t="s">
        <v>394</v>
      </c>
      <c r="G62" s="479" t="s">
        <v>395</v>
      </c>
      <c r="H62" s="479" t="s">
        <v>396</v>
      </c>
      <c r="I62" s="479" t="s">
        <v>397</v>
      </c>
      <c r="J62" s="479" t="s">
        <v>398</v>
      </c>
      <c r="K62" s="484" t="s">
        <v>399</v>
      </c>
      <c r="L62" s="268"/>
      <c r="M62" s="169"/>
      <c r="N62" s="169"/>
      <c r="O62" s="169"/>
      <c r="AF62" s="486" t="s">
        <v>321</v>
      </c>
      <c r="AG62" s="481" t="s">
        <v>400</v>
      </c>
      <c r="AH62" s="482"/>
      <c r="AI62" s="482"/>
      <c r="AJ62" s="482"/>
      <c r="AK62" s="482"/>
      <c r="AL62" s="482"/>
      <c r="AM62" s="482"/>
      <c r="AN62" s="483"/>
      <c r="AO62" s="209"/>
      <c r="AP62" s="209"/>
      <c r="AQ62" s="209"/>
      <c r="AR62" s="209"/>
      <c r="AS62" s="478" t="s">
        <v>321</v>
      </c>
      <c r="AT62" s="481" t="s">
        <v>401</v>
      </c>
      <c r="AU62" s="482"/>
      <c r="AV62" s="482"/>
      <c r="AW62" s="482"/>
      <c r="AX62" s="482"/>
      <c r="AY62" s="482"/>
      <c r="AZ62" s="482"/>
      <c r="BA62" s="483"/>
      <c r="BB62" s="209"/>
      <c r="BC62" s="209"/>
      <c r="BD62" s="209"/>
      <c r="BE62" s="209"/>
      <c r="BF62" s="478" t="s">
        <v>321</v>
      </c>
      <c r="BG62" s="481" t="s">
        <v>402</v>
      </c>
      <c r="BH62" s="482"/>
      <c r="BI62" s="482"/>
      <c r="BJ62" s="482"/>
      <c r="BK62" s="482"/>
      <c r="BL62" s="482"/>
      <c r="BM62" s="482"/>
      <c r="BN62" s="483"/>
      <c r="BO62" s="209"/>
      <c r="BP62" s="209"/>
      <c r="BQ62" s="209"/>
      <c r="BR62" s="209"/>
      <c r="BS62" s="478" t="s">
        <v>321</v>
      </c>
      <c r="BT62" s="477" t="s">
        <v>403</v>
      </c>
      <c r="BU62" s="477"/>
      <c r="BV62" s="477"/>
      <c r="BW62" s="477"/>
      <c r="BX62" s="477"/>
      <c r="BY62" s="477"/>
      <c r="BZ62" s="477"/>
      <c r="CA62" s="477"/>
      <c r="CB62" s="210"/>
      <c r="CC62" s="209"/>
      <c r="CD62" s="209"/>
      <c r="CE62" s="209"/>
      <c r="CF62" s="478" t="s">
        <v>321</v>
      </c>
      <c r="CG62" s="477" t="s">
        <v>404</v>
      </c>
      <c r="CH62" s="477"/>
      <c r="CI62" s="477"/>
      <c r="CJ62" s="477"/>
      <c r="CK62" s="477"/>
      <c r="CL62" s="477"/>
      <c r="CM62" s="477"/>
      <c r="CN62" s="477"/>
      <c r="CO62" s="210"/>
      <c r="CP62" s="209"/>
      <c r="CQ62" s="209"/>
      <c r="CR62" s="209"/>
      <c r="CS62" s="478" t="s">
        <v>321</v>
      </c>
      <c r="CT62" s="477" t="s">
        <v>405</v>
      </c>
      <c r="CU62" s="477"/>
      <c r="CV62" s="477"/>
      <c r="CW62" s="477"/>
      <c r="CX62" s="477"/>
      <c r="CY62" s="477"/>
      <c r="CZ62" s="477"/>
      <c r="DA62" s="477"/>
      <c r="DB62" s="210"/>
      <c r="DC62" s="210"/>
      <c r="DD62" s="211"/>
      <c r="DE62" s="211"/>
    </row>
    <row r="63" spans="1:109" ht="33.75" customHeight="1">
      <c r="A63" s="489"/>
      <c r="B63" s="491"/>
      <c r="C63" s="480"/>
      <c r="D63" s="480"/>
      <c r="E63" s="480"/>
      <c r="F63" s="480"/>
      <c r="G63" s="480"/>
      <c r="H63" s="480"/>
      <c r="I63" s="480"/>
      <c r="J63" s="480"/>
      <c r="K63" s="485"/>
      <c r="L63" s="268"/>
      <c r="M63" s="169"/>
      <c r="N63" s="169"/>
      <c r="O63" s="169"/>
      <c r="AF63" s="487"/>
      <c r="AG63" s="212" t="s">
        <v>390</v>
      </c>
      <c r="AH63" s="213" t="s">
        <v>391</v>
      </c>
      <c r="AI63" s="213" t="s">
        <v>406</v>
      </c>
      <c r="AJ63" s="213" t="s">
        <v>407</v>
      </c>
      <c r="AK63" s="213" t="s">
        <v>394</v>
      </c>
      <c r="AL63" s="213" t="s">
        <v>408</v>
      </c>
      <c r="AM63" s="213" t="s">
        <v>396</v>
      </c>
      <c r="AN63" s="213" t="s">
        <v>397</v>
      </c>
      <c r="AO63" s="213" t="s">
        <v>409</v>
      </c>
      <c r="AP63" s="213"/>
      <c r="AQ63" s="213"/>
      <c r="AR63" s="213"/>
      <c r="AS63" s="478"/>
      <c r="AT63" s="212" t="s">
        <v>390</v>
      </c>
      <c r="AU63" s="213" t="s">
        <v>391</v>
      </c>
      <c r="AV63" s="213" t="s">
        <v>406</v>
      </c>
      <c r="AW63" s="213" t="s">
        <v>407</v>
      </c>
      <c r="AX63" s="213" t="s">
        <v>394</v>
      </c>
      <c r="AY63" s="213" t="s">
        <v>408</v>
      </c>
      <c r="AZ63" s="213" t="s">
        <v>396</v>
      </c>
      <c r="BA63" s="213" t="s">
        <v>397</v>
      </c>
      <c r="BB63" s="213" t="s">
        <v>409</v>
      </c>
      <c r="BC63" s="213"/>
      <c r="BD63" s="213"/>
      <c r="BE63" s="213"/>
      <c r="BF63" s="478"/>
      <c r="BG63" s="212" t="s">
        <v>390</v>
      </c>
      <c r="BH63" s="213" t="s">
        <v>391</v>
      </c>
      <c r="BI63" s="213" t="s">
        <v>406</v>
      </c>
      <c r="BJ63" s="213" t="s">
        <v>407</v>
      </c>
      <c r="BK63" s="213" t="s">
        <v>394</v>
      </c>
      <c r="BL63" s="214" t="s">
        <v>410</v>
      </c>
      <c r="BM63" s="213" t="s">
        <v>396</v>
      </c>
      <c r="BN63" s="213" t="s">
        <v>397</v>
      </c>
      <c r="BO63" s="213" t="s">
        <v>409</v>
      </c>
      <c r="BP63" s="213"/>
      <c r="BQ63" s="213"/>
      <c r="BR63" s="213"/>
      <c r="BS63" s="478"/>
      <c r="BT63" s="212" t="s">
        <v>390</v>
      </c>
      <c r="BU63" s="213" t="s">
        <v>391</v>
      </c>
      <c r="BV63" s="213" t="s">
        <v>406</v>
      </c>
      <c r="BW63" s="213" t="s">
        <v>407</v>
      </c>
      <c r="BX63" s="213" t="s">
        <v>394</v>
      </c>
      <c r="BY63" s="214" t="s">
        <v>410</v>
      </c>
      <c r="BZ63" s="213" t="s">
        <v>396</v>
      </c>
      <c r="CA63" s="213" t="s">
        <v>397</v>
      </c>
      <c r="CB63" s="213" t="s">
        <v>409</v>
      </c>
      <c r="CC63" s="213"/>
      <c r="CD63" s="213"/>
      <c r="CE63" s="213"/>
      <c r="CF63" s="478"/>
      <c r="CG63" s="212" t="s">
        <v>390</v>
      </c>
      <c r="CH63" s="213" t="s">
        <v>391</v>
      </c>
      <c r="CI63" s="213" t="s">
        <v>406</v>
      </c>
      <c r="CJ63" s="213" t="s">
        <v>407</v>
      </c>
      <c r="CK63" s="213" t="s">
        <v>394</v>
      </c>
      <c r="CL63" s="214" t="s">
        <v>410</v>
      </c>
      <c r="CM63" s="213" t="s">
        <v>396</v>
      </c>
      <c r="CN63" s="213" t="s">
        <v>397</v>
      </c>
      <c r="CO63" s="213" t="s">
        <v>409</v>
      </c>
      <c r="CP63" s="213"/>
      <c r="CQ63" s="213"/>
      <c r="CR63" s="213"/>
      <c r="CS63" s="478"/>
      <c r="CT63" s="212" t="s">
        <v>390</v>
      </c>
      <c r="CU63" s="213" t="s">
        <v>391</v>
      </c>
      <c r="CV63" s="213" t="s">
        <v>406</v>
      </c>
      <c r="CW63" s="213" t="s">
        <v>407</v>
      </c>
      <c r="CX63" s="213" t="s">
        <v>394</v>
      </c>
      <c r="CY63" s="214" t="s">
        <v>410</v>
      </c>
      <c r="CZ63" s="213" t="s">
        <v>396</v>
      </c>
      <c r="DA63" s="213" t="s">
        <v>397</v>
      </c>
      <c r="DB63" s="213" t="s">
        <v>409</v>
      </c>
      <c r="DC63" s="213"/>
      <c r="DD63" s="211"/>
      <c r="DE63" s="211"/>
    </row>
    <row r="64" spans="1:109" ht="18.75">
      <c r="A64" s="257">
        <v>1</v>
      </c>
      <c r="B64" s="215" t="s">
        <v>411</v>
      </c>
      <c r="C64" s="216" t="s">
        <v>412</v>
      </c>
      <c r="D64" s="217">
        <v>16</v>
      </c>
      <c r="E64" s="218">
        <v>71300</v>
      </c>
      <c r="F64" s="218" t="s">
        <v>413</v>
      </c>
      <c r="G64" s="219">
        <v>478909</v>
      </c>
      <c r="H64" s="218" t="s">
        <v>414</v>
      </c>
      <c r="I64" s="218" t="s">
        <v>415</v>
      </c>
      <c r="J64" s="218" t="s">
        <v>415</v>
      </c>
      <c r="K64" s="220" t="s">
        <v>400</v>
      </c>
      <c r="L64" s="269"/>
      <c r="M64" s="169"/>
      <c r="N64" s="169"/>
      <c r="O64" s="169"/>
      <c r="AC64" t="str">
        <f>MID(F64,5,4)</f>
        <v>1995</v>
      </c>
      <c r="AD64">
        <f>IF(D64&lt;=0,1,0)*(IF(K64="SANVIDA",0,1))</f>
        <v>0</v>
      </c>
      <c r="AE64">
        <f>IF(AND(AQ64=""),"",IF(AQ64=0,"",AQ64))</f>
        <v>1</v>
      </c>
      <c r="AF64" s="221">
        <v>1</v>
      </c>
      <c r="AG64" s="222" t="str">
        <f>IF($K64="GAZETTED - REGULAR",B64,IF($K64="GAZETTED - FIX PAY",B64,0))</f>
        <v>Jherh m"kk ikfy;k</v>
      </c>
      <c r="AH64" s="223" t="str">
        <f>IF($K64="GAZETTED - REGULAR",C64,IF($K64="GAZETTED - FIX PAY",C64,0))</f>
        <v>PRINCIPAL</v>
      </c>
      <c r="AI64" s="223">
        <f t="shared" ref="AI64:AP64" si="9">IF($K64="GAZETTED - REGULAR",D64,IF($K64="GAZETTED - FIX PAY",D64,0))</f>
        <v>16</v>
      </c>
      <c r="AJ64" s="223">
        <f t="shared" si="9"/>
        <v>71300</v>
      </c>
      <c r="AK64" s="223" t="str">
        <f t="shared" si="9"/>
        <v>RJAJ199506021728</v>
      </c>
      <c r="AL64" s="223">
        <f t="shared" si="9"/>
        <v>478909</v>
      </c>
      <c r="AM64" s="223" t="str">
        <f t="shared" si="9"/>
        <v>FEMALE</v>
      </c>
      <c r="AN64" s="223" t="str">
        <f t="shared" si="9"/>
        <v>NO</v>
      </c>
      <c r="AO64" s="223" t="str">
        <f t="shared" si="9"/>
        <v>NO</v>
      </c>
      <c r="AP64" s="223" t="str">
        <f t="shared" si="9"/>
        <v>GAZETTED - REGULAR</v>
      </c>
      <c r="AQ64" s="223">
        <f>IF(AND(K64=""),"",IF(OR(K64=AG$62,K64=$BG$62),1,0))</f>
        <v>1</v>
      </c>
      <c r="AR64" t="str">
        <f>IF(AND(BD64=""),"",IF(BD64=0,"",BD64))</f>
        <v/>
      </c>
      <c r="AS64" s="221">
        <v>1</v>
      </c>
      <c r="AT64" s="222">
        <f>IF($K64="NON GAZETTED - REGULAR",B64,IF($K64="NON GAZETTED - FIX PAY",B64,0))</f>
        <v>0</v>
      </c>
      <c r="AU64" s="224">
        <f>IF($K64="NON GAZETTED - REGULAR",C64,IF($K64="NON GAZETTED - FIX PAY",C64,0))</f>
        <v>0</v>
      </c>
      <c r="AV64" s="224">
        <f t="shared" ref="AV64:BC64" si="10">IF($K64="NON GAZETTED - REGULAR",D64,IF($K64="NON GAZETTED - FIX PAY",D64,0))</f>
        <v>0</v>
      </c>
      <c r="AW64" s="224">
        <f t="shared" si="10"/>
        <v>0</v>
      </c>
      <c r="AX64" s="224">
        <f t="shared" si="10"/>
        <v>0</v>
      </c>
      <c r="AY64" s="224">
        <f t="shared" si="10"/>
        <v>0</v>
      </c>
      <c r="AZ64" s="224">
        <f t="shared" si="10"/>
        <v>0</v>
      </c>
      <c r="BA64" s="224">
        <f t="shared" si="10"/>
        <v>0</v>
      </c>
      <c r="BB64" s="224">
        <f t="shared" si="10"/>
        <v>0</v>
      </c>
      <c r="BC64" s="224">
        <f t="shared" si="10"/>
        <v>0</v>
      </c>
      <c r="BD64" s="223">
        <f>IF(AND(K64=""),"",IF(OR(K64=AT$62,K64=$BT$62),1,0))</f>
        <v>0</v>
      </c>
      <c r="BE64" t="str">
        <f>IF(AND(BQ64=""),"",IF(BQ64=0,"",BQ64))</f>
        <v/>
      </c>
      <c r="BF64" s="221">
        <v>1</v>
      </c>
      <c r="BG64" s="222">
        <f>IF($K64="GAZETTED - FIX PAY",B64,0)</f>
        <v>0</v>
      </c>
      <c r="BH64" s="223">
        <f>IF($K64="GAZETTED - FIX PAY",C64,0)</f>
        <v>0</v>
      </c>
      <c r="BI64" s="223">
        <f t="shared" ref="BG64:BP79" si="11">IF($K64="GAZETTED - FIX PAY",D64,0)</f>
        <v>0</v>
      </c>
      <c r="BJ64" s="223">
        <f t="shared" si="11"/>
        <v>0</v>
      </c>
      <c r="BK64" s="223">
        <f t="shared" si="11"/>
        <v>0</v>
      </c>
      <c r="BL64" s="223">
        <f t="shared" si="11"/>
        <v>0</v>
      </c>
      <c r="BM64" s="223">
        <f t="shared" si="11"/>
        <v>0</v>
      </c>
      <c r="BN64" s="223">
        <f t="shared" si="11"/>
        <v>0</v>
      </c>
      <c r="BO64" s="223">
        <f t="shared" si="11"/>
        <v>0</v>
      </c>
      <c r="BP64" s="223">
        <f t="shared" si="11"/>
        <v>0</v>
      </c>
      <c r="BQ64" s="223">
        <f t="shared" ref="BQ64:BQ113" si="12">IF(AND(K64=""),"",IF(K64=BG$62,1,0))</f>
        <v>0</v>
      </c>
      <c r="BR64" t="str">
        <f>IF(AND(CD64=""),"",IF(CD64=0,"",CD64))</f>
        <v/>
      </c>
      <c r="BS64" s="221">
        <v>1</v>
      </c>
      <c r="BT64" s="222">
        <f>IF($K64="NON GAZETTED - FIX PAY",B64,0)</f>
        <v>0</v>
      </c>
      <c r="BU64" s="223">
        <f>IF($K64="NON GAZETTED - FIX PAY",C64,0)</f>
        <v>0</v>
      </c>
      <c r="BV64" s="223">
        <f t="shared" ref="BT64:CC79" si="13">IF($K64="NON GAZETTED - FIX PAY",D64,0)</f>
        <v>0</v>
      </c>
      <c r="BW64" s="223">
        <f t="shared" si="13"/>
        <v>0</v>
      </c>
      <c r="BX64" s="223">
        <f t="shared" si="13"/>
        <v>0</v>
      </c>
      <c r="BY64" s="223">
        <f t="shared" si="13"/>
        <v>0</v>
      </c>
      <c r="BZ64" s="223">
        <f t="shared" si="13"/>
        <v>0</v>
      </c>
      <c r="CA64" s="223">
        <f t="shared" si="13"/>
        <v>0</v>
      </c>
      <c r="CB64" s="223">
        <f t="shared" si="13"/>
        <v>0</v>
      </c>
      <c r="CC64" s="223">
        <f t="shared" si="13"/>
        <v>0</v>
      </c>
      <c r="CD64" s="223">
        <f t="shared" ref="CD64:CD113" si="14">IF(AND(K64=""),"",IF(K64=BT$62,1,0))</f>
        <v>0</v>
      </c>
      <c r="CE64" t="str">
        <f>IF(AND(CQ64=""),"",IF(CQ64=0,"",CQ64))</f>
        <v/>
      </c>
      <c r="CF64" s="221">
        <v>1</v>
      </c>
      <c r="CG64" s="222">
        <f t="shared" ref="CG64:CP79" si="15">IF($K64="GAZETTED - SANVIDA",B64,0)</f>
        <v>0</v>
      </c>
      <c r="CH64" s="223">
        <f t="shared" si="15"/>
        <v>0</v>
      </c>
      <c r="CI64" s="223">
        <f t="shared" si="15"/>
        <v>0</v>
      </c>
      <c r="CJ64" s="223">
        <f t="shared" si="15"/>
        <v>0</v>
      </c>
      <c r="CK64" s="223">
        <f t="shared" si="15"/>
        <v>0</v>
      </c>
      <c r="CL64" s="223">
        <f t="shared" si="15"/>
        <v>0</v>
      </c>
      <c r="CM64" s="223">
        <f t="shared" si="15"/>
        <v>0</v>
      </c>
      <c r="CN64" s="223">
        <f t="shared" si="15"/>
        <v>0</v>
      </c>
      <c r="CO64" s="223">
        <f t="shared" si="15"/>
        <v>0</v>
      </c>
      <c r="CP64" s="223">
        <f t="shared" si="15"/>
        <v>0</v>
      </c>
      <c r="CQ64" s="223">
        <f t="shared" ref="CQ64:CQ113" si="16">IF(AND(K64=""),"",IF(K64=CG$62,1,0))</f>
        <v>0</v>
      </c>
      <c r="CR64" t="str">
        <f>IF(AND(DD64=""),"",IF(DD64=0,"",DD64))</f>
        <v/>
      </c>
      <c r="CS64" s="221">
        <v>1</v>
      </c>
      <c r="CT64" s="222">
        <f t="shared" ref="CT64:DC79" si="17">IF($K64="NON GAZETTED - SANVIDA",B64,0)</f>
        <v>0</v>
      </c>
      <c r="CU64" s="223">
        <f t="shared" si="17"/>
        <v>0</v>
      </c>
      <c r="CV64" s="223">
        <f t="shared" si="17"/>
        <v>0</v>
      </c>
      <c r="CW64" s="223">
        <f t="shared" si="17"/>
        <v>0</v>
      </c>
      <c r="CX64" s="223">
        <f t="shared" si="17"/>
        <v>0</v>
      </c>
      <c r="CY64" s="223">
        <f t="shared" si="17"/>
        <v>0</v>
      </c>
      <c r="CZ64" s="223">
        <f t="shared" si="17"/>
        <v>0</v>
      </c>
      <c r="DA64" s="223">
        <f t="shared" si="17"/>
        <v>0</v>
      </c>
      <c r="DB64" s="223">
        <f t="shared" si="17"/>
        <v>0</v>
      </c>
      <c r="DC64" s="223">
        <f t="shared" si="17"/>
        <v>0</v>
      </c>
      <c r="DD64" s="223">
        <f t="shared" ref="DD64:DD114" si="18">IF(AND(K64=""),"",IF(K64=CT$62,1,0))</f>
        <v>0</v>
      </c>
      <c r="DE64" s="225"/>
    </row>
    <row r="65" spans="1:109" ht="18.75">
      <c r="A65" s="257">
        <v>2</v>
      </c>
      <c r="B65" s="215" t="s">
        <v>416</v>
      </c>
      <c r="C65" s="216" t="s">
        <v>417</v>
      </c>
      <c r="D65" s="217">
        <v>11</v>
      </c>
      <c r="E65" s="218">
        <v>45600</v>
      </c>
      <c r="F65" s="218" t="s">
        <v>413</v>
      </c>
      <c r="G65" s="219">
        <v>110041926330</v>
      </c>
      <c r="H65" s="218" t="s">
        <v>418</v>
      </c>
      <c r="I65" s="218" t="s">
        <v>415</v>
      </c>
      <c r="J65" s="218" t="s">
        <v>415</v>
      </c>
      <c r="K65" s="220" t="s">
        <v>401</v>
      </c>
      <c r="L65" s="269"/>
      <c r="M65" s="169"/>
      <c r="N65" s="169"/>
      <c r="O65" s="169"/>
      <c r="AC65" t="str">
        <f t="shared" ref="AC65:AC114" si="19">MID(F65,5,4)</f>
        <v>1995</v>
      </c>
      <c r="AD65">
        <f t="shared" ref="AD65:AD112" si="20">IF(D65&lt;=0,1,0)*(IF(K65="SANVIDA",0,1))</f>
        <v>0</v>
      </c>
      <c r="AE65" t="str">
        <f>IF(AND(AQ65=""),"",IF(AQ65=0,"",1+(MAX(AE$64:AE64))))</f>
        <v/>
      </c>
      <c r="AF65" s="226">
        <v>2</v>
      </c>
      <c r="AG65" s="222">
        <f t="shared" ref="AG65:AG113" si="21">IF($K65="GAZETTED - REGULAR",B65,IF($K65="GAZETTED - FIX PAY",B65,0))</f>
        <v>0</v>
      </c>
      <c r="AH65" s="223">
        <f t="shared" ref="AH65:AH113" si="22">IF($K65="GAZETTED - REGULAR",C65,IF($K65="GAZETTED - FIX PAY",C65,0))</f>
        <v>0</v>
      </c>
      <c r="AI65" s="223">
        <f t="shared" ref="AI65:AI113" si="23">IF($K65="GAZETTED - REGULAR",D65,IF($K65="GAZETTED - FIX PAY",D65,0))</f>
        <v>0</v>
      </c>
      <c r="AJ65" s="223">
        <f t="shared" ref="AJ65:AJ113" si="24">IF($K65="GAZETTED - REGULAR",E65,IF($K65="GAZETTED - FIX PAY",E65,0))</f>
        <v>0</v>
      </c>
      <c r="AK65" s="223">
        <f t="shared" ref="AK65:AK113" si="25">IF($K65="GAZETTED - REGULAR",F65,IF($K65="GAZETTED - FIX PAY",F65,0))</f>
        <v>0</v>
      </c>
      <c r="AL65" s="223">
        <f t="shared" ref="AL65:AL113" si="26">IF($K65="GAZETTED - REGULAR",G65,IF($K65="GAZETTED - FIX PAY",G65,0))</f>
        <v>0</v>
      </c>
      <c r="AM65" s="223">
        <f t="shared" ref="AM65:AM113" si="27">IF($K65="GAZETTED - REGULAR",H65,IF($K65="GAZETTED - FIX PAY",H65,0))</f>
        <v>0</v>
      </c>
      <c r="AN65" s="223">
        <f t="shared" ref="AN65:AN113" si="28">IF($K65="GAZETTED - REGULAR",I65,IF($K65="GAZETTED - FIX PAY",I65,0))</f>
        <v>0</v>
      </c>
      <c r="AO65" s="223">
        <f t="shared" ref="AO65:AO113" si="29">IF($K65="GAZETTED - REGULAR",J65,IF($K65="GAZETTED - FIX PAY",J65,0))</f>
        <v>0</v>
      </c>
      <c r="AP65" s="223">
        <f t="shared" ref="AP65:AP113" si="30">IF($K65="GAZETTED - REGULAR",K65,IF($K65="GAZETTED - FIX PAY",K65,0))</f>
        <v>0</v>
      </c>
      <c r="AQ65" s="223">
        <f t="shared" ref="AQ65:AQ113" si="31">IF(AND(K65=""),"",IF(OR(K65=AG$62,K65=$BG$62),1,0))</f>
        <v>0</v>
      </c>
      <c r="AR65">
        <f>IF(AND(BD65=""),"",IF(BD65=0,"",1+(MAX(AR$64:AR64))))</f>
        <v>1</v>
      </c>
      <c r="AS65" s="226">
        <v>2</v>
      </c>
      <c r="AT65" s="222" t="str">
        <f t="shared" ref="AT65:AT113" si="32">IF($K65="NON GAZETTED - REGULAR",B65,IF($K65="NON GAZETTED - FIX PAY",B65,0))</f>
        <v>Jh ;ksxsUnz</v>
      </c>
      <c r="AU65" s="224" t="str">
        <f t="shared" ref="AU65:AU113" si="33">IF($K65="NON GAZETTED - REGULAR",C65,IF($K65="NON GAZETTED - FIX PAY",C65,0))</f>
        <v>TEACHER-II</v>
      </c>
      <c r="AV65" s="224">
        <f t="shared" ref="AV65:AV113" si="34">IF($K65="NON GAZETTED - REGULAR",D65,IF($K65="NON GAZETTED - FIX PAY",D65,0))</f>
        <v>11</v>
      </c>
      <c r="AW65" s="224">
        <f t="shared" ref="AW65:AW113" si="35">IF($K65="NON GAZETTED - REGULAR",E65,IF($K65="NON GAZETTED - FIX PAY",E65,0))</f>
        <v>45600</v>
      </c>
      <c r="AX65" s="224" t="str">
        <f t="shared" ref="AX65:AX113" si="36">IF($K65="NON GAZETTED - REGULAR",F65,IF($K65="NON GAZETTED - FIX PAY",F65,0))</f>
        <v>RJAJ199506021728</v>
      </c>
      <c r="AY65" s="224">
        <f t="shared" ref="AY65:AY113" si="37">IF($K65="NON GAZETTED - REGULAR",G65,IF($K65="NON GAZETTED - FIX PAY",G65,0))</f>
        <v>110041926330</v>
      </c>
      <c r="AZ65" s="224" t="str">
        <f t="shared" ref="AZ65:AZ113" si="38">IF($K65="NON GAZETTED - REGULAR",H65,IF($K65="NON GAZETTED - FIX PAY",H65,0))</f>
        <v>MALE</v>
      </c>
      <c r="BA65" s="224" t="str">
        <f t="shared" ref="BA65:BA113" si="39">IF($K65="NON GAZETTED - REGULAR",I65,IF($K65="NON GAZETTED - FIX PAY",I65,0))</f>
        <v>NO</v>
      </c>
      <c r="BB65" s="224" t="str">
        <f t="shared" ref="BB65:BB113" si="40">IF($K65="NON GAZETTED - REGULAR",J65,IF($K65="NON GAZETTED - FIX PAY",J65,0))</f>
        <v>NO</v>
      </c>
      <c r="BC65" s="224" t="str">
        <f t="shared" ref="BC65:BC113" si="41">IF($K65="NON GAZETTED - REGULAR",K65,IF($K65="NON GAZETTED - FIX PAY",K65,0))</f>
        <v>NON GAZETTED - REGULAR</v>
      </c>
      <c r="BD65" s="223">
        <f t="shared" ref="BD65:BD113" si="42">IF(AND(K65=""),"",IF(OR(K65=AT$62,K65=$BT$62),1,0))</f>
        <v>1</v>
      </c>
      <c r="BE65" t="str">
        <f>IF(AND(BQ65=""),"",IF(BQ65=0,"",1+(MAX(BE$64:BE64))))</f>
        <v/>
      </c>
      <c r="BF65" s="226">
        <v>2</v>
      </c>
      <c r="BG65" s="222">
        <f t="shared" si="11"/>
        <v>0</v>
      </c>
      <c r="BH65" s="223">
        <f t="shared" si="11"/>
        <v>0</v>
      </c>
      <c r="BI65" s="223">
        <f t="shared" si="11"/>
        <v>0</v>
      </c>
      <c r="BJ65" s="223">
        <f t="shared" si="11"/>
        <v>0</v>
      </c>
      <c r="BK65" s="223">
        <f t="shared" si="11"/>
        <v>0</v>
      </c>
      <c r="BL65" s="223">
        <f t="shared" si="11"/>
        <v>0</v>
      </c>
      <c r="BM65" s="223">
        <f t="shared" si="11"/>
        <v>0</v>
      </c>
      <c r="BN65" s="223">
        <f t="shared" si="11"/>
        <v>0</v>
      </c>
      <c r="BO65" s="223">
        <f t="shared" si="11"/>
        <v>0</v>
      </c>
      <c r="BP65" s="223">
        <f t="shared" si="11"/>
        <v>0</v>
      </c>
      <c r="BQ65" s="223">
        <f t="shared" si="12"/>
        <v>0</v>
      </c>
      <c r="BR65" t="str">
        <f>IF(AND(CD65=""),"",IF(CD65=0,"",1+(MAX(BR$64:BR64))))</f>
        <v/>
      </c>
      <c r="BS65" s="226">
        <v>2</v>
      </c>
      <c r="BT65" s="222">
        <f t="shared" si="13"/>
        <v>0</v>
      </c>
      <c r="BU65" s="223">
        <f t="shared" si="13"/>
        <v>0</v>
      </c>
      <c r="BV65" s="223">
        <f t="shared" si="13"/>
        <v>0</v>
      </c>
      <c r="BW65" s="223">
        <f t="shared" si="13"/>
        <v>0</v>
      </c>
      <c r="BX65" s="223">
        <f t="shared" si="13"/>
        <v>0</v>
      </c>
      <c r="BY65" s="223">
        <f t="shared" si="13"/>
        <v>0</v>
      </c>
      <c r="BZ65" s="223">
        <f t="shared" si="13"/>
        <v>0</v>
      </c>
      <c r="CA65" s="223">
        <f t="shared" si="13"/>
        <v>0</v>
      </c>
      <c r="CB65" s="223">
        <f t="shared" si="13"/>
        <v>0</v>
      </c>
      <c r="CC65" s="223">
        <f t="shared" si="13"/>
        <v>0</v>
      </c>
      <c r="CD65" s="223">
        <f t="shared" si="14"/>
        <v>0</v>
      </c>
      <c r="CE65" t="str">
        <f>IF(AND(CQ65=""),"",IF(CQ65=0,"",1+(MAX(CE$64:CE64))))</f>
        <v/>
      </c>
      <c r="CF65" s="226">
        <v>2</v>
      </c>
      <c r="CG65" s="222">
        <f t="shared" si="15"/>
        <v>0</v>
      </c>
      <c r="CH65" s="223">
        <f t="shared" si="15"/>
        <v>0</v>
      </c>
      <c r="CI65" s="223">
        <f t="shared" si="15"/>
        <v>0</v>
      </c>
      <c r="CJ65" s="223">
        <f t="shared" si="15"/>
        <v>0</v>
      </c>
      <c r="CK65" s="223">
        <f t="shared" si="15"/>
        <v>0</v>
      </c>
      <c r="CL65" s="223">
        <f t="shared" si="15"/>
        <v>0</v>
      </c>
      <c r="CM65" s="223">
        <f t="shared" si="15"/>
        <v>0</v>
      </c>
      <c r="CN65" s="223">
        <f t="shared" si="15"/>
        <v>0</v>
      </c>
      <c r="CO65" s="223">
        <f t="shared" si="15"/>
        <v>0</v>
      </c>
      <c r="CP65" s="223">
        <f t="shared" si="15"/>
        <v>0</v>
      </c>
      <c r="CQ65" s="223">
        <f t="shared" si="16"/>
        <v>0</v>
      </c>
      <c r="CR65" t="str">
        <f>IF(AND(DD65=""),"",IF(DD65=0,"",1+(MAX(CR$64:CR64))))</f>
        <v/>
      </c>
      <c r="CS65" s="226">
        <v>2</v>
      </c>
      <c r="CT65" s="222">
        <f t="shared" si="17"/>
        <v>0</v>
      </c>
      <c r="CU65" s="223">
        <f t="shared" si="17"/>
        <v>0</v>
      </c>
      <c r="CV65" s="223">
        <f t="shared" si="17"/>
        <v>0</v>
      </c>
      <c r="CW65" s="223">
        <f t="shared" si="17"/>
        <v>0</v>
      </c>
      <c r="CX65" s="223">
        <f t="shared" si="17"/>
        <v>0</v>
      </c>
      <c r="CY65" s="223">
        <f t="shared" si="17"/>
        <v>0</v>
      </c>
      <c r="CZ65" s="223">
        <f t="shared" si="17"/>
        <v>0</v>
      </c>
      <c r="DA65" s="223">
        <f t="shared" si="17"/>
        <v>0</v>
      </c>
      <c r="DB65" s="223">
        <f t="shared" si="17"/>
        <v>0</v>
      </c>
      <c r="DC65" s="223">
        <f t="shared" si="17"/>
        <v>0</v>
      </c>
      <c r="DD65" s="223">
        <f t="shared" si="18"/>
        <v>0</v>
      </c>
      <c r="DE65" s="225"/>
    </row>
    <row r="66" spans="1:109" ht="18.75">
      <c r="A66" s="257">
        <v>3</v>
      </c>
      <c r="B66" s="215" t="s">
        <v>419</v>
      </c>
      <c r="C66" s="216" t="s">
        <v>417</v>
      </c>
      <c r="D66" s="217">
        <v>11</v>
      </c>
      <c r="E66" s="218">
        <v>53900</v>
      </c>
      <c r="F66" s="218" t="s">
        <v>413</v>
      </c>
      <c r="G66" s="219">
        <v>690644</v>
      </c>
      <c r="H66" s="218" t="s">
        <v>418</v>
      </c>
      <c r="I66" s="218" t="s">
        <v>415</v>
      </c>
      <c r="J66" s="218" t="s">
        <v>415</v>
      </c>
      <c r="K66" s="220" t="s">
        <v>401</v>
      </c>
      <c r="L66" s="269"/>
      <c r="M66" s="169"/>
      <c r="N66" s="169"/>
      <c r="O66" s="169"/>
      <c r="AC66" t="str">
        <f t="shared" si="19"/>
        <v>1995</v>
      </c>
      <c r="AD66">
        <f t="shared" si="20"/>
        <v>0</v>
      </c>
      <c r="AE66" t="str">
        <f>IF(AND(AQ66=""),"",IF(AQ66=0,"",1+(MAX(AE$64:AE65))))</f>
        <v/>
      </c>
      <c r="AF66" s="221">
        <v>3</v>
      </c>
      <c r="AG66" s="222">
        <f t="shared" si="21"/>
        <v>0</v>
      </c>
      <c r="AH66" s="223">
        <f t="shared" si="22"/>
        <v>0</v>
      </c>
      <c r="AI66" s="223">
        <f t="shared" si="23"/>
        <v>0</v>
      </c>
      <c r="AJ66" s="223">
        <f t="shared" si="24"/>
        <v>0</v>
      </c>
      <c r="AK66" s="223">
        <f t="shared" si="25"/>
        <v>0</v>
      </c>
      <c r="AL66" s="223">
        <f t="shared" si="26"/>
        <v>0</v>
      </c>
      <c r="AM66" s="223">
        <f t="shared" si="27"/>
        <v>0</v>
      </c>
      <c r="AN66" s="223">
        <f t="shared" si="28"/>
        <v>0</v>
      </c>
      <c r="AO66" s="223">
        <f t="shared" si="29"/>
        <v>0</v>
      </c>
      <c r="AP66" s="223">
        <f t="shared" si="30"/>
        <v>0</v>
      </c>
      <c r="AQ66" s="223">
        <f t="shared" si="31"/>
        <v>0</v>
      </c>
      <c r="AR66">
        <f>IF(AND(BD66=""),"",IF(BD66=0,"",1+(MAX(AR$64:AR65))))</f>
        <v>2</v>
      </c>
      <c r="AS66" s="226">
        <v>3</v>
      </c>
      <c r="AT66" s="222" t="str">
        <f t="shared" si="32"/>
        <v>Jh lqjs'k pUn flaxkfM+;k</v>
      </c>
      <c r="AU66" s="224" t="str">
        <f t="shared" si="33"/>
        <v>TEACHER-II</v>
      </c>
      <c r="AV66" s="224">
        <f t="shared" si="34"/>
        <v>11</v>
      </c>
      <c r="AW66" s="224">
        <f t="shared" si="35"/>
        <v>53900</v>
      </c>
      <c r="AX66" s="224" t="str">
        <f t="shared" si="36"/>
        <v>RJAJ199506021728</v>
      </c>
      <c r="AY66" s="224">
        <f t="shared" si="37"/>
        <v>690644</v>
      </c>
      <c r="AZ66" s="224" t="str">
        <f t="shared" si="38"/>
        <v>MALE</v>
      </c>
      <c r="BA66" s="224" t="str">
        <f t="shared" si="39"/>
        <v>NO</v>
      </c>
      <c r="BB66" s="224" t="str">
        <f t="shared" si="40"/>
        <v>NO</v>
      </c>
      <c r="BC66" s="224" t="str">
        <f t="shared" si="41"/>
        <v>NON GAZETTED - REGULAR</v>
      </c>
      <c r="BD66" s="223">
        <f t="shared" si="42"/>
        <v>1</v>
      </c>
      <c r="BE66" t="str">
        <f>IF(AND(BQ66=""),"",IF(BQ66=0,"",1+(MAX(BE$64:BE65))))</f>
        <v/>
      </c>
      <c r="BF66" s="221">
        <v>3</v>
      </c>
      <c r="BG66" s="222">
        <f t="shared" si="11"/>
        <v>0</v>
      </c>
      <c r="BH66" s="223">
        <f t="shared" si="11"/>
        <v>0</v>
      </c>
      <c r="BI66" s="223">
        <f t="shared" si="11"/>
        <v>0</v>
      </c>
      <c r="BJ66" s="223">
        <f t="shared" si="11"/>
        <v>0</v>
      </c>
      <c r="BK66" s="223">
        <f t="shared" si="11"/>
        <v>0</v>
      </c>
      <c r="BL66" s="223">
        <f t="shared" si="11"/>
        <v>0</v>
      </c>
      <c r="BM66" s="223">
        <f t="shared" si="11"/>
        <v>0</v>
      </c>
      <c r="BN66" s="223">
        <f t="shared" si="11"/>
        <v>0</v>
      </c>
      <c r="BO66" s="223">
        <f t="shared" si="11"/>
        <v>0</v>
      </c>
      <c r="BP66" s="223">
        <f t="shared" si="11"/>
        <v>0</v>
      </c>
      <c r="BQ66" s="223">
        <f t="shared" si="12"/>
        <v>0</v>
      </c>
      <c r="BR66" t="str">
        <f>IF(AND(CD66=""),"",IF(CD66=0,"",1+(MAX(BR$64:BR65))))</f>
        <v/>
      </c>
      <c r="BS66" s="226">
        <v>3</v>
      </c>
      <c r="BT66" s="222">
        <f t="shared" si="13"/>
        <v>0</v>
      </c>
      <c r="BU66" s="223">
        <f t="shared" si="13"/>
        <v>0</v>
      </c>
      <c r="BV66" s="223">
        <f t="shared" si="13"/>
        <v>0</v>
      </c>
      <c r="BW66" s="223">
        <f t="shared" si="13"/>
        <v>0</v>
      </c>
      <c r="BX66" s="223">
        <f t="shared" si="13"/>
        <v>0</v>
      </c>
      <c r="BY66" s="223">
        <f t="shared" si="13"/>
        <v>0</v>
      </c>
      <c r="BZ66" s="223">
        <f t="shared" si="13"/>
        <v>0</v>
      </c>
      <c r="CA66" s="223">
        <f t="shared" si="13"/>
        <v>0</v>
      </c>
      <c r="CB66" s="223">
        <f t="shared" si="13"/>
        <v>0</v>
      </c>
      <c r="CC66" s="223">
        <f t="shared" si="13"/>
        <v>0</v>
      </c>
      <c r="CD66" s="223">
        <f t="shared" si="14"/>
        <v>0</v>
      </c>
      <c r="CE66" t="str">
        <f>IF(AND(CQ66=""),"",IF(CQ66=0,"",1+(MAX(CE$64:CE65))))</f>
        <v/>
      </c>
      <c r="CF66" s="221">
        <v>3</v>
      </c>
      <c r="CG66" s="222">
        <f t="shared" si="15"/>
        <v>0</v>
      </c>
      <c r="CH66" s="223">
        <f t="shared" si="15"/>
        <v>0</v>
      </c>
      <c r="CI66" s="223">
        <f t="shared" si="15"/>
        <v>0</v>
      </c>
      <c r="CJ66" s="223">
        <f t="shared" si="15"/>
        <v>0</v>
      </c>
      <c r="CK66" s="223">
        <f t="shared" si="15"/>
        <v>0</v>
      </c>
      <c r="CL66" s="223">
        <f t="shared" si="15"/>
        <v>0</v>
      </c>
      <c r="CM66" s="223">
        <f t="shared" si="15"/>
        <v>0</v>
      </c>
      <c r="CN66" s="223">
        <f t="shared" si="15"/>
        <v>0</v>
      </c>
      <c r="CO66" s="223">
        <f t="shared" si="15"/>
        <v>0</v>
      </c>
      <c r="CP66" s="223">
        <f t="shared" si="15"/>
        <v>0</v>
      </c>
      <c r="CQ66" s="223">
        <f t="shared" si="16"/>
        <v>0</v>
      </c>
      <c r="CR66" t="str">
        <f>IF(AND(DD66=""),"",IF(DD66=0,"",1+(MAX(CR$64:CR65))))</f>
        <v/>
      </c>
      <c r="CS66" s="221">
        <v>3</v>
      </c>
      <c r="CT66" s="222">
        <f t="shared" si="17"/>
        <v>0</v>
      </c>
      <c r="CU66" s="223">
        <f t="shared" si="17"/>
        <v>0</v>
      </c>
      <c r="CV66" s="223">
        <f t="shared" si="17"/>
        <v>0</v>
      </c>
      <c r="CW66" s="223">
        <f t="shared" si="17"/>
        <v>0</v>
      </c>
      <c r="CX66" s="223">
        <f t="shared" si="17"/>
        <v>0</v>
      </c>
      <c r="CY66" s="223">
        <f t="shared" si="17"/>
        <v>0</v>
      </c>
      <c r="CZ66" s="223">
        <f t="shared" si="17"/>
        <v>0</v>
      </c>
      <c r="DA66" s="223">
        <f t="shared" si="17"/>
        <v>0</v>
      </c>
      <c r="DB66" s="223">
        <f t="shared" si="17"/>
        <v>0</v>
      </c>
      <c r="DC66" s="223">
        <f t="shared" si="17"/>
        <v>0</v>
      </c>
      <c r="DD66" s="223">
        <f t="shared" si="18"/>
        <v>0</v>
      </c>
      <c r="DE66" s="225"/>
    </row>
    <row r="67" spans="1:109" ht="18.75">
      <c r="A67" s="257">
        <v>4</v>
      </c>
      <c r="B67" s="215" t="s">
        <v>420</v>
      </c>
      <c r="C67" s="216" t="s">
        <v>417</v>
      </c>
      <c r="D67" s="217">
        <v>11</v>
      </c>
      <c r="E67" s="218">
        <v>45600</v>
      </c>
      <c r="F67" s="218" t="s">
        <v>413</v>
      </c>
      <c r="G67" s="219">
        <v>690644</v>
      </c>
      <c r="H67" s="218" t="s">
        <v>418</v>
      </c>
      <c r="I67" s="218" t="s">
        <v>415</v>
      </c>
      <c r="J67" s="218" t="s">
        <v>415</v>
      </c>
      <c r="K67" s="220" t="s">
        <v>401</v>
      </c>
      <c r="L67" s="269"/>
      <c r="M67" s="169"/>
      <c r="N67" s="169"/>
      <c r="O67" s="169"/>
      <c r="AC67" t="str">
        <f t="shared" si="19"/>
        <v>1995</v>
      </c>
      <c r="AD67">
        <f t="shared" si="20"/>
        <v>0</v>
      </c>
      <c r="AE67" t="str">
        <f>IF(AND(AQ67=""),"",IF(AQ67=0,"",1+(MAX(AE$64:AE66))))</f>
        <v/>
      </c>
      <c r="AF67" s="221">
        <v>4</v>
      </c>
      <c r="AG67" s="222">
        <f t="shared" si="21"/>
        <v>0</v>
      </c>
      <c r="AH67" s="223">
        <f t="shared" si="22"/>
        <v>0</v>
      </c>
      <c r="AI67" s="223">
        <f t="shared" si="23"/>
        <v>0</v>
      </c>
      <c r="AJ67" s="223">
        <f t="shared" si="24"/>
        <v>0</v>
      </c>
      <c r="AK67" s="223">
        <f t="shared" si="25"/>
        <v>0</v>
      </c>
      <c r="AL67" s="223">
        <f t="shared" si="26"/>
        <v>0</v>
      </c>
      <c r="AM67" s="223">
        <f t="shared" si="27"/>
        <v>0</v>
      </c>
      <c r="AN67" s="223">
        <f t="shared" si="28"/>
        <v>0</v>
      </c>
      <c r="AO67" s="223">
        <f t="shared" si="29"/>
        <v>0</v>
      </c>
      <c r="AP67" s="223">
        <f t="shared" si="30"/>
        <v>0</v>
      </c>
      <c r="AQ67" s="223">
        <f t="shared" si="31"/>
        <v>0</v>
      </c>
      <c r="AR67">
        <f>IF(AND(BD67=""),"",IF(BD67=0,"",1+(MAX(AR$64:AR66))))</f>
        <v>3</v>
      </c>
      <c r="AS67" s="226">
        <v>4</v>
      </c>
      <c r="AT67" s="222" t="str">
        <f t="shared" si="32"/>
        <v>Jh jkds'k dqekj 'kekZ</v>
      </c>
      <c r="AU67" s="224" t="str">
        <f t="shared" si="33"/>
        <v>TEACHER-II</v>
      </c>
      <c r="AV67" s="224">
        <f t="shared" si="34"/>
        <v>11</v>
      </c>
      <c r="AW67" s="224">
        <f t="shared" si="35"/>
        <v>45600</v>
      </c>
      <c r="AX67" s="224" t="str">
        <f t="shared" si="36"/>
        <v>RJAJ199506021728</v>
      </c>
      <c r="AY67" s="224">
        <f t="shared" si="37"/>
        <v>690644</v>
      </c>
      <c r="AZ67" s="224" t="str">
        <f t="shared" si="38"/>
        <v>MALE</v>
      </c>
      <c r="BA67" s="224" t="str">
        <f t="shared" si="39"/>
        <v>NO</v>
      </c>
      <c r="BB67" s="224" t="str">
        <f t="shared" si="40"/>
        <v>NO</v>
      </c>
      <c r="BC67" s="224" t="str">
        <f t="shared" si="41"/>
        <v>NON GAZETTED - REGULAR</v>
      </c>
      <c r="BD67" s="223">
        <f t="shared" si="42"/>
        <v>1</v>
      </c>
      <c r="BE67" t="str">
        <f>IF(AND(BQ67=""),"",IF(BQ67=0,"",1+(MAX(BE$64:BE66))))</f>
        <v/>
      </c>
      <c r="BF67" s="221">
        <v>4</v>
      </c>
      <c r="BG67" s="222">
        <f t="shared" si="11"/>
        <v>0</v>
      </c>
      <c r="BH67" s="223">
        <f t="shared" si="11"/>
        <v>0</v>
      </c>
      <c r="BI67" s="223">
        <f t="shared" si="11"/>
        <v>0</v>
      </c>
      <c r="BJ67" s="223">
        <f t="shared" si="11"/>
        <v>0</v>
      </c>
      <c r="BK67" s="223">
        <f t="shared" si="11"/>
        <v>0</v>
      </c>
      <c r="BL67" s="223">
        <f t="shared" si="11"/>
        <v>0</v>
      </c>
      <c r="BM67" s="223">
        <f t="shared" si="11"/>
        <v>0</v>
      </c>
      <c r="BN67" s="223">
        <f t="shared" si="11"/>
        <v>0</v>
      </c>
      <c r="BO67" s="223">
        <f t="shared" si="11"/>
        <v>0</v>
      </c>
      <c r="BP67" s="223">
        <f t="shared" si="11"/>
        <v>0</v>
      </c>
      <c r="BQ67" s="223">
        <f t="shared" si="12"/>
        <v>0</v>
      </c>
      <c r="BR67" t="str">
        <f>IF(AND(CD67=""),"",IF(CD67=0,"",1+(MAX(BR$64:BR66))))</f>
        <v/>
      </c>
      <c r="BS67" s="226">
        <v>4</v>
      </c>
      <c r="BT67" s="222">
        <f t="shared" si="13"/>
        <v>0</v>
      </c>
      <c r="BU67" s="223">
        <f t="shared" si="13"/>
        <v>0</v>
      </c>
      <c r="BV67" s="223">
        <f t="shared" si="13"/>
        <v>0</v>
      </c>
      <c r="BW67" s="223">
        <f t="shared" si="13"/>
        <v>0</v>
      </c>
      <c r="BX67" s="223">
        <f t="shared" si="13"/>
        <v>0</v>
      </c>
      <c r="BY67" s="223">
        <f t="shared" si="13"/>
        <v>0</v>
      </c>
      <c r="BZ67" s="223">
        <f t="shared" si="13"/>
        <v>0</v>
      </c>
      <c r="CA67" s="223">
        <f t="shared" si="13"/>
        <v>0</v>
      </c>
      <c r="CB67" s="223">
        <f t="shared" si="13"/>
        <v>0</v>
      </c>
      <c r="CC67" s="223">
        <f t="shared" si="13"/>
        <v>0</v>
      </c>
      <c r="CD67" s="223">
        <f t="shared" si="14"/>
        <v>0</v>
      </c>
      <c r="CE67" t="str">
        <f>IF(AND(CQ67=""),"",IF(CQ67=0,"",1+(MAX(CE$64:CE66))))</f>
        <v/>
      </c>
      <c r="CF67" s="221">
        <v>4</v>
      </c>
      <c r="CG67" s="222">
        <f t="shared" si="15"/>
        <v>0</v>
      </c>
      <c r="CH67" s="223">
        <f t="shared" si="15"/>
        <v>0</v>
      </c>
      <c r="CI67" s="223">
        <f t="shared" si="15"/>
        <v>0</v>
      </c>
      <c r="CJ67" s="223">
        <f t="shared" si="15"/>
        <v>0</v>
      </c>
      <c r="CK67" s="223">
        <f t="shared" si="15"/>
        <v>0</v>
      </c>
      <c r="CL67" s="223">
        <f t="shared" si="15"/>
        <v>0</v>
      </c>
      <c r="CM67" s="223">
        <f t="shared" si="15"/>
        <v>0</v>
      </c>
      <c r="CN67" s="223">
        <f t="shared" si="15"/>
        <v>0</v>
      </c>
      <c r="CO67" s="223">
        <f t="shared" si="15"/>
        <v>0</v>
      </c>
      <c r="CP67" s="223">
        <f t="shared" si="15"/>
        <v>0</v>
      </c>
      <c r="CQ67" s="223">
        <f t="shared" si="16"/>
        <v>0</v>
      </c>
      <c r="CR67" t="str">
        <f>IF(AND(DD67=""),"",IF(DD67=0,"",1+(MAX(CR$64:CR66))))</f>
        <v/>
      </c>
      <c r="CS67" s="226">
        <v>4</v>
      </c>
      <c r="CT67" s="222">
        <f t="shared" si="17"/>
        <v>0</v>
      </c>
      <c r="CU67" s="223">
        <f t="shared" si="17"/>
        <v>0</v>
      </c>
      <c r="CV67" s="223">
        <f t="shared" si="17"/>
        <v>0</v>
      </c>
      <c r="CW67" s="223">
        <f t="shared" si="17"/>
        <v>0</v>
      </c>
      <c r="CX67" s="223">
        <f t="shared" si="17"/>
        <v>0</v>
      </c>
      <c r="CY67" s="223">
        <f t="shared" si="17"/>
        <v>0</v>
      </c>
      <c r="CZ67" s="223">
        <f t="shared" si="17"/>
        <v>0</v>
      </c>
      <c r="DA67" s="223">
        <f t="shared" si="17"/>
        <v>0</v>
      </c>
      <c r="DB67" s="223">
        <f t="shared" si="17"/>
        <v>0</v>
      </c>
      <c r="DC67" s="223">
        <f t="shared" si="17"/>
        <v>0</v>
      </c>
      <c r="DD67" s="223">
        <f t="shared" si="18"/>
        <v>0</v>
      </c>
      <c r="DE67" s="225"/>
    </row>
    <row r="68" spans="1:109" ht="18.75">
      <c r="A68" s="257">
        <v>5</v>
      </c>
      <c r="B68" s="215" t="s">
        <v>421</v>
      </c>
      <c r="C68" s="216" t="s">
        <v>417</v>
      </c>
      <c r="D68" s="217">
        <v>11</v>
      </c>
      <c r="E68" s="218">
        <v>52300</v>
      </c>
      <c r="F68" s="218" t="s">
        <v>413</v>
      </c>
      <c r="G68" s="219">
        <v>690644</v>
      </c>
      <c r="H68" s="218" t="s">
        <v>418</v>
      </c>
      <c r="I68" s="218" t="s">
        <v>415</v>
      </c>
      <c r="J68" s="218" t="s">
        <v>415</v>
      </c>
      <c r="K68" s="220" t="s">
        <v>401</v>
      </c>
      <c r="L68" s="269"/>
      <c r="M68" s="169"/>
      <c r="N68" s="169"/>
      <c r="O68" s="169"/>
      <c r="AC68" t="str">
        <f t="shared" si="19"/>
        <v>1995</v>
      </c>
      <c r="AD68">
        <f t="shared" si="20"/>
        <v>0</v>
      </c>
      <c r="AE68" t="str">
        <f>IF(AND(AQ68=""),"",IF(AQ68=0,"",1+(MAX(AE$64:AE67))))</f>
        <v/>
      </c>
      <c r="AF68" s="221">
        <v>5</v>
      </c>
      <c r="AG68" s="222">
        <f t="shared" si="21"/>
        <v>0</v>
      </c>
      <c r="AH68" s="223">
        <f t="shared" si="22"/>
        <v>0</v>
      </c>
      <c r="AI68" s="223">
        <f t="shared" si="23"/>
        <v>0</v>
      </c>
      <c r="AJ68" s="223">
        <f t="shared" si="24"/>
        <v>0</v>
      </c>
      <c r="AK68" s="223">
        <f t="shared" si="25"/>
        <v>0</v>
      </c>
      <c r="AL68" s="223">
        <f t="shared" si="26"/>
        <v>0</v>
      </c>
      <c r="AM68" s="223">
        <f t="shared" si="27"/>
        <v>0</v>
      </c>
      <c r="AN68" s="223">
        <f t="shared" si="28"/>
        <v>0</v>
      </c>
      <c r="AO68" s="223">
        <f t="shared" si="29"/>
        <v>0</v>
      </c>
      <c r="AP68" s="223">
        <f t="shared" si="30"/>
        <v>0</v>
      </c>
      <c r="AQ68" s="223">
        <f t="shared" si="31"/>
        <v>0</v>
      </c>
      <c r="AR68">
        <f>IF(AND(BD68=""),"",IF(BD68=0,"",1+(MAX(AR$64:AR67))))</f>
        <v>4</v>
      </c>
      <c r="AS68" s="226">
        <v>5</v>
      </c>
      <c r="AT68" s="222" t="str">
        <f t="shared" si="32"/>
        <v>Jh ghjkyky tkV</v>
      </c>
      <c r="AU68" s="224" t="str">
        <f t="shared" si="33"/>
        <v>TEACHER-II</v>
      </c>
      <c r="AV68" s="224">
        <f t="shared" si="34"/>
        <v>11</v>
      </c>
      <c r="AW68" s="224">
        <f t="shared" si="35"/>
        <v>52300</v>
      </c>
      <c r="AX68" s="224" t="str">
        <f t="shared" si="36"/>
        <v>RJAJ199506021728</v>
      </c>
      <c r="AY68" s="224">
        <f t="shared" si="37"/>
        <v>690644</v>
      </c>
      <c r="AZ68" s="224" t="str">
        <f t="shared" si="38"/>
        <v>MALE</v>
      </c>
      <c r="BA68" s="224" t="str">
        <f t="shared" si="39"/>
        <v>NO</v>
      </c>
      <c r="BB68" s="224" t="str">
        <f t="shared" si="40"/>
        <v>NO</v>
      </c>
      <c r="BC68" s="224" t="str">
        <f t="shared" si="41"/>
        <v>NON GAZETTED - REGULAR</v>
      </c>
      <c r="BD68" s="223">
        <f t="shared" si="42"/>
        <v>1</v>
      </c>
      <c r="BE68" t="str">
        <f>IF(AND(BQ68=""),"",IF(BQ68=0,"",1+(MAX(BE$64:BE67))))</f>
        <v/>
      </c>
      <c r="BF68" s="221">
        <v>5</v>
      </c>
      <c r="BG68" s="222">
        <f t="shared" si="11"/>
        <v>0</v>
      </c>
      <c r="BH68" s="223">
        <f t="shared" si="11"/>
        <v>0</v>
      </c>
      <c r="BI68" s="223">
        <f t="shared" si="11"/>
        <v>0</v>
      </c>
      <c r="BJ68" s="223">
        <f t="shared" si="11"/>
        <v>0</v>
      </c>
      <c r="BK68" s="223">
        <f t="shared" si="11"/>
        <v>0</v>
      </c>
      <c r="BL68" s="223">
        <f t="shared" si="11"/>
        <v>0</v>
      </c>
      <c r="BM68" s="223">
        <f t="shared" si="11"/>
        <v>0</v>
      </c>
      <c r="BN68" s="223">
        <f t="shared" si="11"/>
        <v>0</v>
      </c>
      <c r="BO68" s="223">
        <f t="shared" si="11"/>
        <v>0</v>
      </c>
      <c r="BP68" s="223">
        <f t="shared" si="11"/>
        <v>0</v>
      </c>
      <c r="BQ68" s="223">
        <f t="shared" si="12"/>
        <v>0</v>
      </c>
      <c r="BR68" t="str">
        <f>IF(AND(CD68=""),"",IF(CD68=0,"",1+(MAX(BR$64:BR67))))</f>
        <v/>
      </c>
      <c r="BS68" s="226">
        <v>5</v>
      </c>
      <c r="BT68" s="222">
        <f t="shared" si="13"/>
        <v>0</v>
      </c>
      <c r="BU68" s="223">
        <f t="shared" si="13"/>
        <v>0</v>
      </c>
      <c r="BV68" s="223">
        <f t="shared" si="13"/>
        <v>0</v>
      </c>
      <c r="BW68" s="223">
        <f t="shared" si="13"/>
        <v>0</v>
      </c>
      <c r="BX68" s="223">
        <f t="shared" si="13"/>
        <v>0</v>
      </c>
      <c r="BY68" s="223">
        <f t="shared" si="13"/>
        <v>0</v>
      </c>
      <c r="BZ68" s="223">
        <f t="shared" si="13"/>
        <v>0</v>
      </c>
      <c r="CA68" s="223">
        <f t="shared" si="13"/>
        <v>0</v>
      </c>
      <c r="CB68" s="223">
        <f t="shared" si="13"/>
        <v>0</v>
      </c>
      <c r="CC68" s="223">
        <f t="shared" si="13"/>
        <v>0</v>
      </c>
      <c r="CD68" s="223">
        <f t="shared" si="14"/>
        <v>0</v>
      </c>
      <c r="CE68" t="str">
        <f>IF(AND(CQ68=""),"",IF(CQ68=0,"",1+(MAX(CE$64:CE67))))</f>
        <v/>
      </c>
      <c r="CF68" s="221">
        <v>5</v>
      </c>
      <c r="CG68" s="222">
        <f t="shared" si="15"/>
        <v>0</v>
      </c>
      <c r="CH68" s="223">
        <f t="shared" si="15"/>
        <v>0</v>
      </c>
      <c r="CI68" s="223">
        <f t="shared" si="15"/>
        <v>0</v>
      </c>
      <c r="CJ68" s="223">
        <f t="shared" si="15"/>
        <v>0</v>
      </c>
      <c r="CK68" s="223">
        <f t="shared" si="15"/>
        <v>0</v>
      </c>
      <c r="CL68" s="223">
        <f t="shared" si="15"/>
        <v>0</v>
      </c>
      <c r="CM68" s="223">
        <f t="shared" si="15"/>
        <v>0</v>
      </c>
      <c r="CN68" s="223">
        <f t="shared" si="15"/>
        <v>0</v>
      </c>
      <c r="CO68" s="223">
        <f t="shared" si="15"/>
        <v>0</v>
      </c>
      <c r="CP68" s="223">
        <f t="shared" si="15"/>
        <v>0</v>
      </c>
      <c r="CQ68" s="223">
        <f t="shared" si="16"/>
        <v>0</v>
      </c>
      <c r="CR68" t="str">
        <f>IF(AND(DD68=""),"",IF(DD68=0,"",1+(MAX(CR$64:CR67))))</f>
        <v/>
      </c>
      <c r="CS68" s="221">
        <v>5</v>
      </c>
      <c r="CT68" s="222">
        <f t="shared" si="17"/>
        <v>0</v>
      </c>
      <c r="CU68" s="223">
        <f t="shared" si="17"/>
        <v>0</v>
      </c>
      <c r="CV68" s="223">
        <f t="shared" si="17"/>
        <v>0</v>
      </c>
      <c r="CW68" s="223">
        <f t="shared" si="17"/>
        <v>0</v>
      </c>
      <c r="CX68" s="223">
        <f t="shared" si="17"/>
        <v>0</v>
      </c>
      <c r="CY68" s="223">
        <f t="shared" si="17"/>
        <v>0</v>
      </c>
      <c r="CZ68" s="223">
        <f t="shared" si="17"/>
        <v>0</v>
      </c>
      <c r="DA68" s="223">
        <f t="shared" si="17"/>
        <v>0</v>
      </c>
      <c r="DB68" s="223">
        <f t="shared" si="17"/>
        <v>0</v>
      </c>
      <c r="DC68" s="223">
        <f t="shared" si="17"/>
        <v>0</v>
      </c>
      <c r="DD68" s="223">
        <f t="shared" si="18"/>
        <v>0</v>
      </c>
    </row>
    <row r="69" spans="1:109" ht="18.75">
      <c r="A69" s="257">
        <v>6</v>
      </c>
      <c r="B69" s="215" t="s">
        <v>422</v>
      </c>
      <c r="C69" s="216" t="s">
        <v>417</v>
      </c>
      <c r="D69" s="217">
        <v>11</v>
      </c>
      <c r="E69" s="218">
        <v>41300</v>
      </c>
      <c r="F69" s="218" t="s">
        <v>413</v>
      </c>
      <c r="G69" s="219">
        <v>690644</v>
      </c>
      <c r="H69" s="218" t="s">
        <v>418</v>
      </c>
      <c r="I69" s="218" t="s">
        <v>415</v>
      </c>
      <c r="J69" s="218" t="s">
        <v>415</v>
      </c>
      <c r="K69" s="220" t="s">
        <v>401</v>
      </c>
      <c r="L69" s="269"/>
      <c r="M69" s="169"/>
      <c r="N69" s="169"/>
      <c r="O69" s="169"/>
      <c r="AC69" t="str">
        <f t="shared" si="19"/>
        <v>1995</v>
      </c>
      <c r="AD69">
        <f t="shared" si="20"/>
        <v>0</v>
      </c>
      <c r="AE69" t="str">
        <f>IF(AND(AQ69=""),"",IF(AQ69=0,"",1+(MAX(AE$64:AE68))))</f>
        <v/>
      </c>
      <c r="AF69" s="221">
        <v>6</v>
      </c>
      <c r="AG69" s="222">
        <f t="shared" si="21"/>
        <v>0</v>
      </c>
      <c r="AH69" s="223">
        <f t="shared" si="22"/>
        <v>0</v>
      </c>
      <c r="AI69" s="223">
        <f t="shared" si="23"/>
        <v>0</v>
      </c>
      <c r="AJ69" s="223">
        <f t="shared" si="24"/>
        <v>0</v>
      </c>
      <c r="AK69" s="223">
        <f t="shared" si="25"/>
        <v>0</v>
      </c>
      <c r="AL69" s="223">
        <f t="shared" si="26"/>
        <v>0</v>
      </c>
      <c r="AM69" s="223">
        <f t="shared" si="27"/>
        <v>0</v>
      </c>
      <c r="AN69" s="223">
        <f t="shared" si="28"/>
        <v>0</v>
      </c>
      <c r="AO69" s="223">
        <f t="shared" si="29"/>
        <v>0</v>
      </c>
      <c r="AP69" s="223">
        <f t="shared" si="30"/>
        <v>0</v>
      </c>
      <c r="AQ69" s="223">
        <f t="shared" si="31"/>
        <v>0</v>
      </c>
      <c r="AR69">
        <f>IF(AND(BD69=""),"",IF(BD69=0,"",1+(MAX(AR$64:AR68))))</f>
        <v>5</v>
      </c>
      <c r="AS69" s="226">
        <v>6</v>
      </c>
      <c r="AT69" s="222" t="str">
        <f t="shared" si="32"/>
        <v>Jh 'kjn 'kekZ</v>
      </c>
      <c r="AU69" s="224" t="str">
        <f t="shared" si="33"/>
        <v>TEACHER-II</v>
      </c>
      <c r="AV69" s="224">
        <f t="shared" si="34"/>
        <v>11</v>
      </c>
      <c r="AW69" s="224">
        <f t="shared" si="35"/>
        <v>41300</v>
      </c>
      <c r="AX69" s="224" t="str">
        <f t="shared" si="36"/>
        <v>RJAJ199506021728</v>
      </c>
      <c r="AY69" s="224">
        <f t="shared" si="37"/>
        <v>690644</v>
      </c>
      <c r="AZ69" s="224" t="str">
        <f t="shared" si="38"/>
        <v>MALE</v>
      </c>
      <c r="BA69" s="224" t="str">
        <f t="shared" si="39"/>
        <v>NO</v>
      </c>
      <c r="BB69" s="224" t="str">
        <f t="shared" si="40"/>
        <v>NO</v>
      </c>
      <c r="BC69" s="224" t="str">
        <f t="shared" si="41"/>
        <v>NON GAZETTED - REGULAR</v>
      </c>
      <c r="BD69" s="223">
        <f t="shared" si="42"/>
        <v>1</v>
      </c>
      <c r="BE69" t="str">
        <f>IF(AND(BQ69=""),"",IF(BQ69=0,"",1+(MAX(BE$64:BE68))))</f>
        <v/>
      </c>
      <c r="BF69" s="221">
        <v>6</v>
      </c>
      <c r="BG69" s="222">
        <f t="shared" si="11"/>
        <v>0</v>
      </c>
      <c r="BH69" s="223">
        <f t="shared" si="11"/>
        <v>0</v>
      </c>
      <c r="BI69" s="223">
        <f t="shared" si="11"/>
        <v>0</v>
      </c>
      <c r="BJ69" s="223">
        <f t="shared" si="11"/>
        <v>0</v>
      </c>
      <c r="BK69" s="223">
        <f t="shared" si="11"/>
        <v>0</v>
      </c>
      <c r="BL69" s="223">
        <f t="shared" si="11"/>
        <v>0</v>
      </c>
      <c r="BM69" s="223">
        <f t="shared" si="11"/>
        <v>0</v>
      </c>
      <c r="BN69" s="223">
        <f t="shared" si="11"/>
        <v>0</v>
      </c>
      <c r="BO69" s="223">
        <f t="shared" si="11"/>
        <v>0</v>
      </c>
      <c r="BP69" s="223">
        <f t="shared" si="11"/>
        <v>0</v>
      </c>
      <c r="BQ69" s="223">
        <f t="shared" si="12"/>
        <v>0</v>
      </c>
      <c r="BR69" t="str">
        <f>IF(AND(CD69=""),"",IF(CD69=0,"",1+(MAX(BR$64:BR68))))</f>
        <v/>
      </c>
      <c r="BS69" s="226">
        <v>6</v>
      </c>
      <c r="BT69" s="222">
        <f t="shared" si="13"/>
        <v>0</v>
      </c>
      <c r="BU69" s="223">
        <f t="shared" si="13"/>
        <v>0</v>
      </c>
      <c r="BV69" s="223">
        <f t="shared" si="13"/>
        <v>0</v>
      </c>
      <c r="BW69" s="223">
        <f t="shared" si="13"/>
        <v>0</v>
      </c>
      <c r="BX69" s="223">
        <f t="shared" si="13"/>
        <v>0</v>
      </c>
      <c r="BY69" s="223">
        <f t="shared" si="13"/>
        <v>0</v>
      </c>
      <c r="BZ69" s="223">
        <f t="shared" si="13"/>
        <v>0</v>
      </c>
      <c r="CA69" s="223">
        <f t="shared" si="13"/>
        <v>0</v>
      </c>
      <c r="CB69" s="223">
        <f t="shared" si="13"/>
        <v>0</v>
      </c>
      <c r="CC69" s="223">
        <f t="shared" si="13"/>
        <v>0</v>
      </c>
      <c r="CD69" s="223">
        <f t="shared" si="14"/>
        <v>0</v>
      </c>
      <c r="CE69" t="str">
        <f>IF(AND(CQ69=""),"",IF(CQ69=0,"",1+(MAX(CE$64:CE68))))</f>
        <v/>
      </c>
      <c r="CF69" s="221">
        <v>6</v>
      </c>
      <c r="CG69" s="222">
        <f t="shared" si="15"/>
        <v>0</v>
      </c>
      <c r="CH69" s="223">
        <f t="shared" si="15"/>
        <v>0</v>
      </c>
      <c r="CI69" s="223">
        <f t="shared" si="15"/>
        <v>0</v>
      </c>
      <c r="CJ69" s="223">
        <f t="shared" si="15"/>
        <v>0</v>
      </c>
      <c r="CK69" s="223">
        <f t="shared" si="15"/>
        <v>0</v>
      </c>
      <c r="CL69" s="223">
        <f t="shared" si="15"/>
        <v>0</v>
      </c>
      <c r="CM69" s="223">
        <f t="shared" si="15"/>
        <v>0</v>
      </c>
      <c r="CN69" s="223">
        <f t="shared" si="15"/>
        <v>0</v>
      </c>
      <c r="CO69" s="223">
        <f t="shared" si="15"/>
        <v>0</v>
      </c>
      <c r="CP69" s="223">
        <f t="shared" si="15"/>
        <v>0</v>
      </c>
      <c r="CQ69" s="223">
        <f t="shared" si="16"/>
        <v>0</v>
      </c>
      <c r="CR69" t="str">
        <f>IF(AND(DD69=""),"",IF(DD69=0,"",1+(MAX(CR$64:CR68))))</f>
        <v/>
      </c>
      <c r="CS69" s="226">
        <v>6</v>
      </c>
      <c r="CT69" s="222">
        <f t="shared" si="17"/>
        <v>0</v>
      </c>
      <c r="CU69" s="223">
        <f t="shared" si="17"/>
        <v>0</v>
      </c>
      <c r="CV69" s="223">
        <f t="shared" si="17"/>
        <v>0</v>
      </c>
      <c r="CW69" s="223">
        <f t="shared" si="17"/>
        <v>0</v>
      </c>
      <c r="CX69" s="223">
        <f t="shared" si="17"/>
        <v>0</v>
      </c>
      <c r="CY69" s="223">
        <f t="shared" si="17"/>
        <v>0</v>
      </c>
      <c r="CZ69" s="223">
        <f t="shared" si="17"/>
        <v>0</v>
      </c>
      <c r="DA69" s="223">
        <f t="shared" si="17"/>
        <v>0</v>
      </c>
      <c r="DB69" s="223">
        <f t="shared" si="17"/>
        <v>0</v>
      </c>
      <c r="DC69" s="223">
        <f t="shared" si="17"/>
        <v>0</v>
      </c>
      <c r="DD69" s="223">
        <f t="shared" si="18"/>
        <v>0</v>
      </c>
    </row>
    <row r="70" spans="1:109" ht="18.75">
      <c r="A70" s="257">
        <v>7</v>
      </c>
      <c r="B70" s="215" t="s">
        <v>423</v>
      </c>
      <c r="C70" s="216" t="s">
        <v>417</v>
      </c>
      <c r="D70" s="217">
        <v>12</v>
      </c>
      <c r="E70" s="218">
        <v>69300</v>
      </c>
      <c r="F70" s="218" t="s">
        <v>413</v>
      </c>
      <c r="G70" s="219">
        <v>110021685029</v>
      </c>
      <c r="H70" s="218" t="s">
        <v>418</v>
      </c>
      <c r="I70" s="218" t="s">
        <v>415</v>
      </c>
      <c r="J70" s="218" t="s">
        <v>415</v>
      </c>
      <c r="K70" s="220" t="s">
        <v>401</v>
      </c>
      <c r="L70" s="269"/>
      <c r="M70" s="169"/>
      <c r="N70" s="169"/>
      <c r="O70" s="169"/>
      <c r="AC70" t="str">
        <f t="shared" si="19"/>
        <v>1995</v>
      </c>
      <c r="AD70">
        <f t="shared" si="20"/>
        <v>0</v>
      </c>
      <c r="AE70" t="str">
        <f>IF(AND(AQ70=""),"",IF(AQ70=0,"",1+(MAX(AE$64:AE69))))</f>
        <v/>
      </c>
      <c r="AF70" s="221">
        <v>7</v>
      </c>
      <c r="AG70" s="222">
        <f t="shared" si="21"/>
        <v>0</v>
      </c>
      <c r="AH70" s="223">
        <f t="shared" si="22"/>
        <v>0</v>
      </c>
      <c r="AI70" s="223">
        <f t="shared" si="23"/>
        <v>0</v>
      </c>
      <c r="AJ70" s="223">
        <f t="shared" si="24"/>
        <v>0</v>
      </c>
      <c r="AK70" s="223">
        <f t="shared" si="25"/>
        <v>0</v>
      </c>
      <c r="AL70" s="223">
        <f t="shared" si="26"/>
        <v>0</v>
      </c>
      <c r="AM70" s="223">
        <f t="shared" si="27"/>
        <v>0</v>
      </c>
      <c r="AN70" s="223">
        <f t="shared" si="28"/>
        <v>0</v>
      </c>
      <c r="AO70" s="223">
        <f t="shared" si="29"/>
        <v>0</v>
      </c>
      <c r="AP70" s="223">
        <f t="shared" si="30"/>
        <v>0</v>
      </c>
      <c r="AQ70" s="223">
        <f t="shared" si="31"/>
        <v>0</v>
      </c>
      <c r="AR70">
        <f>IF(AND(BD70=""),"",IF(BD70=0,"",1+(MAX(AR$64:AR69))))</f>
        <v>6</v>
      </c>
      <c r="AS70" s="226">
        <v>7</v>
      </c>
      <c r="AT70" s="222" t="str">
        <f t="shared" si="32"/>
        <v>Jh jk/ks';ke</v>
      </c>
      <c r="AU70" s="224" t="str">
        <f t="shared" si="33"/>
        <v>TEACHER-II</v>
      </c>
      <c r="AV70" s="224">
        <f t="shared" si="34"/>
        <v>12</v>
      </c>
      <c r="AW70" s="224">
        <f t="shared" si="35"/>
        <v>69300</v>
      </c>
      <c r="AX70" s="224" t="str">
        <f t="shared" si="36"/>
        <v>RJAJ199506021728</v>
      </c>
      <c r="AY70" s="224">
        <f t="shared" si="37"/>
        <v>110021685029</v>
      </c>
      <c r="AZ70" s="224" t="str">
        <f t="shared" si="38"/>
        <v>MALE</v>
      </c>
      <c r="BA70" s="224" t="str">
        <f t="shared" si="39"/>
        <v>NO</v>
      </c>
      <c r="BB70" s="224" t="str">
        <f t="shared" si="40"/>
        <v>NO</v>
      </c>
      <c r="BC70" s="224" t="str">
        <f t="shared" si="41"/>
        <v>NON GAZETTED - REGULAR</v>
      </c>
      <c r="BD70" s="223">
        <f t="shared" si="42"/>
        <v>1</v>
      </c>
      <c r="BE70" t="str">
        <f>IF(AND(BQ70=""),"",IF(BQ70=0,"",1+(MAX(BE$64:BE69))))</f>
        <v/>
      </c>
      <c r="BF70" s="221">
        <v>7</v>
      </c>
      <c r="BG70" s="222">
        <f t="shared" si="11"/>
        <v>0</v>
      </c>
      <c r="BH70" s="223">
        <f t="shared" si="11"/>
        <v>0</v>
      </c>
      <c r="BI70" s="223">
        <f t="shared" si="11"/>
        <v>0</v>
      </c>
      <c r="BJ70" s="223">
        <f t="shared" si="11"/>
        <v>0</v>
      </c>
      <c r="BK70" s="223">
        <f t="shared" si="11"/>
        <v>0</v>
      </c>
      <c r="BL70" s="223">
        <f t="shared" si="11"/>
        <v>0</v>
      </c>
      <c r="BM70" s="223">
        <f t="shared" si="11"/>
        <v>0</v>
      </c>
      <c r="BN70" s="223">
        <f t="shared" si="11"/>
        <v>0</v>
      </c>
      <c r="BO70" s="223">
        <f t="shared" si="11"/>
        <v>0</v>
      </c>
      <c r="BP70" s="223">
        <f t="shared" si="11"/>
        <v>0</v>
      </c>
      <c r="BQ70" s="223">
        <f t="shared" si="12"/>
        <v>0</v>
      </c>
      <c r="BR70" t="str">
        <f>IF(AND(CD70=""),"",IF(CD70=0,"",1+(MAX(BR$64:BR69))))</f>
        <v/>
      </c>
      <c r="BS70" s="226">
        <v>7</v>
      </c>
      <c r="BT70" s="222">
        <f t="shared" si="13"/>
        <v>0</v>
      </c>
      <c r="BU70" s="223">
        <f t="shared" si="13"/>
        <v>0</v>
      </c>
      <c r="BV70" s="223">
        <f t="shared" si="13"/>
        <v>0</v>
      </c>
      <c r="BW70" s="223">
        <f t="shared" si="13"/>
        <v>0</v>
      </c>
      <c r="BX70" s="223">
        <f t="shared" si="13"/>
        <v>0</v>
      </c>
      <c r="BY70" s="223">
        <f t="shared" si="13"/>
        <v>0</v>
      </c>
      <c r="BZ70" s="223">
        <f t="shared" si="13"/>
        <v>0</v>
      </c>
      <c r="CA70" s="223">
        <f t="shared" si="13"/>
        <v>0</v>
      </c>
      <c r="CB70" s="223">
        <f t="shared" si="13"/>
        <v>0</v>
      </c>
      <c r="CC70" s="223">
        <f t="shared" si="13"/>
        <v>0</v>
      </c>
      <c r="CD70" s="223">
        <f t="shared" si="14"/>
        <v>0</v>
      </c>
      <c r="CE70" t="str">
        <f>IF(AND(CQ70=""),"",IF(CQ70=0,"",1+(MAX(CE$64:CE69))))</f>
        <v/>
      </c>
      <c r="CF70" s="221">
        <v>7</v>
      </c>
      <c r="CG70" s="222">
        <f t="shared" si="15"/>
        <v>0</v>
      </c>
      <c r="CH70" s="223">
        <f t="shared" si="15"/>
        <v>0</v>
      </c>
      <c r="CI70" s="223">
        <f t="shared" si="15"/>
        <v>0</v>
      </c>
      <c r="CJ70" s="223">
        <f t="shared" si="15"/>
        <v>0</v>
      </c>
      <c r="CK70" s="223">
        <f t="shared" si="15"/>
        <v>0</v>
      </c>
      <c r="CL70" s="223">
        <f t="shared" si="15"/>
        <v>0</v>
      </c>
      <c r="CM70" s="223">
        <f t="shared" si="15"/>
        <v>0</v>
      </c>
      <c r="CN70" s="223">
        <f t="shared" si="15"/>
        <v>0</v>
      </c>
      <c r="CO70" s="223">
        <f t="shared" si="15"/>
        <v>0</v>
      </c>
      <c r="CP70" s="223">
        <f t="shared" si="15"/>
        <v>0</v>
      </c>
      <c r="CQ70" s="223">
        <f t="shared" si="16"/>
        <v>0</v>
      </c>
      <c r="CR70" t="str">
        <f>IF(AND(DD70=""),"",IF(DD70=0,"",1+(MAX(CR$64:CR69))))</f>
        <v/>
      </c>
      <c r="CS70" s="221">
        <v>7</v>
      </c>
      <c r="CT70" s="222">
        <f t="shared" si="17"/>
        <v>0</v>
      </c>
      <c r="CU70" s="223">
        <f t="shared" si="17"/>
        <v>0</v>
      </c>
      <c r="CV70" s="223">
        <f t="shared" si="17"/>
        <v>0</v>
      </c>
      <c r="CW70" s="223">
        <f t="shared" si="17"/>
        <v>0</v>
      </c>
      <c r="CX70" s="223">
        <f t="shared" si="17"/>
        <v>0</v>
      </c>
      <c r="CY70" s="223">
        <f t="shared" si="17"/>
        <v>0</v>
      </c>
      <c r="CZ70" s="223">
        <f t="shared" si="17"/>
        <v>0</v>
      </c>
      <c r="DA70" s="223">
        <f t="shared" si="17"/>
        <v>0</v>
      </c>
      <c r="DB70" s="223">
        <f t="shared" si="17"/>
        <v>0</v>
      </c>
      <c r="DC70" s="223">
        <f t="shared" si="17"/>
        <v>0</v>
      </c>
      <c r="DD70" s="223">
        <f t="shared" si="18"/>
        <v>0</v>
      </c>
    </row>
    <row r="71" spans="1:109" ht="18.75">
      <c r="A71" s="257">
        <v>8</v>
      </c>
      <c r="B71" s="215" t="s">
        <v>424</v>
      </c>
      <c r="C71" s="216" t="s">
        <v>425</v>
      </c>
      <c r="D71" s="217">
        <v>10</v>
      </c>
      <c r="E71" s="218">
        <v>41100</v>
      </c>
      <c r="F71" s="218" t="s">
        <v>413</v>
      </c>
      <c r="G71" s="219">
        <v>479404</v>
      </c>
      <c r="H71" s="218" t="s">
        <v>418</v>
      </c>
      <c r="I71" s="218" t="s">
        <v>415</v>
      </c>
      <c r="J71" s="218" t="s">
        <v>415</v>
      </c>
      <c r="K71" s="220" t="s">
        <v>401</v>
      </c>
      <c r="L71" s="269"/>
      <c r="M71" s="169"/>
      <c r="N71" s="169"/>
      <c r="O71" s="169"/>
      <c r="AC71" t="str">
        <f t="shared" si="19"/>
        <v>1995</v>
      </c>
      <c r="AD71">
        <f t="shared" si="20"/>
        <v>0</v>
      </c>
      <c r="AE71" t="str">
        <f>IF(AND(AQ71=""),"",IF(AQ71=0,"",1+(MAX(AE$64:AE70))))</f>
        <v/>
      </c>
      <c r="AF71" s="221">
        <v>8</v>
      </c>
      <c r="AG71" s="222">
        <f t="shared" si="21"/>
        <v>0</v>
      </c>
      <c r="AH71" s="223">
        <f t="shared" si="22"/>
        <v>0</v>
      </c>
      <c r="AI71" s="223">
        <f t="shared" si="23"/>
        <v>0</v>
      </c>
      <c r="AJ71" s="223">
        <f t="shared" si="24"/>
        <v>0</v>
      </c>
      <c r="AK71" s="223">
        <f t="shared" si="25"/>
        <v>0</v>
      </c>
      <c r="AL71" s="223">
        <f t="shared" si="26"/>
        <v>0</v>
      </c>
      <c r="AM71" s="223">
        <f t="shared" si="27"/>
        <v>0</v>
      </c>
      <c r="AN71" s="223">
        <f t="shared" si="28"/>
        <v>0</v>
      </c>
      <c r="AO71" s="223">
        <f t="shared" si="29"/>
        <v>0</v>
      </c>
      <c r="AP71" s="223">
        <f t="shared" si="30"/>
        <v>0</v>
      </c>
      <c r="AQ71" s="223">
        <f t="shared" si="31"/>
        <v>0</v>
      </c>
      <c r="AR71">
        <f>IF(AND(BD71=""),"",IF(BD71=0,"",1+(MAX(AR$64:AR70))))</f>
        <v>7</v>
      </c>
      <c r="AS71" s="226">
        <v>8</v>
      </c>
      <c r="AT71" s="222" t="str">
        <f t="shared" si="32"/>
        <v>Jh izdk'k pUn</v>
      </c>
      <c r="AU71" s="224" t="str">
        <f t="shared" si="33"/>
        <v>TEACHER-III</v>
      </c>
      <c r="AV71" s="224">
        <f t="shared" si="34"/>
        <v>10</v>
      </c>
      <c r="AW71" s="224">
        <f t="shared" si="35"/>
        <v>41100</v>
      </c>
      <c r="AX71" s="224" t="str">
        <f t="shared" si="36"/>
        <v>RJAJ199506021728</v>
      </c>
      <c r="AY71" s="224">
        <f t="shared" si="37"/>
        <v>479404</v>
      </c>
      <c r="AZ71" s="224" t="str">
        <f t="shared" si="38"/>
        <v>MALE</v>
      </c>
      <c r="BA71" s="224" t="str">
        <f t="shared" si="39"/>
        <v>NO</v>
      </c>
      <c r="BB71" s="224" t="str">
        <f t="shared" si="40"/>
        <v>NO</v>
      </c>
      <c r="BC71" s="224" t="str">
        <f t="shared" si="41"/>
        <v>NON GAZETTED - REGULAR</v>
      </c>
      <c r="BD71" s="223">
        <f t="shared" si="42"/>
        <v>1</v>
      </c>
      <c r="BE71" t="str">
        <f>IF(AND(BQ71=""),"",IF(BQ71=0,"",1+(MAX(BE$64:BE70))))</f>
        <v/>
      </c>
      <c r="BF71" s="221">
        <v>8</v>
      </c>
      <c r="BG71" s="222">
        <f t="shared" si="11"/>
        <v>0</v>
      </c>
      <c r="BH71" s="223">
        <f t="shared" si="11"/>
        <v>0</v>
      </c>
      <c r="BI71" s="223">
        <f t="shared" si="11"/>
        <v>0</v>
      </c>
      <c r="BJ71" s="223">
        <f t="shared" si="11"/>
        <v>0</v>
      </c>
      <c r="BK71" s="223">
        <f t="shared" si="11"/>
        <v>0</v>
      </c>
      <c r="BL71" s="223">
        <f t="shared" si="11"/>
        <v>0</v>
      </c>
      <c r="BM71" s="223">
        <f t="shared" si="11"/>
        <v>0</v>
      </c>
      <c r="BN71" s="223">
        <f t="shared" si="11"/>
        <v>0</v>
      </c>
      <c r="BO71" s="223">
        <f t="shared" si="11"/>
        <v>0</v>
      </c>
      <c r="BP71" s="223">
        <f t="shared" si="11"/>
        <v>0</v>
      </c>
      <c r="BQ71" s="223">
        <f t="shared" si="12"/>
        <v>0</v>
      </c>
      <c r="BR71" t="str">
        <f>IF(AND(CD71=""),"",IF(CD71=0,"",1+(MAX(BR$64:BR70))))</f>
        <v/>
      </c>
      <c r="BS71" s="226">
        <v>8</v>
      </c>
      <c r="BT71" s="222">
        <f t="shared" si="13"/>
        <v>0</v>
      </c>
      <c r="BU71" s="223">
        <f t="shared" si="13"/>
        <v>0</v>
      </c>
      <c r="BV71" s="223">
        <f t="shared" si="13"/>
        <v>0</v>
      </c>
      <c r="BW71" s="223">
        <f t="shared" si="13"/>
        <v>0</v>
      </c>
      <c r="BX71" s="223">
        <f t="shared" si="13"/>
        <v>0</v>
      </c>
      <c r="BY71" s="223">
        <f t="shared" si="13"/>
        <v>0</v>
      </c>
      <c r="BZ71" s="223">
        <f t="shared" si="13"/>
        <v>0</v>
      </c>
      <c r="CA71" s="223">
        <f t="shared" si="13"/>
        <v>0</v>
      </c>
      <c r="CB71" s="223">
        <f t="shared" si="13"/>
        <v>0</v>
      </c>
      <c r="CC71" s="223">
        <f t="shared" si="13"/>
        <v>0</v>
      </c>
      <c r="CD71" s="223">
        <f t="shared" si="14"/>
        <v>0</v>
      </c>
      <c r="CE71" t="str">
        <f>IF(AND(CQ71=""),"",IF(CQ71=0,"",1+(MAX(CE$64:CE70))))</f>
        <v/>
      </c>
      <c r="CF71" s="221">
        <v>8</v>
      </c>
      <c r="CG71" s="222">
        <f t="shared" si="15"/>
        <v>0</v>
      </c>
      <c r="CH71" s="223">
        <f t="shared" si="15"/>
        <v>0</v>
      </c>
      <c r="CI71" s="223">
        <f t="shared" si="15"/>
        <v>0</v>
      </c>
      <c r="CJ71" s="223">
        <f t="shared" si="15"/>
        <v>0</v>
      </c>
      <c r="CK71" s="223">
        <f t="shared" si="15"/>
        <v>0</v>
      </c>
      <c r="CL71" s="223">
        <f t="shared" si="15"/>
        <v>0</v>
      </c>
      <c r="CM71" s="223">
        <f t="shared" si="15"/>
        <v>0</v>
      </c>
      <c r="CN71" s="223">
        <f t="shared" si="15"/>
        <v>0</v>
      </c>
      <c r="CO71" s="223">
        <f t="shared" si="15"/>
        <v>0</v>
      </c>
      <c r="CP71" s="223">
        <f t="shared" si="15"/>
        <v>0</v>
      </c>
      <c r="CQ71" s="223">
        <f t="shared" si="16"/>
        <v>0</v>
      </c>
      <c r="CR71" t="str">
        <f>IF(AND(DD71=""),"",IF(DD71=0,"",1+(MAX(CR$64:CR70))))</f>
        <v/>
      </c>
      <c r="CS71" s="226">
        <v>8</v>
      </c>
      <c r="CT71" s="222">
        <f t="shared" si="17"/>
        <v>0</v>
      </c>
      <c r="CU71" s="223">
        <f t="shared" si="17"/>
        <v>0</v>
      </c>
      <c r="CV71" s="223">
        <f t="shared" si="17"/>
        <v>0</v>
      </c>
      <c r="CW71" s="223">
        <f t="shared" si="17"/>
        <v>0</v>
      </c>
      <c r="CX71" s="223">
        <f t="shared" si="17"/>
        <v>0</v>
      </c>
      <c r="CY71" s="223">
        <f t="shared" si="17"/>
        <v>0</v>
      </c>
      <c r="CZ71" s="223">
        <f t="shared" si="17"/>
        <v>0</v>
      </c>
      <c r="DA71" s="223">
        <f t="shared" si="17"/>
        <v>0</v>
      </c>
      <c r="DB71" s="223">
        <f t="shared" si="17"/>
        <v>0</v>
      </c>
      <c r="DC71" s="223">
        <f t="shared" si="17"/>
        <v>0</v>
      </c>
      <c r="DD71" s="223">
        <f t="shared" si="18"/>
        <v>0</v>
      </c>
    </row>
    <row r="72" spans="1:109" ht="18.75">
      <c r="A72" s="257">
        <v>9</v>
      </c>
      <c r="B72" s="215" t="s">
        <v>426</v>
      </c>
      <c r="C72" s="216" t="s">
        <v>458</v>
      </c>
      <c r="D72" s="217">
        <v>12</v>
      </c>
      <c r="E72" s="218">
        <v>31100</v>
      </c>
      <c r="F72" s="218" t="s">
        <v>413</v>
      </c>
      <c r="G72" s="219">
        <v>479404</v>
      </c>
      <c r="H72" s="218" t="s">
        <v>414</v>
      </c>
      <c r="I72" s="218" t="s">
        <v>415</v>
      </c>
      <c r="J72" s="218" t="s">
        <v>415</v>
      </c>
      <c r="K72" s="220" t="s">
        <v>402</v>
      </c>
      <c r="L72" s="269"/>
      <c r="M72" s="169"/>
      <c r="N72" s="169"/>
      <c r="O72" s="169"/>
      <c r="AC72" t="str">
        <f t="shared" si="19"/>
        <v>1995</v>
      </c>
      <c r="AD72">
        <f t="shared" si="20"/>
        <v>0</v>
      </c>
      <c r="AE72">
        <f>IF(AND(AQ72=""),"",IF(AQ72=0,"",1+(MAX(AE$64:AE71))))</f>
        <v>2</v>
      </c>
      <c r="AF72" s="221">
        <v>9</v>
      </c>
      <c r="AG72" s="222" t="str">
        <f t="shared" si="21"/>
        <v>Jherh eerk yokfu;k</v>
      </c>
      <c r="AH72" s="223" t="str">
        <f t="shared" si="22"/>
        <v>LECTURER</v>
      </c>
      <c r="AI72" s="223">
        <f t="shared" si="23"/>
        <v>12</v>
      </c>
      <c r="AJ72" s="223">
        <f t="shared" si="24"/>
        <v>31100</v>
      </c>
      <c r="AK72" s="223" t="str">
        <f t="shared" si="25"/>
        <v>RJAJ199506021728</v>
      </c>
      <c r="AL72" s="223">
        <f t="shared" si="26"/>
        <v>479404</v>
      </c>
      <c r="AM72" s="223" t="str">
        <f t="shared" si="27"/>
        <v>FEMALE</v>
      </c>
      <c r="AN72" s="223" t="str">
        <f t="shared" si="28"/>
        <v>NO</v>
      </c>
      <c r="AO72" s="223" t="str">
        <f t="shared" si="29"/>
        <v>NO</v>
      </c>
      <c r="AP72" s="223" t="str">
        <f t="shared" si="30"/>
        <v>GAZETTED - FIX PAY</v>
      </c>
      <c r="AQ72" s="223">
        <f t="shared" si="31"/>
        <v>1</v>
      </c>
      <c r="AR72" t="str">
        <f>IF(AND(BD72=""),"",IF(BD72=0,"",1+(MAX(AR$64:AR71))))</f>
        <v/>
      </c>
      <c r="AS72" s="226">
        <v>9</v>
      </c>
      <c r="AT72" s="222">
        <f t="shared" si="32"/>
        <v>0</v>
      </c>
      <c r="AU72" s="224">
        <f t="shared" si="33"/>
        <v>0</v>
      </c>
      <c r="AV72" s="224">
        <f t="shared" si="34"/>
        <v>0</v>
      </c>
      <c r="AW72" s="224">
        <f t="shared" si="35"/>
        <v>0</v>
      </c>
      <c r="AX72" s="224">
        <f t="shared" si="36"/>
        <v>0</v>
      </c>
      <c r="AY72" s="224">
        <f t="shared" si="37"/>
        <v>0</v>
      </c>
      <c r="AZ72" s="224">
        <f t="shared" si="38"/>
        <v>0</v>
      </c>
      <c r="BA72" s="224">
        <f t="shared" si="39"/>
        <v>0</v>
      </c>
      <c r="BB72" s="224">
        <f t="shared" si="40"/>
        <v>0</v>
      </c>
      <c r="BC72" s="224">
        <f t="shared" si="41"/>
        <v>0</v>
      </c>
      <c r="BD72" s="223">
        <f t="shared" si="42"/>
        <v>0</v>
      </c>
      <c r="BE72">
        <f>IF(AND(BQ72=""),"",IF(BQ72=0,"",1+(MAX(BE$64:BE71))))</f>
        <v>1</v>
      </c>
      <c r="BF72" s="221">
        <v>9</v>
      </c>
      <c r="BG72" s="222" t="str">
        <f t="shared" si="11"/>
        <v>Jherh eerk yokfu;k</v>
      </c>
      <c r="BH72" s="223" t="str">
        <f t="shared" si="11"/>
        <v>LECTURER</v>
      </c>
      <c r="BI72" s="223">
        <f t="shared" si="11"/>
        <v>12</v>
      </c>
      <c r="BJ72" s="223">
        <f t="shared" si="11"/>
        <v>31100</v>
      </c>
      <c r="BK72" s="223" t="str">
        <f t="shared" si="11"/>
        <v>RJAJ199506021728</v>
      </c>
      <c r="BL72" s="223">
        <f t="shared" si="11"/>
        <v>479404</v>
      </c>
      <c r="BM72" s="223" t="str">
        <f t="shared" si="11"/>
        <v>FEMALE</v>
      </c>
      <c r="BN72" s="223" t="str">
        <f t="shared" si="11"/>
        <v>NO</v>
      </c>
      <c r="BO72" s="223" t="str">
        <f t="shared" si="11"/>
        <v>NO</v>
      </c>
      <c r="BP72" s="223" t="str">
        <f t="shared" si="11"/>
        <v>GAZETTED - FIX PAY</v>
      </c>
      <c r="BQ72" s="223">
        <f t="shared" si="12"/>
        <v>1</v>
      </c>
      <c r="BR72" t="str">
        <f>IF(AND(CD72=""),"",IF(CD72=0,"",1+(MAX(BR$64:BR71))))</f>
        <v/>
      </c>
      <c r="BS72" s="226">
        <v>9</v>
      </c>
      <c r="BT72" s="222">
        <f t="shared" si="13"/>
        <v>0</v>
      </c>
      <c r="BU72" s="223">
        <f t="shared" si="13"/>
        <v>0</v>
      </c>
      <c r="BV72" s="223">
        <f t="shared" si="13"/>
        <v>0</v>
      </c>
      <c r="BW72" s="223">
        <f t="shared" si="13"/>
        <v>0</v>
      </c>
      <c r="BX72" s="223">
        <f t="shared" si="13"/>
        <v>0</v>
      </c>
      <c r="BY72" s="223">
        <f t="shared" si="13"/>
        <v>0</v>
      </c>
      <c r="BZ72" s="223">
        <f t="shared" si="13"/>
        <v>0</v>
      </c>
      <c r="CA72" s="223">
        <f t="shared" si="13"/>
        <v>0</v>
      </c>
      <c r="CB72" s="223">
        <f t="shared" si="13"/>
        <v>0</v>
      </c>
      <c r="CC72" s="223">
        <f t="shared" si="13"/>
        <v>0</v>
      </c>
      <c r="CD72" s="223">
        <f t="shared" si="14"/>
        <v>0</v>
      </c>
      <c r="CE72" t="str">
        <f>IF(AND(CQ72=""),"",IF(CQ72=0,"",1+(MAX(CE$64:CE71))))</f>
        <v/>
      </c>
      <c r="CF72" s="221">
        <v>9</v>
      </c>
      <c r="CG72" s="222">
        <f t="shared" si="15"/>
        <v>0</v>
      </c>
      <c r="CH72" s="223">
        <f t="shared" si="15"/>
        <v>0</v>
      </c>
      <c r="CI72" s="223">
        <f t="shared" si="15"/>
        <v>0</v>
      </c>
      <c r="CJ72" s="223">
        <f t="shared" si="15"/>
        <v>0</v>
      </c>
      <c r="CK72" s="223">
        <f t="shared" si="15"/>
        <v>0</v>
      </c>
      <c r="CL72" s="223">
        <f t="shared" si="15"/>
        <v>0</v>
      </c>
      <c r="CM72" s="223">
        <f t="shared" si="15"/>
        <v>0</v>
      </c>
      <c r="CN72" s="223">
        <f t="shared" si="15"/>
        <v>0</v>
      </c>
      <c r="CO72" s="223">
        <f t="shared" si="15"/>
        <v>0</v>
      </c>
      <c r="CP72" s="223">
        <f t="shared" si="15"/>
        <v>0</v>
      </c>
      <c r="CQ72" s="223">
        <f t="shared" si="16"/>
        <v>0</v>
      </c>
      <c r="CR72" t="str">
        <f>IF(AND(DD72=""),"",IF(DD72=0,"",1+(MAX(CR$64:CR71))))</f>
        <v/>
      </c>
      <c r="CS72" s="221">
        <v>9</v>
      </c>
      <c r="CT72" s="222">
        <f t="shared" si="17"/>
        <v>0</v>
      </c>
      <c r="CU72" s="223">
        <f t="shared" si="17"/>
        <v>0</v>
      </c>
      <c r="CV72" s="223">
        <f t="shared" si="17"/>
        <v>0</v>
      </c>
      <c r="CW72" s="223">
        <f t="shared" si="17"/>
        <v>0</v>
      </c>
      <c r="CX72" s="223">
        <f t="shared" si="17"/>
        <v>0</v>
      </c>
      <c r="CY72" s="223">
        <f t="shared" si="17"/>
        <v>0</v>
      </c>
      <c r="CZ72" s="223">
        <f t="shared" si="17"/>
        <v>0</v>
      </c>
      <c r="DA72" s="223">
        <f t="shared" si="17"/>
        <v>0</v>
      </c>
      <c r="DB72" s="223">
        <f t="shared" si="17"/>
        <v>0</v>
      </c>
      <c r="DC72" s="223">
        <f t="shared" si="17"/>
        <v>0</v>
      </c>
      <c r="DD72" s="223">
        <f t="shared" si="18"/>
        <v>0</v>
      </c>
    </row>
    <row r="73" spans="1:109" ht="18.75">
      <c r="A73" s="257">
        <v>10</v>
      </c>
      <c r="B73" s="215" t="s">
        <v>427</v>
      </c>
      <c r="C73" s="216" t="s">
        <v>425</v>
      </c>
      <c r="D73" s="217">
        <v>10</v>
      </c>
      <c r="E73" s="218">
        <v>41100</v>
      </c>
      <c r="F73" s="218" t="s">
        <v>413</v>
      </c>
      <c r="G73" s="219">
        <v>479404</v>
      </c>
      <c r="H73" s="218" t="s">
        <v>418</v>
      </c>
      <c r="I73" s="218" t="s">
        <v>415</v>
      </c>
      <c r="J73" s="218" t="s">
        <v>415</v>
      </c>
      <c r="K73" s="220" t="s">
        <v>401</v>
      </c>
      <c r="L73" s="269"/>
      <c r="M73" s="169"/>
      <c r="N73" s="169"/>
      <c r="O73" s="169"/>
      <c r="AC73" t="str">
        <f t="shared" si="19"/>
        <v>1995</v>
      </c>
      <c r="AD73">
        <f t="shared" si="20"/>
        <v>0</v>
      </c>
      <c r="AE73" t="str">
        <f>IF(AND(AQ73=""),"",IF(AQ73=0,"",1+(MAX(AE$64:AE72))))</f>
        <v/>
      </c>
      <c r="AF73" s="221">
        <v>10</v>
      </c>
      <c r="AG73" s="222">
        <f t="shared" si="21"/>
        <v>0</v>
      </c>
      <c r="AH73" s="223">
        <f t="shared" si="22"/>
        <v>0</v>
      </c>
      <c r="AI73" s="223">
        <f t="shared" si="23"/>
        <v>0</v>
      </c>
      <c r="AJ73" s="223">
        <f t="shared" si="24"/>
        <v>0</v>
      </c>
      <c r="AK73" s="223">
        <f t="shared" si="25"/>
        <v>0</v>
      </c>
      <c r="AL73" s="223">
        <f t="shared" si="26"/>
        <v>0</v>
      </c>
      <c r="AM73" s="223">
        <f t="shared" si="27"/>
        <v>0</v>
      </c>
      <c r="AN73" s="223">
        <f t="shared" si="28"/>
        <v>0</v>
      </c>
      <c r="AO73" s="223">
        <f t="shared" si="29"/>
        <v>0</v>
      </c>
      <c r="AP73" s="223">
        <f t="shared" si="30"/>
        <v>0</v>
      </c>
      <c r="AQ73" s="223">
        <f t="shared" si="31"/>
        <v>0</v>
      </c>
      <c r="AR73">
        <f>IF(AND(BD73=""),"",IF(BD73=0,"",1+(MAX(AR$64:AR72))))</f>
        <v>8</v>
      </c>
      <c r="AS73" s="226">
        <v>10</v>
      </c>
      <c r="AT73" s="222" t="str">
        <f t="shared" si="32"/>
        <v>Jh lEirjkt</v>
      </c>
      <c r="AU73" s="224" t="str">
        <f t="shared" si="33"/>
        <v>TEACHER-III</v>
      </c>
      <c r="AV73" s="224">
        <f t="shared" si="34"/>
        <v>10</v>
      </c>
      <c r="AW73" s="224">
        <f t="shared" si="35"/>
        <v>41100</v>
      </c>
      <c r="AX73" s="224" t="str">
        <f t="shared" si="36"/>
        <v>RJAJ199506021728</v>
      </c>
      <c r="AY73" s="224">
        <f t="shared" si="37"/>
        <v>479404</v>
      </c>
      <c r="AZ73" s="224" t="str">
        <f t="shared" si="38"/>
        <v>MALE</v>
      </c>
      <c r="BA73" s="224" t="str">
        <f t="shared" si="39"/>
        <v>NO</v>
      </c>
      <c r="BB73" s="224" t="str">
        <f t="shared" si="40"/>
        <v>NO</v>
      </c>
      <c r="BC73" s="224" t="str">
        <f t="shared" si="41"/>
        <v>NON GAZETTED - REGULAR</v>
      </c>
      <c r="BD73" s="223">
        <f t="shared" si="42"/>
        <v>1</v>
      </c>
      <c r="BE73" t="str">
        <f>IF(AND(BQ73=""),"",IF(BQ73=0,"",1+(MAX(BE$64:BE72))))</f>
        <v/>
      </c>
      <c r="BF73" s="221">
        <v>10</v>
      </c>
      <c r="BG73" s="222">
        <f t="shared" si="11"/>
        <v>0</v>
      </c>
      <c r="BH73" s="223">
        <f t="shared" si="11"/>
        <v>0</v>
      </c>
      <c r="BI73" s="223">
        <f t="shared" si="11"/>
        <v>0</v>
      </c>
      <c r="BJ73" s="223">
        <f t="shared" si="11"/>
        <v>0</v>
      </c>
      <c r="BK73" s="223">
        <f t="shared" si="11"/>
        <v>0</v>
      </c>
      <c r="BL73" s="223">
        <f t="shared" si="11"/>
        <v>0</v>
      </c>
      <c r="BM73" s="223">
        <f t="shared" si="11"/>
        <v>0</v>
      </c>
      <c r="BN73" s="223">
        <f t="shared" si="11"/>
        <v>0</v>
      </c>
      <c r="BO73" s="223">
        <f t="shared" si="11"/>
        <v>0</v>
      </c>
      <c r="BP73" s="223">
        <f t="shared" si="11"/>
        <v>0</v>
      </c>
      <c r="BQ73" s="223">
        <f t="shared" si="12"/>
        <v>0</v>
      </c>
      <c r="BR73" t="str">
        <f>IF(AND(CD73=""),"",IF(CD73=0,"",1+(MAX(BR$64:BR72))))</f>
        <v/>
      </c>
      <c r="BS73" s="226">
        <v>10</v>
      </c>
      <c r="BT73" s="222">
        <f t="shared" si="13"/>
        <v>0</v>
      </c>
      <c r="BU73" s="223">
        <f t="shared" si="13"/>
        <v>0</v>
      </c>
      <c r="BV73" s="223">
        <f t="shared" si="13"/>
        <v>0</v>
      </c>
      <c r="BW73" s="223">
        <f t="shared" si="13"/>
        <v>0</v>
      </c>
      <c r="BX73" s="223">
        <f t="shared" si="13"/>
        <v>0</v>
      </c>
      <c r="BY73" s="223">
        <f t="shared" si="13"/>
        <v>0</v>
      </c>
      <c r="BZ73" s="223">
        <f t="shared" si="13"/>
        <v>0</v>
      </c>
      <c r="CA73" s="223">
        <f t="shared" si="13"/>
        <v>0</v>
      </c>
      <c r="CB73" s="223">
        <f t="shared" si="13"/>
        <v>0</v>
      </c>
      <c r="CC73" s="223">
        <f t="shared" si="13"/>
        <v>0</v>
      </c>
      <c r="CD73" s="223">
        <f t="shared" si="14"/>
        <v>0</v>
      </c>
      <c r="CE73" t="str">
        <f>IF(AND(CQ73=""),"",IF(CQ73=0,"",1+(MAX(CE$64:CE72))))</f>
        <v/>
      </c>
      <c r="CF73" s="221">
        <v>10</v>
      </c>
      <c r="CG73" s="222">
        <f t="shared" si="15"/>
        <v>0</v>
      </c>
      <c r="CH73" s="223">
        <f t="shared" si="15"/>
        <v>0</v>
      </c>
      <c r="CI73" s="223">
        <f t="shared" si="15"/>
        <v>0</v>
      </c>
      <c r="CJ73" s="223">
        <f t="shared" si="15"/>
        <v>0</v>
      </c>
      <c r="CK73" s="223">
        <f t="shared" si="15"/>
        <v>0</v>
      </c>
      <c r="CL73" s="223">
        <f t="shared" si="15"/>
        <v>0</v>
      </c>
      <c r="CM73" s="223">
        <f t="shared" si="15"/>
        <v>0</v>
      </c>
      <c r="CN73" s="223">
        <f t="shared" si="15"/>
        <v>0</v>
      </c>
      <c r="CO73" s="223">
        <f t="shared" si="15"/>
        <v>0</v>
      </c>
      <c r="CP73" s="223">
        <f t="shared" si="15"/>
        <v>0</v>
      </c>
      <c r="CQ73" s="223">
        <f t="shared" si="16"/>
        <v>0</v>
      </c>
      <c r="CR73" t="str">
        <f>IF(AND(DD73=""),"",IF(DD73=0,"",1+(MAX(CR$64:CR72))))</f>
        <v/>
      </c>
      <c r="CS73" s="226">
        <v>10</v>
      </c>
      <c r="CT73" s="222">
        <f t="shared" si="17"/>
        <v>0</v>
      </c>
      <c r="CU73" s="223">
        <f t="shared" si="17"/>
        <v>0</v>
      </c>
      <c r="CV73" s="223">
        <f t="shared" si="17"/>
        <v>0</v>
      </c>
      <c r="CW73" s="223">
        <f t="shared" si="17"/>
        <v>0</v>
      </c>
      <c r="CX73" s="223">
        <f t="shared" si="17"/>
        <v>0</v>
      </c>
      <c r="CY73" s="223">
        <f t="shared" si="17"/>
        <v>0</v>
      </c>
      <c r="CZ73" s="223">
        <f t="shared" si="17"/>
        <v>0</v>
      </c>
      <c r="DA73" s="223">
        <f t="shared" si="17"/>
        <v>0</v>
      </c>
      <c r="DB73" s="223">
        <f t="shared" si="17"/>
        <v>0</v>
      </c>
      <c r="DC73" s="223">
        <f t="shared" si="17"/>
        <v>0</v>
      </c>
      <c r="DD73" s="223">
        <f t="shared" si="18"/>
        <v>0</v>
      </c>
    </row>
    <row r="74" spans="1:109" ht="18.75">
      <c r="A74" s="257">
        <v>11</v>
      </c>
      <c r="B74" s="215" t="s">
        <v>428</v>
      </c>
      <c r="C74" s="216" t="s">
        <v>458</v>
      </c>
      <c r="D74" s="217">
        <v>12</v>
      </c>
      <c r="E74" s="218">
        <v>31100</v>
      </c>
      <c r="F74" s="218" t="s">
        <v>413</v>
      </c>
      <c r="G74" s="219">
        <v>111002730880</v>
      </c>
      <c r="H74" s="218" t="s">
        <v>418</v>
      </c>
      <c r="I74" s="218" t="s">
        <v>415</v>
      </c>
      <c r="J74" s="218" t="s">
        <v>415</v>
      </c>
      <c r="K74" s="220" t="s">
        <v>402</v>
      </c>
      <c r="L74" s="269"/>
      <c r="M74" s="169"/>
      <c r="N74" s="169"/>
      <c r="O74" s="169"/>
      <c r="AC74" t="str">
        <f t="shared" si="19"/>
        <v>1995</v>
      </c>
      <c r="AD74">
        <f t="shared" si="20"/>
        <v>0</v>
      </c>
      <c r="AE74">
        <f>IF(AND(AQ74=""),"",IF(AQ74=0,"",1+(MAX(AE$64:AE73))))</f>
        <v>3</v>
      </c>
      <c r="AF74" s="221">
        <v>11</v>
      </c>
      <c r="AG74" s="222" t="str">
        <f t="shared" si="21"/>
        <v>Jh eukst ikpksjh</v>
      </c>
      <c r="AH74" s="223" t="str">
        <f t="shared" si="22"/>
        <v>LECTURER</v>
      </c>
      <c r="AI74" s="223">
        <f t="shared" si="23"/>
        <v>12</v>
      </c>
      <c r="AJ74" s="223">
        <f t="shared" si="24"/>
        <v>31100</v>
      </c>
      <c r="AK74" s="223" t="str">
        <f t="shared" si="25"/>
        <v>RJAJ199506021728</v>
      </c>
      <c r="AL74" s="223">
        <f t="shared" si="26"/>
        <v>111002730880</v>
      </c>
      <c r="AM74" s="223" t="str">
        <f t="shared" si="27"/>
        <v>MALE</v>
      </c>
      <c r="AN74" s="223" t="str">
        <f t="shared" si="28"/>
        <v>NO</v>
      </c>
      <c r="AO74" s="223" t="str">
        <f t="shared" si="29"/>
        <v>NO</v>
      </c>
      <c r="AP74" s="223" t="str">
        <f t="shared" si="30"/>
        <v>GAZETTED - FIX PAY</v>
      </c>
      <c r="AQ74" s="223">
        <f t="shared" si="31"/>
        <v>1</v>
      </c>
      <c r="AR74" t="str">
        <f>IF(AND(BD74=""),"",IF(BD74=0,"",1+(MAX(AR$64:AR73))))</f>
        <v/>
      </c>
      <c r="AS74" s="226">
        <v>11</v>
      </c>
      <c r="AT74" s="222">
        <f t="shared" si="32"/>
        <v>0</v>
      </c>
      <c r="AU74" s="224">
        <f t="shared" si="33"/>
        <v>0</v>
      </c>
      <c r="AV74" s="224">
        <f t="shared" si="34"/>
        <v>0</v>
      </c>
      <c r="AW74" s="224">
        <f t="shared" si="35"/>
        <v>0</v>
      </c>
      <c r="AX74" s="224">
        <f t="shared" si="36"/>
        <v>0</v>
      </c>
      <c r="AY74" s="224">
        <f t="shared" si="37"/>
        <v>0</v>
      </c>
      <c r="AZ74" s="224">
        <f t="shared" si="38"/>
        <v>0</v>
      </c>
      <c r="BA74" s="224">
        <f t="shared" si="39"/>
        <v>0</v>
      </c>
      <c r="BB74" s="224">
        <f t="shared" si="40"/>
        <v>0</v>
      </c>
      <c r="BC74" s="224">
        <f t="shared" si="41"/>
        <v>0</v>
      </c>
      <c r="BD74" s="223">
        <f t="shared" si="42"/>
        <v>0</v>
      </c>
      <c r="BE74">
        <f>IF(AND(BQ74=""),"",IF(BQ74=0,"",1+(MAX(BE$64:BE73))))</f>
        <v>2</v>
      </c>
      <c r="BF74" s="221">
        <v>11</v>
      </c>
      <c r="BG74" s="222" t="str">
        <f t="shared" si="11"/>
        <v>Jh eukst ikpksjh</v>
      </c>
      <c r="BH74" s="223" t="str">
        <f t="shared" si="11"/>
        <v>LECTURER</v>
      </c>
      <c r="BI74" s="223">
        <f t="shared" si="11"/>
        <v>12</v>
      </c>
      <c r="BJ74" s="223">
        <f t="shared" si="11"/>
        <v>31100</v>
      </c>
      <c r="BK74" s="223" t="str">
        <f t="shared" si="11"/>
        <v>RJAJ199506021728</v>
      </c>
      <c r="BL74" s="223">
        <f t="shared" si="11"/>
        <v>111002730880</v>
      </c>
      <c r="BM74" s="223" t="str">
        <f t="shared" si="11"/>
        <v>MALE</v>
      </c>
      <c r="BN74" s="223" t="str">
        <f t="shared" si="11"/>
        <v>NO</v>
      </c>
      <c r="BO74" s="223" t="str">
        <f t="shared" si="11"/>
        <v>NO</v>
      </c>
      <c r="BP74" s="223" t="str">
        <f t="shared" si="11"/>
        <v>GAZETTED - FIX PAY</v>
      </c>
      <c r="BQ74" s="223">
        <f t="shared" si="12"/>
        <v>1</v>
      </c>
      <c r="BR74" t="str">
        <f>IF(AND(CD74=""),"",IF(CD74=0,"",1+(MAX(BR$64:BR73))))</f>
        <v/>
      </c>
      <c r="BS74" s="226">
        <v>11</v>
      </c>
      <c r="BT74" s="222">
        <f t="shared" si="13"/>
        <v>0</v>
      </c>
      <c r="BU74" s="223">
        <f t="shared" si="13"/>
        <v>0</v>
      </c>
      <c r="BV74" s="223">
        <f t="shared" si="13"/>
        <v>0</v>
      </c>
      <c r="BW74" s="223">
        <f t="shared" si="13"/>
        <v>0</v>
      </c>
      <c r="BX74" s="223">
        <f t="shared" si="13"/>
        <v>0</v>
      </c>
      <c r="BY74" s="223">
        <f t="shared" si="13"/>
        <v>0</v>
      </c>
      <c r="BZ74" s="223">
        <f t="shared" si="13"/>
        <v>0</v>
      </c>
      <c r="CA74" s="223">
        <f t="shared" si="13"/>
        <v>0</v>
      </c>
      <c r="CB74" s="223">
        <f t="shared" si="13"/>
        <v>0</v>
      </c>
      <c r="CC74" s="223">
        <f t="shared" si="13"/>
        <v>0</v>
      </c>
      <c r="CD74" s="223">
        <f t="shared" si="14"/>
        <v>0</v>
      </c>
      <c r="CE74" t="str">
        <f>IF(AND(CQ74=""),"",IF(CQ74=0,"",1+(MAX(CE$64:CE73))))</f>
        <v/>
      </c>
      <c r="CF74" s="221">
        <v>11</v>
      </c>
      <c r="CG74" s="222">
        <f t="shared" si="15"/>
        <v>0</v>
      </c>
      <c r="CH74" s="223">
        <f t="shared" si="15"/>
        <v>0</v>
      </c>
      <c r="CI74" s="223">
        <f t="shared" si="15"/>
        <v>0</v>
      </c>
      <c r="CJ74" s="223">
        <f t="shared" si="15"/>
        <v>0</v>
      </c>
      <c r="CK74" s="223">
        <f t="shared" si="15"/>
        <v>0</v>
      </c>
      <c r="CL74" s="223">
        <f t="shared" si="15"/>
        <v>0</v>
      </c>
      <c r="CM74" s="223">
        <f t="shared" si="15"/>
        <v>0</v>
      </c>
      <c r="CN74" s="223">
        <f t="shared" si="15"/>
        <v>0</v>
      </c>
      <c r="CO74" s="223">
        <f t="shared" si="15"/>
        <v>0</v>
      </c>
      <c r="CP74" s="223">
        <f t="shared" si="15"/>
        <v>0</v>
      </c>
      <c r="CQ74" s="223">
        <f t="shared" si="16"/>
        <v>0</v>
      </c>
      <c r="CR74" t="str">
        <f>IF(AND(DD74=""),"",IF(DD74=0,"",1+(MAX(CR$64:CR73))))</f>
        <v/>
      </c>
      <c r="CS74" s="221">
        <v>11</v>
      </c>
      <c r="CT74" s="222">
        <f t="shared" si="17"/>
        <v>0</v>
      </c>
      <c r="CU74" s="223">
        <f t="shared" si="17"/>
        <v>0</v>
      </c>
      <c r="CV74" s="223">
        <f t="shared" si="17"/>
        <v>0</v>
      </c>
      <c r="CW74" s="223">
        <f t="shared" si="17"/>
        <v>0</v>
      </c>
      <c r="CX74" s="223">
        <f t="shared" si="17"/>
        <v>0</v>
      </c>
      <c r="CY74" s="223">
        <f t="shared" si="17"/>
        <v>0</v>
      </c>
      <c r="CZ74" s="223">
        <f t="shared" si="17"/>
        <v>0</v>
      </c>
      <c r="DA74" s="223">
        <f t="shared" si="17"/>
        <v>0</v>
      </c>
      <c r="DB74" s="223">
        <f t="shared" si="17"/>
        <v>0</v>
      </c>
      <c r="DC74" s="223">
        <f t="shared" si="17"/>
        <v>0</v>
      </c>
      <c r="DD74" s="223">
        <f t="shared" si="18"/>
        <v>0</v>
      </c>
    </row>
    <row r="75" spans="1:109" ht="18.75">
      <c r="A75" s="257">
        <v>12</v>
      </c>
      <c r="B75" s="215" t="s">
        <v>429</v>
      </c>
      <c r="C75" s="216" t="s">
        <v>425</v>
      </c>
      <c r="D75" s="217">
        <v>10</v>
      </c>
      <c r="E75" s="218">
        <v>41100</v>
      </c>
      <c r="F75" s="218" t="s">
        <v>413</v>
      </c>
      <c r="G75" s="219">
        <v>1057886</v>
      </c>
      <c r="H75" s="218" t="s">
        <v>418</v>
      </c>
      <c r="I75" s="218" t="s">
        <v>415</v>
      </c>
      <c r="J75" s="218" t="s">
        <v>415</v>
      </c>
      <c r="K75" s="220" t="s">
        <v>401</v>
      </c>
      <c r="L75" s="269"/>
      <c r="M75" s="169"/>
      <c r="N75" s="169"/>
      <c r="O75" s="169"/>
      <c r="AC75" t="str">
        <f t="shared" si="19"/>
        <v>1995</v>
      </c>
      <c r="AD75">
        <f t="shared" si="20"/>
        <v>0</v>
      </c>
      <c r="AE75" t="str">
        <f>IF(AND(AQ75=""),"",IF(AQ75=0,"",1+(MAX(AE$64:AE74))))</f>
        <v/>
      </c>
      <c r="AF75" s="221">
        <v>12</v>
      </c>
      <c r="AG75" s="222">
        <f t="shared" si="21"/>
        <v>0</v>
      </c>
      <c r="AH75" s="223">
        <f t="shared" si="22"/>
        <v>0</v>
      </c>
      <c r="AI75" s="223">
        <f t="shared" si="23"/>
        <v>0</v>
      </c>
      <c r="AJ75" s="223">
        <f t="shared" si="24"/>
        <v>0</v>
      </c>
      <c r="AK75" s="223">
        <f t="shared" si="25"/>
        <v>0</v>
      </c>
      <c r="AL75" s="223">
        <f t="shared" si="26"/>
        <v>0</v>
      </c>
      <c r="AM75" s="223">
        <f t="shared" si="27"/>
        <v>0</v>
      </c>
      <c r="AN75" s="223">
        <f t="shared" si="28"/>
        <v>0</v>
      </c>
      <c r="AO75" s="223">
        <f t="shared" si="29"/>
        <v>0</v>
      </c>
      <c r="AP75" s="223">
        <f t="shared" si="30"/>
        <v>0</v>
      </c>
      <c r="AQ75" s="223">
        <f t="shared" si="31"/>
        <v>0</v>
      </c>
      <c r="AR75">
        <f>IF(AND(BD75=""),"",IF(BD75=0,"",1+(MAX(AR$64:AR74))))</f>
        <v>9</v>
      </c>
      <c r="AS75" s="226">
        <v>12</v>
      </c>
      <c r="AT75" s="222" t="str">
        <f t="shared" si="32"/>
        <v>Jh iznhiflag</v>
      </c>
      <c r="AU75" s="224" t="str">
        <f t="shared" si="33"/>
        <v>TEACHER-III</v>
      </c>
      <c r="AV75" s="224">
        <f t="shared" si="34"/>
        <v>10</v>
      </c>
      <c r="AW75" s="224">
        <f t="shared" si="35"/>
        <v>41100</v>
      </c>
      <c r="AX75" s="224" t="str">
        <f t="shared" si="36"/>
        <v>RJAJ199506021728</v>
      </c>
      <c r="AY75" s="224">
        <f t="shared" si="37"/>
        <v>1057886</v>
      </c>
      <c r="AZ75" s="224" t="str">
        <f t="shared" si="38"/>
        <v>MALE</v>
      </c>
      <c r="BA75" s="224" t="str">
        <f t="shared" si="39"/>
        <v>NO</v>
      </c>
      <c r="BB75" s="224" t="str">
        <f t="shared" si="40"/>
        <v>NO</v>
      </c>
      <c r="BC75" s="224" t="str">
        <f t="shared" si="41"/>
        <v>NON GAZETTED - REGULAR</v>
      </c>
      <c r="BD75" s="223">
        <f t="shared" si="42"/>
        <v>1</v>
      </c>
      <c r="BE75" t="str">
        <f>IF(AND(BQ75=""),"",IF(BQ75=0,"",1+(MAX(BE$64:BE74))))</f>
        <v/>
      </c>
      <c r="BF75" s="221">
        <v>12</v>
      </c>
      <c r="BG75" s="222">
        <f t="shared" si="11"/>
        <v>0</v>
      </c>
      <c r="BH75" s="223">
        <f t="shared" si="11"/>
        <v>0</v>
      </c>
      <c r="BI75" s="223">
        <f t="shared" si="11"/>
        <v>0</v>
      </c>
      <c r="BJ75" s="223">
        <f t="shared" si="11"/>
        <v>0</v>
      </c>
      <c r="BK75" s="223">
        <f t="shared" si="11"/>
        <v>0</v>
      </c>
      <c r="BL75" s="223">
        <f t="shared" si="11"/>
        <v>0</v>
      </c>
      <c r="BM75" s="223">
        <f t="shared" si="11"/>
        <v>0</v>
      </c>
      <c r="BN75" s="223">
        <f t="shared" si="11"/>
        <v>0</v>
      </c>
      <c r="BO75" s="223">
        <f t="shared" si="11"/>
        <v>0</v>
      </c>
      <c r="BP75" s="223">
        <f t="shared" si="11"/>
        <v>0</v>
      </c>
      <c r="BQ75" s="223">
        <f t="shared" si="12"/>
        <v>0</v>
      </c>
      <c r="BR75" t="str">
        <f>IF(AND(CD75=""),"",IF(CD75=0,"",1+(MAX(BR$64:BR74))))</f>
        <v/>
      </c>
      <c r="BS75" s="226">
        <v>12</v>
      </c>
      <c r="BT75" s="222">
        <f t="shared" si="13"/>
        <v>0</v>
      </c>
      <c r="BU75" s="223">
        <f t="shared" si="13"/>
        <v>0</v>
      </c>
      <c r="BV75" s="223">
        <f t="shared" si="13"/>
        <v>0</v>
      </c>
      <c r="BW75" s="223">
        <f t="shared" si="13"/>
        <v>0</v>
      </c>
      <c r="BX75" s="223">
        <f t="shared" si="13"/>
        <v>0</v>
      </c>
      <c r="BY75" s="223">
        <f t="shared" si="13"/>
        <v>0</v>
      </c>
      <c r="BZ75" s="223">
        <f t="shared" si="13"/>
        <v>0</v>
      </c>
      <c r="CA75" s="223">
        <f t="shared" si="13"/>
        <v>0</v>
      </c>
      <c r="CB75" s="223">
        <f t="shared" si="13"/>
        <v>0</v>
      </c>
      <c r="CC75" s="223">
        <f t="shared" si="13"/>
        <v>0</v>
      </c>
      <c r="CD75" s="223">
        <f t="shared" si="14"/>
        <v>0</v>
      </c>
      <c r="CE75" t="str">
        <f>IF(AND(CQ75=""),"",IF(CQ75=0,"",1+(MAX(CE$64:CE74))))</f>
        <v/>
      </c>
      <c r="CF75" s="221">
        <v>12</v>
      </c>
      <c r="CG75" s="222">
        <f t="shared" si="15"/>
        <v>0</v>
      </c>
      <c r="CH75" s="223">
        <f t="shared" si="15"/>
        <v>0</v>
      </c>
      <c r="CI75" s="223">
        <f t="shared" si="15"/>
        <v>0</v>
      </c>
      <c r="CJ75" s="223">
        <f t="shared" si="15"/>
        <v>0</v>
      </c>
      <c r="CK75" s="223">
        <f t="shared" si="15"/>
        <v>0</v>
      </c>
      <c r="CL75" s="223">
        <f t="shared" si="15"/>
        <v>0</v>
      </c>
      <c r="CM75" s="223">
        <f t="shared" si="15"/>
        <v>0</v>
      </c>
      <c r="CN75" s="223">
        <f t="shared" si="15"/>
        <v>0</v>
      </c>
      <c r="CO75" s="223">
        <f t="shared" si="15"/>
        <v>0</v>
      </c>
      <c r="CP75" s="223">
        <f t="shared" si="15"/>
        <v>0</v>
      </c>
      <c r="CQ75" s="223">
        <f t="shared" si="16"/>
        <v>0</v>
      </c>
      <c r="CR75" t="str">
        <f>IF(AND(DD75=""),"",IF(DD75=0,"",1+(MAX(CR$64:CR74))))</f>
        <v/>
      </c>
      <c r="CS75" s="226">
        <v>12</v>
      </c>
      <c r="CT75" s="222">
        <f t="shared" si="17"/>
        <v>0</v>
      </c>
      <c r="CU75" s="223">
        <f t="shared" si="17"/>
        <v>0</v>
      </c>
      <c r="CV75" s="223">
        <f t="shared" si="17"/>
        <v>0</v>
      </c>
      <c r="CW75" s="223">
        <f t="shared" si="17"/>
        <v>0</v>
      </c>
      <c r="CX75" s="223">
        <f t="shared" si="17"/>
        <v>0</v>
      </c>
      <c r="CY75" s="223">
        <f t="shared" si="17"/>
        <v>0</v>
      </c>
      <c r="CZ75" s="223">
        <f t="shared" si="17"/>
        <v>0</v>
      </c>
      <c r="DA75" s="223">
        <f t="shared" si="17"/>
        <v>0</v>
      </c>
      <c r="DB75" s="223">
        <f t="shared" si="17"/>
        <v>0</v>
      </c>
      <c r="DC75" s="223">
        <f t="shared" si="17"/>
        <v>0</v>
      </c>
      <c r="DD75" s="223">
        <f t="shared" si="18"/>
        <v>0</v>
      </c>
    </row>
    <row r="76" spans="1:109" ht="18.75">
      <c r="A76" s="257">
        <v>13</v>
      </c>
      <c r="B76" s="215" t="s">
        <v>430</v>
      </c>
      <c r="C76" s="216" t="s">
        <v>425</v>
      </c>
      <c r="D76" s="217">
        <v>10</v>
      </c>
      <c r="E76" s="218">
        <v>41100</v>
      </c>
      <c r="F76" s="218" t="s">
        <v>413</v>
      </c>
      <c r="G76" s="219">
        <v>1057886</v>
      </c>
      <c r="H76" s="218" t="s">
        <v>418</v>
      </c>
      <c r="I76" s="218" t="s">
        <v>415</v>
      </c>
      <c r="J76" s="218" t="s">
        <v>415</v>
      </c>
      <c r="K76" s="220" t="s">
        <v>401</v>
      </c>
      <c r="L76" s="269"/>
      <c r="M76" s="169"/>
      <c r="N76" s="169"/>
      <c r="O76" s="169"/>
      <c r="AC76" t="str">
        <f t="shared" si="19"/>
        <v>1995</v>
      </c>
      <c r="AD76">
        <f t="shared" si="20"/>
        <v>0</v>
      </c>
      <c r="AE76" t="str">
        <f>IF(AND(AQ76=""),"",IF(AQ76=0,"",1+(MAX(AE$64:AE75))))</f>
        <v/>
      </c>
      <c r="AF76" s="221">
        <v>13</v>
      </c>
      <c r="AG76" s="222">
        <f t="shared" si="21"/>
        <v>0</v>
      </c>
      <c r="AH76" s="223">
        <f t="shared" si="22"/>
        <v>0</v>
      </c>
      <c r="AI76" s="223">
        <f t="shared" si="23"/>
        <v>0</v>
      </c>
      <c r="AJ76" s="223">
        <f t="shared" si="24"/>
        <v>0</v>
      </c>
      <c r="AK76" s="223">
        <f t="shared" si="25"/>
        <v>0</v>
      </c>
      <c r="AL76" s="223">
        <f t="shared" si="26"/>
        <v>0</v>
      </c>
      <c r="AM76" s="223">
        <f t="shared" si="27"/>
        <v>0</v>
      </c>
      <c r="AN76" s="223">
        <f t="shared" si="28"/>
        <v>0</v>
      </c>
      <c r="AO76" s="223">
        <f t="shared" si="29"/>
        <v>0</v>
      </c>
      <c r="AP76" s="223">
        <f t="shared" si="30"/>
        <v>0</v>
      </c>
      <c r="AQ76" s="223">
        <f t="shared" si="31"/>
        <v>0</v>
      </c>
      <c r="AR76">
        <f>IF(AND(BD76=""),"",IF(BD76=0,"",1+(MAX(AR$64:AR75))))</f>
        <v>10</v>
      </c>
      <c r="AS76" s="226">
        <v>13</v>
      </c>
      <c r="AT76" s="222" t="str">
        <f t="shared" si="32"/>
        <v>Jh vfHkeU;q flag</v>
      </c>
      <c r="AU76" s="224" t="str">
        <f t="shared" si="33"/>
        <v>TEACHER-III</v>
      </c>
      <c r="AV76" s="224">
        <f t="shared" si="34"/>
        <v>10</v>
      </c>
      <c r="AW76" s="224">
        <f t="shared" si="35"/>
        <v>41100</v>
      </c>
      <c r="AX76" s="224" t="str">
        <f t="shared" si="36"/>
        <v>RJAJ199506021728</v>
      </c>
      <c r="AY76" s="224">
        <f t="shared" si="37"/>
        <v>1057886</v>
      </c>
      <c r="AZ76" s="224" t="str">
        <f t="shared" si="38"/>
        <v>MALE</v>
      </c>
      <c r="BA76" s="224" t="str">
        <f t="shared" si="39"/>
        <v>NO</v>
      </c>
      <c r="BB76" s="224" t="str">
        <f t="shared" si="40"/>
        <v>NO</v>
      </c>
      <c r="BC76" s="224" t="str">
        <f t="shared" si="41"/>
        <v>NON GAZETTED - REGULAR</v>
      </c>
      <c r="BD76" s="223">
        <f t="shared" si="42"/>
        <v>1</v>
      </c>
      <c r="BE76" t="str">
        <f>IF(AND(BQ76=""),"",IF(BQ76=0,"",1+(MAX(BE$64:BE75))))</f>
        <v/>
      </c>
      <c r="BF76" s="221">
        <v>13</v>
      </c>
      <c r="BG76" s="222">
        <f t="shared" si="11"/>
        <v>0</v>
      </c>
      <c r="BH76" s="223">
        <f t="shared" si="11"/>
        <v>0</v>
      </c>
      <c r="BI76" s="223">
        <f t="shared" si="11"/>
        <v>0</v>
      </c>
      <c r="BJ76" s="223">
        <f t="shared" si="11"/>
        <v>0</v>
      </c>
      <c r="BK76" s="223">
        <f t="shared" si="11"/>
        <v>0</v>
      </c>
      <c r="BL76" s="223">
        <f t="shared" si="11"/>
        <v>0</v>
      </c>
      <c r="BM76" s="223">
        <f t="shared" si="11"/>
        <v>0</v>
      </c>
      <c r="BN76" s="223">
        <f t="shared" si="11"/>
        <v>0</v>
      </c>
      <c r="BO76" s="223">
        <f t="shared" si="11"/>
        <v>0</v>
      </c>
      <c r="BP76" s="223">
        <f t="shared" si="11"/>
        <v>0</v>
      </c>
      <c r="BQ76" s="223">
        <f t="shared" si="12"/>
        <v>0</v>
      </c>
      <c r="BR76" t="str">
        <f>IF(AND(CD76=""),"",IF(CD76=0,"",1+(MAX(BR$64:BR75))))</f>
        <v/>
      </c>
      <c r="BS76" s="226">
        <v>13</v>
      </c>
      <c r="BT76" s="222">
        <f t="shared" si="13"/>
        <v>0</v>
      </c>
      <c r="BU76" s="223">
        <f t="shared" si="13"/>
        <v>0</v>
      </c>
      <c r="BV76" s="223">
        <f t="shared" si="13"/>
        <v>0</v>
      </c>
      <c r="BW76" s="223">
        <f t="shared" si="13"/>
        <v>0</v>
      </c>
      <c r="BX76" s="223">
        <f t="shared" si="13"/>
        <v>0</v>
      </c>
      <c r="BY76" s="223">
        <f t="shared" si="13"/>
        <v>0</v>
      </c>
      <c r="BZ76" s="223">
        <f t="shared" si="13"/>
        <v>0</v>
      </c>
      <c r="CA76" s="223">
        <f t="shared" si="13"/>
        <v>0</v>
      </c>
      <c r="CB76" s="223">
        <f t="shared" si="13"/>
        <v>0</v>
      </c>
      <c r="CC76" s="223">
        <f t="shared" si="13"/>
        <v>0</v>
      </c>
      <c r="CD76" s="223">
        <f t="shared" si="14"/>
        <v>0</v>
      </c>
      <c r="CE76" t="str">
        <f>IF(AND(CQ76=""),"",IF(CQ76=0,"",1+(MAX(CE$64:CE75))))</f>
        <v/>
      </c>
      <c r="CF76" s="221">
        <v>13</v>
      </c>
      <c r="CG76" s="222">
        <f t="shared" si="15"/>
        <v>0</v>
      </c>
      <c r="CH76" s="223">
        <f t="shared" si="15"/>
        <v>0</v>
      </c>
      <c r="CI76" s="223">
        <f t="shared" si="15"/>
        <v>0</v>
      </c>
      <c r="CJ76" s="223">
        <f t="shared" si="15"/>
        <v>0</v>
      </c>
      <c r="CK76" s="223">
        <f t="shared" si="15"/>
        <v>0</v>
      </c>
      <c r="CL76" s="223">
        <f t="shared" si="15"/>
        <v>0</v>
      </c>
      <c r="CM76" s="223">
        <f t="shared" si="15"/>
        <v>0</v>
      </c>
      <c r="CN76" s="223">
        <f t="shared" si="15"/>
        <v>0</v>
      </c>
      <c r="CO76" s="223">
        <f t="shared" si="15"/>
        <v>0</v>
      </c>
      <c r="CP76" s="223">
        <f t="shared" si="15"/>
        <v>0</v>
      </c>
      <c r="CQ76" s="223">
        <f t="shared" si="16"/>
        <v>0</v>
      </c>
      <c r="CR76" t="str">
        <f>IF(AND(DD76=""),"",IF(DD76=0,"",1+(MAX(CR$64:CR75))))</f>
        <v/>
      </c>
      <c r="CS76" s="221">
        <v>13</v>
      </c>
      <c r="CT76" s="222">
        <f t="shared" si="17"/>
        <v>0</v>
      </c>
      <c r="CU76" s="223">
        <f t="shared" si="17"/>
        <v>0</v>
      </c>
      <c r="CV76" s="223">
        <f t="shared" si="17"/>
        <v>0</v>
      </c>
      <c r="CW76" s="223">
        <f t="shared" si="17"/>
        <v>0</v>
      </c>
      <c r="CX76" s="223">
        <f t="shared" si="17"/>
        <v>0</v>
      </c>
      <c r="CY76" s="223">
        <f t="shared" si="17"/>
        <v>0</v>
      </c>
      <c r="CZ76" s="223">
        <f t="shared" si="17"/>
        <v>0</v>
      </c>
      <c r="DA76" s="223">
        <f t="shared" si="17"/>
        <v>0</v>
      </c>
      <c r="DB76" s="223">
        <f t="shared" si="17"/>
        <v>0</v>
      </c>
      <c r="DC76" s="223">
        <f t="shared" si="17"/>
        <v>0</v>
      </c>
      <c r="DD76" s="223">
        <f t="shared" si="18"/>
        <v>0</v>
      </c>
    </row>
    <row r="77" spans="1:109" ht="18.75">
      <c r="A77" s="257">
        <v>14</v>
      </c>
      <c r="B77" s="215" t="s">
        <v>431</v>
      </c>
      <c r="C77" s="216" t="s">
        <v>425</v>
      </c>
      <c r="D77" s="217">
        <v>10</v>
      </c>
      <c r="E77" s="218">
        <v>41100</v>
      </c>
      <c r="F77" s="218" t="s">
        <v>413</v>
      </c>
      <c r="G77" s="219">
        <v>1057886</v>
      </c>
      <c r="H77" s="218" t="s">
        <v>418</v>
      </c>
      <c r="I77" s="218" t="s">
        <v>415</v>
      </c>
      <c r="J77" s="218" t="s">
        <v>415</v>
      </c>
      <c r="K77" s="220" t="s">
        <v>401</v>
      </c>
      <c r="L77" s="269"/>
      <c r="M77" s="169"/>
      <c r="N77" s="169"/>
      <c r="O77" s="169"/>
      <c r="AC77" t="str">
        <f t="shared" si="19"/>
        <v>1995</v>
      </c>
      <c r="AD77">
        <f t="shared" si="20"/>
        <v>0</v>
      </c>
      <c r="AE77" t="str">
        <f>IF(AND(AQ77=""),"",IF(AQ77=0,"",1+(MAX(AE$64:AE76))))</f>
        <v/>
      </c>
      <c r="AF77" s="221">
        <v>14</v>
      </c>
      <c r="AG77" s="222">
        <f t="shared" si="21"/>
        <v>0</v>
      </c>
      <c r="AH77" s="223">
        <f t="shared" si="22"/>
        <v>0</v>
      </c>
      <c r="AI77" s="223">
        <f t="shared" si="23"/>
        <v>0</v>
      </c>
      <c r="AJ77" s="223">
        <f t="shared" si="24"/>
        <v>0</v>
      </c>
      <c r="AK77" s="223">
        <f t="shared" si="25"/>
        <v>0</v>
      </c>
      <c r="AL77" s="223">
        <f t="shared" si="26"/>
        <v>0</v>
      </c>
      <c r="AM77" s="223">
        <f t="shared" si="27"/>
        <v>0</v>
      </c>
      <c r="AN77" s="223">
        <f t="shared" si="28"/>
        <v>0</v>
      </c>
      <c r="AO77" s="223">
        <f t="shared" si="29"/>
        <v>0</v>
      </c>
      <c r="AP77" s="223">
        <f t="shared" si="30"/>
        <v>0</v>
      </c>
      <c r="AQ77" s="223">
        <f t="shared" si="31"/>
        <v>0</v>
      </c>
      <c r="AR77">
        <f>IF(AND(BD77=""),"",IF(BD77=0,"",1+(MAX(AR$64:AR76))))</f>
        <v>11</v>
      </c>
      <c r="AS77" s="226">
        <v>14</v>
      </c>
      <c r="AT77" s="222" t="str">
        <f t="shared" si="32"/>
        <v>Jh iq"isUn toM+k</v>
      </c>
      <c r="AU77" s="224" t="str">
        <f t="shared" si="33"/>
        <v>TEACHER-III</v>
      </c>
      <c r="AV77" s="224">
        <f t="shared" si="34"/>
        <v>10</v>
      </c>
      <c r="AW77" s="224">
        <f t="shared" si="35"/>
        <v>41100</v>
      </c>
      <c r="AX77" s="224" t="str">
        <f t="shared" si="36"/>
        <v>RJAJ199506021728</v>
      </c>
      <c r="AY77" s="224">
        <f t="shared" si="37"/>
        <v>1057886</v>
      </c>
      <c r="AZ77" s="224" t="str">
        <f t="shared" si="38"/>
        <v>MALE</v>
      </c>
      <c r="BA77" s="224" t="str">
        <f t="shared" si="39"/>
        <v>NO</v>
      </c>
      <c r="BB77" s="224" t="str">
        <f t="shared" si="40"/>
        <v>NO</v>
      </c>
      <c r="BC77" s="224" t="str">
        <f t="shared" si="41"/>
        <v>NON GAZETTED - REGULAR</v>
      </c>
      <c r="BD77" s="223">
        <f t="shared" si="42"/>
        <v>1</v>
      </c>
      <c r="BE77" t="str">
        <f>IF(AND(BQ77=""),"",IF(BQ77=0,"",1+(MAX(BE$64:BE76))))</f>
        <v/>
      </c>
      <c r="BF77" s="221">
        <v>14</v>
      </c>
      <c r="BG77" s="222">
        <f t="shared" si="11"/>
        <v>0</v>
      </c>
      <c r="BH77" s="223">
        <f t="shared" si="11"/>
        <v>0</v>
      </c>
      <c r="BI77" s="223">
        <f t="shared" si="11"/>
        <v>0</v>
      </c>
      <c r="BJ77" s="223">
        <f t="shared" si="11"/>
        <v>0</v>
      </c>
      <c r="BK77" s="223">
        <f t="shared" si="11"/>
        <v>0</v>
      </c>
      <c r="BL77" s="223">
        <f t="shared" si="11"/>
        <v>0</v>
      </c>
      <c r="BM77" s="223">
        <f t="shared" si="11"/>
        <v>0</v>
      </c>
      <c r="BN77" s="223">
        <f t="shared" si="11"/>
        <v>0</v>
      </c>
      <c r="BO77" s="223">
        <f t="shared" si="11"/>
        <v>0</v>
      </c>
      <c r="BP77" s="223">
        <f t="shared" si="11"/>
        <v>0</v>
      </c>
      <c r="BQ77" s="223">
        <f t="shared" si="12"/>
        <v>0</v>
      </c>
      <c r="BR77" t="str">
        <f>IF(AND(CD77=""),"",IF(CD77=0,"",1+(MAX(BR$64:BR76))))</f>
        <v/>
      </c>
      <c r="BS77" s="226">
        <v>14</v>
      </c>
      <c r="BT77" s="222">
        <f t="shared" si="13"/>
        <v>0</v>
      </c>
      <c r="BU77" s="223">
        <f t="shared" si="13"/>
        <v>0</v>
      </c>
      <c r="BV77" s="223">
        <f t="shared" si="13"/>
        <v>0</v>
      </c>
      <c r="BW77" s="223">
        <f t="shared" si="13"/>
        <v>0</v>
      </c>
      <c r="BX77" s="223">
        <f t="shared" si="13"/>
        <v>0</v>
      </c>
      <c r="BY77" s="223">
        <f t="shared" si="13"/>
        <v>0</v>
      </c>
      <c r="BZ77" s="223">
        <f t="shared" si="13"/>
        <v>0</v>
      </c>
      <c r="CA77" s="223">
        <f t="shared" si="13"/>
        <v>0</v>
      </c>
      <c r="CB77" s="223">
        <f t="shared" si="13"/>
        <v>0</v>
      </c>
      <c r="CC77" s="223">
        <f t="shared" si="13"/>
        <v>0</v>
      </c>
      <c r="CD77" s="223">
        <f t="shared" si="14"/>
        <v>0</v>
      </c>
      <c r="CE77" t="str">
        <f>IF(AND(CQ77=""),"",IF(CQ77=0,"",1+(MAX(CE$64:CE76))))</f>
        <v/>
      </c>
      <c r="CF77" s="221">
        <v>14</v>
      </c>
      <c r="CG77" s="222">
        <f t="shared" si="15"/>
        <v>0</v>
      </c>
      <c r="CH77" s="223">
        <f t="shared" si="15"/>
        <v>0</v>
      </c>
      <c r="CI77" s="223">
        <f t="shared" si="15"/>
        <v>0</v>
      </c>
      <c r="CJ77" s="223">
        <f t="shared" si="15"/>
        <v>0</v>
      </c>
      <c r="CK77" s="223">
        <f t="shared" si="15"/>
        <v>0</v>
      </c>
      <c r="CL77" s="223">
        <f t="shared" si="15"/>
        <v>0</v>
      </c>
      <c r="CM77" s="223">
        <f t="shared" si="15"/>
        <v>0</v>
      </c>
      <c r="CN77" s="223">
        <f t="shared" si="15"/>
        <v>0</v>
      </c>
      <c r="CO77" s="223">
        <f t="shared" si="15"/>
        <v>0</v>
      </c>
      <c r="CP77" s="223">
        <f t="shared" si="15"/>
        <v>0</v>
      </c>
      <c r="CQ77" s="223">
        <f t="shared" si="16"/>
        <v>0</v>
      </c>
      <c r="CR77" t="str">
        <f>IF(AND(DD77=""),"",IF(DD77=0,"",1+(MAX(CR$64:CR76))))</f>
        <v/>
      </c>
      <c r="CS77" s="226">
        <v>14</v>
      </c>
      <c r="CT77" s="222">
        <f t="shared" si="17"/>
        <v>0</v>
      </c>
      <c r="CU77" s="223">
        <f t="shared" si="17"/>
        <v>0</v>
      </c>
      <c r="CV77" s="223">
        <f t="shared" si="17"/>
        <v>0</v>
      </c>
      <c r="CW77" s="223">
        <f t="shared" si="17"/>
        <v>0</v>
      </c>
      <c r="CX77" s="223">
        <f t="shared" si="17"/>
        <v>0</v>
      </c>
      <c r="CY77" s="223">
        <f t="shared" si="17"/>
        <v>0</v>
      </c>
      <c r="CZ77" s="223">
        <f t="shared" si="17"/>
        <v>0</v>
      </c>
      <c r="DA77" s="223">
        <f t="shared" si="17"/>
        <v>0</v>
      </c>
      <c r="DB77" s="223">
        <f t="shared" si="17"/>
        <v>0</v>
      </c>
      <c r="DC77" s="223">
        <f t="shared" si="17"/>
        <v>0</v>
      </c>
      <c r="DD77" s="223">
        <f t="shared" si="18"/>
        <v>0</v>
      </c>
    </row>
    <row r="78" spans="1:109" ht="18.75">
      <c r="A78" s="257">
        <v>15</v>
      </c>
      <c r="B78" s="215" t="s">
        <v>432</v>
      </c>
      <c r="C78" s="216" t="s">
        <v>425</v>
      </c>
      <c r="D78" s="217">
        <v>10</v>
      </c>
      <c r="E78" s="218">
        <v>23700</v>
      </c>
      <c r="F78" s="218" t="s">
        <v>413</v>
      </c>
      <c r="G78" s="219">
        <v>1057886</v>
      </c>
      <c r="H78" s="218" t="s">
        <v>418</v>
      </c>
      <c r="I78" s="218" t="s">
        <v>415</v>
      </c>
      <c r="J78" s="218" t="s">
        <v>415</v>
      </c>
      <c r="K78" s="220" t="s">
        <v>403</v>
      </c>
      <c r="L78" s="269"/>
      <c r="M78" s="169"/>
      <c r="N78" s="169"/>
      <c r="O78" s="169"/>
      <c r="AC78" t="str">
        <f t="shared" si="19"/>
        <v>1995</v>
      </c>
      <c r="AD78">
        <f t="shared" si="20"/>
        <v>0</v>
      </c>
      <c r="AE78" t="str">
        <f>IF(AND(AQ78=""),"",IF(AQ78=0,"",1+(MAX(AE$64:AE77))))</f>
        <v/>
      </c>
      <c r="AF78" s="221">
        <v>15</v>
      </c>
      <c r="AG78" s="222">
        <f t="shared" si="21"/>
        <v>0</v>
      </c>
      <c r="AH78" s="223">
        <f t="shared" si="22"/>
        <v>0</v>
      </c>
      <c r="AI78" s="223">
        <f t="shared" si="23"/>
        <v>0</v>
      </c>
      <c r="AJ78" s="223">
        <f t="shared" si="24"/>
        <v>0</v>
      </c>
      <c r="AK78" s="223">
        <f t="shared" si="25"/>
        <v>0</v>
      </c>
      <c r="AL78" s="223">
        <f t="shared" si="26"/>
        <v>0</v>
      </c>
      <c r="AM78" s="223">
        <f t="shared" si="27"/>
        <v>0</v>
      </c>
      <c r="AN78" s="223">
        <f t="shared" si="28"/>
        <v>0</v>
      </c>
      <c r="AO78" s="223">
        <f t="shared" si="29"/>
        <v>0</v>
      </c>
      <c r="AP78" s="223">
        <f t="shared" si="30"/>
        <v>0</v>
      </c>
      <c r="AQ78" s="223">
        <f t="shared" si="31"/>
        <v>0</v>
      </c>
      <c r="AR78">
        <f>IF(AND(BD78=""),"",IF(BD78=0,"",1+(MAX(AR$64:AR77))))</f>
        <v>12</v>
      </c>
      <c r="AS78" s="226">
        <v>15</v>
      </c>
      <c r="AT78" s="222" t="str">
        <f t="shared" si="32"/>
        <v>Jh lq[kohjflag</v>
      </c>
      <c r="AU78" s="224" t="str">
        <f t="shared" si="33"/>
        <v>TEACHER-III</v>
      </c>
      <c r="AV78" s="224">
        <f t="shared" si="34"/>
        <v>10</v>
      </c>
      <c r="AW78" s="224">
        <f t="shared" si="35"/>
        <v>23700</v>
      </c>
      <c r="AX78" s="224" t="str">
        <f t="shared" si="36"/>
        <v>RJAJ199506021728</v>
      </c>
      <c r="AY78" s="224">
        <f t="shared" si="37"/>
        <v>1057886</v>
      </c>
      <c r="AZ78" s="224" t="str">
        <f t="shared" si="38"/>
        <v>MALE</v>
      </c>
      <c r="BA78" s="224" t="str">
        <f t="shared" si="39"/>
        <v>NO</v>
      </c>
      <c r="BB78" s="224" t="str">
        <f t="shared" si="40"/>
        <v>NO</v>
      </c>
      <c r="BC78" s="224" t="str">
        <f t="shared" si="41"/>
        <v>NON GAZETTED - FIX PAY</v>
      </c>
      <c r="BD78" s="223">
        <f t="shared" si="42"/>
        <v>1</v>
      </c>
      <c r="BE78" t="str">
        <f>IF(AND(BQ78=""),"",IF(BQ78=0,"",1+(MAX(BE$64:BE77))))</f>
        <v/>
      </c>
      <c r="BF78" s="221">
        <v>15</v>
      </c>
      <c r="BG78" s="222">
        <f t="shared" si="11"/>
        <v>0</v>
      </c>
      <c r="BH78" s="223">
        <f t="shared" si="11"/>
        <v>0</v>
      </c>
      <c r="BI78" s="223">
        <f t="shared" si="11"/>
        <v>0</v>
      </c>
      <c r="BJ78" s="223">
        <f t="shared" si="11"/>
        <v>0</v>
      </c>
      <c r="BK78" s="223">
        <f t="shared" si="11"/>
        <v>0</v>
      </c>
      <c r="BL78" s="223">
        <f t="shared" si="11"/>
        <v>0</v>
      </c>
      <c r="BM78" s="223">
        <f t="shared" si="11"/>
        <v>0</v>
      </c>
      <c r="BN78" s="223">
        <f t="shared" si="11"/>
        <v>0</v>
      </c>
      <c r="BO78" s="223">
        <f t="shared" si="11"/>
        <v>0</v>
      </c>
      <c r="BP78" s="223">
        <f t="shared" si="11"/>
        <v>0</v>
      </c>
      <c r="BQ78" s="223">
        <f t="shared" si="12"/>
        <v>0</v>
      </c>
      <c r="BR78">
        <f>IF(AND(CD78=""),"",IF(CD78=0,"",1+(MAX(BR$64:BR77))))</f>
        <v>1</v>
      </c>
      <c r="BS78" s="226">
        <v>15</v>
      </c>
      <c r="BT78" s="222" t="str">
        <f t="shared" si="13"/>
        <v>Jh lq[kohjflag</v>
      </c>
      <c r="BU78" s="223" t="str">
        <f t="shared" si="13"/>
        <v>TEACHER-III</v>
      </c>
      <c r="BV78" s="223">
        <f t="shared" si="13"/>
        <v>10</v>
      </c>
      <c r="BW78" s="223">
        <f t="shared" si="13"/>
        <v>23700</v>
      </c>
      <c r="BX78" s="223" t="str">
        <f t="shared" si="13"/>
        <v>RJAJ199506021728</v>
      </c>
      <c r="BY78" s="223">
        <f t="shared" si="13"/>
        <v>1057886</v>
      </c>
      <c r="BZ78" s="223" t="str">
        <f t="shared" si="13"/>
        <v>MALE</v>
      </c>
      <c r="CA78" s="223" t="str">
        <f t="shared" si="13"/>
        <v>NO</v>
      </c>
      <c r="CB78" s="223" t="str">
        <f t="shared" si="13"/>
        <v>NO</v>
      </c>
      <c r="CC78" s="223" t="str">
        <f t="shared" si="13"/>
        <v>NON GAZETTED - FIX PAY</v>
      </c>
      <c r="CD78" s="223">
        <f t="shared" si="14"/>
        <v>1</v>
      </c>
      <c r="CE78" t="str">
        <f>IF(AND(CQ78=""),"",IF(CQ78=0,"",1+(MAX(CE$64:CE77))))</f>
        <v/>
      </c>
      <c r="CF78" s="221">
        <v>15</v>
      </c>
      <c r="CG78" s="222">
        <f t="shared" si="15"/>
        <v>0</v>
      </c>
      <c r="CH78" s="223">
        <f t="shared" si="15"/>
        <v>0</v>
      </c>
      <c r="CI78" s="223">
        <f t="shared" si="15"/>
        <v>0</v>
      </c>
      <c r="CJ78" s="223">
        <f t="shared" si="15"/>
        <v>0</v>
      </c>
      <c r="CK78" s="223">
        <f t="shared" si="15"/>
        <v>0</v>
      </c>
      <c r="CL78" s="223">
        <f t="shared" si="15"/>
        <v>0</v>
      </c>
      <c r="CM78" s="223">
        <f t="shared" si="15"/>
        <v>0</v>
      </c>
      <c r="CN78" s="223">
        <f t="shared" si="15"/>
        <v>0</v>
      </c>
      <c r="CO78" s="223">
        <f t="shared" si="15"/>
        <v>0</v>
      </c>
      <c r="CP78" s="223">
        <f t="shared" si="15"/>
        <v>0</v>
      </c>
      <c r="CQ78" s="223">
        <f t="shared" si="16"/>
        <v>0</v>
      </c>
      <c r="CR78" t="str">
        <f>IF(AND(DD78=""),"",IF(DD78=0,"",1+(MAX(CR$64:CR77))))</f>
        <v/>
      </c>
      <c r="CS78" s="221">
        <v>15</v>
      </c>
      <c r="CT78" s="222">
        <f t="shared" si="17"/>
        <v>0</v>
      </c>
      <c r="CU78" s="223">
        <f t="shared" si="17"/>
        <v>0</v>
      </c>
      <c r="CV78" s="223">
        <f t="shared" si="17"/>
        <v>0</v>
      </c>
      <c r="CW78" s="223">
        <f t="shared" si="17"/>
        <v>0</v>
      </c>
      <c r="CX78" s="223">
        <f t="shared" si="17"/>
        <v>0</v>
      </c>
      <c r="CY78" s="223">
        <f t="shared" si="17"/>
        <v>0</v>
      </c>
      <c r="CZ78" s="223">
        <f t="shared" si="17"/>
        <v>0</v>
      </c>
      <c r="DA78" s="223">
        <f t="shared" si="17"/>
        <v>0</v>
      </c>
      <c r="DB78" s="223">
        <f t="shared" si="17"/>
        <v>0</v>
      </c>
      <c r="DC78" s="223">
        <f t="shared" si="17"/>
        <v>0</v>
      </c>
      <c r="DD78" s="223">
        <f t="shared" si="18"/>
        <v>0</v>
      </c>
    </row>
    <row r="79" spans="1:109" ht="18.75">
      <c r="A79" s="257">
        <v>16</v>
      </c>
      <c r="B79" s="215" t="s">
        <v>433</v>
      </c>
      <c r="C79" s="216" t="s">
        <v>434</v>
      </c>
      <c r="D79" s="217">
        <v>10</v>
      </c>
      <c r="E79" s="218">
        <v>23700</v>
      </c>
      <c r="F79" s="218" t="s">
        <v>413</v>
      </c>
      <c r="G79" s="219">
        <v>1057886</v>
      </c>
      <c r="H79" s="218" t="s">
        <v>418</v>
      </c>
      <c r="I79" s="218"/>
      <c r="J79" s="218"/>
      <c r="K79" s="220" t="s">
        <v>403</v>
      </c>
      <c r="L79" s="269"/>
      <c r="M79" s="169"/>
      <c r="N79" s="169"/>
      <c r="O79" s="169"/>
      <c r="AC79" t="str">
        <f t="shared" si="19"/>
        <v>1995</v>
      </c>
      <c r="AD79">
        <f t="shared" si="20"/>
        <v>0</v>
      </c>
      <c r="AE79" t="str">
        <f>IF(AND(AQ79=""),"",IF(AQ79=0,"",1+(MAX(AE$64:AE78))))</f>
        <v/>
      </c>
      <c r="AF79" s="221">
        <v>16</v>
      </c>
      <c r="AG79" s="222">
        <f t="shared" si="21"/>
        <v>0</v>
      </c>
      <c r="AH79" s="223">
        <f t="shared" si="22"/>
        <v>0</v>
      </c>
      <c r="AI79" s="223">
        <f t="shared" si="23"/>
        <v>0</v>
      </c>
      <c r="AJ79" s="223">
        <f t="shared" si="24"/>
        <v>0</v>
      </c>
      <c r="AK79" s="223">
        <f t="shared" si="25"/>
        <v>0</v>
      </c>
      <c r="AL79" s="223">
        <f t="shared" si="26"/>
        <v>0</v>
      </c>
      <c r="AM79" s="223">
        <f t="shared" si="27"/>
        <v>0</v>
      </c>
      <c r="AN79" s="223">
        <f t="shared" si="28"/>
        <v>0</v>
      </c>
      <c r="AO79" s="223">
        <f t="shared" si="29"/>
        <v>0</v>
      </c>
      <c r="AP79" s="223">
        <f t="shared" si="30"/>
        <v>0</v>
      </c>
      <c r="AQ79" s="223">
        <f t="shared" si="31"/>
        <v>0</v>
      </c>
      <c r="AR79">
        <f>IF(AND(BD79=""),"",IF(BD79=0,"",1+(MAX(AR$64:AR78))))</f>
        <v>13</v>
      </c>
      <c r="AS79" s="226">
        <v>16</v>
      </c>
      <c r="AT79" s="222" t="str">
        <f t="shared" si="32"/>
        <v>Jh izoh.k lksyadh</v>
      </c>
      <c r="AU79" s="224" t="str">
        <f t="shared" si="33"/>
        <v>LIBRARIAN III</v>
      </c>
      <c r="AV79" s="224">
        <f t="shared" si="34"/>
        <v>10</v>
      </c>
      <c r="AW79" s="224">
        <f t="shared" si="35"/>
        <v>23700</v>
      </c>
      <c r="AX79" s="224" t="str">
        <f t="shared" si="36"/>
        <v>RJAJ199506021728</v>
      </c>
      <c r="AY79" s="224">
        <f t="shared" si="37"/>
        <v>1057886</v>
      </c>
      <c r="AZ79" s="224" t="str">
        <f t="shared" si="38"/>
        <v>MALE</v>
      </c>
      <c r="BA79" s="224">
        <f t="shared" si="39"/>
        <v>0</v>
      </c>
      <c r="BB79" s="224">
        <f t="shared" si="40"/>
        <v>0</v>
      </c>
      <c r="BC79" s="224" t="str">
        <f t="shared" si="41"/>
        <v>NON GAZETTED - FIX PAY</v>
      </c>
      <c r="BD79" s="223">
        <f t="shared" si="42"/>
        <v>1</v>
      </c>
      <c r="BE79" t="str">
        <f>IF(AND(BQ79=""),"",IF(BQ79=0,"",1+(MAX(BE$64:BE78))))</f>
        <v/>
      </c>
      <c r="BF79" s="221">
        <v>16</v>
      </c>
      <c r="BG79" s="222">
        <f t="shared" si="11"/>
        <v>0</v>
      </c>
      <c r="BH79" s="223">
        <f t="shared" si="11"/>
        <v>0</v>
      </c>
      <c r="BI79" s="223">
        <f t="shared" si="11"/>
        <v>0</v>
      </c>
      <c r="BJ79" s="223">
        <f t="shared" si="11"/>
        <v>0</v>
      </c>
      <c r="BK79" s="223">
        <f t="shared" si="11"/>
        <v>0</v>
      </c>
      <c r="BL79" s="223">
        <f t="shared" si="11"/>
        <v>0</v>
      </c>
      <c r="BM79" s="223">
        <f t="shared" si="11"/>
        <v>0</v>
      </c>
      <c r="BN79" s="223">
        <f t="shared" si="11"/>
        <v>0</v>
      </c>
      <c r="BO79" s="223">
        <f t="shared" si="11"/>
        <v>0</v>
      </c>
      <c r="BP79" s="223">
        <f t="shared" si="11"/>
        <v>0</v>
      </c>
      <c r="BQ79" s="223">
        <f t="shared" si="12"/>
        <v>0</v>
      </c>
      <c r="BR79">
        <f>IF(AND(CD79=""),"",IF(CD79=0,"",1+(MAX(BR$64:BR78))))</f>
        <v>2</v>
      </c>
      <c r="BS79" s="226">
        <v>16</v>
      </c>
      <c r="BT79" s="222" t="str">
        <f t="shared" si="13"/>
        <v>Jh izoh.k lksyadh</v>
      </c>
      <c r="BU79" s="223" t="str">
        <f t="shared" si="13"/>
        <v>LIBRARIAN III</v>
      </c>
      <c r="BV79" s="223">
        <f t="shared" si="13"/>
        <v>10</v>
      </c>
      <c r="BW79" s="223">
        <f t="shared" si="13"/>
        <v>23700</v>
      </c>
      <c r="BX79" s="223" t="str">
        <f t="shared" si="13"/>
        <v>RJAJ199506021728</v>
      </c>
      <c r="BY79" s="223">
        <f t="shared" si="13"/>
        <v>1057886</v>
      </c>
      <c r="BZ79" s="223" t="str">
        <f t="shared" si="13"/>
        <v>MALE</v>
      </c>
      <c r="CA79" s="223">
        <f t="shared" si="13"/>
        <v>0</v>
      </c>
      <c r="CB79" s="223">
        <f t="shared" si="13"/>
        <v>0</v>
      </c>
      <c r="CC79" s="223" t="str">
        <f t="shared" si="13"/>
        <v>NON GAZETTED - FIX PAY</v>
      </c>
      <c r="CD79" s="223">
        <f t="shared" si="14"/>
        <v>1</v>
      </c>
      <c r="CE79" t="str">
        <f>IF(AND(CQ79=""),"",IF(CQ79=0,"",1+(MAX(CE$64:CE78))))</f>
        <v/>
      </c>
      <c r="CF79" s="221">
        <v>16</v>
      </c>
      <c r="CG79" s="222">
        <f t="shared" si="15"/>
        <v>0</v>
      </c>
      <c r="CH79" s="223">
        <f t="shared" si="15"/>
        <v>0</v>
      </c>
      <c r="CI79" s="223">
        <f t="shared" si="15"/>
        <v>0</v>
      </c>
      <c r="CJ79" s="223">
        <f t="shared" si="15"/>
        <v>0</v>
      </c>
      <c r="CK79" s="223">
        <f t="shared" si="15"/>
        <v>0</v>
      </c>
      <c r="CL79" s="223">
        <f t="shared" si="15"/>
        <v>0</v>
      </c>
      <c r="CM79" s="223">
        <f t="shared" si="15"/>
        <v>0</v>
      </c>
      <c r="CN79" s="223">
        <f t="shared" si="15"/>
        <v>0</v>
      </c>
      <c r="CO79" s="223">
        <f t="shared" si="15"/>
        <v>0</v>
      </c>
      <c r="CP79" s="223">
        <f t="shared" si="15"/>
        <v>0</v>
      </c>
      <c r="CQ79" s="223">
        <f t="shared" si="16"/>
        <v>0</v>
      </c>
      <c r="CR79" t="str">
        <f>IF(AND(DD79=""),"",IF(DD79=0,"",1+(MAX(CR$64:CR78))))</f>
        <v/>
      </c>
      <c r="CS79" s="226">
        <v>16</v>
      </c>
      <c r="CT79" s="222">
        <f t="shared" si="17"/>
        <v>0</v>
      </c>
      <c r="CU79" s="223">
        <f t="shared" si="17"/>
        <v>0</v>
      </c>
      <c r="CV79" s="223">
        <f t="shared" si="17"/>
        <v>0</v>
      </c>
      <c r="CW79" s="223">
        <f t="shared" si="17"/>
        <v>0</v>
      </c>
      <c r="CX79" s="223">
        <f t="shared" si="17"/>
        <v>0</v>
      </c>
      <c r="CY79" s="223">
        <f t="shared" si="17"/>
        <v>0</v>
      </c>
      <c r="CZ79" s="223">
        <f t="shared" si="17"/>
        <v>0</v>
      </c>
      <c r="DA79" s="223">
        <f t="shared" si="17"/>
        <v>0</v>
      </c>
      <c r="DB79" s="223">
        <f t="shared" si="17"/>
        <v>0</v>
      </c>
      <c r="DC79" s="223">
        <f t="shared" si="17"/>
        <v>0</v>
      </c>
      <c r="DD79" s="223">
        <f t="shared" si="18"/>
        <v>0</v>
      </c>
    </row>
    <row r="80" spans="1:109" ht="18.75">
      <c r="A80" s="257">
        <v>17</v>
      </c>
      <c r="B80" s="215" t="s">
        <v>435</v>
      </c>
      <c r="C80" s="216" t="s">
        <v>461</v>
      </c>
      <c r="D80" s="217">
        <v>11</v>
      </c>
      <c r="E80" s="218">
        <v>26500</v>
      </c>
      <c r="F80" s="218" t="s">
        <v>413</v>
      </c>
      <c r="G80" s="219">
        <v>1057886</v>
      </c>
      <c r="H80" s="218" t="s">
        <v>414</v>
      </c>
      <c r="I80" s="218"/>
      <c r="J80" s="218"/>
      <c r="K80" s="220" t="s">
        <v>403</v>
      </c>
      <c r="L80" s="269"/>
      <c r="M80" s="169"/>
      <c r="N80" s="169"/>
      <c r="O80" s="169"/>
      <c r="AC80" t="str">
        <f t="shared" si="19"/>
        <v>1995</v>
      </c>
      <c r="AD80">
        <f t="shared" si="20"/>
        <v>0</v>
      </c>
      <c r="AE80" t="str">
        <f>IF(AND(AQ80=""),"",IF(AQ80=0,"",1+(MAX(AE$64:AE79))))</f>
        <v/>
      </c>
      <c r="AF80" s="221">
        <v>17</v>
      </c>
      <c r="AG80" s="222">
        <f t="shared" si="21"/>
        <v>0</v>
      </c>
      <c r="AH80" s="223">
        <f t="shared" si="22"/>
        <v>0</v>
      </c>
      <c r="AI80" s="223">
        <f t="shared" si="23"/>
        <v>0</v>
      </c>
      <c r="AJ80" s="223">
        <f t="shared" si="24"/>
        <v>0</v>
      </c>
      <c r="AK80" s="223">
        <f t="shared" si="25"/>
        <v>0</v>
      </c>
      <c r="AL80" s="223">
        <f t="shared" si="26"/>
        <v>0</v>
      </c>
      <c r="AM80" s="223">
        <f t="shared" si="27"/>
        <v>0</v>
      </c>
      <c r="AN80" s="223">
        <f t="shared" si="28"/>
        <v>0</v>
      </c>
      <c r="AO80" s="223">
        <f t="shared" si="29"/>
        <v>0</v>
      </c>
      <c r="AP80" s="223">
        <f t="shared" si="30"/>
        <v>0</v>
      </c>
      <c r="AQ80" s="223">
        <f t="shared" si="31"/>
        <v>0</v>
      </c>
      <c r="AR80">
        <f>IF(AND(BD80=""),"",IF(BD80=0,"",1+(MAX(AR$64:AR79))))</f>
        <v>14</v>
      </c>
      <c r="AS80" s="226">
        <v>17</v>
      </c>
      <c r="AT80" s="222" t="str">
        <f t="shared" si="32"/>
        <v>Jherh 'kkjnk pkS/kjh</v>
      </c>
      <c r="AU80" s="224" t="str">
        <f t="shared" si="33"/>
        <v>PTI II</v>
      </c>
      <c r="AV80" s="224">
        <f t="shared" si="34"/>
        <v>11</v>
      </c>
      <c r="AW80" s="224">
        <f t="shared" si="35"/>
        <v>26500</v>
      </c>
      <c r="AX80" s="224" t="str">
        <f t="shared" si="36"/>
        <v>RJAJ199506021728</v>
      </c>
      <c r="AY80" s="224">
        <f t="shared" si="37"/>
        <v>1057886</v>
      </c>
      <c r="AZ80" s="224" t="str">
        <f t="shared" si="38"/>
        <v>FEMALE</v>
      </c>
      <c r="BA80" s="224">
        <f t="shared" si="39"/>
        <v>0</v>
      </c>
      <c r="BB80" s="224">
        <f t="shared" si="40"/>
        <v>0</v>
      </c>
      <c r="BC80" s="224" t="str">
        <f t="shared" si="41"/>
        <v>NON GAZETTED - FIX PAY</v>
      </c>
      <c r="BD80" s="223">
        <f t="shared" si="42"/>
        <v>1</v>
      </c>
      <c r="BE80" t="str">
        <f>IF(AND(BQ80=""),"",IF(BQ80=0,"",1+(MAX(BE$64:BE79))))</f>
        <v/>
      </c>
      <c r="BF80" s="221">
        <v>17</v>
      </c>
      <c r="BG80" s="222">
        <f t="shared" ref="BG80:BP105" si="43">IF($K80="GAZETTED - FIX PAY",B80,0)</f>
        <v>0</v>
      </c>
      <c r="BH80" s="223">
        <f t="shared" si="43"/>
        <v>0</v>
      </c>
      <c r="BI80" s="223">
        <f t="shared" si="43"/>
        <v>0</v>
      </c>
      <c r="BJ80" s="223">
        <f t="shared" si="43"/>
        <v>0</v>
      </c>
      <c r="BK80" s="223">
        <f t="shared" si="43"/>
        <v>0</v>
      </c>
      <c r="BL80" s="223">
        <f t="shared" si="43"/>
        <v>0</v>
      </c>
      <c r="BM80" s="223">
        <f t="shared" si="43"/>
        <v>0</v>
      </c>
      <c r="BN80" s="223">
        <f t="shared" si="43"/>
        <v>0</v>
      </c>
      <c r="BO80" s="223">
        <f t="shared" si="43"/>
        <v>0</v>
      </c>
      <c r="BP80" s="223">
        <f t="shared" si="43"/>
        <v>0</v>
      </c>
      <c r="BQ80" s="223">
        <f t="shared" si="12"/>
        <v>0</v>
      </c>
      <c r="BR80">
        <f>IF(AND(CD80=""),"",IF(CD80=0,"",1+(MAX(BR$64:BR79))))</f>
        <v>3</v>
      </c>
      <c r="BS80" s="226">
        <v>17</v>
      </c>
      <c r="BT80" s="222" t="str">
        <f t="shared" ref="BT80:CC105" si="44">IF($K80="NON GAZETTED - FIX PAY",B80,0)</f>
        <v>Jherh 'kkjnk pkS/kjh</v>
      </c>
      <c r="BU80" s="223" t="str">
        <f t="shared" si="44"/>
        <v>PTI II</v>
      </c>
      <c r="BV80" s="223">
        <f t="shared" si="44"/>
        <v>11</v>
      </c>
      <c r="BW80" s="223">
        <f t="shared" si="44"/>
        <v>26500</v>
      </c>
      <c r="BX80" s="223" t="str">
        <f t="shared" si="44"/>
        <v>RJAJ199506021728</v>
      </c>
      <c r="BY80" s="223">
        <f t="shared" si="44"/>
        <v>1057886</v>
      </c>
      <c r="BZ80" s="223" t="str">
        <f t="shared" si="44"/>
        <v>FEMALE</v>
      </c>
      <c r="CA80" s="223">
        <f t="shared" si="44"/>
        <v>0</v>
      </c>
      <c r="CB80" s="223">
        <f t="shared" si="44"/>
        <v>0</v>
      </c>
      <c r="CC80" s="223" t="str">
        <f t="shared" si="44"/>
        <v>NON GAZETTED - FIX PAY</v>
      </c>
      <c r="CD80" s="223">
        <f t="shared" si="14"/>
        <v>1</v>
      </c>
      <c r="CE80" t="str">
        <f>IF(AND(CQ80=""),"",IF(CQ80=0,"",1+(MAX(CE$64:CE79))))</f>
        <v/>
      </c>
      <c r="CF80" s="221">
        <v>17</v>
      </c>
      <c r="CG80" s="222">
        <f t="shared" ref="CG80:CP105" si="45">IF($K80="GAZETTED - SANVIDA",B80,0)</f>
        <v>0</v>
      </c>
      <c r="CH80" s="223">
        <f t="shared" si="45"/>
        <v>0</v>
      </c>
      <c r="CI80" s="223">
        <f t="shared" si="45"/>
        <v>0</v>
      </c>
      <c r="CJ80" s="223">
        <f t="shared" si="45"/>
        <v>0</v>
      </c>
      <c r="CK80" s="223">
        <f t="shared" si="45"/>
        <v>0</v>
      </c>
      <c r="CL80" s="223">
        <f t="shared" si="45"/>
        <v>0</v>
      </c>
      <c r="CM80" s="223">
        <f t="shared" si="45"/>
        <v>0</v>
      </c>
      <c r="CN80" s="223">
        <f t="shared" si="45"/>
        <v>0</v>
      </c>
      <c r="CO80" s="223">
        <f t="shared" si="45"/>
        <v>0</v>
      </c>
      <c r="CP80" s="223">
        <f t="shared" si="45"/>
        <v>0</v>
      </c>
      <c r="CQ80" s="223">
        <f t="shared" si="16"/>
        <v>0</v>
      </c>
      <c r="CR80" t="str">
        <f>IF(AND(DD80=""),"",IF(DD80=0,"",1+(MAX(CR$64:CR79))))</f>
        <v/>
      </c>
      <c r="CS80" s="221">
        <v>17</v>
      </c>
      <c r="CT80" s="222">
        <f t="shared" ref="CT80:DC105" si="46">IF($K80="NON GAZETTED - SANVIDA",B80,0)</f>
        <v>0</v>
      </c>
      <c r="CU80" s="223">
        <f t="shared" si="46"/>
        <v>0</v>
      </c>
      <c r="CV80" s="223">
        <f t="shared" si="46"/>
        <v>0</v>
      </c>
      <c r="CW80" s="223">
        <f t="shared" si="46"/>
        <v>0</v>
      </c>
      <c r="CX80" s="223">
        <f t="shared" si="46"/>
        <v>0</v>
      </c>
      <c r="CY80" s="223">
        <f t="shared" si="46"/>
        <v>0</v>
      </c>
      <c r="CZ80" s="223">
        <f t="shared" si="46"/>
        <v>0</v>
      </c>
      <c r="DA80" s="223">
        <f t="shared" si="46"/>
        <v>0</v>
      </c>
      <c r="DB80" s="223">
        <f t="shared" si="46"/>
        <v>0</v>
      </c>
      <c r="DC80" s="223">
        <f t="shared" si="46"/>
        <v>0</v>
      </c>
      <c r="DD80" s="223">
        <f t="shared" si="18"/>
        <v>0</v>
      </c>
    </row>
    <row r="81" spans="1:108" ht="18.75">
      <c r="A81" s="257">
        <v>18</v>
      </c>
      <c r="B81" s="215" t="s">
        <v>437</v>
      </c>
      <c r="C81" s="216" t="s">
        <v>438</v>
      </c>
      <c r="D81" s="217">
        <v>8</v>
      </c>
      <c r="E81" s="218">
        <v>21700</v>
      </c>
      <c r="F81" s="218" t="s">
        <v>413</v>
      </c>
      <c r="G81" s="219">
        <v>1057886</v>
      </c>
      <c r="H81" s="218" t="s">
        <v>418</v>
      </c>
      <c r="I81" s="218"/>
      <c r="J81" s="218"/>
      <c r="K81" s="220" t="s">
        <v>403</v>
      </c>
      <c r="L81" s="269"/>
      <c r="M81" s="169"/>
      <c r="N81" s="169"/>
      <c r="O81" s="169"/>
      <c r="AC81" t="str">
        <f t="shared" si="19"/>
        <v>1995</v>
      </c>
      <c r="AD81">
        <f t="shared" si="20"/>
        <v>0</v>
      </c>
      <c r="AE81" t="str">
        <f>IF(AND(AQ81=""),"",IF(AQ81=0,"",1+(MAX(AE$64:AE80))))</f>
        <v/>
      </c>
      <c r="AF81" s="221">
        <v>18</v>
      </c>
      <c r="AG81" s="222">
        <f t="shared" si="21"/>
        <v>0</v>
      </c>
      <c r="AH81" s="223">
        <f t="shared" si="22"/>
        <v>0</v>
      </c>
      <c r="AI81" s="223">
        <f t="shared" si="23"/>
        <v>0</v>
      </c>
      <c r="AJ81" s="223">
        <f t="shared" si="24"/>
        <v>0</v>
      </c>
      <c r="AK81" s="223">
        <f t="shared" si="25"/>
        <v>0</v>
      </c>
      <c r="AL81" s="223">
        <f t="shared" si="26"/>
        <v>0</v>
      </c>
      <c r="AM81" s="223">
        <f t="shared" si="27"/>
        <v>0</v>
      </c>
      <c r="AN81" s="223">
        <f t="shared" si="28"/>
        <v>0</v>
      </c>
      <c r="AO81" s="223">
        <f t="shared" si="29"/>
        <v>0</v>
      </c>
      <c r="AP81" s="223">
        <f t="shared" si="30"/>
        <v>0</v>
      </c>
      <c r="AQ81" s="223">
        <f t="shared" si="31"/>
        <v>0</v>
      </c>
      <c r="AR81">
        <f>IF(AND(BD81=""),"",IF(BD81=0,"",1+(MAX(AR$64:AR80))))</f>
        <v>15</v>
      </c>
      <c r="AS81" s="226">
        <v>18</v>
      </c>
      <c r="AT81" s="222" t="str">
        <f t="shared" si="32"/>
        <v>Jh eqds'k dqekj</v>
      </c>
      <c r="AU81" s="224" t="str">
        <f t="shared" si="33"/>
        <v>LAB ASST</v>
      </c>
      <c r="AV81" s="224">
        <f t="shared" si="34"/>
        <v>8</v>
      </c>
      <c r="AW81" s="224">
        <f t="shared" si="35"/>
        <v>21700</v>
      </c>
      <c r="AX81" s="224" t="str">
        <f t="shared" si="36"/>
        <v>RJAJ199506021728</v>
      </c>
      <c r="AY81" s="224">
        <f t="shared" si="37"/>
        <v>1057886</v>
      </c>
      <c r="AZ81" s="224" t="str">
        <f t="shared" si="38"/>
        <v>MALE</v>
      </c>
      <c r="BA81" s="224">
        <f t="shared" si="39"/>
        <v>0</v>
      </c>
      <c r="BB81" s="224">
        <f t="shared" si="40"/>
        <v>0</v>
      </c>
      <c r="BC81" s="224" t="str">
        <f t="shared" si="41"/>
        <v>NON GAZETTED - FIX PAY</v>
      </c>
      <c r="BD81" s="223">
        <f t="shared" si="42"/>
        <v>1</v>
      </c>
      <c r="BE81" t="str">
        <f>IF(AND(BQ81=""),"",IF(BQ81=0,"",1+(MAX(BE$64:BE80))))</f>
        <v/>
      </c>
      <c r="BF81" s="221">
        <v>18</v>
      </c>
      <c r="BG81" s="222">
        <f t="shared" si="43"/>
        <v>0</v>
      </c>
      <c r="BH81" s="223">
        <f t="shared" si="43"/>
        <v>0</v>
      </c>
      <c r="BI81" s="223">
        <f t="shared" si="43"/>
        <v>0</v>
      </c>
      <c r="BJ81" s="223">
        <f t="shared" si="43"/>
        <v>0</v>
      </c>
      <c r="BK81" s="223">
        <f t="shared" si="43"/>
        <v>0</v>
      </c>
      <c r="BL81" s="223">
        <f t="shared" si="43"/>
        <v>0</v>
      </c>
      <c r="BM81" s="223">
        <f t="shared" si="43"/>
        <v>0</v>
      </c>
      <c r="BN81" s="223">
        <f t="shared" si="43"/>
        <v>0</v>
      </c>
      <c r="BO81" s="223">
        <f t="shared" si="43"/>
        <v>0</v>
      </c>
      <c r="BP81" s="223">
        <f t="shared" si="43"/>
        <v>0</v>
      </c>
      <c r="BQ81" s="223">
        <f t="shared" si="12"/>
        <v>0</v>
      </c>
      <c r="BR81">
        <f>IF(AND(CD81=""),"",IF(CD81=0,"",1+(MAX(BR$64:BR80))))</f>
        <v>4</v>
      </c>
      <c r="BS81" s="226">
        <v>18</v>
      </c>
      <c r="BT81" s="222" t="str">
        <f t="shared" si="44"/>
        <v>Jh eqds'k dqekj</v>
      </c>
      <c r="BU81" s="223" t="str">
        <f t="shared" si="44"/>
        <v>LAB ASST</v>
      </c>
      <c r="BV81" s="223">
        <f t="shared" si="44"/>
        <v>8</v>
      </c>
      <c r="BW81" s="223">
        <f t="shared" si="44"/>
        <v>21700</v>
      </c>
      <c r="BX81" s="223" t="str">
        <f t="shared" si="44"/>
        <v>RJAJ199506021728</v>
      </c>
      <c r="BY81" s="223">
        <f t="shared" si="44"/>
        <v>1057886</v>
      </c>
      <c r="BZ81" s="223" t="str">
        <f t="shared" si="44"/>
        <v>MALE</v>
      </c>
      <c r="CA81" s="223">
        <f t="shared" si="44"/>
        <v>0</v>
      </c>
      <c r="CB81" s="223">
        <f t="shared" si="44"/>
        <v>0</v>
      </c>
      <c r="CC81" s="223" t="str">
        <f t="shared" si="44"/>
        <v>NON GAZETTED - FIX PAY</v>
      </c>
      <c r="CD81" s="223">
        <f t="shared" si="14"/>
        <v>1</v>
      </c>
      <c r="CE81" t="str">
        <f>IF(AND(CQ81=""),"",IF(CQ81=0,"",1+(MAX(CE$64:CE80))))</f>
        <v/>
      </c>
      <c r="CF81" s="221">
        <v>18</v>
      </c>
      <c r="CG81" s="222">
        <f t="shared" si="45"/>
        <v>0</v>
      </c>
      <c r="CH81" s="223">
        <f t="shared" si="45"/>
        <v>0</v>
      </c>
      <c r="CI81" s="223">
        <f t="shared" si="45"/>
        <v>0</v>
      </c>
      <c r="CJ81" s="223">
        <f t="shared" si="45"/>
        <v>0</v>
      </c>
      <c r="CK81" s="223">
        <f t="shared" si="45"/>
        <v>0</v>
      </c>
      <c r="CL81" s="223">
        <f t="shared" si="45"/>
        <v>0</v>
      </c>
      <c r="CM81" s="223">
        <f t="shared" si="45"/>
        <v>0</v>
      </c>
      <c r="CN81" s="223">
        <f t="shared" si="45"/>
        <v>0</v>
      </c>
      <c r="CO81" s="223">
        <f t="shared" si="45"/>
        <v>0</v>
      </c>
      <c r="CP81" s="223">
        <f t="shared" si="45"/>
        <v>0</v>
      </c>
      <c r="CQ81" s="223">
        <f t="shared" si="16"/>
        <v>0</v>
      </c>
      <c r="CR81" t="str">
        <f>IF(AND(DD81=""),"",IF(DD81=0,"",1+(MAX(CR$64:CR80))))</f>
        <v/>
      </c>
      <c r="CS81" s="226">
        <v>18</v>
      </c>
      <c r="CT81" s="222">
        <f t="shared" si="46"/>
        <v>0</v>
      </c>
      <c r="CU81" s="223">
        <f t="shared" si="46"/>
        <v>0</v>
      </c>
      <c r="CV81" s="223">
        <f t="shared" si="46"/>
        <v>0</v>
      </c>
      <c r="CW81" s="223">
        <f t="shared" si="46"/>
        <v>0</v>
      </c>
      <c r="CX81" s="223">
        <f t="shared" si="46"/>
        <v>0</v>
      </c>
      <c r="CY81" s="223">
        <f t="shared" si="46"/>
        <v>0</v>
      </c>
      <c r="CZ81" s="223">
        <f t="shared" si="46"/>
        <v>0</v>
      </c>
      <c r="DA81" s="223">
        <f t="shared" si="46"/>
        <v>0</v>
      </c>
      <c r="DB81" s="223">
        <f t="shared" si="46"/>
        <v>0</v>
      </c>
      <c r="DC81" s="223">
        <f t="shared" si="46"/>
        <v>0</v>
      </c>
      <c r="DD81" s="223">
        <f t="shared" si="18"/>
        <v>0</v>
      </c>
    </row>
    <row r="82" spans="1:108" ht="18.75">
      <c r="A82" s="257">
        <v>19</v>
      </c>
      <c r="B82" s="215" t="s">
        <v>439</v>
      </c>
      <c r="C82" s="216" t="s">
        <v>440</v>
      </c>
      <c r="D82" s="217">
        <v>9</v>
      </c>
      <c r="E82" s="218">
        <v>34600</v>
      </c>
      <c r="F82" s="218" t="s">
        <v>413</v>
      </c>
      <c r="G82" s="219">
        <v>1057886</v>
      </c>
      <c r="H82" s="218" t="s">
        <v>418</v>
      </c>
      <c r="I82" s="218"/>
      <c r="J82" s="218"/>
      <c r="K82" s="220" t="s">
        <v>401</v>
      </c>
      <c r="L82" s="269"/>
      <c r="M82" s="169"/>
      <c r="N82" s="169"/>
      <c r="O82" s="169"/>
      <c r="AC82" t="str">
        <f t="shared" si="19"/>
        <v>1995</v>
      </c>
      <c r="AD82">
        <f t="shared" si="20"/>
        <v>0</v>
      </c>
      <c r="AE82" t="str">
        <f>IF(AND(AQ82=""),"",IF(AQ82=0,"",1+(MAX(AE$64:AE81))))</f>
        <v/>
      </c>
      <c r="AF82" s="221">
        <v>19</v>
      </c>
      <c r="AG82" s="222">
        <f t="shared" si="21"/>
        <v>0</v>
      </c>
      <c r="AH82" s="223">
        <f t="shared" si="22"/>
        <v>0</v>
      </c>
      <c r="AI82" s="223">
        <f t="shared" si="23"/>
        <v>0</v>
      </c>
      <c r="AJ82" s="223">
        <f t="shared" si="24"/>
        <v>0</v>
      </c>
      <c r="AK82" s="223">
        <f t="shared" si="25"/>
        <v>0</v>
      </c>
      <c r="AL82" s="223">
        <f t="shared" si="26"/>
        <v>0</v>
      </c>
      <c r="AM82" s="223">
        <f t="shared" si="27"/>
        <v>0</v>
      </c>
      <c r="AN82" s="223">
        <f t="shared" si="28"/>
        <v>0</v>
      </c>
      <c r="AO82" s="223">
        <f t="shared" si="29"/>
        <v>0</v>
      </c>
      <c r="AP82" s="223">
        <f t="shared" si="30"/>
        <v>0</v>
      </c>
      <c r="AQ82" s="223">
        <f t="shared" si="31"/>
        <v>0</v>
      </c>
      <c r="AR82">
        <f>IF(AND(BD82=""),"",IF(BD82=0,"",1+(MAX(AR$64:AR81))))</f>
        <v>16</v>
      </c>
      <c r="AS82" s="226">
        <v>19</v>
      </c>
      <c r="AT82" s="222" t="str">
        <f t="shared" si="32"/>
        <v xml:space="preserve">Jh jkds'k dqekj </v>
      </c>
      <c r="AU82" s="224" t="str">
        <f t="shared" si="33"/>
        <v>CLERK GRADE II</v>
      </c>
      <c r="AV82" s="224">
        <f t="shared" si="34"/>
        <v>9</v>
      </c>
      <c r="AW82" s="224">
        <f t="shared" si="35"/>
        <v>34600</v>
      </c>
      <c r="AX82" s="224" t="str">
        <f t="shared" si="36"/>
        <v>RJAJ199506021728</v>
      </c>
      <c r="AY82" s="224">
        <f t="shared" si="37"/>
        <v>1057886</v>
      </c>
      <c r="AZ82" s="224" t="str">
        <f t="shared" si="38"/>
        <v>MALE</v>
      </c>
      <c r="BA82" s="224">
        <f t="shared" si="39"/>
        <v>0</v>
      </c>
      <c r="BB82" s="224">
        <f t="shared" si="40"/>
        <v>0</v>
      </c>
      <c r="BC82" s="224" t="str">
        <f t="shared" si="41"/>
        <v>NON GAZETTED - REGULAR</v>
      </c>
      <c r="BD82" s="223">
        <f t="shared" si="42"/>
        <v>1</v>
      </c>
      <c r="BE82" t="str">
        <f>IF(AND(BQ82=""),"",IF(BQ82=0,"",1+(MAX(BE$64:BE81))))</f>
        <v/>
      </c>
      <c r="BF82" s="221">
        <v>19</v>
      </c>
      <c r="BG82" s="222">
        <f t="shared" si="43"/>
        <v>0</v>
      </c>
      <c r="BH82" s="223">
        <f t="shared" si="43"/>
        <v>0</v>
      </c>
      <c r="BI82" s="223">
        <f t="shared" si="43"/>
        <v>0</v>
      </c>
      <c r="BJ82" s="223">
        <f t="shared" si="43"/>
        <v>0</v>
      </c>
      <c r="BK82" s="223">
        <f t="shared" si="43"/>
        <v>0</v>
      </c>
      <c r="BL82" s="223">
        <f t="shared" si="43"/>
        <v>0</v>
      </c>
      <c r="BM82" s="223">
        <f t="shared" si="43"/>
        <v>0</v>
      </c>
      <c r="BN82" s="223">
        <f t="shared" si="43"/>
        <v>0</v>
      </c>
      <c r="BO82" s="223">
        <f t="shared" si="43"/>
        <v>0</v>
      </c>
      <c r="BP82" s="223">
        <f t="shared" si="43"/>
        <v>0</v>
      </c>
      <c r="BQ82" s="223">
        <f t="shared" si="12"/>
        <v>0</v>
      </c>
      <c r="BR82" t="str">
        <f>IF(AND(CD82=""),"",IF(CD82=0,"",1+(MAX(BR$64:BR81))))</f>
        <v/>
      </c>
      <c r="BS82" s="226">
        <v>19</v>
      </c>
      <c r="BT82" s="222">
        <f t="shared" si="44"/>
        <v>0</v>
      </c>
      <c r="BU82" s="223">
        <f t="shared" si="44"/>
        <v>0</v>
      </c>
      <c r="BV82" s="223">
        <f t="shared" si="44"/>
        <v>0</v>
      </c>
      <c r="BW82" s="223">
        <f t="shared" si="44"/>
        <v>0</v>
      </c>
      <c r="BX82" s="223">
        <f t="shared" si="44"/>
        <v>0</v>
      </c>
      <c r="BY82" s="223">
        <f t="shared" si="44"/>
        <v>0</v>
      </c>
      <c r="BZ82" s="223">
        <f t="shared" si="44"/>
        <v>0</v>
      </c>
      <c r="CA82" s="223">
        <f t="shared" si="44"/>
        <v>0</v>
      </c>
      <c r="CB82" s="223">
        <f t="shared" si="44"/>
        <v>0</v>
      </c>
      <c r="CC82" s="223">
        <f t="shared" si="44"/>
        <v>0</v>
      </c>
      <c r="CD82" s="223">
        <f t="shared" si="14"/>
        <v>0</v>
      </c>
      <c r="CE82" t="str">
        <f>IF(AND(CQ82=""),"",IF(CQ82=0,"",1+(MAX(CE$64:CE81))))</f>
        <v/>
      </c>
      <c r="CF82" s="221">
        <v>19</v>
      </c>
      <c r="CG82" s="222">
        <f t="shared" si="45"/>
        <v>0</v>
      </c>
      <c r="CH82" s="223">
        <f t="shared" si="45"/>
        <v>0</v>
      </c>
      <c r="CI82" s="223">
        <f t="shared" si="45"/>
        <v>0</v>
      </c>
      <c r="CJ82" s="223">
        <f t="shared" si="45"/>
        <v>0</v>
      </c>
      <c r="CK82" s="223">
        <f t="shared" si="45"/>
        <v>0</v>
      </c>
      <c r="CL82" s="223">
        <f t="shared" si="45"/>
        <v>0</v>
      </c>
      <c r="CM82" s="223">
        <f t="shared" si="45"/>
        <v>0</v>
      </c>
      <c r="CN82" s="223">
        <f t="shared" si="45"/>
        <v>0</v>
      </c>
      <c r="CO82" s="223">
        <f t="shared" si="45"/>
        <v>0</v>
      </c>
      <c r="CP82" s="223">
        <f t="shared" si="45"/>
        <v>0</v>
      </c>
      <c r="CQ82" s="223">
        <f t="shared" si="16"/>
        <v>0</v>
      </c>
      <c r="CR82" t="str">
        <f>IF(AND(DD82=""),"",IF(DD82=0,"",1+(MAX(CR$64:CR81))))</f>
        <v/>
      </c>
      <c r="CS82" s="221">
        <v>19</v>
      </c>
      <c r="CT82" s="222">
        <f t="shared" si="46"/>
        <v>0</v>
      </c>
      <c r="CU82" s="223">
        <f t="shared" si="46"/>
        <v>0</v>
      </c>
      <c r="CV82" s="223">
        <f t="shared" si="46"/>
        <v>0</v>
      </c>
      <c r="CW82" s="223">
        <f t="shared" si="46"/>
        <v>0</v>
      </c>
      <c r="CX82" s="223">
        <f t="shared" si="46"/>
        <v>0</v>
      </c>
      <c r="CY82" s="223">
        <f t="shared" si="46"/>
        <v>0</v>
      </c>
      <c r="CZ82" s="223">
        <f t="shared" si="46"/>
        <v>0</v>
      </c>
      <c r="DA82" s="223">
        <f t="shared" si="46"/>
        <v>0</v>
      </c>
      <c r="DB82" s="223">
        <f t="shared" si="46"/>
        <v>0</v>
      </c>
      <c r="DC82" s="223">
        <f t="shared" si="46"/>
        <v>0</v>
      </c>
      <c r="DD82" s="223">
        <f t="shared" si="18"/>
        <v>0</v>
      </c>
    </row>
    <row r="83" spans="1:108" ht="18.75">
      <c r="A83" s="257">
        <v>20</v>
      </c>
      <c r="B83" s="215" t="s">
        <v>441</v>
      </c>
      <c r="C83" s="216" t="s">
        <v>442</v>
      </c>
      <c r="D83" s="217">
        <v>5</v>
      </c>
      <c r="E83" s="218">
        <v>34600</v>
      </c>
      <c r="F83" s="218" t="s">
        <v>413</v>
      </c>
      <c r="G83" s="219">
        <v>1057886</v>
      </c>
      <c r="H83" s="218" t="s">
        <v>418</v>
      </c>
      <c r="I83" s="218"/>
      <c r="J83" s="218"/>
      <c r="K83" s="220" t="s">
        <v>401</v>
      </c>
      <c r="L83" s="269"/>
      <c r="M83" s="169"/>
      <c r="N83" s="169"/>
      <c r="O83" s="169"/>
      <c r="AC83" t="str">
        <f t="shared" si="19"/>
        <v>1995</v>
      </c>
      <c r="AD83">
        <f t="shared" si="20"/>
        <v>0</v>
      </c>
      <c r="AE83" t="str">
        <f>IF(AND(AQ83=""),"",IF(AQ83=0,"",1+(MAX(AE$64:AE82))))</f>
        <v/>
      </c>
      <c r="AF83" s="221">
        <v>20</v>
      </c>
      <c r="AG83" s="222">
        <f t="shared" si="21"/>
        <v>0</v>
      </c>
      <c r="AH83" s="223">
        <f t="shared" si="22"/>
        <v>0</v>
      </c>
      <c r="AI83" s="223">
        <f t="shared" si="23"/>
        <v>0</v>
      </c>
      <c r="AJ83" s="223">
        <f t="shared" si="24"/>
        <v>0</v>
      </c>
      <c r="AK83" s="223">
        <f t="shared" si="25"/>
        <v>0</v>
      </c>
      <c r="AL83" s="223">
        <f t="shared" si="26"/>
        <v>0</v>
      </c>
      <c r="AM83" s="223">
        <f t="shared" si="27"/>
        <v>0</v>
      </c>
      <c r="AN83" s="223">
        <f t="shared" si="28"/>
        <v>0</v>
      </c>
      <c r="AO83" s="223">
        <f t="shared" si="29"/>
        <v>0</v>
      </c>
      <c r="AP83" s="223">
        <f t="shared" si="30"/>
        <v>0</v>
      </c>
      <c r="AQ83" s="223">
        <f t="shared" si="31"/>
        <v>0</v>
      </c>
      <c r="AR83">
        <f>IF(AND(BD83=""),"",IF(BD83=0,"",1+(MAX(AR$64:AR82))))</f>
        <v>17</v>
      </c>
      <c r="AS83" s="226">
        <v>20</v>
      </c>
      <c r="AT83" s="222" t="str">
        <f t="shared" si="32"/>
        <v xml:space="preserve">Jh fueZy dqekj </v>
      </c>
      <c r="AU83" s="224" t="str">
        <f t="shared" si="33"/>
        <v>CLERK GRADE III</v>
      </c>
      <c r="AV83" s="224">
        <f t="shared" si="34"/>
        <v>5</v>
      </c>
      <c r="AW83" s="224">
        <f t="shared" si="35"/>
        <v>34600</v>
      </c>
      <c r="AX83" s="224" t="str">
        <f t="shared" si="36"/>
        <v>RJAJ199506021728</v>
      </c>
      <c r="AY83" s="224">
        <f t="shared" si="37"/>
        <v>1057886</v>
      </c>
      <c r="AZ83" s="224" t="str">
        <f t="shared" si="38"/>
        <v>MALE</v>
      </c>
      <c r="BA83" s="224">
        <f t="shared" si="39"/>
        <v>0</v>
      </c>
      <c r="BB83" s="224">
        <f t="shared" si="40"/>
        <v>0</v>
      </c>
      <c r="BC83" s="224" t="str">
        <f t="shared" si="41"/>
        <v>NON GAZETTED - REGULAR</v>
      </c>
      <c r="BD83" s="223">
        <f t="shared" si="42"/>
        <v>1</v>
      </c>
      <c r="BE83" t="str">
        <f>IF(AND(BQ83=""),"",IF(BQ83=0,"",1+(MAX(BE$64:BE82))))</f>
        <v/>
      </c>
      <c r="BF83" s="221">
        <v>20</v>
      </c>
      <c r="BG83" s="222">
        <f t="shared" si="43"/>
        <v>0</v>
      </c>
      <c r="BH83" s="223">
        <f t="shared" si="43"/>
        <v>0</v>
      </c>
      <c r="BI83" s="223">
        <f t="shared" si="43"/>
        <v>0</v>
      </c>
      <c r="BJ83" s="223">
        <f t="shared" si="43"/>
        <v>0</v>
      </c>
      <c r="BK83" s="223">
        <f t="shared" si="43"/>
        <v>0</v>
      </c>
      <c r="BL83" s="223">
        <f t="shared" si="43"/>
        <v>0</v>
      </c>
      <c r="BM83" s="223">
        <f t="shared" si="43"/>
        <v>0</v>
      </c>
      <c r="BN83" s="223">
        <f t="shared" si="43"/>
        <v>0</v>
      </c>
      <c r="BO83" s="223">
        <f t="shared" si="43"/>
        <v>0</v>
      </c>
      <c r="BP83" s="223">
        <f t="shared" si="43"/>
        <v>0</v>
      </c>
      <c r="BQ83" s="223">
        <f t="shared" si="12"/>
        <v>0</v>
      </c>
      <c r="BR83" t="str">
        <f>IF(AND(CD83=""),"",IF(CD83=0,"",1+(MAX(BR$64:BR82))))</f>
        <v/>
      </c>
      <c r="BS83" s="226">
        <v>20</v>
      </c>
      <c r="BT83" s="222">
        <f t="shared" si="44"/>
        <v>0</v>
      </c>
      <c r="BU83" s="223">
        <f t="shared" si="44"/>
        <v>0</v>
      </c>
      <c r="BV83" s="223">
        <f t="shared" si="44"/>
        <v>0</v>
      </c>
      <c r="BW83" s="223">
        <f t="shared" si="44"/>
        <v>0</v>
      </c>
      <c r="BX83" s="223">
        <f t="shared" si="44"/>
        <v>0</v>
      </c>
      <c r="BY83" s="223">
        <f t="shared" si="44"/>
        <v>0</v>
      </c>
      <c r="BZ83" s="223">
        <f t="shared" si="44"/>
        <v>0</v>
      </c>
      <c r="CA83" s="223">
        <f t="shared" si="44"/>
        <v>0</v>
      </c>
      <c r="CB83" s="223">
        <f t="shared" si="44"/>
        <v>0</v>
      </c>
      <c r="CC83" s="223">
        <f t="shared" si="44"/>
        <v>0</v>
      </c>
      <c r="CD83" s="223">
        <f t="shared" si="14"/>
        <v>0</v>
      </c>
      <c r="CE83" t="str">
        <f>IF(AND(CQ83=""),"",IF(CQ83=0,"",1+(MAX(CE$64:CE82))))</f>
        <v/>
      </c>
      <c r="CF83" s="221">
        <v>20</v>
      </c>
      <c r="CG83" s="222">
        <f t="shared" si="45"/>
        <v>0</v>
      </c>
      <c r="CH83" s="223">
        <f t="shared" si="45"/>
        <v>0</v>
      </c>
      <c r="CI83" s="223">
        <f t="shared" si="45"/>
        <v>0</v>
      </c>
      <c r="CJ83" s="223">
        <f t="shared" si="45"/>
        <v>0</v>
      </c>
      <c r="CK83" s="223">
        <f t="shared" si="45"/>
        <v>0</v>
      </c>
      <c r="CL83" s="223">
        <f t="shared" si="45"/>
        <v>0</v>
      </c>
      <c r="CM83" s="223">
        <f t="shared" si="45"/>
        <v>0</v>
      </c>
      <c r="CN83" s="223">
        <f t="shared" si="45"/>
        <v>0</v>
      </c>
      <c r="CO83" s="223">
        <f t="shared" si="45"/>
        <v>0</v>
      </c>
      <c r="CP83" s="223">
        <f t="shared" si="45"/>
        <v>0</v>
      </c>
      <c r="CQ83" s="223">
        <f t="shared" si="16"/>
        <v>0</v>
      </c>
      <c r="CR83" t="str">
        <f>IF(AND(DD83=""),"",IF(DD83=0,"",1+(MAX(CR$64:CR82))))</f>
        <v/>
      </c>
      <c r="CS83" s="226">
        <v>20</v>
      </c>
      <c r="CT83" s="222">
        <f t="shared" si="46"/>
        <v>0</v>
      </c>
      <c r="CU83" s="223">
        <f t="shared" si="46"/>
        <v>0</v>
      </c>
      <c r="CV83" s="223">
        <f t="shared" si="46"/>
        <v>0</v>
      </c>
      <c r="CW83" s="223">
        <f t="shared" si="46"/>
        <v>0</v>
      </c>
      <c r="CX83" s="223">
        <f t="shared" si="46"/>
        <v>0</v>
      </c>
      <c r="CY83" s="223">
        <f t="shared" si="46"/>
        <v>0</v>
      </c>
      <c r="CZ83" s="223">
        <f t="shared" si="46"/>
        <v>0</v>
      </c>
      <c r="DA83" s="223">
        <f t="shared" si="46"/>
        <v>0</v>
      </c>
      <c r="DB83" s="223">
        <f t="shared" si="46"/>
        <v>0</v>
      </c>
      <c r="DC83" s="223">
        <f t="shared" si="46"/>
        <v>0</v>
      </c>
      <c r="DD83" s="223">
        <f t="shared" si="18"/>
        <v>0</v>
      </c>
    </row>
    <row r="84" spans="1:108" ht="18.75">
      <c r="A84" s="257">
        <v>21</v>
      </c>
      <c r="B84" s="215" t="s">
        <v>443</v>
      </c>
      <c r="C84" s="216" t="s">
        <v>444</v>
      </c>
      <c r="D84" s="217">
        <v>8</v>
      </c>
      <c r="E84" s="218"/>
      <c r="F84" s="218"/>
      <c r="G84" s="219"/>
      <c r="H84" s="218"/>
      <c r="I84" s="218"/>
      <c r="J84" s="218"/>
      <c r="K84" s="220"/>
      <c r="L84" s="269"/>
      <c r="M84" s="169"/>
      <c r="N84" s="169"/>
      <c r="O84" s="169"/>
      <c r="AC84" t="str">
        <f t="shared" si="19"/>
        <v/>
      </c>
      <c r="AD84">
        <f t="shared" si="20"/>
        <v>0</v>
      </c>
      <c r="AE84" t="str">
        <f>IF(AND(AQ84=""),"",IF(AQ84=0,"",1+(MAX(AE$64:AE83))))</f>
        <v/>
      </c>
      <c r="AF84" s="221">
        <v>21</v>
      </c>
      <c r="AG84" s="222">
        <f t="shared" si="21"/>
        <v>0</v>
      </c>
      <c r="AH84" s="223">
        <f t="shared" si="22"/>
        <v>0</v>
      </c>
      <c r="AI84" s="223">
        <f t="shared" si="23"/>
        <v>0</v>
      </c>
      <c r="AJ84" s="223">
        <f t="shared" si="24"/>
        <v>0</v>
      </c>
      <c r="AK84" s="223">
        <f t="shared" si="25"/>
        <v>0</v>
      </c>
      <c r="AL84" s="223">
        <f t="shared" si="26"/>
        <v>0</v>
      </c>
      <c r="AM84" s="223">
        <f t="shared" si="27"/>
        <v>0</v>
      </c>
      <c r="AN84" s="223">
        <f t="shared" si="28"/>
        <v>0</v>
      </c>
      <c r="AO84" s="223">
        <f t="shared" si="29"/>
        <v>0</v>
      </c>
      <c r="AP84" s="223">
        <f t="shared" si="30"/>
        <v>0</v>
      </c>
      <c r="AQ84" s="223" t="str">
        <f t="shared" si="31"/>
        <v/>
      </c>
      <c r="AR84" t="str">
        <f>IF(AND(BD84=""),"",IF(BD84=0,"",1+(MAX(AR$64:AR83))))</f>
        <v/>
      </c>
      <c r="AS84" s="226">
        <v>21</v>
      </c>
      <c r="AT84" s="222">
        <f t="shared" si="32"/>
        <v>0</v>
      </c>
      <c r="AU84" s="224">
        <f t="shared" si="33"/>
        <v>0</v>
      </c>
      <c r="AV84" s="224">
        <f t="shared" si="34"/>
        <v>0</v>
      </c>
      <c r="AW84" s="224">
        <f t="shared" si="35"/>
        <v>0</v>
      </c>
      <c r="AX84" s="224">
        <f t="shared" si="36"/>
        <v>0</v>
      </c>
      <c r="AY84" s="224">
        <f t="shared" si="37"/>
        <v>0</v>
      </c>
      <c r="AZ84" s="224">
        <f t="shared" si="38"/>
        <v>0</v>
      </c>
      <c r="BA84" s="224">
        <f t="shared" si="39"/>
        <v>0</v>
      </c>
      <c r="BB84" s="224">
        <f t="shared" si="40"/>
        <v>0</v>
      </c>
      <c r="BC84" s="224">
        <f t="shared" si="41"/>
        <v>0</v>
      </c>
      <c r="BD84" s="223" t="str">
        <f t="shared" si="42"/>
        <v/>
      </c>
      <c r="BE84" t="str">
        <f>IF(AND(BQ84=""),"",IF(BQ84=0,"",1+(MAX(BE$64:BE83))))</f>
        <v/>
      </c>
      <c r="BF84" s="221">
        <v>21</v>
      </c>
      <c r="BG84" s="222">
        <f t="shared" si="43"/>
        <v>0</v>
      </c>
      <c r="BH84" s="223">
        <f t="shared" si="43"/>
        <v>0</v>
      </c>
      <c r="BI84" s="223">
        <f t="shared" si="43"/>
        <v>0</v>
      </c>
      <c r="BJ84" s="223">
        <f t="shared" si="43"/>
        <v>0</v>
      </c>
      <c r="BK84" s="223">
        <f t="shared" si="43"/>
        <v>0</v>
      </c>
      <c r="BL84" s="223">
        <f t="shared" si="43"/>
        <v>0</v>
      </c>
      <c r="BM84" s="223">
        <f t="shared" si="43"/>
        <v>0</v>
      </c>
      <c r="BN84" s="223">
        <f t="shared" si="43"/>
        <v>0</v>
      </c>
      <c r="BO84" s="223">
        <f t="shared" si="43"/>
        <v>0</v>
      </c>
      <c r="BP84" s="223">
        <f t="shared" si="43"/>
        <v>0</v>
      </c>
      <c r="BQ84" s="223" t="str">
        <f t="shared" si="12"/>
        <v/>
      </c>
      <c r="BR84" t="str">
        <f>IF(AND(CD84=""),"",IF(CD84=0,"",1+(MAX(BR$64:BR83))))</f>
        <v/>
      </c>
      <c r="BS84" s="226">
        <v>21</v>
      </c>
      <c r="BT84" s="222">
        <f t="shared" si="44"/>
        <v>0</v>
      </c>
      <c r="BU84" s="223">
        <f t="shared" si="44"/>
        <v>0</v>
      </c>
      <c r="BV84" s="223">
        <f t="shared" si="44"/>
        <v>0</v>
      </c>
      <c r="BW84" s="223">
        <f t="shared" si="44"/>
        <v>0</v>
      </c>
      <c r="BX84" s="223">
        <f t="shared" si="44"/>
        <v>0</v>
      </c>
      <c r="BY84" s="223">
        <f t="shared" si="44"/>
        <v>0</v>
      </c>
      <c r="BZ84" s="223">
        <f t="shared" si="44"/>
        <v>0</v>
      </c>
      <c r="CA84" s="223">
        <f t="shared" si="44"/>
        <v>0</v>
      </c>
      <c r="CB84" s="223">
        <f t="shared" si="44"/>
        <v>0</v>
      </c>
      <c r="CC84" s="223">
        <f t="shared" si="44"/>
        <v>0</v>
      </c>
      <c r="CD84" s="223" t="str">
        <f t="shared" si="14"/>
        <v/>
      </c>
      <c r="CE84" t="str">
        <f>IF(AND(CQ84=""),"",IF(CQ84=0,"",1+(MAX(CE$64:CE83))))</f>
        <v/>
      </c>
      <c r="CF84" s="221">
        <v>21</v>
      </c>
      <c r="CG84" s="222">
        <f t="shared" si="45"/>
        <v>0</v>
      </c>
      <c r="CH84" s="223">
        <f t="shared" si="45"/>
        <v>0</v>
      </c>
      <c r="CI84" s="223">
        <f t="shared" si="45"/>
        <v>0</v>
      </c>
      <c r="CJ84" s="223">
        <f t="shared" si="45"/>
        <v>0</v>
      </c>
      <c r="CK84" s="223">
        <f t="shared" si="45"/>
        <v>0</v>
      </c>
      <c r="CL84" s="223">
        <f t="shared" si="45"/>
        <v>0</v>
      </c>
      <c r="CM84" s="223">
        <f t="shared" si="45"/>
        <v>0</v>
      </c>
      <c r="CN84" s="223">
        <f t="shared" si="45"/>
        <v>0</v>
      </c>
      <c r="CO84" s="223">
        <f t="shared" si="45"/>
        <v>0</v>
      </c>
      <c r="CP84" s="223">
        <f t="shared" si="45"/>
        <v>0</v>
      </c>
      <c r="CQ84" s="223" t="str">
        <f t="shared" si="16"/>
        <v/>
      </c>
      <c r="CR84" t="str">
        <f>IF(AND(DD84=""),"",IF(DD84=0,"",1+(MAX(CR$64:CR83))))</f>
        <v/>
      </c>
      <c r="CS84" s="221">
        <v>21</v>
      </c>
      <c r="CT84" s="222">
        <f t="shared" si="46"/>
        <v>0</v>
      </c>
      <c r="CU84" s="223">
        <f t="shared" si="46"/>
        <v>0</v>
      </c>
      <c r="CV84" s="223">
        <f t="shared" si="46"/>
        <v>0</v>
      </c>
      <c r="CW84" s="223">
        <f t="shared" si="46"/>
        <v>0</v>
      </c>
      <c r="CX84" s="223">
        <f t="shared" si="46"/>
        <v>0</v>
      </c>
      <c r="CY84" s="223">
        <f t="shared" si="46"/>
        <v>0</v>
      </c>
      <c r="CZ84" s="223">
        <f t="shared" si="46"/>
        <v>0</v>
      </c>
      <c r="DA84" s="223">
        <f t="shared" si="46"/>
        <v>0</v>
      </c>
      <c r="DB84" s="223">
        <f t="shared" si="46"/>
        <v>0</v>
      </c>
      <c r="DC84" s="223">
        <f t="shared" si="46"/>
        <v>0</v>
      </c>
      <c r="DD84" s="223" t="str">
        <f t="shared" si="18"/>
        <v/>
      </c>
    </row>
    <row r="85" spans="1:108" ht="18.75">
      <c r="A85" s="257">
        <v>22</v>
      </c>
      <c r="B85" s="215" t="s">
        <v>443</v>
      </c>
      <c r="C85" s="216" t="s">
        <v>444</v>
      </c>
      <c r="D85" s="217"/>
      <c r="E85" s="218"/>
      <c r="F85" s="218"/>
      <c r="G85" s="219"/>
      <c r="H85" s="218"/>
      <c r="I85" s="218"/>
      <c r="J85" s="218"/>
      <c r="K85" s="220"/>
      <c r="L85" s="269"/>
      <c r="M85" s="169"/>
      <c r="N85" s="169"/>
      <c r="O85" s="169"/>
      <c r="AC85" t="str">
        <f t="shared" si="19"/>
        <v/>
      </c>
      <c r="AD85">
        <f t="shared" si="20"/>
        <v>1</v>
      </c>
      <c r="AE85" t="str">
        <f>IF(AND(AQ85=""),"",IF(AQ85=0,"",1+(MAX(AE$64:AE84))))</f>
        <v/>
      </c>
      <c r="AF85" s="221">
        <v>22</v>
      </c>
      <c r="AG85" s="222">
        <f t="shared" si="21"/>
        <v>0</v>
      </c>
      <c r="AH85" s="223">
        <f t="shared" si="22"/>
        <v>0</v>
      </c>
      <c r="AI85" s="223">
        <f t="shared" si="23"/>
        <v>0</v>
      </c>
      <c r="AJ85" s="223">
        <f t="shared" si="24"/>
        <v>0</v>
      </c>
      <c r="AK85" s="223">
        <f t="shared" si="25"/>
        <v>0</v>
      </c>
      <c r="AL85" s="223">
        <f t="shared" si="26"/>
        <v>0</v>
      </c>
      <c r="AM85" s="223">
        <f t="shared" si="27"/>
        <v>0</v>
      </c>
      <c r="AN85" s="223">
        <f t="shared" si="28"/>
        <v>0</v>
      </c>
      <c r="AO85" s="223">
        <f t="shared" si="29"/>
        <v>0</v>
      </c>
      <c r="AP85" s="223">
        <f t="shared" si="30"/>
        <v>0</v>
      </c>
      <c r="AQ85" s="223" t="str">
        <f t="shared" si="31"/>
        <v/>
      </c>
      <c r="AR85" t="str">
        <f>IF(AND(BD85=""),"",IF(BD85=0,"",1+(MAX(AR$64:AR84))))</f>
        <v/>
      </c>
      <c r="AS85" s="226">
        <v>22</v>
      </c>
      <c r="AT85" s="222">
        <f t="shared" si="32"/>
        <v>0</v>
      </c>
      <c r="AU85" s="224">
        <f t="shared" si="33"/>
        <v>0</v>
      </c>
      <c r="AV85" s="224">
        <f t="shared" si="34"/>
        <v>0</v>
      </c>
      <c r="AW85" s="224">
        <f t="shared" si="35"/>
        <v>0</v>
      </c>
      <c r="AX85" s="224">
        <f t="shared" si="36"/>
        <v>0</v>
      </c>
      <c r="AY85" s="224">
        <f t="shared" si="37"/>
        <v>0</v>
      </c>
      <c r="AZ85" s="224">
        <f t="shared" si="38"/>
        <v>0</v>
      </c>
      <c r="BA85" s="224">
        <f t="shared" si="39"/>
        <v>0</v>
      </c>
      <c r="BB85" s="224">
        <f t="shared" si="40"/>
        <v>0</v>
      </c>
      <c r="BC85" s="224">
        <f t="shared" si="41"/>
        <v>0</v>
      </c>
      <c r="BD85" s="223" t="str">
        <f t="shared" si="42"/>
        <v/>
      </c>
      <c r="BE85" t="str">
        <f>IF(AND(BQ85=""),"",IF(BQ85=0,"",1+(MAX(BE$64:BE84))))</f>
        <v/>
      </c>
      <c r="BF85" s="221">
        <v>22</v>
      </c>
      <c r="BG85" s="222">
        <f t="shared" si="43"/>
        <v>0</v>
      </c>
      <c r="BH85" s="223">
        <f t="shared" si="43"/>
        <v>0</v>
      </c>
      <c r="BI85" s="223">
        <f t="shared" si="43"/>
        <v>0</v>
      </c>
      <c r="BJ85" s="223">
        <f t="shared" si="43"/>
        <v>0</v>
      </c>
      <c r="BK85" s="223">
        <f t="shared" si="43"/>
        <v>0</v>
      </c>
      <c r="BL85" s="223">
        <f t="shared" si="43"/>
        <v>0</v>
      </c>
      <c r="BM85" s="223">
        <f t="shared" si="43"/>
        <v>0</v>
      </c>
      <c r="BN85" s="223">
        <f t="shared" si="43"/>
        <v>0</v>
      </c>
      <c r="BO85" s="223">
        <f t="shared" si="43"/>
        <v>0</v>
      </c>
      <c r="BP85" s="223">
        <f t="shared" si="43"/>
        <v>0</v>
      </c>
      <c r="BQ85" s="223" t="str">
        <f t="shared" si="12"/>
        <v/>
      </c>
      <c r="BR85" t="str">
        <f>IF(AND(CD85=""),"",IF(CD85=0,"",1+(MAX(BR$64:BR84))))</f>
        <v/>
      </c>
      <c r="BS85" s="226">
        <v>22</v>
      </c>
      <c r="BT85" s="222">
        <f t="shared" si="44"/>
        <v>0</v>
      </c>
      <c r="BU85" s="223">
        <f t="shared" si="44"/>
        <v>0</v>
      </c>
      <c r="BV85" s="223">
        <f t="shared" si="44"/>
        <v>0</v>
      </c>
      <c r="BW85" s="223">
        <f t="shared" si="44"/>
        <v>0</v>
      </c>
      <c r="BX85" s="223">
        <f t="shared" si="44"/>
        <v>0</v>
      </c>
      <c r="BY85" s="223">
        <f t="shared" si="44"/>
        <v>0</v>
      </c>
      <c r="BZ85" s="223">
        <f t="shared" si="44"/>
        <v>0</v>
      </c>
      <c r="CA85" s="223">
        <f t="shared" si="44"/>
        <v>0</v>
      </c>
      <c r="CB85" s="223">
        <f t="shared" si="44"/>
        <v>0</v>
      </c>
      <c r="CC85" s="223">
        <f t="shared" si="44"/>
        <v>0</v>
      </c>
      <c r="CD85" s="223" t="str">
        <f t="shared" si="14"/>
        <v/>
      </c>
      <c r="CE85" t="str">
        <f>IF(AND(CQ85=""),"",IF(CQ85=0,"",1+(MAX(CE$64:CE84))))</f>
        <v/>
      </c>
      <c r="CF85" s="221">
        <v>22</v>
      </c>
      <c r="CG85" s="222">
        <f t="shared" si="45"/>
        <v>0</v>
      </c>
      <c r="CH85" s="223">
        <f t="shared" si="45"/>
        <v>0</v>
      </c>
      <c r="CI85" s="223">
        <f t="shared" si="45"/>
        <v>0</v>
      </c>
      <c r="CJ85" s="223">
        <f t="shared" si="45"/>
        <v>0</v>
      </c>
      <c r="CK85" s="223">
        <f t="shared" si="45"/>
        <v>0</v>
      </c>
      <c r="CL85" s="223">
        <f t="shared" si="45"/>
        <v>0</v>
      </c>
      <c r="CM85" s="223">
        <f t="shared" si="45"/>
        <v>0</v>
      </c>
      <c r="CN85" s="223">
        <f t="shared" si="45"/>
        <v>0</v>
      </c>
      <c r="CO85" s="223">
        <f t="shared" si="45"/>
        <v>0</v>
      </c>
      <c r="CP85" s="223">
        <f t="shared" si="45"/>
        <v>0</v>
      </c>
      <c r="CQ85" s="223" t="str">
        <f t="shared" si="16"/>
        <v/>
      </c>
      <c r="CR85" t="str">
        <f>IF(AND(DD85=""),"",IF(DD85=0,"",1+(MAX(CR$64:CR84))))</f>
        <v/>
      </c>
      <c r="CS85" s="226">
        <v>22</v>
      </c>
      <c r="CT85" s="222">
        <f t="shared" si="46"/>
        <v>0</v>
      </c>
      <c r="CU85" s="223">
        <f t="shared" si="46"/>
        <v>0</v>
      </c>
      <c r="CV85" s="223">
        <f t="shared" si="46"/>
        <v>0</v>
      </c>
      <c r="CW85" s="223">
        <f t="shared" si="46"/>
        <v>0</v>
      </c>
      <c r="CX85" s="223">
        <f t="shared" si="46"/>
        <v>0</v>
      </c>
      <c r="CY85" s="223">
        <f t="shared" si="46"/>
        <v>0</v>
      </c>
      <c r="CZ85" s="223">
        <f t="shared" si="46"/>
        <v>0</v>
      </c>
      <c r="DA85" s="223">
        <f t="shared" si="46"/>
        <v>0</v>
      </c>
      <c r="DB85" s="223">
        <f t="shared" si="46"/>
        <v>0</v>
      </c>
      <c r="DC85" s="223">
        <f t="shared" si="46"/>
        <v>0</v>
      </c>
      <c r="DD85" s="223" t="str">
        <f t="shared" si="18"/>
        <v/>
      </c>
    </row>
    <row r="86" spans="1:108" ht="18.75">
      <c r="A86" s="257">
        <v>23</v>
      </c>
      <c r="B86" s="215" t="s">
        <v>443</v>
      </c>
      <c r="C86" s="216" t="s">
        <v>444</v>
      </c>
      <c r="D86" s="217"/>
      <c r="E86" s="218"/>
      <c r="F86" s="218"/>
      <c r="G86" s="219"/>
      <c r="H86" s="218"/>
      <c r="I86" s="218"/>
      <c r="J86" s="218"/>
      <c r="K86" s="220"/>
      <c r="L86" s="269"/>
      <c r="M86" s="169"/>
      <c r="N86" s="169"/>
      <c r="O86" s="169"/>
      <c r="AC86" t="str">
        <f t="shared" si="19"/>
        <v/>
      </c>
      <c r="AD86">
        <f t="shared" si="20"/>
        <v>1</v>
      </c>
      <c r="AE86" t="str">
        <f>IF(AND(AQ86=""),"",IF(AQ86=0,"",1+(MAX(AE$64:AE85))))</f>
        <v/>
      </c>
      <c r="AF86" s="221">
        <v>23</v>
      </c>
      <c r="AG86" s="222">
        <f t="shared" si="21"/>
        <v>0</v>
      </c>
      <c r="AH86" s="223">
        <f t="shared" si="22"/>
        <v>0</v>
      </c>
      <c r="AI86" s="223">
        <f t="shared" si="23"/>
        <v>0</v>
      </c>
      <c r="AJ86" s="223">
        <f t="shared" si="24"/>
        <v>0</v>
      </c>
      <c r="AK86" s="223">
        <f t="shared" si="25"/>
        <v>0</v>
      </c>
      <c r="AL86" s="223">
        <f t="shared" si="26"/>
        <v>0</v>
      </c>
      <c r="AM86" s="223">
        <f t="shared" si="27"/>
        <v>0</v>
      </c>
      <c r="AN86" s="223">
        <f t="shared" si="28"/>
        <v>0</v>
      </c>
      <c r="AO86" s="223">
        <f t="shared" si="29"/>
        <v>0</v>
      </c>
      <c r="AP86" s="223">
        <f t="shared" si="30"/>
        <v>0</v>
      </c>
      <c r="AQ86" s="223" t="str">
        <f t="shared" si="31"/>
        <v/>
      </c>
      <c r="AR86" t="str">
        <f>IF(AND(BD86=""),"",IF(BD86=0,"",1+(MAX(AR$64:AR85))))</f>
        <v/>
      </c>
      <c r="AS86" s="226">
        <v>23</v>
      </c>
      <c r="AT86" s="222">
        <f t="shared" si="32"/>
        <v>0</v>
      </c>
      <c r="AU86" s="224">
        <f t="shared" si="33"/>
        <v>0</v>
      </c>
      <c r="AV86" s="224">
        <f t="shared" si="34"/>
        <v>0</v>
      </c>
      <c r="AW86" s="224">
        <f t="shared" si="35"/>
        <v>0</v>
      </c>
      <c r="AX86" s="224">
        <f t="shared" si="36"/>
        <v>0</v>
      </c>
      <c r="AY86" s="224">
        <f t="shared" si="37"/>
        <v>0</v>
      </c>
      <c r="AZ86" s="224">
        <f t="shared" si="38"/>
        <v>0</v>
      </c>
      <c r="BA86" s="224">
        <f t="shared" si="39"/>
        <v>0</v>
      </c>
      <c r="BB86" s="224">
        <f t="shared" si="40"/>
        <v>0</v>
      </c>
      <c r="BC86" s="224">
        <f t="shared" si="41"/>
        <v>0</v>
      </c>
      <c r="BD86" s="223" t="str">
        <f t="shared" si="42"/>
        <v/>
      </c>
      <c r="BE86" t="str">
        <f>IF(AND(BQ86=""),"",IF(BQ86=0,"",1+(MAX(BE$64:BE85))))</f>
        <v/>
      </c>
      <c r="BF86" s="221">
        <v>23</v>
      </c>
      <c r="BG86" s="222">
        <f t="shared" si="43"/>
        <v>0</v>
      </c>
      <c r="BH86" s="223">
        <f t="shared" si="43"/>
        <v>0</v>
      </c>
      <c r="BI86" s="223">
        <f t="shared" si="43"/>
        <v>0</v>
      </c>
      <c r="BJ86" s="223">
        <f t="shared" si="43"/>
        <v>0</v>
      </c>
      <c r="BK86" s="223">
        <f t="shared" si="43"/>
        <v>0</v>
      </c>
      <c r="BL86" s="223">
        <f t="shared" si="43"/>
        <v>0</v>
      </c>
      <c r="BM86" s="223">
        <f t="shared" si="43"/>
        <v>0</v>
      </c>
      <c r="BN86" s="223">
        <f t="shared" si="43"/>
        <v>0</v>
      </c>
      <c r="BO86" s="223">
        <f t="shared" si="43"/>
        <v>0</v>
      </c>
      <c r="BP86" s="223">
        <f t="shared" si="43"/>
        <v>0</v>
      </c>
      <c r="BQ86" s="223" t="str">
        <f t="shared" si="12"/>
        <v/>
      </c>
      <c r="BR86" t="str">
        <f>IF(AND(CD86=""),"",IF(CD86=0,"",1+(MAX(BR$64:BR85))))</f>
        <v/>
      </c>
      <c r="BS86" s="226">
        <v>23</v>
      </c>
      <c r="BT86" s="222">
        <f t="shared" si="44"/>
        <v>0</v>
      </c>
      <c r="BU86" s="223">
        <f t="shared" si="44"/>
        <v>0</v>
      </c>
      <c r="BV86" s="223">
        <f t="shared" si="44"/>
        <v>0</v>
      </c>
      <c r="BW86" s="223">
        <f t="shared" si="44"/>
        <v>0</v>
      </c>
      <c r="BX86" s="223">
        <f t="shared" si="44"/>
        <v>0</v>
      </c>
      <c r="BY86" s="223">
        <f t="shared" si="44"/>
        <v>0</v>
      </c>
      <c r="BZ86" s="223">
        <f t="shared" si="44"/>
        <v>0</v>
      </c>
      <c r="CA86" s="223">
        <f t="shared" si="44"/>
        <v>0</v>
      </c>
      <c r="CB86" s="223">
        <f t="shared" si="44"/>
        <v>0</v>
      </c>
      <c r="CC86" s="223">
        <f t="shared" si="44"/>
        <v>0</v>
      </c>
      <c r="CD86" s="223" t="str">
        <f t="shared" si="14"/>
        <v/>
      </c>
      <c r="CE86" t="str">
        <f>IF(AND(CQ86=""),"",IF(CQ86=0,"",1+(MAX(CE$64:CE85))))</f>
        <v/>
      </c>
      <c r="CF86" s="221">
        <v>23</v>
      </c>
      <c r="CG86" s="222">
        <f t="shared" si="45"/>
        <v>0</v>
      </c>
      <c r="CH86" s="223">
        <f t="shared" si="45"/>
        <v>0</v>
      </c>
      <c r="CI86" s="223">
        <f t="shared" si="45"/>
        <v>0</v>
      </c>
      <c r="CJ86" s="223">
        <f t="shared" si="45"/>
        <v>0</v>
      </c>
      <c r="CK86" s="223">
        <f t="shared" si="45"/>
        <v>0</v>
      </c>
      <c r="CL86" s="223">
        <f t="shared" si="45"/>
        <v>0</v>
      </c>
      <c r="CM86" s="223">
        <f t="shared" si="45"/>
        <v>0</v>
      </c>
      <c r="CN86" s="223">
        <f t="shared" si="45"/>
        <v>0</v>
      </c>
      <c r="CO86" s="223">
        <f t="shared" si="45"/>
        <v>0</v>
      </c>
      <c r="CP86" s="223">
        <f t="shared" si="45"/>
        <v>0</v>
      </c>
      <c r="CQ86" s="223" t="str">
        <f t="shared" si="16"/>
        <v/>
      </c>
      <c r="CR86" t="str">
        <f>IF(AND(DD86=""),"",IF(DD86=0,"",1+(MAX(CR$64:CR85))))</f>
        <v/>
      </c>
      <c r="CS86" s="221">
        <v>23</v>
      </c>
      <c r="CT86" s="222">
        <f t="shared" si="46"/>
        <v>0</v>
      </c>
      <c r="CU86" s="223">
        <f t="shared" si="46"/>
        <v>0</v>
      </c>
      <c r="CV86" s="223">
        <f t="shared" si="46"/>
        <v>0</v>
      </c>
      <c r="CW86" s="223">
        <f t="shared" si="46"/>
        <v>0</v>
      </c>
      <c r="CX86" s="223">
        <f t="shared" si="46"/>
        <v>0</v>
      </c>
      <c r="CY86" s="223">
        <f t="shared" si="46"/>
        <v>0</v>
      </c>
      <c r="CZ86" s="223">
        <f t="shared" si="46"/>
        <v>0</v>
      </c>
      <c r="DA86" s="223">
        <f t="shared" si="46"/>
        <v>0</v>
      </c>
      <c r="DB86" s="223">
        <f t="shared" si="46"/>
        <v>0</v>
      </c>
      <c r="DC86" s="223">
        <f t="shared" si="46"/>
        <v>0</v>
      </c>
      <c r="DD86" s="223" t="str">
        <f t="shared" si="18"/>
        <v/>
      </c>
    </row>
    <row r="87" spans="1:108" ht="18.75">
      <c r="A87" s="257">
        <v>24</v>
      </c>
      <c r="B87" s="215"/>
      <c r="C87" s="216"/>
      <c r="D87" s="217"/>
      <c r="E87" s="218"/>
      <c r="F87" s="218"/>
      <c r="G87" s="219"/>
      <c r="H87" s="218"/>
      <c r="I87" s="218"/>
      <c r="J87" s="218"/>
      <c r="K87" s="220"/>
      <c r="L87" s="269"/>
      <c r="M87" s="169"/>
      <c r="N87" s="169"/>
      <c r="O87" s="169"/>
      <c r="AC87" t="str">
        <f t="shared" si="19"/>
        <v/>
      </c>
      <c r="AD87">
        <f t="shared" si="20"/>
        <v>1</v>
      </c>
      <c r="AE87" t="str">
        <f>IF(AND(AQ87=""),"",IF(AQ87=0,"",1+(MAX(AE$64:AE86))))</f>
        <v/>
      </c>
      <c r="AF87" s="221">
        <v>24</v>
      </c>
      <c r="AG87" s="222">
        <f t="shared" si="21"/>
        <v>0</v>
      </c>
      <c r="AH87" s="223">
        <f t="shared" si="22"/>
        <v>0</v>
      </c>
      <c r="AI87" s="223">
        <f t="shared" si="23"/>
        <v>0</v>
      </c>
      <c r="AJ87" s="223">
        <f t="shared" si="24"/>
        <v>0</v>
      </c>
      <c r="AK87" s="223">
        <f t="shared" si="25"/>
        <v>0</v>
      </c>
      <c r="AL87" s="223">
        <f t="shared" si="26"/>
        <v>0</v>
      </c>
      <c r="AM87" s="223">
        <f t="shared" si="27"/>
        <v>0</v>
      </c>
      <c r="AN87" s="223">
        <f t="shared" si="28"/>
        <v>0</v>
      </c>
      <c r="AO87" s="223">
        <f t="shared" si="29"/>
        <v>0</v>
      </c>
      <c r="AP87" s="223">
        <f t="shared" si="30"/>
        <v>0</v>
      </c>
      <c r="AQ87" s="223" t="str">
        <f t="shared" si="31"/>
        <v/>
      </c>
      <c r="AR87" t="str">
        <f>IF(AND(BD87=""),"",IF(BD87=0,"",1+(MAX(AR$64:AR86))))</f>
        <v/>
      </c>
      <c r="AS87" s="226">
        <v>24</v>
      </c>
      <c r="AT87" s="222">
        <f t="shared" si="32"/>
        <v>0</v>
      </c>
      <c r="AU87" s="224">
        <f t="shared" si="33"/>
        <v>0</v>
      </c>
      <c r="AV87" s="224">
        <f t="shared" si="34"/>
        <v>0</v>
      </c>
      <c r="AW87" s="224">
        <f t="shared" si="35"/>
        <v>0</v>
      </c>
      <c r="AX87" s="224">
        <f t="shared" si="36"/>
        <v>0</v>
      </c>
      <c r="AY87" s="224">
        <f t="shared" si="37"/>
        <v>0</v>
      </c>
      <c r="AZ87" s="224">
        <f t="shared" si="38"/>
        <v>0</v>
      </c>
      <c r="BA87" s="224">
        <f t="shared" si="39"/>
        <v>0</v>
      </c>
      <c r="BB87" s="224">
        <f t="shared" si="40"/>
        <v>0</v>
      </c>
      <c r="BC87" s="224">
        <f t="shared" si="41"/>
        <v>0</v>
      </c>
      <c r="BD87" s="223" t="str">
        <f t="shared" si="42"/>
        <v/>
      </c>
      <c r="BE87" t="str">
        <f>IF(AND(BQ87=""),"",IF(BQ87=0,"",1+(MAX(BE$64:BE86))))</f>
        <v/>
      </c>
      <c r="BF87" s="221">
        <v>24</v>
      </c>
      <c r="BG87" s="222">
        <f t="shared" si="43"/>
        <v>0</v>
      </c>
      <c r="BH87" s="223">
        <f t="shared" si="43"/>
        <v>0</v>
      </c>
      <c r="BI87" s="223">
        <f t="shared" si="43"/>
        <v>0</v>
      </c>
      <c r="BJ87" s="223">
        <f t="shared" si="43"/>
        <v>0</v>
      </c>
      <c r="BK87" s="223">
        <f t="shared" si="43"/>
        <v>0</v>
      </c>
      <c r="BL87" s="223">
        <f t="shared" si="43"/>
        <v>0</v>
      </c>
      <c r="BM87" s="223">
        <f t="shared" si="43"/>
        <v>0</v>
      </c>
      <c r="BN87" s="223">
        <f t="shared" si="43"/>
        <v>0</v>
      </c>
      <c r="BO87" s="223">
        <f t="shared" si="43"/>
        <v>0</v>
      </c>
      <c r="BP87" s="223">
        <f t="shared" si="43"/>
        <v>0</v>
      </c>
      <c r="BQ87" s="223" t="str">
        <f t="shared" si="12"/>
        <v/>
      </c>
      <c r="BR87" t="str">
        <f>IF(AND(CD87=""),"",IF(CD87=0,"",1+(MAX(BR$64:BR86))))</f>
        <v/>
      </c>
      <c r="BS87" s="226">
        <v>24</v>
      </c>
      <c r="BT87" s="222">
        <f t="shared" si="44"/>
        <v>0</v>
      </c>
      <c r="BU87" s="223">
        <f t="shared" si="44"/>
        <v>0</v>
      </c>
      <c r="BV87" s="223">
        <f t="shared" si="44"/>
        <v>0</v>
      </c>
      <c r="BW87" s="223">
        <f t="shared" si="44"/>
        <v>0</v>
      </c>
      <c r="BX87" s="223">
        <f t="shared" si="44"/>
        <v>0</v>
      </c>
      <c r="BY87" s="223">
        <f t="shared" si="44"/>
        <v>0</v>
      </c>
      <c r="BZ87" s="223">
        <f t="shared" si="44"/>
        <v>0</v>
      </c>
      <c r="CA87" s="223">
        <f t="shared" si="44"/>
        <v>0</v>
      </c>
      <c r="CB87" s="223">
        <f t="shared" si="44"/>
        <v>0</v>
      </c>
      <c r="CC87" s="223">
        <f t="shared" si="44"/>
        <v>0</v>
      </c>
      <c r="CD87" s="223" t="str">
        <f t="shared" si="14"/>
        <v/>
      </c>
      <c r="CE87" t="str">
        <f>IF(AND(CQ87=""),"",IF(CQ87=0,"",1+(MAX(CE$64:CE86))))</f>
        <v/>
      </c>
      <c r="CF87" s="221">
        <v>24</v>
      </c>
      <c r="CG87" s="222">
        <f t="shared" si="45"/>
        <v>0</v>
      </c>
      <c r="CH87" s="223">
        <f t="shared" si="45"/>
        <v>0</v>
      </c>
      <c r="CI87" s="223">
        <f t="shared" si="45"/>
        <v>0</v>
      </c>
      <c r="CJ87" s="223">
        <f t="shared" si="45"/>
        <v>0</v>
      </c>
      <c r="CK87" s="223">
        <f t="shared" si="45"/>
        <v>0</v>
      </c>
      <c r="CL87" s="223">
        <f t="shared" si="45"/>
        <v>0</v>
      </c>
      <c r="CM87" s="223">
        <f t="shared" si="45"/>
        <v>0</v>
      </c>
      <c r="CN87" s="223">
        <f t="shared" si="45"/>
        <v>0</v>
      </c>
      <c r="CO87" s="223">
        <f t="shared" si="45"/>
        <v>0</v>
      </c>
      <c r="CP87" s="223">
        <f t="shared" si="45"/>
        <v>0</v>
      </c>
      <c r="CQ87" s="223" t="str">
        <f t="shared" si="16"/>
        <v/>
      </c>
      <c r="CR87" t="str">
        <f>IF(AND(DD87=""),"",IF(DD87=0,"",1+(MAX(CR$64:CR86))))</f>
        <v/>
      </c>
      <c r="CS87" s="226">
        <v>24</v>
      </c>
      <c r="CT87" s="222">
        <f t="shared" si="46"/>
        <v>0</v>
      </c>
      <c r="CU87" s="223">
        <f t="shared" si="46"/>
        <v>0</v>
      </c>
      <c r="CV87" s="223">
        <f t="shared" si="46"/>
        <v>0</v>
      </c>
      <c r="CW87" s="223">
        <f t="shared" si="46"/>
        <v>0</v>
      </c>
      <c r="CX87" s="223">
        <f t="shared" si="46"/>
        <v>0</v>
      </c>
      <c r="CY87" s="223">
        <f t="shared" si="46"/>
        <v>0</v>
      </c>
      <c r="CZ87" s="223">
        <f t="shared" si="46"/>
        <v>0</v>
      </c>
      <c r="DA87" s="223">
        <f t="shared" si="46"/>
        <v>0</v>
      </c>
      <c r="DB87" s="223">
        <f t="shared" si="46"/>
        <v>0</v>
      </c>
      <c r="DC87" s="223">
        <f t="shared" si="46"/>
        <v>0</v>
      </c>
      <c r="DD87" s="223" t="str">
        <f t="shared" si="18"/>
        <v/>
      </c>
    </row>
    <row r="88" spans="1:108" ht="18.75">
      <c r="A88" s="257">
        <v>25</v>
      </c>
      <c r="B88" s="215"/>
      <c r="C88" s="216"/>
      <c r="D88" s="217"/>
      <c r="E88" s="218"/>
      <c r="F88" s="218"/>
      <c r="G88" s="219"/>
      <c r="H88" s="218"/>
      <c r="I88" s="218"/>
      <c r="J88" s="218"/>
      <c r="K88" s="220"/>
      <c r="L88" s="269"/>
      <c r="M88" s="169"/>
      <c r="N88" s="169"/>
      <c r="O88" s="169"/>
      <c r="AC88" t="str">
        <f t="shared" si="19"/>
        <v/>
      </c>
      <c r="AD88">
        <f t="shared" si="20"/>
        <v>1</v>
      </c>
      <c r="AE88" t="str">
        <f>IF(AND(AQ88=""),"",IF(AQ88=0,"",1+(MAX(AE$64:AE87))))</f>
        <v/>
      </c>
      <c r="AF88" s="221">
        <v>25</v>
      </c>
      <c r="AG88" s="222">
        <f t="shared" si="21"/>
        <v>0</v>
      </c>
      <c r="AH88" s="223">
        <f t="shared" si="22"/>
        <v>0</v>
      </c>
      <c r="AI88" s="223">
        <f t="shared" si="23"/>
        <v>0</v>
      </c>
      <c r="AJ88" s="223">
        <f t="shared" si="24"/>
        <v>0</v>
      </c>
      <c r="AK88" s="223">
        <f t="shared" si="25"/>
        <v>0</v>
      </c>
      <c r="AL88" s="223">
        <f t="shared" si="26"/>
        <v>0</v>
      </c>
      <c r="AM88" s="223">
        <f t="shared" si="27"/>
        <v>0</v>
      </c>
      <c r="AN88" s="223">
        <f t="shared" si="28"/>
        <v>0</v>
      </c>
      <c r="AO88" s="223">
        <f t="shared" si="29"/>
        <v>0</v>
      </c>
      <c r="AP88" s="223">
        <f t="shared" si="30"/>
        <v>0</v>
      </c>
      <c r="AQ88" s="223" t="str">
        <f t="shared" si="31"/>
        <v/>
      </c>
      <c r="AR88" t="str">
        <f>IF(AND(BD88=""),"",IF(BD88=0,"",1+(MAX(AR$64:AR87))))</f>
        <v/>
      </c>
      <c r="AS88" s="226">
        <v>25</v>
      </c>
      <c r="AT88" s="222">
        <f t="shared" si="32"/>
        <v>0</v>
      </c>
      <c r="AU88" s="224">
        <f t="shared" si="33"/>
        <v>0</v>
      </c>
      <c r="AV88" s="224">
        <f t="shared" si="34"/>
        <v>0</v>
      </c>
      <c r="AW88" s="224">
        <f t="shared" si="35"/>
        <v>0</v>
      </c>
      <c r="AX88" s="224">
        <f t="shared" si="36"/>
        <v>0</v>
      </c>
      <c r="AY88" s="224">
        <f t="shared" si="37"/>
        <v>0</v>
      </c>
      <c r="AZ88" s="224">
        <f t="shared" si="38"/>
        <v>0</v>
      </c>
      <c r="BA88" s="224">
        <f t="shared" si="39"/>
        <v>0</v>
      </c>
      <c r="BB88" s="224">
        <f t="shared" si="40"/>
        <v>0</v>
      </c>
      <c r="BC88" s="224">
        <f t="shared" si="41"/>
        <v>0</v>
      </c>
      <c r="BD88" s="223" t="str">
        <f t="shared" si="42"/>
        <v/>
      </c>
      <c r="BE88" t="str">
        <f>IF(AND(BQ88=""),"",IF(BQ88=0,"",1+(MAX(BE$64:BE87))))</f>
        <v/>
      </c>
      <c r="BF88" s="221">
        <v>25</v>
      </c>
      <c r="BG88" s="222">
        <f t="shared" si="43"/>
        <v>0</v>
      </c>
      <c r="BH88" s="223">
        <f t="shared" si="43"/>
        <v>0</v>
      </c>
      <c r="BI88" s="223">
        <f t="shared" si="43"/>
        <v>0</v>
      </c>
      <c r="BJ88" s="223">
        <f t="shared" si="43"/>
        <v>0</v>
      </c>
      <c r="BK88" s="223">
        <f t="shared" si="43"/>
        <v>0</v>
      </c>
      <c r="BL88" s="223">
        <f t="shared" si="43"/>
        <v>0</v>
      </c>
      <c r="BM88" s="223">
        <f t="shared" si="43"/>
        <v>0</v>
      </c>
      <c r="BN88" s="223">
        <f t="shared" si="43"/>
        <v>0</v>
      </c>
      <c r="BO88" s="223">
        <f t="shared" si="43"/>
        <v>0</v>
      </c>
      <c r="BP88" s="223">
        <f t="shared" si="43"/>
        <v>0</v>
      </c>
      <c r="BQ88" s="223" t="str">
        <f t="shared" si="12"/>
        <v/>
      </c>
      <c r="BR88" t="str">
        <f>IF(AND(CD88=""),"",IF(CD88=0,"",1+(MAX(BR$64:BR87))))</f>
        <v/>
      </c>
      <c r="BS88" s="226">
        <v>25</v>
      </c>
      <c r="BT88" s="222">
        <f t="shared" si="44"/>
        <v>0</v>
      </c>
      <c r="BU88" s="223">
        <f t="shared" si="44"/>
        <v>0</v>
      </c>
      <c r="BV88" s="223">
        <f t="shared" si="44"/>
        <v>0</v>
      </c>
      <c r="BW88" s="223">
        <f t="shared" si="44"/>
        <v>0</v>
      </c>
      <c r="BX88" s="223">
        <f t="shared" si="44"/>
        <v>0</v>
      </c>
      <c r="BY88" s="223">
        <f t="shared" si="44"/>
        <v>0</v>
      </c>
      <c r="BZ88" s="223">
        <f t="shared" si="44"/>
        <v>0</v>
      </c>
      <c r="CA88" s="223">
        <f t="shared" si="44"/>
        <v>0</v>
      </c>
      <c r="CB88" s="223">
        <f t="shared" si="44"/>
        <v>0</v>
      </c>
      <c r="CC88" s="223">
        <f t="shared" si="44"/>
        <v>0</v>
      </c>
      <c r="CD88" s="223" t="str">
        <f t="shared" si="14"/>
        <v/>
      </c>
      <c r="CE88" t="str">
        <f>IF(AND(CQ88=""),"",IF(CQ88=0,"",1+(MAX(CE$64:CE87))))</f>
        <v/>
      </c>
      <c r="CF88" s="221">
        <v>25</v>
      </c>
      <c r="CG88" s="222">
        <f t="shared" si="45"/>
        <v>0</v>
      </c>
      <c r="CH88" s="223">
        <f t="shared" si="45"/>
        <v>0</v>
      </c>
      <c r="CI88" s="223">
        <f t="shared" si="45"/>
        <v>0</v>
      </c>
      <c r="CJ88" s="223">
        <f t="shared" si="45"/>
        <v>0</v>
      </c>
      <c r="CK88" s="223">
        <f t="shared" si="45"/>
        <v>0</v>
      </c>
      <c r="CL88" s="223">
        <f t="shared" si="45"/>
        <v>0</v>
      </c>
      <c r="CM88" s="223">
        <f t="shared" si="45"/>
        <v>0</v>
      </c>
      <c r="CN88" s="223">
        <f t="shared" si="45"/>
        <v>0</v>
      </c>
      <c r="CO88" s="223">
        <f t="shared" si="45"/>
        <v>0</v>
      </c>
      <c r="CP88" s="223">
        <f t="shared" si="45"/>
        <v>0</v>
      </c>
      <c r="CQ88" s="223" t="str">
        <f t="shared" si="16"/>
        <v/>
      </c>
      <c r="CR88" t="str">
        <f>IF(AND(DD88=""),"",IF(DD88=0,"",1+(MAX(CR$64:CR87))))</f>
        <v/>
      </c>
      <c r="CS88" s="221">
        <v>25</v>
      </c>
      <c r="CT88" s="222">
        <f t="shared" si="46"/>
        <v>0</v>
      </c>
      <c r="CU88" s="223">
        <f t="shared" si="46"/>
        <v>0</v>
      </c>
      <c r="CV88" s="223">
        <f t="shared" si="46"/>
        <v>0</v>
      </c>
      <c r="CW88" s="223">
        <f t="shared" si="46"/>
        <v>0</v>
      </c>
      <c r="CX88" s="223">
        <f t="shared" si="46"/>
        <v>0</v>
      </c>
      <c r="CY88" s="223">
        <f t="shared" si="46"/>
        <v>0</v>
      </c>
      <c r="CZ88" s="223">
        <f t="shared" si="46"/>
        <v>0</v>
      </c>
      <c r="DA88" s="223">
        <f t="shared" si="46"/>
        <v>0</v>
      </c>
      <c r="DB88" s="223">
        <f t="shared" si="46"/>
        <v>0</v>
      </c>
      <c r="DC88" s="223">
        <f t="shared" si="46"/>
        <v>0</v>
      </c>
      <c r="DD88" s="223" t="str">
        <f t="shared" si="18"/>
        <v/>
      </c>
    </row>
    <row r="89" spans="1:108" ht="18.75">
      <c r="A89" s="257">
        <v>26</v>
      </c>
      <c r="B89" s="215"/>
      <c r="C89" s="216"/>
      <c r="D89" s="217"/>
      <c r="E89" s="218"/>
      <c r="F89" s="218"/>
      <c r="G89" s="219"/>
      <c r="H89" s="218"/>
      <c r="I89" s="218"/>
      <c r="J89" s="218"/>
      <c r="K89" s="220"/>
      <c r="L89" s="269"/>
      <c r="M89" s="169"/>
      <c r="N89" s="169"/>
      <c r="O89" s="169"/>
      <c r="AC89" t="str">
        <f t="shared" si="19"/>
        <v/>
      </c>
      <c r="AD89">
        <f t="shared" si="20"/>
        <v>1</v>
      </c>
      <c r="AE89" t="str">
        <f>IF(AND(AQ89=""),"",IF(AQ89=0,"",1+(MAX(AE$64:AE88))))</f>
        <v/>
      </c>
      <c r="AF89" s="221">
        <v>26</v>
      </c>
      <c r="AG89" s="222">
        <f t="shared" si="21"/>
        <v>0</v>
      </c>
      <c r="AH89" s="223">
        <f t="shared" si="22"/>
        <v>0</v>
      </c>
      <c r="AI89" s="223">
        <f t="shared" si="23"/>
        <v>0</v>
      </c>
      <c r="AJ89" s="223">
        <f t="shared" si="24"/>
        <v>0</v>
      </c>
      <c r="AK89" s="223">
        <f t="shared" si="25"/>
        <v>0</v>
      </c>
      <c r="AL89" s="223">
        <f t="shared" si="26"/>
        <v>0</v>
      </c>
      <c r="AM89" s="223">
        <f t="shared" si="27"/>
        <v>0</v>
      </c>
      <c r="AN89" s="223">
        <f t="shared" si="28"/>
        <v>0</v>
      </c>
      <c r="AO89" s="223">
        <f t="shared" si="29"/>
        <v>0</v>
      </c>
      <c r="AP89" s="223">
        <f t="shared" si="30"/>
        <v>0</v>
      </c>
      <c r="AQ89" s="223" t="str">
        <f t="shared" si="31"/>
        <v/>
      </c>
      <c r="AR89" t="str">
        <f>IF(AND(BD89=""),"",IF(BD89=0,"",1+(MAX(AR$64:AR88))))</f>
        <v/>
      </c>
      <c r="AS89" s="226">
        <v>26</v>
      </c>
      <c r="AT89" s="222">
        <f t="shared" si="32"/>
        <v>0</v>
      </c>
      <c r="AU89" s="224">
        <f t="shared" si="33"/>
        <v>0</v>
      </c>
      <c r="AV89" s="224">
        <f t="shared" si="34"/>
        <v>0</v>
      </c>
      <c r="AW89" s="224">
        <f t="shared" si="35"/>
        <v>0</v>
      </c>
      <c r="AX89" s="224">
        <f t="shared" si="36"/>
        <v>0</v>
      </c>
      <c r="AY89" s="224">
        <f t="shared" si="37"/>
        <v>0</v>
      </c>
      <c r="AZ89" s="224">
        <f t="shared" si="38"/>
        <v>0</v>
      </c>
      <c r="BA89" s="224">
        <f t="shared" si="39"/>
        <v>0</v>
      </c>
      <c r="BB89" s="224">
        <f t="shared" si="40"/>
        <v>0</v>
      </c>
      <c r="BC89" s="224">
        <f t="shared" si="41"/>
        <v>0</v>
      </c>
      <c r="BD89" s="223" t="str">
        <f t="shared" si="42"/>
        <v/>
      </c>
      <c r="BE89" t="str">
        <f>IF(AND(BQ89=""),"",IF(BQ89=0,"",1+(MAX(BE$64:BE88))))</f>
        <v/>
      </c>
      <c r="BF89" s="221">
        <v>26</v>
      </c>
      <c r="BG89" s="222">
        <f t="shared" si="43"/>
        <v>0</v>
      </c>
      <c r="BH89" s="223">
        <f t="shared" si="43"/>
        <v>0</v>
      </c>
      <c r="BI89" s="223">
        <f t="shared" si="43"/>
        <v>0</v>
      </c>
      <c r="BJ89" s="223">
        <f t="shared" si="43"/>
        <v>0</v>
      </c>
      <c r="BK89" s="223">
        <f t="shared" si="43"/>
        <v>0</v>
      </c>
      <c r="BL89" s="223">
        <f t="shared" si="43"/>
        <v>0</v>
      </c>
      <c r="BM89" s="223">
        <f t="shared" si="43"/>
        <v>0</v>
      </c>
      <c r="BN89" s="223">
        <f t="shared" si="43"/>
        <v>0</v>
      </c>
      <c r="BO89" s="223">
        <f t="shared" si="43"/>
        <v>0</v>
      </c>
      <c r="BP89" s="223">
        <f t="shared" si="43"/>
        <v>0</v>
      </c>
      <c r="BQ89" s="223" t="str">
        <f t="shared" si="12"/>
        <v/>
      </c>
      <c r="BR89" t="str">
        <f>IF(AND(CD89=""),"",IF(CD89=0,"",1+(MAX(BR$64:BR88))))</f>
        <v/>
      </c>
      <c r="BS89" s="226">
        <v>26</v>
      </c>
      <c r="BT89" s="222">
        <f t="shared" si="44"/>
        <v>0</v>
      </c>
      <c r="BU89" s="223">
        <f t="shared" si="44"/>
        <v>0</v>
      </c>
      <c r="BV89" s="223">
        <f t="shared" si="44"/>
        <v>0</v>
      </c>
      <c r="BW89" s="223">
        <f t="shared" si="44"/>
        <v>0</v>
      </c>
      <c r="BX89" s="223">
        <f t="shared" si="44"/>
        <v>0</v>
      </c>
      <c r="BY89" s="223">
        <f t="shared" si="44"/>
        <v>0</v>
      </c>
      <c r="BZ89" s="223">
        <f t="shared" si="44"/>
        <v>0</v>
      </c>
      <c r="CA89" s="223">
        <f t="shared" si="44"/>
        <v>0</v>
      </c>
      <c r="CB89" s="223">
        <f t="shared" si="44"/>
        <v>0</v>
      </c>
      <c r="CC89" s="223">
        <f t="shared" si="44"/>
        <v>0</v>
      </c>
      <c r="CD89" s="223" t="str">
        <f t="shared" si="14"/>
        <v/>
      </c>
      <c r="CE89" t="str">
        <f>IF(AND(CQ89=""),"",IF(CQ89=0,"",1+(MAX(CE$64:CE88))))</f>
        <v/>
      </c>
      <c r="CF89" s="221">
        <v>26</v>
      </c>
      <c r="CG89" s="222">
        <f t="shared" si="45"/>
        <v>0</v>
      </c>
      <c r="CH89" s="223">
        <f t="shared" si="45"/>
        <v>0</v>
      </c>
      <c r="CI89" s="223">
        <f t="shared" si="45"/>
        <v>0</v>
      </c>
      <c r="CJ89" s="223">
        <f t="shared" si="45"/>
        <v>0</v>
      </c>
      <c r="CK89" s="223">
        <f t="shared" si="45"/>
        <v>0</v>
      </c>
      <c r="CL89" s="223">
        <f t="shared" si="45"/>
        <v>0</v>
      </c>
      <c r="CM89" s="223">
        <f t="shared" si="45"/>
        <v>0</v>
      </c>
      <c r="CN89" s="223">
        <f t="shared" si="45"/>
        <v>0</v>
      </c>
      <c r="CO89" s="223">
        <f t="shared" si="45"/>
        <v>0</v>
      </c>
      <c r="CP89" s="223">
        <f t="shared" si="45"/>
        <v>0</v>
      </c>
      <c r="CQ89" s="223" t="str">
        <f t="shared" si="16"/>
        <v/>
      </c>
      <c r="CR89" t="str">
        <f>IF(AND(DD89=""),"",IF(DD89=0,"",1+(MAX(CR$64:CR88))))</f>
        <v/>
      </c>
      <c r="CS89" s="226">
        <v>26</v>
      </c>
      <c r="CT89" s="222">
        <f t="shared" si="46"/>
        <v>0</v>
      </c>
      <c r="CU89" s="223">
        <f t="shared" si="46"/>
        <v>0</v>
      </c>
      <c r="CV89" s="223">
        <f t="shared" si="46"/>
        <v>0</v>
      </c>
      <c r="CW89" s="223">
        <f t="shared" si="46"/>
        <v>0</v>
      </c>
      <c r="CX89" s="223">
        <f t="shared" si="46"/>
        <v>0</v>
      </c>
      <c r="CY89" s="223">
        <f t="shared" si="46"/>
        <v>0</v>
      </c>
      <c r="CZ89" s="223">
        <f t="shared" si="46"/>
        <v>0</v>
      </c>
      <c r="DA89" s="223">
        <f t="shared" si="46"/>
        <v>0</v>
      </c>
      <c r="DB89" s="223">
        <f t="shared" si="46"/>
        <v>0</v>
      </c>
      <c r="DC89" s="223">
        <f t="shared" si="46"/>
        <v>0</v>
      </c>
      <c r="DD89" s="223" t="str">
        <f t="shared" si="18"/>
        <v/>
      </c>
    </row>
    <row r="90" spans="1:108" ht="18.75">
      <c r="A90" s="257">
        <v>27</v>
      </c>
      <c r="B90" s="215"/>
      <c r="C90" s="216"/>
      <c r="D90" s="217"/>
      <c r="E90" s="218"/>
      <c r="F90" s="218"/>
      <c r="G90" s="219"/>
      <c r="H90" s="218"/>
      <c r="I90" s="218"/>
      <c r="J90" s="218"/>
      <c r="K90" s="220"/>
      <c r="L90" s="269"/>
      <c r="M90" s="169"/>
      <c r="N90" s="169"/>
      <c r="O90" s="169"/>
      <c r="AC90" t="str">
        <f t="shared" si="19"/>
        <v/>
      </c>
      <c r="AD90">
        <f t="shared" si="20"/>
        <v>1</v>
      </c>
      <c r="AE90" t="str">
        <f>IF(AND(AQ90=""),"",IF(AQ90=0,"",1+(MAX(AE$64:AE89))))</f>
        <v/>
      </c>
      <c r="AF90" s="221">
        <v>27</v>
      </c>
      <c r="AG90" s="222">
        <f t="shared" si="21"/>
        <v>0</v>
      </c>
      <c r="AH90" s="223">
        <f t="shared" si="22"/>
        <v>0</v>
      </c>
      <c r="AI90" s="223">
        <f t="shared" si="23"/>
        <v>0</v>
      </c>
      <c r="AJ90" s="223">
        <f t="shared" si="24"/>
        <v>0</v>
      </c>
      <c r="AK90" s="223">
        <f t="shared" si="25"/>
        <v>0</v>
      </c>
      <c r="AL90" s="223">
        <f t="shared" si="26"/>
        <v>0</v>
      </c>
      <c r="AM90" s="223">
        <f t="shared" si="27"/>
        <v>0</v>
      </c>
      <c r="AN90" s="223">
        <f t="shared" si="28"/>
        <v>0</v>
      </c>
      <c r="AO90" s="223">
        <f t="shared" si="29"/>
        <v>0</v>
      </c>
      <c r="AP90" s="223">
        <f t="shared" si="30"/>
        <v>0</v>
      </c>
      <c r="AQ90" s="223" t="str">
        <f t="shared" si="31"/>
        <v/>
      </c>
      <c r="AR90" t="str">
        <f>IF(AND(BD90=""),"",IF(BD90=0,"",1+(MAX(AR$64:AR89))))</f>
        <v/>
      </c>
      <c r="AS90" s="226">
        <v>27</v>
      </c>
      <c r="AT90" s="222">
        <f t="shared" si="32"/>
        <v>0</v>
      </c>
      <c r="AU90" s="224">
        <f t="shared" si="33"/>
        <v>0</v>
      </c>
      <c r="AV90" s="224">
        <f t="shared" si="34"/>
        <v>0</v>
      </c>
      <c r="AW90" s="224">
        <f t="shared" si="35"/>
        <v>0</v>
      </c>
      <c r="AX90" s="224">
        <f t="shared" si="36"/>
        <v>0</v>
      </c>
      <c r="AY90" s="224">
        <f t="shared" si="37"/>
        <v>0</v>
      </c>
      <c r="AZ90" s="224">
        <f t="shared" si="38"/>
        <v>0</v>
      </c>
      <c r="BA90" s="224">
        <f t="shared" si="39"/>
        <v>0</v>
      </c>
      <c r="BB90" s="224">
        <f t="shared" si="40"/>
        <v>0</v>
      </c>
      <c r="BC90" s="224">
        <f t="shared" si="41"/>
        <v>0</v>
      </c>
      <c r="BD90" s="223" t="str">
        <f t="shared" si="42"/>
        <v/>
      </c>
      <c r="BE90" t="str">
        <f>IF(AND(BQ90=""),"",IF(BQ90=0,"",1+(MAX(BE$64:BE89))))</f>
        <v/>
      </c>
      <c r="BF90" s="221">
        <v>27</v>
      </c>
      <c r="BG90" s="222">
        <f t="shared" si="43"/>
        <v>0</v>
      </c>
      <c r="BH90" s="223">
        <f t="shared" si="43"/>
        <v>0</v>
      </c>
      <c r="BI90" s="223">
        <f t="shared" si="43"/>
        <v>0</v>
      </c>
      <c r="BJ90" s="223">
        <f t="shared" si="43"/>
        <v>0</v>
      </c>
      <c r="BK90" s="223">
        <f t="shared" si="43"/>
        <v>0</v>
      </c>
      <c r="BL90" s="223">
        <f t="shared" si="43"/>
        <v>0</v>
      </c>
      <c r="BM90" s="223">
        <f t="shared" si="43"/>
        <v>0</v>
      </c>
      <c r="BN90" s="223">
        <f t="shared" si="43"/>
        <v>0</v>
      </c>
      <c r="BO90" s="223">
        <f t="shared" si="43"/>
        <v>0</v>
      </c>
      <c r="BP90" s="223">
        <f t="shared" si="43"/>
        <v>0</v>
      </c>
      <c r="BQ90" s="223" t="str">
        <f t="shared" si="12"/>
        <v/>
      </c>
      <c r="BR90" t="str">
        <f>IF(AND(CD90=""),"",IF(CD90=0,"",1+(MAX(BR$64:BR89))))</f>
        <v/>
      </c>
      <c r="BS90" s="226">
        <v>27</v>
      </c>
      <c r="BT90" s="222">
        <f t="shared" si="44"/>
        <v>0</v>
      </c>
      <c r="BU90" s="223">
        <f t="shared" si="44"/>
        <v>0</v>
      </c>
      <c r="BV90" s="223">
        <f t="shared" si="44"/>
        <v>0</v>
      </c>
      <c r="BW90" s="223">
        <f t="shared" si="44"/>
        <v>0</v>
      </c>
      <c r="BX90" s="223">
        <f t="shared" si="44"/>
        <v>0</v>
      </c>
      <c r="BY90" s="223">
        <f t="shared" si="44"/>
        <v>0</v>
      </c>
      <c r="BZ90" s="223">
        <f t="shared" si="44"/>
        <v>0</v>
      </c>
      <c r="CA90" s="223">
        <f t="shared" si="44"/>
        <v>0</v>
      </c>
      <c r="CB90" s="223">
        <f t="shared" si="44"/>
        <v>0</v>
      </c>
      <c r="CC90" s="223">
        <f t="shared" si="44"/>
        <v>0</v>
      </c>
      <c r="CD90" s="223" t="str">
        <f t="shared" si="14"/>
        <v/>
      </c>
      <c r="CE90" t="str">
        <f>IF(AND(CQ90=""),"",IF(CQ90=0,"",1+(MAX(CE$64:CE89))))</f>
        <v/>
      </c>
      <c r="CF90" s="221">
        <v>27</v>
      </c>
      <c r="CG90" s="222">
        <f t="shared" si="45"/>
        <v>0</v>
      </c>
      <c r="CH90" s="223">
        <f t="shared" si="45"/>
        <v>0</v>
      </c>
      <c r="CI90" s="223">
        <f t="shared" si="45"/>
        <v>0</v>
      </c>
      <c r="CJ90" s="223">
        <f t="shared" si="45"/>
        <v>0</v>
      </c>
      <c r="CK90" s="223">
        <f t="shared" si="45"/>
        <v>0</v>
      </c>
      <c r="CL90" s="223">
        <f t="shared" si="45"/>
        <v>0</v>
      </c>
      <c r="CM90" s="223">
        <f t="shared" si="45"/>
        <v>0</v>
      </c>
      <c r="CN90" s="223">
        <f t="shared" si="45"/>
        <v>0</v>
      </c>
      <c r="CO90" s="223">
        <f t="shared" si="45"/>
        <v>0</v>
      </c>
      <c r="CP90" s="223">
        <f t="shared" si="45"/>
        <v>0</v>
      </c>
      <c r="CQ90" s="223" t="str">
        <f t="shared" si="16"/>
        <v/>
      </c>
      <c r="CR90" t="str">
        <f>IF(AND(DD90=""),"",IF(DD90=0,"",1+(MAX(CR$64:CR89))))</f>
        <v/>
      </c>
      <c r="CS90" s="221">
        <v>27</v>
      </c>
      <c r="CT90" s="222">
        <f t="shared" si="46"/>
        <v>0</v>
      </c>
      <c r="CU90" s="223">
        <f t="shared" si="46"/>
        <v>0</v>
      </c>
      <c r="CV90" s="223">
        <f t="shared" si="46"/>
        <v>0</v>
      </c>
      <c r="CW90" s="223">
        <f t="shared" si="46"/>
        <v>0</v>
      </c>
      <c r="CX90" s="223">
        <f t="shared" si="46"/>
        <v>0</v>
      </c>
      <c r="CY90" s="223">
        <f t="shared" si="46"/>
        <v>0</v>
      </c>
      <c r="CZ90" s="223">
        <f t="shared" si="46"/>
        <v>0</v>
      </c>
      <c r="DA90" s="223">
        <f t="shared" si="46"/>
        <v>0</v>
      </c>
      <c r="DB90" s="223">
        <f t="shared" si="46"/>
        <v>0</v>
      </c>
      <c r="DC90" s="223">
        <f t="shared" si="46"/>
        <v>0</v>
      </c>
      <c r="DD90" s="223" t="str">
        <f t="shared" si="18"/>
        <v/>
      </c>
    </row>
    <row r="91" spans="1:108" ht="18.75">
      <c r="A91" s="257">
        <v>28</v>
      </c>
      <c r="B91" s="215"/>
      <c r="C91" s="216"/>
      <c r="D91" s="217"/>
      <c r="E91" s="218"/>
      <c r="F91" s="218"/>
      <c r="G91" s="219"/>
      <c r="H91" s="218"/>
      <c r="I91" s="218"/>
      <c r="J91" s="218"/>
      <c r="K91" s="220"/>
      <c r="L91" s="269"/>
      <c r="M91" s="169"/>
      <c r="N91" s="169"/>
      <c r="O91" s="169"/>
      <c r="AC91" t="str">
        <f t="shared" si="19"/>
        <v/>
      </c>
      <c r="AD91">
        <f t="shared" si="20"/>
        <v>1</v>
      </c>
      <c r="AE91" t="str">
        <f>IF(AND(AQ91=""),"",IF(AQ91=0,"",1+(MAX(AE$64:AE90))))</f>
        <v/>
      </c>
      <c r="AF91" s="221">
        <v>28</v>
      </c>
      <c r="AG91" s="222">
        <f t="shared" si="21"/>
        <v>0</v>
      </c>
      <c r="AH91" s="223">
        <f t="shared" si="22"/>
        <v>0</v>
      </c>
      <c r="AI91" s="223">
        <f t="shared" si="23"/>
        <v>0</v>
      </c>
      <c r="AJ91" s="223">
        <f t="shared" si="24"/>
        <v>0</v>
      </c>
      <c r="AK91" s="223">
        <f t="shared" si="25"/>
        <v>0</v>
      </c>
      <c r="AL91" s="223">
        <f t="shared" si="26"/>
        <v>0</v>
      </c>
      <c r="AM91" s="223">
        <f t="shared" si="27"/>
        <v>0</v>
      </c>
      <c r="AN91" s="223">
        <f t="shared" si="28"/>
        <v>0</v>
      </c>
      <c r="AO91" s="223">
        <f t="shared" si="29"/>
        <v>0</v>
      </c>
      <c r="AP91" s="223">
        <f t="shared" si="30"/>
        <v>0</v>
      </c>
      <c r="AQ91" s="223" t="str">
        <f t="shared" si="31"/>
        <v/>
      </c>
      <c r="AR91" t="str">
        <f>IF(AND(BD91=""),"",IF(BD91=0,"",1+(MAX(AR$64:AR90))))</f>
        <v/>
      </c>
      <c r="AS91" s="226">
        <v>28</v>
      </c>
      <c r="AT91" s="222">
        <f t="shared" si="32"/>
        <v>0</v>
      </c>
      <c r="AU91" s="224">
        <f t="shared" si="33"/>
        <v>0</v>
      </c>
      <c r="AV91" s="224">
        <f t="shared" si="34"/>
        <v>0</v>
      </c>
      <c r="AW91" s="224">
        <f t="shared" si="35"/>
        <v>0</v>
      </c>
      <c r="AX91" s="224">
        <f t="shared" si="36"/>
        <v>0</v>
      </c>
      <c r="AY91" s="224">
        <f t="shared" si="37"/>
        <v>0</v>
      </c>
      <c r="AZ91" s="224">
        <f t="shared" si="38"/>
        <v>0</v>
      </c>
      <c r="BA91" s="224">
        <f t="shared" si="39"/>
        <v>0</v>
      </c>
      <c r="BB91" s="224">
        <f t="shared" si="40"/>
        <v>0</v>
      </c>
      <c r="BC91" s="224">
        <f t="shared" si="41"/>
        <v>0</v>
      </c>
      <c r="BD91" s="223" t="str">
        <f t="shared" si="42"/>
        <v/>
      </c>
      <c r="BE91" t="str">
        <f>IF(AND(BQ91=""),"",IF(BQ91=0,"",1+(MAX(BE$64:BE90))))</f>
        <v/>
      </c>
      <c r="BF91" s="221">
        <v>28</v>
      </c>
      <c r="BG91" s="222">
        <f t="shared" si="43"/>
        <v>0</v>
      </c>
      <c r="BH91" s="223">
        <f t="shared" si="43"/>
        <v>0</v>
      </c>
      <c r="BI91" s="223">
        <f t="shared" si="43"/>
        <v>0</v>
      </c>
      <c r="BJ91" s="223">
        <f t="shared" si="43"/>
        <v>0</v>
      </c>
      <c r="BK91" s="223">
        <f t="shared" si="43"/>
        <v>0</v>
      </c>
      <c r="BL91" s="223">
        <f t="shared" si="43"/>
        <v>0</v>
      </c>
      <c r="BM91" s="223">
        <f t="shared" si="43"/>
        <v>0</v>
      </c>
      <c r="BN91" s="223">
        <f t="shared" si="43"/>
        <v>0</v>
      </c>
      <c r="BO91" s="223">
        <f t="shared" si="43"/>
        <v>0</v>
      </c>
      <c r="BP91" s="223">
        <f t="shared" si="43"/>
        <v>0</v>
      </c>
      <c r="BQ91" s="223" t="str">
        <f t="shared" si="12"/>
        <v/>
      </c>
      <c r="BR91" t="str">
        <f>IF(AND(CD91=""),"",IF(CD91=0,"",1+(MAX(BR$64:BR90))))</f>
        <v/>
      </c>
      <c r="BS91" s="226">
        <v>28</v>
      </c>
      <c r="BT91" s="222">
        <f t="shared" si="44"/>
        <v>0</v>
      </c>
      <c r="BU91" s="223">
        <f t="shared" si="44"/>
        <v>0</v>
      </c>
      <c r="BV91" s="223">
        <f t="shared" si="44"/>
        <v>0</v>
      </c>
      <c r="BW91" s="223">
        <f t="shared" si="44"/>
        <v>0</v>
      </c>
      <c r="BX91" s="223">
        <f t="shared" si="44"/>
        <v>0</v>
      </c>
      <c r="BY91" s="223">
        <f t="shared" si="44"/>
        <v>0</v>
      </c>
      <c r="BZ91" s="223">
        <f t="shared" si="44"/>
        <v>0</v>
      </c>
      <c r="CA91" s="223">
        <f t="shared" si="44"/>
        <v>0</v>
      </c>
      <c r="CB91" s="223">
        <f t="shared" si="44"/>
        <v>0</v>
      </c>
      <c r="CC91" s="223">
        <f t="shared" si="44"/>
        <v>0</v>
      </c>
      <c r="CD91" s="223" t="str">
        <f t="shared" si="14"/>
        <v/>
      </c>
      <c r="CE91" t="str">
        <f>IF(AND(CQ91=""),"",IF(CQ91=0,"",1+(MAX(CE$64:CE90))))</f>
        <v/>
      </c>
      <c r="CF91" s="221">
        <v>28</v>
      </c>
      <c r="CG91" s="222">
        <f t="shared" si="45"/>
        <v>0</v>
      </c>
      <c r="CH91" s="223">
        <f t="shared" si="45"/>
        <v>0</v>
      </c>
      <c r="CI91" s="223">
        <f t="shared" si="45"/>
        <v>0</v>
      </c>
      <c r="CJ91" s="223">
        <f t="shared" si="45"/>
        <v>0</v>
      </c>
      <c r="CK91" s="223">
        <f t="shared" si="45"/>
        <v>0</v>
      </c>
      <c r="CL91" s="223">
        <f t="shared" si="45"/>
        <v>0</v>
      </c>
      <c r="CM91" s="223">
        <f t="shared" si="45"/>
        <v>0</v>
      </c>
      <c r="CN91" s="223">
        <f t="shared" si="45"/>
        <v>0</v>
      </c>
      <c r="CO91" s="223">
        <f t="shared" si="45"/>
        <v>0</v>
      </c>
      <c r="CP91" s="223">
        <f t="shared" si="45"/>
        <v>0</v>
      </c>
      <c r="CQ91" s="223" t="str">
        <f t="shared" si="16"/>
        <v/>
      </c>
      <c r="CR91" t="str">
        <f>IF(AND(DD91=""),"",IF(DD91=0,"",1+(MAX(CR$64:CR90))))</f>
        <v/>
      </c>
      <c r="CS91" s="226">
        <v>28</v>
      </c>
      <c r="CT91" s="222">
        <f t="shared" si="46"/>
        <v>0</v>
      </c>
      <c r="CU91" s="223">
        <f t="shared" si="46"/>
        <v>0</v>
      </c>
      <c r="CV91" s="223">
        <f t="shared" si="46"/>
        <v>0</v>
      </c>
      <c r="CW91" s="223">
        <f t="shared" si="46"/>
        <v>0</v>
      </c>
      <c r="CX91" s="223">
        <f t="shared" si="46"/>
        <v>0</v>
      </c>
      <c r="CY91" s="223">
        <f t="shared" si="46"/>
        <v>0</v>
      </c>
      <c r="CZ91" s="223">
        <f t="shared" si="46"/>
        <v>0</v>
      </c>
      <c r="DA91" s="223">
        <f t="shared" si="46"/>
        <v>0</v>
      </c>
      <c r="DB91" s="223">
        <f t="shared" si="46"/>
        <v>0</v>
      </c>
      <c r="DC91" s="223">
        <f t="shared" si="46"/>
        <v>0</v>
      </c>
      <c r="DD91" s="223" t="str">
        <f t="shared" si="18"/>
        <v/>
      </c>
    </row>
    <row r="92" spans="1:108" ht="18.75">
      <c r="A92" s="257">
        <v>29</v>
      </c>
      <c r="B92" s="215"/>
      <c r="C92" s="216"/>
      <c r="D92" s="217"/>
      <c r="E92" s="218"/>
      <c r="F92" s="218"/>
      <c r="G92" s="219"/>
      <c r="H92" s="218"/>
      <c r="I92" s="218"/>
      <c r="J92" s="218"/>
      <c r="K92" s="220"/>
      <c r="L92" s="269"/>
      <c r="M92" s="169"/>
      <c r="N92" s="169"/>
      <c r="O92" s="169"/>
      <c r="AC92" t="str">
        <f t="shared" si="19"/>
        <v/>
      </c>
      <c r="AD92">
        <f t="shared" si="20"/>
        <v>1</v>
      </c>
      <c r="AE92" t="str">
        <f>IF(AND(AQ92=""),"",IF(AQ92=0,"",1+(MAX(AE$64:AE91))))</f>
        <v/>
      </c>
      <c r="AF92" s="221">
        <v>29</v>
      </c>
      <c r="AG92" s="222">
        <f t="shared" si="21"/>
        <v>0</v>
      </c>
      <c r="AH92" s="223">
        <f t="shared" si="22"/>
        <v>0</v>
      </c>
      <c r="AI92" s="223">
        <f t="shared" si="23"/>
        <v>0</v>
      </c>
      <c r="AJ92" s="223">
        <f t="shared" si="24"/>
        <v>0</v>
      </c>
      <c r="AK92" s="223">
        <f t="shared" si="25"/>
        <v>0</v>
      </c>
      <c r="AL92" s="223">
        <f t="shared" si="26"/>
        <v>0</v>
      </c>
      <c r="AM92" s="223">
        <f t="shared" si="27"/>
        <v>0</v>
      </c>
      <c r="AN92" s="223">
        <f t="shared" si="28"/>
        <v>0</v>
      </c>
      <c r="AO92" s="223">
        <f t="shared" si="29"/>
        <v>0</v>
      </c>
      <c r="AP92" s="223">
        <f t="shared" si="30"/>
        <v>0</v>
      </c>
      <c r="AQ92" s="223" t="str">
        <f t="shared" si="31"/>
        <v/>
      </c>
      <c r="AR92" t="str">
        <f>IF(AND(BD92=""),"",IF(BD92=0,"",1+(MAX(AR$64:AR91))))</f>
        <v/>
      </c>
      <c r="AS92" s="226">
        <v>29</v>
      </c>
      <c r="AT92" s="222">
        <f t="shared" si="32"/>
        <v>0</v>
      </c>
      <c r="AU92" s="224">
        <f t="shared" si="33"/>
        <v>0</v>
      </c>
      <c r="AV92" s="224">
        <f t="shared" si="34"/>
        <v>0</v>
      </c>
      <c r="AW92" s="224">
        <f t="shared" si="35"/>
        <v>0</v>
      </c>
      <c r="AX92" s="224">
        <f t="shared" si="36"/>
        <v>0</v>
      </c>
      <c r="AY92" s="224">
        <f t="shared" si="37"/>
        <v>0</v>
      </c>
      <c r="AZ92" s="224">
        <f t="shared" si="38"/>
        <v>0</v>
      </c>
      <c r="BA92" s="224">
        <f t="shared" si="39"/>
        <v>0</v>
      </c>
      <c r="BB92" s="224">
        <f t="shared" si="40"/>
        <v>0</v>
      </c>
      <c r="BC92" s="224">
        <f t="shared" si="41"/>
        <v>0</v>
      </c>
      <c r="BD92" s="223" t="str">
        <f t="shared" si="42"/>
        <v/>
      </c>
      <c r="BE92" t="str">
        <f>IF(AND(BQ92=""),"",IF(BQ92=0,"",1+(MAX(BE$64:BE91))))</f>
        <v/>
      </c>
      <c r="BF92" s="221">
        <v>29</v>
      </c>
      <c r="BG92" s="222">
        <f t="shared" si="43"/>
        <v>0</v>
      </c>
      <c r="BH92" s="223">
        <f t="shared" si="43"/>
        <v>0</v>
      </c>
      <c r="BI92" s="223">
        <f t="shared" si="43"/>
        <v>0</v>
      </c>
      <c r="BJ92" s="223">
        <f t="shared" si="43"/>
        <v>0</v>
      </c>
      <c r="BK92" s="223">
        <f t="shared" si="43"/>
        <v>0</v>
      </c>
      <c r="BL92" s="223">
        <f t="shared" si="43"/>
        <v>0</v>
      </c>
      <c r="BM92" s="223">
        <f t="shared" si="43"/>
        <v>0</v>
      </c>
      <c r="BN92" s="223">
        <f t="shared" si="43"/>
        <v>0</v>
      </c>
      <c r="BO92" s="223">
        <f t="shared" si="43"/>
        <v>0</v>
      </c>
      <c r="BP92" s="223">
        <f t="shared" si="43"/>
        <v>0</v>
      </c>
      <c r="BQ92" s="223" t="str">
        <f t="shared" si="12"/>
        <v/>
      </c>
      <c r="BR92" t="str">
        <f>IF(AND(CD92=""),"",IF(CD92=0,"",1+(MAX(BR$64:BR91))))</f>
        <v/>
      </c>
      <c r="BS92" s="226">
        <v>29</v>
      </c>
      <c r="BT92" s="222">
        <f t="shared" si="44"/>
        <v>0</v>
      </c>
      <c r="BU92" s="223">
        <f t="shared" si="44"/>
        <v>0</v>
      </c>
      <c r="BV92" s="223">
        <f t="shared" si="44"/>
        <v>0</v>
      </c>
      <c r="BW92" s="223">
        <f t="shared" si="44"/>
        <v>0</v>
      </c>
      <c r="BX92" s="223">
        <f t="shared" si="44"/>
        <v>0</v>
      </c>
      <c r="BY92" s="223">
        <f t="shared" si="44"/>
        <v>0</v>
      </c>
      <c r="BZ92" s="223">
        <f t="shared" si="44"/>
        <v>0</v>
      </c>
      <c r="CA92" s="223">
        <f t="shared" si="44"/>
        <v>0</v>
      </c>
      <c r="CB92" s="223">
        <f t="shared" si="44"/>
        <v>0</v>
      </c>
      <c r="CC92" s="223">
        <f t="shared" si="44"/>
        <v>0</v>
      </c>
      <c r="CD92" s="223" t="str">
        <f t="shared" si="14"/>
        <v/>
      </c>
      <c r="CE92" t="str">
        <f>IF(AND(CQ92=""),"",IF(CQ92=0,"",1+(MAX(CE$64:CE91))))</f>
        <v/>
      </c>
      <c r="CF92" s="221">
        <v>29</v>
      </c>
      <c r="CG92" s="222">
        <f t="shared" si="45"/>
        <v>0</v>
      </c>
      <c r="CH92" s="223">
        <f t="shared" si="45"/>
        <v>0</v>
      </c>
      <c r="CI92" s="223">
        <f t="shared" si="45"/>
        <v>0</v>
      </c>
      <c r="CJ92" s="223">
        <f t="shared" si="45"/>
        <v>0</v>
      </c>
      <c r="CK92" s="223">
        <f t="shared" si="45"/>
        <v>0</v>
      </c>
      <c r="CL92" s="223">
        <f t="shared" si="45"/>
        <v>0</v>
      </c>
      <c r="CM92" s="223">
        <f t="shared" si="45"/>
        <v>0</v>
      </c>
      <c r="CN92" s="223">
        <f t="shared" si="45"/>
        <v>0</v>
      </c>
      <c r="CO92" s="223">
        <f t="shared" si="45"/>
        <v>0</v>
      </c>
      <c r="CP92" s="223">
        <f t="shared" si="45"/>
        <v>0</v>
      </c>
      <c r="CQ92" s="223" t="str">
        <f t="shared" si="16"/>
        <v/>
      </c>
      <c r="CR92" t="str">
        <f>IF(AND(DD92=""),"",IF(DD92=0,"",1+(MAX(CR$64:CR91))))</f>
        <v/>
      </c>
      <c r="CS92" s="221">
        <v>29</v>
      </c>
      <c r="CT92" s="222">
        <f t="shared" si="46"/>
        <v>0</v>
      </c>
      <c r="CU92" s="223">
        <f t="shared" si="46"/>
        <v>0</v>
      </c>
      <c r="CV92" s="223">
        <f t="shared" si="46"/>
        <v>0</v>
      </c>
      <c r="CW92" s="223">
        <f t="shared" si="46"/>
        <v>0</v>
      </c>
      <c r="CX92" s="223">
        <f t="shared" si="46"/>
        <v>0</v>
      </c>
      <c r="CY92" s="223">
        <f t="shared" si="46"/>
        <v>0</v>
      </c>
      <c r="CZ92" s="223">
        <f t="shared" si="46"/>
        <v>0</v>
      </c>
      <c r="DA92" s="223">
        <f t="shared" si="46"/>
        <v>0</v>
      </c>
      <c r="DB92" s="223">
        <f t="shared" si="46"/>
        <v>0</v>
      </c>
      <c r="DC92" s="223">
        <f t="shared" si="46"/>
        <v>0</v>
      </c>
      <c r="DD92" s="223" t="str">
        <f t="shared" si="18"/>
        <v/>
      </c>
    </row>
    <row r="93" spans="1:108" ht="18.75">
      <c r="A93" s="257">
        <v>30</v>
      </c>
      <c r="B93" s="215"/>
      <c r="C93" s="216"/>
      <c r="D93" s="217"/>
      <c r="E93" s="218"/>
      <c r="F93" s="218"/>
      <c r="G93" s="219"/>
      <c r="H93" s="218"/>
      <c r="I93" s="218"/>
      <c r="J93" s="218"/>
      <c r="K93" s="220"/>
      <c r="L93" s="269"/>
      <c r="M93" s="169"/>
      <c r="N93" s="169"/>
      <c r="O93" s="169"/>
      <c r="AC93" t="str">
        <f t="shared" si="19"/>
        <v/>
      </c>
      <c r="AD93">
        <f t="shared" si="20"/>
        <v>1</v>
      </c>
      <c r="AE93" t="str">
        <f>IF(AND(AQ93=""),"",IF(AQ93=0,"",1+(MAX(AE$64:AE92))))</f>
        <v/>
      </c>
      <c r="AF93" s="221">
        <v>30</v>
      </c>
      <c r="AG93" s="222">
        <f t="shared" si="21"/>
        <v>0</v>
      </c>
      <c r="AH93" s="223">
        <f t="shared" si="22"/>
        <v>0</v>
      </c>
      <c r="AI93" s="223">
        <f t="shared" si="23"/>
        <v>0</v>
      </c>
      <c r="AJ93" s="223">
        <f t="shared" si="24"/>
        <v>0</v>
      </c>
      <c r="AK93" s="223">
        <f t="shared" si="25"/>
        <v>0</v>
      </c>
      <c r="AL93" s="223">
        <f t="shared" si="26"/>
        <v>0</v>
      </c>
      <c r="AM93" s="223">
        <f t="shared" si="27"/>
        <v>0</v>
      </c>
      <c r="AN93" s="223">
        <f t="shared" si="28"/>
        <v>0</v>
      </c>
      <c r="AO93" s="223">
        <f t="shared" si="29"/>
        <v>0</v>
      </c>
      <c r="AP93" s="223">
        <f t="shared" si="30"/>
        <v>0</v>
      </c>
      <c r="AQ93" s="223" t="str">
        <f t="shared" si="31"/>
        <v/>
      </c>
      <c r="AR93" t="str">
        <f>IF(AND(BD93=""),"",IF(BD93=0,"",1+(MAX(AR$64:AR92))))</f>
        <v/>
      </c>
      <c r="AS93" s="226">
        <v>30</v>
      </c>
      <c r="AT93" s="222">
        <f t="shared" si="32"/>
        <v>0</v>
      </c>
      <c r="AU93" s="224">
        <f t="shared" si="33"/>
        <v>0</v>
      </c>
      <c r="AV93" s="224">
        <f t="shared" si="34"/>
        <v>0</v>
      </c>
      <c r="AW93" s="224">
        <f t="shared" si="35"/>
        <v>0</v>
      </c>
      <c r="AX93" s="224">
        <f t="shared" si="36"/>
        <v>0</v>
      </c>
      <c r="AY93" s="224">
        <f t="shared" si="37"/>
        <v>0</v>
      </c>
      <c r="AZ93" s="224">
        <f t="shared" si="38"/>
        <v>0</v>
      </c>
      <c r="BA93" s="224">
        <f t="shared" si="39"/>
        <v>0</v>
      </c>
      <c r="BB93" s="224">
        <f t="shared" si="40"/>
        <v>0</v>
      </c>
      <c r="BC93" s="224">
        <f t="shared" si="41"/>
        <v>0</v>
      </c>
      <c r="BD93" s="223" t="str">
        <f t="shared" si="42"/>
        <v/>
      </c>
      <c r="BE93" t="str">
        <f>IF(AND(BQ93=""),"",IF(BQ93=0,"",1+(MAX(BE$64:BE92))))</f>
        <v/>
      </c>
      <c r="BF93" s="221">
        <v>30</v>
      </c>
      <c r="BG93" s="222">
        <f t="shared" si="43"/>
        <v>0</v>
      </c>
      <c r="BH93" s="223">
        <f t="shared" si="43"/>
        <v>0</v>
      </c>
      <c r="BI93" s="223">
        <f t="shared" si="43"/>
        <v>0</v>
      </c>
      <c r="BJ93" s="223">
        <f t="shared" si="43"/>
        <v>0</v>
      </c>
      <c r="BK93" s="223">
        <f t="shared" si="43"/>
        <v>0</v>
      </c>
      <c r="BL93" s="223">
        <f t="shared" si="43"/>
        <v>0</v>
      </c>
      <c r="BM93" s="223">
        <f t="shared" si="43"/>
        <v>0</v>
      </c>
      <c r="BN93" s="223">
        <f t="shared" si="43"/>
        <v>0</v>
      </c>
      <c r="BO93" s="223">
        <f t="shared" si="43"/>
        <v>0</v>
      </c>
      <c r="BP93" s="223">
        <f t="shared" si="43"/>
        <v>0</v>
      </c>
      <c r="BQ93" s="223" t="str">
        <f t="shared" si="12"/>
        <v/>
      </c>
      <c r="BR93" t="str">
        <f>IF(AND(CD93=""),"",IF(CD93=0,"",1+(MAX(BR$64:BR92))))</f>
        <v/>
      </c>
      <c r="BS93" s="226">
        <v>30</v>
      </c>
      <c r="BT93" s="222">
        <f t="shared" si="44"/>
        <v>0</v>
      </c>
      <c r="BU93" s="223">
        <f t="shared" si="44"/>
        <v>0</v>
      </c>
      <c r="BV93" s="223">
        <f t="shared" si="44"/>
        <v>0</v>
      </c>
      <c r="BW93" s="223">
        <f t="shared" si="44"/>
        <v>0</v>
      </c>
      <c r="BX93" s="223">
        <f t="shared" si="44"/>
        <v>0</v>
      </c>
      <c r="BY93" s="223">
        <f t="shared" si="44"/>
        <v>0</v>
      </c>
      <c r="BZ93" s="223">
        <f t="shared" si="44"/>
        <v>0</v>
      </c>
      <c r="CA93" s="223">
        <f t="shared" si="44"/>
        <v>0</v>
      </c>
      <c r="CB93" s="223">
        <f t="shared" si="44"/>
        <v>0</v>
      </c>
      <c r="CC93" s="223">
        <f t="shared" si="44"/>
        <v>0</v>
      </c>
      <c r="CD93" s="223" t="str">
        <f t="shared" si="14"/>
        <v/>
      </c>
      <c r="CE93" t="str">
        <f>IF(AND(CQ93=""),"",IF(CQ93=0,"",1+(MAX(CE$64:CE92))))</f>
        <v/>
      </c>
      <c r="CF93" s="221">
        <v>30</v>
      </c>
      <c r="CG93" s="222">
        <f t="shared" si="45"/>
        <v>0</v>
      </c>
      <c r="CH93" s="223">
        <f t="shared" si="45"/>
        <v>0</v>
      </c>
      <c r="CI93" s="223">
        <f t="shared" si="45"/>
        <v>0</v>
      </c>
      <c r="CJ93" s="223">
        <f t="shared" si="45"/>
        <v>0</v>
      </c>
      <c r="CK93" s="223">
        <f t="shared" si="45"/>
        <v>0</v>
      </c>
      <c r="CL93" s="223">
        <f t="shared" si="45"/>
        <v>0</v>
      </c>
      <c r="CM93" s="223">
        <f t="shared" si="45"/>
        <v>0</v>
      </c>
      <c r="CN93" s="223">
        <f t="shared" si="45"/>
        <v>0</v>
      </c>
      <c r="CO93" s="223">
        <f t="shared" si="45"/>
        <v>0</v>
      </c>
      <c r="CP93" s="223">
        <f t="shared" si="45"/>
        <v>0</v>
      </c>
      <c r="CQ93" s="223" t="str">
        <f t="shared" si="16"/>
        <v/>
      </c>
      <c r="CR93" t="str">
        <f>IF(AND(DD93=""),"",IF(DD93=0,"",1+(MAX(CR$64:CR92))))</f>
        <v/>
      </c>
      <c r="CS93" s="226">
        <v>30</v>
      </c>
      <c r="CT93" s="222">
        <f t="shared" si="46"/>
        <v>0</v>
      </c>
      <c r="CU93" s="223">
        <f t="shared" si="46"/>
        <v>0</v>
      </c>
      <c r="CV93" s="223">
        <f t="shared" si="46"/>
        <v>0</v>
      </c>
      <c r="CW93" s="223">
        <f t="shared" si="46"/>
        <v>0</v>
      </c>
      <c r="CX93" s="223">
        <f t="shared" si="46"/>
        <v>0</v>
      </c>
      <c r="CY93" s="223">
        <f t="shared" si="46"/>
        <v>0</v>
      </c>
      <c r="CZ93" s="223">
        <f t="shared" si="46"/>
        <v>0</v>
      </c>
      <c r="DA93" s="223">
        <f t="shared" si="46"/>
        <v>0</v>
      </c>
      <c r="DB93" s="223">
        <f t="shared" si="46"/>
        <v>0</v>
      </c>
      <c r="DC93" s="223">
        <f t="shared" si="46"/>
        <v>0</v>
      </c>
      <c r="DD93" s="223" t="str">
        <f t="shared" si="18"/>
        <v/>
      </c>
    </row>
    <row r="94" spans="1:108" ht="18.75">
      <c r="A94" s="257">
        <v>31</v>
      </c>
      <c r="B94" s="215"/>
      <c r="C94" s="216"/>
      <c r="D94" s="217"/>
      <c r="E94" s="218"/>
      <c r="F94" s="218"/>
      <c r="G94" s="219"/>
      <c r="H94" s="218"/>
      <c r="I94" s="218"/>
      <c r="J94" s="218"/>
      <c r="K94" s="220"/>
      <c r="L94" s="269"/>
      <c r="M94" s="169"/>
      <c r="N94" s="169"/>
      <c r="O94" s="169"/>
      <c r="AC94" t="str">
        <f t="shared" si="19"/>
        <v/>
      </c>
      <c r="AD94">
        <f t="shared" si="20"/>
        <v>1</v>
      </c>
      <c r="AE94" t="str">
        <f>IF(AND(AQ94=""),"",IF(AQ94=0,"",1+(MAX(AE$64:AE93))))</f>
        <v/>
      </c>
      <c r="AF94" s="221">
        <v>31</v>
      </c>
      <c r="AG94" s="222">
        <f t="shared" si="21"/>
        <v>0</v>
      </c>
      <c r="AH94" s="223">
        <f t="shared" si="22"/>
        <v>0</v>
      </c>
      <c r="AI94" s="223">
        <f t="shared" si="23"/>
        <v>0</v>
      </c>
      <c r="AJ94" s="223">
        <f t="shared" si="24"/>
        <v>0</v>
      </c>
      <c r="AK94" s="223">
        <f t="shared" si="25"/>
        <v>0</v>
      </c>
      <c r="AL94" s="223">
        <f t="shared" si="26"/>
        <v>0</v>
      </c>
      <c r="AM94" s="223">
        <f t="shared" si="27"/>
        <v>0</v>
      </c>
      <c r="AN94" s="223">
        <f t="shared" si="28"/>
        <v>0</v>
      </c>
      <c r="AO94" s="223">
        <f t="shared" si="29"/>
        <v>0</v>
      </c>
      <c r="AP94" s="223">
        <f t="shared" si="30"/>
        <v>0</v>
      </c>
      <c r="AQ94" s="223" t="str">
        <f t="shared" si="31"/>
        <v/>
      </c>
      <c r="AR94" t="str">
        <f>IF(AND(BD94=""),"",IF(BD94=0,"",1+(MAX(AR$64:AR93))))</f>
        <v/>
      </c>
      <c r="AS94" s="226">
        <v>31</v>
      </c>
      <c r="AT94" s="222">
        <f t="shared" si="32"/>
        <v>0</v>
      </c>
      <c r="AU94" s="224">
        <f t="shared" si="33"/>
        <v>0</v>
      </c>
      <c r="AV94" s="224">
        <f t="shared" si="34"/>
        <v>0</v>
      </c>
      <c r="AW94" s="224">
        <f t="shared" si="35"/>
        <v>0</v>
      </c>
      <c r="AX94" s="224">
        <f t="shared" si="36"/>
        <v>0</v>
      </c>
      <c r="AY94" s="224">
        <f t="shared" si="37"/>
        <v>0</v>
      </c>
      <c r="AZ94" s="224">
        <f t="shared" si="38"/>
        <v>0</v>
      </c>
      <c r="BA94" s="224">
        <f t="shared" si="39"/>
        <v>0</v>
      </c>
      <c r="BB94" s="224">
        <f t="shared" si="40"/>
        <v>0</v>
      </c>
      <c r="BC94" s="224">
        <f t="shared" si="41"/>
        <v>0</v>
      </c>
      <c r="BD94" s="223" t="str">
        <f t="shared" si="42"/>
        <v/>
      </c>
      <c r="BE94" t="str">
        <f>IF(AND(BQ94=""),"",IF(BQ94=0,"",1+(MAX(BE$64:BE93))))</f>
        <v/>
      </c>
      <c r="BF94" s="221">
        <v>31</v>
      </c>
      <c r="BG94" s="222">
        <f t="shared" si="43"/>
        <v>0</v>
      </c>
      <c r="BH94" s="223">
        <f t="shared" si="43"/>
        <v>0</v>
      </c>
      <c r="BI94" s="223">
        <f t="shared" si="43"/>
        <v>0</v>
      </c>
      <c r="BJ94" s="223">
        <f t="shared" si="43"/>
        <v>0</v>
      </c>
      <c r="BK94" s="223">
        <f t="shared" si="43"/>
        <v>0</v>
      </c>
      <c r="BL94" s="223">
        <f t="shared" si="43"/>
        <v>0</v>
      </c>
      <c r="BM94" s="223">
        <f t="shared" si="43"/>
        <v>0</v>
      </c>
      <c r="BN94" s="223">
        <f t="shared" si="43"/>
        <v>0</v>
      </c>
      <c r="BO94" s="223">
        <f t="shared" si="43"/>
        <v>0</v>
      </c>
      <c r="BP94" s="223">
        <f t="shared" si="43"/>
        <v>0</v>
      </c>
      <c r="BQ94" s="223" t="str">
        <f t="shared" si="12"/>
        <v/>
      </c>
      <c r="BR94" t="str">
        <f>IF(AND(CD94=""),"",IF(CD94=0,"",1+(MAX(BR$64:BR93))))</f>
        <v/>
      </c>
      <c r="BS94" s="226">
        <v>31</v>
      </c>
      <c r="BT94" s="222">
        <f t="shared" si="44"/>
        <v>0</v>
      </c>
      <c r="BU94" s="223">
        <f t="shared" si="44"/>
        <v>0</v>
      </c>
      <c r="BV94" s="223">
        <f t="shared" si="44"/>
        <v>0</v>
      </c>
      <c r="BW94" s="223">
        <f t="shared" si="44"/>
        <v>0</v>
      </c>
      <c r="BX94" s="223">
        <f t="shared" si="44"/>
        <v>0</v>
      </c>
      <c r="BY94" s="223">
        <f t="shared" si="44"/>
        <v>0</v>
      </c>
      <c r="BZ94" s="223">
        <f t="shared" si="44"/>
        <v>0</v>
      </c>
      <c r="CA94" s="223">
        <f t="shared" si="44"/>
        <v>0</v>
      </c>
      <c r="CB94" s="223">
        <f t="shared" si="44"/>
        <v>0</v>
      </c>
      <c r="CC94" s="223">
        <f t="shared" si="44"/>
        <v>0</v>
      </c>
      <c r="CD94" s="223" t="str">
        <f t="shared" si="14"/>
        <v/>
      </c>
      <c r="CE94" t="str">
        <f>IF(AND(CQ94=""),"",IF(CQ94=0,"",1+(MAX(CE$64:CE93))))</f>
        <v/>
      </c>
      <c r="CF94" s="221">
        <v>31</v>
      </c>
      <c r="CG94" s="222">
        <f t="shared" si="45"/>
        <v>0</v>
      </c>
      <c r="CH94" s="223">
        <f t="shared" si="45"/>
        <v>0</v>
      </c>
      <c r="CI94" s="223">
        <f t="shared" si="45"/>
        <v>0</v>
      </c>
      <c r="CJ94" s="223">
        <f t="shared" si="45"/>
        <v>0</v>
      </c>
      <c r="CK94" s="223">
        <f t="shared" si="45"/>
        <v>0</v>
      </c>
      <c r="CL94" s="223">
        <f t="shared" si="45"/>
        <v>0</v>
      </c>
      <c r="CM94" s="223">
        <f t="shared" si="45"/>
        <v>0</v>
      </c>
      <c r="CN94" s="223">
        <f t="shared" si="45"/>
        <v>0</v>
      </c>
      <c r="CO94" s="223">
        <f t="shared" si="45"/>
        <v>0</v>
      </c>
      <c r="CP94" s="223">
        <f t="shared" si="45"/>
        <v>0</v>
      </c>
      <c r="CQ94" s="223" t="str">
        <f t="shared" si="16"/>
        <v/>
      </c>
      <c r="CR94" t="str">
        <f>IF(AND(DD94=""),"",IF(DD94=0,"",1+(MAX(CR$64:CR93))))</f>
        <v/>
      </c>
      <c r="CS94" s="221">
        <v>31</v>
      </c>
      <c r="CT94" s="222">
        <f t="shared" si="46"/>
        <v>0</v>
      </c>
      <c r="CU94" s="223">
        <f t="shared" si="46"/>
        <v>0</v>
      </c>
      <c r="CV94" s="223">
        <f t="shared" si="46"/>
        <v>0</v>
      </c>
      <c r="CW94" s="223">
        <f t="shared" si="46"/>
        <v>0</v>
      </c>
      <c r="CX94" s="223">
        <f t="shared" si="46"/>
        <v>0</v>
      </c>
      <c r="CY94" s="223">
        <f t="shared" si="46"/>
        <v>0</v>
      </c>
      <c r="CZ94" s="223">
        <f t="shared" si="46"/>
        <v>0</v>
      </c>
      <c r="DA94" s="223">
        <f t="shared" si="46"/>
        <v>0</v>
      </c>
      <c r="DB94" s="223">
        <f t="shared" si="46"/>
        <v>0</v>
      </c>
      <c r="DC94" s="223">
        <f t="shared" si="46"/>
        <v>0</v>
      </c>
      <c r="DD94" s="223" t="str">
        <f t="shared" si="18"/>
        <v/>
      </c>
    </row>
    <row r="95" spans="1:108" ht="18.75">
      <c r="A95" s="257">
        <v>32</v>
      </c>
      <c r="B95" s="215"/>
      <c r="C95" s="216"/>
      <c r="D95" s="217"/>
      <c r="E95" s="218"/>
      <c r="F95" s="218"/>
      <c r="G95" s="219"/>
      <c r="H95" s="218"/>
      <c r="I95" s="218"/>
      <c r="J95" s="218"/>
      <c r="K95" s="220"/>
      <c r="L95" s="269"/>
      <c r="M95" s="169"/>
      <c r="N95" s="169"/>
      <c r="O95" s="169"/>
      <c r="AC95" t="str">
        <f t="shared" si="19"/>
        <v/>
      </c>
      <c r="AD95">
        <f t="shared" si="20"/>
        <v>1</v>
      </c>
      <c r="AE95" t="str">
        <f>IF(AND(AQ95=""),"",IF(AQ95=0,"",1+(MAX(AE$64:AE94))))</f>
        <v/>
      </c>
      <c r="AF95" s="221">
        <v>32</v>
      </c>
      <c r="AG95" s="222">
        <f t="shared" si="21"/>
        <v>0</v>
      </c>
      <c r="AH95" s="223">
        <f t="shared" si="22"/>
        <v>0</v>
      </c>
      <c r="AI95" s="223">
        <f t="shared" si="23"/>
        <v>0</v>
      </c>
      <c r="AJ95" s="223">
        <f t="shared" si="24"/>
        <v>0</v>
      </c>
      <c r="AK95" s="223">
        <f t="shared" si="25"/>
        <v>0</v>
      </c>
      <c r="AL95" s="223">
        <f t="shared" si="26"/>
        <v>0</v>
      </c>
      <c r="AM95" s="223">
        <f t="shared" si="27"/>
        <v>0</v>
      </c>
      <c r="AN95" s="223">
        <f t="shared" si="28"/>
        <v>0</v>
      </c>
      <c r="AO95" s="223">
        <f t="shared" si="29"/>
        <v>0</v>
      </c>
      <c r="AP95" s="223">
        <f t="shared" si="30"/>
        <v>0</v>
      </c>
      <c r="AQ95" s="223" t="str">
        <f t="shared" si="31"/>
        <v/>
      </c>
      <c r="AR95" t="str">
        <f>IF(AND(BD95=""),"",IF(BD95=0,"",1+(MAX(AR$64:AR94))))</f>
        <v/>
      </c>
      <c r="AS95" s="226">
        <v>32</v>
      </c>
      <c r="AT95" s="222">
        <f t="shared" si="32"/>
        <v>0</v>
      </c>
      <c r="AU95" s="224">
        <f t="shared" si="33"/>
        <v>0</v>
      </c>
      <c r="AV95" s="224">
        <f t="shared" si="34"/>
        <v>0</v>
      </c>
      <c r="AW95" s="224">
        <f t="shared" si="35"/>
        <v>0</v>
      </c>
      <c r="AX95" s="224">
        <f t="shared" si="36"/>
        <v>0</v>
      </c>
      <c r="AY95" s="224">
        <f t="shared" si="37"/>
        <v>0</v>
      </c>
      <c r="AZ95" s="224">
        <f t="shared" si="38"/>
        <v>0</v>
      </c>
      <c r="BA95" s="224">
        <f t="shared" si="39"/>
        <v>0</v>
      </c>
      <c r="BB95" s="224">
        <f t="shared" si="40"/>
        <v>0</v>
      </c>
      <c r="BC95" s="224">
        <f t="shared" si="41"/>
        <v>0</v>
      </c>
      <c r="BD95" s="223" t="str">
        <f t="shared" si="42"/>
        <v/>
      </c>
      <c r="BE95" t="str">
        <f>IF(AND(BQ95=""),"",IF(BQ95=0,"",1+(MAX(BE$64:BE94))))</f>
        <v/>
      </c>
      <c r="BF95" s="221">
        <v>32</v>
      </c>
      <c r="BG95" s="222">
        <f t="shared" si="43"/>
        <v>0</v>
      </c>
      <c r="BH95" s="223">
        <f t="shared" si="43"/>
        <v>0</v>
      </c>
      <c r="BI95" s="223">
        <f t="shared" si="43"/>
        <v>0</v>
      </c>
      <c r="BJ95" s="223">
        <f t="shared" si="43"/>
        <v>0</v>
      </c>
      <c r="BK95" s="223">
        <f t="shared" si="43"/>
        <v>0</v>
      </c>
      <c r="BL95" s="223">
        <f t="shared" si="43"/>
        <v>0</v>
      </c>
      <c r="BM95" s="223">
        <f t="shared" si="43"/>
        <v>0</v>
      </c>
      <c r="BN95" s="223">
        <f t="shared" si="43"/>
        <v>0</v>
      </c>
      <c r="BO95" s="223">
        <f t="shared" si="43"/>
        <v>0</v>
      </c>
      <c r="BP95" s="223">
        <f t="shared" si="43"/>
        <v>0</v>
      </c>
      <c r="BQ95" s="223" t="str">
        <f t="shared" si="12"/>
        <v/>
      </c>
      <c r="BR95" t="str">
        <f>IF(AND(CD95=""),"",IF(CD95=0,"",1+(MAX(BR$64:BR94))))</f>
        <v/>
      </c>
      <c r="BS95" s="226">
        <v>32</v>
      </c>
      <c r="BT95" s="222">
        <f t="shared" si="44"/>
        <v>0</v>
      </c>
      <c r="BU95" s="223">
        <f t="shared" si="44"/>
        <v>0</v>
      </c>
      <c r="BV95" s="223">
        <f t="shared" si="44"/>
        <v>0</v>
      </c>
      <c r="BW95" s="223">
        <f t="shared" si="44"/>
        <v>0</v>
      </c>
      <c r="BX95" s="223">
        <f t="shared" si="44"/>
        <v>0</v>
      </c>
      <c r="BY95" s="223">
        <f t="shared" si="44"/>
        <v>0</v>
      </c>
      <c r="BZ95" s="223">
        <f t="shared" si="44"/>
        <v>0</v>
      </c>
      <c r="CA95" s="223">
        <f t="shared" si="44"/>
        <v>0</v>
      </c>
      <c r="CB95" s="223">
        <f t="shared" si="44"/>
        <v>0</v>
      </c>
      <c r="CC95" s="223">
        <f t="shared" si="44"/>
        <v>0</v>
      </c>
      <c r="CD95" s="223" t="str">
        <f t="shared" si="14"/>
        <v/>
      </c>
      <c r="CE95" t="str">
        <f>IF(AND(CQ95=""),"",IF(CQ95=0,"",1+(MAX(CE$64:CE94))))</f>
        <v/>
      </c>
      <c r="CF95" s="221">
        <v>32</v>
      </c>
      <c r="CG95" s="222">
        <f t="shared" si="45"/>
        <v>0</v>
      </c>
      <c r="CH95" s="223">
        <f t="shared" si="45"/>
        <v>0</v>
      </c>
      <c r="CI95" s="223">
        <f t="shared" si="45"/>
        <v>0</v>
      </c>
      <c r="CJ95" s="223">
        <f t="shared" si="45"/>
        <v>0</v>
      </c>
      <c r="CK95" s="223">
        <f t="shared" si="45"/>
        <v>0</v>
      </c>
      <c r="CL95" s="223">
        <f t="shared" si="45"/>
        <v>0</v>
      </c>
      <c r="CM95" s="223">
        <f t="shared" si="45"/>
        <v>0</v>
      </c>
      <c r="CN95" s="223">
        <f t="shared" si="45"/>
        <v>0</v>
      </c>
      <c r="CO95" s="223">
        <f t="shared" si="45"/>
        <v>0</v>
      </c>
      <c r="CP95" s="223">
        <f t="shared" si="45"/>
        <v>0</v>
      </c>
      <c r="CQ95" s="223" t="str">
        <f t="shared" si="16"/>
        <v/>
      </c>
      <c r="CR95" t="str">
        <f>IF(AND(DD95=""),"",IF(DD95=0,"",1+(MAX(CR$64:CR94))))</f>
        <v/>
      </c>
      <c r="CS95" s="226">
        <v>32</v>
      </c>
      <c r="CT95" s="222">
        <f t="shared" si="46"/>
        <v>0</v>
      </c>
      <c r="CU95" s="223">
        <f t="shared" si="46"/>
        <v>0</v>
      </c>
      <c r="CV95" s="223">
        <f t="shared" si="46"/>
        <v>0</v>
      </c>
      <c r="CW95" s="223">
        <f t="shared" si="46"/>
        <v>0</v>
      </c>
      <c r="CX95" s="223">
        <f t="shared" si="46"/>
        <v>0</v>
      </c>
      <c r="CY95" s="223">
        <f t="shared" si="46"/>
        <v>0</v>
      </c>
      <c r="CZ95" s="223">
        <f t="shared" si="46"/>
        <v>0</v>
      </c>
      <c r="DA95" s="223">
        <f t="shared" si="46"/>
        <v>0</v>
      </c>
      <c r="DB95" s="223">
        <f t="shared" si="46"/>
        <v>0</v>
      </c>
      <c r="DC95" s="223">
        <f t="shared" si="46"/>
        <v>0</v>
      </c>
      <c r="DD95" s="223" t="str">
        <f t="shared" si="18"/>
        <v/>
      </c>
    </row>
    <row r="96" spans="1:108" ht="18.75">
      <c r="A96" s="257">
        <v>33</v>
      </c>
      <c r="B96" s="215"/>
      <c r="C96" s="216"/>
      <c r="D96" s="217"/>
      <c r="E96" s="218"/>
      <c r="F96" s="218"/>
      <c r="G96" s="219"/>
      <c r="H96" s="218"/>
      <c r="I96" s="218"/>
      <c r="J96" s="218"/>
      <c r="K96" s="220"/>
      <c r="L96" s="269"/>
      <c r="M96" s="169"/>
      <c r="N96" s="169"/>
      <c r="O96" s="169"/>
      <c r="AC96" t="str">
        <f t="shared" si="19"/>
        <v/>
      </c>
      <c r="AD96">
        <f t="shared" si="20"/>
        <v>1</v>
      </c>
      <c r="AE96" t="str">
        <f>IF(AND(AQ96=""),"",IF(AQ96=0,"",1+(MAX(AE$64:AE95))))</f>
        <v/>
      </c>
      <c r="AF96" s="221">
        <v>33</v>
      </c>
      <c r="AG96" s="222">
        <f t="shared" si="21"/>
        <v>0</v>
      </c>
      <c r="AH96" s="223">
        <f t="shared" si="22"/>
        <v>0</v>
      </c>
      <c r="AI96" s="223">
        <f t="shared" si="23"/>
        <v>0</v>
      </c>
      <c r="AJ96" s="223">
        <f t="shared" si="24"/>
        <v>0</v>
      </c>
      <c r="AK96" s="223">
        <f t="shared" si="25"/>
        <v>0</v>
      </c>
      <c r="AL96" s="223">
        <f t="shared" si="26"/>
        <v>0</v>
      </c>
      <c r="AM96" s="223">
        <f t="shared" si="27"/>
        <v>0</v>
      </c>
      <c r="AN96" s="223">
        <f t="shared" si="28"/>
        <v>0</v>
      </c>
      <c r="AO96" s="223">
        <f t="shared" si="29"/>
        <v>0</v>
      </c>
      <c r="AP96" s="223">
        <f t="shared" si="30"/>
        <v>0</v>
      </c>
      <c r="AQ96" s="223" t="str">
        <f t="shared" si="31"/>
        <v/>
      </c>
      <c r="AR96" t="str">
        <f>IF(AND(BD96=""),"",IF(BD96=0,"",1+(MAX(AR$64:AR95))))</f>
        <v/>
      </c>
      <c r="AS96" s="226">
        <v>33</v>
      </c>
      <c r="AT96" s="222">
        <f t="shared" si="32"/>
        <v>0</v>
      </c>
      <c r="AU96" s="224">
        <f t="shared" si="33"/>
        <v>0</v>
      </c>
      <c r="AV96" s="224">
        <f t="shared" si="34"/>
        <v>0</v>
      </c>
      <c r="AW96" s="224">
        <f t="shared" si="35"/>
        <v>0</v>
      </c>
      <c r="AX96" s="224">
        <f t="shared" si="36"/>
        <v>0</v>
      </c>
      <c r="AY96" s="224">
        <f t="shared" si="37"/>
        <v>0</v>
      </c>
      <c r="AZ96" s="224">
        <f t="shared" si="38"/>
        <v>0</v>
      </c>
      <c r="BA96" s="224">
        <f t="shared" si="39"/>
        <v>0</v>
      </c>
      <c r="BB96" s="224">
        <f t="shared" si="40"/>
        <v>0</v>
      </c>
      <c r="BC96" s="224">
        <f t="shared" si="41"/>
        <v>0</v>
      </c>
      <c r="BD96" s="223" t="str">
        <f t="shared" si="42"/>
        <v/>
      </c>
      <c r="BE96" t="str">
        <f>IF(AND(BQ96=""),"",IF(BQ96=0,"",1+(MAX(BE$64:BE95))))</f>
        <v/>
      </c>
      <c r="BF96" s="221">
        <v>33</v>
      </c>
      <c r="BG96" s="222">
        <f t="shared" si="43"/>
        <v>0</v>
      </c>
      <c r="BH96" s="223">
        <f t="shared" si="43"/>
        <v>0</v>
      </c>
      <c r="BI96" s="223">
        <f t="shared" si="43"/>
        <v>0</v>
      </c>
      <c r="BJ96" s="223">
        <f t="shared" si="43"/>
        <v>0</v>
      </c>
      <c r="BK96" s="223">
        <f t="shared" si="43"/>
        <v>0</v>
      </c>
      <c r="BL96" s="223">
        <f t="shared" si="43"/>
        <v>0</v>
      </c>
      <c r="BM96" s="223">
        <f t="shared" si="43"/>
        <v>0</v>
      </c>
      <c r="BN96" s="223">
        <f t="shared" si="43"/>
        <v>0</v>
      </c>
      <c r="BO96" s="223">
        <f t="shared" si="43"/>
        <v>0</v>
      </c>
      <c r="BP96" s="223">
        <f t="shared" si="43"/>
        <v>0</v>
      </c>
      <c r="BQ96" s="223" t="str">
        <f t="shared" si="12"/>
        <v/>
      </c>
      <c r="BR96" t="str">
        <f>IF(AND(CD96=""),"",IF(CD96=0,"",1+(MAX(BR$64:BR95))))</f>
        <v/>
      </c>
      <c r="BS96" s="226">
        <v>33</v>
      </c>
      <c r="BT96" s="222">
        <f t="shared" si="44"/>
        <v>0</v>
      </c>
      <c r="BU96" s="223">
        <f t="shared" si="44"/>
        <v>0</v>
      </c>
      <c r="BV96" s="223">
        <f t="shared" si="44"/>
        <v>0</v>
      </c>
      <c r="BW96" s="223">
        <f t="shared" si="44"/>
        <v>0</v>
      </c>
      <c r="BX96" s="223">
        <f t="shared" si="44"/>
        <v>0</v>
      </c>
      <c r="BY96" s="223">
        <f t="shared" si="44"/>
        <v>0</v>
      </c>
      <c r="BZ96" s="223">
        <f t="shared" si="44"/>
        <v>0</v>
      </c>
      <c r="CA96" s="223">
        <f t="shared" si="44"/>
        <v>0</v>
      </c>
      <c r="CB96" s="223">
        <f t="shared" si="44"/>
        <v>0</v>
      </c>
      <c r="CC96" s="223">
        <f t="shared" si="44"/>
        <v>0</v>
      </c>
      <c r="CD96" s="223" t="str">
        <f t="shared" si="14"/>
        <v/>
      </c>
      <c r="CE96" t="str">
        <f>IF(AND(CQ96=""),"",IF(CQ96=0,"",1+(MAX(CE$64:CE95))))</f>
        <v/>
      </c>
      <c r="CF96" s="221">
        <v>33</v>
      </c>
      <c r="CG96" s="222">
        <f t="shared" si="45"/>
        <v>0</v>
      </c>
      <c r="CH96" s="223">
        <f t="shared" si="45"/>
        <v>0</v>
      </c>
      <c r="CI96" s="223">
        <f t="shared" si="45"/>
        <v>0</v>
      </c>
      <c r="CJ96" s="223">
        <f t="shared" si="45"/>
        <v>0</v>
      </c>
      <c r="CK96" s="223">
        <f t="shared" si="45"/>
        <v>0</v>
      </c>
      <c r="CL96" s="223">
        <f t="shared" si="45"/>
        <v>0</v>
      </c>
      <c r="CM96" s="223">
        <f t="shared" si="45"/>
        <v>0</v>
      </c>
      <c r="CN96" s="223">
        <f t="shared" si="45"/>
        <v>0</v>
      </c>
      <c r="CO96" s="223">
        <f t="shared" si="45"/>
        <v>0</v>
      </c>
      <c r="CP96" s="223">
        <f t="shared" si="45"/>
        <v>0</v>
      </c>
      <c r="CQ96" s="223" t="str">
        <f t="shared" si="16"/>
        <v/>
      </c>
      <c r="CR96" t="str">
        <f>IF(AND(DD96=""),"",IF(DD96=0,"",1+(MAX(CR$64:CR95))))</f>
        <v/>
      </c>
      <c r="CS96" s="221">
        <v>33</v>
      </c>
      <c r="CT96" s="222">
        <f t="shared" si="46"/>
        <v>0</v>
      </c>
      <c r="CU96" s="223">
        <f t="shared" si="46"/>
        <v>0</v>
      </c>
      <c r="CV96" s="223">
        <f t="shared" si="46"/>
        <v>0</v>
      </c>
      <c r="CW96" s="223">
        <f t="shared" si="46"/>
        <v>0</v>
      </c>
      <c r="CX96" s="223">
        <f t="shared" si="46"/>
        <v>0</v>
      </c>
      <c r="CY96" s="223">
        <f t="shared" si="46"/>
        <v>0</v>
      </c>
      <c r="CZ96" s="223">
        <f t="shared" si="46"/>
        <v>0</v>
      </c>
      <c r="DA96" s="223">
        <f t="shared" si="46"/>
        <v>0</v>
      </c>
      <c r="DB96" s="223">
        <f t="shared" si="46"/>
        <v>0</v>
      </c>
      <c r="DC96" s="223">
        <f t="shared" si="46"/>
        <v>0</v>
      </c>
      <c r="DD96" s="223" t="str">
        <f t="shared" si="18"/>
        <v/>
      </c>
    </row>
    <row r="97" spans="1:108" ht="18.75">
      <c r="A97" s="257">
        <v>34</v>
      </c>
      <c r="B97" s="215"/>
      <c r="C97" s="216"/>
      <c r="D97" s="217"/>
      <c r="E97" s="218"/>
      <c r="F97" s="218"/>
      <c r="G97" s="219"/>
      <c r="H97" s="218"/>
      <c r="I97" s="218"/>
      <c r="J97" s="218"/>
      <c r="K97" s="220"/>
      <c r="L97" s="269"/>
      <c r="M97" s="169"/>
      <c r="N97" s="169"/>
      <c r="O97" s="169"/>
      <c r="AC97" t="str">
        <f t="shared" si="19"/>
        <v/>
      </c>
      <c r="AD97">
        <f t="shared" si="20"/>
        <v>1</v>
      </c>
      <c r="AE97" t="str">
        <f>IF(AND(AQ97=""),"",IF(AQ97=0,"",1+(MAX(AE$64:AE96))))</f>
        <v/>
      </c>
      <c r="AF97" s="221">
        <v>34</v>
      </c>
      <c r="AG97" s="222">
        <f t="shared" si="21"/>
        <v>0</v>
      </c>
      <c r="AH97" s="223">
        <f t="shared" si="22"/>
        <v>0</v>
      </c>
      <c r="AI97" s="223">
        <f t="shared" si="23"/>
        <v>0</v>
      </c>
      <c r="AJ97" s="223">
        <f t="shared" si="24"/>
        <v>0</v>
      </c>
      <c r="AK97" s="223">
        <f t="shared" si="25"/>
        <v>0</v>
      </c>
      <c r="AL97" s="223">
        <f t="shared" si="26"/>
        <v>0</v>
      </c>
      <c r="AM97" s="223">
        <f t="shared" si="27"/>
        <v>0</v>
      </c>
      <c r="AN97" s="223">
        <f t="shared" si="28"/>
        <v>0</v>
      </c>
      <c r="AO97" s="223">
        <f t="shared" si="29"/>
        <v>0</v>
      </c>
      <c r="AP97" s="223">
        <f t="shared" si="30"/>
        <v>0</v>
      </c>
      <c r="AQ97" s="223" t="str">
        <f t="shared" si="31"/>
        <v/>
      </c>
      <c r="AR97" t="str">
        <f>IF(AND(BD97=""),"",IF(BD97=0,"",1+(MAX(AR$64:AR96))))</f>
        <v/>
      </c>
      <c r="AS97" s="226">
        <v>34</v>
      </c>
      <c r="AT97" s="222">
        <f t="shared" si="32"/>
        <v>0</v>
      </c>
      <c r="AU97" s="224">
        <f t="shared" si="33"/>
        <v>0</v>
      </c>
      <c r="AV97" s="224">
        <f t="shared" si="34"/>
        <v>0</v>
      </c>
      <c r="AW97" s="224">
        <f t="shared" si="35"/>
        <v>0</v>
      </c>
      <c r="AX97" s="224">
        <f t="shared" si="36"/>
        <v>0</v>
      </c>
      <c r="AY97" s="224">
        <f t="shared" si="37"/>
        <v>0</v>
      </c>
      <c r="AZ97" s="224">
        <f t="shared" si="38"/>
        <v>0</v>
      </c>
      <c r="BA97" s="224">
        <f t="shared" si="39"/>
        <v>0</v>
      </c>
      <c r="BB97" s="224">
        <f t="shared" si="40"/>
        <v>0</v>
      </c>
      <c r="BC97" s="224">
        <f t="shared" si="41"/>
        <v>0</v>
      </c>
      <c r="BD97" s="223" t="str">
        <f t="shared" si="42"/>
        <v/>
      </c>
      <c r="BE97" t="str">
        <f>IF(AND(BQ97=""),"",IF(BQ97=0,"",1+(MAX(BE$64:BE96))))</f>
        <v/>
      </c>
      <c r="BF97" s="221">
        <v>34</v>
      </c>
      <c r="BG97" s="222">
        <f t="shared" si="43"/>
        <v>0</v>
      </c>
      <c r="BH97" s="223">
        <f t="shared" si="43"/>
        <v>0</v>
      </c>
      <c r="BI97" s="223">
        <f t="shared" si="43"/>
        <v>0</v>
      </c>
      <c r="BJ97" s="223">
        <f t="shared" si="43"/>
        <v>0</v>
      </c>
      <c r="BK97" s="223">
        <f t="shared" si="43"/>
        <v>0</v>
      </c>
      <c r="BL97" s="223">
        <f t="shared" si="43"/>
        <v>0</v>
      </c>
      <c r="BM97" s="223">
        <f t="shared" si="43"/>
        <v>0</v>
      </c>
      <c r="BN97" s="223">
        <f t="shared" si="43"/>
        <v>0</v>
      </c>
      <c r="BO97" s="223">
        <f t="shared" si="43"/>
        <v>0</v>
      </c>
      <c r="BP97" s="223">
        <f t="shared" si="43"/>
        <v>0</v>
      </c>
      <c r="BQ97" s="223" t="str">
        <f t="shared" si="12"/>
        <v/>
      </c>
      <c r="BR97" t="str">
        <f>IF(AND(CD97=""),"",IF(CD97=0,"",1+(MAX(BR$64:BR96))))</f>
        <v/>
      </c>
      <c r="BS97" s="226">
        <v>34</v>
      </c>
      <c r="BT97" s="222">
        <f t="shared" si="44"/>
        <v>0</v>
      </c>
      <c r="BU97" s="223">
        <f t="shared" si="44"/>
        <v>0</v>
      </c>
      <c r="BV97" s="223">
        <f t="shared" si="44"/>
        <v>0</v>
      </c>
      <c r="BW97" s="223">
        <f t="shared" si="44"/>
        <v>0</v>
      </c>
      <c r="BX97" s="223">
        <f t="shared" si="44"/>
        <v>0</v>
      </c>
      <c r="BY97" s="223">
        <f t="shared" si="44"/>
        <v>0</v>
      </c>
      <c r="BZ97" s="223">
        <f t="shared" si="44"/>
        <v>0</v>
      </c>
      <c r="CA97" s="223">
        <f t="shared" si="44"/>
        <v>0</v>
      </c>
      <c r="CB97" s="223">
        <f t="shared" si="44"/>
        <v>0</v>
      </c>
      <c r="CC97" s="223">
        <f t="shared" si="44"/>
        <v>0</v>
      </c>
      <c r="CD97" s="223" t="str">
        <f t="shared" si="14"/>
        <v/>
      </c>
      <c r="CE97" t="str">
        <f>IF(AND(CQ97=""),"",IF(CQ97=0,"",1+(MAX(CE$64:CE96))))</f>
        <v/>
      </c>
      <c r="CF97" s="221">
        <v>34</v>
      </c>
      <c r="CG97" s="222">
        <f t="shared" si="45"/>
        <v>0</v>
      </c>
      <c r="CH97" s="223">
        <f t="shared" si="45"/>
        <v>0</v>
      </c>
      <c r="CI97" s="223">
        <f t="shared" si="45"/>
        <v>0</v>
      </c>
      <c r="CJ97" s="223">
        <f t="shared" si="45"/>
        <v>0</v>
      </c>
      <c r="CK97" s="223">
        <f t="shared" si="45"/>
        <v>0</v>
      </c>
      <c r="CL97" s="223">
        <f t="shared" si="45"/>
        <v>0</v>
      </c>
      <c r="CM97" s="223">
        <f t="shared" si="45"/>
        <v>0</v>
      </c>
      <c r="CN97" s="223">
        <f t="shared" si="45"/>
        <v>0</v>
      </c>
      <c r="CO97" s="223">
        <f t="shared" si="45"/>
        <v>0</v>
      </c>
      <c r="CP97" s="223">
        <f t="shared" si="45"/>
        <v>0</v>
      </c>
      <c r="CQ97" s="223" t="str">
        <f t="shared" si="16"/>
        <v/>
      </c>
      <c r="CR97" t="str">
        <f>IF(AND(DD97=""),"",IF(DD97=0,"",1+(MAX(CR$64:CR96))))</f>
        <v/>
      </c>
      <c r="CS97" s="226">
        <v>34</v>
      </c>
      <c r="CT97" s="222">
        <f t="shared" si="46"/>
        <v>0</v>
      </c>
      <c r="CU97" s="223">
        <f t="shared" si="46"/>
        <v>0</v>
      </c>
      <c r="CV97" s="223">
        <f t="shared" si="46"/>
        <v>0</v>
      </c>
      <c r="CW97" s="223">
        <f t="shared" si="46"/>
        <v>0</v>
      </c>
      <c r="CX97" s="223">
        <f t="shared" si="46"/>
        <v>0</v>
      </c>
      <c r="CY97" s="223">
        <f t="shared" si="46"/>
        <v>0</v>
      </c>
      <c r="CZ97" s="223">
        <f t="shared" si="46"/>
        <v>0</v>
      </c>
      <c r="DA97" s="223">
        <f t="shared" si="46"/>
        <v>0</v>
      </c>
      <c r="DB97" s="223">
        <f t="shared" si="46"/>
        <v>0</v>
      </c>
      <c r="DC97" s="223">
        <f t="shared" si="46"/>
        <v>0</v>
      </c>
      <c r="DD97" s="223" t="str">
        <f t="shared" si="18"/>
        <v/>
      </c>
    </row>
    <row r="98" spans="1:108" ht="18.75">
      <c r="A98" s="257">
        <v>35</v>
      </c>
      <c r="B98" s="215"/>
      <c r="C98" s="216"/>
      <c r="D98" s="217"/>
      <c r="E98" s="218"/>
      <c r="F98" s="218"/>
      <c r="G98" s="219"/>
      <c r="H98" s="218"/>
      <c r="I98" s="218"/>
      <c r="J98" s="218"/>
      <c r="K98" s="220"/>
      <c r="L98" s="269"/>
      <c r="M98" s="169"/>
      <c r="N98" s="169"/>
      <c r="O98" s="169"/>
      <c r="AC98" t="str">
        <f t="shared" si="19"/>
        <v/>
      </c>
      <c r="AD98">
        <f t="shared" si="20"/>
        <v>1</v>
      </c>
      <c r="AE98" t="str">
        <f>IF(AND(AQ98=""),"",IF(AQ98=0,"",1+(MAX(AE$64:AE97))))</f>
        <v/>
      </c>
      <c r="AF98" s="221">
        <v>35</v>
      </c>
      <c r="AG98" s="222">
        <f t="shared" si="21"/>
        <v>0</v>
      </c>
      <c r="AH98" s="223">
        <f t="shared" si="22"/>
        <v>0</v>
      </c>
      <c r="AI98" s="223">
        <f t="shared" si="23"/>
        <v>0</v>
      </c>
      <c r="AJ98" s="223">
        <f t="shared" si="24"/>
        <v>0</v>
      </c>
      <c r="AK98" s="223">
        <f t="shared" si="25"/>
        <v>0</v>
      </c>
      <c r="AL98" s="223">
        <f t="shared" si="26"/>
        <v>0</v>
      </c>
      <c r="AM98" s="223">
        <f t="shared" si="27"/>
        <v>0</v>
      </c>
      <c r="AN98" s="223">
        <f t="shared" si="28"/>
        <v>0</v>
      </c>
      <c r="AO98" s="223">
        <f t="shared" si="29"/>
        <v>0</v>
      </c>
      <c r="AP98" s="223">
        <f t="shared" si="30"/>
        <v>0</v>
      </c>
      <c r="AQ98" s="223" t="str">
        <f t="shared" si="31"/>
        <v/>
      </c>
      <c r="AR98" t="str">
        <f>IF(AND(BD98=""),"",IF(BD98=0,"",1+(MAX(AR$64:AR97))))</f>
        <v/>
      </c>
      <c r="AS98" s="226">
        <v>35</v>
      </c>
      <c r="AT98" s="222">
        <f t="shared" si="32"/>
        <v>0</v>
      </c>
      <c r="AU98" s="224">
        <f t="shared" si="33"/>
        <v>0</v>
      </c>
      <c r="AV98" s="224">
        <f t="shared" si="34"/>
        <v>0</v>
      </c>
      <c r="AW98" s="224">
        <f t="shared" si="35"/>
        <v>0</v>
      </c>
      <c r="AX98" s="224">
        <f t="shared" si="36"/>
        <v>0</v>
      </c>
      <c r="AY98" s="224">
        <f t="shared" si="37"/>
        <v>0</v>
      </c>
      <c r="AZ98" s="224">
        <f t="shared" si="38"/>
        <v>0</v>
      </c>
      <c r="BA98" s="224">
        <f t="shared" si="39"/>
        <v>0</v>
      </c>
      <c r="BB98" s="224">
        <f t="shared" si="40"/>
        <v>0</v>
      </c>
      <c r="BC98" s="224">
        <f t="shared" si="41"/>
        <v>0</v>
      </c>
      <c r="BD98" s="223" t="str">
        <f t="shared" si="42"/>
        <v/>
      </c>
      <c r="BE98" t="str">
        <f>IF(AND(BQ98=""),"",IF(BQ98=0,"",1+(MAX(BE$64:BE97))))</f>
        <v/>
      </c>
      <c r="BF98" s="221">
        <v>35</v>
      </c>
      <c r="BG98" s="222">
        <f t="shared" si="43"/>
        <v>0</v>
      </c>
      <c r="BH98" s="223">
        <f t="shared" si="43"/>
        <v>0</v>
      </c>
      <c r="BI98" s="223">
        <f t="shared" si="43"/>
        <v>0</v>
      </c>
      <c r="BJ98" s="223">
        <f t="shared" si="43"/>
        <v>0</v>
      </c>
      <c r="BK98" s="223">
        <f t="shared" si="43"/>
        <v>0</v>
      </c>
      <c r="BL98" s="223">
        <f t="shared" si="43"/>
        <v>0</v>
      </c>
      <c r="BM98" s="223">
        <f t="shared" si="43"/>
        <v>0</v>
      </c>
      <c r="BN98" s="223">
        <f t="shared" si="43"/>
        <v>0</v>
      </c>
      <c r="BO98" s="223">
        <f t="shared" si="43"/>
        <v>0</v>
      </c>
      <c r="BP98" s="223">
        <f t="shared" si="43"/>
        <v>0</v>
      </c>
      <c r="BQ98" s="223" t="str">
        <f t="shared" si="12"/>
        <v/>
      </c>
      <c r="BR98" t="str">
        <f>IF(AND(CD98=""),"",IF(CD98=0,"",1+(MAX(BR$64:BR97))))</f>
        <v/>
      </c>
      <c r="BS98" s="226">
        <v>35</v>
      </c>
      <c r="BT98" s="222">
        <f t="shared" si="44"/>
        <v>0</v>
      </c>
      <c r="BU98" s="223">
        <f t="shared" si="44"/>
        <v>0</v>
      </c>
      <c r="BV98" s="223">
        <f t="shared" si="44"/>
        <v>0</v>
      </c>
      <c r="BW98" s="223">
        <f t="shared" si="44"/>
        <v>0</v>
      </c>
      <c r="BX98" s="223">
        <f t="shared" si="44"/>
        <v>0</v>
      </c>
      <c r="BY98" s="223">
        <f t="shared" si="44"/>
        <v>0</v>
      </c>
      <c r="BZ98" s="223">
        <f t="shared" si="44"/>
        <v>0</v>
      </c>
      <c r="CA98" s="223">
        <f t="shared" si="44"/>
        <v>0</v>
      </c>
      <c r="CB98" s="223">
        <f t="shared" si="44"/>
        <v>0</v>
      </c>
      <c r="CC98" s="223">
        <f t="shared" si="44"/>
        <v>0</v>
      </c>
      <c r="CD98" s="223" t="str">
        <f t="shared" si="14"/>
        <v/>
      </c>
      <c r="CE98" t="str">
        <f>IF(AND(CQ98=""),"",IF(CQ98=0,"",1+(MAX(CE$64:CE97))))</f>
        <v/>
      </c>
      <c r="CF98" s="221">
        <v>35</v>
      </c>
      <c r="CG98" s="222">
        <f t="shared" si="45"/>
        <v>0</v>
      </c>
      <c r="CH98" s="223">
        <f t="shared" si="45"/>
        <v>0</v>
      </c>
      <c r="CI98" s="223">
        <f t="shared" si="45"/>
        <v>0</v>
      </c>
      <c r="CJ98" s="223">
        <f t="shared" si="45"/>
        <v>0</v>
      </c>
      <c r="CK98" s="223">
        <f t="shared" si="45"/>
        <v>0</v>
      </c>
      <c r="CL98" s="223">
        <f t="shared" si="45"/>
        <v>0</v>
      </c>
      <c r="CM98" s="223">
        <f t="shared" si="45"/>
        <v>0</v>
      </c>
      <c r="CN98" s="223">
        <f t="shared" si="45"/>
        <v>0</v>
      </c>
      <c r="CO98" s="223">
        <f t="shared" si="45"/>
        <v>0</v>
      </c>
      <c r="CP98" s="223">
        <f t="shared" si="45"/>
        <v>0</v>
      </c>
      <c r="CQ98" s="223" t="str">
        <f t="shared" si="16"/>
        <v/>
      </c>
      <c r="CR98" t="str">
        <f>IF(AND(DD98=""),"",IF(DD98=0,"",1+(MAX(CR$64:CR97))))</f>
        <v/>
      </c>
      <c r="CS98" s="221">
        <v>35</v>
      </c>
      <c r="CT98" s="222">
        <f t="shared" si="46"/>
        <v>0</v>
      </c>
      <c r="CU98" s="223">
        <f t="shared" si="46"/>
        <v>0</v>
      </c>
      <c r="CV98" s="223">
        <f t="shared" si="46"/>
        <v>0</v>
      </c>
      <c r="CW98" s="223">
        <f t="shared" si="46"/>
        <v>0</v>
      </c>
      <c r="CX98" s="223">
        <f t="shared" si="46"/>
        <v>0</v>
      </c>
      <c r="CY98" s="223">
        <f t="shared" si="46"/>
        <v>0</v>
      </c>
      <c r="CZ98" s="223">
        <f t="shared" si="46"/>
        <v>0</v>
      </c>
      <c r="DA98" s="223">
        <f t="shared" si="46"/>
        <v>0</v>
      </c>
      <c r="DB98" s="223">
        <f t="shared" si="46"/>
        <v>0</v>
      </c>
      <c r="DC98" s="223">
        <f t="shared" si="46"/>
        <v>0</v>
      </c>
      <c r="DD98" s="223" t="str">
        <f t="shared" si="18"/>
        <v/>
      </c>
    </row>
    <row r="99" spans="1:108" ht="18.75">
      <c r="A99" s="257">
        <v>36</v>
      </c>
      <c r="B99" s="215"/>
      <c r="C99" s="216"/>
      <c r="D99" s="217"/>
      <c r="E99" s="218"/>
      <c r="F99" s="218"/>
      <c r="G99" s="219"/>
      <c r="H99" s="218"/>
      <c r="I99" s="218"/>
      <c r="J99" s="218"/>
      <c r="K99" s="220"/>
      <c r="L99" s="269"/>
      <c r="M99" s="169"/>
      <c r="N99" s="169"/>
      <c r="O99" s="169"/>
      <c r="AC99" t="str">
        <f t="shared" si="19"/>
        <v/>
      </c>
      <c r="AD99">
        <f t="shared" si="20"/>
        <v>1</v>
      </c>
      <c r="AE99" t="str">
        <f>IF(AND(AQ99=""),"",IF(AQ99=0,"",1+(MAX(AE$64:AE98))))</f>
        <v/>
      </c>
      <c r="AF99" s="221">
        <v>36</v>
      </c>
      <c r="AG99" s="222">
        <f t="shared" si="21"/>
        <v>0</v>
      </c>
      <c r="AH99" s="223">
        <f t="shared" si="22"/>
        <v>0</v>
      </c>
      <c r="AI99" s="223">
        <f t="shared" si="23"/>
        <v>0</v>
      </c>
      <c r="AJ99" s="223">
        <f t="shared" si="24"/>
        <v>0</v>
      </c>
      <c r="AK99" s="223">
        <f t="shared" si="25"/>
        <v>0</v>
      </c>
      <c r="AL99" s="223">
        <f t="shared" si="26"/>
        <v>0</v>
      </c>
      <c r="AM99" s="223">
        <f t="shared" si="27"/>
        <v>0</v>
      </c>
      <c r="AN99" s="223">
        <f t="shared" si="28"/>
        <v>0</v>
      </c>
      <c r="AO99" s="223">
        <f t="shared" si="29"/>
        <v>0</v>
      </c>
      <c r="AP99" s="223">
        <f t="shared" si="30"/>
        <v>0</v>
      </c>
      <c r="AQ99" s="223" t="str">
        <f t="shared" si="31"/>
        <v/>
      </c>
      <c r="AR99" t="str">
        <f>IF(AND(BD99=""),"",IF(BD99=0,"",1+(MAX(AR$64:AR98))))</f>
        <v/>
      </c>
      <c r="AS99" s="226">
        <v>36</v>
      </c>
      <c r="AT99" s="222">
        <f t="shared" si="32"/>
        <v>0</v>
      </c>
      <c r="AU99" s="224">
        <f t="shared" si="33"/>
        <v>0</v>
      </c>
      <c r="AV99" s="224">
        <f t="shared" si="34"/>
        <v>0</v>
      </c>
      <c r="AW99" s="224">
        <f t="shared" si="35"/>
        <v>0</v>
      </c>
      <c r="AX99" s="224">
        <f t="shared" si="36"/>
        <v>0</v>
      </c>
      <c r="AY99" s="224">
        <f t="shared" si="37"/>
        <v>0</v>
      </c>
      <c r="AZ99" s="224">
        <f t="shared" si="38"/>
        <v>0</v>
      </c>
      <c r="BA99" s="224">
        <f t="shared" si="39"/>
        <v>0</v>
      </c>
      <c r="BB99" s="224">
        <f t="shared" si="40"/>
        <v>0</v>
      </c>
      <c r="BC99" s="224">
        <f t="shared" si="41"/>
        <v>0</v>
      </c>
      <c r="BD99" s="223" t="str">
        <f t="shared" si="42"/>
        <v/>
      </c>
      <c r="BE99" t="str">
        <f>IF(AND(BQ99=""),"",IF(BQ99=0,"",1+(MAX(BE$64:BE98))))</f>
        <v/>
      </c>
      <c r="BF99" s="221">
        <v>36</v>
      </c>
      <c r="BG99" s="222">
        <f t="shared" si="43"/>
        <v>0</v>
      </c>
      <c r="BH99" s="223">
        <f t="shared" si="43"/>
        <v>0</v>
      </c>
      <c r="BI99" s="223">
        <f t="shared" si="43"/>
        <v>0</v>
      </c>
      <c r="BJ99" s="223">
        <f t="shared" si="43"/>
        <v>0</v>
      </c>
      <c r="BK99" s="223">
        <f t="shared" si="43"/>
        <v>0</v>
      </c>
      <c r="BL99" s="223">
        <f t="shared" si="43"/>
        <v>0</v>
      </c>
      <c r="BM99" s="223">
        <f t="shared" si="43"/>
        <v>0</v>
      </c>
      <c r="BN99" s="223">
        <f t="shared" si="43"/>
        <v>0</v>
      </c>
      <c r="BO99" s="223">
        <f t="shared" si="43"/>
        <v>0</v>
      </c>
      <c r="BP99" s="223">
        <f t="shared" si="43"/>
        <v>0</v>
      </c>
      <c r="BQ99" s="223" t="str">
        <f t="shared" si="12"/>
        <v/>
      </c>
      <c r="BR99" t="str">
        <f>IF(AND(CD99=""),"",IF(CD99=0,"",1+(MAX(BR$64:BR98))))</f>
        <v/>
      </c>
      <c r="BS99" s="226">
        <v>36</v>
      </c>
      <c r="BT99" s="222">
        <f t="shared" si="44"/>
        <v>0</v>
      </c>
      <c r="BU99" s="223">
        <f t="shared" si="44"/>
        <v>0</v>
      </c>
      <c r="BV99" s="223">
        <f t="shared" si="44"/>
        <v>0</v>
      </c>
      <c r="BW99" s="223">
        <f t="shared" si="44"/>
        <v>0</v>
      </c>
      <c r="BX99" s="223">
        <f t="shared" si="44"/>
        <v>0</v>
      </c>
      <c r="BY99" s="223">
        <f t="shared" si="44"/>
        <v>0</v>
      </c>
      <c r="BZ99" s="223">
        <f t="shared" si="44"/>
        <v>0</v>
      </c>
      <c r="CA99" s="223">
        <f t="shared" si="44"/>
        <v>0</v>
      </c>
      <c r="CB99" s="223">
        <f t="shared" si="44"/>
        <v>0</v>
      </c>
      <c r="CC99" s="223">
        <f t="shared" si="44"/>
        <v>0</v>
      </c>
      <c r="CD99" s="223" t="str">
        <f t="shared" si="14"/>
        <v/>
      </c>
      <c r="CE99" t="str">
        <f>IF(AND(CQ99=""),"",IF(CQ99=0,"",1+(MAX(CE$64:CE98))))</f>
        <v/>
      </c>
      <c r="CF99" s="221">
        <v>36</v>
      </c>
      <c r="CG99" s="222">
        <f t="shared" si="45"/>
        <v>0</v>
      </c>
      <c r="CH99" s="223">
        <f t="shared" si="45"/>
        <v>0</v>
      </c>
      <c r="CI99" s="223">
        <f t="shared" si="45"/>
        <v>0</v>
      </c>
      <c r="CJ99" s="223">
        <f t="shared" si="45"/>
        <v>0</v>
      </c>
      <c r="CK99" s="223">
        <f t="shared" si="45"/>
        <v>0</v>
      </c>
      <c r="CL99" s="223">
        <f t="shared" si="45"/>
        <v>0</v>
      </c>
      <c r="CM99" s="223">
        <f t="shared" si="45"/>
        <v>0</v>
      </c>
      <c r="CN99" s="223">
        <f t="shared" si="45"/>
        <v>0</v>
      </c>
      <c r="CO99" s="223">
        <f t="shared" si="45"/>
        <v>0</v>
      </c>
      <c r="CP99" s="223">
        <f t="shared" si="45"/>
        <v>0</v>
      </c>
      <c r="CQ99" s="223" t="str">
        <f t="shared" si="16"/>
        <v/>
      </c>
      <c r="CR99" t="str">
        <f>IF(AND(DD99=""),"",IF(DD99=0,"",1+(MAX(CR$64:CR98))))</f>
        <v/>
      </c>
      <c r="CS99" s="226">
        <v>36</v>
      </c>
      <c r="CT99" s="222">
        <f t="shared" si="46"/>
        <v>0</v>
      </c>
      <c r="CU99" s="223">
        <f t="shared" si="46"/>
        <v>0</v>
      </c>
      <c r="CV99" s="223">
        <f t="shared" si="46"/>
        <v>0</v>
      </c>
      <c r="CW99" s="223">
        <f t="shared" si="46"/>
        <v>0</v>
      </c>
      <c r="CX99" s="223">
        <f t="shared" si="46"/>
        <v>0</v>
      </c>
      <c r="CY99" s="223">
        <f t="shared" si="46"/>
        <v>0</v>
      </c>
      <c r="CZ99" s="223">
        <f t="shared" si="46"/>
        <v>0</v>
      </c>
      <c r="DA99" s="223">
        <f t="shared" si="46"/>
        <v>0</v>
      </c>
      <c r="DB99" s="223">
        <f t="shared" si="46"/>
        <v>0</v>
      </c>
      <c r="DC99" s="223">
        <f t="shared" si="46"/>
        <v>0</v>
      </c>
      <c r="DD99" s="223" t="str">
        <f t="shared" si="18"/>
        <v/>
      </c>
    </row>
    <row r="100" spans="1:108" ht="18.75">
      <c r="A100" s="257">
        <v>37</v>
      </c>
      <c r="B100" s="215"/>
      <c r="C100" s="216"/>
      <c r="D100" s="217"/>
      <c r="E100" s="218"/>
      <c r="F100" s="218"/>
      <c r="G100" s="219"/>
      <c r="H100" s="218"/>
      <c r="I100" s="218"/>
      <c r="J100" s="218"/>
      <c r="K100" s="220"/>
      <c r="L100" s="269"/>
      <c r="M100" s="169"/>
      <c r="N100" s="169"/>
      <c r="O100" s="169"/>
      <c r="AC100" t="str">
        <f t="shared" si="19"/>
        <v/>
      </c>
      <c r="AD100">
        <f t="shared" si="20"/>
        <v>1</v>
      </c>
      <c r="AE100" t="str">
        <f>IF(AND(AQ100=""),"",IF(AQ100=0,"",1+(MAX(AE$64:AE99))))</f>
        <v/>
      </c>
      <c r="AF100" s="221">
        <v>37</v>
      </c>
      <c r="AG100" s="222">
        <f t="shared" si="21"/>
        <v>0</v>
      </c>
      <c r="AH100" s="223">
        <f t="shared" si="22"/>
        <v>0</v>
      </c>
      <c r="AI100" s="223">
        <f t="shared" si="23"/>
        <v>0</v>
      </c>
      <c r="AJ100" s="223">
        <f t="shared" si="24"/>
        <v>0</v>
      </c>
      <c r="AK100" s="223">
        <f t="shared" si="25"/>
        <v>0</v>
      </c>
      <c r="AL100" s="223">
        <f t="shared" si="26"/>
        <v>0</v>
      </c>
      <c r="AM100" s="223">
        <f t="shared" si="27"/>
        <v>0</v>
      </c>
      <c r="AN100" s="223">
        <f t="shared" si="28"/>
        <v>0</v>
      </c>
      <c r="AO100" s="223">
        <f t="shared" si="29"/>
        <v>0</v>
      </c>
      <c r="AP100" s="223">
        <f t="shared" si="30"/>
        <v>0</v>
      </c>
      <c r="AQ100" s="223" t="str">
        <f t="shared" si="31"/>
        <v/>
      </c>
      <c r="AR100" t="str">
        <f>IF(AND(BD100=""),"",IF(BD100=0,"",1+(MAX(AR$64:AR99))))</f>
        <v/>
      </c>
      <c r="AS100" s="226">
        <v>37</v>
      </c>
      <c r="AT100" s="222">
        <f t="shared" si="32"/>
        <v>0</v>
      </c>
      <c r="AU100" s="224">
        <f t="shared" si="33"/>
        <v>0</v>
      </c>
      <c r="AV100" s="224">
        <f t="shared" si="34"/>
        <v>0</v>
      </c>
      <c r="AW100" s="224">
        <f t="shared" si="35"/>
        <v>0</v>
      </c>
      <c r="AX100" s="224">
        <f t="shared" si="36"/>
        <v>0</v>
      </c>
      <c r="AY100" s="224">
        <f t="shared" si="37"/>
        <v>0</v>
      </c>
      <c r="AZ100" s="224">
        <f t="shared" si="38"/>
        <v>0</v>
      </c>
      <c r="BA100" s="224">
        <f t="shared" si="39"/>
        <v>0</v>
      </c>
      <c r="BB100" s="224">
        <f t="shared" si="40"/>
        <v>0</v>
      </c>
      <c r="BC100" s="224">
        <f t="shared" si="41"/>
        <v>0</v>
      </c>
      <c r="BD100" s="223" t="str">
        <f t="shared" si="42"/>
        <v/>
      </c>
      <c r="BE100" t="str">
        <f>IF(AND(BQ100=""),"",IF(BQ100=0,"",1+(MAX(BE$64:BE99))))</f>
        <v/>
      </c>
      <c r="BF100" s="221">
        <v>37</v>
      </c>
      <c r="BG100" s="222">
        <f t="shared" si="43"/>
        <v>0</v>
      </c>
      <c r="BH100" s="223">
        <f t="shared" si="43"/>
        <v>0</v>
      </c>
      <c r="BI100" s="223">
        <f t="shared" si="43"/>
        <v>0</v>
      </c>
      <c r="BJ100" s="223">
        <f t="shared" si="43"/>
        <v>0</v>
      </c>
      <c r="BK100" s="223">
        <f t="shared" si="43"/>
        <v>0</v>
      </c>
      <c r="BL100" s="223">
        <f t="shared" si="43"/>
        <v>0</v>
      </c>
      <c r="BM100" s="223">
        <f t="shared" si="43"/>
        <v>0</v>
      </c>
      <c r="BN100" s="223">
        <f t="shared" si="43"/>
        <v>0</v>
      </c>
      <c r="BO100" s="223">
        <f t="shared" si="43"/>
        <v>0</v>
      </c>
      <c r="BP100" s="223">
        <f t="shared" si="43"/>
        <v>0</v>
      </c>
      <c r="BQ100" s="223" t="str">
        <f t="shared" si="12"/>
        <v/>
      </c>
      <c r="BR100" t="str">
        <f>IF(AND(CD100=""),"",IF(CD100=0,"",1+(MAX(BR$64:BR99))))</f>
        <v/>
      </c>
      <c r="BS100" s="226">
        <v>37</v>
      </c>
      <c r="BT100" s="222">
        <f t="shared" si="44"/>
        <v>0</v>
      </c>
      <c r="BU100" s="223">
        <f t="shared" si="44"/>
        <v>0</v>
      </c>
      <c r="BV100" s="223">
        <f t="shared" si="44"/>
        <v>0</v>
      </c>
      <c r="BW100" s="223">
        <f t="shared" si="44"/>
        <v>0</v>
      </c>
      <c r="BX100" s="223">
        <f t="shared" si="44"/>
        <v>0</v>
      </c>
      <c r="BY100" s="223">
        <f t="shared" si="44"/>
        <v>0</v>
      </c>
      <c r="BZ100" s="223">
        <f t="shared" si="44"/>
        <v>0</v>
      </c>
      <c r="CA100" s="223">
        <f t="shared" si="44"/>
        <v>0</v>
      </c>
      <c r="CB100" s="223">
        <f t="shared" si="44"/>
        <v>0</v>
      </c>
      <c r="CC100" s="223">
        <f t="shared" si="44"/>
        <v>0</v>
      </c>
      <c r="CD100" s="223" t="str">
        <f t="shared" si="14"/>
        <v/>
      </c>
      <c r="CE100" t="str">
        <f>IF(AND(CQ100=""),"",IF(CQ100=0,"",1+(MAX(CE$64:CE99))))</f>
        <v/>
      </c>
      <c r="CF100" s="221">
        <v>37</v>
      </c>
      <c r="CG100" s="222">
        <f t="shared" si="45"/>
        <v>0</v>
      </c>
      <c r="CH100" s="223">
        <f t="shared" si="45"/>
        <v>0</v>
      </c>
      <c r="CI100" s="223">
        <f t="shared" si="45"/>
        <v>0</v>
      </c>
      <c r="CJ100" s="223">
        <f t="shared" si="45"/>
        <v>0</v>
      </c>
      <c r="CK100" s="223">
        <f t="shared" si="45"/>
        <v>0</v>
      </c>
      <c r="CL100" s="223">
        <f t="shared" si="45"/>
        <v>0</v>
      </c>
      <c r="CM100" s="223">
        <f t="shared" si="45"/>
        <v>0</v>
      </c>
      <c r="CN100" s="223">
        <f t="shared" si="45"/>
        <v>0</v>
      </c>
      <c r="CO100" s="223">
        <f t="shared" si="45"/>
        <v>0</v>
      </c>
      <c r="CP100" s="223">
        <f t="shared" si="45"/>
        <v>0</v>
      </c>
      <c r="CQ100" s="223" t="str">
        <f t="shared" si="16"/>
        <v/>
      </c>
      <c r="CR100" t="str">
        <f>IF(AND(DD100=""),"",IF(DD100=0,"",1+(MAX(CR$64:CR99))))</f>
        <v/>
      </c>
      <c r="CS100" s="221">
        <v>37</v>
      </c>
      <c r="CT100" s="222">
        <f t="shared" si="46"/>
        <v>0</v>
      </c>
      <c r="CU100" s="223">
        <f t="shared" si="46"/>
        <v>0</v>
      </c>
      <c r="CV100" s="223">
        <f t="shared" si="46"/>
        <v>0</v>
      </c>
      <c r="CW100" s="223">
        <f t="shared" si="46"/>
        <v>0</v>
      </c>
      <c r="CX100" s="223">
        <f t="shared" si="46"/>
        <v>0</v>
      </c>
      <c r="CY100" s="223">
        <f t="shared" si="46"/>
        <v>0</v>
      </c>
      <c r="CZ100" s="223">
        <f t="shared" si="46"/>
        <v>0</v>
      </c>
      <c r="DA100" s="223">
        <f t="shared" si="46"/>
        <v>0</v>
      </c>
      <c r="DB100" s="223">
        <f t="shared" si="46"/>
        <v>0</v>
      </c>
      <c r="DC100" s="223">
        <f t="shared" si="46"/>
        <v>0</v>
      </c>
      <c r="DD100" s="223" t="str">
        <f t="shared" si="18"/>
        <v/>
      </c>
    </row>
    <row r="101" spans="1:108" ht="18.75">
      <c r="A101" s="257">
        <v>38</v>
      </c>
      <c r="B101" s="215"/>
      <c r="C101" s="216"/>
      <c r="D101" s="217"/>
      <c r="E101" s="218"/>
      <c r="F101" s="218"/>
      <c r="G101" s="219"/>
      <c r="H101" s="218"/>
      <c r="I101" s="218"/>
      <c r="J101" s="218"/>
      <c r="K101" s="220"/>
      <c r="L101" s="269"/>
      <c r="M101" s="169"/>
      <c r="N101" s="169"/>
      <c r="O101" s="169"/>
      <c r="AC101" t="str">
        <f t="shared" si="19"/>
        <v/>
      </c>
      <c r="AD101">
        <f t="shared" si="20"/>
        <v>1</v>
      </c>
      <c r="AE101" t="str">
        <f>IF(AND(AQ101=""),"",IF(AQ101=0,"",1+(MAX(AE$64:AE100))))</f>
        <v/>
      </c>
      <c r="AF101" s="221">
        <v>38</v>
      </c>
      <c r="AG101" s="222">
        <f t="shared" si="21"/>
        <v>0</v>
      </c>
      <c r="AH101" s="223">
        <f t="shared" si="22"/>
        <v>0</v>
      </c>
      <c r="AI101" s="223">
        <f t="shared" si="23"/>
        <v>0</v>
      </c>
      <c r="AJ101" s="223">
        <f t="shared" si="24"/>
        <v>0</v>
      </c>
      <c r="AK101" s="223">
        <f t="shared" si="25"/>
        <v>0</v>
      </c>
      <c r="AL101" s="223">
        <f t="shared" si="26"/>
        <v>0</v>
      </c>
      <c r="AM101" s="223">
        <f t="shared" si="27"/>
        <v>0</v>
      </c>
      <c r="AN101" s="223">
        <f t="shared" si="28"/>
        <v>0</v>
      </c>
      <c r="AO101" s="223">
        <f t="shared" si="29"/>
        <v>0</v>
      </c>
      <c r="AP101" s="223">
        <f t="shared" si="30"/>
        <v>0</v>
      </c>
      <c r="AQ101" s="223" t="str">
        <f t="shared" si="31"/>
        <v/>
      </c>
      <c r="AR101" t="str">
        <f>IF(AND(BD101=""),"",IF(BD101=0,"",1+(MAX(AR$64:AR100))))</f>
        <v/>
      </c>
      <c r="AS101" s="226">
        <v>38</v>
      </c>
      <c r="AT101" s="222">
        <f t="shared" si="32"/>
        <v>0</v>
      </c>
      <c r="AU101" s="224">
        <f t="shared" si="33"/>
        <v>0</v>
      </c>
      <c r="AV101" s="224">
        <f t="shared" si="34"/>
        <v>0</v>
      </c>
      <c r="AW101" s="224">
        <f t="shared" si="35"/>
        <v>0</v>
      </c>
      <c r="AX101" s="224">
        <f t="shared" si="36"/>
        <v>0</v>
      </c>
      <c r="AY101" s="224">
        <f t="shared" si="37"/>
        <v>0</v>
      </c>
      <c r="AZ101" s="224">
        <f t="shared" si="38"/>
        <v>0</v>
      </c>
      <c r="BA101" s="224">
        <f t="shared" si="39"/>
        <v>0</v>
      </c>
      <c r="BB101" s="224">
        <f t="shared" si="40"/>
        <v>0</v>
      </c>
      <c r="BC101" s="224">
        <f t="shared" si="41"/>
        <v>0</v>
      </c>
      <c r="BD101" s="223" t="str">
        <f t="shared" si="42"/>
        <v/>
      </c>
      <c r="BE101" t="str">
        <f>IF(AND(BQ101=""),"",IF(BQ101=0,"",1+(MAX(BE$64:BE100))))</f>
        <v/>
      </c>
      <c r="BF101" s="221">
        <v>38</v>
      </c>
      <c r="BG101" s="222">
        <f t="shared" si="43"/>
        <v>0</v>
      </c>
      <c r="BH101" s="223">
        <f t="shared" si="43"/>
        <v>0</v>
      </c>
      <c r="BI101" s="223">
        <f t="shared" si="43"/>
        <v>0</v>
      </c>
      <c r="BJ101" s="223">
        <f t="shared" si="43"/>
        <v>0</v>
      </c>
      <c r="BK101" s="223">
        <f t="shared" si="43"/>
        <v>0</v>
      </c>
      <c r="BL101" s="223">
        <f t="shared" si="43"/>
        <v>0</v>
      </c>
      <c r="BM101" s="223">
        <f t="shared" si="43"/>
        <v>0</v>
      </c>
      <c r="BN101" s="223">
        <f t="shared" si="43"/>
        <v>0</v>
      </c>
      <c r="BO101" s="223">
        <f t="shared" si="43"/>
        <v>0</v>
      </c>
      <c r="BP101" s="223">
        <f t="shared" si="43"/>
        <v>0</v>
      </c>
      <c r="BQ101" s="223" t="str">
        <f t="shared" si="12"/>
        <v/>
      </c>
      <c r="BR101" t="str">
        <f>IF(AND(CD101=""),"",IF(CD101=0,"",1+(MAX(BR$64:BR100))))</f>
        <v/>
      </c>
      <c r="BS101" s="226">
        <v>38</v>
      </c>
      <c r="BT101" s="222">
        <f t="shared" si="44"/>
        <v>0</v>
      </c>
      <c r="BU101" s="223">
        <f t="shared" si="44"/>
        <v>0</v>
      </c>
      <c r="BV101" s="223">
        <f t="shared" si="44"/>
        <v>0</v>
      </c>
      <c r="BW101" s="223">
        <f t="shared" si="44"/>
        <v>0</v>
      </c>
      <c r="BX101" s="223">
        <f t="shared" si="44"/>
        <v>0</v>
      </c>
      <c r="BY101" s="223">
        <f t="shared" si="44"/>
        <v>0</v>
      </c>
      <c r="BZ101" s="223">
        <f t="shared" si="44"/>
        <v>0</v>
      </c>
      <c r="CA101" s="223">
        <f t="shared" si="44"/>
        <v>0</v>
      </c>
      <c r="CB101" s="223">
        <f t="shared" si="44"/>
        <v>0</v>
      </c>
      <c r="CC101" s="223">
        <f t="shared" si="44"/>
        <v>0</v>
      </c>
      <c r="CD101" s="223" t="str">
        <f t="shared" si="14"/>
        <v/>
      </c>
      <c r="CE101" t="str">
        <f>IF(AND(CQ101=""),"",IF(CQ101=0,"",1+(MAX(CE$64:CE100))))</f>
        <v/>
      </c>
      <c r="CF101" s="221">
        <v>38</v>
      </c>
      <c r="CG101" s="222">
        <f t="shared" si="45"/>
        <v>0</v>
      </c>
      <c r="CH101" s="223">
        <f t="shared" si="45"/>
        <v>0</v>
      </c>
      <c r="CI101" s="223">
        <f t="shared" si="45"/>
        <v>0</v>
      </c>
      <c r="CJ101" s="223">
        <f t="shared" si="45"/>
        <v>0</v>
      </c>
      <c r="CK101" s="223">
        <f t="shared" si="45"/>
        <v>0</v>
      </c>
      <c r="CL101" s="223">
        <f t="shared" si="45"/>
        <v>0</v>
      </c>
      <c r="CM101" s="223">
        <f t="shared" si="45"/>
        <v>0</v>
      </c>
      <c r="CN101" s="223">
        <f t="shared" si="45"/>
        <v>0</v>
      </c>
      <c r="CO101" s="223">
        <f t="shared" si="45"/>
        <v>0</v>
      </c>
      <c r="CP101" s="223">
        <f t="shared" si="45"/>
        <v>0</v>
      </c>
      <c r="CQ101" s="223" t="str">
        <f t="shared" si="16"/>
        <v/>
      </c>
      <c r="CR101" t="str">
        <f>IF(AND(DD101=""),"",IF(DD101=0,"",1+(MAX(CR$64:CR100))))</f>
        <v/>
      </c>
      <c r="CS101" s="226">
        <v>38</v>
      </c>
      <c r="CT101" s="222">
        <f t="shared" si="46"/>
        <v>0</v>
      </c>
      <c r="CU101" s="223">
        <f t="shared" si="46"/>
        <v>0</v>
      </c>
      <c r="CV101" s="223">
        <f t="shared" si="46"/>
        <v>0</v>
      </c>
      <c r="CW101" s="223">
        <f t="shared" si="46"/>
        <v>0</v>
      </c>
      <c r="CX101" s="223">
        <f t="shared" si="46"/>
        <v>0</v>
      </c>
      <c r="CY101" s="223">
        <f t="shared" si="46"/>
        <v>0</v>
      </c>
      <c r="CZ101" s="223">
        <f t="shared" si="46"/>
        <v>0</v>
      </c>
      <c r="DA101" s="223">
        <f t="shared" si="46"/>
        <v>0</v>
      </c>
      <c r="DB101" s="223">
        <f t="shared" si="46"/>
        <v>0</v>
      </c>
      <c r="DC101" s="223">
        <f t="shared" si="46"/>
        <v>0</v>
      </c>
      <c r="DD101" s="223" t="str">
        <f t="shared" si="18"/>
        <v/>
      </c>
    </row>
    <row r="102" spans="1:108" ht="18.75">
      <c r="A102" s="257">
        <v>39</v>
      </c>
      <c r="B102" s="215"/>
      <c r="C102" s="216"/>
      <c r="D102" s="217"/>
      <c r="E102" s="218"/>
      <c r="F102" s="218"/>
      <c r="G102" s="219"/>
      <c r="H102" s="218"/>
      <c r="I102" s="218"/>
      <c r="J102" s="218"/>
      <c r="K102" s="220"/>
      <c r="L102" s="269"/>
      <c r="M102" s="169"/>
      <c r="N102" s="169"/>
      <c r="O102" s="169"/>
      <c r="AC102" t="str">
        <f t="shared" si="19"/>
        <v/>
      </c>
      <c r="AD102">
        <f t="shared" si="20"/>
        <v>1</v>
      </c>
      <c r="AE102" t="str">
        <f>IF(AND(AQ102=""),"",IF(AQ102=0,"",1+(MAX(AE$64:AE101))))</f>
        <v/>
      </c>
      <c r="AF102" s="221">
        <v>39</v>
      </c>
      <c r="AG102" s="222">
        <f t="shared" si="21"/>
        <v>0</v>
      </c>
      <c r="AH102" s="223">
        <f t="shared" si="22"/>
        <v>0</v>
      </c>
      <c r="AI102" s="223">
        <f t="shared" si="23"/>
        <v>0</v>
      </c>
      <c r="AJ102" s="223">
        <f t="shared" si="24"/>
        <v>0</v>
      </c>
      <c r="AK102" s="223">
        <f t="shared" si="25"/>
        <v>0</v>
      </c>
      <c r="AL102" s="223">
        <f t="shared" si="26"/>
        <v>0</v>
      </c>
      <c r="AM102" s="223">
        <f t="shared" si="27"/>
        <v>0</v>
      </c>
      <c r="AN102" s="223">
        <f t="shared" si="28"/>
        <v>0</v>
      </c>
      <c r="AO102" s="223">
        <f t="shared" si="29"/>
        <v>0</v>
      </c>
      <c r="AP102" s="223">
        <f t="shared" si="30"/>
        <v>0</v>
      </c>
      <c r="AQ102" s="223" t="str">
        <f t="shared" si="31"/>
        <v/>
      </c>
      <c r="AR102" t="str">
        <f>IF(AND(BD102=""),"",IF(BD102=0,"",1+(MAX(AR$64:AR101))))</f>
        <v/>
      </c>
      <c r="AS102" s="226">
        <v>39</v>
      </c>
      <c r="AT102" s="222">
        <f t="shared" si="32"/>
        <v>0</v>
      </c>
      <c r="AU102" s="224">
        <f t="shared" si="33"/>
        <v>0</v>
      </c>
      <c r="AV102" s="224">
        <f t="shared" si="34"/>
        <v>0</v>
      </c>
      <c r="AW102" s="224">
        <f t="shared" si="35"/>
        <v>0</v>
      </c>
      <c r="AX102" s="224">
        <f t="shared" si="36"/>
        <v>0</v>
      </c>
      <c r="AY102" s="224">
        <f t="shared" si="37"/>
        <v>0</v>
      </c>
      <c r="AZ102" s="224">
        <f t="shared" si="38"/>
        <v>0</v>
      </c>
      <c r="BA102" s="224">
        <f t="shared" si="39"/>
        <v>0</v>
      </c>
      <c r="BB102" s="224">
        <f t="shared" si="40"/>
        <v>0</v>
      </c>
      <c r="BC102" s="224">
        <f t="shared" si="41"/>
        <v>0</v>
      </c>
      <c r="BD102" s="223" t="str">
        <f t="shared" si="42"/>
        <v/>
      </c>
      <c r="BE102" t="str">
        <f>IF(AND(BQ102=""),"",IF(BQ102=0,"",1+(MAX(BE$64:BE101))))</f>
        <v/>
      </c>
      <c r="BF102" s="221">
        <v>39</v>
      </c>
      <c r="BG102" s="222">
        <f t="shared" si="43"/>
        <v>0</v>
      </c>
      <c r="BH102" s="223">
        <f t="shared" si="43"/>
        <v>0</v>
      </c>
      <c r="BI102" s="223">
        <f t="shared" si="43"/>
        <v>0</v>
      </c>
      <c r="BJ102" s="223">
        <f t="shared" si="43"/>
        <v>0</v>
      </c>
      <c r="BK102" s="223">
        <f t="shared" si="43"/>
        <v>0</v>
      </c>
      <c r="BL102" s="223">
        <f t="shared" si="43"/>
        <v>0</v>
      </c>
      <c r="BM102" s="223">
        <f t="shared" si="43"/>
        <v>0</v>
      </c>
      <c r="BN102" s="223">
        <f t="shared" si="43"/>
        <v>0</v>
      </c>
      <c r="BO102" s="223">
        <f t="shared" si="43"/>
        <v>0</v>
      </c>
      <c r="BP102" s="223">
        <f t="shared" si="43"/>
        <v>0</v>
      </c>
      <c r="BQ102" s="223" t="str">
        <f t="shared" si="12"/>
        <v/>
      </c>
      <c r="BR102" t="str">
        <f>IF(AND(CD102=""),"",IF(CD102=0,"",1+(MAX(BR$64:BR101))))</f>
        <v/>
      </c>
      <c r="BS102" s="226">
        <v>39</v>
      </c>
      <c r="BT102" s="222">
        <f t="shared" si="44"/>
        <v>0</v>
      </c>
      <c r="BU102" s="223">
        <f t="shared" si="44"/>
        <v>0</v>
      </c>
      <c r="BV102" s="223">
        <f t="shared" si="44"/>
        <v>0</v>
      </c>
      <c r="BW102" s="223">
        <f t="shared" si="44"/>
        <v>0</v>
      </c>
      <c r="BX102" s="223">
        <f t="shared" si="44"/>
        <v>0</v>
      </c>
      <c r="BY102" s="223">
        <f t="shared" si="44"/>
        <v>0</v>
      </c>
      <c r="BZ102" s="223">
        <f t="shared" si="44"/>
        <v>0</v>
      </c>
      <c r="CA102" s="223">
        <f t="shared" si="44"/>
        <v>0</v>
      </c>
      <c r="CB102" s="223">
        <f t="shared" si="44"/>
        <v>0</v>
      </c>
      <c r="CC102" s="223">
        <f t="shared" si="44"/>
        <v>0</v>
      </c>
      <c r="CD102" s="223" t="str">
        <f t="shared" si="14"/>
        <v/>
      </c>
      <c r="CE102" t="str">
        <f>IF(AND(CQ102=""),"",IF(CQ102=0,"",1+(MAX(CE$64:CE101))))</f>
        <v/>
      </c>
      <c r="CF102" s="221">
        <v>39</v>
      </c>
      <c r="CG102" s="222">
        <f t="shared" si="45"/>
        <v>0</v>
      </c>
      <c r="CH102" s="223">
        <f t="shared" si="45"/>
        <v>0</v>
      </c>
      <c r="CI102" s="223">
        <f t="shared" si="45"/>
        <v>0</v>
      </c>
      <c r="CJ102" s="223">
        <f t="shared" si="45"/>
        <v>0</v>
      </c>
      <c r="CK102" s="223">
        <f t="shared" si="45"/>
        <v>0</v>
      </c>
      <c r="CL102" s="223">
        <f t="shared" si="45"/>
        <v>0</v>
      </c>
      <c r="CM102" s="223">
        <f t="shared" si="45"/>
        <v>0</v>
      </c>
      <c r="CN102" s="223">
        <f t="shared" si="45"/>
        <v>0</v>
      </c>
      <c r="CO102" s="223">
        <f t="shared" si="45"/>
        <v>0</v>
      </c>
      <c r="CP102" s="223">
        <f t="shared" si="45"/>
        <v>0</v>
      </c>
      <c r="CQ102" s="223" t="str">
        <f t="shared" si="16"/>
        <v/>
      </c>
      <c r="CR102" t="str">
        <f>IF(AND(DD102=""),"",IF(DD102=0,"",1+(MAX(CR$64:CR101))))</f>
        <v/>
      </c>
      <c r="CS102" s="221">
        <v>39</v>
      </c>
      <c r="CT102" s="222">
        <f t="shared" si="46"/>
        <v>0</v>
      </c>
      <c r="CU102" s="223">
        <f t="shared" si="46"/>
        <v>0</v>
      </c>
      <c r="CV102" s="223">
        <f t="shared" si="46"/>
        <v>0</v>
      </c>
      <c r="CW102" s="223">
        <f t="shared" si="46"/>
        <v>0</v>
      </c>
      <c r="CX102" s="223">
        <f t="shared" si="46"/>
        <v>0</v>
      </c>
      <c r="CY102" s="223">
        <f t="shared" si="46"/>
        <v>0</v>
      </c>
      <c r="CZ102" s="223">
        <f t="shared" si="46"/>
        <v>0</v>
      </c>
      <c r="DA102" s="223">
        <f t="shared" si="46"/>
        <v>0</v>
      </c>
      <c r="DB102" s="223">
        <f t="shared" si="46"/>
        <v>0</v>
      </c>
      <c r="DC102" s="223">
        <f t="shared" si="46"/>
        <v>0</v>
      </c>
      <c r="DD102" s="223" t="str">
        <f t="shared" si="18"/>
        <v/>
      </c>
    </row>
    <row r="103" spans="1:108" ht="18.75">
      <c r="A103" s="257">
        <v>40</v>
      </c>
      <c r="B103" s="215"/>
      <c r="C103" s="216"/>
      <c r="D103" s="217"/>
      <c r="E103" s="218"/>
      <c r="F103" s="218"/>
      <c r="G103" s="219"/>
      <c r="H103" s="218"/>
      <c r="I103" s="218"/>
      <c r="J103" s="218"/>
      <c r="K103" s="220"/>
      <c r="L103" s="269"/>
      <c r="M103" s="169"/>
      <c r="N103" s="169"/>
      <c r="O103" s="169"/>
      <c r="AC103" t="str">
        <f t="shared" si="19"/>
        <v/>
      </c>
      <c r="AD103">
        <f t="shared" si="20"/>
        <v>1</v>
      </c>
      <c r="AE103" t="str">
        <f>IF(AND(AQ103=""),"",IF(AQ103=0,"",1+(MAX(AE$64:AE102))))</f>
        <v/>
      </c>
      <c r="AF103" s="221">
        <v>40</v>
      </c>
      <c r="AG103" s="222">
        <f t="shared" si="21"/>
        <v>0</v>
      </c>
      <c r="AH103" s="223">
        <f t="shared" si="22"/>
        <v>0</v>
      </c>
      <c r="AI103" s="223">
        <f t="shared" si="23"/>
        <v>0</v>
      </c>
      <c r="AJ103" s="223">
        <f t="shared" si="24"/>
        <v>0</v>
      </c>
      <c r="AK103" s="223">
        <f t="shared" si="25"/>
        <v>0</v>
      </c>
      <c r="AL103" s="223">
        <f t="shared" si="26"/>
        <v>0</v>
      </c>
      <c r="AM103" s="223">
        <f t="shared" si="27"/>
        <v>0</v>
      </c>
      <c r="AN103" s="223">
        <f t="shared" si="28"/>
        <v>0</v>
      </c>
      <c r="AO103" s="223">
        <f t="shared" si="29"/>
        <v>0</v>
      </c>
      <c r="AP103" s="223">
        <f t="shared" si="30"/>
        <v>0</v>
      </c>
      <c r="AQ103" s="223" t="str">
        <f t="shared" si="31"/>
        <v/>
      </c>
      <c r="AR103" t="str">
        <f>IF(AND(BD103=""),"",IF(BD103=0,"",1+(MAX(AR$64:AR102))))</f>
        <v/>
      </c>
      <c r="AS103" s="226">
        <v>40</v>
      </c>
      <c r="AT103" s="222">
        <f t="shared" si="32"/>
        <v>0</v>
      </c>
      <c r="AU103" s="224">
        <f t="shared" si="33"/>
        <v>0</v>
      </c>
      <c r="AV103" s="224">
        <f t="shared" si="34"/>
        <v>0</v>
      </c>
      <c r="AW103" s="224">
        <f t="shared" si="35"/>
        <v>0</v>
      </c>
      <c r="AX103" s="224">
        <f t="shared" si="36"/>
        <v>0</v>
      </c>
      <c r="AY103" s="224">
        <f t="shared" si="37"/>
        <v>0</v>
      </c>
      <c r="AZ103" s="224">
        <f t="shared" si="38"/>
        <v>0</v>
      </c>
      <c r="BA103" s="224">
        <f t="shared" si="39"/>
        <v>0</v>
      </c>
      <c r="BB103" s="224">
        <f t="shared" si="40"/>
        <v>0</v>
      </c>
      <c r="BC103" s="224">
        <f t="shared" si="41"/>
        <v>0</v>
      </c>
      <c r="BD103" s="223" t="str">
        <f t="shared" si="42"/>
        <v/>
      </c>
      <c r="BE103" t="str">
        <f>IF(AND(BQ103=""),"",IF(BQ103=0,"",1+(MAX(BE$64:BE102))))</f>
        <v/>
      </c>
      <c r="BF103" s="221">
        <v>40</v>
      </c>
      <c r="BG103" s="222">
        <f t="shared" si="43"/>
        <v>0</v>
      </c>
      <c r="BH103" s="223">
        <f t="shared" si="43"/>
        <v>0</v>
      </c>
      <c r="BI103" s="223">
        <f t="shared" si="43"/>
        <v>0</v>
      </c>
      <c r="BJ103" s="223">
        <f t="shared" si="43"/>
        <v>0</v>
      </c>
      <c r="BK103" s="223">
        <f t="shared" si="43"/>
        <v>0</v>
      </c>
      <c r="BL103" s="223">
        <f t="shared" si="43"/>
        <v>0</v>
      </c>
      <c r="BM103" s="223">
        <f t="shared" si="43"/>
        <v>0</v>
      </c>
      <c r="BN103" s="223">
        <f t="shared" si="43"/>
        <v>0</v>
      </c>
      <c r="BO103" s="223">
        <f t="shared" si="43"/>
        <v>0</v>
      </c>
      <c r="BP103" s="223">
        <f t="shared" si="43"/>
        <v>0</v>
      </c>
      <c r="BQ103" s="223" t="str">
        <f t="shared" si="12"/>
        <v/>
      </c>
      <c r="BR103" t="str">
        <f>IF(AND(CD103=""),"",IF(CD103=0,"",1+(MAX(BR$64:BR102))))</f>
        <v/>
      </c>
      <c r="BS103" s="226">
        <v>40</v>
      </c>
      <c r="BT103" s="222">
        <f t="shared" si="44"/>
        <v>0</v>
      </c>
      <c r="BU103" s="223">
        <f t="shared" si="44"/>
        <v>0</v>
      </c>
      <c r="BV103" s="223">
        <f t="shared" si="44"/>
        <v>0</v>
      </c>
      <c r="BW103" s="223">
        <f t="shared" si="44"/>
        <v>0</v>
      </c>
      <c r="BX103" s="223">
        <f t="shared" si="44"/>
        <v>0</v>
      </c>
      <c r="BY103" s="223">
        <f t="shared" si="44"/>
        <v>0</v>
      </c>
      <c r="BZ103" s="223">
        <f t="shared" si="44"/>
        <v>0</v>
      </c>
      <c r="CA103" s="223">
        <f t="shared" si="44"/>
        <v>0</v>
      </c>
      <c r="CB103" s="223">
        <f t="shared" si="44"/>
        <v>0</v>
      </c>
      <c r="CC103" s="223">
        <f t="shared" si="44"/>
        <v>0</v>
      </c>
      <c r="CD103" s="223" t="str">
        <f t="shared" si="14"/>
        <v/>
      </c>
      <c r="CE103" t="str">
        <f>IF(AND(CQ103=""),"",IF(CQ103=0,"",1+(MAX(CE$64:CE102))))</f>
        <v/>
      </c>
      <c r="CF103" s="221">
        <v>40</v>
      </c>
      <c r="CG103" s="222">
        <f t="shared" si="45"/>
        <v>0</v>
      </c>
      <c r="CH103" s="223">
        <f t="shared" si="45"/>
        <v>0</v>
      </c>
      <c r="CI103" s="223">
        <f t="shared" si="45"/>
        <v>0</v>
      </c>
      <c r="CJ103" s="223">
        <f t="shared" si="45"/>
        <v>0</v>
      </c>
      <c r="CK103" s="223">
        <f t="shared" si="45"/>
        <v>0</v>
      </c>
      <c r="CL103" s="223">
        <f t="shared" si="45"/>
        <v>0</v>
      </c>
      <c r="CM103" s="223">
        <f t="shared" si="45"/>
        <v>0</v>
      </c>
      <c r="CN103" s="223">
        <f t="shared" si="45"/>
        <v>0</v>
      </c>
      <c r="CO103" s="223">
        <f t="shared" si="45"/>
        <v>0</v>
      </c>
      <c r="CP103" s="223">
        <f t="shared" si="45"/>
        <v>0</v>
      </c>
      <c r="CQ103" s="223" t="str">
        <f t="shared" si="16"/>
        <v/>
      </c>
      <c r="CR103" t="str">
        <f>IF(AND(DD103=""),"",IF(DD103=0,"",1+(MAX(CR$64:CR102))))</f>
        <v/>
      </c>
      <c r="CS103" s="226">
        <v>40</v>
      </c>
      <c r="CT103" s="222">
        <f t="shared" si="46"/>
        <v>0</v>
      </c>
      <c r="CU103" s="223">
        <f t="shared" si="46"/>
        <v>0</v>
      </c>
      <c r="CV103" s="223">
        <f t="shared" si="46"/>
        <v>0</v>
      </c>
      <c r="CW103" s="223">
        <f t="shared" si="46"/>
        <v>0</v>
      </c>
      <c r="CX103" s="223">
        <f t="shared" si="46"/>
        <v>0</v>
      </c>
      <c r="CY103" s="223">
        <f t="shared" si="46"/>
        <v>0</v>
      </c>
      <c r="CZ103" s="223">
        <f t="shared" si="46"/>
        <v>0</v>
      </c>
      <c r="DA103" s="223">
        <f t="shared" si="46"/>
        <v>0</v>
      </c>
      <c r="DB103" s="223">
        <f t="shared" si="46"/>
        <v>0</v>
      </c>
      <c r="DC103" s="223">
        <f t="shared" si="46"/>
        <v>0</v>
      </c>
      <c r="DD103" s="223" t="str">
        <f t="shared" si="18"/>
        <v/>
      </c>
    </row>
    <row r="104" spans="1:108" ht="18.75">
      <c r="A104" s="257">
        <v>41</v>
      </c>
      <c r="B104" s="215"/>
      <c r="C104" s="216"/>
      <c r="D104" s="217"/>
      <c r="E104" s="218"/>
      <c r="F104" s="218"/>
      <c r="G104" s="219"/>
      <c r="H104" s="218"/>
      <c r="I104" s="218"/>
      <c r="J104" s="218"/>
      <c r="K104" s="220"/>
      <c r="L104" s="269"/>
      <c r="M104" s="169"/>
      <c r="N104" s="169"/>
      <c r="O104" s="169"/>
      <c r="AC104" t="str">
        <f t="shared" si="19"/>
        <v/>
      </c>
      <c r="AD104">
        <f t="shared" si="20"/>
        <v>1</v>
      </c>
      <c r="AE104" t="str">
        <f>IF(AND(AQ104=""),"",IF(AQ104=0,"",1+(MAX(AE$64:AE103))))</f>
        <v/>
      </c>
      <c r="AF104" s="221">
        <v>41</v>
      </c>
      <c r="AG104" s="222">
        <f t="shared" si="21"/>
        <v>0</v>
      </c>
      <c r="AH104" s="223">
        <f t="shared" si="22"/>
        <v>0</v>
      </c>
      <c r="AI104" s="223">
        <f t="shared" si="23"/>
        <v>0</v>
      </c>
      <c r="AJ104" s="223">
        <f t="shared" si="24"/>
        <v>0</v>
      </c>
      <c r="AK104" s="223">
        <f t="shared" si="25"/>
        <v>0</v>
      </c>
      <c r="AL104" s="223">
        <f t="shared" si="26"/>
        <v>0</v>
      </c>
      <c r="AM104" s="223">
        <f t="shared" si="27"/>
        <v>0</v>
      </c>
      <c r="AN104" s="223">
        <f t="shared" si="28"/>
        <v>0</v>
      </c>
      <c r="AO104" s="223">
        <f t="shared" si="29"/>
        <v>0</v>
      </c>
      <c r="AP104" s="223">
        <f t="shared" si="30"/>
        <v>0</v>
      </c>
      <c r="AQ104" s="223" t="str">
        <f t="shared" si="31"/>
        <v/>
      </c>
      <c r="AR104" t="str">
        <f>IF(AND(BD104=""),"",IF(BD104=0,"",1+(MAX(AR$64:AR103))))</f>
        <v/>
      </c>
      <c r="AS104" s="226">
        <v>41</v>
      </c>
      <c r="AT104" s="222">
        <f t="shared" si="32"/>
        <v>0</v>
      </c>
      <c r="AU104" s="224">
        <f t="shared" si="33"/>
        <v>0</v>
      </c>
      <c r="AV104" s="224">
        <f t="shared" si="34"/>
        <v>0</v>
      </c>
      <c r="AW104" s="224">
        <f t="shared" si="35"/>
        <v>0</v>
      </c>
      <c r="AX104" s="224">
        <f t="shared" si="36"/>
        <v>0</v>
      </c>
      <c r="AY104" s="224">
        <f t="shared" si="37"/>
        <v>0</v>
      </c>
      <c r="AZ104" s="224">
        <f t="shared" si="38"/>
        <v>0</v>
      </c>
      <c r="BA104" s="224">
        <f t="shared" si="39"/>
        <v>0</v>
      </c>
      <c r="BB104" s="224">
        <f t="shared" si="40"/>
        <v>0</v>
      </c>
      <c r="BC104" s="224">
        <f t="shared" si="41"/>
        <v>0</v>
      </c>
      <c r="BD104" s="223" t="str">
        <f t="shared" si="42"/>
        <v/>
      </c>
      <c r="BE104" t="str">
        <f>IF(AND(BQ104=""),"",IF(BQ104=0,"",1+(MAX(BE$64:BE103))))</f>
        <v/>
      </c>
      <c r="BF104" s="221">
        <v>41</v>
      </c>
      <c r="BG104" s="222">
        <f t="shared" si="43"/>
        <v>0</v>
      </c>
      <c r="BH104" s="223">
        <f t="shared" si="43"/>
        <v>0</v>
      </c>
      <c r="BI104" s="223">
        <f t="shared" si="43"/>
        <v>0</v>
      </c>
      <c r="BJ104" s="223">
        <f t="shared" si="43"/>
        <v>0</v>
      </c>
      <c r="BK104" s="223">
        <f t="shared" si="43"/>
        <v>0</v>
      </c>
      <c r="BL104" s="223">
        <f t="shared" si="43"/>
        <v>0</v>
      </c>
      <c r="BM104" s="223">
        <f t="shared" si="43"/>
        <v>0</v>
      </c>
      <c r="BN104" s="223">
        <f t="shared" si="43"/>
        <v>0</v>
      </c>
      <c r="BO104" s="223">
        <f t="shared" si="43"/>
        <v>0</v>
      </c>
      <c r="BP104" s="223">
        <f t="shared" si="43"/>
        <v>0</v>
      </c>
      <c r="BQ104" s="223" t="str">
        <f t="shared" si="12"/>
        <v/>
      </c>
      <c r="BR104" t="str">
        <f>IF(AND(CD104=""),"",IF(CD104=0,"",1+(MAX(BR$64:BR103))))</f>
        <v/>
      </c>
      <c r="BS104" s="226">
        <v>41</v>
      </c>
      <c r="BT104" s="222">
        <f t="shared" si="44"/>
        <v>0</v>
      </c>
      <c r="BU104" s="223">
        <f t="shared" si="44"/>
        <v>0</v>
      </c>
      <c r="BV104" s="223">
        <f t="shared" si="44"/>
        <v>0</v>
      </c>
      <c r="BW104" s="223">
        <f t="shared" si="44"/>
        <v>0</v>
      </c>
      <c r="BX104" s="223">
        <f t="shared" si="44"/>
        <v>0</v>
      </c>
      <c r="BY104" s="223">
        <f t="shared" si="44"/>
        <v>0</v>
      </c>
      <c r="BZ104" s="223">
        <f t="shared" si="44"/>
        <v>0</v>
      </c>
      <c r="CA104" s="223">
        <f t="shared" si="44"/>
        <v>0</v>
      </c>
      <c r="CB104" s="223">
        <f t="shared" si="44"/>
        <v>0</v>
      </c>
      <c r="CC104" s="223">
        <f t="shared" si="44"/>
        <v>0</v>
      </c>
      <c r="CD104" s="223" t="str">
        <f t="shared" si="14"/>
        <v/>
      </c>
      <c r="CE104" t="str">
        <f>IF(AND(CQ104=""),"",IF(CQ104=0,"",1+(MAX(CE$64:CE103))))</f>
        <v/>
      </c>
      <c r="CF104" s="221">
        <v>41</v>
      </c>
      <c r="CG104" s="222">
        <f t="shared" si="45"/>
        <v>0</v>
      </c>
      <c r="CH104" s="223">
        <f t="shared" si="45"/>
        <v>0</v>
      </c>
      <c r="CI104" s="223">
        <f t="shared" si="45"/>
        <v>0</v>
      </c>
      <c r="CJ104" s="223">
        <f t="shared" si="45"/>
        <v>0</v>
      </c>
      <c r="CK104" s="223">
        <f t="shared" si="45"/>
        <v>0</v>
      </c>
      <c r="CL104" s="223">
        <f t="shared" si="45"/>
        <v>0</v>
      </c>
      <c r="CM104" s="223">
        <f t="shared" si="45"/>
        <v>0</v>
      </c>
      <c r="CN104" s="223">
        <f t="shared" si="45"/>
        <v>0</v>
      </c>
      <c r="CO104" s="223">
        <f t="shared" si="45"/>
        <v>0</v>
      </c>
      <c r="CP104" s="223">
        <f t="shared" si="45"/>
        <v>0</v>
      </c>
      <c r="CQ104" s="223" t="str">
        <f t="shared" si="16"/>
        <v/>
      </c>
      <c r="CR104" t="str">
        <f>IF(AND(DD104=""),"",IF(DD104=0,"",1+(MAX(CR$64:CR103))))</f>
        <v/>
      </c>
      <c r="CS104" s="221">
        <v>41</v>
      </c>
      <c r="CT104" s="222">
        <f t="shared" si="46"/>
        <v>0</v>
      </c>
      <c r="CU104" s="223">
        <f t="shared" si="46"/>
        <v>0</v>
      </c>
      <c r="CV104" s="223">
        <f t="shared" si="46"/>
        <v>0</v>
      </c>
      <c r="CW104" s="223">
        <f t="shared" si="46"/>
        <v>0</v>
      </c>
      <c r="CX104" s="223">
        <f t="shared" si="46"/>
        <v>0</v>
      </c>
      <c r="CY104" s="223">
        <f t="shared" si="46"/>
        <v>0</v>
      </c>
      <c r="CZ104" s="223">
        <f t="shared" si="46"/>
        <v>0</v>
      </c>
      <c r="DA104" s="223">
        <f t="shared" si="46"/>
        <v>0</v>
      </c>
      <c r="DB104" s="223">
        <f t="shared" si="46"/>
        <v>0</v>
      </c>
      <c r="DC104" s="223">
        <f t="shared" si="46"/>
        <v>0</v>
      </c>
      <c r="DD104" s="223" t="str">
        <f t="shared" si="18"/>
        <v/>
      </c>
    </row>
    <row r="105" spans="1:108" ht="18.75">
      <c r="A105" s="257">
        <v>42</v>
      </c>
      <c r="B105" s="215"/>
      <c r="C105" s="216"/>
      <c r="D105" s="217"/>
      <c r="E105" s="218"/>
      <c r="F105" s="218"/>
      <c r="G105" s="219"/>
      <c r="H105" s="218"/>
      <c r="I105" s="218"/>
      <c r="J105" s="218"/>
      <c r="K105" s="220"/>
      <c r="L105" s="269"/>
      <c r="M105" s="169"/>
      <c r="N105" s="169"/>
      <c r="O105" s="169"/>
      <c r="AC105" t="str">
        <f t="shared" si="19"/>
        <v/>
      </c>
      <c r="AD105">
        <f t="shared" si="20"/>
        <v>1</v>
      </c>
      <c r="AE105" t="str">
        <f>IF(AND(AQ105=""),"",IF(AQ105=0,"",1+(MAX(AE$64:AE104))))</f>
        <v/>
      </c>
      <c r="AF105" s="221">
        <v>42</v>
      </c>
      <c r="AG105" s="222">
        <f t="shared" si="21"/>
        <v>0</v>
      </c>
      <c r="AH105" s="223">
        <f t="shared" si="22"/>
        <v>0</v>
      </c>
      <c r="AI105" s="223">
        <f t="shared" si="23"/>
        <v>0</v>
      </c>
      <c r="AJ105" s="223">
        <f t="shared" si="24"/>
        <v>0</v>
      </c>
      <c r="AK105" s="223">
        <f t="shared" si="25"/>
        <v>0</v>
      </c>
      <c r="AL105" s="223">
        <f t="shared" si="26"/>
        <v>0</v>
      </c>
      <c r="AM105" s="223">
        <f t="shared" si="27"/>
        <v>0</v>
      </c>
      <c r="AN105" s="223">
        <f t="shared" si="28"/>
        <v>0</v>
      </c>
      <c r="AO105" s="223">
        <f t="shared" si="29"/>
        <v>0</v>
      </c>
      <c r="AP105" s="223">
        <f t="shared" si="30"/>
        <v>0</v>
      </c>
      <c r="AQ105" s="223" t="str">
        <f t="shared" si="31"/>
        <v/>
      </c>
      <c r="AR105" t="str">
        <f>IF(AND(BD105=""),"",IF(BD105=0,"",1+(MAX(AR$64:AR104))))</f>
        <v/>
      </c>
      <c r="AS105" s="226">
        <v>42</v>
      </c>
      <c r="AT105" s="222">
        <f t="shared" si="32"/>
        <v>0</v>
      </c>
      <c r="AU105" s="224">
        <f t="shared" si="33"/>
        <v>0</v>
      </c>
      <c r="AV105" s="224">
        <f t="shared" si="34"/>
        <v>0</v>
      </c>
      <c r="AW105" s="224">
        <f t="shared" si="35"/>
        <v>0</v>
      </c>
      <c r="AX105" s="224">
        <f t="shared" si="36"/>
        <v>0</v>
      </c>
      <c r="AY105" s="224">
        <f t="shared" si="37"/>
        <v>0</v>
      </c>
      <c r="AZ105" s="224">
        <f t="shared" si="38"/>
        <v>0</v>
      </c>
      <c r="BA105" s="224">
        <f t="shared" si="39"/>
        <v>0</v>
      </c>
      <c r="BB105" s="224">
        <f t="shared" si="40"/>
        <v>0</v>
      </c>
      <c r="BC105" s="224">
        <f t="shared" si="41"/>
        <v>0</v>
      </c>
      <c r="BD105" s="223" t="str">
        <f t="shared" si="42"/>
        <v/>
      </c>
      <c r="BE105" t="str">
        <f>IF(AND(BQ105=""),"",IF(BQ105=0,"",1+(MAX(BE$64:BE104))))</f>
        <v/>
      </c>
      <c r="BF105" s="221">
        <v>42</v>
      </c>
      <c r="BG105" s="222">
        <f t="shared" si="43"/>
        <v>0</v>
      </c>
      <c r="BH105" s="223">
        <f t="shared" si="43"/>
        <v>0</v>
      </c>
      <c r="BI105" s="223">
        <f t="shared" si="43"/>
        <v>0</v>
      </c>
      <c r="BJ105" s="223">
        <f t="shared" si="43"/>
        <v>0</v>
      </c>
      <c r="BK105" s="223">
        <f t="shared" si="43"/>
        <v>0</v>
      </c>
      <c r="BL105" s="223">
        <f t="shared" ref="BL105:BP113" si="47">IF($K105="GAZETTED - FIX PAY",G105,0)</f>
        <v>0</v>
      </c>
      <c r="BM105" s="223">
        <f t="shared" si="47"/>
        <v>0</v>
      </c>
      <c r="BN105" s="223">
        <f t="shared" si="47"/>
        <v>0</v>
      </c>
      <c r="BO105" s="223">
        <f t="shared" si="47"/>
        <v>0</v>
      </c>
      <c r="BP105" s="223">
        <f t="shared" si="47"/>
        <v>0</v>
      </c>
      <c r="BQ105" s="223" t="str">
        <f t="shared" si="12"/>
        <v/>
      </c>
      <c r="BR105" t="str">
        <f>IF(AND(CD105=""),"",IF(CD105=0,"",1+(MAX(BR$64:BR104))))</f>
        <v/>
      </c>
      <c r="BS105" s="226">
        <v>42</v>
      </c>
      <c r="BT105" s="222">
        <f t="shared" si="44"/>
        <v>0</v>
      </c>
      <c r="BU105" s="223">
        <f t="shared" si="44"/>
        <v>0</v>
      </c>
      <c r="BV105" s="223">
        <f t="shared" si="44"/>
        <v>0</v>
      </c>
      <c r="BW105" s="223">
        <f t="shared" si="44"/>
        <v>0</v>
      </c>
      <c r="BX105" s="223">
        <f t="shared" si="44"/>
        <v>0</v>
      </c>
      <c r="BY105" s="223">
        <f t="shared" ref="BY105:CC113" si="48">IF($K105="NON GAZETTED - FIX PAY",G105,0)</f>
        <v>0</v>
      </c>
      <c r="BZ105" s="223">
        <f t="shared" si="48"/>
        <v>0</v>
      </c>
      <c r="CA105" s="223">
        <f t="shared" si="48"/>
        <v>0</v>
      </c>
      <c r="CB105" s="223">
        <f t="shared" si="48"/>
        <v>0</v>
      </c>
      <c r="CC105" s="223">
        <f t="shared" si="48"/>
        <v>0</v>
      </c>
      <c r="CD105" s="223" t="str">
        <f t="shared" si="14"/>
        <v/>
      </c>
      <c r="CE105" t="str">
        <f>IF(AND(CQ105=""),"",IF(CQ105=0,"",1+(MAX(CE$64:CE104))))</f>
        <v/>
      </c>
      <c r="CF105" s="221">
        <v>42</v>
      </c>
      <c r="CG105" s="222">
        <f t="shared" si="45"/>
        <v>0</v>
      </c>
      <c r="CH105" s="223">
        <f t="shared" si="45"/>
        <v>0</v>
      </c>
      <c r="CI105" s="223">
        <f t="shared" si="45"/>
        <v>0</v>
      </c>
      <c r="CJ105" s="223">
        <f t="shared" si="45"/>
        <v>0</v>
      </c>
      <c r="CK105" s="223">
        <f t="shared" si="45"/>
        <v>0</v>
      </c>
      <c r="CL105" s="223">
        <f t="shared" ref="CL105:CP113" si="49">IF($K105="GAZETTED - SANVIDA",G105,0)</f>
        <v>0</v>
      </c>
      <c r="CM105" s="223">
        <f t="shared" si="49"/>
        <v>0</v>
      </c>
      <c r="CN105" s="223">
        <f t="shared" si="49"/>
        <v>0</v>
      </c>
      <c r="CO105" s="223">
        <f t="shared" si="49"/>
        <v>0</v>
      </c>
      <c r="CP105" s="223">
        <f t="shared" si="49"/>
        <v>0</v>
      </c>
      <c r="CQ105" s="223" t="str">
        <f t="shared" si="16"/>
        <v/>
      </c>
      <c r="CR105" t="str">
        <f>IF(AND(DD105=""),"",IF(DD105=0,"",1+(MAX(CR$64:CR104))))</f>
        <v/>
      </c>
      <c r="CS105" s="226">
        <v>42</v>
      </c>
      <c r="CT105" s="222">
        <f t="shared" si="46"/>
        <v>0</v>
      </c>
      <c r="CU105" s="223">
        <f t="shared" si="46"/>
        <v>0</v>
      </c>
      <c r="CV105" s="223">
        <f t="shared" si="46"/>
        <v>0</v>
      </c>
      <c r="CW105" s="223">
        <f t="shared" si="46"/>
        <v>0</v>
      </c>
      <c r="CX105" s="223">
        <f t="shared" si="46"/>
        <v>0</v>
      </c>
      <c r="CY105" s="223">
        <f t="shared" ref="CY105:DC114" si="50">IF($K105="NON GAZETTED - SANVIDA",G105,0)</f>
        <v>0</v>
      </c>
      <c r="CZ105" s="223">
        <f t="shared" si="50"/>
        <v>0</v>
      </c>
      <c r="DA105" s="223">
        <f t="shared" si="50"/>
        <v>0</v>
      </c>
      <c r="DB105" s="223">
        <f t="shared" si="50"/>
        <v>0</v>
      </c>
      <c r="DC105" s="223">
        <f t="shared" si="50"/>
        <v>0</v>
      </c>
      <c r="DD105" s="223" t="str">
        <f t="shared" si="18"/>
        <v/>
      </c>
    </row>
    <row r="106" spans="1:108" ht="18.75">
      <c r="A106" s="257">
        <v>43</v>
      </c>
      <c r="B106" s="215"/>
      <c r="C106" s="216"/>
      <c r="D106" s="217"/>
      <c r="E106" s="218"/>
      <c r="F106" s="218"/>
      <c r="G106" s="219"/>
      <c r="H106" s="218"/>
      <c r="I106" s="218"/>
      <c r="J106" s="218"/>
      <c r="K106" s="220"/>
      <c r="L106" s="269"/>
      <c r="M106" s="169"/>
      <c r="N106" s="169"/>
      <c r="O106" s="169"/>
      <c r="AC106" t="str">
        <f t="shared" si="19"/>
        <v/>
      </c>
      <c r="AD106">
        <f t="shared" si="20"/>
        <v>1</v>
      </c>
      <c r="AE106" t="str">
        <f>IF(AND(AQ106=""),"",IF(AQ106=0,"",1+(MAX(AE$64:AE105))))</f>
        <v/>
      </c>
      <c r="AF106" s="221">
        <v>43</v>
      </c>
      <c r="AG106" s="222">
        <f t="shared" si="21"/>
        <v>0</v>
      </c>
      <c r="AH106" s="223">
        <f t="shared" si="22"/>
        <v>0</v>
      </c>
      <c r="AI106" s="223">
        <f t="shared" si="23"/>
        <v>0</v>
      </c>
      <c r="AJ106" s="223">
        <f t="shared" si="24"/>
        <v>0</v>
      </c>
      <c r="AK106" s="223">
        <f t="shared" si="25"/>
        <v>0</v>
      </c>
      <c r="AL106" s="223">
        <f t="shared" si="26"/>
        <v>0</v>
      </c>
      <c r="AM106" s="223">
        <f t="shared" si="27"/>
        <v>0</v>
      </c>
      <c r="AN106" s="223">
        <f t="shared" si="28"/>
        <v>0</v>
      </c>
      <c r="AO106" s="223">
        <f t="shared" si="29"/>
        <v>0</v>
      </c>
      <c r="AP106" s="223">
        <f t="shared" si="30"/>
        <v>0</v>
      </c>
      <c r="AQ106" s="223" t="str">
        <f t="shared" si="31"/>
        <v/>
      </c>
      <c r="AR106" t="str">
        <f>IF(AND(BD106=""),"",IF(BD106=0,"",1+(MAX(AR$64:AR105))))</f>
        <v/>
      </c>
      <c r="AS106" s="226">
        <v>43</v>
      </c>
      <c r="AT106" s="222">
        <f t="shared" si="32"/>
        <v>0</v>
      </c>
      <c r="AU106" s="224">
        <f t="shared" si="33"/>
        <v>0</v>
      </c>
      <c r="AV106" s="224">
        <f t="shared" si="34"/>
        <v>0</v>
      </c>
      <c r="AW106" s="224">
        <f t="shared" si="35"/>
        <v>0</v>
      </c>
      <c r="AX106" s="224">
        <f t="shared" si="36"/>
        <v>0</v>
      </c>
      <c r="AY106" s="224">
        <f t="shared" si="37"/>
        <v>0</v>
      </c>
      <c r="AZ106" s="224">
        <f t="shared" si="38"/>
        <v>0</v>
      </c>
      <c r="BA106" s="224">
        <f t="shared" si="39"/>
        <v>0</v>
      </c>
      <c r="BB106" s="224">
        <f t="shared" si="40"/>
        <v>0</v>
      </c>
      <c r="BC106" s="224">
        <f t="shared" si="41"/>
        <v>0</v>
      </c>
      <c r="BD106" s="223" t="str">
        <f t="shared" si="42"/>
        <v/>
      </c>
      <c r="BE106" t="str">
        <f>IF(AND(BQ106=""),"",IF(BQ106=0,"",1+(MAX(BE$64:BE105))))</f>
        <v/>
      </c>
      <c r="BF106" s="221">
        <v>43</v>
      </c>
      <c r="BG106" s="222">
        <f t="shared" ref="BG106:BK113" si="51">IF($K106="GAZETTED - FIX PAY",B106,0)</f>
        <v>0</v>
      </c>
      <c r="BH106" s="223">
        <f t="shared" si="51"/>
        <v>0</v>
      </c>
      <c r="BI106" s="223">
        <f t="shared" si="51"/>
        <v>0</v>
      </c>
      <c r="BJ106" s="223">
        <f t="shared" si="51"/>
        <v>0</v>
      </c>
      <c r="BK106" s="223">
        <f t="shared" si="51"/>
        <v>0</v>
      </c>
      <c r="BL106" s="223">
        <f t="shared" si="47"/>
        <v>0</v>
      </c>
      <c r="BM106" s="223">
        <f t="shared" si="47"/>
        <v>0</v>
      </c>
      <c r="BN106" s="223">
        <f t="shared" si="47"/>
        <v>0</v>
      </c>
      <c r="BO106" s="223">
        <f t="shared" si="47"/>
        <v>0</v>
      </c>
      <c r="BP106" s="223">
        <f t="shared" si="47"/>
        <v>0</v>
      </c>
      <c r="BQ106" s="223" t="str">
        <f t="shared" si="12"/>
        <v/>
      </c>
      <c r="BR106" t="str">
        <f>IF(AND(CD106=""),"",IF(CD106=0,"",1+(MAX(BR$64:BR105))))</f>
        <v/>
      </c>
      <c r="BS106" s="226">
        <v>43</v>
      </c>
      <c r="BT106" s="222">
        <f t="shared" ref="BT106:BX113" si="52">IF($K106="NON GAZETTED - FIX PAY",B106,0)</f>
        <v>0</v>
      </c>
      <c r="BU106" s="223">
        <f t="shared" si="52"/>
        <v>0</v>
      </c>
      <c r="BV106" s="223">
        <f t="shared" si="52"/>
        <v>0</v>
      </c>
      <c r="BW106" s="223">
        <f t="shared" si="52"/>
        <v>0</v>
      </c>
      <c r="BX106" s="223">
        <f t="shared" si="52"/>
        <v>0</v>
      </c>
      <c r="BY106" s="223">
        <f t="shared" si="48"/>
        <v>0</v>
      </c>
      <c r="BZ106" s="223">
        <f t="shared" si="48"/>
        <v>0</v>
      </c>
      <c r="CA106" s="223">
        <f t="shared" si="48"/>
        <v>0</v>
      </c>
      <c r="CB106" s="223">
        <f t="shared" si="48"/>
        <v>0</v>
      </c>
      <c r="CC106" s="223">
        <f t="shared" si="48"/>
        <v>0</v>
      </c>
      <c r="CD106" s="223" t="str">
        <f t="shared" si="14"/>
        <v/>
      </c>
      <c r="CE106" t="str">
        <f>IF(AND(CQ106=""),"",IF(CQ106=0,"",1+(MAX(CE$64:CE105))))</f>
        <v/>
      </c>
      <c r="CF106" s="221">
        <v>43</v>
      </c>
      <c r="CG106" s="222">
        <f t="shared" ref="CG106:CK113" si="53">IF($K106="GAZETTED - SANVIDA",B106,0)</f>
        <v>0</v>
      </c>
      <c r="CH106" s="223">
        <f t="shared" si="53"/>
        <v>0</v>
      </c>
      <c r="CI106" s="223">
        <f t="shared" si="53"/>
        <v>0</v>
      </c>
      <c r="CJ106" s="223">
        <f t="shared" si="53"/>
        <v>0</v>
      </c>
      <c r="CK106" s="223">
        <f t="shared" si="53"/>
        <v>0</v>
      </c>
      <c r="CL106" s="223">
        <f t="shared" si="49"/>
        <v>0</v>
      </c>
      <c r="CM106" s="223">
        <f t="shared" si="49"/>
        <v>0</v>
      </c>
      <c r="CN106" s="223">
        <f t="shared" si="49"/>
        <v>0</v>
      </c>
      <c r="CO106" s="223">
        <f t="shared" si="49"/>
        <v>0</v>
      </c>
      <c r="CP106" s="223">
        <f t="shared" si="49"/>
        <v>0</v>
      </c>
      <c r="CQ106" s="223" t="str">
        <f t="shared" si="16"/>
        <v/>
      </c>
      <c r="CR106" t="str">
        <f>IF(AND(DD106=""),"",IF(DD106=0,"",1+(MAX(CR$64:CR105))))</f>
        <v/>
      </c>
      <c r="CS106" s="221">
        <v>43</v>
      </c>
      <c r="CT106" s="222">
        <f t="shared" ref="CT106:CX114" si="54">IF($K106="NON GAZETTED - SANVIDA",B106,0)</f>
        <v>0</v>
      </c>
      <c r="CU106" s="223">
        <f t="shared" si="54"/>
        <v>0</v>
      </c>
      <c r="CV106" s="223">
        <f t="shared" si="54"/>
        <v>0</v>
      </c>
      <c r="CW106" s="223">
        <f t="shared" si="54"/>
        <v>0</v>
      </c>
      <c r="CX106" s="223">
        <f t="shared" si="54"/>
        <v>0</v>
      </c>
      <c r="CY106" s="223">
        <f t="shared" si="50"/>
        <v>0</v>
      </c>
      <c r="CZ106" s="223">
        <f t="shared" si="50"/>
        <v>0</v>
      </c>
      <c r="DA106" s="223">
        <f t="shared" si="50"/>
        <v>0</v>
      </c>
      <c r="DB106" s="223">
        <f t="shared" si="50"/>
        <v>0</v>
      </c>
      <c r="DC106" s="223">
        <f t="shared" si="50"/>
        <v>0</v>
      </c>
      <c r="DD106" s="223" t="str">
        <f t="shared" si="18"/>
        <v/>
      </c>
    </row>
    <row r="107" spans="1:108" ht="18.75">
      <c r="A107" s="257">
        <v>44</v>
      </c>
      <c r="B107" s="215"/>
      <c r="C107" s="216"/>
      <c r="D107" s="217"/>
      <c r="E107" s="218"/>
      <c r="F107" s="218"/>
      <c r="G107" s="219"/>
      <c r="H107" s="218"/>
      <c r="I107" s="218"/>
      <c r="J107" s="218"/>
      <c r="K107" s="220"/>
      <c r="L107" s="269"/>
      <c r="M107" s="169"/>
      <c r="N107" s="169"/>
      <c r="O107" s="169"/>
      <c r="AC107" t="str">
        <f t="shared" si="19"/>
        <v/>
      </c>
      <c r="AD107">
        <f t="shared" si="20"/>
        <v>1</v>
      </c>
      <c r="AE107" t="str">
        <f>IF(AND(AQ107=""),"",IF(AQ107=0,"",1+(MAX(AE$64:AE106))))</f>
        <v/>
      </c>
      <c r="AF107" s="221">
        <v>44</v>
      </c>
      <c r="AG107" s="222">
        <f t="shared" si="21"/>
        <v>0</v>
      </c>
      <c r="AH107" s="223">
        <f t="shared" si="22"/>
        <v>0</v>
      </c>
      <c r="AI107" s="223">
        <f t="shared" si="23"/>
        <v>0</v>
      </c>
      <c r="AJ107" s="223">
        <f t="shared" si="24"/>
        <v>0</v>
      </c>
      <c r="AK107" s="223">
        <f t="shared" si="25"/>
        <v>0</v>
      </c>
      <c r="AL107" s="223">
        <f t="shared" si="26"/>
        <v>0</v>
      </c>
      <c r="AM107" s="223">
        <f t="shared" si="27"/>
        <v>0</v>
      </c>
      <c r="AN107" s="223">
        <f t="shared" si="28"/>
        <v>0</v>
      </c>
      <c r="AO107" s="223">
        <f t="shared" si="29"/>
        <v>0</v>
      </c>
      <c r="AP107" s="223">
        <f t="shared" si="30"/>
        <v>0</v>
      </c>
      <c r="AQ107" s="223" t="str">
        <f t="shared" si="31"/>
        <v/>
      </c>
      <c r="AR107" t="str">
        <f>IF(AND(BD107=""),"",IF(BD107=0,"",1+(MAX(AR$64:AR106))))</f>
        <v/>
      </c>
      <c r="AS107" s="226">
        <v>44</v>
      </c>
      <c r="AT107" s="222">
        <f t="shared" si="32"/>
        <v>0</v>
      </c>
      <c r="AU107" s="224">
        <f t="shared" si="33"/>
        <v>0</v>
      </c>
      <c r="AV107" s="224">
        <f t="shared" si="34"/>
        <v>0</v>
      </c>
      <c r="AW107" s="224">
        <f t="shared" si="35"/>
        <v>0</v>
      </c>
      <c r="AX107" s="224">
        <f t="shared" si="36"/>
        <v>0</v>
      </c>
      <c r="AY107" s="224">
        <f t="shared" si="37"/>
        <v>0</v>
      </c>
      <c r="AZ107" s="224">
        <f t="shared" si="38"/>
        <v>0</v>
      </c>
      <c r="BA107" s="224">
        <f t="shared" si="39"/>
        <v>0</v>
      </c>
      <c r="BB107" s="224">
        <f t="shared" si="40"/>
        <v>0</v>
      </c>
      <c r="BC107" s="224">
        <f t="shared" si="41"/>
        <v>0</v>
      </c>
      <c r="BD107" s="223" t="str">
        <f t="shared" si="42"/>
        <v/>
      </c>
      <c r="BE107" t="str">
        <f>IF(AND(BQ107=""),"",IF(BQ107=0,"",1+(MAX(BE$64:BE106))))</f>
        <v/>
      </c>
      <c r="BF107" s="221">
        <v>44</v>
      </c>
      <c r="BG107" s="222">
        <f t="shared" si="51"/>
        <v>0</v>
      </c>
      <c r="BH107" s="223">
        <f t="shared" si="51"/>
        <v>0</v>
      </c>
      <c r="BI107" s="223">
        <f t="shared" si="51"/>
        <v>0</v>
      </c>
      <c r="BJ107" s="223">
        <f t="shared" si="51"/>
        <v>0</v>
      </c>
      <c r="BK107" s="223">
        <f t="shared" si="51"/>
        <v>0</v>
      </c>
      <c r="BL107" s="223">
        <f t="shared" si="47"/>
        <v>0</v>
      </c>
      <c r="BM107" s="223">
        <f t="shared" si="47"/>
        <v>0</v>
      </c>
      <c r="BN107" s="223">
        <f t="shared" si="47"/>
        <v>0</v>
      </c>
      <c r="BO107" s="223">
        <f t="shared" si="47"/>
        <v>0</v>
      </c>
      <c r="BP107" s="223">
        <f t="shared" si="47"/>
        <v>0</v>
      </c>
      <c r="BQ107" s="223" t="str">
        <f t="shared" si="12"/>
        <v/>
      </c>
      <c r="BR107" t="str">
        <f>IF(AND(CD107=""),"",IF(CD107=0,"",1+(MAX(BR$64:BR106))))</f>
        <v/>
      </c>
      <c r="BS107" s="226">
        <v>44</v>
      </c>
      <c r="BT107" s="222">
        <f t="shared" si="52"/>
        <v>0</v>
      </c>
      <c r="BU107" s="223">
        <f t="shared" si="52"/>
        <v>0</v>
      </c>
      <c r="BV107" s="223">
        <f t="shared" si="52"/>
        <v>0</v>
      </c>
      <c r="BW107" s="223">
        <f t="shared" si="52"/>
        <v>0</v>
      </c>
      <c r="BX107" s="223">
        <f t="shared" si="52"/>
        <v>0</v>
      </c>
      <c r="BY107" s="223">
        <f t="shared" si="48"/>
        <v>0</v>
      </c>
      <c r="BZ107" s="223">
        <f t="shared" si="48"/>
        <v>0</v>
      </c>
      <c r="CA107" s="223">
        <f t="shared" si="48"/>
        <v>0</v>
      </c>
      <c r="CB107" s="223">
        <f t="shared" si="48"/>
        <v>0</v>
      </c>
      <c r="CC107" s="223">
        <f t="shared" si="48"/>
        <v>0</v>
      </c>
      <c r="CD107" s="223" t="str">
        <f t="shared" si="14"/>
        <v/>
      </c>
      <c r="CE107" t="str">
        <f>IF(AND(CQ107=""),"",IF(CQ107=0,"",1+(MAX(CE$64:CE106))))</f>
        <v/>
      </c>
      <c r="CF107" s="221">
        <v>44</v>
      </c>
      <c r="CG107" s="222">
        <f t="shared" si="53"/>
        <v>0</v>
      </c>
      <c r="CH107" s="223">
        <f t="shared" si="53"/>
        <v>0</v>
      </c>
      <c r="CI107" s="223">
        <f t="shared" si="53"/>
        <v>0</v>
      </c>
      <c r="CJ107" s="223">
        <f t="shared" si="53"/>
        <v>0</v>
      </c>
      <c r="CK107" s="223">
        <f t="shared" si="53"/>
        <v>0</v>
      </c>
      <c r="CL107" s="223">
        <f t="shared" si="49"/>
        <v>0</v>
      </c>
      <c r="CM107" s="223">
        <f t="shared" si="49"/>
        <v>0</v>
      </c>
      <c r="CN107" s="223">
        <f t="shared" si="49"/>
        <v>0</v>
      </c>
      <c r="CO107" s="223">
        <f t="shared" si="49"/>
        <v>0</v>
      </c>
      <c r="CP107" s="223">
        <f t="shared" si="49"/>
        <v>0</v>
      </c>
      <c r="CQ107" s="223" t="str">
        <f t="shared" si="16"/>
        <v/>
      </c>
      <c r="CR107" t="str">
        <f>IF(AND(DD107=""),"",IF(DD107=0,"",1+(MAX(CR$64:CR106))))</f>
        <v/>
      </c>
      <c r="CS107" s="226">
        <v>44</v>
      </c>
      <c r="CT107" s="222">
        <f t="shared" si="54"/>
        <v>0</v>
      </c>
      <c r="CU107" s="223">
        <f t="shared" si="54"/>
        <v>0</v>
      </c>
      <c r="CV107" s="223">
        <f t="shared" si="54"/>
        <v>0</v>
      </c>
      <c r="CW107" s="223">
        <f t="shared" si="54"/>
        <v>0</v>
      </c>
      <c r="CX107" s="223">
        <f t="shared" si="54"/>
        <v>0</v>
      </c>
      <c r="CY107" s="223">
        <f t="shared" si="50"/>
        <v>0</v>
      </c>
      <c r="CZ107" s="223">
        <f t="shared" si="50"/>
        <v>0</v>
      </c>
      <c r="DA107" s="223">
        <f t="shared" si="50"/>
        <v>0</v>
      </c>
      <c r="DB107" s="223">
        <f t="shared" si="50"/>
        <v>0</v>
      </c>
      <c r="DC107" s="223">
        <f t="shared" si="50"/>
        <v>0</v>
      </c>
      <c r="DD107" s="223" t="str">
        <f t="shared" si="18"/>
        <v/>
      </c>
    </row>
    <row r="108" spans="1:108" ht="18.75">
      <c r="A108" s="257">
        <v>45</v>
      </c>
      <c r="B108" s="215"/>
      <c r="C108" s="216"/>
      <c r="D108" s="217"/>
      <c r="E108" s="218"/>
      <c r="F108" s="218"/>
      <c r="G108" s="219"/>
      <c r="H108" s="218"/>
      <c r="I108" s="218"/>
      <c r="J108" s="218"/>
      <c r="K108" s="220"/>
      <c r="L108" s="269"/>
      <c r="M108" s="169"/>
      <c r="N108" s="169"/>
      <c r="O108" s="169"/>
      <c r="AC108" t="str">
        <f t="shared" si="19"/>
        <v/>
      </c>
      <c r="AD108">
        <f t="shared" si="20"/>
        <v>1</v>
      </c>
      <c r="AE108" t="str">
        <f>IF(AND(AQ108=""),"",IF(AQ108=0,"",1+(MAX(AE$64:AE107))))</f>
        <v/>
      </c>
      <c r="AF108" s="221">
        <v>45</v>
      </c>
      <c r="AG108" s="222">
        <f t="shared" si="21"/>
        <v>0</v>
      </c>
      <c r="AH108" s="223">
        <f t="shared" si="22"/>
        <v>0</v>
      </c>
      <c r="AI108" s="223">
        <f t="shared" si="23"/>
        <v>0</v>
      </c>
      <c r="AJ108" s="223">
        <f t="shared" si="24"/>
        <v>0</v>
      </c>
      <c r="AK108" s="223">
        <f t="shared" si="25"/>
        <v>0</v>
      </c>
      <c r="AL108" s="223">
        <f t="shared" si="26"/>
        <v>0</v>
      </c>
      <c r="AM108" s="223">
        <f t="shared" si="27"/>
        <v>0</v>
      </c>
      <c r="AN108" s="223">
        <f t="shared" si="28"/>
        <v>0</v>
      </c>
      <c r="AO108" s="223">
        <f t="shared" si="29"/>
        <v>0</v>
      </c>
      <c r="AP108" s="223">
        <f t="shared" si="30"/>
        <v>0</v>
      </c>
      <c r="AQ108" s="223" t="str">
        <f t="shared" si="31"/>
        <v/>
      </c>
      <c r="AR108" t="str">
        <f>IF(AND(BD108=""),"",IF(BD108=0,"",1+(MAX(AR$64:AR107))))</f>
        <v/>
      </c>
      <c r="AS108" s="226">
        <v>45</v>
      </c>
      <c r="AT108" s="222">
        <f t="shared" si="32"/>
        <v>0</v>
      </c>
      <c r="AU108" s="224">
        <f t="shared" si="33"/>
        <v>0</v>
      </c>
      <c r="AV108" s="224">
        <f t="shared" si="34"/>
        <v>0</v>
      </c>
      <c r="AW108" s="224">
        <f t="shared" si="35"/>
        <v>0</v>
      </c>
      <c r="AX108" s="224">
        <f t="shared" si="36"/>
        <v>0</v>
      </c>
      <c r="AY108" s="224">
        <f t="shared" si="37"/>
        <v>0</v>
      </c>
      <c r="AZ108" s="224">
        <f t="shared" si="38"/>
        <v>0</v>
      </c>
      <c r="BA108" s="224">
        <f t="shared" si="39"/>
        <v>0</v>
      </c>
      <c r="BB108" s="224">
        <f t="shared" si="40"/>
        <v>0</v>
      </c>
      <c r="BC108" s="224">
        <f t="shared" si="41"/>
        <v>0</v>
      </c>
      <c r="BD108" s="223" t="str">
        <f t="shared" si="42"/>
        <v/>
      </c>
      <c r="BE108" t="str">
        <f>IF(AND(BQ108=""),"",IF(BQ108=0,"",1+(MAX(BE$64:BE107))))</f>
        <v/>
      </c>
      <c r="BF108" s="221">
        <v>45</v>
      </c>
      <c r="BG108" s="222">
        <f t="shared" si="51"/>
        <v>0</v>
      </c>
      <c r="BH108" s="223">
        <f t="shared" si="51"/>
        <v>0</v>
      </c>
      <c r="BI108" s="223">
        <f t="shared" si="51"/>
        <v>0</v>
      </c>
      <c r="BJ108" s="223">
        <f t="shared" si="51"/>
        <v>0</v>
      </c>
      <c r="BK108" s="223">
        <f t="shared" si="51"/>
        <v>0</v>
      </c>
      <c r="BL108" s="223">
        <f t="shared" si="47"/>
        <v>0</v>
      </c>
      <c r="BM108" s="223">
        <f t="shared" si="47"/>
        <v>0</v>
      </c>
      <c r="BN108" s="223">
        <f t="shared" si="47"/>
        <v>0</v>
      </c>
      <c r="BO108" s="223">
        <f t="shared" si="47"/>
        <v>0</v>
      </c>
      <c r="BP108" s="223">
        <f t="shared" si="47"/>
        <v>0</v>
      </c>
      <c r="BQ108" s="223" t="str">
        <f t="shared" si="12"/>
        <v/>
      </c>
      <c r="BR108" t="str">
        <f>IF(AND(CD108=""),"",IF(CD108=0,"",1+(MAX(BR$64:BR107))))</f>
        <v/>
      </c>
      <c r="BS108" s="226">
        <v>45</v>
      </c>
      <c r="BT108" s="222">
        <f t="shared" si="52"/>
        <v>0</v>
      </c>
      <c r="BU108" s="223">
        <f t="shared" si="52"/>
        <v>0</v>
      </c>
      <c r="BV108" s="223">
        <f t="shared" si="52"/>
        <v>0</v>
      </c>
      <c r="BW108" s="223">
        <f t="shared" si="52"/>
        <v>0</v>
      </c>
      <c r="BX108" s="223">
        <f t="shared" si="52"/>
        <v>0</v>
      </c>
      <c r="BY108" s="223">
        <f t="shared" si="48"/>
        <v>0</v>
      </c>
      <c r="BZ108" s="223">
        <f t="shared" si="48"/>
        <v>0</v>
      </c>
      <c r="CA108" s="223">
        <f t="shared" si="48"/>
        <v>0</v>
      </c>
      <c r="CB108" s="223">
        <f t="shared" si="48"/>
        <v>0</v>
      </c>
      <c r="CC108" s="223">
        <f t="shared" si="48"/>
        <v>0</v>
      </c>
      <c r="CD108" s="223" t="str">
        <f t="shared" si="14"/>
        <v/>
      </c>
      <c r="CE108" t="str">
        <f>IF(AND(CQ108=""),"",IF(CQ108=0,"",1+(MAX(CE$64:CE107))))</f>
        <v/>
      </c>
      <c r="CF108" s="221">
        <v>45</v>
      </c>
      <c r="CG108" s="222">
        <f t="shared" si="53"/>
        <v>0</v>
      </c>
      <c r="CH108" s="223">
        <f t="shared" si="53"/>
        <v>0</v>
      </c>
      <c r="CI108" s="223">
        <f t="shared" si="53"/>
        <v>0</v>
      </c>
      <c r="CJ108" s="223">
        <f t="shared" si="53"/>
        <v>0</v>
      </c>
      <c r="CK108" s="223">
        <f t="shared" si="53"/>
        <v>0</v>
      </c>
      <c r="CL108" s="223">
        <f t="shared" si="49"/>
        <v>0</v>
      </c>
      <c r="CM108" s="223">
        <f t="shared" si="49"/>
        <v>0</v>
      </c>
      <c r="CN108" s="223">
        <f t="shared" si="49"/>
        <v>0</v>
      </c>
      <c r="CO108" s="223">
        <f t="shared" si="49"/>
        <v>0</v>
      </c>
      <c r="CP108" s="223">
        <f t="shared" si="49"/>
        <v>0</v>
      </c>
      <c r="CQ108" s="223" t="str">
        <f t="shared" si="16"/>
        <v/>
      </c>
      <c r="CR108" t="str">
        <f>IF(AND(DD108=""),"",IF(DD108=0,"",1+(MAX(CR$64:CR107))))</f>
        <v/>
      </c>
      <c r="CS108" s="221">
        <v>45</v>
      </c>
      <c r="CT108" s="222">
        <f t="shared" si="54"/>
        <v>0</v>
      </c>
      <c r="CU108" s="223">
        <f t="shared" si="54"/>
        <v>0</v>
      </c>
      <c r="CV108" s="223">
        <f t="shared" si="54"/>
        <v>0</v>
      </c>
      <c r="CW108" s="223">
        <f t="shared" si="54"/>
        <v>0</v>
      </c>
      <c r="CX108" s="223">
        <f t="shared" si="54"/>
        <v>0</v>
      </c>
      <c r="CY108" s="223">
        <f t="shared" si="50"/>
        <v>0</v>
      </c>
      <c r="CZ108" s="223">
        <f t="shared" si="50"/>
        <v>0</v>
      </c>
      <c r="DA108" s="223">
        <f t="shared" si="50"/>
        <v>0</v>
      </c>
      <c r="DB108" s="223">
        <f t="shared" si="50"/>
        <v>0</v>
      </c>
      <c r="DC108" s="223">
        <f t="shared" si="50"/>
        <v>0</v>
      </c>
      <c r="DD108" s="223" t="str">
        <f t="shared" si="18"/>
        <v/>
      </c>
    </row>
    <row r="109" spans="1:108" ht="18.75">
      <c r="A109" s="257">
        <v>46</v>
      </c>
      <c r="B109" s="215"/>
      <c r="C109" s="216"/>
      <c r="D109" s="217"/>
      <c r="E109" s="218"/>
      <c r="F109" s="218"/>
      <c r="G109" s="219"/>
      <c r="H109" s="218"/>
      <c r="I109" s="218"/>
      <c r="J109" s="218"/>
      <c r="K109" s="220"/>
      <c r="L109" s="269"/>
      <c r="M109" s="169"/>
      <c r="N109" s="169"/>
      <c r="O109" s="169"/>
      <c r="AC109" t="str">
        <f t="shared" si="19"/>
        <v/>
      </c>
      <c r="AD109">
        <f t="shared" si="20"/>
        <v>1</v>
      </c>
      <c r="AE109" t="str">
        <f>IF(AND(AQ109=""),"",IF(AQ109=0,"",1+(MAX(AE$64:AE108))))</f>
        <v/>
      </c>
      <c r="AF109" s="221">
        <v>46</v>
      </c>
      <c r="AG109" s="222">
        <f t="shared" si="21"/>
        <v>0</v>
      </c>
      <c r="AH109" s="223">
        <f t="shared" si="22"/>
        <v>0</v>
      </c>
      <c r="AI109" s="223">
        <f t="shared" si="23"/>
        <v>0</v>
      </c>
      <c r="AJ109" s="223">
        <f t="shared" si="24"/>
        <v>0</v>
      </c>
      <c r="AK109" s="223">
        <f t="shared" si="25"/>
        <v>0</v>
      </c>
      <c r="AL109" s="223">
        <f t="shared" si="26"/>
        <v>0</v>
      </c>
      <c r="AM109" s="223">
        <f t="shared" si="27"/>
        <v>0</v>
      </c>
      <c r="AN109" s="223">
        <f t="shared" si="28"/>
        <v>0</v>
      </c>
      <c r="AO109" s="223">
        <f t="shared" si="29"/>
        <v>0</v>
      </c>
      <c r="AP109" s="223">
        <f t="shared" si="30"/>
        <v>0</v>
      </c>
      <c r="AQ109" s="223" t="str">
        <f t="shared" si="31"/>
        <v/>
      </c>
      <c r="AR109" t="str">
        <f>IF(AND(BD109=""),"",IF(BD109=0,"",1+(MAX(AR$64:AR108))))</f>
        <v/>
      </c>
      <c r="AS109" s="226">
        <v>46</v>
      </c>
      <c r="AT109" s="222">
        <f t="shared" si="32"/>
        <v>0</v>
      </c>
      <c r="AU109" s="224">
        <f t="shared" si="33"/>
        <v>0</v>
      </c>
      <c r="AV109" s="224">
        <f t="shared" si="34"/>
        <v>0</v>
      </c>
      <c r="AW109" s="224">
        <f t="shared" si="35"/>
        <v>0</v>
      </c>
      <c r="AX109" s="224">
        <f t="shared" si="36"/>
        <v>0</v>
      </c>
      <c r="AY109" s="224">
        <f t="shared" si="37"/>
        <v>0</v>
      </c>
      <c r="AZ109" s="224">
        <f t="shared" si="38"/>
        <v>0</v>
      </c>
      <c r="BA109" s="224">
        <f t="shared" si="39"/>
        <v>0</v>
      </c>
      <c r="BB109" s="224">
        <f t="shared" si="40"/>
        <v>0</v>
      </c>
      <c r="BC109" s="224">
        <f t="shared" si="41"/>
        <v>0</v>
      </c>
      <c r="BD109" s="223" t="str">
        <f t="shared" si="42"/>
        <v/>
      </c>
      <c r="BE109" t="str">
        <f>IF(AND(BQ109=""),"",IF(BQ109=0,"",1+(MAX(BE$64:BE108))))</f>
        <v/>
      </c>
      <c r="BF109" s="221">
        <v>46</v>
      </c>
      <c r="BG109" s="222">
        <f t="shared" si="51"/>
        <v>0</v>
      </c>
      <c r="BH109" s="223">
        <f t="shared" si="51"/>
        <v>0</v>
      </c>
      <c r="BI109" s="223">
        <f t="shared" si="51"/>
        <v>0</v>
      </c>
      <c r="BJ109" s="223">
        <f t="shared" si="51"/>
        <v>0</v>
      </c>
      <c r="BK109" s="223">
        <f t="shared" si="51"/>
        <v>0</v>
      </c>
      <c r="BL109" s="223">
        <f t="shared" si="47"/>
        <v>0</v>
      </c>
      <c r="BM109" s="223">
        <f t="shared" si="47"/>
        <v>0</v>
      </c>
      <c r="BN109" s="223">
        <f t="shared" si="47"/>
        <v>0</v>
      </c>
      <c r="BO109" s="223">
        <f t="shared" si="47"/>
        <v>0</v>
      </c>
      <c r="BP109" s="223">
        <f t="shared" si="47"/>
        <v>0</v>
      </c>
      <c r="BQ109" s="223" t="str">
        <f t="shared" si="12"/>
        <v/>
      </c>
      <c r="BR109" t="str">
        <f>IF(AND(CD109=""),"",IF(CD109=0,"",1+(MAX(BR$64:BR108))))</f>
        <v/>
      </c>
      <c r="BS109" s="226">
        <v>46</v>
      </c>
      <c r="BT109" s="222">
        <f t="shared" si="52"/>
        <v>0</v>
      </c>
      <c r="BU109" s="223">
        <f t="shared" si="52"/>
        <v>0</v>
      </c>
      <c r="BV109" s="223">
        <f t="shared" si="52"/>
        <v>0</v>
      </c>
      <c r="BW109" s="223">
        <f t="shared" si="52"/>
        <v>0</v>
      </c>
      <c r="BX109" s="223">
        <f t="shared" si="52"/>
        <v>0</v>
      </c>
      <c r="BY109" s="223">
        <f t="shared" si="48"/>
        <v>0</v>
      </c>
      <c r="BZ109" s="223">
        <f t="shared" si="48"/>
        <v>0</v>
      </c>
      <c r="CA109" s="223">
        <f t="shared" si="48"/>
        <v>0</v>
      </c>
      <c r="CB109" s="223">
        <f t="shared" si="48"/>
        <v>0</v>
      </c>
      <c r="CC109" s="223">
        <f t="shared" si="48"/>
        <v>0</v>
      </c>
      <c r="CD109" s="223" t="str">
        <f t="shared" si="14"/>
        <v/>
      </c>
      <c r="CE109" t="str">
        <f>IF(AND(CQ109=""),"",IF(CQ109=0,"",1+(MAX(CE$64:CE108))))</f>
        <v/>
      </c>
      <c r="CF109" s="221">
        <v>46</v>
      </c>
      <c r="CG109" s="222">
        <f t="shared" si="53"/>
        <v>0</v>
      </c>
      <c r="CH109" s="223">
        <f t="shared" si="53"/>
        <v>0</v>
      </c>
      <c r="CI109" s="223">
        <f t="shared" si="53"/>
        <v>0</v>
      </c>
      <c r="CJ109" s="223">
        <f t="shared" si="53"/>
        <v>0</v>
      </c>
      <c r="CK109" s="223">
        <f t="shared" si="53"/>
        <v>0</v>
      </c>
      <c r="CL109" s="223">
        <f t="shared" si="49"/>
        <v>0</v>
      </c>
      <c r="CM109" s="223">
        <f t="shared" si="49"/>
        <v>0</v>
      </c>
      <c r="CN109" s="223">
        <f t="shared" si="49"/>
        <v>0</v>
      </c>
      <c r="CO109" s="223">
        <f t="shared" si="49"/>
        <v>0</v>
      </c>
      <c r="CP109" s="223">
        <f t="shared" si="49"/>
        <v>0</v>
      </c>
      <c r="CQ109" s="223" t="str">
        <f t="shared" si="16"/>
        <v/>
      </c>
      <c r="CR109" t="str">
        <f>IF(AND(DD109=""),"",IF(DD109=0,"",1+(MAX(CR$64:CR108))))</f>
        <v/>
      </c>
      <c r="CS109" s="226">
        <v>46</v>
      </c>
      <c r="CT109" s="222">
        <f t="shared" si="54"/>
        <v>0</v>
      </c>
      <c r="CU109" s="223">
        <f t="shared" si="54"/>
        <v>0</v>
      </c>
      <c r="CV109" s="223">
        <f t="shared" si="54"/>
        <v>0</v>
      </c>
      <c r="CW109" s="223">
        <f t="shared" si="54"/>
        <v>0</v>
      </c>
      <c r="CX109" s="223">
        <f t="shared" si="54"/>
        <v>0</v>
      </c>
      <c r="CY109" s="223">
        <f t="shared" si="50"/>
        <v>0</v>
      </c>
      <c r="CZ109" s="223">
        <f t="shared" si="50"/>
        <v>0</v>
      </c>
      <c r="DA109" s="223">
        <f t="shared" si="50"/>
        <v>0</v>
      </c>
      <c r="DB109" s="223">
        <f t="shared" si="50"/>
        <v>0</v>
      </c>
      <c r="DC109" s="223">
        <f t="shared" si="50"/>
        <v>0</v>
      </c>
      <c r="DD109" s="223" t="str">
        <f t="shared" si="18"/>
        <v/>
      </c>
    </row>
    <row r="110" spans="1:108" ht="18.75">
      <c r="A110" s="257">
        <v>47</v>
      </c>
      <c r="B110" s="215"/>
      <c r="C110" s="216"/>
      <c r="D110" s="217"/>
      <c r="E110" s="218"/>
      <c r="F110" s="218"/>
      <c r="G110" s="219"/>
      <c r="H110" s="218"/>
      <c r="I110" s="218"/>
      <c r="J110" s="218"/>
      <c r="K110" s="220"/>
      <c r="L110" s="269"/>
      <c r="M110" s="169"/>
      <c r="N110" s="169"/>
      <c r="O110" s="169"/>
      <c r="AC110" t="str">
        <f t="shared" si="19"/>
        <v/>
      </c>
      <c r="AD110">
        <f t="shared" si="20"/>
        <v>1</v>
      </c>
      <c r="AE110" t="str">
        <f>IF(AND(AQ110=""),"",IF(AQ110=0,"",1+(MAX(AE$64:AE109))))</f>
        <v/>
      </c>
      <c r="AF110" s="221">
        <v>47</v>
      </c>
      <c r="AG110" s="222">
        <f t="shared" si="21"/>
        <v>0</v>
      </c>
      <c r="AH110" s="223">
        <f t="shared" si="22"/>
        <v>0</v>
      </c>
      <c r="AI110" s="223">
        <f t="shared" si="23"/>
        <v>0</v>
      </c>
      <c r="AJ110" s="223">
        <f t="shared" si="24"/>
        <v>0</v>
      </c>
      <c r="AK110" s="223">
        <f t="shared" si="25"/>
        <v>0</v>
      </c>
      <c r="AL110" s="223">
        <f t="shared" si="26"/>
        <v>0</v>
      </c>
      <c r="AM110" s="223">
        <f t="shared" si="27"/>
        <v>0</v>
      </c>
      <c r="AN110" s="223">
        <f t="shared" si="28"/>
        <v>0</v>
      </c>
      <c r="AO110" s="223">
        <f t="shared" si="29"/>
        <v>0</v>
      </c>
      <c r="AP110" s="223">
        <f t="shared" si="30"/>
        <v>0</v>
      </c>
      <c r="AQ110" s="223" t="str">
        <f t="shared" si="31"/>
        <v/>
      </c>
      <c r="AR110" t="str">
        <f>IF(AND(BD110=""),"",IF(BD110=0,"",1+(MAX(AR$64:AR109))))</f>
        <v/>
      </c>
      <c r="AS110" s="226">
        <v>47</v>
      </c>
      <c r="AT110" s="222">
        <f t="shared" si="32"/>
        <v>0</v>
      </c>
      <c r="AU110" s="224">
        <f t="shared" si="33"/>
        <v>0</v>
      </c>
      <c r="AV110" s="224">
        <f t="shared" si="34"/>
        <v>0</v>
      </c>
      <c r="AW110" s="224">
        <f t="shared" si="35"/>
        <v>0</v>
      </c>
      <c r="AX110" s="224">
        <f t="shared" si="36"/>
        <v>0</v>
      </c>
      <c r="AY110" s="224">
        <f t="shared" si="37"/>
        <v>0</v>
      </c>
      <c r="AZ110" s="224">
        <f t="shared" si="38"/>
        <v>0</v>
      </c>
      <c r="BA110" s="224">
        <f t="shared" si="39"/>
        <v>0</v>
      </c>
      <c r="BB110" s="224">
        <f t="shared" si="40"/>
        <v>0</v>
      </c>
      <c r="BC110" s="224">
        <f t="shared" si="41"/>
        <v>0</v>
      </c>
      <c r="BD110" s="223" t="str">
        <f t="shared" si="42"/>
        <v/>
      </c>
      <c r="BE110" t="str">
        <f>IF(AND(BQ110=""),"",IF(BQ110=0,"",1+(MAX(BE$64:BE109))))</f>
        <v/>
      </c>
      <c r="BF110" s="221">
        <v>47</v>
      </c>
      <c r="BG110" s="222">
        <f t="shared" si="51"/>
        <v>0</v>
      </c>
      <c r="BH110" s="223">
        <f t="shared" si="51"/>
        <v>0</v>
      </c>
      <c r="BI110" s="223">
        <f t="shared" si="51"/>
        <v>0</v>
      </c>
      <c r="BJ110" s="223">
        <f t="shared" si="51"/>
        <v>0</v>
      </c>
      <c r="BK110" s="223">
        <f t="shared" si="51"/>
        <v>0</v>
      </c>
      <c r="BL110" s="223">
        <f t="shared" si="47"/>
        <v>0</v>
      </c>
      <c r="BM110" s="223">
        <f t="shared" si="47"/>
        <v>0</v>
      </c>
      <c r="BN110" s="223">
        <f t="shared" si="47"/>
        <v>0</v>
      </c>
      <c r="BO110" s="223">
        <f t="shared" si="47"/>
        <v>0</v>
      </c>
      <c r="BP110" s="223">
        <f t="shared" si="47"/>
        <v>0</v>
      </c>
      <c r="BQ110" s="223" t="str">
        <f t="shared" si="12"/>
        <v/>
      </c>
      <c r="BR110" t="str">
        <f>IF(AND(CD110=""),"",IF(CD110=0,"",1+(MAX(BR$64:BR109))))</f>
        <v/>
      </c>
      <c r="BS110" s="226">
        <v>47</v>
      </c>
      <c r="BT110" s="222">
        <f t="shared" si="52"/>
        <v>0</v>
      </c>
      <c r="BU110" s="223">
        <f t="shared" si="52"/>
        <v>0</v>
      </c>
      <c r="BV110" s="223">
        <f t="shared" si="52"/>
        <v>0</v>
      </c>
      <c r="BW110" s="223">
        <f t="shared" si="52"/>
        <v>0</v>
      </c>
      <c r="BX110" s="223">
        <f t="shared" si="52"/>
        <v>0</v>
      </c>
      <c r="BY110" s="223">
        <f t="shared" si="48"/>
        <v>0</v>
      </c>
      <c r="BZ110" s="223">
        <f t="shared" si="48"/>
        <v>0</v>
      </c>
      <c r="CA110" s="223">
        <f t="shared" si="48"/>
        <v>0</v>
      </c>
      <c r="CB110" s="223">
        <f t="shared" si="48"/>
        <v>0</v>
      </c>
      <c r="CC110" s="223">
        <f t="shared" si="48"/>
        <v>0</v>
      </c>
      <c r="CD110" s="223" t="str">
        <f t="shared" si="14"/>
        <v/>
      </c>
      <c r="CE110" t="str">
        <f>IF(AND(CQ110=""),"",IF(CQ110=0,"",1+(MAX(CE$64:CE109))))</f>
        <v/>
      </c>
      <c r="CF110" s="221">
        <v>47</v>
      </c>
      <c r="CG110" s="222">
        <f t="shared" si="53"/>
        <v>0</v>
      </c>
      <c r="CH110" s="223">
        <f t="shared" si="53"/>
        <v>0</v>
      </c>
      <c r="CI110" s="223">
        <f t="shared" si="53"/>
        <v>0</v>
      </c>
      <c r="CJ110" s="223">
        <f t="shared" si="53"/>
        <v>0</v>
      </c>
      <c r="CK110" s="223">
        <f t="shared" si="53"/>
        <v>0</v>
      </c>
      <c r="CL110" s="223">
        <f t="shared" si="49"/>
        <v>0</v>
      </c>
      <c r="CM110" s="223">
        <f t="shared" si="49"/>
        <v>0</v>
      </c>
      <c r="CN110" s="223">
        <f t="shared" si="49"/>
        <v>0</v>
      </c>
      <c r="CO110" s="223">
        <f t="shared" si="49"/>
        <v>0</v>
      </c>
      <c r="CP110" s="223">
        <f t="shared" si="49"/>
        <v>0</v>
      </c>
      <c r="CQ110" s="223" t="str">
        <f t="shared" si="16"/>
        <v/>
      </c>
      <c r="CR110" t="str">
        <f>IF(AND(DD110=""),"",IF(DD110=0,"",1+(MAX(CR$64:CR109))))</f>
        <v/>
      </c>
      <c r="CS110" s="221">
        <v>47</v>
      </c>
      <c r="CT110" s="222">
        <f t="shared" si="54"/>
        <v>0</v>
      </c>
      <c r="CU110" s="223">
        <f t="shared" si="54"/>
        <v>0</v>
      </c>
      <c r="CV110" s="223">
        <f t="shared" si="54"/>
        <v>0</v>
      </c>
      <c r="CW110" s="223">
        <f t="shared" si="54"/>
        <v>0</v>
      </c>
      <c r="CX110" s="223">
        <f t="shared" si="54"/>
        <v>0</v>
      </c>
      <c r="CY110" s="223">
        <f t="shared" si="50"/>
        <v>0</v>
      </c>
      <c r="CZ110" s="223">
        <f t="shared" si="50"/>
        <v>0</v>
      </c>
      <c r="DA110" s="223">
        <f t="shared" si="50"/>
        <v>0</v>
      </c>
      <c r="DB110" s="223">
        <f t="shared" si="50"/>
        <v>0</v>
      </c>
      <c r="DC110" s="223">
        <f t="shared" si="50"/>
        <v>0</v>
      </c>
      <c r="DD110" s="223" t="str">
        <f t="shared" si="18"/>
        <v/>
      </c>
    </row>
    <row r="111" spans="1:108" ht="18.75">
      <c r="A111" s="257">
        <v>48</v>
      </c>
      <c r="B111" s="215"/>
      <c r="C111" s="216"/>
      <c r="D111" s="217"/>
      <c r="E111" s="218"/>
      <c r="F111" s="218"/>
      <c r="G111" s="219"/>
      <c r="H111" s="218"/>
      <c r="I111" s="218"/>
      <c r="J111" s="218"/>
      <c r="K111" s="220"/>
      <c r="L111" s="269"/>
      <c r="M111" s="169"/>
      <c r="N111" s="169"/>
      <c r="O111" s="169"/>
      <c r="AC111" t="str">
        <f t="shared" si="19"/>
        <v/>
      </c>
      <c r="AD111">
        <f t="shared" si="20"/>
        <v>1</v>
      </c>
      <c r="AE111" t="str">
        <f>IF(AND(AQ111=""),"",IF(AQ111=0,"",1+(MAX(AE$64:AE110))))</f>
        <v/>
      </c>
      <c r="AF111" s="221">
        <v>48</v>
      </c>
      <c r="AG111" s="222">
        <f t="shared" si="21"/>
        <v>0</v>
      </c>
      <c r="AH111" s="223">
        <f t="shared" si="22"/>
        <v>0</v>
      </c>
      <c r="AI111" s="223">
        <f t="shared" si="23"/>
        <v>0</v>
      </c>
      <c r="AJ111" s="223">
        <f t="shared" si="24"/>
        <v>0</v>
      </c>
      <c r="AK111" s="223">
        <f t="shared" si="25"/>
        <v>0</v>
      </c>
      <c r="AL111" s="223">
        <f t="shared" si="26"/>
        <v>0</v>
      </c>
      <c r="AM111" s="223">
        <f t="shared" si="27"/>
        <v>0</v>
      </c>
      <c r="AN111" s="223">
        <f t="shared" si="28"/>
        <v>0</v>
      </c>
      <c r="AO111" s="223">
        <f t="shared" si="29"/>
        <v>0</v>
      </c>
      <c r="AP111" s="223">
        <f t="shared" si="30"/>
        <v>0</v>
      </c>
      <c r="AQ111" s="223" t="str">
        <f t="shared" si="31"/>
        <v/>
      </c>
      <c r="AR111" t="str">
        <f>IF(AND(BD111=""),"",IF(BD111=0,"",1+(MAX(AR$64:AR110))))</f>
        <v/>
      </c>
      <c r="AS111" s="226">
        <v>48</v>
      </c>
      <c r="AT111" s="222">
        <f t="shared" si="32"/>
        <v>0</v>
      </c>
      <c r="AU111" s="224">
        <f t="shared" si="33"/>
        <v>0</v>
      </c>
      <c r="AV111" s="224">
        <f t="shared" si="34"/>
        <v>0</v>
      </c>
      <c r="AW111" s="224">
        <f t="shared" si="35"/>
        <v>0</v>
      </c>
      <c r="AX111" s="224">
        <f t="shared" si="36"/>
        <v>0</v>
      </c>
      <c r="AY111" s="224">
        <f t="shared" si="37"/>
        <v>0</v>
      </c>
      <c r="AZ111" s="224">
        <f t="shared" si="38"/>
        <v>0</v>
      </c>
      <c r="BA111" s="224">
        <f t="shared" si="39"/>
        <v>0</v>
      </c>
      <c r="BB111" s="224">
        <f t="shared" si="40"/>
        <v>0</v>
      </c>
      <c r="BC111" s="224">
        <f t="shared" si="41"/>
        <v>0</v>
      </c>
      <c r="BD111" s="223" t="str">
        <f t="shared" si="42"/>
        <v/>
      </c>
      <c r="BE111" t="str">
        <f>IF(AND(BQ111=""),"",IF(BQ111=0,"",1+(MAX(BE$64:BE110))))</f>
        <v/>
      </c>
      <c r="BF111" s="221">
        <v>48</v>
      </c>
      <c r="BG111" s="222">
        <f t="shared" si="51"/>
        <v>0</v>
      </c>
      <c r="BH111" s="223">
        <f t="shared" si="51"/>
        <v>0</v>
      </c>
      <c r="BI111" s="223">
        <f t="shared" si="51"/>
        <v>0</v>
      </c>
      <c r="BJ111" s="223">
        <f t="shared" si="51"/>
        <v>0</v>
      </c>
      <c r="BK111" s="223">
        <f t="shared" si="51"/>
        <v>0</v>
      </c>
      <c r="BL111" s="223">
        <f t="shared" si="47"/>
        <v>0</v>
      </c>
      <c r="BM111" s="223">
        <f t="shared" si="47"/>
        <v>0</v>
      </c>
      <c r="BN111" s="223">
        <f t="shared" si="47"/>
        <v>0</v>
      </c>
      <c r="BO111" s="223">
        <f t="shared" si="47"/>
        <v>0</v>
      </c>
      <c r="BP111" s="223">
        <f t="shared" si="47"/>
        <v>0</v>
      </c>
      <c r="BQ111" s="223" t="str">
        <f t="shared" si="12"/>
        <v/>
      </c>
      <c r="BR111" t="str">
        <f>IF(AND(CD111=""),"",IF(CD111=0,"",1+(MAX(BR$64:BR110))))</f>
        <v/>
      </c>
      <c r="BS111" s="226">
        <v>48</v>
      </c>
      <c r="BT111" s="222">
        <f t="shared" si="52"/>
        <v>0</v>
      </c>
      <c r="BU111" s="223">
        <f t="shared" si="52"/>
        <v>0</v>
      </c>
      <c r="BV111" s="223">
        <f t="shared" si="52"/>
        <v>0</v>
      </c>
      <c r="BW111" s="223">
        <f t="shared" si="52"/>
        <v>0</v>
      </c>
      <c r="BX111" s="223">
        <f t="shared" si="52"/>
        <v>0</v>
      </c>
      <c r="BY111" s="223">
        <f t="shared" si="48"/>
        <v>0</v>
      </c>
      <c r="BZ111" s="223">
        <f t="shared" si="48"/>
        <v>0</v>
      </c>
      <c r="CA111" s="223">
        <f t="shared" si="48"/>
        <v>0</v>
      </c>
      <c r="CB111" s="223">
        <f t="shared" si="48"/>
        <v>0</v>
      </c>
      <c r="CC111" s="223">
        <f t="shared" si="48"/>
        <v>0</v>
      </c>
      <c r="CD111" s="223" t="str">
        <f t="shared" si="14"/>
        <v/>
      </c>
      <c r="CE111" t="str">
        <f>IF(AND(CQ111=""),"",IF(CQ111=0,"",1+(MAX(CE$64:CE110))))</f>
        <v/>
      </c>
      <c r="CF111" s="221">
        <v>48</v>
      </c>
      <c r="CG111" s="222">
        <f t="shared" si="53"/>
        <v>0</v>
      </c>
      <c r="CH111" s="223">
        <f t="shared" si="53"/>
        <v>0</v>
      </c>
      <c r="CI111" s="223">
        <f t="shared" si="53"/>
        <v>0</v>
      </c>
      <c r="CJ111" s="223">
        <f t="shared" si="53"/>
        <v>0</v>
      </c>
      <c r="CK111" s="223">
        <f t="shared" si="53"/>
        <v>0</v>
      </c>
      <c r="CL111" s="223">
        <f t="shared" si="49"/>
        <v>0</v>
      </c>
      <c r="CM111" s="223">
        <f t="shared" si="49"/>
        <v>0</v>
      </c>
      <c r="CN111" s="223">
        <f t="shared" si="49"/>
        <v>0</v>
      </c>
      <c r="CO111" s="223">
        <f t="shared" si="49"/>
        <v>0</v>
      </c>
      <c r="CP111" s="223">
        <f t="shared" si="49"/>
        <v>0</v>
      </c>
      <c r="CQ111" s="223" t="str">
        <f t="shared" si="16"/>
        <v/>
      </c>
      <c r="CR111" t="str">
        <f>IF(AND(DD111=""),"",IF(DD111=0,"",1+(MAX(CR$64:CR110))))</f>
        <v/>
      </c>
      <c r="CS111" s="226">
        <v>48</v>
      </c>
      <c r="CT111" s="222">
        <f t="shared" si="54"/>
        <v>0</v>
      </c>
      <c r="CU111" s="223">
        <f t="shared" si="54"/>
        <v>0</v>
      </c>
      <c r="CV111" s="223">
        <f t="shared" si="54"/>
        <v>0</v>
      </c>
      <c r="CW111" s="223">
        <f t="shared" si="54"/>
        <v>0</v>
      </c>
      <c r="CX111" s="223">
        <f t="shared" si="54"/>
        <v>0</v>
      </c>
      <c r="CY111" s="223">
        <f t="shared" si="50"/>
        <v>0</v>
      </c>
      <c r="CZ111" s="223">
        <f t="shared" si="50"/>
        <v>0</v>
      </c>
      <c r="DA111" s="223">
        <f t="shared" si="50"/>
        <v>0</v>
      </c>
      <c r="DB111" s="223">
        <f t="shared" si="50"/>
        <v>0</v>
      </c>
      <c r="DC111" s="223">
        <f t="shared" si="50"/>
        <v>0</v>
      </c>
      <c r="DD111" s="223" t="str">
        <f t="shared" si="18"/>
        <v/>
      </c>
    </row>
    <row r="112" spans="1:108" ht="18.75">
      <c r="A112" s="257">
        <v>49</v>
      </c>
      <c r="B112" s="215"/>
      <c r="C112" s="216"/>
      <c r="D112" s="217"/>
      <c r="E112" s="218"/>
      <c r="F112" s="218"/>
      <c r="G112" s="219"/>
      <c r="H112" s="218"/>
      <c r="I112" s="218"/>
      <c r="J112" s="218"/>
      <c r="K112" s="220"/>
      <c r="L112" s="269"/>
      <c r="M112" s="169"/>
      <c r="N112" s="169"/>
      <c r="O112" s="169"/>
      <c r="AC112" t="str">
        <f t="shared" si="19"/>
        <v/>
      </c>
      <c r="AD112">
        <f t="shared" si="20"/>
        <v>1</v>
      </c>
      <c r="AE112" t="str">
        <f>IF(AND(AQ112=""),"",IF(AQ112=0,"",1+(MAX(AE$64:AE111))))</f>
        <v/>
      </c>
      <c r="AF112" s="221">
        <v>49</v>
      </c>
      <c r="AG112" s="222">
        <f t="shared" si="21"/>
        <v>0</v>
      </c>
      <c r="AH112" s="223">
        <f t="shared" si="22"/>
        <v>0</v>
      </c>
      <c r="AI112" s="223">
        <f t="shared" si="23"/>
        <v>0</v>
      </c>
      <c r="AJ112" s="223">
        <f t="shared" si="24"/>
        <v>0</v>
      </c>
      <c r="AK112" s="223">
        <f t="shared" si="25"/>
        <v>0</v>
      </c>
      <c r="AL112" s="223">
        <f t="shared" si="26"/>
        <v>0</v>
      </c>
      <c r="AM112" s="223">
        <f t="shared" si="27"/>
        <v>0</v>
      </c>
      <c r="AN112" s="223">
        <f t="shared" si="28"/>
        <v>0</v>
      </c>
      <c r="AO112" s="223">
        <f t="shared" si="29"/>
        <v>0</v>
      </c>
      <c r="AP112" s="223">
        <f t="shared" si="30"/>
        <v>0</v>
      </c>
      <c r="AQ112" s="223" t="str">
        <f t="shared" si="31"/>
        <v/>
      </c>
      <c r="AR112" t="str">
        <f>IF(AND(BD112=""),"",IF(BD112=0,"",1+(MAX(AR$64:AR111))))</f>
        <v/>
      </c>
      <c r="AS112" s="226">
        <v>49</v>
      </c>
      <c r="AT112" s="222">
        <f t="shared" si="32"/>
        <v>0</v>
      </c>
      <c r="AU112" s="224">
        <f t="shared" si="33"/>
        <v>0</v>
      </c>
      <c r="AV112" s="224">
        <f t="shared" si="34"/>
        <v>0</v>
      </c>
      <c r="AW112" s="224">
        <f t="shared" si="35"/>
        <v>0</v>
      </c>
      <c r="AX112" s="224">
        <f t="shared" si="36"/>
        <v>0</v>
      </c>
      <c r="AY112" s="224">
        <f t="shared" si="37"/>
        <v>0</v>
      </c>
      <c r="AZ112" s="224">
        <f t="shared" si="38"/>
        <v>0</v>
      </c>
      <c r="BA112" s="224">
        <f t="shared" si="39"/>
        <v>0</v>
      </c>
      <c r="BB112" s="224">
        <f t="shared" si="40"/>
        <v>0</v>
      </c>
      <c r="BC112" s="224">
        <f t="shared" si="41"/>
        <v>0</v>
      </c>
      <c r="BD112" s="223" t="str">
        <f t="shared" si="42"/>
        <v/>
      </c>
      <c r="BE112" t="str">
        <f>IF(AND(BQ112=""),"",IF(BQ112=0,"",1+(MAX(BE$64:BE111))))</f>
        <v/>
      </c>
      <c r="BF112" s="221">
        <v>49</v>
      </c>
      <c r="BG112" s="222">
        <f t="shared" si="51"/>
        <v>0</v>
      </c>
      <c r="BH112" s="223">
        <f t="shared" si="51"/>
        <v>0</v>
      </c>
      <c r="BI112" s="223">
        <f t="shared" si="51"/>
        <v>0</v>
      </c>
      <c r="BJ112" s="223">
        <f t="shared" si="51"/>
        <v>0</v>
      </c>
      <c r="BK112" s="223">
        <f t="shared" si="51"/>
        <v>0</v>
      </c>
      <c r="BL112" s="223">
        <f t="shared" si="47"/>
        <v>0</v>
      </c>
      <c r="BM112" s="223">
        <f t="shared" si="47"/>
        <v>0</v>
      </c>
      <c r="BN112" s="223">
        <f t="shared" si="47"/>
        <v>0</v>
      </c>
      <c r="BO112" s="223">
        <f t="shared" si="47"/>
        <v>0</v>
      </c>
      <c r="BP112" s="223">
        <f t="shared" si="47"/>
        <v>0</v>
      </c>
      <c r="BQ112" s="223" t="str">
        <f t="shared" si="12"/>
        <v/>
      </c>
      <c r="BR112" t="str">
        <f>IF(AND(CD112=""),"",IF(CD112=0,"",1+(MAX(BR$64:BR111))))</f>
        <v/>
      </c>
      <c r="BS112" s="226">
        <v>49</v>
      </c>
      <c r="BT112" s="222">
        <f t="shared" si="52"/>
        <v>0</v>
      </c>
      <c r="BU112" s="223">
        <f t="shared" si="52"/>
        <v>0</v>
      </c>
      <c r="BV112" s="223">
        <f t="shared" si="52"/>
        <v>0</v>
      </c>
      <c r="BW112" s="223">
        <f t="shared" si="52"/>
        <v>0</v>
      </c>
      <c r="BX112" s="223">
        <f t="shared" si="52"/>
        <v>0</v>
      </c>
      <c r="BY112" s="223">
        <f t="shared" si="48"/>
        <v>0</v>
      </c>
      <c r="BZ112" s="223">
        <f t="shared" si="48"/>
        <v>0</v>
      </c>
      <c r="CA112" s="223">
        <f t="shared" si="48"/>
        <v>0</v>
      </c>
      <c r="CB112" s="223">
        <f t="shared" si="48"/>
        <v>0</v>
      </c>
      <c r="CC112" s="223">
        <f t="shared" si="48"/>
        <v>0</v>
      </c>
      <c r="CD112" s="223" t="str">
        <f t="shared" si="14"/>
        <v/>
      </c>
      <c r="CE112" t="str">
        <f>IF(AND(CQ112=""),"",IF(CQ112=0,"",1+(MAX(CE$64:CE111))))</f>
        <v/>
      </c>
      <c r="CF112" s="221">
        <v>49</v>
      </c>
      <c r="CG112" s="222">
        <f t="shared" si="53"/>
        <v>0</v>
      </c>
      <c r="CH112" s="223">
        <f t="shared" si="53"/>
        <v>0</v>
      </c>
      <c r="CI112" s="223">
        <f t="shared" si="53"/>
        <v>0</v>
      </c>
      <c r="CJ112" s="223">
        <f t="shared" si="53"/>
        <v>0</v>
      </c>
      <c r="CK112" s="223">
        <f t="shared" si="53"/>
        <v>0</v>
      </c>
      <c r="CL112" s="223">
        <f t="shared" si="49"/>
        <v>0</v>
      </c>
      <c r="CM112" s="223">
        <f t="shared" si="49"/>
        <v>0</v>
      </c>
      <c r="CN112" s="223">
        <f t="shared" si="49"/>
        <v>0</v>
      </c>
      <c r="CO112" s="223">
        <f t="shared" si="49"/>
        <v>0</v>
      </c>
      <c r="CP112" s="223">
        <f t="shared" si="49"/>
        <v>0</v>
      </c>
      <c r="CQ112" s="223" t="str">
        <f t="shared" si="16"/>
        <v/>
      </c>
      <c r="CR112" t="str">
        <f>IF(AND(DD112=""),"",IF(DD112=0,"",1+(MAX(CR$64:CR111))))</f>
        <v/>
      </c>
      <c r="CS112" s="221">
        <v>49</v>
      </c>
      <c r="CT112" s="222">
        <f t="shared" si="54"/>
        <v>0</v>
      </c>
      <c r="CU112" s="223">
        <f t="shared" si="54"/>
        <v>0</v>
      </c>
      <c r="CV112" s="223">
        <f t="shared" si="54"/>
        <v>0</v>
      </c>
      <c r="CW112" s="223">
        <f t="shared" si="54"/>
        <v>0</v>
      </c>
      <c r="CX112" s="223">
        <f t="shared" si="54"/>
        <v>0</v>
      </c>
      <c r="CY112" s="223">
        <f t="shared" si="50"/>
        <v>0</v>
      </c>
      <c r="CZ112" s="223">
        <f t="shared" si="50"/>
        <v>0</v>
      </c>
      <c r="DA112" s="223">
        <f t="shared" si="50"/>
        <v>0</v>
      </c>
      <c r="DB112" s="223">
        <f t="shared" si="50"/>
        <v>0</v>
      </c>
      <c r="DC112" s="223">
        <f t="shared" si="50"/>
        <v>0</v>
      </c>
      <c r="DD112" s="223" t="str">
        <f t="shared" si="18"/>
        <v/>
      </c>
    </row>
    <row r="113" spans="1:108" ht="18.75">
      <c r="A113" s="257">
        <v>50</v>
      </c>
      <c r="B113" s="215"/>
      <c r="C113" s="216"/>
      <c r="D113" s="217"/>
      <c r="E113" s="227"/>
      <c r="F113" s="218"/>
      <c r="G113" s="219"/>
      <c r="H113" s="218"/>
      <c r="I113" s="218"/>
      <c r="J113" s="218"/>
      <c r="K113" s="220"/>
      <c r="L113" s="269"/>
      <c r="M113" s="169"/>
      <c r="N113" s="169"/>
      <c r="O113" s="169"/>
      <c r="AC113" t="str">
        <f t="shared" si="19"/>
        <v/>
      </c>
      <c r="AE113" t="str">
        <f>IF(AND(AQ113=""),"",IF(AQ113=0,"",1+(MAX(AE$64:AE112))))</f>
        <v/>
      </c>
      <c r="AF113" s="221">
        <v>50</v>
      </c>
      <c r="AG113" s="222">
        <f t="shared" si="21"/>
        <v>0</v>
      </c>
      <c r="AH113" s="223">
        <f t="shared" si="22"/>
        <v>0</v>
      </c>
      <c r="AI113" s="223">
        <f t="shared" si="23"/>
        <v>0</v>
      </c>
      <c r="AJ113" s="223">
        <f t="shared" si="24"/>
        <v>0</v>
      </c>
      <c r="AK113" s="223">
        <f t="shared" si="25"/>
        <v>0</v>
      </c>
      <c r="AL113" s="223">
        <f t="shared" si="26"/>
        <v>0</v>
      </c>
      <c r="AM113" s="223">
        <f t="shared" si="27"/>
        <v>0</v>
      </c>
      <c r="AN113" s="223">
        <f t="shared" si="28"/>
        <v>0</v>
      </c>
      <c r="AO113" s="223">
        <f t="shared" si="29"/>
        <v>0</v>
      </c>
      <c r="AP113" s="223">
        <f t="shared" si="30"/>
        <v>0</v>
      </c>
      <c r="AQ113" s="223" t="str">
        <f t="shared" si="31"/>
        <v/>
      </c>
      <c r="AR113" t="str">
        <f>IF(AND(BD113=""),"",IF(BD113=0,"",1+(MAX(AR$64:AR112))))</f>
        <v/>
      </c>
      <c r="AS113" s="226">
        <v>50</v>
      </c>
      <c r="AT113" s="222">
        <f t="shared" si="32"/>
        <v>0</v>
      </c>
      <c r="AU113" s="224">
        <f t="shared" si="33"/>
        <v>0</v>
      </c>
      <c r="AV113" s="224">
        <f t="shared" si="34"/>
        <v>0</v>
      </c>
      <c r="AW113" s="224">
        <f t="shared" si="35"/>
        <v>0</v>
      </c>
      <c r="AX113" s="224">
        <f t="shared" si="36"/>
        <v>0</v>
      </c>
      <c r="AY113" s="224">
        <f t="shared" si="37"/>
        <v>0</v>
      </c>
      <c r="AZ113" s="224">
        <f t="shared" si="38"/>
        <v>0</v>
      </c>
      <c r="BA113" s="224">
        <f t="shared" si="39"/>
        <v>0</v>
      </c>
      <c r="BB113" s="224">
        <f t="shared" si="40"/>
        <v>0</v>
      </c>
      <c r="BC113" s="224">
        <f t="shared" si="41"/>
        <v>0</v>
      </c>
      <c r="BD113" s="223" t="str">
        <f t="shared" si="42"/>
        <v/>
      </c>
      <c r="BE113" t="str">
        <f>IF(AND(BQ113=""),"",IF(BQ113=0,"",1+(MAX(BE$64:BE112))))</f>
        <v/>
      </c>
      <c r="BF113" s="221">
        <v>50</v>
      </c>
      <c r="BG113" s="222">
        <f t="shared" si="51"/>
        <v>0</v>
      </c>
      <c r="BH113" s="223">
        <f t="shared" si="51"/>
        <v>0</v>
      </c>
      <c r="BI113" s="223">
        <f t="shared" si="51"/>
        <v>0</v>
      </c>
      <c r="BJ113" s="223">
        <f t="shared" si="51"/>
        <v>0</v>
      </c>
      <c r="BK113" s="223">
        <f t="shared" si="51"/>
        <v>0</v>
      </c>
      <c r="BL113" s="223">
        <f t="shared" si="47"/>
        <v>0</v>
      </c>
      <c r="BM113" s="223">
        <f t="shared" si="47"/>
        <v>0</v>
      </c>
      <c r="BN113" s="223">
        <f t="shared" si="47"/>
        <v>0</v>
      </c>
      <c r="BO113" s="223">
        <f t="shared" si="47"/>
        <v>0</v>
      </c>
      <c r="BP113" s="223">
        <f t="shared" si="47"/>
        <v>0</v>
      </c>
      <c r="BQ113" s="223" t="str">
        <f t="shared" si="12"/>
        <v/>
      </c>
      <c r="BR113" t="str">
        <f>IF(AND(CD113=""),"",IF(CD113=0,"",1+(MAX(BR$64:BR112))))</f>
        <v/>
      </c>
      <c r="BS113" s="226">
        <v>50</v>
      </c>
      <c r="BT113" s="222">
        <f t="shared" si="52"/>
        <v>0</v>
      </c>
      <c r="BU113" s="223">
        <f t="shared" si="52"/>
        <v>0</v>
      </c>
      <c r="BV113" s="223">
        <f t="shared" si="52"/>
        <v>0</v>
      </c>
      <c r="BW113" s="223">
        <f t="shared" si="52"/>
        <v>0</v>
      </c>
      <c r="BX113" s="223">
        <f t="shared" si="52"/>
        <v>0</v>
      </c>
      <c r="BY113" s="223">
        <f t="shared" si="48"/>
        <v>0</v>
      </c>
      <c r="BZ113" s="223">
        <f t="shared" si="48"/>
        <v>0</v>
      </c>
      <c r="CA113" s="223">
        <f t="shared" si="48"/>
        <v>0</v>
      </c>
      <c r="CB113" s="223">
        <f t="shared" si="48"/>
        <v>0</v>
      </c>
      <c r="CC113" s="223">
        <f t="shared" si="48"/>
        <v>0</v>
      </c>
      <c r="CD113" s="223" t="str">
        <f t="shared" si="14"/>
        <v/>
      </c>
      <c r="CE113" t="str">
        <f>IF(AND(CQ113=""),"",IF(CQ113=0,"",1+(MAX(CE$64:CE112))))</f>
        <v/>
      </c>
      <c r="CF113" s="221">
        <v>50</v>
      </c>
      <c r="CG113" s="222">
        <f t="shared" si="53"/>
        <v>0</v>
      </c>
      <c r="CH113" s="223">
        <f t="shared" si="53"/>
        <v>0</v>
      </c>
      <c r="CI113" s="223">
        <f t="shared" si="53"/>
        <v>0</v>
      </c>
      <c r="CJ113" s="223">
        <f t="shared" si="53"/>
        <v>0</v>
      </c>
      <c r="CK113" s="223">
        <f t="shared" si="53"/>
        <v>0</v>
      </c>
      <c r="CL113" s="223">
        <f t="shared" si="49"/>
        <v>0</v>
      </c>
      <c r="CM113" s="223">
        <f t="shared" si="49"/>
        <v>0</v>
      </c>
      <c r="CN113" s="223">
        <f t="shared" si="49"/>
        <v>0</v>
      </c>
      <c r="CO113" s="223">
        <f t="shared" si="49"/>
        <v>0</v>
      </c>
      <c r="CP113" s="223">
        <f t="shared" si="49"/>
        <v>0</v>
      </c>
      <c r="CQ113" s="223" t="str">
        <f t="shared" si="16"/>
        <v/>
      </c>
      <c r="CR113" t="str">
        <f>IF(AND(DD113=""),"",IF(DD113=0,"",1+(MAX(CR$64:CR112))))</f>
        <v/>
      </c>
      <c r="CS113" s="226">
        <v>50</v>
      </c>
      <c r="CT113" s="222">
        <f t="shared" si="54"/>
        <v>0</v>
      </c>
      <c r="CU113" s="223">
        <f t="shared" si="54"/>
        <v>0</v>
      </c>
      <c r="CV113" s="223">
        <f t="shared" si="54"/>
        <v>0</v>
      </c>
      <c r="CW113" s="223">
        <f t="shared" si="54"/>
        <v>0</v>
      </c>
      <c r="CX113" s="223">
        <f t="shared" si="54"/>
        <v>0</v>
      </c>
      <c r="CY113" s="223">
        <f t="shared" si="50"/>
        <v>0</v>
      </c>
      <c r="CZ113" s="223">
        <f t="shared" si="50"/>
        <v>0</v>
      </c>
      <c r="DA113" s="223">
        <f t="shared" si="50"/>
        <v>0</v>
      </c>
      <c r="DB113" s="223">
        <f t="shared" si="50"/>
        <v>0</v>
      </c>
      <c r="DC113" s="223">
        <f t="shared" si="50"/>
        <v>0</v>
      </c>
      <c r="DD113" s="223" t="str">
        <f t="shared" si="18"/>
        <v/>
      </c>
    </row>
    <row r="114" spans="1:108" ht="23.25">
      <c r="A114" s="476" t="s">
        <v>445</v>
      </c>
      <c r="B114" s="476"/>
      <c r="C114" s="476"/>
      <c r="D114" s="476"/>
      <c r="E114" s="476"/>
      <c r="F114" s="476"/>
      <c r="G114" s="476"/>
      <c r="H114" s="476"/>
      <c r="I114" s="476"/>
      <c r="J114" s="476"/>
      <c r="K114" s="476"/>
      <c r="L114" s="270"/>
      <c r="M114" s="169"/>
      <c r="N114" s="169"/>
      <c r="O114" s="169"/>
      <c r="AC114" t="str">
        <f t="shared" si="19"/>
        <v/>
      </c>
      <c r="CT114" s="222">
        <f t="shared" si="54"/>
        <v>0</v>
      </c>
      <c r="CU114" s="223">
        <f t="shared" si="54"/>
        <v>0</v>
      </c>
      <c r="CV114" s="223">
        <f t="shared" si="54"/>
        <v>0</v>
      </c>
      <c r="CW114" s="223">
        <f t="shared" si="54"/>
        <v>0</v>
      </c>
      <c r="CX114" s="223">
        <f t="shared" si="54"/>
        <v>0</v>
      </c>
      <c r="CY114" s="223">
        <f t="shared" si="50"/>
        <v>0</v>
      </c>
      <c r="CZ114" s="223">
        <f t="shared" si="50"/>
        <v>0</v>
      </c>
      <c r="DA114" s="223">
        <f t="shared" si="50"/>
        <v>0</v>
      </c>
      <c r="DB114" s="223">
        <f t="shared" si="50"/>
        <v>0</v>
      </c>
      <c r="DC114" s="223">
        <f t="shared" si="50"/>
        <v>0</v>
      </c>
      <c r="DD114" s="223" t="str">
        <f t="shared" si="18"/>
        <v/>
      </c>
    </row>
    <row r="115" spans="1:108">
      <c r="A115" s="473" t="s">
        <v>321</v>
      </c>
      <c r="B115" s="473" t="s">
        <v>390</v>
      </c>
      <c r="C115" s="473" t="s">
        <v>4</v>
      </c>
      <c r="D115" s="473" t="s">
        <v>446</v>
      </c>
      <c r="E115" s="228" t="s">
        <v>447</v>
      </c>
      <c r="F115" s="228" t="s">
        <v>448</v>
      </c>
      <c r="G115" s="228" t="s">
        <v>448</v>
      </c>
      <c r="H115" s="228" t="s">
        <v>448</v>
      </c>
      <c r="I115" s="228" t="s">
        <v>448</v>
      </c>
      <c r="J115" s="228" t="s">
        <v>448</v>
      </c>
      <c r="K115" s="474" t="s">
        <v>449</v>
      </c>
      <c r="L115" s="271"/>
      <c r="M115" s="169"/>
      <c r="N115" s="169"/>
      <c r="O115" s="169"/>
    </row>
    <row r="116" spans="1:108">
      <c r="A116" s="473"/>
      <c r="B116" s="473"/>
      <c r="C116" s="473"/>
      <c r="D116" s="473"/>
      <c r="E116" s="229">
        <v>43190</v>
      </c>
      <c r="F116" s="228" t="s">
        <v>450</v>
      </c>
      <c r="G116" s="228" t="s">
        <v>241</v>
      </c>
      <c r="H116" s="228" t="s">
        <v>240</v>
      </c>
      <c r="I116" s="228" t="s">
        <v>239</v>
      </c>
      <c r="J116" s="228" t="s">
        <v>451</v>
      </c>
      <c r="K116" s="475"/>
      <c r="L116" s="272"/>
      <c r="M116" s="169"/>
      <c r="N116" s="169"/>
      <c r="O116" s="169"/>
    </row>
    <row r="117" spans="1:108" ht="18.75">
      <c r="A117" s="257">
        <v>1</v>
      </c>
      <c r="B117" s="230" t="str">
        <f t="shared" ref="B117:C118" si="55">B64</f>
        <v>Jherh m"kk ikfy;k</v>
      </c>
      <c r="C117" s="231" t="str">
        <f t="shared" si="55"/>
        <v>PRINCIPAL</v>
      </c>
      <c r="D117" s="232" t="s">
        <v>452</v>
      </c>
      <c r="E117" s="233">
        <v>0</v>
      </c>
      <c r="F117" s="233">
        <v>0</v>
      </c>
      <c r="G117" s="233">
        <v>0</v>
      </c>
      <c r="H117" s="233">
        <v>0</v>
      </c>
      <c r="I117" s="233">
        <v>4000</v>
      </c>
      <c r="J117" s="233">
        <v>0</v>
      </c>
      <c r="K117" s="282">
        <f>SUM(E117:J117)</f>
        <v>4000</v>
      </c>
      <c r="L117" s="273"/>
      <c r="M117" s="169"/>
      <c r="N117" s="169"/>
      <c r="O117" s="169"/>
    </row>
    <row r="118" spans="1:108" ht="18.75">
      <c r="A118" s="257">
        <v>2</v>
      </c>
      <c r="B118" s="230" t="str">
        <f t="shared" si="55"/>
        <v>Jh ;ksxsUnz</v>
      </c>
      <c r="C118" s="231" t="s">
        <v>417</v>
      </c>
      <c r="D118" s="232" t="s">
        <v>452</v>
      </c>
      <c r="E118" s="233">
        <v>0</v>
      </c>
      <c r="F118" s="233">
        <v>0</v>
      </c>
      <c r="G118" s="233">
        <v>0</v>
      </c>
      <c r="H118" s="233">
        <v>0</v>
      </c>
      <c r="I118" s="233">
        <v>500</v>
      </c>
      <c r="J118" s="233">
        <v>0</v>
      </c>
      <c r="K118" s="282">
        <f t="shared" ref="K118:K156" si="56">SUM(E118:J118)</f>
        <v>500</v>
      </c>
      <c r="L118" s="273"/>
      <c r="M118" s="169"/>
      <c r="N118" s="169"/>
      <c r="O118" s="169"/>
    </row>
    <row r="119" spans="1:108" ht="18.75">
      <c r="A119" s="257">
        <v>3</v>
      </c>
      <c r="B119" s="230"/>
      <c r="C119" s="231"/>
      <c r="D119" s="232"/>
      <c r="E119" s="233"/>
      <c r="F119" s="233"/>
      <c r="G119" s="233"/>
      <c r="H119" s="233"/>
      <c r="I119" s="233"/>
      <c r="J119" s="233"/>
      <c r="K119" s="282">
        <f t="shared" si="56"/>
        <v>0</v>
      </c>
      <c r="L119" s="273"/>
      <c r="M119" s="169"/>
      <c r="N119" s="169"/>
      <c r="O119" s="169"/>
    </row>
    <row r="120" spans="1:108" ht="18.75">
      <c r="A120" s="257">
        <v>4</v>
      </c>
      <c r="B120" s="230"/>
      <c r="C120" s="231"/>
      <c r="D120" s="232"/>
      <c r="E120" s="233"/>
      <c r="F120" s="233"/>
      <c r="G120" s="233"/>
      <c r="H120" s="233"/>
      <c r="I120" s="233"/>
      <c r="J120" s="233"/>
      <c r="K120" s="282">
        <f t="shared" si="56"/>
        <v>0</v>
      </c>
      <c r="L120" s="273"/>
      <c r="M120" s="169"/>
      <c r="N120" s="169"/>
      <c r="O120" s="169"/>
    </row>
    <row r="121" spans="1:108" ht="18.75">
      <c r="A121" s="257">
        <v>5</v>
      </c>
      <c r="B121" s="230"/>
      <c r="C121" s="231"/>
      <c r="D121" s="232"/>
      <c r="E121" s="233"/>
      <c r="F121" s="233"/>
      <c r="G121" s="233"/>
      <c r="H121" s="233"/>
      <c r="I121" s="233"/>
      <c r="J121" s="233"/>
      <c r="K121" s="282">
        <f t="shared" si="56"/>
        <v>0</v>
      </c>
      <c r="L121" s="273"/>
      <c r="M121" s="169"/>
      <c r="N121" s="169"/>
      <c r="O121" s="169"/>
    </row>
    <row r="122" spans="1:108" ht="18.75">
      <c r="A122" s="257">
        <v>6</v>
      </c>
      <c r="B122" s="230"/>
      <c r="C122" s="231"/>
      <c r="D122" s="232"/>
      <c r="E122" s="233"/>
      <c r="F122" s="233"/>
      <c r="G122" s="233"/>
      <c r="H122" s="233"/>
      <c r="I122" s="233"/>
      <c r="J122" s="233"/>
      <c r="K122" s="282">
        <f t="shared" si="56"/>
        <v>0</v>
      </c>
      <c r="L122" s="273"/>
      <c r="M122" s="169"/>
      <c r="N122" s="169"/>
      <c r="O122" s="169"/>
    </row>
    <row r="123" spans="1:108" ht="18.75">
      <c r="A123" s="257">
        <v>7</v>
      </c>
      <c r="B123" s="230"/>
      <c r="C123" s="231"/>
      <c r="D123" s="232"/>
      <c r="E123" s="233"/>
      <c r="F123" s="233"/>
      <c r="G123" s="233"/>
      <c r="H123" s="233"/>
      <c r="I123" s="233"/>
      <c r="J123" s="233"/>
      <c r="K123" s="282">
        <f t="shared" si="56"/>
        <v>0</v>
      </c>
      <c r="L123" s="273"/>
      <c r="M123" s="169"/>
      <c r="N123" s="169"/>
      <c r="O123" s="169"/>
    </row>
    <row r="124" spans="1:108" ht="18.75">
      <c r="A124" s="257">
        <v>8</v>
      </c>
      <c r="B124" s="230"/>
      <c r="C124" s="231"/>
      <c r="D124" s="232"/>
      <c r="E124" s="233"/>
      <c r="F124" s="233"/>
      <c r="G124" s="233"/>
      <c r="H124" s="233"/>
      <c r="I124" s="233"/>
      <c r="J124" s="233"/>
      <c r="K124" s="282">
        <f t="shared" si="56"/>
        <v>0</v>
      </c>
      <c r="L124" s="273"/>
      <c r="M124" s="169"/>
      <c r="N124" s="169"/>
      <c r="O124" s="169"/>
    </row>
    <row r="125" spans="1:108" ht="18.75">
      <c r="A125" s="257">
        <v>9</v>
      </c>
      <c r="B125" s="230"/>
      <c r="C125" s="231"/>
      <c r="D125" s="232"/>
      <c r="E125" s="233"/>
      <c r="F125" s="233"/>
      <c r="G125" s="233"/>
      <c r="H125" s="233"/>
      <c r="I125" s="233"/>
      <c r="J125" s="233"/>
      <c r="K125" s="282">
        <f t="shared" si="56"/>
        <v>0</v>
      </c>
      <c r="L125" s="273"/>
      <c r="M125" s="169"/>
      <c r="N125" s="169"/>
      <c r="O125" s="169"/>
    </row>
    <row r="126" spans="1:108" ht="18.75">
      <c r="A126" s="257">
        <v>10</v>
      </c>
      <c r="B126" s="230"/>
      <c r="C126" s="231"/>
      <c r="D126" s="232"/>
      <c r="E126" s="233"/>
      <c r="F126" s="233"/>
      <c r="G126" s="233"/>
      <c r="H126" s="233"/>
      <c r="I126" s="233"/>
      <c r="J126" s="233"/>
      <c r="K126" s="282">
        <f t="shared" si="56"/>
        <v>0</v>
      </c>
      <c r="L126" s="273"/>
      <c r="M126" s="169"/>
      <c r="N126" s="169"/>
      <c r="O126" s="169"/>
    </row>
    <row r="127" spans="1:108" ht="18.75">
      <c r="A127" s="257">
        <v>11</v>
      </c>
      <c r="B127" s="230"/>
      <c r="C127" s="231"/>
      <c r="D127" s="232"/>
      <c r="E127" s="233"/>
      <c r="F127" s="233"/>
      <c r="G127" s="233"/>
      <c r="H127" s="233"/>
      <c r="I127" s="233"/>
      <c r="J127" s="233"/>
      <c r="K127" s="282">
        <f t="shared" si="56"/>
        <v>0</v>
      </c>
      <c r="L127" s="273"/>
      <c r="M127" s="169"/>
      <c r="N127" s="169"/>
      <c r="O127" s="169"/>
    </row>
    <row r="128" spans="1:108" ht="18.75">
      <c r="A128" s="257">
        <v>12</v>
      </c>
      <c r="B128" s="230"/>
      <c r="C128" s="231"/>
      <c r="D128" s="232"/>
      <c r="E128" s="233"/>
      <c r="F128" s="233"/>
      <c r="G128" s="233"/>
      <c r="H128" s="233"/>
      <c r="I128" s="233"/>
      <c r="J128" s="233"/>
      <c r="K128" s="282">
        <f t="shared" si="56"/>
        <v>0</v>
      </c>
      <c r="L128" s="273"/>
      <c r="M128" s="169"/>
      <c r="N128" s="169"/>
      <c r="O128" s="169"/>
    </row>
    <row r="129" spans="1:15" ht="18.75">
      <c r="A129" s="257">
        <v>13</v>
      </c>
      <c r="B129" s="230"/>
      <c r="C129" s="231"/>
      <c r="D129" s="232"/>
      <c r="E129" s="233"/>
      <c r="F129" s="233"/>
      <c r="G129" s="233"/>
      <c r="H129" s="233"/>
      <c r="I129" s="233"/>
      <c r="J129" s="233"/>
      <c r="K129" s="282">
        <f t="shared" si="56"/>
        <v>0</v>
      </c>
      <c r="L129" s="273"/>
      <c r="M129" s="169"/>
      <c r="N129" s="169"/>
      <c r="O129" s="169"/>
    </row>
    <row r="130" spans="1:15" ht="18.75">
      <c r="A130" s="257">
        <v>14</v>
      </c>
      <c r="B130" s="230"/>
      <c r="C130" s="231"/>
      <c r="D130" s="232"/>
      <c r="E130" s="233"/>
      <c r="F130" s="233"/>
      <c r="G130" s="233"/>
      <c r="H130" s="233"/>
      <c r="I130" s="233"/>
      <c r="J130" s="233"/>
      <c r="K130" s="282">
        <f t="shared" si="56"/>
        <v>0</v>
      </c>
      <c r="L130" s="273"/>
      <c r="M130" s="169"/>
      <c r="N130" s="169"/>
      <c r="O130" s="169"/>
    </row>
    <row r="131" spans="1:15" ht="18.75">
      <c r="A131" s="257">
        <v>15</v>
      </c>
      <c r="B131" s="230"/>
      <c r="C131" s="231"/>
      <c r="D131" s="232"/>
      <c r="E131" s="233"/>
      <c r="F131" s="233"/>
      <c r="G131" s="233"/>
      <c r="H131" s="233"/>
      <c r="I131" s="233"/>
      <c r="J131" s="233"/>
      <c r="K131" s="282">
        <f t="shared" si="56"/>
        <v>0</v>
      </c>
      <c r="L131" s="273"/>
      <c r="M131" s="169"/>
      <c r="N131" s="169"/>
      <c r="O131" s="169"/>
    </row>
    <row r="132" spans="1:15" ht="18.75">
      <c r="A132" s="257">
        <v>16</v>
      </c>
      <c r="B132" s="230"/>
      <c r="C132" s="231"/>
      <c r="D132" s="232"/>
      <c r="E132" s="233"/>
      <c r="F132" s="233"/>
      <c r="G132" s="233"/>
      <c r="H132" s="233"/>
      <c r="I132" s="233"/>
      <c r="J132" s="233"/>
      <c r="K132" s="282">
        <f t="shared" si="56"/>
        <v>0</v>
      </c>
      <c r="L132" s="273"/>
      <c r="M132" s="169"/>
      <c r="N132" s="169"/>
      <c r="O132" s="169"/>
    </row>
    <row r="133" spans="1:15" ht="18.75">
      <c r="A133" s="257">
        <v>17</v>
      </c>
      <c r="B133" s="230"/>
      <c r="C133" s="231"/>
      <c r="D133" s="232"/>
      <c r="E133" s="233"/>
      <c r="F133" s="233"/>
      <c r="G133" s="233"/>
      <c r="H133" s="233"/>
      <c r="I133" s="233"/>
      <c r="J133" s="233"/>
      <c r="K133" s="282">
        <f t="shared" si="56"/>
        <v>0</v>
      </c>
      <c r="L133" s="273"/>
      <c r="M133" s="169"/>
      <c r="N133" s="169"/>
      <c r="O133" s="169"/>
    </row>
    <row r="134" spans="1:15" ht="18.75">
      <c r="A134" s="257">
        <v>18</v>
      </c>
      <c r="B134" s="230"/>
      <c r="C134" s="231"/>
      <c r="D134" s="232"/>
      <c r="E134" s="233"/>
      <c r="F134" s="233"/>
      <c r="G134" s="233"/>
      <c r="H134" s="233"/>
      <c r="I134" s="233"/>
      <c r="J134" s="233"/>
      <c r="K134" s="282">
        <f t="shared" si="56"/>
        <v>0</v>
      </c>
      <c r="L134" s="273"/>
      <c r="M134" s="169"/>
      <c r="N134" s="169"/>
      <c r="O134" s="169"/>
    </row>
    <row r="135" spans="1:15" ht="18.75">
      <c r="A135" s="257">
        <v>19</v>
      </c>
      <c r="B135" s="230"/>
      <c r="C135" s="231"/>
      <c r="D135" s="232"/>
      <c r="E135" s="233"/>
      <c r="F135" s="233"/>
      <c r="G135" s="233"/>
      <c r="H135" s="233"/>
      <c r="I135" s="233"/>
      <c r="J135" s="233"/>
      <c r="K135" s="282">
        <f t="shared" si="56"/>
        <v>0</v>
      </c>
      <c r="L135" s="273"/>
      <c r="M135" s="169"/>
      <c r="N135" s="169"/>
      <c r="O135" s="169"/>
    </row>
    <row r="136" spans="1:15" ht="18.75">
      <c r="A136" s="257">
        <v>20</v>
      </c>
      <c r="B136" s="230"/>
      <c r="C136" s="231"/>
      <c r="D136" s="232"/>
      <c r="E136" s="233"/>
      <c r="F136" s="233"/>
      <c r="G136" s="233"/>
      <c r="H136" s="233"/>
      <c r="I136" s="233"/>
      <c r="J136" s="233"/>
      <c r="K136" s="282">
        <f t="shared" si="56"/>
        <v>0</v>
      </c>
      <c r="L136" s="273"/>
      <c r="M136" s="169"/>
      <c r="N136" s="169"/>
      <c r="O136" s="169"/>
    </row>
    <row r="137" spans="1:15" ht="18.75">
      <c r="A137" s="257">
        <v>21</v>
      </c>
      <c r="B137" s="230"/>
      <c r="C137" s="231"/>
      <c r="D137" s="232"/>
      <c r="E137" s="233"/>
      <c r="F137" s="233"/>
      <c r="G137" s="233"/>
      <c r="H137" s="233"/>
      <c r="I137" s="233"/>
      <c r="J137" s="233"/>
      <c r="K137" s="282">
        <f t="shared" si="56"/>
        <v>0</v>
      </c>
      <c r="L137" s="273"/>
      <c r="M137" s="169"/>
      <c r="N137" s="169"/>
      <c r="O137" s="169"/>
    </row>
    <row r="138" spans="1:15" ht="18.75">
      <c r="A138" s="257">
        <v>22</v>
      </c>
      <c r="B138" s="230"/>
      <c r="C138" s="231"/>
      <c r="D138" s="232"/>
      <c r="E138" s="233"/>
      <c r="F138" s="233"/>
      <c r="G138" s="233"/>
      <c r="H138" s="233"/>
      <c r="I138" s="233"/>
      <c r="J138" s="233"/>
      <c r="K138" s="282">
        <f t="shared" si="56"/>
        <v>0</v>
      </c>
      <c r="L138" s="273"/>
      <c r="M138" s="169"/>
      <c r="N138" s="169"/>
      <c r="O138" s="169"/>
    </row>
    <row r="139" spans="1:15" ht="18.75">
      <c r="A139" s="257">
        <v>23</v>
      </c>
      <c r="B139" s="230"/>
      <c r="C139" s="231"/>
      <c r="D139" s="232"/>
      <c r="E139" s="233"/>
      <c r="F139" s="233"/>
      <c r="G139" s="233"/>
      <c r="H139" s="233"/>
      <c r="I139" s="233"/>
      <c r="J139" s="233"/>
      <c r="K139" s="282">
        <f t="shared" si="56"/>
        <v>0</v>
      </c>
      <c r="L139" s="273"/>
      <c r="M139" s="169"/>
      <c r="N139" s="169"/>
      <c r="O139" s="169"/>
    </row>
    <row r="140" spans="1:15" ht="18.75">
      <c r="A140" s="257">
        <v>24</v>
      </c>
      <c r="B140" s="230"/>
      <c r="C140" s="231"/>
      <c r="D140" s="232"/>
      <c r="E140" s="233"/>
      <c r="F140" s="233"/>
      <c r="G140" s="233"/>
      <c r="H140" s="233"/>
      <c r="I140" s="233"/>
      <c r="J140" s="233"/>
      <c r="K140" s="282">
        <f t="shared" si="56"/>
        <v>0</v>
      </c>
      <c r="L140" s="273"/>
      <c r="M140" s="169"/>
      <c r="N140" s="169"/>
      <c r="O140" s="169"/>
    </row>
    <row r="141" spans="1:15" ht="18.75">
      <c r="A141" s="257">
        <v>25</v>
      </c>
      <c r="B141" s="230"/>
      <c r="C141" s="231"/>
      <c r="D141" s="232"/>
      <c r="E141" s="233"/>
      <c r="F141" s="233"/>
      <c r="G141" s="233"/>
      <c r="H141" s="233"/>
      <c r="I141" s="233"/>
      <c r="J141" s="233"/>
      <c r="K141" s="282">
        <f t="shared" si="56"/>
        <v>0</v>
      </c>
      <c r="L141" s="273"/>
      <c r="M141" s="169"/>
      <c r="N141" s="169"/>
      <c r="O141" s="169"/>
    </row>
    <row r="142" spans="1:15" ht="18.75">
      <c r="A142" s="257">
        <v>26</v>
      </c>
      <c r="B142" s="230"/>
      <c r="C142" s="231"/>
      <c r="D142" s="232"/>
      <c r="E142" s="233"/>
      <c r="F142" s="233"/>
      <c r="G142" s="233"/>
      <c r="H142" s="233"/>
      <c r="I142" s="233"/>
      <c r="J142" s="233"/>
      <c r="K142" s="282">
        <f t="shared" si="56"/>
        <v>0</v>
      </c>
      <c r="L142" s="273"/>
      <c r="M142" s="169"/>
      <c r="N142" s="169"/>
      <c r="O142" s="169"/>
    </row>
    <row r="143" spans="1:15" ht="18.75">
      <c r="A143" s="257">
        <v>27</v>
      </c>
      <c r="B143" s="230"/>
      <c r="C143" s="231"/>
      <c r="D143" s="232"/>
      <c r="E143" s="233"/>
      <c r="F143" s="233"/>
      <c r="G143" s="233"/>
      <c r="H143" s="233"/>
      <c r="I143" s="233"/>
      <c r="J143" s="233"/>
      <c r="K143" s="282">
        <f t="shared" si="56"/>
        <v>0</v>
      </c>
      <c r="L143" s="273"/>
      <c r="M143" s="169"/>
      <c r="N143" s="169"/>
      <c r="O143" s="169"/>
    </row>
    <row r="144" spans="1:15" ht="18.75">
      <c r="A144" s="257">
        <v>28</v>
      </c>
      <c r="B144" s="230"/>
      <c r="C144" s="231"/>
      <c r="D144" s="232"/>
      <c r="E144" s="233"/>
      <c r="F144" s="233"/>
      <c r="G144" s="233"/>
      <c r="H144" s="233"/>
      <c r="I144" s="233"/>
      <c r="J144" s="233"/>
      <c r="K144" s="282">
        <f t="shared" si="56"/>
        <v>0</v>
      </c>
      <c r="L144" s="273"/>
      <c r="M144" s="169"/>
      <c r="N144" s="169"/>
      <c r="O144" s="169"/>
    </row>
    <row r="145" spans="1:15" ht="18.75">
      <c r="A145" s="257">
        <v>29</v>
      </c>
      <c r="B145" s="230"/>
      <c r="C145" s="231"/>
      <c r="D145" s="232"/>
      <c r="E145" s="233"/>
      <c r="F145" s="233"/>
      <c r="G145" s="233"/>
      <c r="H145" s="233"/>
      <c r="I145" s="233"/>
      <c r="J145" s="233"/>
      <c r="K145" s="282">
        <f t="shared" si="56"/>
        <v>0</v>
      </c>
      <c r="L145" s="273"/>
      <c r="M145" s="169"/>
      <c r="N145" s="169"/>
      <c r="O145" s="169"/>
    </row>
    <row r="146" spans="1:15" ht="18.75">
      <c r="A146" s="257">
        <v>30</v>
      </c>
      <c r="B146" s="230"/>
      <c r="C146" s="231"/>
      <c r="D146" s="232"/>
      <c r="E146" s="233"/>
      <c r="F146" s="233"/>
      <c r="G146" s="233"/>
      <c r="H146" s="233"/>
      <c r="I146" s="233"/>
      <c r="J146" s="233"/>
      <c r="K146" s="282">
        <f t="shared" si="56"/>
        <v>0</v>
      </c>
      <c r="L146" s="273"/>
      <c r="M146" s="169"/>
      <c r="N146" s="169"/>
      <c r="O146" s="169"/>
    </row>
    <row r="147" spans="1:15" ht="18.75">
      <c r="A147" s="257">
        <v>31</v>
      </c>
      <c r="B147" s="230"/>
      <c r="C147" s="231"/>
      <c r="D147" s="232"/>
      <c r="E147" s="233"/>
      <c r="F147" s="233"/>
      <c r="G147" s="233"/>
      <c r="H147" s="233"/>
      <c r="I147" s="233"/>
      <c r="J147" s="233"/>
      <c r="K147" s="282">
        <f t="shared" si="56"/>
        <v>0</v>
      </c>
      <c r="L147" s="273"/>
      <c r="M147" s="169"/>
      <c r="N147" s="169"/>
      <c r="O147" s="169"/>
    </row>
    <row r="148" spans="1:15" ht="18.75">
      <c r="A148" s="257">
        <v>32</v>
      </c>
      <c r="B148" s="230"/>
      <c r="C148" s="231"/>
      <c r="D148" s="232"/>
      <c r="E148" s="233"/>
      <c r="F148" s="233"/>
      <c r="G148" s="233"/>
      <c r="H148" s="233"/>
      <c r="I148" s="233"/>
      <c r="J148" s="233"/>
      <c r="K148" s="282">
        <f t="shared" si="56"/>
        <v>0</v>
      </c>
      <c r="L148" s="273"/>
      <c r="M148" s="169"/>
      <c r="N148" s="169"/>
      <c r="O148" s="169"/>
    </row>
    <row r="149" spans="1:15" ht="18.75">
      <c r="A149" s="257">
        <v>33</v>
      </c>
      <c r="B149" s="230"/>
      <c r="C149" s="231"/>
      <c r="D149" s="232"/>
      <c r="E149" s="233"/>
      <c r="F149" s="233"/>
      <c r="G149" s="233"/>
      <c r="H149" s="233"/>
      <c r="I149" s="233"/>
      <c r="J149" s="233"/>
      <c r="K149" s="282">
        <f t="shared" si="56"/>
        <v>0</v>
      </c>
      <c r="L149" s="273"/>
      <c r="M149" s="169"/>
      <c r="N149" s="169"/>
      <c r="O149" s="169"/>
    </row>
    <row r="150" spans="1:15" ht="18.75">
      <c r="A150" s="257">
        <v>34</v>
      </c>
      <c r="B150" s="230"/>
      <c r="C150" s="231"/>
      <c r="D150" s="232"/>
      <c r="E150" s="233"/>
      <c r="F150" s="233"/>
      <c r="G150" s="233"/>
      <c r="H150" s="233"/>
      <c r="I150" s="233"/>
      <c r="J150" s="233"/>
      <c r="K150" s="282">
        <f t="shared" si="56"/>
        <v>0</v>
      </c>
      <c r="L150" s="273"/>
      <c r="M150" s="169"/>
      <c r="N150" s="169"/>
      <c r="O150" s="169"/>
    </row>
    <row r="151" spans="1:15" ht="18.75">
      <c r="A151" s="257">
        <v>35</v>
      </c>
      <c r="B151" s="230"/>
      <c r="C151" s="231"/>
      <c r="D151" s="232"/>
      <c r="E151" s="233"/>
      <c r="F151" s="233"/>
      <c r="G151" s="233"/>
      <c r="H151" s="233"/>
      <c r="I151" s="233"/>
      <c r="J151" s="233"/>
      <c r="K151" s="282">
        <f t="shared" si="56"/>
        <v>0</v>
      </c>
      <c r="L151" s="273"/>
      <c r="M151" s="169"/>
      <c r="N151" s="169"/>
      <c r="O151" s="169"/>
    </row>
    <row r="152" spans="1:15" ht="18.75">
      <c r="A152" s="257">
        <v>36</v>
      </c>
      <c r="B152" s="230"/>
      <c r="C152" s="231"/>
      <c r="D152" s="232"/>
      <c r="E152" s="233"/>
      <c r="F152" s="233"/>
      <c r="G152" s="233"/>
      <c r="H152" s="233"/>
      <c r="I152" s="233"/>
      <c r="J152" s="233"/>
      <c r="K152" s="282">
        <f t="shared" si="56"/>
        <v>0</v>
      </c>
      <c r="L152" s="273"/>
      <c r="M152" s="169"/>
      <c r="N152" s="169"/>
      <c r="O152" s="169"/>
    </row>
    <row r="153" spans="1:15" ht="18.75">
      <c r="A153" s="257">
        <v>37</v>
      </c>
      <c r="B153" s="230"/>
      <c r="C153" s="231"/>
      <c r="D153" s="232"/>
      <c r="E153" s="233"/>
      <c r="F153" s="233"/>
      <c r="G153" s="233"/>
      <c r="H153" s="233"/>
      <c r="I153" s="233"/>
      <c r="J153" s="233"/>
      <c r="K153" s="282">
        <f t="shared" si="56"/>
        <v>0</v>
      </c>
      <c r="L153" s="273"/>
      <c r="M153" s="169"/>
      <c r="N153" s="169"/>
      <c r="O153" s="169"/>
    </row>
    <row r="154" spans="1:15" ht="18.75">
      <c r="A154" s="257">
        <v>38</v>
      </c>
      <c r="B154" s="230"/>
      <c r="C154" s="231"/>
      <c r="D154" s="232"/>
      <c r="E154" s="233"/>
      <c r="F154" s="233"/>
      <c r="G154" s="233"/>
      <c r="H154" s="233"/>
      <c r="I154" s="233"/>
      <c r="J154" s="233"/>
      <c r="K154" s="282">
        <f t="shared" si="56"/>
        <v>0</v>
      </c>
      <c r="L154" s="273"/>
      <c r="M154" s="169"/>
      <c r="N154" s="169"/>
      <c r="O154" s="169"/>
    </row>
    <row r="155" spans="1:15" ht="18.75">
      <c r="A155" s="257">
        <v>39</v>
      </c>
      <c r="B155" s="230"/>
      <c r="C155" s="231"/>
      <c r="D155" s="232"/>
      <c r="E155" s="233"/>
      <c r="F155" s="233"/>
      <c r="G155" s="233"/>
      <c r="H155" s="233"/>
      <c r="I155" s="233"/>
      <c r="J155" s="233"/>
      <c r="K155" s="282">
        <f t="shared" si="56"/>
        <v>0</v>
      </c>
      <c r="L155" s="273"/>
      <c r="M155" s="169"/>
      <c r="N155" s="169"/>
      <c r="O155" s="169"/>
    </row>
    <row r="156" spans="1:15" ht="18.75">
      <c r="A156" s="257">
        <v>40</v>
      </c>
      <c r="B156" s="230"/>
      <c r="C156" s="231"/>
      <c r="D156" s="232"/>
      <c r="E156" s="233"/>
      <c r="F156" s="233"/>
      <c r="G156" s="233"/>
      <c r="H156" s="233"/>
      <c r="I156" s="233"/>
      <c r="J156" s="233"/>
      <c r="K156" s="282">
        <f t="shared" si="56"/>
        <v>0</v>
      </c>
      <c r="L156" s="273"/>
      <c r="M156" s="169"/>
      <c r="N156" s="169"/>
      <c r="O156" s="169"/>
    </row>
    <row r="157" spans="1:15" ht="18.75">
      <c r="A157" s="281"/>
      <c r="B157" s="283" t="s">
        <v>380</v>
      </c>
      <c r="C157" s="284"/>
      <c r="D157" s="285"/>
      <c r="E157" s="286">
        <f t="shared" ref="E157:J157" si="57">SUM(E117:E132)</f>
        <v>0</v>
      </c>
      <c r="F157" s="286">
        <f t="shared" si="57"/>
        <v>0</v>
      </c>
      <c r="G157" s="286">
        <f t="shared" si="57"/>
        <v>0</v>
      </c>
      <c r="H157" s="286">
        <f t="shared" si="57"/>
        <v>0</v>
      </c>
      <c r="I157" s="286">
        <f t="shared" si="57"/>
        <v>4500</v>
      </c>
      <c r="J157" s="286">
        <f t="shared" si="57"/>
        <v>0</v>
      </c>
      <c r="K157" s="287">
        <f>SUM(E157:J157)</f>
        <v>4500</v>
      </c>
      <c r="L157" s="274"/>
      <c r="M157" s="169"/>
      <c r="N157" s="169"/>
      <c r="O157" s="169"/>
    </row>
    <row r="158" spans="1:15" ht="23.25">
      <c r="A158" s="476" t="s">
        <v>453</v>
      </c>
      <c r="B158" s="476"/>
      <c r="C158" s="476"/>
      <c r="D158" s="476"/>
      <c r="E158" s="476"/>
      <c r="F158" s="476"/>
      <c r="G158" s="476"/>
      <c r="H158" s="476"/>
      <c r="I158" s="476"/>
      <c r="J158" s="476"/>
      <c r="K158" s="476"/>
      <c r="L158" s="270"/>
      <c r="M158" s="169"/>
      <c r="N158" s="169"/>
      <c r="O158" s="169"/>
    </row>
    <row r="159" spans="1:15">
      <c r="A159" s="473" t="s">
        <v>321</v>
      </c>
      <c r="B159" s="473" t="s">
        <v>390</v>
      </c>
      <c r="C159" s="473" t="s">
        <v>4</v>
      </c>
      <c r="D159" s="473" t="s">
        <v>446</v>
      </c>
      <c r="E159" s="228" t="s">
        <v>447</v>
      </c>
      <c r="F159" s="228" t="s">
        <v>448</v>
      </c>
      <c r="G159" s="228" t="s">
        <v>448</v>
      </c>
      <c r="H159" s="228" t="s">
        <v>448</v>
      </c>
      <c r="I159" s="228" t="s">
        <v>448</v>
      </c>
      <c r="J159" s="228" t="s">
        <v>448</v>
      </c>
      <c r="K159" s="474" t="s">
        <v>449</v>
      </c>
      <c r="L159" s="271"/>
      <c r="M159" s="169"/>
      <c r="N159" s="169"/>
      <c r="O159" s="169"/>
    </row>
    <row r="160" spans="1:15">
      <c r="A160" s="473"/>
      <c r="B160" s="473"/>
      <c r="C160" s="473"/>
      <c r="D160" s="473"/>
      <c r="E160" s="229">
        <f>E116</f>
        <v>43190</v>
      </c>
      <c r="F160" s="229" t="str">
        <f t="shared" ref="F160:J160" si="58">F116</f>
        <v>2018-19</v>
      </c>
      <c r="G160" s="229" t="str">
        <f t="shared" si="58"/>
        <v>2019-20</v>
      </c>
      <c r="H160" s="229" t="str">
        <f t="shared" si="58"/>
        <v>2020-21</v>
      </c>
      <c r="I160" s="229" t="str">
        <f t="shared" si="58"/>
        <v>2021-22</v>
      </c>
      <c r="J160" s="229" t="str">
        <f t="shared" si="58"/>
        <v>2022-23</v>
      </c>
      <c r="K160" s="475"/>
      <c r="L160" s="272"/>
      <c r="M160" s="169"/>
      <c r="N160" s="169"/>
      <c r="O160" s="169"/>
    </row>
    <row r="161" spans="1:15" ht="15.75">
      <c r="A161" s="257">
        <v>1</v>
      </c>
      <c r="B161" s="235" t="str">
        <f t="shared" ref="B161:B162" si="59">B117</f>
        <v>Jherh m"kk ikfy;k</v>
      </c>
      <c r="C161" s="231" t="str">
        <f t="shared" ref="C161" si="60">C64</f>
        <v>PRINCIPAL</v>
      </c>
      <c r="D161" s="232" t="s">
        <v>452</v>
      </c>
      <c r="E161" s="233">
        <v>0</v>
      </c>
      <c r="F161" s="233">
        <v>0</v>
      </c>
      <c r="G161" s="233">
        <v>0</v>
      </c>
      <c r="H161" s="233">
        <v>0</v>
      </c>
      <c r="I161" s="233">
        <v>0</v>
      </c>
      <c r="J161" s="233">
        <v>0</v>
      </c>
      <c r="K161" s="282">
        <f>SUM(E161:J161)</f>
        <v>0</v>
      </c>
      <c r="L161" s="273"/>
      <c r="M161" s="169"/>
      <c r="N161" s="169"/>
      <c r="O161" s="169"/>
    </row>
    <row r="162" spans="1:15" ht="15.75">
      <c r="A162" s="257">
        <v>2</v>
      </c>
      <c r="B162" s="235" t="str">
        <f t="shared" si="59"/>
        <v>Jh ;ksxsUnz</v>
      </c>
      <c r="C162" s="231" t="s">
        <v>417</v>
      </c>
      <c r="D162" s="232" t="s">
        <v>452</v>
      </c>
      <c r="E162" s="233">
        <v>0</v>
      </c>
      <c r="F162" s="233">
        <v>0</v>
      </c>
      <c r="G162" s="233">
        <v>0</v>
      </c>
      <c r="H162" s="233">
        <v>0</v>
      </c>
      <c r="I162" s="233">
        <v>1000</v>
      </c>
      <c r="J162" s="233">
        <v>0</v>
      </c>
      <c r="K162" s="282">
        <f t="shared" ref="K162:K200" si="61">SUM(E162:J162)</f>
        <v>1000</v>
      </c>
      <c r="L162" s="273"/>
      <c r="M162" s="169"/>
      <c r="N162" s="169"/>
      <c r="O162" s="169"/>
    </row>
    <row r="163" spans="1:15" ht="15.75">
      <c r="A163" s="257">
        <v>3</v>
      </c>
      <c r="B163" s="235"/>
      <c r="C163" s="231"/>
      <c r="D163" s="232"/>
      <c r="E163" s="233"/>
      <c r="F163" s="233"/>
      <c r="G163" s="233"/>
      <c r="H163" s="233"/>
      <c r="I163" s="233"/>
      <c r="J163" s="233"/>
      <c r="K163" s="282">
        <f t="shared" si="61"/>
        <v>0</v>
      </c>
      <c r="L163" s="273"/>
      <c r="M163" s="169"/>
      <c r="N163" s="169"/>
      <c r="O163" s="169"/>
    </row>
    <row r="164" spans="1:15" ht="15.75">
      <c r="A164" s="257">
        <v>4</v>
      </c>
      <c r="B164" s="235"/>
      <c r="C164" s="231"/>
      <c r="D164" s="232"/>
      <c r="E164" s="233"/>
      <c r="F164" s="233"/>
      <c r="G164" s="233"/>
      <c r="H164" s="233"/>
      <c r="I164" s="233"/>
      <c r="J164" s="233"/>
      <c r="K164" s="282">
        <f t="shared" si="61"/>
        <v>0</v>
      </c>
      <c r="L164" s="273"/>
      <c r="M164" s="169"/>
      <c r="N164" s="169"/>
      <c r="O164" s="169"/>
    </row>
    <row r="165" spans="1:15" ht="15.75">
      <c r="A165" s="257">
        <v>5</v>
      </c>
      <c r="B165" s="235"/>
      <c r="C165" s="231"/>
      <c r="D165" s="232"/>
      <c r="E165" s="233"/>
      <c r="F165" s="233"/>
      <c r="G165" s="233"/>
      <c r="H165" s="233"/>
      <c r="I165" s="233"/>
      <c r="J165" s="233"/>
      <c r="K165" s="282">
        <f t="shared" si="61"/>
        <v>0</v>
      </c>
      <c r="L165" s="273"/>
      <c r="M165" s="169"/>
      <c r="N165" s="169"/>
      <c r="O165" s="169"/>
    </row>
    <row r="166" spans="1:15" ht="15.75">
      <c r="A166" s="257">
        <v>6</v>
      </c>
      <c r="B166" s="235"/>
      <c r="C166" s="231"/>
      <c r="D166" s="232"/>
      <c r="E166" s="233"/>
      <c r="F166" s="233"/>
      <c r="G166" s="233"/>
      <c r="H166" s="233"/>
      <c r="I166" s="233"/>
      <c r="J166" s="233"/>
      <c r="K166" s="282">
        <f t="shared" si="61"/>
        <v>0</v>
      </c>
      <c r="L166" s="273"/>
      <c r="M166" s="169"/>
      <c r="N166" s="169"/>
      <c r="O166" s="169"/>
    </row>
    <row r="167" spans="1:15" ht="15.75">
      <c r="A167" s="257">
        <v>7</v>
      </c>
      <c r="B167" s="235"/>
      <c r="C167" s="231"/>
      <c r="D167" s="232"/>
      <c r="E167" s="233"/>
      <c r="F167" s="233"/>
      <c r="G167" s="233"/>
      <c r="H167" s="233"/>
      <c r="I167" s="233"/>
      <c r="J167" s="233"/>
      <c r="K167" s="282">
        <f t="shared" si="61"/>
        <v>0</v>
      </c>
      <c r="L167" s="273"/>
      <c r="M167" s="169"/>
      <c r="N167" s="169"/>
      <c r="O167" s="169"/>
    </row>
    <row r="168" spans="1:15" ht="15.75">
      <c r="A168" s="257">
        <v>8</v>
      </c>
      <c r="B168" s="235"/>
      <c r="C168" s="231"/>
      <c r="D168" s="232"/>
      <c r="E168" s="233"/>
      <c r="F168" s="233"/>
      <c r="G168" s="233"/>
      <c r="H168" s="233"/>
      <c r="I168" s="233"/>
      <c r="J168" s="233"/>
      <c r="K168" s="282">
        <f t="shared" si="61"/>
        <v>0</v>
      </c>
      <c r="L168" s="273"/>
      <c r="M168" s="169"/>
      <c r="N168" s="169"/>
      <c r="O168" s="169"/>
    </row>
    <row r="169" spans="1:15" ht="15.75">
      <c r="A169" s="257">
        <v>9</v>
      </c>
      <c r="B169" s="235"/>
      <c r="C169" s="231"/>
      <c r="D169" s="232"/>
      <c r="E169" s="233"/>
      <c r="F169" s="233"/>
      <c r="G169" s="233"/>
      <c r="H169" s="233"/>
      <c r="I169" s="233"/>
      <c r="J169" s="233"/>
      <c r="K169" s="282">
        <f t="shared" si="61"/>
        <v>0</v>
      </c>
      <c r="L169" s="273"/>
      <c r="M169" s="169"/>
      <c r="N169" s="169"/>
      <c r="O169" s="169"/>
    </row>
    <row r="170" spans="1:15" ht="15.75">
      <c r="A170" s="257">
        <v>10</v>
      </c>
      <c r="B170" s="235"/>
      <c r="C170" s="231"/>
      <c r="D170" s="232"/>
      <c r="E170" s="233"/>
      <c r="F170" s="233"/>
      <c r="G170" s="233"/>
      <c r="H170" s="233"/>
      <c r="I170" s="233"/>
      <c r="J170" s="233"/>
      <c r="K170" s="282">
        <f t="shared" si="61"/>
        <v>0</v>
      </c>
      <c r="L170" s="273"/>
      <c r="M170" s="169"/>
      <c r="N170" s="169"/>
      <c r="O170" s="169"/>
    </row>
    <row r="171" spans="1:15" ht="15.75">
      <c r="A171" s="257">
        <v>11</v>
      </c>
      <c r="B171" s="235"/>
      <c r="C171" s="231"/>
      <c r="D171" s="232"/>
      <c r="E171" s="233"/>
      <c r="F171" s="233"/>
      <c r="G171" s="233"/>
      <c r="H171" s="233"/>
      <c r="I171" s="233"/>
      <c r="J171" s="233"/>
      <c r="K171" s="282">
        <f t="shared" si="61"/>
        <v>0</v>
      </c>
      <c r="L171" s="273"/>
      <c r="M171" s="169"/>
      <c r="N171" s="169"/>
      <c r="O171" s="169"/>
    </row>
    <row r="172" spans="1:15" ht="15.75">
      <c r="A172" s="257">
        <v>12</v>
      </c>
      <c r="B172" s="235"/>
      <c r="C172" s="231"/>
      <c r="D172" s="232"/>
      <c r="E172" s="233"/>
      <c r="F172" s="233"/>
      <c r="G172" s="233"/>
      <c r="H172" s="233"/>
      <c r="I172" s="233"/>
      <c r="J172" s="233"/>
      <c r="K172" s="282">
        <f t="shared" si="61"/>
        <v>0</v>
      </c>
      <c r="L172" s="273"/>
      <c r="M172" s="169"/>
      <c r="N172" s="169"/>
      <c r="O172" s="169"/>
    </row>
    <row r="173" spans="1:15" ht="15.75">
      <c r="A173" s="257">
        <v>13</v>
      </c>
      <c r="B173" s="235"/>
      <c r="C173" s="231"/>
      <c r="D173" s="232"/>
      <c r="E173" s="233"/>
      <c r="F173" s="233"/>
      <c r="G173" s="233"/>
      <c r="H173" s="233"/>
      <c r="I173" s="233"/>
      <c r="J173" s="233"/>
      <c r="K173" s="282">
        <f t="shared" si="61"/>
        <v>0</v>
      </c>
      <c r="L173" s="273"/>
      <c r="M173" s="169"/>
      <c r="N173" s="169"/>
      <c r="O173" s="169"/>
    </row>
    <row r="174" spans="1:15" ht="15.75">
      <c r="A174" s="257">
        <v>14</v>
      </c>
      <c r="B174" s="235"/>
      <c r="C174" s="231"/>
      <c r="D174" s="232"/>
      <c r="E174" s="233"/>
      <c r="F174" s="233"/>
      <c r="G174" s="233"/>
      <c r="H174" s="233"/>
      <c r="I174" s="233"/>
      <c r="J174" s="233"/>
      <c r="K174" s="282">
        <f t="shared" si="61"/>
        <v>0</v>
      </c>
      <c r="L174" s="273"/>
      <c r="M174" s="169"/>
      <c r="N174" s="169"/>
      <c r="O174" s="169"/>
    </row>
    <row r="175" spans="1:15" ht="15.75">
      <c r="A175" s="257">
        <v>15</v>
      </c>
      <c r="B175" s="235"/>
      <c r="C175" s="231"/>
      <c r="D175" s="232"/>
      <c r="E175" s="233"/>
      <c r="F175" s="233"/>
      <c r="G175" s="233"/>
      <c r="H175" s="233"/>
      <c r="I175" s="233"/>
      <c r="J175" s="233"/>
      <c r="K175" s="282">
        <f t="shared" si="61"/>
        <v>0</v>
      </c>
      <c r="L175" s="273"/>
      <c r="M175" s="169"/>
      <c r="N175" s="169"/>
      <c r="O175" s="169"/>
    </row>
    <row r="176" spans="1:15" ht="15.75">
      <c r="A176" s="257">
        <v>16</v>
      </c>
      <c r="B176" s="235"/>
      <c r="C176" s="231"/>
      <c r="D176" s="232"/>
      <c r="E176" s="233"/>
      <c r="F176" s="233"/>
      <c r="G176" s="233"/>
      <c r="H176" s="233"/>
      <c r="I176" s="233"/>
      <c r="J176" s="233"/>
      <c r="K176" s="282">
        <f t="shared" si="61"/>
        <v>0</v>
      </c>
      <c r="L176" s="273"/>
      <c r="M176" s="169"/>
      <c r="N176" s="169"/>
      <c r="O176" s="169"/>
    </row>
    <row r="177" spans="1:15" ht="15.75">
      <c r="A177" s="257">
        <v>17</v>
      </c>
      <c r="B177" s="235"/>
      <c r="C177" s="231"/>
      <c r="D177" s="232"/>
      <c r="E177" s="233"/>
      <c r="F177" s="233"/>
      <c r="G177" s="233"/>
      <c r="H177" s="233"/>
      <c r="I177" s="233"/>
      <c r="J177" s="233"/>
      <c r="K177" s="282">
        <f t="shared" si="61"/>
        <v>0</v>
      </c>
      <c r="L177" s="273"/>
      <c r="M177" s="169"/>
      <c r="N177" s="169"/>
      <c r="O177" s="169"/>
    </row>
    <row r="178" spans="1:15" ht="15.75">
      <c r="A178" s="257">
        <v>18</v>
      </c>
      <c r="B178" s="235"/>
      <c r="C178" s="231"/>
      <c r="D178" s="232"/>
      <c r="E178" s="233"/>
      <c r="F178" s="233"/>
      <c r="G178" s="233"/>
      <c r="H178" s="233"/>
      <c r="I178" s="233"/>
      <c r="J178" s="233"/>
      <c r="K178" s="282">
        <f t="shared" si="61"/>
        <v>0</v>
      </c>
      <c r="L178" s="273"/>
      <c r="M178" s="169"/>
      <c r="N178" s="169"/>
      <c r="O178" s="169"/>
    </row>
    <row r="179" spans="1:15" ht="15.75">
      <c r="A179" s="257">
        <v>19</v>
      </c>
      <c r="B179" s="235"/>
      <c r="C179" s="231"/>
      <c r="D179" s="232"/>
      <c r="E179" s="233"/>
      <c r="F179" s="233"/>
      <c r="G179" s="233"/>
      <c r="H179" s="233"/>
      <c r="I179" s="233"/>
      <c r="J179" s="233"/>
      <c r="K179" s="282">
        <f t="shared" si="61"/>
        <v>0</v>
      </c>
      <c r="L179" s="273"/>
      <c r="M179" s="169"/>
      <c r="N179" s="169"/>
      <c r="O179" s="169"/>
    </row>
    <row r="180" spans="1:15" ht="15.75">
      <c r="A180" s="257">
        <v>20</v>
      </c>
      <c r="B180" s="235"/>
      <c r="C180" s="231"/>
      <c r="D180" s="232"/>
      <c r="E180" s="233"/>
      <c r="F180" s="233"/>
      <c r="G180" s="233"/>
      <c r="H180" s="233"/>
      <c r="I180" s="233"/>
      <c r="J180" s="233"/>
      <c r="K180" s="282">
        <f t="shared" si="61"/>
        <v>0</v>
      </c>
      <c r="L180" s="273"/>
      <c r="M180" s="169"/>
      <c r="N180" s="169"/>
      <c r="O180" s="169"/>
    </row>
    <row r="181" spans="1:15" ht="15.75">
      <c r="A181" s="257">
        <v>21</v>
      </c>
      <c r="B181" s="235"/>
      <c r="C181" s="231"/>
      <c r="D181" s="232"/>
      <c r="E181" s="233"/>
      <c r="F181" s="233"/>
      <c r="G181" s="233"/>
      <c r="H181" s="233"/>
      <c r="I181" s="233"/>
      <c r="J181" s="233"/>
      <c r="K181" s="282">
        <f t="shared" si="61"/>
        <v>0</v>
      </c>
      <c r="L181" s="273"/>
      <c r="M181" s="169"/>
      <c r="N181" s="169"/>
      <c r="O181" s="169"/>
    </row>
    <row r="182" spans="1:15" ht="15.75">
      <c r="A182" s="257">
        <v>22</v>
      </c>
      <c r="B182" s="235"/>
      <c r="C182" s="231"/>
      <c r="D182" s="232"/>
      <c r="E182" s="233"/>
      <c r="F182" s="233"/>
      <c r="G182" s="233"/>
      <c r="H182" s="233"/>
      <c r="I182" s="233"/>
      <c r="J182" s="233"/>
      <c r="K182" s="282">
        <f t="shared" si="61"/>
        <v>0</v>
      </c>
      <c r="L182" s="273"/>
      <c r="M182" s="169"/>
      <c r="N182" s="169"/>
      <c r="O182" s="169"/>
    </row>
    <row r="183" spans="1:15" ht="15.75">
      <c r="A183" s="257">
        <v>23</v>
      </c>
      <c r="B183" s="235"/>
      <c r="C183" s="231"/>
      <c r="D183" s="232"/>
      <c r="E183" s="233"/>
      <c r="F183" s="233"/>
      <c r="G183" s="233"/>
      <c r="H183" s="233"/>
      <c r="I183" s="233"/>
      <c r="J183" s="233"/>
      <c r="K183" s="282">
        <f t="shared" si="61"/>
        <v>0</v>
      </c>
      <c r="L183" s="273"/>
      <c r="M183" s="169"/>
      <c r="N183" s="169"/>
      <c r="O183" s="169"/>
    </row>
    <row r="184" spans="1:15" ht="15.75">
      <c r="A184" s="257">
        <v>24</v>
      </c>
      <c r="B184" s="235"/>
      <c r="C184" s="231"/>
      <c r="D184" s="232"/>
      <c r="E184" s="233"/>
      <c r="F184" s="233"/>
      <c r="G184" s="233"/>
      <c r="H184" s="233"/>
      <c r="I184" s="233"/>
      <c r="J184" s="233"/>
      <c r="K184" s="282">
        <f t="shared" si="61"/>
        <v>0</v>
      </c>
      <c r="L184" s="273"/>
      <c r="M184" s="169"/>
      <c r="N184" s="169"/>
      <c r="O184" s="169"/>
    </row>
    <row r="185" spans="1:15" ht="15.75">
      <c r="A185" s="257">
        <v>25</v>
      </c>
      <c r="B185" s="235"/>
      <c r="C185" s="231"/>
      <c r="D185" s="232"/>
      <c r="E185" s="233"/>
      <c r="F185" s="233"/>
      <c r="G185" s="233"/>
      <c r="H185" s="233"/>
      <c r="I185" s="233"/>
      <c r="J185" s="233"/>
      <c r="K185" s="282">
        <f t="shared" si="61"/>
        <v>0</v>
      </c>
      <c r="L185" s="273"/>
      <c r="M185" s="169"/>
      <c r="N185" s="169"/>
      <c r="O185" s="169"/>
    </row>
    <row r="186" spans="1:15" ht="15.75">
      <c r="A186" s="257">
        <v>26</v>
      </c>
      <c r="B186" s="235"/>
      <c r="C186" s="231"/>
      <c r="D186" s="232"/>
      <c r="E186" s="233"/>
      <c r="F186" s="233"/>
      <c r="G186" s="233"/>
      <c r="H186" s="233"/>
      <c r="I186" s="233"/>
      <c r="J186" s="233"/>
      <c r="K186" s="282">
        <f t="shared" si="61"/>
        <v>0</v>
      </c>
      <c r="L186" s="273"/>
      <c r="M186" s="169"/>
      <c r="N186" s="169"/>
      <c r="O186" s="169"/>
    </row>
    <row r="187" spans="1:15" ht="15.75">
      <c r="A187" s="257">
        <v>27</v>
      </c>
      <c r="B187" s="235"/>
      <c r="C187" s="231"/>
      <c r="D187" s="232"/>
      <c r="E187" s="233"/>
      <c r="F187" s="233"/>
      <c r="G187" s="233"/>
      <c r="H187" s="233"/>
      <c r="I187" s="233"/>
      <c r="J187" s="233"/>
      <c r="K187" s="282">
        <f t="shared" si="61"/>
        <v>0</v>
      </c>
      <c r="L187" s="273"/>
      <c r="M187" s="169"/>
      <c r="N187" s="169"/>
      <c r="O187" s="169"/>
    </row>
    <row r="188" spans="1:15" ht="15.75">
      <c r="A188" s="257">
        <v>28</v>
      </c>
      <c r="B188" s="235"/>
      <c r="C188" s="231"/>
      <c r="D188" s="232"/>
      <c r="E188" s="233"/>
      <c r="F188" s="233"/>
      <c r="G188" s="233"/>
      <c r="H188" s="233"/>
      <c r="I188" s="233"/>
      <c r="J188" s="233"/>
      <c r="K188" s="282">
        <f t="shared" si="61"/>
        <v>0</v>
      </c>
      <c r="L188" s="273"/>
      <c r="M188" s="169"/>
      <c r="N188" s="169"/>
      <c r="O188" s="169"/>
    </row>
    <row r="189" spans="1:15" ht="15.75">
      <c r="A189" s="257">
        <v>29</v>
      </c>
      <c r="B189" s="235"/>
      <c r="C189" s="231"/>
      <c r="D189" s="232"/>
      <c r="E189" s="233"/>
      <c r="F189" s="233"/>
      <c r="G189" s="233"/>
      <c r="H189" s="233"/>
      <c r="I189" s="233"/>
      <c r="J189" s="233"/>
      <c r="K189" s="282">
        <f t="shared" si="61"/>
        <v>0</v>
      </c>
      <c r="L189" s="273"/>
      <c r="M189" s="169"/>
      <c r="N189" s="169"/>
      <c r="O189" s="169"/>
    </row>
    <row r="190" spans="1:15" ht="15.75">
      <c r="A190" s="257">
        <v>30</v>
      </c>
      <c r="B190" s="235"/>
      <c r="C190" s="231"/>
      <c r="D190" s="232"/>
      <c r="E190" s="233"/>
      <c r="F190" s="233"/>
      <c r="G190" s="233"/>
      <c r="H190" s="233"/>
      <c r="I190" s="233"/>
      <c r="J190" s="233"/>
      <c r="K190" s="282">
        <f t="shared" si="61"/>
        <v>0</v>
      </c>
      <c r="L190" s="273"/>
      <c r="M190" s="169"/>
      <c r="N190" s="169"/>
      <c r="O190" s="169"/>
    </row>
    <row r="191" spans="1:15" ht="15.75">
      <c r="A191" s="257">
        <v>31</v>
      </c>
      <c r="B191" s="235"/>
      <c r="C191" s="231"/>
      <c r="D191" s="232"/>
      <c r="E191" s="233"/>
      <c r="F191" s="233"/>
      <c r="G191" s="233"/>
      <c r="H191" s="233"/>
      <c r="I191" s="233"/>
      <c r="J191" s="233"/>
      <c r="K191" s="282">
        <f t="shared" si="61"/>
        <v>0</v>
      </c>
      <c r="L191" s="273"/>
      <c r="M191" s="169"/>
      <c r="N191" s="169"/>
      <c r="O191" s="169"/>
    </row>
    <row r="192" spans="1:15" ht="15.75">
      <c r="A192" s="257">
        <v>32</v>
      </c>
      <c r="B192" s="235"/>
      <c r="C192" s="231"/>
      <c r="D192" s="232"/>
      <c r="E192" s="233"/>
      <c r="F192" s="233"/>
      <c r="G192" s="233"/>
      <c r="H192" s="233"/>
      <c r="I192" s="233"/>
      <c r="J192" s="233"/>
      <c r="K192" s="282">
        <f t="shared" si="61"/>
        <v>0</v>
      </c>
      <c r="L192" s="273"/>
      <c r="M192" s="169"/>
      <c r="N192" s="169"/>
      <c r="O192" s="169"/>
    </row>
    <row r="193" spans="1:15" ht="15.75">
      <c r="A193" s="257">
        <v>33</v>
      </c>
      <c r="B193" s="235"/>
      <c r="C193" s="231"/>
      <c r="D193" s="232"/>
      <c r="E193" s="233"/>
      <c r="F193" s="233"/>
      <c r="G193" s="233"/>
      <c r="H193" s="233"/>
      <c r="I193" s="233"/>
      <c r="J193" s="233"/>
      <c r="K193" s="282">
        <f t="shared" si="61"/>
        <v>0</v>
      </c>
      <c r="L193" s="273"/>
      <c r="M193" s="169"/>
      <c r="N193" s="169"/>
      <c r="O193" s="169"/>
    </row>
    <row r="194" spans="1:15" ht="15.75">
      <c r="A194" s="257">
        <v>34</v>
      </c>
      <c r="B194" s="235"/>
      <c r="C194" s="231"/>
      <c r="D194" s="232"/>
      <c r="E194" s="233"/>
      <c r="F194" s="233"/>
      <c r="G194" s="233"/>
      <c r="H194" s="233"/>
      <c r="I194" s="233"/>
      <c r="J194" s="233"/>
      <c r="K194" s="282">
        <f t="shared" si="61"/>
        <v>0</v>
      </c>
      <c r="L194" s="273"/>
      <c r="M194" s="169"/>
      <c r="N194" s="169"/>
      <c r="O194" s="169"/>
    </row>
    <row r="195" spans="1:15" ht="15.75">
      <c r="A195" s="257">
        <v>35</v>
      </c>
      <c r="B195" s="235"/>
      <c r="C195" s="231"/>
      <c r="D195" s="232"/>
      <c r="E195" s="233"/>
      <c r="F195" s="233"/>
      <c r="G195" s="233"/>
      <c r="H195" s="233"/>
      <c r="I195" s="233"/>
      <c r="J195" s="233"/>
      <c r="K195" s="282">
        <f t="shared" si="61"/>
        <v>0</v>
      </c>
      <c r="L195" s="273"/>
      <c r="M195" s="169"/>
      <c r="N195" s="169"/>
      <c r="O195" s="169"/>
    </row>
    <row r="196" spans="1:15" ht="15.75">
      <c r="A196" s="257">
        <v>36</v>
      </c>
      <c r="B196" s="235"/>
      <c r="C196" s="231"/>
      <c r="D196" s="232"/>
      <c r="E196" s="233"/>
      <c r="F196" s="233"/>
      <c r="G196" s="233"/>
      <c r="H196" s="233"/>
      <c r="I196" s="233"/>
      <c r="J196" s="233"/>
      <c r="K196" s="282">
        <f t="shared" si="61"/>
        <v>0</v>
      </c>
      <c r="L196" s="273"/>
      <c r="M196" s="169"/>
      <c r="N196" s="169"/>
      <c r="O196" s="169"/>
    </row>
    <row r="197" spans="1:15" ht="15.75">
      <c r="A197" s="257">
        <v>37</v>
      </c>
      <c r="B197" s="235"/>
      <c r="C197" s="231"/>
      <c r="D197" s="232"/>
      <c r="E197" s="233"/>
      <c r="F197" s="233"/>
      <c r="G197" s="233"/>
      <c r="H197" s="233"/>
      <c r="I197" s="233"/>
      <c r="J197" s="233"/>
      <c r="K197" s="282">
        <f t="shared" si="61"/>
        <v>0</v>
      </c>
      <c r="L197" s="273"/>
      <c r="M197" s="169"/>
      <c r="N197" s="169"/>
      <c r="O197" s="169"/>
    </row>
    <row r="198" spans="1:15" ht="15.75">
      <c r="A198" s="257">
        <v>38</v>
      </c>
      <c r="B198" s="235"/>
      <c r="C198" s="231"/>
      <c r="D198" s="232"/>
      <c r="E198" s="233"/>
      <c r="F198" s="233"/>
      <c r="G198" s="233"/>
      <c r="H198" s="233"/>
      <c r="I198" s="233"/>
      <c r="J198" s="233"/>
      <c r="K198" s="282">
        <f t="shared" si="61"/>
        <v>0</v>
      </c>
      <c r="L198" s="273"/>
      <c r="M198" s="169"/>
      <c r="N198" s="169"/>
      <c r="O198" s="169"/>
    </row>
    <row r="199" spans="1:15" ht="15.75">
      <c r="A199" s="257">
        <v>39</v>
      </c>
      <c r="B199" s="235"/>
      <c r="C199" s="231"/>
      <c r="D199" s="232"/>
      <c r="E199" s="233"/>
      <c r="F199" s="233"/>
      <c r="G199" s="233"/>
      <c r="H199" s="233"/>
      <c r="I199" s="233"/>
      <c r="J199" s="233"/>
      <c r="K199" s="282">
        <f t="shared" si="61"/>
        <v>0</v>
      </c>
      <c r="L199" s="273"/>
      <c r="M199" s="169"/>
      <c r="N199" s="169"/>
      <c r="O199" s="169"/>
    </row>
    <row r="200" spans="1:15" ht="15.75">
      <c r="A200" s="257">
        <v>40</v>
      </c>
      <c r="B200" s="235"/>
      <c r="C200" s="231"/>
      <c r="D200" s="232"/>
      <c r="E200" s="233"/>
      <c r="F200" s="233"/>
      <c r="G200" s="233"/>
      <c r="H200" s="233"/>
      <c r="I200" s="233"/>
      <c r="J200" s="233"/>
      <c r="K200" s="282">
        <f t="shared" si="61"/>
        <v>0</v>
      </c>
      <c r="L200" s="273"/>
      <c r="M200" s="169"/>
      <c r="N200" s="169"/>
      <c r="O200" s="169"/>
    </row>
    <row r="201" spans="1:15" ht="18.75">
      <c r="A201" s="288"/>
      <c r="B201" s="236" t="s">
        <v>380</v>
      </c>
      <c r="C201" s="236"/>
      <c r="D201" s="236"/>
      <c r="E201" s="234">
        <f t="shared" ref="E201:J201" si="62">SUM(E161:E176)</f>
        <v>0</v>
      </c>
      <c r="F201" s="234">
        <f t="shared" si="62"/>
        <v>0</v>
      </c>
      <c r="G201" s="234">
        <f t="shared" si="62"/>
        <v>0</v>
      </c>
      <c r="H201" s="234">
        <f t="shared" si="62"/>
        <v>0</v>
      </c>
      <c r="I201" s="234">
        <f t="shared" si="62"/>
        <v>1000</v>
      </c>
      <c r="J201" s="234">
        <f t="shared" si="62"/>
        <v>0</v>
      </c>
      <c r="K201" s="234">
        <f>SUM(E201:J201)</f>
        <v>1000</v>
      </c>
      <c r="L201" s="273"/>
      <c r="M201" s="169"/>
      <c r="N201" s="169"/>
      <c r="O201" s="169"/>
    </row>
    <row r="202" spans="1:15">
      <c r="A202" s="237"/>
      <c r="B202" s="238"/>
      <c r="C202" s="239"/>
      <c r="D202" s="239"/>
      <c r="E202" s="237"/>
      <c r="F202" s="237"/>
      <c r="G202" s="237"/>
      <c r="H202" s="237"/>
      <c r="I202" s="237"/>
      <c r="J202" s="237"/>
      <c r="K202" s="237"/>
      <c r="L202" s="237"/>
      <c r="M202" s="169"/>
      <c r="N202" s="169"/>
      <c r="O202" s="169"/>
    </row>
    <row r="203" spans="1:15">
      <c r="A203" s="237"/>
      <c r="B203" s="238"/>
      <c r="C203" s="239"/>
      <c r="D203" s="239"/>
      <c r="E203" s="237"/>
      <c r="F203" s="237"/>
      <c r="G203" s="237"/>
      <c r="H203" s="237"/>
      <c r="I203" s="237"/>
      <c r="J203" s="237"/>
      <c r="K203" s="237"/>
      <c r="L203" s="237"/>
      <c r="M203" s="169"/>
      <c r="N203" s="169"/>
      <c r="O203" s="169"/>
    </row>
    <row r="204" spans="1:15">
      <c r="A204" s="237"/>
      <c r="B204" s="238"/>
      <c r="C204" s="239"/>
      <c r="D204" s="239"/>
      <c r="E204" s="237"/>
      <c r="F204" s="237"/>
      <c r="G204" s="237"/>
      <c r="H204" s="237"/>
      <c r="I204" s="237"/>
      <c r="J204" s="237"/>
      <c r="K204" s="237"/>
      <c r="L204" s="237"/>
      <c r="M204" s="169"/>
      <c r="N204" s="169"/>
      <c r="O204" s="169"/>
    </row>
    <row r="205" spans="1:15">
      <c r="A205" s="240"/>
      <c r="B205" s="241"/>
      <c r="C205" s="242"/>
      <c r="D205" s="242"/>
      <c r="E205" s="240"/>
      <c r="F205" s="240"/>
      <c r="G205" s="240"/>
      <c r="H205" s="240"/>
      <c r="I205" s="240"/>
      <c r="J205" s="240"/>
      <c r="K205" s="240"/>
      <c r="L205" s="240"/>
    </row>
    <row r="206" spans="1:15">
      <c r="A206" s="240"/>
      <c r="B206" s="241"/>
      <c r="C206" s="242"/>
      <c r="D206" s="242"/>
      <c r="E206" s="240"/>
      <c r="F206" s="240"/>
      <c r="G206" s="240"/>
      <c r="H206" s="240"/>
      <c r="I206" s="240"/>
      <c r="J206" s="240"/>
      <c r="K206" s="240"/>
      <c r="L206" s="240"/>
    </row>
    <row r="207" spans="1:15">
      <c r="A207" s="240"/>
      <c r="B207" s="241"/>
      <c r="C207" s="242"/>
      <c r="D207" s="242"/>
      <c r="E207" s="240"/>
      <c r="F207" s="240"/>
      <c r="G207" s="240"/>
      <c r="H207" s="240"/>
      <c r="I207" s="240"/>
      <c r="J207" s="240"/>
      <c r="K207" s="240"/>
      <c r="L207" s="240"/>
    </row>
    <row r="208" spans="1:15">
      <c r="A208" s="240"/>
      <c r="B208" s="241"/>
      <c r="C208" s="242"/>
      <c r="D208" s="242"/>
      <c r="E208" s="240"/>
      <c r="F208" s="240"/>
      <c r="G208" s="240"/>
      <c r="H208" s="240"/>
      <c r="I208" s="240"/>
      <c r="J208" s="240"/>
      <c r="K208" s="240"/>
      <c r="L208" s="240"/>
    </row>
    <row r="209" spans="1:12">
      <c r="A209" s="240"/>
      <c r="B209" s="241"/>
      <c r="C209" s="242"/>
      <c r="D209" s="242"/>
      <c r="E209" s="240"/>
      <c r="F209" s="240"/>
      <c r="G209" s="240"/>
      <c r="H209" s="240"/>
      <c r="I209" s="240"/>
      <c r="J209" s="240"/>
      <c r="K209" s="240"/>
      <c r="L209" s="240"/>
    </row>
    <row r="210" spans="1:12"/>
    <row r="211" spans="1:12">
      <c r="C211" s="243" t="s">
        <v>412</v>
      </c>
    </row>
    <row r="212" spans="1:12">
      <c r="C212" s="243" t="s">
        <v>454</v>
      </c>
    </row>
    <row r="213" spans="1:12">
      <c r="C213" s="243" t="s">
        <v>455</v>
      </c>
    </row>
    <row r="214" spans="1:12">
      <c r="C214" s="243" t="s">
        <v>456</v>
      </c>
    </row>
    <row r="215" spans="1:12">
      <c r="C215" s="243" t="s">
        <v>457</v>
      </c>
    </row>
    <row r="216" spans="1:12">
      <c r="C216" s="243" t="s">
        <v>458</v>
      </c>
    </row>
    <row r="217" spans="1:12">
      <c r="C217" s="243" t="s">
        <v>459</v>
      </c>
    </row>
    <row r="218" spans="1:12">
      <c r="C218" s="243" t="s">
        <v>460</v>
      </c>
    </row>
    <row r="219" spans="1:12">
      <c r="C219" s="243" t="s">
        <v>417</v>
      </c>
    </row>
    <row r="220" spans="1:12">
      <c r="C220" s="244" t="s">
        <v>461</v>
      </c>
    </row>
    <row r="221" spans="1:12">
      <c r="C221" s="243" t="s">
        <v>462</v>
      </c>
    </row>
    <row r="222" spans="1:12">
      <c r="C222" s="243" t="s">
        <v>434</v>
      </c>
    </row>
    <row r="223" spans="1:12">
      <c r="C223" s="243" t="s">
        <v>425</v>
      </c>
    </row>
    <row r="224" spans="1:12">
      <c r="C224" s="243" t="s">
        <v>436</v>
      </c>
    </row>
    <row r="225" spans="3:3">
      <c r="C225" s="243" t="s">
        <v>463</v>
      </c>
    </row>
    <row r="226" spans="3:3">
      <c r="C226" s="243" t="s">
        <v>438</v>
      </c>
    </row>
    <row r="227" spans="3:3">
      <c r="C227" s="243" t="s">
        <v>464</v>
      </c>
    </row>
    <row r="228" spans="3:3">
      <c r="C228" s="243" t="s">
        <v>440</v>
      </c>
    </row>
    <row r="229" spans="3:3">
      <c r="C229" s="243" t="s">
        <v>442</v>
      </c>
    </row>
    <row r="230" spans="3:3">
      <c r="C230" s="243" t="s">
        <v>444</v>
      </c>
    </row>
    <row r="231" spans="3:3">
      <c r="C231" s="243" t="s">
        <v>465</v>
      </c>
    </row>
    <row r="232" spans="3:3">
      <c r="C232" s="243" t="s">
        <v>466</v>
      </c>
    </row>
    <row r="233" spans="3:3">
      <c r="C233" s="245"/>
    </row>
    <row r="234" spans="3:3">
      <c r="C234" s="245"/>
    </row>
    <row r="235" spans="3:3">
      <c r="C235" s="245"/>
    </row>
    <row r="236" spans="3:3">
      <c r="C236" s="245"/>
    </row>
    <row r="237" spans="3:3"/>
    <row r="238" spans="3:3"/>
    <row r="239" spans="3:3"/>
    <row r="240" spans="3:3"/>
  </sheetData>
  <protectedRanges>
    <protectedRange sqref="D16:D23" name="Range1"/>
  </protectedRanges>
  <mergeCells count="77">
    <mergeCell ref="A1:B1"/>
    <mergeCell ref="D1:I1"/>
    <mergeCell ref="A2:B2"/>
    <mergeCell ref="D2:I2"/>
    <mergeCell ref="A3:B3"/>
    <mergeCell ref="C3:D3"/>
    <mergeCell ref="G3:I3"/>
    <mergeCell ref="Q3:U3"/>
    <mergeCell ref="A4:B4"/>
    <mergeCell ref="C4:D4"/>
    <mergeCell ref="G4:I4"/>
    <mergeCell ref="A5:B5"/>
    <mergeCell ref="C5:D5"/>
    <mergeCell ref="E5:I5"/>
    <mergeCell ref="A6:I6"/>
    <mergeCell ref="A7:A9"/>
    <mergeCell ref="B7:B9"/>
    <mergeCell ref="C7:C8"/>
    <mergeCell ref="D7:I7"/>
    <mergeCell ref="K7:K9"/>
    <mergeCell ref="F8:H8"/>
    <mergeCell ref="M8:O9"/>
    <mergeCell ref="A34:I34"/>
    <mergeCell ref="A35:A37"/>
    <mergeCell ref="B35:B37"/>
    <mergeCell ref="C35:I35"/>
    <mergeCell ref="J35:J37"/>
    <mergeCell ref="K35:K37"/>
    <mergeCell ref="E36:G36"/>
    <mergeCell ref="J7:J9"/>
    <mergeCell ref="A60:K60"/>
    <mergeCell ref="I36:I37"/>
    <mergeCell ref="A50:I50"/>
    <mergeCell ref="A51:A53"/>
    <mergeCell ref="B51:E51"/>
    <mergeCell ref="F51:F53"/>
    <mergeCell ref="G51:J51"/>
    <mergeCell ref="K51:K53"/>
    <mergeCell ref="B52:C52"/>
    <mergeCell ref="D52:E52"/>
    <mergeCell ref="G52:H52"/>
    <mergeCell ref="I52:J52"/>
    <mergeCell ref="CT62:DA62"/>
    <mergeCell ref="A114:K114"/>
    <mergeCell ref="AG62:AN62"/>
    <mergeCell ref="AS62:AS63"/>
    <mergeCell ref="AT62:BA62"/>
    <mergeCell ref="BF62:BF63"/>
    <mergeCell ref="BG62:BN62"/>
    <mergeCell ref="BS62:BS63"/>
    <mergeCell ref="G62:G63"/>
    <mergeCell ref="H62:H63"/>
    <mergeCell ref="I62:I63"/>
    <mergeCell ref="J62:J63"/>
    <mergeCell ref="K62:K63"/>
    <mergeCell ref="AF62:AF63"/>
    <mergeCell ref="A62:A63"/>
    <mergeCell ref="B62:B63"/>
    <mergeCell ref="A158:K158"/>
    <mergeCell ref="BT62:CA62"/>
    <mergeCell ref="CF62:CF63"/>
    <mergeCell ref="CG62:CN62"/>
    <mergeCell ref="CS62:CS63"/>
    <mergeCell ref="C62:C63"/>
    <mergeCell ref="D62:D63"/>
    <mergeCell ref="E62:E63"/>
    <mergeCell ref="F62:F63"/>
    <mergeCell ref="A115:A116"/>
    <mergeCell ref="B115:B116"/>
    <mergeCell ref="C115:C116"/>
    <mergeCell ref="D115:D116"/>
    <mergeCell ref="K115:K116"/>
    <mergeCell ref="A159:A160"/>
    <mergeCell ref="B159:B160"/>
    <mergeCell ref="C159:C160"/>
    <mergeCell ref="D159:D160"/>
    <mergeCell ref="K159:K160"/>
  </mergeCells>
  <dataValidations count="7">
    <dataValidation type="list" allowBlank="1" showInputMessage="1" showErrorMessage="1" sqref="C5:D5">
      <formula1>$Q$4:$Q$24</formula1>
    </dataValidation>
    <dataValidation type="list" allowBlank="1" showInputMessage="1" showErrorMessage="1" sqref="C161:C200 C117:C156 C64:C113">
      <formula1>$C$211:$C$236</formula1>
    </dataValidation>
    <dataValidation type="list" allowBlank="1" showInputMessage="1" showErrorMessage="1" sqref="C157">
      <formula1>$C$211:$C$233</formula1>
    </dataValidation>
    <dataValidation type="list" allowBlank="1" showInputMessage="1" showErrorMessage="1" sqref="K64:K113">
      <formula1>"GAZETTED - REGULAR,NON GAZETTED - REGULAR,GAZETTED - FIX PAY,NON GAZETTED - FIX PAY"</formula1>
    </dataValidation>
    <dataValidation type="list" allowBlank="1" showInputMessage="1" showErrorMessage="1" sqref="H64:H113">
      <formula1>"MALE,FEMALE"</formula1>
    </dataValidation>
    <dataValidation type="list" allowBlank="1" showInputMessage="1" showErrorMessage="1" sqref="I64:J113">
      <formula1>"YES,NO"</formula1>
    </dataValidation>
    <dataValidation type="list" allowBlank="1" showInputMessage="1" showErrorMessage="1" sqref="C1">
      <formula1>"Principal,Head Master"</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sheetPr>
    <pageSetUpPr fitToPage="1"/>
  </sheetPr>
  <dimension ref="A1:V18"/>
  <sheetViews>
    <sheetView showGridLines="0" view="pageBreakPreview" zoomScaleSheetLayoutView="100" workbookViewId="0">
      <selection activeCell="X6" sqref="X6"/>
    </sheetView>
  </sheetViews>
  <sheetFormatPr defaultColWidth="9.125" defaultRowHeight="20.25"/>
  <cols>
    <col min="1" max="1" width="4.125" style="126" bestFit="1" customWidth="1"/>
    <col min="2" max="2" width="8.375" style="132" customWidth="1"/>
    <col min="3" max="3" width="19.875" style="126" customWidth="1"/>
    <col min="4" max="4" width="10.25" style="126" customWidth="1"/>
    <col min="5" max="22" width="7.125" style="126" customWidth="1"/>
    <col min="23" max="16384" width="9.125" style="126"/>
  </cols>
  <sheetData>
    <row r="1" spans="1:22" ht="27.75" customHeight="1">
      <c r="A1" s="555" t="str">
        <f>CONCATENATE(Master!$C$2," ",Master!$D$2)</f>
        <v>iz/kkukpk;Z jkmekfo jkft;kokl] CykWd&amp; toktk] ftyk vtesj</v>
      </c>
      <c r="B1" s="555"/>
      <c r="C1" s="555"/>
      <c r="D1" s="555"/>
      <c r="E1" s="555"/>
      <c r="F1" s="555"/>
      <c r="G1" s="555"/>
      <c r="H1" s="555"/>
      <c r="I1" s="555"/>
      <c r="J1" s="555"/>
      <c r="K1" s="555"/>
      <c r="L1" s="555"/>
      <c r="M1" s="555"/>
      <c r="N1" s="555"/>
      <c r="O1" s="555"/>
      <c r="P1" s="555"/>
      <c r="Q1" s="555"/>
      <c r="R1" s="555"/>
      <c r="S1" s="555"/>
      <c r="T1" s="555"/>
      <c r="U1" s="555"/>
      <c r="V1" s="555"/>
    </row>
    <row r="2" spans="1:22" ht="26.25" customHeight="1">
      <c r="B2" s="687" t="s">
        <v>250</v>
      </c>
      <c r="C2" s="687"/>
      <c r="D2" s="687"/>
      <c r="E2" s="687"/>
      <c r="F2" s="687"/>
      <c r="G2" s="687"/>
      <c r="H2" s="687"/>
      <c r="I2" s="687"/>
      <c r="J2" s="687"/>
      <c r="K2" s="687"/>
      <c r="L2" s="687"/>
      <c r="M2" s="687"/>
      <c r="N2" s="687"/>
      <c r="O2" s="687"/>
      <c r="P2" s="687"/>
      <c r="Q2" s="687"/>
      <c r="R2" s="687"/>
      <c r="S2" s="687"/>
      <c r="T2" s="687"/>
      <c r="U2" s="687"/>
      <c r="V2" s="687"/>
    </row>
    <row r="3" spans="1:22">
      <c r="A3" s="688" t="s">
        <v>61</v>
      </c>
      <c r="B3" s="689" t="s">
        <v>148</v>
      </c>
      <c r="C3" s="688" t="s">
        <v>90</v>
      </c>
      <c r="D3" s="690" t="s">
        <v>149</v>
      </c>
      <c r="E3" s="684" t="s">
        <v>156</v>
      </c>
      <c r="F3" s="684" t="s">
        <v>157</v>
      </c>
      <c r="G3" s="684" t="s">
        <v>158</v>
      </c>
      <c r="H3" s="684" t="s">
        <v>159</v>
      </c>
      <c r="I3" s="684" t="s">
        <v>160</v>
      </c>
      <c r="J3" s="684" t="s">
        <v>161</v>
      </c>
      <c r="K3" s="684" t="s">
        <v>162</v>
      </c>
      <c r="L3" s="684" t="s">
        <v>163</v>
      </c>
      <c r="M3" s="684" t="s">
        <v>140</v>
      </c>
      <c r="N3" s="684" t="s">
        <v>141</v>
      </c>
      <c r="O3" s="686" t="s">
        <v>150</v>
      </c>
      <c r="P3" s="686"/>
      <c r="Q3" s="686"/>
      <c r="R3" s="686"/>
      <c r="S3" s="686" t="s">
        <v>151</v>
      </c>
      <c r="T3" s="686"/>
      <c r="U3" s="686"/>
      <c r="V3" s="686"/>
    </row>
    <row r="4" spans="1:22" s="133" customFormat="1">
      <c r="A4" s="688"/>
      <c r="B4" s="689"/>
      <c r="C4" s="688"/>
      <c r="D4" s="690"/>
      <c r="E4" s="684"/>
      <c r="F4" s="684"/>
      <c r="G4" s="684"/>
      <c r="H4" s="684"/>
      <c r="I4" s="684"/>
      <c r="J4" s="684"/>
      <c r="K4" s="684"/>
      <c r="L4" s="684"/>
      <c r="M4" s="684"/>
      <c r="N4" s="684"/>
      <c r="O4" s="430" t="s">
        <v>152</v>
      </c>
      <c r="P4" s="430" t="s">
        <v>153</v>
      </c>
      <c r="Q4" s="430" t="s">
        <v>154</v>
      </c>
      <c r="R4" s="430" t="s">
        <v>155</v>
      </c>
      <c r="S4" s="430" t="s">
        <v>152</v>
      </c>
      <c r="T4" s="430" t="s">
        <v>153</v>
      </c>
      <c r="U4" s="430" t="s">
        <v>154</v>
      </c>
      <c r="V4" s="430" t="s">
        <v>155</v>
      </c>
    </row>
    <row r="5" spans="1:22" s="432" customFormat="1" ht="14.25" customHeight="1">
      <c r="A5" s="431">
        <v>1</v>
      </c>
      <c r="B5" s="431">
        <v>2</v>
      </c>
      <c r="C5" s="431">
        <v>3</v>
      </c>
      <c r="D5" s="431">
        <v>4</v>
      </c>
      <c r="E5" s="431">
        <v>5</v>
      </c>
      <c r="F5" s="431">
        <v>6</v>
      </c>
      <c r="G5" s="431">
        <v>7</v>
      </c>
      <c r="H5" s="431">
        <v>8</v>
      </c>
      <c r="I5" s="431">
        <v>9</v>
      </c>
      <c r="J5" s="431">
        <v>10</v>
      </c>
      <c r="K5" s="431">
        <v>11</v>
      </c>
      <c r="L5" s="431">
        <v>12</v>
      </c>
      <c r="M5" s="431">
        <v>13</v>
      </c>
      <c r="N5" s="431">
        <v>14</v>
      </c>
      <c r="O5" s="431">
        <v>15</v>
      </c>
      <c r="P5" s="431">
        <v>16</v>
      </c>
      <c r="Q5" s="431">
        <v>17</v>
      </c>
      <c r="R5" s="431">
        <v>18</v>
      </c>
      <c r="S5" s="431">
        <v>19</v>
      </c>
      <c r="T5" s="431">
        <v>20</v>
      </c>
      <c r="U5" s="431">
        <v>21</v>
      </c>
      <c r="V5" s="431">
        <v>22</v>
      </c>
    </row>
    <row r="6" spans="1:22" ht="47.25" customHeight="1">
      <c r="A6" s="131">
        <v>1</v>
      </c>
      <c r="B6" s="296">
        <f>Master!$C$3</f>
        <v>16121</v>
      </c>
      <c r="C6" s="437" t="str">
        <f>Master!$D$2</f>
        <v>jkmekfo jkft;kokl] CykWd&amp; toktk] ftyk vtesj</v>
      </c>
      <c r="D6" s="433">
        <v>299</v>
      </c>
      <c r="E6" s="434">
        <v>7</v>
      </c>
      <c r="F6" s="434">
        <v>20</v>
      </c>
      <c r="G6" s="434">
        <v>11</v>
      </c>
      <c r="H6" s="434">
        <v>13</v>
      </c>
      <c r="I6" s="434">
        <v>18</v>
      </c>
      <c r="J6" s="434">
        <v>22</v>
      </c>
      <c r="K6" s="434">
        <v>20</v>
      </c>
      <c r="L6" s="434">
        <v>18</v>
      </c>
      <c r="M6" s="434">
        <v>40</v>
      </c>
      <c r="N6" s="434">
        <v>27</v>
      </c>
      <c r="O6" s="434">
        <v>27</v>
      </c>
      <c r="P6" s="434"/>
      <c r="Q6" s="434"/>
      <c r="R6" s="434"/>
      <c r="S6" s="434">
        <v>76</v>
      </c>
      <c r="T6" s="434"/>
      <c r="U6" s="434"/>
      <c r="V6" s="434"/>
    </row>
    <row r="7" spans="1:22" ht="47.1" customHeight="1">
      <c r="A7" s="127"/>
      <c r="B7" s="129"/>
      <c r="C7" s="128"/>
      <c r="D7" s="433"/>
      <c r="E7" s="434"/>
      <c r="F7" s="434"/>
      <c r="G7" s="434"/>
      <c r="H7" s="434"/>
      <c r="I7" s="434"/>
      <c r="J7" s="434"/>
      <c r="K7" s="434"/>
      <c r="L7" s="434"/>
      <c r="M7" s="434"/>
      <c r="N7" s="434"/>
      <c r="O7" s="434"/>
      <c r="P7" s="434"/>
      <c r="Q7" s="434"/>
      <c r="R7" s="434"/>
      <c r="S7" s="434"/>
      <c r="T7" s="434"/>
      <c r="U7" s="434"/>
      <c r="V7" s="434"/>
    </row>
    <row r="8" spans="1:22" ht="47.1" customHeight="1">
      <c r="A8" s="127"/>
      <c r="B8" s="129"/>
      <c r="C8" s="128"/>
      <c r="D8" s="433"/>
      <c r="E8" s="434"/>
      <c r="F8" s="434"/>
      <c r="G8" s="434"/>
      <c r="H8" s="434"/>
      <c r="I8" s="434"/>
      <c r="J8" s="434"/>
      <c r="K8" s="434"/>
      <c r="L8" s="434"/>
      <c r="M8" s="434"/>
      <c r="N8" s="434"/>
      <c r="O8" s="434"/>
      <c r="P8" s="434"/>
      <c r="Q8" s="434"/>
      <c r="R8" s="434"/>
      <c r="S8" s="434"/>
      <c r="T8" s="434"/>
      <c r="U8" s="434"/>
      <c r="V8" s="434"/>
    </row>
    <row r="9" spans="1:22" ht="47.1" customHeight="1">
      <c r="A9" s="127"/>
      <c r="B9" s="130"/>
      <c r="C9" s="128"/>
      <c r="D9" s="433"/>
      <c r="E9" s="435"/>
      <c r="F9" s="435"/>
      <c r="G9" s="435"/>
      <c r="H9" s="435"/>
      <c r="I9" s="435"/>
      <c r="J9" s="435"/>
      <c r="K9" s="435"/>
      <c r="L9" s="435"/>
      <c r="M9" s="435"/>
      <c r="N9" s="435"/>
      <c r="O9" s="435"/>
      <c r="P9" s="435"/>
      <c r="Q9" s="435"/>
      <c r="R9" s="435"/>
      <c r="S9" s="435"/>
      <c r="T9" s="435"/>
      <c r="U9" s="435"/>
      <c r="V9" s="435"/>
    </row>
    <row r="10" spans="1:22" ht="47.1" customHeight="1">
      <c r="A10" s="127"/>
      <c r="B10" s="129"/>
      <c r="C10" s="128"/>
      <c r="D10" s="433"/>
      <c r="E10" s="434"/>
      <c r="F10" s="434"/>
      <c r="G10" s="434"/>
      <c r="H10" s="434"/>
      <c r="I10" s="434"/>
      <c r="J10" s="434"/>
      <c r="K10" s="434"/>
      <c r="L10" s="434"/>
      <c r="M10" s="434"/>
      <c r="N10" s="434"/>
      <c r="O10" s="434"/>
      <c r="P10" s="434"/>
      <c r="Q10" s="434"/>
      <c r="R10" s="434"/>
      <c r="S10" s="434"/>
      <c r="T10" s="434"/>
      <c r="U10" s="434"/>
      <c r="V10" s="434"/>
    </row>
    <row r="11" spans="1:22" ht="47.1" customHeight="1">
      <c r="A11" s="127"/>
      <c r="B11" s="129"/>
      <c r="C11" s="128"/>
      <c r="D11" s="433"/>
      <c r="E11" s="434"/>
      <c r="F11" s="434"/>
      <c r="G11" s="434"/>
      <c r="H11" s="434"/>
      <c r="I11" s="434"/>
      <c r="J11" s="434"/>
      <c r="K11" s="434"/>
      <c r="L11" s="434"/>
      <c r="M11" s="434"/>
      <c r="N11" s="434"/>
      <c r="O11" s="434"/>
      <c r="P11" s="434"/>
      <c r="Q11" s="434"/>
      <c r="R11" s="434"/>
      <c r="S11" s="434"/>
      <c r="T11" s="434"/>
      <c r="U11" s="434"/>
      <c r="V11" s="434"/>
    </row>
    <row r="12" spans="1:22" ht="47.1" customHeight="1">
      <c r="A12" s="127"/>
      <c r="B12" s="130"/>
      <c r="C12" s="128"/>
      <c r="D12" s="433"/>
      <c r="E12" s="435"/>
      <c r="F12" s="435"/>
      <c r="G12" s="435"/>
      <c r="H12" s="435"/>
      <c r="I12" s="435"/>
      <c r="J12" s="435"/>
      <c r="K12" s="435"/>
      <c r="L12" s="435"/>
      <c r="M12" s="435"/>
      <c r="N12" s="435"/>
      <c r="O12" s="435"/>
      <c r="P12" s="435"/>
      <c r="Q12" s="435"/>
      <c r="R12" s="435"/>
      <c r="S12" s="435"/>
      <c r="T12" s="435"/>
      <c r="U12" s="435"/>
      <c r="V12" s="435"/>
    </row>
    <row r="14" spans="1:22" s="106" customFormat="1" ht="18.75">
      <c r="A14" s="685" t="s">
        <v>487</v>
      </c>
      <c r="B14" s="685"/>
      <c r="C14" s="561" t="s">
        <v>28</v>
      </c>
      <c r="D14" s="561"/>
      <c r="E14" s="561"/>
      <c r="F14" s="561"/>
      <c r="G14" s="561"/>
      <c r="H14" s="561"/>
      <c r="I14" s="561"/>
      <c r="J14" s="561"/>
      <c r="K14" s="561"/>
      <c r="L14" s="561"/>
      <c r="M14" s="561"/>
      <c r="N14" s="561"/>
      <c r="O14" s="561"/>
      <c r="P14" s="561"/>
    </row>
    <row r="15" spans="1:22" s="106" customFormat="1" ht="18.75">
      <c r="A15" s="12"/>
      <c r="B15" s="12"/>
      <c r="C15" s="12"/>
      <c r="D15" s="3"/>
      <c r="E15" s="4"/>
      <c r="F15" s="4"/>
      <c r="G15" s="5"/>
      <c r="H15" s="5"/>
      <c r="I15" s="5"/>
      <c r="J15" s="5"/>
      <c r="K15" s="5"/>
      <c r="L15" s="550" t="str">
        <f>CONCATENATE("¼ ",Master!$G$3,"½")</f>
        <v>¼ m"kk ikfy;k½</v>
      </c>
      <c r="M15" s="550"/>
      <c r="N15" s="550"/>
      <c r="O15" s="550"/>
      <c r="P15" s="550"/>
      <c r="Q15" s="550"/>
      <c r="R15" s="550"/>
      <c r="S15" s="550"/>
      <c r="T15" s="550"/>
      <c r="U15" s="550"/>
    </row>
    <row r="16" spans="1:22" s="106" customFormat="1" ht="18.75">
      <c r="A16" s="12"/>
      <c r="B16" s="12"/>
      <c r="C16" s="12"/>
      <c r="D16" s="3"/>
      <c r="E16" s="4"/>
      <c r="F16" s="4"/>
      <c r="G16" s="5"/>
      <c r="H16" s="5"/>
      <c r="I16" s="5"/>
      <c r="J16" s="5"/>
      <c r="K16" s="5"/>
      <c r="L16" s="548" t="str">
        <f>Master!$C$2</f>
        <v>iz/kkukpk;Z</v>
      </c>
      <c r="M16" s="548"/>
      <c r="N16" s="548"/>
      <c r="O16" s="548"/>
      <c r="P16" s="548"/>
      <c r="Q16" s="548"/>
      <c r="R16" s="548"/>
      <c r="S16" s="548"/>
      <c r="T16" s="548"/>
      <c r="U16" s="548"/>
    </row>
    <row r="17" spans="1:21" s="106" customFormat="1" ht="18.75" customHeight="1">
      <c r="A17" s="12"/>
      <c r="B17" s="12"/>
      <c r="C17" s="12"/>
      <c r="D17" s="3"/>
      <c r="E17" s="4"/>
      <c r="F17" s="4"/>
      <c r="G17" s="5"/>
      <c r="H17" s="5"/>
      <c r="I17" s="5"/>
      <c r="J17" s="5"/>
      <c r="K17" s="436"/>
      <c r="L17" s="657" t="str">
        <f>Master!$D$2</f>
        <v>jkmekfo jkft;kokl] CykWd&amp; toktk] ftyk vtesj</v>
      </c>
      <c r="M17" s="657"/>
      <c r="N17" s="657"/>
      <c r="O17" s="657"/>
      <c r="P17" s="657"/>
      <c r="Q17" s="657"/>
      <c r="R17" s="657"/>
      <c r="S17" s="657"/>
      <c r="T17" s="657"/>
      <c r="U17" s="657"/>
    </row>
    <row r="18" spans="1:21" s="106" customFormat="1" ht="18.75"/>
  </sheetData>
  <mergeCells count="23">
    <mergeCell ref="A14:B14"/>
    <mergeCell ref="O3:R3"/>
    <mergeCell ref="A1:V1"/>
    <mergeCell ref="B2:V2"/>
    <mergeCell ref="F3:F4"/>
    <mergeCell ref="G3:G4"/>
    <mergeCell ref="H3:H4"/>
    <mergeCell ref="I3:I4"/>
    <mergeCell ref="A3:A4"/>
    <mergeCell ref="C3:C4"/>
    <mergeCell ref="B3:B4"/>
    <mergeCell ref="D3:D4"/>
    <mergeCell ref="E3:E4"/>
    <mergeCell ref="S3:V3"/>
    <mergeCell ref="J3:J4"/>
    <mergeCell ref="K3:K4"/>
    <mergeCell ref="C14:P14"/>
    <mergeCell ref="L15:U15"/>
    <mergeCell ref="L16:U16"/>
    <mergeCell ref="L17:U17"/>
    <mergeCell ref="M3:M4"/>
    <mergeCell ref="N3:N4"/>
    <mergeCell ref="L3:L4"/>
  </mergeCells>
  <conditionalFormatting sqref="B6 B9:B12 C6:C12">
    <cfRule type="expression" dxfId="8" priority="26">
      <formula>IF(ISBLANK(#REF!), 0, SEARCH(#REF!,#REF!))</formula>
    </cfRule>
  </conditionalFormatting>
  <conditionalFormatting sqref="B8">
    <cfRule type="duplicateValues" dxfId="7" priority="24"/>
    <cfRule type="duplicateValues" dxfId="6" priority="25"/>
  </conditionalFormatting>
  <conditionalFormatting sqref="B8">
    <cfRule type="duplicateValues" dxfId="5" priority="23"/>
  </conditionalFormatting>
  <conditionalFormatting sqref="B8">
    <cfRule type="expression" dxfId="4" priority="22">
      <formula>IF(ISBLANK(#REF!), 0, SEARCH(#REF!,#REF!))</formula>
    </cfRule>
  </conditionalFormatting>
  <conditionalFormatting sqref="B7">
    <cfRule type="duplicateValues" dxfId="3" priority="21"/>
  </conditionalFormatting>
  <conditionalFormatting sqref="B6 B9:B12">
    <cfRule type="duplicateValues" dxfId="2" priority="30"/>
    <cfRule type="duplicateValues" dxfId="1" priority="31"/>
  </conditionalFormatting>
  <conditionalFormatting sqref="B6 B9:B12">
    <cfRule type="duplicateValues" dxfId="0" priority="34"/>
  </conditionalFormatting>
  <printOptions horizontalCentered="1"/>
  <pageMargins left="0.4" right="0.2" top="0.196850393700787" bottom="0.27559055118110198" header="0.31496062992126" footer="0.118110236220472"/>
  <pageSetup paperSize="9" scale="82" orientation="landscape" r:id="rId1"/>
  <headerFooter>
    <oddFooter>Page &amp;P of &amp;N</oddFooter>
  </headerFooter>
</worksheet>
</file>

<file path=xl/worksheets/sheet21.xml><?xml version="1.0" encoding="utf-8"?>
<worksheet xmlns="http://schemas.openxmlformats.org/spreadsheetml/2006/main" xmlns:r="http://schemas.openxmlformats.org/officeDocument/2006/relationships">
  <dimension ref="A1:L46"/>
  <sheetViews>
    <sheetView showGridLines="0" view="pageBreakPreview" zoomScaleSheetLayoutView="100" workbookViewId="0">
      <selection activeCell="F12" sqref="F12"/>
    </sheetView>
  </sheetViews>
  <sheetFormatPr defaultRowHeight="15"/>
  <cols>
    <col min="2" max="2" width="49" customWidth="1"/>
    <col min="3" max="3" width="27.875" customWidth="1"/>
  </cols>
  <sheetData>
    <row r="1" spans="1:12" ht="23.25">
      <c r="A1" s="691" t="str">
        <f>CONCATENATE(Master!$C$2," ",Master!$D$2)</f>
        <v>iz/kkukpk;Z jkmekfo jkft;kokl] CykWd&amp; toktk] ftyk vtesj</v>
      </c>
      <c r="B1" s="691"/>
      <c r="C1" s="691"/>
      <c r="D1" s="438"/>
      <c r="E1" s="438"/>
      <c r="F1" s="438"/>
      <c r="G1" s="438"/>
      <c r="H1" s="438"/>
      <c r="I1" s="438"/>
      <c r="J1" s="438"/>
      <c r="K1" s="438"/>
      <c r="L1" s="438"/>
    </row>
    <row r="2" spans="1:12" ht="18.75">
      <c r="A2" s="692" t="s">
        <v>492</v>
      </c>
      <c r="B2" s="692"/>
      <c r="C2" s="439" t="s">
        <v>493</v>
      </c>
      <c r="D2" s="438"/>
      <c r="E2" s="438"/>
      <c r="F2" s="438"/>
      <c r="H2" s="438"/>
      <c r="I2" s="438"/>
      <c r="J2" s="438"/>
      <c r="K2" s="438"/>
      <c r="L2" s="438"/>
    </row>
    <row r="3" spans="1:12" ht="18.75">
      <c r="A3" s="440"/>
      <c r="B3" s="440"/>
      <c r="C3" s="440"/>
      <c r="D3" s="438"/>
      <c r="E3" s="438"/>
      <c r="F3" s="438"/>
      <c r="G3" s="438"/>
      <c r="H3" s="438"/>
      <c r="I3" s="438"/>
      <c r="J3" s="438"/>
      <c r="K3" s="438"/>
      <c r="L3" s="438"/>
    </row>
    <row r="4" spans="1:12" ht="18.75">
      <c r="A4" s="440" t="s">
        <v>494</v>
      </c>
      <c r="B4" s="440"/>
      <c r="C4" s="440"/>
      <c r="D4" s="438"/>
      <c r="E4" s="438"/>
      <c r="F4" s="438"/>
      <c r="G4" s="438"/>
      <c r="H4" s="438"/>
      <c r="I4" s="438"/>
      <c r="J4" s="438"/>
      <c r="K4" s="438"/>
      <c r="L4" s="438"/>
    </row>
    <row r="5" spans="1:12" ht="18.75">
      <c r="A5" s="440"/>
      <c r="B5" s="440" t="s">
        <v>495</v>
      </c>
      <c r="C5" s="441"/>
      <c r="D5" s="438"/>
      <c r="E5" s="438"/>
      <c r="F5" s="438"/>
      <c r="G5" s="438"/>
      <c r="H5" s="438"/>
      <c r="I5" s="438"/>
      <c r="J5" s="438"/>
      <c r="K5" s="438"/>
      <c r="L5" s="438"/>
    </row>
    <row r="6" spans="1:12" ht="18.75">
      <c r="A6" s="440"/>
      <c r="B6" s="440" t="s">
        <v>496</v>
      </c>
      <c r="C6" s="441"/>
      <c r="D6" s="438"/>
      <c r="E6" s="438"/>
      <c r="F6" s="438"/>
      <c r="G6" s="438"/>
      <c r="H6" s="438"/>
      <c r="I6" s="438"/>
      <c r="J6" s="438"/>
      <c r="K6" s="438"/>
      <c r="L6" s="438"/>
    </row>
    <row r="7" spans="1:12" ht="18.75">
      <c r="A7" s="440"/>
      <c r="B7" s="440" t="s">
        <v>497</v>
      </c>
      <c r="C7" s="441"/>
      <c r="D7" s="438"/>
      <c r="E7" s="438"/>
      <c r="F7" s="438"/>
      <c r="G7" s="438"/>
      <c r="H7" s="438"/>
      <c r="I7" s="438"/>
      <c r="J7" s="438"/>
      <c r="K7" s="438"/>
      <c r="L7" s="438"/>
    </row>
    <row r="8" spans="1:12" ht="18.75">
      <c r="A8" s="440"/>
      <c r="B8" s="440"/>
      <c r="C8" s="441"/>
      <c r="D8" s="438"/>
      <c r="E8" s="438"/>
      <c r="F8" s="438"/>
      <c r="G8" s="438"/>
      <c r="H8" s="438"/>
      <c r="I8" s="438"/>
      <c r="J8" s="438"/>
      <c r="K8" s="438"/>
      <c r="L8" s="438"/>
    </row>
    <row r="9" spans="1:12" ht="18.75" customHeight="1">
      <c r="A9" s="693" t="s">
        <v>498</v>
      </c>
      <c r="B9" s="694" t="s">
        <v>499</v>
      </c>
      <c r="C9" s="694"/>
      <c r="E9" s="438"/>
      <c r="F9" s="438"/>
      <c r="G9" s="438"/>
      <c r="H9" s="438"/>
      <c r="I9" s="438"/>
      <c r="J9" s="438"/>
      <c r="K9" s="438"/>
      <c r="L9" s="438"/>
    </row>
    <row r="10" spans="1:12" ht="18.75">
      <c r="A10" s="693"/>
      <c r="B10" s="694"/>
      <c r="C10" s="694"/>
      <c r="D10" s="438"/>
      <c r="E10" s="438"/>
      <c r="F10" s="438"/>
      <c r="G10" s="438"/>
      <c r="H10" s="438"/>
      <c r="I10" s="438"/>
      <c r="J10" s="438"/>
      <c r="K10" s="438"/>
      <c r="L10" s="438"/>
    </row>
    <row r="11" spans="1:12" ht="18.75">
      <c r="A11" s="442"/>
      <c r="B11" s="443"/>
      <c r="C11" s="441"/>
      <c r="D11" s="438"/>
      <c r="E11" s="438"/>
      <c r="F11" s="438"/>
      <c r="G11" s="438"/>
      <c r="H11" s="438"/>
      <c r="I11" s="438"/>
      <c r="J11" s="438"/>
      <c r="K11" s="438"/>
      <c r="L11" s="438"/>
    </row>
    <row r="12" spans="1:12" ht="18.75">
      <c r="A12" s="440" t="s">
        <v>500</v>
      </c>
      <c r="B12" s="440"/>
      <c r="C12" s="440"/>
      <c r="D12" s="438"/>
      <c r="E12" s="438"/>
      <c r="F12" s="438"/>
      <c r="G12" s="438"/>
      <c r="H12" s="438"/>
      <c r="I12" s="438"/>
      <c r="J12" s="438"/>
      <c r="K12" s="438"/>
      <c r="L12" s="438"/>
    </row>
    <row r="13" spans="1:12" ht="18.75">
      <c r="A13" s="695" t="s">
        <v>501</v>
      </c>
      <c r="B13" s="695"/>
      <c r="C13" s="695"/>
      <c r="D13" s="438"/>
      <c r="E13" s="438"/>
      <c r="F13" s="438"/>
      <c r="G13" s="438"/>
      <c r="H13" s="438"/>
      <c r="I13" s="438"/>
      <c r="J13" s="438"/>
      <c r="K13" s="438"/>
      <c r="L13" s="438"/>
    </row>
    <row r="14" spans="1:12" ht="18.75">
      <c r="A14" s="695"/>
      <c r="B14" s="695"/>
      <c r="C14" s="695"/>
      <c r="D14" s="438"/>
      <c r="E14" s="438"/>
      <c r="F14" s="438"/>
      <c r="G14" s="438"/>
      <c r="H14" s="438"/>
      <c r="I14" s="438"/>
      <c r="J14" s="438"/>
      <c r="K14" s="438"/>
      <c r="L14" s="438"/>
    </row>
    <row r="15" spans="1:12" ht="18.75">
      <c r="A15" s="695"/>
      <c r="B15" s="695"/>
      <c r="C15" s="695"/>
      <c r="D15" s="438"/>
      <c r="E15" s="438"/>
      <c r="F15" s="438"/>
      <c r="G15" s="438"/>
      <c r="H15" s="438"/>
      <c r="I15" s="438"/>
      <c r="J15" s="438"/>
      <c r="K15" s="438"/>
      <c r="L15" s="438"/>
    </row>
    <row r="16" spans="1:12" ht="18.75">
      <c r="A16" s="440" t="s">
        <v>502</v>
      </c>
      <c r="B16" s="440"/>
      <c r="C16" s="440"/>
      <c r="D16" s="438"/>
      <c r="E16" s="438"/>
      <c r="F16" s="438"/>
      <c r="G16" s="438"/>
      <c r="H16" s="438"/>
      <c r="I16" s="438"/>
      <c r="J16" s="438"/>
      <c r="K16" s="438"/>
      <c r="L16" s="438"/>
    </row>
    <row r="17" spans="1:12" ht="18.75">
      <c r="A17" s="440" t="s">
        <v>503</v>
      </c>
      <c r="B17" s="440"/>
      <c r="C17" s="440"/>
      <c r="D17" s="438"/>
      <c r="E17" s="438"/>
      <c r="F17" s="438"/>
      <c r="G17" s="438"/>
      <c r="H17" s="438"/>
      <c r="I17" s="438"/>
      <c r="J17" s="438"/>
      <c r="K17" s="438"/>
      <c r="L17" s="438"/>
    </row>
    <row r="18" spans="1:12" ht="18.75">
      <c r="A18" s="440" t="s">
        <v>504</v>
      </c>
      <c r="B18" s="440"/>
      <c r="C18" s="440"/>
      <c r="D18" s="438"/>
      <c r="E18" s="438"/>
      <c r="F18" s="438"/>
      <c r="G18" s="438"/>
      <c r="H18" s="438"/>
      <c r="I18" s="438"/>
      <c r="J18" s="438"/>
      <c r="K18" s="438"/>
      <c r="L18" s="438"/>
    </row>
    <row r="19" spans="1:12" ht="18.75">
      <c r="A19" s="440" t="s">
        <v>505</v>
      </c>
      <c r="B19" s="440"/>
      <c r="C19" s="440"/>
      <c r="D19" s="438"/>
      <c r="E19" s="438"/>
      <c r="F19" s="438"/>
      <c r="G19" s="438"/>
      <c r="H19" s="438"/>
      <c r="I19" s="438"/>
      <c r="J19" s="438"/>
      <c r="K19" s="438"/>
      <c r="L19" s="438"/>
    </row>
    <row r="20" spans="1:12" ht="18.75">
      <c r="A20" s="440" t="s">
        <v>506</v>
      </c>
      <c r="B20" s="440"/>
      <c r="C20" s="440"/>
      <c r="D20" s="438"/>
      <c r="E20" s="438"/>
      <c r="F20" s="438"/>
      <c r="G20" s="438"/>
      <c r="H20" s="438"/>
      <c r="I20" s="438"/>
      <c r="J20" s="438"/>
      <c r="K20" s="438"/>
      <c r="L20" s="438"/>
    </row>
    <row r="21" spans="1:12" ht="18.75">
      <c r="A21" s="440" t="s">
        <v>507</v>
      </c>
      <c r="B21" s="440"/>
      <c r="C21" s="440"/>
      <c r="D21" s="438"/>
      <c r="E21" s="438"/>
      <c r="F21" s="438"/>
      <c r="G21" s="438"/>
      <c r="H21" s="438"/>
      <c r="I21" s="438"/>
      <c r="J21" s="438"/>
      <c r="K21" s="438"/>
      <c r="L21" s="438"/>
    </row>
    <row r="22" spans="1:12" ht="18.75">
      <c r="A22" s="440" t="s">
        <v>508</v>
      </c>
      <c r="B22" s="440"/>
      <c r="C22" s="440"/>
      <c r="D22" s="438"/>
      <c r="E22" s="438"/>
      <c r="F22" s="438"/>
      <c r="G22" s="438"/>
      <c r="H22" s="438"/>
      <c r="I22" s="438"/>
      <c r="J22" s="438"/>
      <c r="K22" s="438"/>
      <c r="L22" s="438"/>
    </row>
    <row r="23" spans="1:12" ht="18.75">
      <c r="A23" s="440" t="s">
        <v>509</v>
      </c>
      <c r="B23" s="440"/>
      <c r="C23" s="440"/>
      <c r="D23" s="438"/>
      <c r="E23" s="438"/>
      <c r="F23" s="438"/>
      <c r="G23" s="438"/>
      <c r="H23" s="438"/>
      <c r="I23" s="438"/>
      <c r="J23" s="438"/>
      <c r="K23" s="438"/>
      <c r="L23" s="438"/>
    </row>
    <row r="24" spans="1:12" ht="18.75">
      <c r="A24" s="440" t="s">
        <v>510</v>
      </c>
      <c r="B24" s="440"/>
      <c r="C24" s="440"/>
      <c r="D24" s="438"/>
      <c r="E24" s="438"/>
      <c r="F24" s="438"/>
      <c r="G24" s="438"/>
      <c r="H24" s="438"/>
      <c r="I24" s="438"/>
      <c r="J24" s="438"/>
      <c r="K24" s="438"/>
      <c r="L24" s="438"/>
    </row>
    <row r="25" spans="1:12" ht="18.75">
      <c r="A25" s="440" t="s">
        <v>511</v>
      </c>
      <c r="B25" s="440"/>
      <c r="C25" s="440"/>
      <c r="D25" s="438"/>
      <c r="E25" s="438"/>
      <c r="F25" s="438"/>
      <c r="G25" s="438"/>
      <c r="H25" s="438"/>
      <c r="I25" s="438"/>
      <c r="J25" s="438"/>
      <c r="K25" s="438"/>
      <c r="L25" s="438"/>
    </row>
    <row r="26" spans="1:12" ht="18.75">
      <c r="A26" s="440" t="s">
        <v>512</v>
      </c>
      <c r="B26" s="440"/>
      <c r="C26" s="440"/>
      <c r="D26" s="438"/>
      <c r="E26" s="438"/>
      <c r="F26" s="438"/>
      <c r="G26" s="438"/>
      <c r="H26" s="438"/>
      <c r="I26" s="438"/>
      <c r="J26" s="438"/>
      <c r="K26" s="438"/>
      <c r="L26" s="438"/>
    </row>
    <row r="27" spans="1:12" ht="18.75">
      <c r="A27" s="440" t="s">
        <v>513</v>
      </c>
      <c r="B27" s="440"/>
      <c r="C27" s="440"/>
      <c r="D27" s="438"/>
      <c r="E27" s="438"/>
      <c r="F27" s="438"/>
      <c r="G27" s="438"/>
      <c r="H27" s="438"/>
      <c r="I27" s="438"/>
      <c r="J27" s="438"/>
      <c r="K27" s="438"/>
      <c r="L27" s="438"/>
    </row>
    <row r="28" spans="1:12" ht="18.75">
      <c r="A28" s="440" t="s">
        <v>514</v>
      </c>
      <c r="B28" s="440"/>
      <c r="C28" s="440"/>
      <c r="D28" s="438"/>
      <c r="E28" s="438"/>
      <c r="F28" s="438"/>
      <c r="G28" s="438"/>
      <c r="H28" s="438"/>
      <c r="I28" s="438"/>
      <c r="J28" s="438"/>
      <c r="K28" s="438"/>
      <c r="L28" s="438"/>
    </row>
    <row r="29" spans="1:12" ht="18.75">
      <c r="A29" s="440" t="s">
        <v>515</v>
      </c>
      <c r="B29" s="440"/>
      <c r="C29" s="440"/>
      <c r="D29" s="438"/>
      <c r="E29" s="438"/>
      <c r="F29" s="438"/>
      <c r="G29" s="438"/>
      <c r="H29" s="438"/>
      <c r="I29" s="438"/>
      <c r="J29" s="438"/>
      <c r="K29" s="438"/>
      <c r="L29" s="438"/>
    </row>
    <row r="30" spans="1:12" ht="18.75">
      <c r="A30" s="440" t="s">
        <v>516</v>
      </c>
      <c r="B30" s="440"/>
      <c r="C30" s="440"/>
      <c r="D30" s="438"/>
      <c r="E30" s="438"/>
      <c r="F30" s="438"/>
      <c r="G30" s="438"/>
      <c r="H30" s="438"/>
      <c r="I30" s="438"/>
      <c r="J30" s="438"/>
      <c r="K30" s="438"/>
      <c r="L30" s="438"/>
    </row>
    <row r="31" spans="1:12" ht="18.75">
      <c r="A31" s="440"/>
      <c r="B31" s="440"/>
      <c r="C31" s="440"/>
      <c r="D31" s="438"/>
      <c r="E31" s="438"/>
      <c r="F31" s="438"/>
      <c r="G31" s="438"/>
      <c r="H31" s="438"/>
      <c r="I31" s="438"/>
      <c r="J31" s="438"/>
      <c r="K31" s="438"/>
      <c r="L31" s="438"/>
    </row>
    <row r="32" spans="1:12" ht="18.75">
      <c r="A32" s="440"/>
      <c r="B32" s="440"/>
      <c r="C32" s="440"/>
      <c r="D32" s="438"/>
      <c r="E32" s="438"/>
      <c r="F32" s="438"/>
      <c r="G32" s="438"/>
      <c r="H32" s="438"/>
      <c r="I32" s="438"/>
      <c r="J32" s="438"/>
      <c r="K32" s="438"/>
      <c r="L32" s="438"/>
    </row>
    <row r="33" spans="1:12" ht="18.75">
      <c r="A33" s="440"/>
      <c r="B33" s="440"/>
      <c r="C33" s="440"/>
      <c r="D33" s="438"/>
      <c r="E33" s="438"/>
      <c r="F33" s="438"/>
      <c r="G33" s="438"/>
      <c r="H33" s="438"/>
      <c r="I33" s="438"/>
      <c r="J33" s="438"/>
      <c r="K33" s="438"/>
      <c r="L33" s="438"/>
    </row>
    <row r="34" spans="1:12" ht="18.75">
      <c r="A34" s="440"/>
      <c r="B34" s="440"/>
      <c r="C34" s="444" t="str">
        <f>CONCATENATE("¼ ",Master!G3,"½")</f>
        <v>¼ m"kk ikfy;k½</v>
      </c>
      <c r="D34" s="438"/>
      <c r="E34" s="438"/>
      <c r="F34" s="438"/>
      <c r="G34" s="438"/>
      <c r="H34" s="438"/>
      <c r="I34" s="438"/>
      <c r="J34" s="438"/>
      <c r="K34" s="438"/>
      <c r="L34" s="438"/>
    </row>
    <row r="35" spans="1:12" ht="18.75">
      <c r="A35" s="440"/>
      <c r="B35" s="440"/>
      <c r="C35" s="445" t="str">
        <f>Master!C2</f>
        <v>iz/kkukpk;Z</v>
      </c>
      <c r="D35" s="438"/>
      <c r="E35" s="438"/>
      <c r="F35" s="438"/>
      <c r="G35" s="438"/>
      <c r="H35" s="438"/>
      <c r="I35" s="438"/>
      <c r="J35" s="438"/>
      <c r="K35" s="438"/>
      <c r="L35" s="438"/>
    </row>
    <row r="36" spans="1:12" ht="31.5">
      <c r="A36" s="440"/>
      <c r="B36" s="440"/>
      <c r="C36" s="446" t="str">
        <f>Master!D2</f>
        <v>jkmekfo jkft;kokl] CykWd&amp; toktk] ftyk vtesj</v>
      </c>
      <c r="D36" s="438"/>
      <c r="E36" s="438"/>
      <c r="F36" s="438"/>
      <c r="G36" s="438"/>
      <c r="H36" s="438"/>
      <c r="I36" s="438"/>
      <c r="J36" s="438"/>
      <c r="K36" s="438"/>
      <c r="L36" s="438"/>
    </row>
    <row r="37" spans="1:12" ht="29.25" customHeight="1">
      <c r="A37" s="438"/>
      <c r="B37" s="438"/>
      <c r="C37" s="447">
        <f>Master!$C$3</f>
        <v>16121</v>
      </c>
      <c r="D37" s="438"/>
      <c r="E37" s="438"/>
      <c r="F37" s="438"/>
      <c r="G37" s="438"/>
      <c r="H37" s="438"/>
      <c r="I37" s="438"/>
      <c r="J37" s="438"/>
      <c r="K37" s="438"/>
      <c r="L37" s="438"/>
    </row>
    <row r="38" spans="1:12" ht="18.75">
      <c r="A38" s="438"/>
      <c r="B38" s="438"/>
      <c r="C38" s="438"/>
      <c r="D38" s="438"/>
      <c r="E38" s="438"/>
      <c r="F38" s="438"/>
      <c r="G38" s="438"/>
      <c r="H38" s="438"/>
      <c r="I38" s="438"/>
      <c r="J38" s="438"/>
      <c r="K38" s="438"/>
      <c r="L38" s="438"/>
    </row>
    <row r="39" spans="1:12" ht="18.75">
      <c r="A39" s="438"/>
      <c r="B39" s="438"/>
      <c r="C39" s="438"/>
      <c r="D39" s="438"/>
      <c r="E39" s="438"/>
      <c r="F39" s="438"/>
      <c r="G39" s="438"/>
      <c r="H39" s="438"/>
      <c r="I39" s="438"/>
      <c r="J39" s="438"/>
      <c r="K39" s="438"/>
      <c r="L39" s="438"/>
    </row>
    <row r="40" spans="1:12" ht="18.75">
      <c r="A40" s="438"/>
      <c r="B40" s="438"/>
      <c r="C40" s="438"/>
      <c r="D40" s="438"/>
      <c r="E40" s="438"/>
      <c r="F40" s="438"/>
      <c r="G40" s="438"/>
      <c r="H40" s="438"/>
      <c r="I40" s="438"/>
      <c r="J40" s="438"/>
      <c r="K40" s="438"/>
      <c r="L40" s="438"/>
    </row>
    <row r="41" spans="1:12" ht="18.75">
      <c r="A41" s="438"/>
      <c r="B41" s="438"/>
      <c r="C41" s="438"/>
      <c r="D41" s="438"/>
      <c r="E41" s="438"/>
      <c r="F41" s="438"/>
      <c r="G41" s="438"/>
      <c r="H41" s="438"/>
      <c r="I41" s="438"/>
      <c r="J41" s="438"/>
      <c r="K41" s="438"/>
      <c r="L41" s="438"/>
    </row>
    <row r="42" spans="1:12" ht="18.75">
      <c r="A42" s="438"/>
      <c r="B42" s="438"/>
      <c r="C42" s="438"/>
      <c r="D42" s="438"/>
      <c r="E42" s="438"/>
      <c r="F42" s="438"/>
      <c r="G42" s="438"/>
      <c r="H42" s="438"/>
      <c r="I42" s="438"/>
      <c r="J42" s="438"/>
      <c r="K42" s="438"/>
      <c r="L42" s="438"/>
    </row>
    <row r="43" spans="1:12" ht="18.75">
      <c r="A43" s="438"/>
      <c r="B43" s="438"/>
      <c r="C43" s="438"/>
      <c r="D43" s="438"/>
      <c r="E43" s="438"/>
      <c r="F43" s="438"/>
      <c r="G43" s="438"/>
      <c r="H43" s="438"/>
      <c r="I43" s="438"/>
      <c r="J43" s="438"/>
      <c r="K43" s="438"/>
      <c r="L43" s="438"/>
    </row>
    <row r="44" spans="1:12" ht="18.75">
      <c r="A44" s="438"/>
      <c r="B44" s="438"/>
      <c r="C44" s="438"/>
      <c r="D44" s="438"/>
      <c r="E44" s="438"/>
      <c r="F44" s="438"/>
      <c r="G44" s="438"/>
      <c r="H44" s="438"/>
      <c r="I44" s="438"/>
      <c r="J44" s="438"/>
      <c r="K44" s="438"/>
      <c r="L44" s="438"/>
    </row>
    <row r="45" spans="1:12" ht="18.75">
      <c r="A45" s="438"/>
      <c r="B45" s="438"/>
      <c r="C45" s="438"/>
      <c r="D45" s="438"/>
      <c r="E45" s="438"/>
      <c r="F45" s="438"/>
      <c r="G45" s="438"/>
      <c r="H45" s="438"/>
      <c r="I45" s="438"/>
      <c r="J45" s="438"/>
      <c r="K45" s="438"/>
      <c r="L45" s="438"/>
    </row>
    <row r="46" spans="1:12" ht="18.75">
      <c r="A46" s="438"/>
      <c r="B46" s="438"/>
      <c r="C46" s="438"/>
      <c r="D46" s="438"/>
      <c r="E46" s="438"/>
      <c r="F46" s="438"/>
      <c r="G46" s="438"/>
      <c r="H46" s="438"/>
      <c r="I46" s="438"/>
      <c r="J46" s="438"/>
      <c r="K46" s="438"/>
      <c r="L46" s="438"/>
    </row>
  </sheetData>
  <mergeCells count="5">
    <mergeCell ref="A1:C1"/>
    <mergeCell ref="A2:B2"/>
    <mergeCell ref="A9:A10"/>
    <mergeCell ref="B9:C10"/>
    <mergeCell ref="A13:C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S18"/>
  <sheetViews>
    <sheetView showGridLines="0" view="pageBreakPreview" zoomScaleSheetLayoutView="100" workbookViewId="0">
      <selection activeCell="C9" sqref="C9"/>
    </sheetView>
  </sheetViews>
  <sheetFormatPr defaultColWidth="9.125" defaultRowHeight="15"/>
  <cols>
    <col min="1" max="1" width="8.375" style="80" customWidth="1"/>
    <col min="2" max="2" width="11" style="80" bestFit="1" customWidth="1"/>
    <col min="3" max="3" width="22" style="80" customWidth="1"/>
    <col min="4" max="4" width="21" style="80" customWidth="1"/>
    <col min="5" max="5" width="19.625" style="80" customWidth="1"/>
    <col min="6" max="6" width="20.25" style="80" customWidth="1"/>
    <col min="7" max="7" width="18.125" style="86" customWidth="1"/>
    <col min="8" max="8" width="11.875" style="80" customWidth="1"/>
    <col min="9" max="9" width="8.625" style="80" customWidth="1"/>
    <col min="10" max="11" width="4.875" style="80" customWidth="1"/>
    <col min="12" max="14" width="6.875" style="80" bestFit="1" customWidth="1"/>
    <col min="15" max="15" width="3.875" style="80" bestFit="1" customWidth="1"/>
    <col min="16" max="18" width="6.875" style="80" bestFit="1" customWidth="1"/>
    <col min="19" max="19" width="3.875" style="80" bestFit="1" customWidth="1"/>
    <col min="20" max="16384" width="9.125" style="80"/>
  </cols>
  <sheetData>
    <row r="1" spans="1:19" ht="23.25">
      <c r="A1" s="551" t="str">
        <f>CONCATENATE(Master!C2," ",Master!D2)</f>
        <v>iz/kkukpk;Z jkmekfo jkft;kokl] CykWd&amp; toktk] ftyk vtesj</v>
      </c>
      <c r="B1" s="551"/>
      <c r="C1" s="551"/>
      <c r="D1" s="551"/>
      <c r="E1" s="551"/>
      <c r="F1" s="551"/>
      <c r="G1" s="551"/>
      <c r="H1" s="551"/>
      <c r="I1" s="79"/>
      <c r="J1" s="79"/>
      <c r="K1" s="79"/>
      <c r="L1" s="79"/>
      <c r="M1" s="79"/>
      <c r="N1" s="79"/>
      <c r="O1" s="79"/>
      <c r="P1" s="79"/>
      <c r="Q1" s="79"/>
      <c r="R1" s="79"/>
      <c r="S1" s="79"/>
    </row>
    <row r="2" spans="1:19" ht="23.25">
      <c r="A2" s="289"/>
      <c r="B2" s="289"/>
      <c r="C2" s="289"/>
      <c r="D2" s="289"/>
      <c r="E2" s="289"/>
      <c r="F2" s="289"/>
      <c r="G2" s="289"/>
      <c r="H2" s="289"/>
      <c r="I2" s="79"/>
      <c r="J2" s="79"/>
      <c r="K2" s="79"/>
      <c r="L2" s="79"/>
      <c r="M2" s="79"/>
      <c r="N2" s="79"/>
      <c r="O2" s="79"/>
      <c r="P2" s="79"/>
      <c r="Q2" s="79"/>
      <c r="R2" s="79"/>
      <c r="S2" s="79"/>
    </row>
    <row r="3" spans="1:19" ht="18.75">
      <c r="A3" s="92" t="s">
        <v>24</v>
      </c>
      <c r="B3" s="552" t="str">
        <f>Master!C5</f>
        <v>PLAN - GIRLS</v>
      </c>
      <c r="C3" s="552"/>
      <c r="D3" s="553" t="s">
        <v>182</v>
      </c>
      <c r="E3" s="553"/>
      <c r="F3" s="300" t="s">
        <v>467</v>
      </c>
      <c r="G3" s="301">
        <f>Master!C3</f>
        <v>16121</v>
      </c>
      <c r="H3" s="81"/>
      <c r="I3" s="81"/>
      <c r="J3" s="81"/>
      <c r="K3" s="81"/>
      <c r="L3" s="81"/>
      <c r="M3" s="81"/>
      <c r="N3" s="81"/>
      <c r="O3" s="81"/>
      <c r="P3" s="81"/>
      <c r="Q3" s="81"/>
      <c r="R3" s="81"/>
      <c r="S3" s="81"/>
    </row>
    <row r="4" spans="1:19" ht="10.5" customHeight="1">
      <c r="A4" s="92"/>
      <c r="B4" s="299"/>
      <c r="C4" s="299"/>
      <c r="D4" s="290"/>
      <c r="E4" s="290"/>
      <c r="F4" s="291"/>
      <c r="G4" s="292"/>
      <c r="H4" s="81"/>
      <c r="I4" s="81"/>
      <c r="J4" s="81"/>
      <c r="K4" s="81"/>
      <c r="L4" s="81"/>
      <c r="M4" s="81"/>
      <c r="N4" s="81"/>
      <c r="O4" s="81"/>
      <c r="P4" s="81"/>
      <c r="Q4" s="81"/>
      <c r="R4" s="81"/>
      <c r="S4" s="81"/>
    </row>
    <row r="5" spans="1:19" s="93" customFormat="1" ht="72.75" customHeight="1">
      <c r="A5" s="150" t="s">
        <v>61</v>
      </c>
      <c r="B5" s="150" t="s">
        <v>62</v>
      </c>
      <c r="C5" s="150" t="s">
        <v>2</v>
      </c>
      <c r="D5" s="150" t="s">
        <v>195</v>
      </c>
      <c r="E5" s="150" t="s">
        <v>196</v>
      </c>
      <c r="F5" s="150" t="s">
        <v>197</v>
      </c>
      <c r="G5" s="151" t="s">
        <v>198</v>
      </c>
      <c r="H5" s="150" t="s">
        <v>199</v>
      </c>
    </row>
    <row r="6" spans="1:19">
      <c r="A6" s="82">
        <v>1</v>
      </c>
      <c r="B6" s="82">
        <v>2</v>
      </c>
      <c r="C6" s="82">
        <v>3</v>
      </c>
      <c r="D6" s="82">
        <v>4</v>
      </c>
      <c r="E6" s="82">
        <v>5</v>
      </c>
      <c r="F6" s="82">
        <v>6</v>
      </c>
      <c r="G6" s="82">
        <v>7</v>
      </c>
      <c r="H6" s="82">
        <v>8</v>
      </c>
    </row>
    <row r="7" spans="1:19" ht="30.95" customHeight="1">
      <c r="A7" s="293">
        <v>1</v>
      </c>
      <c r="B7" s="295">
        <f>Master!C3</f>
        <v>16121</v>
      </c>
      <c r="C7" s="294" t="str">
        <f>Master!D2</f>
        <v>jkmekfo jkft;kokl] CykWd&amp; toktk] ftyk vtesj</v>
      </c>
      <c r="D7" s="296">
        <f>Master!I14</f>
        <v>3407270</v>
      </c>
      <c r="E7" s="296">
        <f>Master!J14</f>
        <v>6407270</v>
      </c>
      <c r="F7" s="296">
        <f>D7+E7</f>
        <v>9814540</v>
      </c>
      <c r="G7" s="296">
        <v>0</v>
      </c>
      <c r="H7" s="296">
        <f>Master!K14</f>
        <v>10407270</v>
      </c>
    </row>
    <row r="8" spans="1:19" ht="30.95" customHeight="1">
      <c r="A8" s="293">
        <v>2</v>
      </c>
      <c r="B8" s="83"/>
      <c r="C8" s="84"/>
      <c r="D8" s="83"/>
      <c r="E8" s="83"/>
      <c r="F8" s="83"/>
      <c r="G8" s="85"/>
      <c r="H8" s="84"/>
    </row>
    <row r="9" spans="1:19" ht="30.95" customHeight="1">
      <c r="A9" s="293">
        <v>3</v>
      </c>
      <c r="B9" s="83"/>
      <c r="C9" s="84"/>
      <c r="D9" s="83"/>
      <c r="E9" s="83"/>
      <c r="F9" s="83"/>
      <c r="G9" s="85"/>
      <c r="H9" s="84"/>
    </row>
    <row r="11" spans="1:19" ht="16.5">
      <c r="B11" s="554" t="s">
        <v>468</v>
      </c>
      <c r="C11" s="554"/>
      <c r="D11" s="554"/>
      <c r="E11" s="554"/>
      <c r="F11" s="554"/>
      <c r="G11" s="554"/>
      <c r="H11" s="297"/>
      <c r="I11" s="297"/>
      <c r="J11" s="297"/>
      <c r="K11" s="297"/>
      <c r="L11" s="297"/>
      <c r="M11" s="297"/>
    </row>
    <row r="14" spans="1:19" ht="18.75">
      <c r="F14" s="550" t="str">
        <f>CONCATENATE("¼ ",Master!$G$3,"½")</f>
        <v>¼ m"kk ikfy;k½</v>
      </c>
      <c r="G14" s="550"/>
      <c r="H14" s="550"/>
    </row>
    <row r="15" spans="1:19" ht="18.75">
      <c r="F15" s="548" t="str">
        <f>Master!$C$2</f>
        <v>iz/kkukpk;Z</v>
      </c>
      <c r="G15" s="548"/>
      <c r="H15" s="548"/>
    </row>
    <row r="16" spans="1:19">
      <c r="F16" s="549" t="str">
        <f>Master!$D$2</f>
        <v>jkmekfo jkft;kokl] CykWd&amp; toktk] ftyk vtesj</v>
      </c>
      <c r="G16" s="549"/>
      <c r="H16" s="549"/>
    </row>
    <row r="17" spans="6:8">
      <c r="F17" s="549"/>
      <c r="G17" s="549"/>
      <c r="H17" s="549"/>
    </row>
    <row r="18" spans="6:8">
      <c r="F18" s="549"/>
      <c r="G18" s="549"/>
      <c r="H18" s="549"/>
    </row>
  </sheetData>
  <mergeCells count="7">
    <mergeCell ref="F15:H15"/>
    <mergeCell ref="F16:H18"/>
    <mergeCell ref="F14:H14"/>
    <mergeCell ref="A1:H1"/>
    <mergeCell ref="B3:C3"/>
    <mergeCell ref="D3:E3"/>
    <mergeCell ref="B11:G11"/>
  </mergeCells>
  <conditionalFormatting sqref="B11">
    <cfRule type="containsText" dxfId="9" priority="1" operator="containsText" text="in fjDr">
      <formula>NOT(ISERROR(SEARCH("in fjDr",B11)))</formula>
    </cfRule>
  </conditionalFormatting>
  <printOptions horizontalCentered="1"/>
  <pageMargins left="0.42" right="0.31"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4"/>
  <sheetViews>
    <sheetView showGridLines="0" view="pageBreakPreview" zoomScaleSheetLayoutView="100" workbookViewId="0">
      <selection activeCell="D28" sqref="D28"/>
    </sheetView>
  </sheetViews>
  <sheetFormatPr defaultColWidth="9.125" defaultRowHeight="12.75"/>
  <cols>
    <col min="1" max="1" width="5.75" style="27" customWidth="1"/>
    <col min="2" max="2" width="19.75" style="27" customWidth="1"/>
    <col min="3" max="3" width="11.875" style="27" customWidth="1"/>
    <col min="4" max="4" width="38.875" style="37" customWidth="1"/>
    <col min="5" max="6" width="10.625" style="27" customWidth="1"/>
    <col min="7" max="7" width="11.625" style="27" customWidth="1"/>
    <col min="8" max="8" width="12.5" style="27" customWidth="1"/>
    <col min="9" max="9" width="10.625" style="27" customWidth="1"/>
    <col min="10" max="10" width="10.25" style="27" customWidth="1"/>
    <col min="11" max="186" width="9.125" style="27"/>
    <col min="187" max="187" width="5.75" style="27" customWidth="1"/>
    <col min="188" max="188" width="18.375" style="27" customWidth="1"/>
    <col min="189" max="189" width="14" style="27" customWidth="1"/>
    <col min="190" max="190" width="16.375" style="27" customWidth="1"/>
    <col min="191" max="191" width="9.125" style="27"/>
    <col min="192" max="192" width="10.625" style="27" customWidth="1"/>
    <col min="193" max="193" width="20.125" style="27" customWidth="1"/>
    <col min="194" max="194" width="24" style="27" customWidth="1"/>
    <col min="195" max="195" width="10.25" style="27" customWidth="1"/>
    <col min="196" max="16384" width="9.125" style="27"/>
  </cols>
  <sheetData>
    <row r="1" spans="1:10" s="25" customFormat="1" ht="24.75" customHeight="1">
      <c r="A1" s="555" t="str">
        <f>CONCATENATE(Master!C2," ",Master!D2)</f>
        <v>iz/kkukpk;Z jkmekfo jkft;kokl] CykWd&amp; toktk] ftyk vtesj</v>
      </c>
      <c r="B1" s="555"/>
      <c r="C1" s="555"/>
      <c r="D1" s="555"/>
      <c r="E1" s="555"/>
      <c r="F1" s="555"/>
      <c r="G1" s="555"/>
      <c r="H1" s="555"/>
      <c r="I1" s="555"/>
      <c r="J1" s="555"/>
    </row>
    <row r="2" spans="1:10" s="25" customFormat="1" ht="21.75" customHeight="1">
      <c r="B2" s="26"/>
      <c r="D2" s="134" t="s">
        <v>186</v>
      </c>
      <c r="E2" s="560" t="s">
        <v>50</v>
      </c>
      <c r="F2" s="560"/>
      <c r="G2" s="560"/>
      <c r="H2" s="560"/>
      <c r="I2" s="26"/>
      <c r="J2" s="26"/>
    </row>
    <row r="3" spans="1:10" s="135" customFormat="1" ht="19.5" customHeight="1">
      <c r="A3" s="556" t="s">
        <v>29</v>
      </c>
      <c r="B3" s="557" t="s">
        <v>51</v>
      </c>
      <c r="C3" s="557" t="s">
        <v>52</v>
      </c>
      <c r="D3" s="557" t="s">
        <v>53</v>
      </c>
      <c r="E3" s="557" t="s">
        <v>54</v>
      </c>
      <c r="F3" s="557" t="s">
        <v>55</v>
      </c>
      <c r="G3" s="557" t="s">
        <v>56</v>
      </c>
      <c r="H3" s="557"/>
      <c r="I3" s="558" t="s">
        <v>200</v>
      </c>
      <c r="J3" s="558" t="s">
        <v>57</v>
      </c>
    </row>
    <row r="4" spans="1:10" s="135" customFormat="1" ht="46.5" customHeight="1">
      <c r="A4" s="556"/>
      <c r="B4" s="557"/>
      <c r="C4" s="557"/>
      <c r="D4" s="557"/>
      <c r="E4" s="557"/>
      <c r="F4" s="557"/>
      <c r="G4" s="320" t="s">
        <v>58</v>
      </c>
      <c r="H4" s="320" t="s">
        <v>59</v>
      </c>
      <c r="I4" s="559"/>
      <c r="J4" s="559"/>
    </row>
    <row r="5" spans="1:10" s="28" customFormat="1" ht="18.75">
      <c r="A5" s="29">
        <v>1</v>
      </c>
      <c r="B5" s="29">
        <v>2</v>
      </c>
      <c r="C5" s="29">
        <v>3</v>
      </c>
      <c r="D5" s="29">
        <v>4</v>
      </c>
      <c r="E5" s="29">
        <v>5</v>
      </c>
      <c r="F5" s="29">
        <v>6</v>
      </c>
      <c r="G5" s="29">
        <v>7</v>
      </c>
      <c r="H5" s="29">
        <v>8</v>
      </c>
      <c r="I5" s="29">
        <v>9</v>
      </c>
      <c r="J5" s="29">
        <v>10</v>
      </c>
    </row>
    <row r="6" spans="1:10" ht="14.25" customHeight="1">
      <c r="A6" s="304">
        <v>1</v>
      </c>
      <c r="B6" s="314" t="s">
        <v>254</v>
      </c>
      <c r="C6" s="317" t="s">
        <v>255</v>
      </c>
      <c r="D6" s="30" t="s">
        <v>282</v>
      </c>
      <c r="E6" s="312" t="s">
        <v>8</v>
      </c>
      <c r="F6" s="302">
        <v>1</v>
      </c>
      <c r="G6" s="303">
        <v>1</v>
      </c>
      <c r="H6" s="303"/>
      <c r="I6" s="303">
        <f t="shared" ref="I6:I14" si="0">SUM(G6:H6)</f>
        <v>1</v>
      </c>
      <c r="J6" s="303"/>
    </row>
    <row r="7" spans="1:10" ht="15" customHeight="1">
      <c r="A7" s="304">
        <v>2</v>
      </c>
      <c r="B7" s="315" t="s">
        <v>257</v>
      </c>
      <c r="C7" s="318" t="s">
        <v>255</v>
      </c>
      <c r="D7" s="31" t="s">
        <v>281</v>
      </c>
      <c r="E7" s="312" t="s">
        <v>10</v>
      </c>
      <c r="F7" s="302">
        <v>1</v>
      </c>
      <c r="G7" s="304">
        <v>1</v>
      </c>
      <c r="H7" s="304"/>
      <c r="I7" s="304">
        <f t="shared" si="0"/>
        <v>1</v>
      </c>
      <c r="J7" s="303"/>
    </row>
    <row r="8" spans="1:10" ht="13.5" customHeight="1">
      <c r="A8" s="304">
        <v>3</v>
      </c>
      <c r="B8" s="314" t="s">
        <v>254</v>
      </c>
      <c r="C8" s="317" t="s">
        <v>255</v>
      </c>
      <c r="D8" s="31" t="s">
        <v>264</v>
      </c>
      <c r="E8" s="312" t="s">
        <v>263</v>
      </c>
      <c r="F8" s="562">
        <v>5</v>
      </c>
      <c r="G8" s="304">
        <v>1</v>
      </c>
      <c r="H8" s="304"/>
      <c r="I8" s="304">
        <f t="shared" si="0"/>
        <v>1</v>
      </c>
      <c r="J8" s="303"/>
    </row>
    <row r="9" spans="1:10" ht="13.5" customHeight="1">
      <c r="A9" s="304">
        <v>4</v>
      </c>
      <c r="B9" s="314" t="s">
        <v>254</v>
      </c>
      <c r="C9" s="317" t="s">
        <v>255</v>
      </c>
      <c r="D9" s="31" t="s">
        <v>265</v>
      </c>
      <c r="E9" s="312" t="s">
        <v>10</v>
      </c>
      <c r="F9" s="563"/>
      <c r="G9" s="304"/>
      <c r="H9" s="304">
        <v>1</v>
      </c>
      <c r="I9" s="304">
        <f t="shared" si="0"/>
        <v>1</v>
      </c>
      <c r="J9" s="303"/>
    </row>
    <row r="10" spans="1:10" ht="13.5" customHeight="1">
      <c r="A10" s="304">
        <v>5</v>
      </c>
      <c r="B10" s="314" t="s">
        <v>254</v>
      </c>
      <c r="C10" s="317" t="s">
        <v>255</v>
      </c>
      <c r="D10" s="31" t="s">
        <v>266</v>
      </c>
      <c r="E10" s="312" t="s">
        <v>10</v>
      </c>
      <c r="F10" s="563"/>
      <c r="G10" s="304"/>
      <c r="H10" s="304">
        <v>1</v>
      </c>
      <c r="I10" s="304">
        <f t="shared" si="0"/>
        <v>1</v>
      </c>
      <c r="J10" s="303"/>
    </row>
    <row r="11" spans="1:10" ht="13.5" customHeight="1">
      <c r="A11" s="304">
        <v>6</v>
      </c>
      <c r="B11" s="314" t="s">
        <v>254</v>
      </c>
      <c r="C11" s="317" t="s">
        <v>255</v>
      </c>
      <c r="D11" s="31" t="s">
        <v>267</v>
      </c>
      <c r="E11" s="312" t="s">
        <v>10</v>
      </c>
      <c r="F11" s="563"/>
      <c r="G11" s="304"/>
      <c r="H11" s="304">
        <v>1</v>
      </c>
      <c r="I11" s="304">
        <f t="shared" si="0"/>
        <v>1</v>
      </c>
      <c r="J11" s="303"/>
    </row>
    <row r="12" spans="1:10" ht="13.5" customHeight="1">
      <c r="A12" s="304">
        <v>7</v>
      </c>
      <c r="B12" s="314" t="s">
        <v>254</v>
      </c>
      <c r="C12" s="317" t="s">
        <v>255</v>
      </c>
      <c r="D12" s="31" t="s">
        <v>268</v>
      </c>
      <c r="E12" s="312" t="s">
        <v>11</v>
      </c>
      <c r="F12" s="564"/>
      <c r="G12" s="304"/>
      <c r="H12" s="304">
        <v>1</v>
      </c>
      <c r="I12" s="304">
        <f t="shared" si="0"/>
        <v>1</v>
      </c>
      <c r="J12" s="303"/>
    </row>
    <row r="13" spans="1:10" s="164" customFormat="1" ht="13.5" customHeight="1">
      <c r="A13" s="304">
        <v>8</v>
      </c>
      <c r="B13" s="316" t="s">
        <v>258</v>
      </c>
      <c r="C13" s="319" t="s">
        <v>259</v>
      </c>
      <c r="D13" s="31" t="s">
        <v>288</v>
      </c>
      <c r="E13" s="312" t="s">
        <v>10</v>
      </c>
      <c r="F13" s="305">
        <v>1</v>
      </c>
      <c r="G13" s="306">
        <v>1</v>
      </c>
      <c r="H13" s="306"/>
      <c r="I13" s="306">
        <f t="shared" si="0"/>
        <v>1</v>
      </c>
      <c r="J13" s="307"/>
    </row>
    <row r="14" spans="1:10" ht="15" customHeight="1">
      <c r="A14" s="304">
        <v>9</v>
      </c>
      <c r="B14" s="314" t="s">
        <v>254</v>
      </c>
      <c r="C14" s="317" t="s">
        <v>255</v>
      </c>
      <c r="D14" s="31" t="s">
        <v>269</v>
      </c>
      <c r="E14" s="312" t="s">
        <v>11</v>
      </c>
      <c r="F14" s="562">
        <v>2</v>
      </c>
      <c r="G14" s="308"/>
      <c r="H14" s="304">
        <v>1</v>
      </c>
      <c r="I14" s="304">
        <f t="shared" si="0"/>
        <v>1</v>
      </c>
      <c r="J14" s="303"/>
    </row>
    <row r="15" spans="1:10" ht="15" customHeight="1">
      <c r="A15" s="304"/>
      <c r="B15" s="314" t="s">
        <v>254</v>
      </c>
      <c r="C15" s="317" t="s">
        <v>255</v>
      </c>
      <c r="D15" s="31" t="s">
        <v>289</v>
      </c>
      <c r="E15" s="312" t="s">
        <v>11</v>
      </c>
      <c r="F15" s="564"/>
      <c r="G15" s="308"/>
      <c r="H15" s="304"/>
      <c r="I15" s="304"/>
      <c r="J15" s="303">
        <v>1</v>
      </c>
    </row>
    <row r="16" spans="1:10" ht="15" customHeight="1">
      <c r="A16" s="304">
        <v>10</v>
      </c>
      <c r="B16" s="314" t="s">
        <v>254</v>
      </c>
      <c r="C16" s="317" t="s">
        <v>255</v>
      </c>
      <c r="D16" s="165" t="s">
        <v>275</v>
      </c>
      <c r="E16" s="312" t="s">
        <v>11</v>
      </c>
      <c r="F16" s="302">
        <v>1</v>
      </c>
      <c r="G16" s="304"/>
      <c r="H16" s="304">
        <v>1</v>
      </c>
      <c r="I16" s="304">
        <f>SUM(G16:H16)</f>
        <v>1</v>
      </c>
      <c r="J16" s="303"/>
    </row>
    <row r="17" spans="1:10" ht="15" customHeight="1">
      <c r="A17" s="304">
        <v>11</v>
      </c>
      <c r="B17" s="314" t="s">
        <v>254</v>
      </c>
      <c r="C17" s="317" t="s">
        <v>255</v>
      </c>
      <c r="D17" s="165" t="s">
        <v>287</v>
      </c>
      <c r="E17" s="312" t="s">
        <v>11</v>
      </c>
      <c r="F17" s="309">
        <v>1</v>
      </c>
      <c r="G17" s="308"/>
      <c r="H17" s="304"/>
      <c r="I17" s="304"/>
      <c r="J17" s="303">
        <v>1</v>
      </c>
    </row>
    <row r="18" spans="1:10" ht="17.25" customHeight="1">
      <c r="A18" s="304">
        <v>12</v>
      </c>
      <c r="B18" s="321" t="s">
        <v>256</v>
      </c>
      <c r="C18" s="322" t="s">
        <v>283</v>
      </c>
      <c r="D18" s="31" t="s">
        <v>270</v>
      </c>
      <c r="E18" s="312" t="s">
        <v>10</v>
      </c>
      <c r="F18" s="563">
        <v>6</v>
      </c>
      <c r="G18" s="304">
        <v>1</v>
      </c>
      <c r="H18" s="304"/>
      <c r="I18" s="304">
        <f>SUM(G18:H18)</f>
        <v>1</v>
      </c>
      <c r="J18" s="303"/>
    </row>
    <row r="19" spans="1:10" ht="17.25" customHeight="1">
      <c r="A19" s="304">
        <v>13</v>
      </c>
      <c r="B19" s="321" t="s">
        <v>256</v>
      </c>
      <c r="C19" s="322" t="s">
        <v>284</v>
      </c>
      <c r="D19" s="31" t="s">
        <v>271</v>
      </c>
      <c r="E19" s="312" t="s">
        <v>11</v>
      </c>
      <c r="F19" s="563"/>
      <c r="G19" s="304"/>
      <c r="H19" s="304">
        <v>1</v>
      </c>
      <c r="I19" s="304">
        <f>SUM(G19:H19)</f>
        <v>1</v>
      </c>
      <c r="J19" s="303"/>
    </row>
    <row r="20" spans="1:10" ht="17.25" customHeight="1">
      <c r="A20" s="304">
        <v>14</v>
      </c>
      <c r="B20" s="321" t="s">
        <v>256</v>
      </c>
      <c r="C20" s="322" t="s">
        <v>283</v>
      </c>
      <c r="D20" s="31" t="s">
        <v>272</v>
      </c>
      <c r="E20" s="312" t="s">
        <v>11</v>
      </c>
      <c r="F20" s="563"/>
      <c r="G20" s="304"/>
      <c r="H20" s="304">
        <v>1</v>
      </c>
      <c r="I20" s="304">
        <f>SUM(G20:H20)</f>
        <v>1</v>
      </c>
      <c r="J20" s="303"/>
    </row>
    <row r="21" spans="1:10" ht="17.25" customHeight="1">
      <c r="A21" s="304">
        <v>15</v>
      </c>
      <c r="B21" s="321" t="s">
        <v>256</v>
      </c>
      <c r="C21" s="322" t="s">
        <v>283</v>
      </c>
      <c r="D21" s="31" t="s">
        <v>273</v>
      </c>
      <c r="E21" s="312" t="s">
        <v>11</v>
      </c>
      <c r="F21" s="563"/>
      <c r="G21" s="304"/>
      <c r="H21" s="304">
        <v>1</v>
      </c>
      <c r="I21" s="304">
        <f>SUM(G21:H21)</f>
        <v>1</v>
      </c>
      <c r="J21" s="303"/>
    </row>
    <row r="22" spans="1:10" ht="17.25" customHeight="1">
      <c r="A22" s="304">
        <v>16</v>
      </c>
      <c r="B22" s="321" t="s">
        <v>256</v>
      </c>
      <c r="C22" s="322" t="s">
        <v>283</v>
      </c>
      <c r="D22" s="31" t="s">
        <v>274</v>
      </c>
      <c r="E22" s="312" t="s">
        <v>13</v>
      </c>
      <c r="F22" s="563"/>
      <c r="G22" s="304"/>
      <c r="H22" s="304"/>
      <c r="I22" s="304"/>
      <c r="J22" s="303">
        <v>1</v>
      </c>
    </row>
    <row r="23" spans="1:10" ht="17.25" customHeight="1">
      <c r="A23" s="304">
        <v>17</v>
      </c>
      <c r="B23" s="321" t="s">
        <v>256</v>
      </c>
      <c r="C23" s="322" t="s">
        <v>285</v>
      </c>
      <c r="D23" s="31" t="s">
        <v>286</v>
      </c>
      <c r="E23" s="312" t="s">
        <v>14</v>
      </c>
      <c r="F23" s="564"/>
      <c r="G23" s="304"/>
      <c r="H23" s="304"/>
      <c r="I23" s="304"/>
      <c r="J23" s="303">
        <v>1</v>
      </c>
    </row>
    <row r="24" spans="1:10" ht="16.5" customHeight="1">
      <c r="A24" s="304">
        <v>18</v>
      </c>
      <c r="B24" s="314" t="s">
        <v>254</v>
      </c>
      <c r="C24" s="317" t="s">
        <v>255</v>
      </c>
      <c r="D24" s="31" t="s">
        <v>276</v>
      </c>
      <c r="E24" s="312" t="s">
        <v>13</v>
      </c>
      <c r="F24" s="302">
        <v>1</v>
      </c>
      <c r="G24" s="304">
        <v>1</v>
      </c>
      <c r="H24" s="304"/>
      <c r="I24" s="304">
        <f>SUM(G24:H24)</f>
        <v>1</v>
      </c>
      <c r="J24" s="303"/>
    </row>
    <row r="25" spans="1:10" ht="16.5" customHeight="1">
      <c r="A25" s="304">
        <v>19</v>
      </c>
      <c r="B25" s="314" t="s">
        <v>254</v>
      </c>
      <c r="C25" s="317" t="s">
        <v>255</v>
      </c>
      <c r="D25" s="31" t="s">
        <v>277</v>
      </c>
      <c r="E25" s="312" t="s">
        <v>11</v>
      </c>
      <c r="F25" s="302">
        <v>1</v>
      </c>
      <c r="G25" s="304">
        <v>1</v>
      </c>
      <c r="H25" s="304"/>
      <c r="I25" s="304">
        <f>SUM(G25:H25)</f>
        <v>1</v>
      </c>
      <c r="J25" s="303"/>
    </row>
    <row r="26" spans="1:10" ht="18" customHeight="1">
      <c r="A26" s="304">
        <v>20</v>
      </c>
      <c r="B26" s="314" t="s">
        <v>254</v>
      </c>
      <c r="C26" s="317" t="s">
        <v>255</v>
      </c>
      <c r="D26" s="31" t="s">
        <v>278</v>
      </c>
      <c r="E26" s="312" t="s">
        <v>12</v>
      </c>
      <c r="F26" s="562">
        <v>2</v>
      </c>
      <c r="G26" s="304"/>
      <c r="H26" s="304"/>
      <c r="I26" s="304"/>
      <c r="J26" s="303">
        <v>1</v>
      </c>
    </row>
    <row r="27" spans="1:10" ht="18" customHeight="1">
      <c r="A27" s="304">
        <v>21</v>
      </c>
      <c r="B27" s="314" t="s">
        <v>254</v>
      </c>
      <c r="C27" s="317" t="s">
        <v>255</v>
      </c>
      <c r="D27" s="31" t="s">
        <v>278</v>
      </c>
      <c r="E27" s="312" t="s">
        <v>12</v>
      </c>
      <c r="F27" s="564"/>
      <c r="G27" s="304"/>
      <c r="H27" s="304"/>
      <c r="I27" s="304"/>
      <c r="J27" s="303">
        <v>1</v>
      </c>
    </row>
    <row r="28" spans="1:10" ht="18" customHeight="1">
      <c r="A28" s="304">
        <v>22</v>
      </c>
      <c r="B28" s="314" t="s">
        <v>260</v>
      </c>
      <c r="C28" s="317" t="s">
        <v>259</v>
      </c>
      <c r="D28" s="31" t="s">
        <v>279</v>
      </c>
      <c r="E28" s="312" t="s">
        <v>11</v>
      </c>
      <c r="F28" s="302">
        <v>1</v>
      </c>
      <c r="G28" s="304"/>
      <c r="H28" s="304">
        <v>1</v>
      </c>
      <c r="I28" s="304">
        <f>SUM(G28:H28)</f>
        <v>1</v>
      </c>
      <c r="J28" s="303"/>
    </row>
    <row r="29" spans="1:10" ht="18" customHeight="1">
      <c r="A29" s="304">
        <v>23</v>
      </c>
      <c r="B29" s="323" t="s">
        <v>261</v>
      </c>
      <c r="C29" s="324" t="s">
        <v>262</v>
      </c>
      <c r="D29" s="31" t="s">
        <v>280</v>
      </c>
      <c r="E29" s="312" t="s">
        <v>11</v>
      </c>
      <c r="F29" s="310">
        <v>1</v>
      </c>
      <c r="G29" s="304"/>
      <c r="H29" s="304">
        <v>1</v>
      </c>
      <c r="I29" s="304">
        <f>SUM(G29:H29)</f>
        <v>1</v>
      </c>
      <c r="J29" s="303"/>
    </row>
    <row r="30" spans="1:10" ht="15.75">
      <c r="A30" s="313"/>
      <c r="B30" s="32"/>
      <c r="C30" s="33"/>
      <c r="D30" s="31" t="s">
        <v>60</v>
      </c>
      <c r="E30" s="34"/>
      <c r="F30" s="311">
        <f>SUM(F6:F29)</f>
        <v>24</v>
      </c>
      <c r="G30" s="311">
        <f>SUM(G6:G29)</f>
        <v>7</v>
      </c>
      <c r="H30" s="311">
        <f>SUM(H6:H29)</f>
        <v>11</v>
      </c>
      <c r="I30" s="311">
        <f>SUM(G30:H30)</f>
        <v>18</v>
      </c>
      <c r="J30" s="311">
        <f>SUM(J6:J29)</f>
        <v>6</v>
      </c>
    </row>
    <row r="31" spans="1:10" ht="18.75" customHeight="1">
      <c r="A31" s="565" t="s">
        <v>27</v>
      </c>
      <c r="B31" s="565"/>
      <c r="C31" s="565"/>
      <c r="D31" s="565"/>
      <c r="E31" s="565"/>
      <c r="F31" s="565"/>
      <c r="G31" s="565"/>
      <c r="H31" s="565"/>
      <c r="I31" s="565"/>
      <c r="J31" s="565"/>
    </row>
    <row r="32" spans="1:10" ht="18.75">
      <c r="A32" s="561" t="s">
        <v>28</v>
      </c>
      <c r="B32" s="561"/>
      <c r="C32" s="561"/>
      <c r="D32" s="561"/>
      <c r="E32" s="561"/>
      <c r="F32" s="561"/>
      <c r="G32" s="561"/>
      <c r="H32" s="154"/>
      <c r="I32" s="154"/>
      <c r="J32" s="154"/>
    </row>
    <row r="33" spans="1:10" ht="18.75">
      <c r="A33" s="35"/>
      <c r="B33" s="35"/>
      <c r="C33" s="35"/>
      <c r="D33" s="36"/>
      <c r="E33" s="35"/>
      <c r="F33" s="35"/>
      <c r="G33" s="550" t="str">
        <f>CONCATENATE("¼ ",Master!$G$3,"½")</f>
        <v>¼ m"kk ikfy;k½</v>
      </c>
      <c r="H33" s="550"/>
      <c r="I33" s="550"/>
      <c r="J33" s="154"/>
    </row>
    <row r="34" spans="1:10" ht="18.75">
      <c r="A34" s="35"/>
      <c r="B34" s="35"/>
      <c r="C34" s="35"/>
      <c r="D34" s="36"/>
      <c r="E34" s="35"/>
      <c r="F34" s="35"/>
      <c r="G34" s="548" t="str">
        <f>Master!$C$2</f>
        <v>iz/kkukpk;Z</v>
      </c>
      <c r="H34" s="548"/>
      <c r="I34" s="548"/>
      <c r="J34" s="35"/>
    </row>
    <row r="35" spans="1:10" ht="18.75">
      <c r="A35" s="35"/>
      <c r="B35" s="35"/>
      <c r="C35" s="35"/>
      <c r="D35" s="36"/>
      <c r="E35" s="35"/>
      <c r="F35" s="35"/>
      <c r="G35" s="549" t="str">
        <f>Master!$D$2</f>
        <v>jkmekfo jkft;kokl] CykWd&amp; toktk] ftyk vtesj</v>
      </c>
      <c r="H35" s="549"/>
      <c r="I35" s="549"/>
      <c r="J35" s="35"/>
    </row>
    <row r="36" spans="1:10" ht="18.75">
      <c r="A36" s="35"/>
      <c r="B36" s="35"/>
      <c r="C36" s="35"/>
      <c r="D36" s="36"/>
      <c r="E36" s="35"/>
      <c r="F36" s="35"/>
      <c r="G36" s="549"/>
      <c r="H36" s="549"/>
      <c r="I36" s="549"/>
      <c r="J36" s="35"/>
    </row>
    <row r="37" spans="1:10" ht="18.75">
      <c r="A37" s="35"/>
      <c r="B37" s="35"/>
      <c r="C37" s="35"/>
      <c r="D37" s="36"/>
      <c r="E37" s="35"/>
      <c r="F37" s="35"/>
      <c r="G37" s="549"/>
      <c r="H37" s="549"/>
      <c r="I37" s="549"/>
      <c r="J37" s="35"/>
    </row>
    <row r="38" spans="1:10" ht="18.75">
      <c r="A38" s="35"/>
      <c r="B38" s="35"/>
      <c r="C38" s="35"/>
      <c r="D38" s="36"/>
      <c r="E38" s="35"/>
      <c r="F38" s="35"/>
      <c r="G38" s="35"/>
      <c r="H38" s="35"/>
      <c r="I38" s="35"/>
      <c r="J38" s="35"/>
    </row>
    <row r="39" spans="1:10" ht="18.75">
      <c r="A39" s="35"/>
      <c r="B39" s="35"/>
      <c r="C39" s="35"/>
      <c r="D39" s="36"/>
      <c r="E39" s="35"/>
      <c r="F39" s="35"/>
      <c r="G39" s="35"/>
      <c r="H39" s="35"/>
      <c r="I39" s="35"/>
      <c r="J39" s="35"/>
    </row>
    <row r="40" spans="1:10" ht="18.75">
      <c r="A40" s="35"/>
      <c r="B40" s="35"/>
      <c r="C40" s="35"/>
      <c r="D40" s="36"/>
      <c r="E40" s="35"/>
      <c r="F40" s="35"/>
      <c r="G40" s="35"/>
      <c r="H40" s="35"/>
      <c r="I40" s="35"/>
      <c r="J40" s="35"/>
    </row>
    <row r="41" spans="1:10" ht="18.75">
      <c r="A41" s="35"/>
      <c r="B41" s="35"/>
      <c r="C41" s="35"/>
      <c r="D41" s="36"/>
      <c r="E41" s="35"/>
      <c r="F41" s="35"/>
      <c r="G41" s="35"/>
      <c r="H41" s="35"/>
      <c r="I41" s="35"/>
      <c r="J41" s="35"/>
    </row>
    <row r="42" spans="1:10" ht="18.75">
      <c r="A42" s="35"/>
      <c r="B42" s="35"/>
      <c r="C42" s="35"/>
      <c r="D42" s="36"/>
      <c r="E42" s="35"/>
      <c r="F42" s="35"/>
      <c r="G42" s="35"/>
      <c r="H42" s="35"/>
      <c r="I42" s="35"/>
      <c r="J42" s="35"/>
    </row>
    <row r="43" spans="1:10" ht="18.75">
      <c r="A43" s="35"/>
      <c r="B43" s="35"/>
      <c r="C43" s="35"/>
      <c r="D43" s="36"/>
      <c r="E43" s="35"/>
      <c r="F43" s="35"/>
      <c r="G43" s="35"/>
      <c r="H43" s="35"/>
      <c r="I43" s="35"/>
      <c r="J43" s="35"/>
    </row>
    <row r="44" spans="1:10" ht="18.75">
      <c r="A44" s="35"/>
      <c r="B44" s="35"/>
      <c r="C44" s="35"/>
      <c r="D44" s="36"/>
      <c r="E44" s="35"/>
      <c r="F44" s="35"/>
      <c r="G44" s="35"/>
      <c r="H44" s="35"/>
      <c r="I44" s="35"/>
      <c r="J44" s="35"/>
    </row>
    <row r="45" spans="1:10" ht="18.75">
      <c r="A45" s="35"/>
      <c r="B45" s="35"/>
      <c r="C45" s="35"/>
      <c r="D45" s="36"/>
      <c r="E45" s="35"/>
      <c r="F45" s="35"/>
      <c r="G45" s="35"/>
      <c r="H45" s="35"/>
      <c r="I45" s="35"/>
      <c r="J45" s="35"/>
    </row>
    <row r="46" spans="1:10" ht="18.75">
      <c r="A46" s="35"/>
      <c r="B46" s="35"/>
      <c r="C46" s="35"/>
      <c r="D46" s="36"/>
      <c r="E46" s="35"/>
      <c r="F46" s="35"/>
      <c r="G46" s="35"/>
      <c r="H46" s="35"/>
      <c r="I46" s="35"/>
      <c r="J46" s="35"/>
    </row>
    <row r="47" spans="1:10" ht="18.75">
      <c r="A47" s="35"/>
      <c r="B47" s="35"/>
      <c r="C47" s="35"/>
      <c r="D47" s="36"/>
      <c r="E47" s="35"/>
      <c r="F47" s="35"/>
      <c r="G47" s="35"/>
      <c r="H47" s="35"/>
      <c r="I47" s="35"/>
      <c r="J47" s="35"/>
    </row>
    <row r="48" spans="1:10" ht="18.75">
      <c r="A48" s="35"/>
      <c r="B48" s="35"/>
      <c r="C48" s="35"/>
      <c r="D48" s="36"/>
      <c r="E48" s="35"/>
      <c r="F48" s="35"/>
      <c r="G48" s="35"/>
      <c r="H48" s="35"/>
      <c r="I48" s="35"/>
      <c r="J48" s="35"/>
    </row>
    <row r="49" spans="1:10" ht="18.75">
      <c r="A49" s="35"/>
      <c r="B49" s="35"/>
      <c r="C49" s="35"/>
      <c r="D49" s="36"/>
      <c r="E49" s="35"/>
      <c r="F49" s="35"/>
      <c r="G49" s="35"/>
      <c r="H49" s="35"/>
      <c r="I49" s="35"/>
      <c r="J49" s="35"/>
    </row>
    <row r="50" spans="1:10" ht="18.75">
      <c r="A50" s="35"/>
      <c r="B50" s="35"/>
      <c r="C50" s="35"/>
      <c r="D50" s="36"/>
      <c r="E50" s="35"/>
      <c r="F50" s="35"/>
      <c r="G50" s="35"/>
      <c r="H50" s="35"/>
      <c r="I50" s="35"/>
      <c r="J50" s="35"/>
    </row>
    <row r="51" spans="1:10" ht="18.75">
      <c r="A51" s="35"/>
      <c r="B51" s="35"/>
      <c r="C51" s="35"/>
      <c r="D51" s="36"/>
      <c r="E51" s="35"/>
      <c r="F51" s="35"/>
      <c r="G51" s="35"/>
      <c r="H51" s="35"/>
      <c r="I51" s="35"/>
      <c r="J51" s="35"/>
    </row>
    <row r="52" spans="1:10" ht="18.75">
      <c r="A52" s="35"/>
      <c r="B52" s="35"/>
      <c r="C52" s="35"/>
      <c r="D52" s="36"/>
      <c r="E52" s="35"/>
      <c r="F52" s="35"/>
      <c r="G52" s="35"/>
      <c r="H52" s="35"/>
      <c r="I52" s="35"/>
      <c r="J52" s="35"/>
    </row>
    <row r="53" spans="1:10" ht="18.75">
      <c r="A53" s="35"/>
      <c r="B53" s="35"/>
      <c r="C53" s="35"/>
      <c r="D53" s="36"/>
      <c r="E53" s="35"/>
      <c r="F53" s="35"/>
      <c r="G53" s="35"/>
      <c r="H53" s="35"/>
      <c r="I53" s="35"/>
      <c r="J53" s="35"/>
    </row>
    <row r="54" spans="1:10" ht="18.75">
      <c r="A54" s="35"/>
      <c r="B54" s="35"/>
      <c r="C54" s="35"/>
      <c r="D54" s="36"/>
      <c r="E54" s="35"/>
      <c r="F54" s="35"/>
      <c r="G54" s="35"/>
      <c r="H54" s="35"/>
      <c r="I54" s="35"/>
      <c r="J54" s="35"/>
    </row>
  </sheetData>
  <mergeCells count="20">
    <mergeCell ref="G34:I34"/>
    <mergeCell ref="G35:I37"/>
    <mergeCell ref="A32:G32"/>
    <mergeCell ref="F8:F12"/>
    <mergeCell ref="F26:F27"/>
    <mergeCell ref="F18:F23"/>
    <mergeCell ref="F14:F15"/>
    <mergeCell ref="A31:J31"/>
    <mergeCell ref="G33:I33"/>
    <mergeCell ref="A1:J1"/>
    <mergeCell ref="A3:A4"/>
    <mergeCell ref="B3:B4"/>
    <mergeCell ref="C3:C4"/>
    <mergeCell ref="D3:D4"/>
    <mergeCell ref="E3:E4"/>
    <mergeCell ref="I3:I4"/>
    <mergeCell ref="F3:F4"/>
    <mergeCell ref="G3:H3"/>
    <mergeCell ref="J3:J4"/>
    <mergeCell ref="E2:H2"/>
  </mergeCells>
  <pageMargins left="0.70866141732283505" right="0.70866141732283505" top="0.118110236220472" bottom="7.8740157480315001E-2" header="0.31496062992126" footer="0.118110236220472"/>
  <pageSetup paperSize="9" scale="91"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dimension ref="A1:BR14"/>
  <sheetViews>
    <sheetView showGridLines="0" view="pageBreakPreview" zoomScaleSheetLayoutView="100" workbookViewId="0">
      <selection activeCell="C9" sqref="C9"/>
    </sheetView>
  </sheetViews>
  <sheetFormatPr defaultColWidth="9.125" defaultRowHeight="12.75"/>
  <cols>
    <col min="1" max="1" width="4.875" style="20" customWidth="1"/>
    <col min="2" max="2" width="12" style="21" customWidth="1"/>
    <col min="3" max="3" width="18.75" style="21" customWidth="1"/>
    <col min="4" max="4" width="10" style="20" customWidth="1"/>
    <col min="5" max="70" width="5.625" style="20" customWidth="1"/>
    <col min="71" max="16384" width="9.125" style="20"/>
  </cols>
  <sheetData>
    <row r="1" spans="1:70" ht="28.5" customHeight="1">
      <c r="I1" s="572" t="str">
        <f>CONCATENATE(Master!$C$2," ",Master!$D$2)</f>
        <v>iz/kkukpk;Z jkmekfo jkft;kokl] CykWd&amp; toktk] ftyk vtesj</v>
      </c>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row>
    <row r="2" spans="1:70" s="3" customFormat="1" ht="11.25" customHeight="1">
      <c r="A2" s="582" t="s">
        <v>24</v>
      </c>
      <c r="B2" s="2"/>
      <c r="C2" s="2"/>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row>
    <row r="3" spans="1:70" s="3" customFormat="1" ht="19.5" customHeight="1">
      <c r="A3" s="583"/>
      <c r="B3" s="581" t="str">
        <f>Master!E5</f>
        <v>2202-02-109-(02) (STATE FUND)</v>
      </c>
      <c r="C3" s="581"/>
      <c r="D3" s="573" t="s">
        <v>176</v>
      </c>
      <c r="E3" s="573"/>
      <c r="F3" s="573" t="s">
        <v>164</v>
      </c>
      <c r="G3" s="573"/>
      <c r="H3" s="573"/>
      <c r="I3" s="573"/>
      <c r="J3" s="573"/>
      <c r="K3" s="573"/>
      <c r="L3" s="573"/>
      <c r="Q3" s="4"/>
      <c r="R3" s="4"/>
      <c r="S3" s="570" t="s">
        <v>187</v>
      </c>
      <c r="T3" s="570"/>
      <c r="U3" s="571" t="s">
        <v>188</v>
      </c>
      <c r="V3" s="571"/>
      <c r="W3" s="571"/>
      <c r="X3" s="571"/>
      <c r="Y3" s="571"/>
      <c r="Z3" s="571"/>
      <c r="AA3" s="571"/>
      <c r="AB3" s="571"/>
      <c r="AC3" s="571"/>
      <c r="AD3" s="571"/>
      <c r="AE3" s="571"/>
    </row>
    <row r="4" spans="1:70" s="328" customFormat="1" ht="72" customHeight="1">
      <c r="A4" s="575" t="s">
        <v>29</v>
      </c>
      <c r="B4" s="577" t="s">
        <v>30</v>
      </c>
      <c r="C4" s="579" t="s">
        <v>2</v>
      </c>
      <c r="D4" s="579" t="s">
        <v>31</v>
      </c>
      <c r="E4" s="566" t="s">
        <v>7</v>
      </c>
      <c r="F4" s="567"/>
      <c r="G4" s="568"/>
      <c r="H4" s="566" t="s">
        <v>9</v>
      </c>
      <c r="I4" s="567"/>
      <c r="J4" s="568"/>
      <c r="K4" s="566" t="s">
        <v>469</v>
      </c>
      <c r="L4" s="567"/>
      <c r="M4" s="568"/>
      <c r="N4" s="566" t="s">
        <v>33</v>
      </c>
      <c r="O4" s="567"/>
      <c r="P4" s="568"/>
      <c r="Q4" s="566" t="s">
        <v>35</v>
      </c>
      <c r="R4" s="567"/>
      <c r="S4" s="568"/>
      <c r="T4" s="566" t="s">
        <v>32</v>
      </c>
      <c r="U4" s="567"/>
      <c r="V4" s="568"/>
      <c r="W4" s="569" t="s">
        <v>17</v>
      </c>
      <c r="X4" s="569"/>
      <c r="Y4" s="569"/>
      <c r="Z4" s="566" t="s">
        <v>34</v>
      </c>
      <c r="AA4" s="567"/>
      <c r="AB4" s="568"/>
      <c r="AC4" s="566" t="s">
        <v>37</v>
      </c>
      <c r="AD4" s="567"/>
      <c r="AE4" s="568"/>
      <c r="AF4" s="566" t="s">
        <v>36</v>
      </c>
      <c r="AG4" s="567"/>
      <c r="AH4" s="568"/>
      <c r="AI4" s="566" t="s">
        <v>15</v>
      </c>
      <c r="AJ4" s="567"/>
      <c r="AK4" s="568"/>
      <c r="AL4" s="566" t="s">
        <v>38</v>
      </c>
      <c r="AM4" s="567"/>
      <c r="AN4" s="568"/>
      <c r="AO4" s="566" t="s">
        <v>39</v>
      </c>
      <c r="AP4" s="567"/>
      <c r="AQ4" s="568"/>
      <c r="AR4" s="566" t="s">
        <v>40</v>
      </c>
      <c r="AS4" s="567"/>
      <c r="AT4" s="568"/>
      <c r="AU4" s="566" t="s">
        <v>43</v>
      </c>
      <c r="AV4" s="567"/>
      <c r="AW4" s="568"/>
      <c r="AX4" s="566" t="s">
        <v>41</v>
      </c>
      <c r="AY4" s="567"/>
      <c r="AZ4" s="568"/>
      <c r="BA4" s="566" t="s">
        <v>16</v>
      </c>
      <c r="BB4" s="567"/>
      <c r="BC4" s="568"/>
      <c r="BD4" s="566" t="s">
        <v>42</v>
      </c>
      <c r="BE4" s="567"/>
      <c r="BF4" s="568"/>
      <c r="BG4" s="566" t="s">
        <v>44</v>
      </c>
      <c r="BH4" s="567"/>
      <c r="BI4" s="568"/>
      <c r="BJ4" s="566" t="s">
        <v>19</v>
      </c>
      <c r="BK4" s="567"/>
      <c r="BL4" s="568"/>
      <c r="BM4" s="566" t="s">
        <v>18</v>
      </c>
      <c r="BN4" s="567"/>
      <c r="BO4" s="568"/>
      <c r="BP4" s="566" t="s">
        <v>45</v>
      </c>
      <c r="BQ4" s="567"/>
      <c r="BR4" s="568"/>
    </row>
    <row r="5" spans="1:70" s="22" customFormat="1" ht="23.25" customHeight="1">
      <c r="A5" s="576"/>
      <c r="B5" s="578"/>
      <c r="C5" s="580"/>
      <c r="D5" s="580"/>
      <c r="E5" s="329" t="s">
        <v>47</v>
      </c>
      <c r="F5" s="329" t="s">
        <v>48</v>
      </c>
      <c r="G5" s="329" t="s">
        <v>49</v>
      </c>
      <c r="H5" s="329" t="s">
        <v>47</v>
      </c>
      <c r="I5" s="329" t="s">
        <v>48</v>
      </c>
      <c r="J5" s="329" t="s">
        <v>49</v>
      </c>
      <c r="K5" s="329" t="s">
        <v>47</v>
      </c>
      <c r="L5" s="329" t="s">
        <v>48</v>
      </c>
      <c r="M5" s="329" t="s">
        <v>49</v>
      </c>
      <c r="N5" s="329" t="s">
        <v>47</v>
      </c>
      <c r="O5" s="329" t="s">
        <v>48</v>
      </c>
      <c r="P5" s="329" t="s">
        <v>49</v>
      </c>
      <c r="Q5" s="329" t="s">
        <v>47</v>
      </c>
      <c r="R5" s="329" t="s">
        <v>48</v>
      </c>
      <c r="S5" s="329" t="s">
        <v>49</v>
      </c>
      <c r="T5" s="329" t="s">
        <v>47</v>
      </c>
      <c r="U5" s="329" t="s">
        <v>48</v>
      </c>
      <c r="V5" s="329" t="s">
        <v>49</v>
      </c>
      <c r="W5" s="329" t="s">
        <v>47</v>
      </c>
      <c r="X5" s="329" t="s">
        <v>48</v>
      </c>
      <c r="Y5" s="329" t="s">
        <v>49</v>
      </c>
      <c r="Z5" s="329" t="s">
        <v>47</v>
      </c>
      <c r="AA5" s="329" t="s">
        <v>48</v>
      </c>
      <c r="AB5" s="329" t="s">
        <v>49</v>
      </c>
      <c r="AC5" s="329" t="s">
        <v>47</v>
      </c>
      <c r="AD5" s="329" t="s">
        <v>48</v>
      </c>
      <c r="AE5" s="329" t="s">
        <v>49</v>
      </c>
      <c r="AF5" s="329" t="s">
        <v>47</v>
      </c>
      <c r="AG5" s="329" t="s">
        <v>48</v>
      </c>
      <c r="AH5" s="329" t="s">
        <v>49</v>
      </c>
      <c r="AI5" s="329" t="s">
        <v>47</v>
      </c>
      <c r="AJ5" s="329" t="s">
        <v>48</v>
      </c>
      <c r="AK5" s="329" t="s">
        <v>49</v>
      </c>
      <c r="AL5" s="329" t="s">
        <v>47</v>
      </c>
      <c r="AM5" s="329" t="s">
        <v>48</v>
      </c>
      <c r="AN5" s="329" t="s">
        <v>49</v>
      </c>
      <c r="AO5" s="329" t="s">
        <v>47</v>
      </c>
      <c r="AP5" s="329" t="s">
        <v>48</v>
      </c>
      <c r="AQ5" s="329" t="s">
        <v>49</v>
      </c>
      <c r="AR5" s="329" t="s">
        <v>47</v>
      </c>
      <c r="AS5" s="329" t="s">
        <v>48</v>
      </c>
      <c r="AT5" s="329" t="s">
        <v>49</v>
      </c>
      <c r="AU5" s="329" t="s">
        <v>47</v>
      </c>
      <c r="AV5" s="329" t="s">
        <v>48</v>
      </c>
      <c r="AW5" s="329" t="s">
        <v>49</v>
      </c>
      <c r="AX5" s="329" t="s">
        <v>47</v>
      </c>
      <c r="AY5" s="329" t="s">
        <v>48</v>
      </c>
      <c r="AZ5" s="329" t="s">
        <v>49</v>
      </c>
      <c r="BA5" s="329" t="s">
        <v>47</v>
      </c>
      <c r="BB5" s="329" t="s">
        <v>48</v>
      </c>
      <c r="BC5" s="329" t="s">
        <v>49</v>
      </c>
      <c r="BD5" s="329" t="s">
        <v>47</v>
      </c>
      <c r="BE5" s="329" t="s">
        <v>48</v>
      </c>
      <c r="BF5" s="329" t="s">
        <v>49</v>
      </c>
      <c r="BG5" s="329" t="s">
        <v>47</v>
      </c>
      <c r="BH5" s="329" t="s">
        <v>48</v>
      </c>
      <c r="BI5" s="329" t="s">
        <v>49</v>
      </c>
      <c r="BJ5" s="329" t="s">
        <v>47</v>
      </c>
      <c r="BK5" s="329" t="s">
        <v>48</v>
      </c>
      <c r="BL5" s="329" t="s">
        <v>49</v>
      </c>
      <c r="BM5" s="329" t="s">
        <v>47</v>
      </c>
      <c r="BN5" s="329" t="s">
        <v>48</v>
      </c>
      <c r="BO5" s="329" t="s">
        <v>49</v>
      </c>
      <c r="BP5" s="329" t="s">
        <v>47</v>
      </c>
      <c r="BQ5" s="329" t="s">
        <v>48</v>
      </c>
      <c r="BR5" s="329" t="s">
        <v>49</v>
      </c>
    </row>
    <row r="6" spans="1:70" s="24" customFormat="1" ht="47.25" customHeight="1">
      <c r="A6" s="330">
        <v>1</v>
      </c>
      <c r="B6" s="355">
        <f>Master!$C$3</f>
        <v>16121</v>
      </c>
      <c r="C6" s="359" t="str">
        <f>Master!$D$2</f>
        <v>jkmekfo jkft;kokl] CykWd&amp; toktk] ftyk vtesj</v>
      </c>
      <c r="D6" s="23"/>
      <c r="E6" s="23"/>
      <c r="F6" s="23"/>
      <c r="G6" s="330">
        <f>E6-F6</f>
        <v>0</v>
      </c>
      <c r="H6" s="23"/>
      <c r="I6" s="23"/>
      <c r="J6" s="330">
        <f>H6-I6</f>
        <v>0</v>
      </c>
      <c r="K6" s="23"/>
      <c r="L6" s="23"/>
      <c r="M6" s="330">
        <f>K6-L6</f>
        <v>0</v>
      </c>
      <c r="N6" s="23"/>
      <c r="O6" s="23"/>
      <c r="P6" s="330">
        <f>N6-O6</f>
        <v>0</v>
      </c>
      <c r="Q6" s="23"/>
      <c r="R6" s="23"/>
      <c r="S6" s="330">
        <f>Q6-R6</f>
        <v>0</v>
      </c>
      <c r="T6" s="23"/>
      <c r="U6" s="23"/>
      <c r="V6" s="330">
        <f>T6-U6</f>
        <v>0</v>
      </c>
      <c r="W6" s="23"/>
      <c r="X6" s="23"/>
      <c r="Y6" s="330">
        <f>W6-X6</f>
        <v>0</v>
      </c>
      <c r="Z6" s="23"/>
      <c r="AA6" s="23"/>
      <c r="AB6" s="330">
        <f>Z6-AA6</f>
        <v>0</v>
      </c>
      <c r="AC6" s="23"/>
      <c r="AD6" s="23"/>
      <c r="AE6" s="330">
        <f>AC6-AD6</f>
        <v>0</v>
      </c>
      <c r="AF6" s="23"/>
      <c r="AG6" s="23"/>
      <c r="AH6" s="330">
        <f>AF6-AG6</f>
        <v>0</v>
      </c>
      <c r="AI6" s="23"/>
      <c r="AJ6" s="23"/>
      <c r="AK6" s="330">
        <f>AI6-AJ6</f>
        <v>0</v>
      </c>
      <c r="AL6" s="23"/>
      <c r="AM6" s="23"/>
      <c r="AN6" s="330">
        <f>AL6-AM6</f>
        <v>0</v>
      </c>
      <c r="AO6" s="23"/>
      <c r="AP6" s="23"/>
      <c r="AQ6" s="330">
        <f>AO6-AP6</f>
        <v>0</v>
      </c>
      <c r="AR6" s="23"/>
      <c r="AS6" s="23"/>
      <c r="AT6" s="330">
        <f>AR6-AS6</f>
        <v>0</v>
      </c>
      <c r="AU6" s="23"/>
      <c r="AV6" s="23"/>
      <c r="AW6" s="330">
        <f>AU6-AV6</f>
        <v>0</v>
      </c>
      <c r="AX6" s="23"/>
      <c r="AY6" s="23"/>
      <c r="AZ6" s="330">
        <f>AX6-AY6</f>
        <v>0</v>
      </c>
      <c r="BA6" s="23"/>
      <c r="BB6" s="23"/>
      <c r="BC6" s="330">
        <f>BA6-BB6</f>
        <v>0</v>
      </c>
      <c r="BD6" s="23"/>
      <c r="BE6" s="23"/>
      <c r="BF6" s="330">
        <f>BD6-BE6</f>
        <v>0</v>
      </c>
      <c r="BG6" s="23"/>
      <c r="BH6" s="23"/>
      <c r="BI6" s="330">
        <f>BG6-BH6</f>
        <v>0</v>
      </c>
      <c r="BJ6" s="23"/>
      <c r="BK6" s="23"/>
      <c r="BL6" s="330">
        <f>BJ6-BK6</f>
        <v>0</v>
      </c>
      <c r="BM6" s="23"/>
      <c r="BN6" s="23"/>
      <c r="BO6" s="330">
        <f>BM6-BN6</f>
        <v>0</v>
      </c>
      <c r="BP6" s="23"/>
      <c r="BQ6" s="23"/>
      <c r="BR6" s="330">
        <f>BP6-BQ6</f>
        <v>0</v>
      </c>
    </row>
    <row r="7" spans="1:70" s="24" customFormat="1" ht="39.75" customHeight="1">
      <c r="A7" s="330">
        <v>2</v>
      </c>
      <c r="B7" s="23"/>
      <c r="C7" s="23"/>
      <c r="D7" s="23"/>
      <c r="E7" s="23"/>
      <c r="F7" s="23"/>
      <c r="G7" s="330">
        <f t="shared" ref="G7:G11" si="0">E7-F7</f>
        <v>0</v>
      </c>
      <c r="H7" s="23"/>
      <c r="I7" s="23"/>
      <c r="J7" s="330">
        <f t="shared" ref="J7:J11" si="1">H7-I7</f>
        <v>0</v>
      </c>
      <c r="K7" s="23"/>
      <c r="L7" s="23"/>
      <c r="M7" s="330">
        <f t="shared" ref="M7:M11" si="2">K7-L7</f>
        <v>0</v>
      </c>
      <c r="N7" s="23"/>
      <c r="O7" s="23"/>
      <c r="P7" s="330">
        <f t="shared" ref="P7:P11" si="3">N7-O7</f>
        <v>0</v>
      </c>
      <c r="Q7" s="23"/>
      <c r="R7" s="23"/>
      <c r="S7" s="330">
        <f t="shared" ref="S7:S11" si="4">Q7-R7</f>
        <v>0</v>
      </c>
      <c r="T7" s="23"/>
      <c r="U7" s="23"/>
      <c r="V7" s="330">
        <f t="shared" ref="V7:V11" si="5">T7-U7</f>
        <v>0</v>
      </c>
      <c r="W7" s="23"/>
      <c r="X7" s="23"/>
      <c r="Y7" s="330">
        <f t="shared" ref="Y7:Y11" si="6">W7-X7</f>
        <v>0</v>
      </c>
      <c r="Z7" s="23"/>
      <c r="AA7" s="23"/>
      <c r="AB7" s="330">
        <f t="shared" ref="AB7:AB11" si="7">Z7-AA7</f>
        <v>0</v>
      </c>
      <c r="AC7" s="23"/>
      <c r="AD7" s="23"/>
      <c r="AE7" s="330">
        <f t="shared" ref="AE7:AE11" si="8">AC7-AD7</f>
        <v>0</v>
      </c>
      <c r="AF7" s="23"/>
      <c r="AG7" s="23"/>
      <c r="AH7" s="330">
        <f t="shared" ref="AH7:AH11" si="9">AF7-AG7</f>
        <v>0</v>
      </c>
      <c r="AI7" s="23"/>
      <c r="AJ7" s="23"/>
      <c r="AK7" s="330">
        <f t="shared" ref="AK7:AK11" si="10">AI7-AJ7</f>
        <v>0</v>
      </c>
      <c r="AL7" s="23"/>
      <c r="AM7" s="23"/>
      <c r="AN7" s="330">
        <f t="shared" ref="AN7:AN11" si="11">AL7-AM7</f>
        <v>0</v>
      </c>
      <c r="AO7" s="23"/>
      <c r="AP7" s="23"/>
      <c r="AQ7" s="330">
        <f t="shared" ref="AQ7:AQ11" si="12">AO7-AP7</f>
        <v>0</v>
      </c>
      <c r="AR7" s="23"/>
      <c r="AS7" s="23"/>
      <c r="AT7" s="330">
        <f t="shared" ref="AT7:AT11" si="13">AR7-AS7</f>
        <v>0</v>
      </c>
      <c r="AU7" s="23"/>
      <c r="AV7" s="23"/>
      <c r="AW7" s="330">
        <f t="shared" ref="AW7:AW11" si="14">AU7-AV7</f>
        <v>0</v>
      </c>
      <c r="AX7" s="23"/>
      <c r="AY7" s="23"/>
      <c r="AZ7" s="330">
        <f t="shared" ref="AZ7:AZ11" si="15">AX7-AY7</f>
        <v>0</v>
      </c>
      <c r="BA7" s="23"/>
      <c r="BB7" s="23"/>
      <c r="BC7" s="330">
        <f t="shared" ref="BC7:BC11" si="16">BA7-BB7</f>
        <v>0</v>
      </c>
      <c r="BD7" s="23"/>
      <c r="BE7" s="23"/>
      <c r="BF7" s="330">
        <f t="shared" ref="BF7:BF11" si="17">BD7-BE7</f>
        <v>0</v>
      </c>
      <c r="BG7" s="23"/>
      <c r="BH7" s="23"/>
      <c r="BI7" s="330">
        <f t="shared" ref="BI7:BI11" si="18">BG7-BH7</f>
        <v>0</v>
      </c>
      <c r="BJ7" s="23"/>
      <c r="BK7" s="23"/>
      <c r="BL7" s="330">
        <f t="shared" ref="BL7:BL11" si="19">BJ7-BK7</f>
        <v>0</v>
      </c>
      <c r="BM7" s="23"/>
      <c r="BN7" s="23"/>
      <c r="BO7" s="330">
        <f t="shared" ref="BO7:BO11" si="20">BM7-BN7</f>
        <v>0</v>
      </c>
      <c r="BP7" s="23"/>
      <c r="BQ7" s="23"/>
      <c r="BR7" s="330">
        <f t="shared" ref="BR7:BR11" si="21">BP7-BQ7</f>
        <v>0</v>
      </c>
    </row>
    <row r="8" spans="1:70" s="24" customFormat="1" ht="42.75" customHeight="1">
      <c r="A8" s="330">
        <v>3</v>
      </c>
      <c r="B8" s="23"/>
      <c r="C8" s="23"/>
      <c r="D8" s="23"/>
      <c r="E8" s="23"/>
      <c r="F8" s="23"/>
      <c r="G8" s="330">
        <f t="shared" si="0"/>
        <v>0</v>
      </c>
      <c r="H8" s="23"/>
      <c r="I8" s="23"/>
      <c r="J8" s="330">
        <f t="shared" si="1"/>
        <v>0</v>
      </c>
      <c r="K8" s="23"/>
      <c r="L8" s="23"/>
      <c r="M8" s="330">
        <f t="shared" si="2"/>
        <v>0</v>
      </c>
      <c r="N8" s="23"/>
      <c r="O8" s="23"/>
      <c r="P8" s="330">
        <f t="shared" si="3"/>
        <v>0</v>
      </c>
      <c r="Q8" s="23"/>
      <c r="R8" s="23"/>
      <c r="S8" s="330">
        <f t="shared" si="4"/>
        <v>0</v>
      </c>
      <c r="T8" s="23"/>
      <c r="U8" s="23"/>
      <c r="V8" s="330">
        <f t="shared" si="5"/>
        <v>0</v>
      </c>
      <c r="W8" s="23"/>
      <c r="X8" s="23"/>
      <c r="Y8" s="330">
        <f t="shared" si="6"/>
        <v>0</v>
      </c>
      <c r="Z8" s="23"/>
      <c r="AA8" s="23"/>
      <c r="AB8" s="330">
        <f t="shared" si="7"/>
        <v>0</v>
      </c>
      <c r="AC8" s="23"/>
      <c r="AD8" s="23"/>
      <c r="AE8" s="330">
        <f t="shared" si="8"/>
        <v>0</v>
      </c>
      <c r="AF8" s="23"/>
      <c r="AG8" s="23"/>
      <c r="AH8" s="330">
        <f t="shared" si="9"/>
        <v>0</v>
      </c>
      <c r="AI8" s="23"/>
      <c r="AJ8" s="23"/>
      <c r="AK8" s="330">
        <f t="shared" si="10"/>
        <v>0</v>
      </c>
      <c r="AL8" s="23"/>
      <c r="AM8" s="23"/>
      <c r="AN8" s="330">
        <f t="shared" si="11"/>
        <v>0</v>
      </c>
      <c r="AO8" s="23"/>
      <c r="AP8" s="23"/>
      <c r="AQ8" s="330">
        <f t="shared" si="12"/>
        <v>0</v>
      </c>
      <c r="AR8" s="23"/>
      <c r="AS8" s="23"/>
      <c r="AT8" s="330">
        <f t="shared" si="13"/>
        <v>0</v>
      </c>
      <c r="AU8" s="23"/>
      <c r="AV8" s="23"/>
      <c r="AW8" s="330">
        <f t="shared" si="14"/>
        <v>0</v>
      </c>
      <c r="AX8" s="23"/>
      <c r="AY8" s="23"/>
      <c r="AZ8" s="330">
        <f t="shared" si="15"/>
        <v>0</v>
      </c>
      <c r="BA8" s="23"/>
      <c r="BB8" s="23"/>
      <c r="BC8" s="330">
        <f t="shared" si="16"/>
        <v>0</v>
      </c>
      <c r="BD8" s="23"/>
      <c r="BE8" s="23"/>
      <c r="BF8" s="330">
        <f t="shared" si="17"/>
        <v>0</v>
      </c>
      <c r="BG8" s="23"/>
      <c r="BH8" s="23"/>
      <c r="BI8" s="330">
        <f t="shared" si="18"/>
        <v>0</v>
      </c>
      <c r="BJ8" s="23"/>
      <c r="BK8" s="23"/>
      <c r="BL8" s="330">
        <f t="shared" si="19"/>
        <v>0</v>
      </c>
      <c r="BM8" s="23"/>
      <c r="BN8" s="23"/>
      <c r="BO8" s="330">
        <f t="shared" si="20"/>
        <v>0</v>
      </c>
      <c r="BP8" s="23"/>
      <c r="BQ8" s="23"/>
      <c r="BR8" s="330">
        <f t="shared" si="21"/>
        <v>0</v>
      </c>
    </row>
    <row r="9" spans="1:70" s="24" customFormat="1" ht="38.25" customHeight="1">
      <c r="A9" s="330">
        <v>4</v>
      </c>
      <c r="B9" s="23"/>
      <c r="C9" s="23"/>
      <c r="D9" s="23"/>
      <c r="E9" s="23"/>
      <c r="F9" s="23"/>
      <c r="G9" s="330">
        <f t="shared" si="0"/>
        <v>0</v>
      </c>
      <c r="H9" s="23"/>
      <c r="I9" s="23"/>
      <c r="J9" s="330">
        <f t="shared" si="1"/>
        <v>0</v>
      </c>
      <c r="K9" s="23"/>
      <c r="L9" s="23"/>
      <c r="M9" s="330">
        <f t="shared" si="2"/>
        <v>0</v>
      </c>
      <c r="N9" s="23"/>
      <c r="O9" s="23"/>
      <c r="P9" s="330">
        <f t="shared" si="3"/>
        <v>0</v>
      </c>
      <c r="Q9" s="23"/>
      <c r="R9" s="23"/>
      <c r="S9" s="330">
        <f t="shared" si="4"/>
        <v>0</v>
      </c>
      <c r="T9" s="23"/>
      <c r="U9" s="23"/>
      <c r="V9" s="330">
        <f t="shared" si="5"/>
        <v>0</v>
      </c>
      <c r="W9" s="23"/>
      <c r="X9" s="23"/>
      <c r="Y9" s="330">
        <f t="shared" si="6"/>
        <v>0</v>
      </c>
      <c r="Z9" s="23"/>
      <c r="AA9" s="23"/>
      <c r="AB9" s="330">
        <f t="shared" si="7"/>
        <v>0</v>
      </c>
      <c r="AC9" s="23"/>
      <c r="AD9" s="23"/>
      <c r="AE9" s="330">
        <f t="shared" si="8"/>
        <v>0</v>
      </c>
      <c r="AF9" s="23"/>
      <c r="AG9" s="23"/>
      <c r="AH9" s="330">
        <f t="shared" si="9"/>
        <v>0</v>
      </c>
      <c r="AI9" s="23"/>
      <c r="AJ9" s="23"/>
      <c r="AK9" s="330">
        <f t="shared" si="10"/>
        <v>0</v>
      </c>
      <c r="AL9" s="23"/>
      <c r="AM9" s="23"/>
      <c r="AN9" s="330">
        <f t="shared" si="11"/>
        <v>0</v>
      </c>
      <c r="AO9" s="23"/>
      <c r="AP9" s="23"/>
      <c r="AQ9" s="330">
        <f t="shared" si="12"/>
        <v>0</v>
      </c>
      <c r="AR9" s="23"/>
      <c r="AS9" s="23"/>
      <c r="AT9" s="330">
        <f t="shared" si="13"/>
        <v>0</v>
      </c>
      <c r="AU9" s="23"/>
      <c r="AV9" s="23"/>
      <c r="AW9" s="330">
        <f t="shared" si="14"/>
        <v>0</v>
      </c>
      <c r="AX9" s="23"/>
      <c r="AY9" s="23"/>
      <c r="AZ9" s="330">
        <f t="shared" si="15"/>
        <v>0</v>
      </c>
      <c r="BA9" s="23"/>
      <c r="BB9" s="23"/>
      <c r="BC9" s="330">
        <f t="shared" si="16"/>
        <v>0</v>
      </c>
      <c r="BD9" s="23"/>
      <c r="BE9" s="23"/>
      <c r="BF9" s="330">
        <f t="shared" si="17"/>
        <v>0</v>
      </c>
      <c r="BG9" s="23"/>
      <c r="BH9" s="23"/>
      <c r="BI9" s="330">
        <f t="shared" si="18"/>
        <v>0</v>
      </c>
      <c r="BJ9" s="23"/>
      <c r="BK9" s="23"/>
      <c r="BL9" s="330">
        <f t="shared" si="19"/>
        <v>0</v>
      </c>
      <c r="BM9" s="23"/>
      <c r="BN9" s="23"/>
      <c r="BO9" s="330">
        <f t="shared" si="20"/>
        <v>0</v>
      </c>
      <c r="BP9" s="23"/>
      <c r="BQ9" s="23"/>
      <c r="BR9" s="330">
        <f t="shared" si="21"/>
        <v>0</v>
      </c>
    </row>
    <row r="10" spans="1:70" s="24" customFormat="1" ht="42" customHeight="1">
      <c r="A10" s="330">
        <v>5</v>
      </c>
      <c r="B10" s="23"/>
      <c r="C10" s="23"/>
      <c r="D10" s="23"/>
      <c r="E10" s="23"/>
      <c r="F10" s="23"/>
      <c r="G10" s="330">
        <f t="shared" si="0"/>
        <v>0</v>
      </c>
      <c r="H10" s="23"/>
      <c r="I10" s="23"/>
      <c r="J10" s="330">
        <f t="shared" si="1"/>
        <v>0</v>
      </c>
      <c r="K10" s="23"/>
      <c r="L10" s="23"/>
      <c r="M10" s="330">
        <f t="shared" si="2"/>
        <v>0</v>
      </c>
      <c r="N10" s="23"/>
      <c r="O10" s="23"/>
      <c r="P10" s="330">
        <f t="shared" si="3"/>
        <v>0</v>
      </c>
      <c r="Q10" s="23"/>
      <c r="R10" s="23"/>
      <c r="S10" s="330">
        <f t="shared" si="4"/>
        <v>0</v>
      </c>
      <c r="T10" s="23"/>
      <c r="U10" s="23"/>
      <c r="V10" s="330">
        <f t="shared" si="5"/>
        <v>0</v>
      </c>
      <c r="W10" s="23"/>
      <c r="X10" s="23"/>
      <c r="Y10" s="330">
        <f t="shared" si="6"/>
        <v>0</v>
      </c>
      <c r="Z10" s="23"/>
      <c r="AA10" s="23"/>
      <c r="AB10" s="330">
        <f t="shared" si="7"/>
        <v>0</v>
      </c>
      <c r="AC10" s="23"/>
      <c r="AD10" s="23"/>
      <c r="AE10" s="330">
        <f t="shared" si="8"/>
        <v>0</v>
      </c>
      <c r="AF10" s="23"/>
      <c r="AG10" s="23"/>
      <c r="AH10" s="330">
        <f t="shared" si="9"/>
        <v>0</v>
      </c>
      <c r="AI10" s="23"/>
      <c r="AJ10" s="23"/>
      <c r="AK10" s="330">
        <f t="shared" si="10"/>
        <v>0</v>
      </c>
      <c r="AL10" s="23"/>
      <c r="AM10" s="23"/>
      <c r="AN10" s="330">
        <f t="shared" si="11"/>
        <v>0</v>
      </c>
      <c r="AO10" s="23"/>
      <c r="AP10" s="23"/>
      <c r="AQ10" s="330">
        <f t="shared" si="12"/>
        <v>0</v>
      </c>
      <c r="AR10" s="23"/>
      <c r="AS10" s="23"/>
      <c r="AT10" s="330">
        <f t="shared" si="13"/>
        <v>0</v>
      </c>
      <c r="AU10" s="23"/>
      <c r="AV10" s="23"/>
      <c r="AW10" s="330">
        <f t="shared" si="14"/>
        <v>0</v>
      </c>
      <c r="AX10" s="23"/>
      <c r="AY10" s="23"/>
      <c r="AZ10" s="330">
        <f t="shared" si="15"/>
        <v>0</v>
      </c>
      <c r="BA10" s="23"/>
      <c r="BB10" s="23"/>
      <c r="BC10" s="330">
        <f t="shared" si="16"/>
        <v>0</v>
      </c>
      <c r="BD10" s="23"/>
      <c r="BE10" s="23"/>
      <c r="BF10" s="330">
        <f t="shared" si="17"/>
        <v>0</v>
      </c>
      <c r="BG10" s="23"/>
      <c r="BH10" s="23"/>
      <c r="BI10" s="330">
        <f t="shared" si="18"/>
        <v>0</v>
      </c>
      <c r="BJ10" s="23"/>
      <c r="BK10" s="23"/>
      <c r="BL10" s="330">
        <f t="shared" si="19"/>
        <v>0</v>
      </c>
      <c r="BM10" s="23"/>
      <c r="BN10" s="23"/>
      <c r="BO10" s="330">
        <f t="shared" si="20"/>
        <v>0</v>
      </c>
      <c r="BP10" s="23"/>
      <c r="BQ10" s="23"/>
      <c r="BR10" s="330">
        <f t="shared" si="21"/>
        <v>0</v>
      </c>
    </row>
    <row r="11" spans="1:70" s="24" customFormat="1" ht="38.25" customHeight="1">
      <c r="A11" s="330">
        <v>6</v>
      </c>
      <c r="B11" s="23"/>
      <c r="C11" s="23"/>
      <c r="D11" s="23"/>
      <c r="E11" s="23"/>
      <c r="F11" s="23"/>
      <c r="G11" s="330">
        <f t="shared" si="0"/>
        <v>0</v>
      </c>
      <c r="H11" s="23"/>
      <c r="I11" s="23"/>
      <c r="J11" s="330">
        <f t="shared" si="1"/>
        <v>0</v>
      </c>
      <c r="K11" s="23"/>
      <c r="L11" s="23"/>
      <c r="M11" s="330">
        <f t="shared" si="2"/>
        <v>0</v>
      </c>
      <c r="N11" s="23"/>
      <c r="O11" s="23"/>
      <c r="P11" s="330">
        <f t="shared" si="3"/>
        <v>0</v>
      </c>
      <c r="Q11" s="23"/>
      <c r="R11" s="23"/>
      <c r="S11" s="330">
        <f t="shared" si="4"/>
        <v>0</v>
      </c>
      <c r="T11" s="23"/>
      <c r="U11" s="23"/>
      <c r="V11" s="330">
        <f t="shared" si="5"/>
        <v>0</v>
      </c>
      <c r="W11" s="23"/>
      <c r="X11" s="23"/>
      <c r="Y11" s="330">
        <f t="shared" si="6"/>
        <v>0</v>
      </c>
      <c r="Z11" s="23"/>
      <c r="AA11" s="23"/>
      <c r="AB11" s="330">
        <f t="shared" si="7"/>
        <v>0</v>
      </c>
      <c r="AC11" s="23"/>
      <c r="AD11" s="23"/>
      <c r="AE11" s="330">
        <f t="shared" si="8"/>
        <v>0</v>
      </c>
      <c r="AF11" s="23"/>
      <c r="AG11" s="23"/>
      <c r="AH11" s="330">
        <f t="shared" si="9"/>
        <v>0</v>
      </c>
      <c r="AI11" s="23"/>
      <c r="AJ11" s="23"/>
      <c r="AK11" s="330">
        <f t="shared" si="10"/>
        <v>0</v>
      </c>
      <c r="AL11" s="23"/>
      <c r="AM11" s="23"/>
      <c r="AN11" s="330">
        <f t="shared" si="11"/>
        <v>0</v>
      </c>
      <c r="AO11" s="23"/>
      <c r="AP11" s="23"/>
      <c r="AQ11" s="330">
        <f t="shared" si="12"/>
        <v>0</v>
      </c>
      <c r="AR11" s="23"/>
      <c r="AS11" s="23"/>
      <c r="AT11" s="330">
        <f t="shared" si="13"/>
        <v>0</v>
      </c>
      <c r="AU11" s="23"/>
      <c r="AV11" s="23"/>
      <c r="AW11" s="330">
        <f t="shared" si="14"/>
        <v>0</v>
      </c>
      <c r="AX11" s="23"/>
      <c r="AY11" s="23"/>
      <c r="AZ11" s="330">
        <f t="shared" si="15"/>
        <v>0</v>
      </c>
      <c r="BA11" s="23"/>
      <c r="BB11" s="23"/>
      <c r="BC11" s="330">
        <f t="shared" si="16"/>
        <v>0</v>
      </c>
      <c r="BD11" s="23"/>
      <c r="BE11" s="23"/>
      <c r="BF11" s="330">
        <f t="shared" si="17"/>
        <v>0</v>
      </c>
      <c r="BG11" s="23"/>
      <c r="BH11" s="23"/>
      <c r="BI11" s="330">
        <f t="shared" si="18"/>
        <v>0</v>
      </c>
      <c r="BJ11" s="23"/>
      <c r="BK11" s="23"/>
      <c r="BL11" s="330">
        <f t="shared" si="19"/>
        <v>0</v>
      </c>
      <c r="BM11" s="23"/>
      <c r="BN11" s="23"/>
      <c r="BO11" s="330">
        <f t="shared" si="20"/>
        <v>0</v>
      </c>
      <c r="BP11" s="23"/>
      <c r="BQ11" s="23"/>
      <c r="BR11" s="330">
        <f t="shared" si="21"/>
        <v>0</v>
      </c>
    </row>
    <row r="12" spans="1:70" s="24" customFormat="1" ht="24.95" customHeight="1">
      <c r="A12" s="23"/>
      <c r="B12" s="23"/>
      <c r="C12" s="330" t="s">
        <v>46</v>
      </c>
      <c r="D12" s="23"/>
      <c r="E12" s="331">
        <f>SUM(E6:E11)</f>
        <v>0</v>
      </c>
      <c r="F12" s="331">
        <f t="shared" ref="F12:BQ12" si="22">SUM(F6:F11)</f>
        <v>0</v>
      </c>
      <c r="G12" s="331">
        <f t="shared" si="22"/>
        <v>0</v>
      </c>
      <c r="H12" s="331">
        <f t="shared" si="22"/>
        <v>0</v>
      </c>
      <c r="I12" s="331">
        <f t="shared" si="22"/>
        <v>0</v>
      </c>
      <c r="J12" s="331">
        <f t="shared" si="22"/>
        <v>0</v>
      </c>
      <c r="K12" s="331">
        <f t="shared" si="22"/>
        <v>0</v>
      </c>
      <c r="L12" s="331">
        <f t="shared" si="22"/>
        <v>0</v>
      </c>
      <c r="M12" s="331">
        <f t="shared" si="22"/>
        <v>0</v>
      </c>
      <c r="N12" s="331">
        <f t="shared" si="22"/>
        <v>0</v>
      </c>
      <c r="O12" s="331">
        <f t="shared" si="22"/>
        <v>0</v>
      </c>
      <c r="P12" s="331">
        <f t="shared" si="22"/>
        <v>0</v>
      </c>
      <c r="Q12" s="331">
        <f t="shared" si="22"/>
        <v>0</v>
      </c>
      <c r="R12" s="331">
        <f t="shared" si="22"/>
        <v>0</v>
      </c>
      <c r="S12" s="331">
        <f t="shared" si="22"/>
        <v>0</v>
      </c>
      <c r="T12" s="331">
        <f t="shared" si="22"/>
        <v>0</v>
      </c>
      <c r="U12" s="331">
        <f t="shared" si="22"/>
        <v>0</v>
      </c>
      <c r="V12" s="331">
        <f t="shared" si="22"/>
        <v>0</v>
      </c>
      <c r="W12" s="331">
        <f t="shared" si="22"/>
        <v>0</v>
      </c>
      <c r="X12" s="331">
        <f t="shared" si="22"/>
        <v>0</v>
      </c>
      <c r="Y12" s="331">
        <f t="shared" si="22"/>
        <v>0</v>
      </c>
      <c r="Z12" s="331">
        <f t="shared" si="22"/>
        <v>0</v>
      </c>
      <c r="AA12" s="331">
        <f t="shared" si="22"/>
        <v>0</v>
      </c>
      <c r="AB12" s="331">
        <f t="shared" si="22"/>
        <v>0</v>
      </c>
      <c r="AC12" s="331">
        <f t="shared" si="22"/>
        <v>0</v>
      </c>
      <c r="AD12" s="331">
        <f t="shared" si="22"/>
        <v>0</v>
      </c>
      <c r="AE12" s="331">
        <f t="shared" si="22"/>
        <v>0</v>
      </c>
      <c r="AF12" s="331">
        <f t="shared" si="22"/>
        <v>0</v>
      </c>
      <c r="AG12" s="331">
        <f t="shared" si="22"/>
        <v>0</v>
      </c>
      <c r="AH12" s="331">
        <f t="shared" si="22"/>
        <v>0</v>
      </c>
      <c r="AI12" s="331">
        <f t="shared" si="22"/>
        <v>0</v>
      </c>
      <c r="AJ12" s="331">
        <f t="shared" si="22"/>
        <v>0</v>
      </c>
      <c r="AK12" s="331">
        <f t="shared" si="22"/>
        <v>0</v>
      </c>
      <c r="AL12" s="331">
        <f t="shared" si="22"/>
        <v>0</v>
      </c>
      <c r="AM12" s="331">
        <f t="shared" si="22"/>
        <v>0</v>
      </c>
      <c r="AN12" s="331">
        <f t="shared" si="22"/>
        <v>0</v>
      </c>
      <c r="AO12" s="331">
        <f t="shared" si="22"/>
        <v>0</v>
      </c>
      <c r="AP12" s="331">
        <f t="shared" si="22"/>
        <v>0</v>
      </c>
      <c r="AQ12" s="331">
        <f t="shared" si="22"/>
        <v>0</v>
      </c>
      <c r="AR12" s="331">
        <f t="shared" si="22"/>
        <v>0</v>
      </c>
      <c r="AS12" s="331">
        <f t="shared" si="22"/>
        <v>0</v>
      </c>
      <c r="AT12" s="331">
        <f t="shared" si="22"/>
        <v>0</v>
      </c>
      <c r="AU12" s="331">
        <f t="shared" si="22"/>
        <v>0</v>
      </c>
      <c r="AV12" s="331">
        <f t="shared" si="22"/>
        <v>0</v>
      </c>
      <c r="AW12" s="331">
        <f t="shared" si="22"/>
        <v>0</v>
      </c>
      <c r="AX12" s="331">
        <f t="shared" si="22"/>
        <v>0</v>
      </c>
      <c r="AY12" s="331">
        <f t="shared" si="22"/>
        <v>0</v>
      </c>
      <c r="AZ12" s="331">
        <f t="shared" si="22"/>
        <v>0</v>
      </c>
      <c r="BA12" s="331">
        <f t="shared" si="22"/>
        <v>0</v>
      </c>
      <c r="BB12" s="331">
        <f t="shared" si="22"/>
        <v>0</v>
      </c>
      <c r="BC12" s="331">
        <f t="shared" si="22"/>
        <v>0</v>
      </c>
      <c r="BD12" s="331">
        <f t="shared" si="22"/>
        <v>0</v>
      </c>
      <c r="BE12" s="331">
        <f t="shared" si="22"/>
        <v>0</v>
      </c>
      <c r="BF12" s="331">
        <f t="shared" si="22"/>
        <v>0</v>
      </c>
      <c r="BG12" s="331">
        <f t="shared" si="22"/>
        <v>0</v>
      </c>
      <c r="BH12" s="331">
        <f t="shared" si="22"/>
        <v>0</v>
      </c>
      <c r="BI12" s="331">
        <f t="shared" si="22"/>
        <v>0</v>
      </c>
      <c r="BJ12" s="331">
        <f t="shared" si="22"/>
        <v>0</v>
      </c>
      <c r="BK12" s="331">
        <f t="shared" si="22"/>
        <v>0</v>
      </c>
      <c r="BL12" s="331">
        <f t="shared" si="22"/>
        <v>0</v>
      </c>
      <c r="BM12" s="331">
        <f t="shared" si="22"/>
        <v>0</v>
      </c>
      <c r="BN12" s="331">
        <f t="shared" si="22"/>
        <v>0</v>
      </c>
      <c r="BO12" s="331">
        <f t="shared" si="22"/>
        <v>0</v>
      </c>
      <c r="BP12" s="331">
        <f t="shared" si="22"/>
        <v>0</v>
      </c>
      <c r="BQ12" s="331">
        <f t="shared" si="22"/>
        <v>0</v>
      </c>
      <c r="BR12" s="331">
        <f t="shared" ref="BR12" si="23">SUM(BR6:BR11)</f>
        <v>0</v>
      </c>
    </row>
    <row r="13" spans="1:70" s="326" customFormat="1" ht="18" customHeight="1">
      <c r="A13" s="326">
        <v>1</v>
      </c>
      <c r="B13" s="327" t="s">
        <v>26</v>
      </c>
    </row>
    <row r="14" spans="1:70" s="326" customFormat="1" ht="18" customHeight="1">
      <c r="A14" s="326">
        <v>2</v>
      </c>
      <c r="B14" s="327" t="s">
        <v>165</v>
      </c>
    </row>
  </sheetData>
  <mergeCells count="34">
    <mergeCell ref="BA4:BC4"/>
    <mergeCell ref="D3:E3"/>
    <mergeCell ref="D2:AI2"/>
    <mergeCell ref="A4:A5"/>
    <mergeCell ref="B4:B5"/>
    <mergeCell ref="C4:C5"/>
    <mergeCell ref="D4:D5"/>
    <mergeCell ref="AL4:AN4"/>
    <mergeCell ref="AO4:AQ4"/>
    <mergeCell ref="K4:M4"/>
    <mergeCell ref="N4:P4"/>
    <mergeCell ref="Q4:S4"/>
    <mergeCell ref="AF4:AH4"/>
    <mergeCell ref="AI4:AK4"/>
    <mergeCell ref="B3:C3"/>
    <mergeCell ref="A2:A3"/>
    <mergeCell ref="S3:T3"/>
    <mergeCell ref="U3:AE3"/>
    <mergeCell ref="T4:V4"/>
    <mergeCell ref="AR4:AT4"/>
    <mergeCell ref="I1:AN1"/>
    <mergeCell ref="F3:L3"/>
    <mergeCell ref="BP4:BR4"/>
    <mergeCell ref="BD4:BF4"/>
    <mergeCell ref="BG4:BI4"/>
    <mergeCell ref="BJ4:BL4"/>
    <mergeCell ref="BM4:BO4"/>
    <mergeCell ref="AX4:AZ4"/>
    <mergeCell ref="W4:Y4"/>
    <mergeCell ref="E4:G4"/>
    <mergeCell ref="H4:J4"/>
    <mergeCell ref="Z4:AB4"/>
    <mergeCell ref="AC4:AE4"/>
    <mergeCell ref="AU4:AW4"/>
  </mergeCells>
  <pageMargins left="0.7" right="0.7" top="0.75" bottom="0.75" header="0.3" footer="0.3"/>
  <pageSetup paperSize="9" scale="63" fitToHeight="2" orientation="landscape" r:id="rId1"/>
</worksheet>
</file>

<file path=xl/worksheets/sheet6.xml><?xml version="1.0" encoding="utf-8"?>
<worksheet xmlns="http://schemas.openxmlformats.org/spreadsheetml/2006/main" xmlns:r="http://schemas.openxmlformats.org/officeDocument/2006/relationships">
  <dimension ref="A1:CX24"/>
  <sheetViews>
    <sheetView showGridLines="0" view="pageBreakPreview" zoomScaleSheetLayoutView="100" workbookViewId="0">
      <selection activeCell="C14" sqref="C14"/>
    </sheetView>
  </sheetViews>
  <sheetFormatPr defaultColWidth="10.25" defaultRowHeight="15.75"/>
  <cols>
    <col min="1" max="1" width="4.125" style="56" customWidth="1"/>
    <col min="2" max="2" width="7" style="57" customWidth="1"/>
    <col min="3" max="3" width="20.25" style="58" customWidth="1"/>
    <col min="4" max="4" width="8.125" style="59" customWidth="1"/>
    <col min="5" max="5" width="9" style="44" customWidth="1"/>
    <col min="6" max="6" width="9.75" style="44" customWidth="1"/>
    <col min="7" max="7" width="9.875" style="45" customWidth="1"/>
    <col min="8" max="8" width="8.75" style="44" customWidth="1"/>
    <col min="9" max="9" width="6.5" style="44" customWidth="1"/>
    <col min="10" max="10" width="8.375" style="44" customWidth="1"/>
    <col min="11" max="11" width="8" style="44" customWidth="1"/>
    <col min="12" max="12" width="9.25" style="44" customWidth="1"/>
    <col min="13" max="13" width="8.75" style="44" customWidth="1"/>
    <col min="14" max="14" width="7" style="44" customWidth="1"/>
    <col min="15" max="15" width="7.875" style="44" customWidth="1"/>
    <col min="16" max="16" width="8" style="44" customWidth="1"/>
    <col min="17" max="17" width="9.25" style="44" customWidth="1"/>
    <col min="18" max="26" width="8.875" style="44" customWidth="1"/>
    <col min="27" max="27" width="8.875" style="45" customWidth="1"/>
    <col min="28" max="33" width="8.875" style="44" customWidth="1"/>
    <col min="34" max="16384" width="10.25" style="56"/>
  </cols>
  <sheetData>
    <row r="1" spans="1:102" s="20" customFormat="1" ht="28.5" customHeight="1">
      <c r="B1" s="21"/>
      <c r="C1" s="572" t="str">
        <f>CONCATENATE(Master!$C$2," ",Master!$D$2)</f>
        <v>iz/kkukpk;Z jkmekfo jkft;kokl] CykWd&amp; toktk] ftyk vtesj</v>
      </c>
      <c r="D1" s="572"/>
      <c r="E1" s="572"/>
      <c r="F1" s="572"/>
      <c r="G1" s="572"/>
      <c r="H1" s="572"/>
      <c r="I1" s="572"/>
      <c r="J1" s="572"/>
      <c r="K1" s="572"/>
      <c r="L1" s="572"/>
      <c r="M1" s="572"/>
      <c r="N1" s="572"/>
      <c r="O1" s="572"/>
      <c r="P1" s="572"/>
      <c r="Q1" s="332"/>
      <c r="R1" s="332"/>
      <c r="S1" s="572" t="str">
        <f>CONCATENATE(Master!$C$2," ",Master!$D$2)</f>
        <v>iz/kkukpk;Z jkmekfo jkft;kokl] CykWd&amp; toktk] ftyk vtesj</v>
      </c>
      <c r="T1" s="572"/>
      <c r="U1" s="572"/>
      <c r="V1" s="572"/>
      <c r="W1" s="572"/>
      <c r="X1" s="572"/>
      <c r="Y1" s="572"/>
      <c r="Z1" s="572"/>
      <c r="AA1" s="572"/>
      <c r="AB1" s="572"/>
      <c r="AC1" s="572"/>
      <c r="AD1" s="572"/>
      <c r="AE1" s="572"/>
      <c r="AF1" s="572"/>
      <c r="AG1" s="332"/>
      <c r="AH1" s="332"/>
      <c r="AI1" s="332"/>
      <c r="AJ1" s="332"/>
      <c r="AK1" s="332"/>
      <c r="AL1" s="332"/>
      <c r="AM1" s="332"/>
      <c r="AN1" s="332"/>
    </row>
    <row r="2" spans="1:102">
      <c r="S2" s="58"/>
      <c r="T2" s="59"/>
      <c r="W2" s="45"/>
      <c r="AA2" s="44"/>
    </row>
    <row r="3" spans="1:102" s="46" customFormat="1" ht="20.25" customHeight="1">
      <c r="A3" s="599" t="s">
        <v>89</v>
      </c>
      <c r="B3" s="599"/>
      <c r="C3" s="592" t="str">
        <f>Master!$E$5</f>
        <v>2202-02-109-(02) (STATE FUND)</v>
      </c>
      <c r="D3" s="592"/>
      <c r="E3" s="593" t="s">
        <v>203</v>
      </c>
      <c r="F3" s="593"/>
      <c r="G3" s="593"/>
      <c r="H3" s="593"/>
      <c r="I3" s="593"/>
      <c r="J3" s="593"/>
      <c r="K3" s="593"/>
      <c r="L3" s="593"/>
      <c r="M3" s="341"/>
      <c r="N3" s="341"/>
      <c r="O3" s="341"/>
      <c r="P3" s="341"/>
      <c r="Q3" s="341"/>
      <c r="R3" s="594" t="str">
        <f>Master!$E$5</f>
        <v>2202-02-109-(02) (STATE FUND)</v>
      </c>
      <c r="S3" s="594"/>
      <c r="T3" s="594"/>
      <c r="U3" s="593" t="s">
        <v>203</v>
      </c>
      <c r="V3" s="593"/>
      <c r="W3" s="593"/>
      <c r="X3" s="593"/>
      <c r="Y3" s="593"/>
      <c r="Z3" s="593"/>
      <c r="AA3" s="593"/>
      <c r="AB3" s="593"/>
      <c r="AC3" s="341"/>
      <c r="AD3" s="341"/>
      <c r="AE3" s="341"/>
      <c r="AF3" s="341"/>
      <c r="AG3" s="43"/>
    </row>
    <row r="4" spans="1:102" s="333" customFormat="1" ht="22.5" customHeight="1">
      <c r="A4" s="584" t="s">
        <v>471</v>
      </c>
      <c r="B4" s="585" t="s">
        <v>30</v>
      </c>
      <c r="C4" s="584" t="s">
        <v>90</v>
      </c>
      <c r="D4" s="586" t="s">
        <v>67</v>
      </c>
      <c r="E4" s="584" t="s">
        <v>68</v>
      </c>
      <c r="F4" s="584"/>
      <c r="G4" s="588" t="s">
        <v>60</v>
      </c>
      <c r="H4" s="584" t="s">
        <v>201</v>
      </c>
      <c r="I4" s="584" t="s">
        <v>69</v>
      </c>
      <c r="J4" s="584" t="s">
        <v>70</v>
      </c>
      <c r="K4" s="584" t="s">
        <v>71</v>
      </c>
      <c r="L4" s="584" t="s">
        <v>72</v>
      </c>
      <c r="M4" s="584"/>
      <c r="N4" s="590" t="s">
        <v>73</v>
      </c>
      <c r="O4" s="584" t="s">
        <v>21</v>
      </c>
      <c r="P4" s="584" t="s">
        <v>470</v>
      </c>
      <c r="Q4" s="584" t="s">
        <v>74</v>
      </c>
      <c r="R4" s="584" t="s">
        <v>75</v>
      </c>
      <c r="S4" s="584" t="s">
        <v>76</v>
      </c>
      <c r="T4" s="584" t="s">
        <v>77</v>
      </c>
      <c r="U4" s="584" t="s">
        <v>474</v>
      </c>
      <c r="V4" s="584" t="s">
        <v>473</v>
      </c>
      <c r="W4" s="584" t="s">
        <v>80</v>
      </c>
      <c r="X4" s="584" t="s">
        <v>81</v>
      </c>
      <c r="Y4" s="584" t="s">
        <v>22</v>
      </c>
      <c r="Z4" s="584" t="s">
        <v>23</v>
      </c>
      <c r="AA4" s="591" t="s">
        <v>82</v>
      </c>
      <c r="AB4" s="584" t="s">
        <v>83</v>
      </c>
      <c r="AC4" s="584" t="s">
        <v>202</v>
      </c>
      <c r="AD4" s="586" t="s">
        <v>112</v>
      </c>
      <c r="AE4" s="584" t="s">
        <v>475</v>
      </c>
      <c r="AF4" s="586" t="s">
        <v>86</v>
      </c>
      <c r="AG4" s="586" t="s">
        <v>45</v>
      </c>
    </row>
    <row r="5" spans="1:102" s="336" customFormat="1" ht="40.9" customHeight="1">
      <c r="A5" s="584"/>
      <c r="B5" s="585"/>
      <c r="C5" s="584"/>
      <c r="D5" s="587"/>
      <c r="E5" s="334" t="s">
        <v>87</v>
      </c>
      <c r="F5" s="334" t="s">
        <v>88</v>
      </c>
      <c r="G5" s="589"/>
      <c r="H5" s="584"/>
      <c r="I5" s="584"/>
      <c r="J5" s="584"/>
      <c r="K5" s="584"/>
      <c r="L5" s="334" t="s">
        <v>472</v>
      </c>
      <c r="M5" s="334" t="s">
        <v>177</v>
      </c>
      <c r="N5" s="590"/>
      <c r="O5" s="584"/>
      <c r="P5" s="584"/>
      <c r="Q5" s="584"/>
      <c r="R5" s="584"/>
      <c r="S5" s="584"/>
      <c r="T5" s="584"/>
      <c r="U5" s="584"/>
      <c r="V5" s="584"/>
      <c r="W5" s="584"/>
      <c r="X5" s="584"/>
      <c r="Y5" s="584"/>
      <c r="Z5" s="584"/>
      <c r="AA5" s="591"/>
      <c r="AB5" s="584"/>
      <c r="AC5" s="584"/>
      <c r="AD5" s="587"/>
      <c r="AE5" s="584"/>
      <c r="AF5" s="587"/>
      <c r="AG5" s="587"/>
      <c r="AH5" s="335"/>
      <c r="AI5" s="335"/>
      <c r="AJ5" s="335"/>
      <c r="AK5" s="335"/>
      <c r="AL5" s="335"/>
      <c r="AM5" s="335"/>
      <c r="AN5" s="335"/>
      <c r="AO5" s="335"/>
      <c r="AP5" s="335"/>
      <c r="AQ5" s="335"/>
      <c r="AR5" s="335"/>
      <c r="AS5" s="335"/>
      <c r="AT5" s="335"/>
      <c r="AU5" s="335"/>
      <c r="AV5" s="335"/>
      <c r="AW5" s="335"/>
      <c r="AX5" s="335"/>
      <c r="AY5" s="335"/>
      <c r="AZ5" s="335"/>
      <c r="BA5" s="335"/>
      <c r="BB5" s="335"/>
      <c r="BC5" s="335"/>
      <c r="BD5" s="335"/>
      <c r="CW5" s="335"/>
      <c r="CX5" s="335"/>
    </row>
    <row r="6" spans="1:102" s="48" customFormat="1" ht="12" customHeight="1">
      <c r="A6" s="338">
        <v>1</v>
      </c>
      <c r="B6" s="338">
        <v>2</v>
      </c>
      <c r="C6" s="338">
        <v>3</v>
      </c>
      <c r="D6" s="338">
        <v>4</v>
      </c>
      <c r="E6" s="338">
        <v>5</v>
      </c>
      <c r="F6" s="338">
        <v>6</v>
      </c>
      <c r="G6" s="338">
        <v>7</v>
      </c>
      <c r="H6" s="338">
        <v>8</v>
      </c>
      <c r="I6" s="338">
        <v>9</v>
      </c>
      <c r="J6" s="338">
        <v>10</v>
      </c>
      <c r="K6" s="338">
        <v>11</v>
      </c>
      <c r="L6" s="338">
        <v>12</v>
      </c>
      <c r="M6" s="338">
        <v>13</v>
      </c>
      <c r="N6" s="338">
        <v>14</v>
      </c>
      <c r="O6" s="338">
        <v>15</v>
      </c>
      <c r="P6" s="338">
        <v>16</v>
      </c>
      <c r="Q6" s="338">
        <v>17</v>
      </c>
      <c r="R6" s="338">
        <v>18</v>
      </c>
      <c r="S6" s="338">
        <v>19</v>
      </c>
      <c r="T6" s="338">
        <v>20</v>
      </c>
      <c r="U6" s="338">
        <v>21</v>
      </c>
      <c r="V6" s="338">
        <v>22</v>
      </c>
      <c r="W6" s="338">
        <v>23</v>
      </c>
      <c r="X6" s="338">
        <v>24</v>
      </c>
      <c r="Y6" s="338">
        <v>25</v>
      </c>
      <c r="Z6" s="338">
        <v>26</v>
      </c>
      <c r="AA6" s="338">
        <v>27</v>
      </c>
      <c r="AB6" s="338">
        <v>28</v>
      </c>
      <c r="AC6" s="338">
        <v>29</v>
      </c>
      <c r="AD6" s="338">
        <v>30</v>
      </c>
      <c r="AE6" s="338">
        <v>31</v>
      </c>
      <c r="AF6" s="338">
        <v>32</v>
      </c>
      <c r="AG6" s="338">
        <v>33</v>
      </c>
      <c r="AH6" s="47"/>
      <c r="AI6" s="47"/>
      <c r="AJ6" s="47"/>
      <c r="AK6" s="47"/>
      <c r="AL6" s="47"/>
      <c r="AM6" s="47"/>
      <c r="AN6" s="47"/>
      <c r="AO6" s="47"/>
      <c r="AP6" s="47"/>
      <c r="AQ6" s="47"/>
      <c r="AR6" s="47"/>
      <c r="AS6" s="47"/>
      <c r="AT6" s="47"/>
      <c r="AU6" s="47"/>
      <c r="AV6" s="47"/>
      <c r="AW6" s="47"/>
      <c r="AX6" s="47"/>
      <c r="AY6" s="47"/>
      <c r="AZ6" s="47"/>
      <c r="BA6" s="47"/>
      <c r="BB6" s="47"/>
      <c r="BC6" s="47"/>
      <c r="BD6" s="47"/>
      <c r="CW6" s="47"/>
      <c r="CX6" s="47"/>
    </row>
    <row r="7" spans="1:102" s="53" customFormat="1" ht="27" customHeight="1">
      <c r="A7" s="337">
        <v>1</v>
      </c>
      <c r="B7" s="355">
        <f>Master!$C$3</f>
        <v>16121</v>
      </c>
      <c r="C7" s="359" t="str">
        <f>Master!$D$2</f>
        <v>jkmekfo jkft;kokl] CykWd&amp; toktk] ftyk vtesj</v>
      </c>
      <c r="D7" s="51"/>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row>
    <row r="8" spans="1:102" s="53" customFormat="1" ht="27" customHeight="1">
      <c r="A8" s="337">
        <v>2</v>
      </c>
      <c r="B8" s="49"/>
      <c r="C8" s="50"/>
      <c r="D8" s="51"/>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row>
    <row r="9" spans="1:102" s="53" customFormat="1" ht="27" customHeight="1">
      <c r="A9" s="337">
        <v>3</v>
      </c>
      <c r="B9" s="49"/>
      <c r="C9" s="50"/>
      <c r="D9" s="51"/>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102" s="53" customFormat="1" ht="27" customHeight="1">
      <c r="A10" s="337">
        <v>4</v>
      </c>
      <c r="B10" s="54"/>
      <c r="C10" s="50"/>
      <c r="D10" s="51"/>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102" s="53" customFormat="1" ht="27" customHeight="1">
      <c r="A11" s="337">
        <v>5</v>
      </c>
      <c r="B11" s="54"/>
      <c r="C11" s="50"/>
      <c r="D11" s="51"/>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row>
    <row r="12" spans="1:102" s="53" customFormat="1" ht="27" customHeight="1">
      <c r="A12" s="337">
        <v>6</v>
      </c>
      <c r="B12" s="49"/>
      <c r="C12" s="50"/>
      <c r="D12" s="51"/>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row>
    <row r="13" spans="1:102" s="53" customFormat="1" ht="27" customHeight="1">
      <c r="A13" s="337">
        <v>7</v>
      </c>
      <c r="B13" s="54"/>
      <c r="C13" s="50"/>
      <c r="D13" s="51"/>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row>
    <row r="14" spans="1:102" s="53" customFormat="1" ht="27" customHeight="1">
      <c r="A14" s="337">
        <v>8</v>
      </c>
      <c r="B14" s="49"/>
      <c r="C14" s="50"/>
      <c r="D14" s="51"/>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row>
    <row r="15" spans="1:102" s="53" customFormat="1" ht="27" customHeight="1">
      <c r="A15" s="337">
        <v>9</v>
      </c>
      <c r="B15" s="49"/>
      <c r="C15" s="50"/>
      <c r="D15" s="51"/>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102" s="53" customFormat="1" ht="27" customHeight="1">
      <c r="A16" s="337">
        <v>10</v>
      </c>
      <c r="B16" s="54"/>
      <c r="C16" s="50"/>
      <c r="D16" s="51"/>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1:33" s="55" customFormat="1" ht="27" customHeight="1">
      <c r="A17" s="596" t="s">
        <v>116</v>
      </c>
      <c r="B17" s="597"/>
      <c r="C17" s="597"/>
      <c r="D17" s="598"/>
      <c r="E17" s="339">
        <f>SUM(E7:E16)</f>
        <v>0</v>
      </c>
      <c r="F17" s="339">
        <f t="shared" ref="F17:AG17" si="0">SUM(F7:F16)</f>
        <v>0</v>
      </c>
      <c r="G17" s="339">
        <f t="shared" si="0"/>
        <v>0</v>
      </c>
      <c r="H17" s="339">
        <f t="shared" si="0"/>
        <v>0</v>
      </c>
      <c r="I17" s="339">
        <f t="shared" si="0"/>
        <v>0</v>
      </c>
      <c r="J17" s="339">
        <f t="shared" si="0"/>
        <v>0</v>
      </c>
      <c r="K17" s="339">
        <f t="shared" si="0"/>
        <v>0</v>
      </c>
      <c r="L17" s="339">
        <f t="shared" si="0"/>
        <v>0</v>
      </c>
      <c r="M17" s="339">
        <f t="shared" si="0"/>
        <v>0</v>
      </c>
      <c r="N17" s="339">
        <f t="shared" si="0"/>
        <v>0</v>
      </c>
      <c r="O17" s="339">
        <f t="shared" si="0"/>
        <v>0</v>
      </c>
      <c r="P17" s="339">
        <f t="shared" si="0"/>
        <v>0</v>
      </c>
      <c r="Q17" s="339">
        <f t="shared" si="0"/>
        <v>0</v>
      </c>
      <c r="R17" s="339">
        <f t="shared" si="0"/>
        <v>0</v>
      </c>
      <c r="S17" s="339">
        <f t="shared" si="0"/>
        <v>0</v>
      </c>
      <c r="T17" s="339">
        <f t="shared" si="0"/>
        <v>0</v>
      </c>
      <c r="U17" s="339">
        <f t="shared" si="0"/>
        <v>0</v>
      </c>
      <c r="V17" s="339">
        <f t="shared" si="0"/>
        <v>0</v>
      </c>
      <c r="W17" s="339">
        <f t="shared" si="0"/>
        <v>0</v>
      </c>
      <c r="X17" s="339">
        <f t="shared" si="0"/>
        <v>0</v>
      </c>
      <c r="Y17" s="339">
        <f t="shared" si="0"/>
        <v>0</v>
      </c>
      <c r="Z17" s="339">
        <f t="shared" si="0"/>
        <v>0</v>
      </c>
      <c r="AA17" s="339">
        <f t="shared" si="0"/>
        <v>0</v>
      </c>
      <c r="AB17" s="339">
        <f t="shared" si="0"/>
        <v>0</v>
      </c>
      <c r="AC17" s="339">
        <f t="shared" si="0"/>
        <v>0</v>
      </c>
      <c r="AD17" s="339">
        <f t="shared" si="0"/>
        <v>0</v>
      </c>
      <c r="AE17" s="339">
        <f t="shared" si="0"/>
        <v>0</v>
      </c>
      <c r="AF17" s="339">
        <f t="shared" si="0"/>
        <v>0</v>
      </c>
      <c r="AG17" s="339">
        <f t="shared" si="0"/>
        <v>0</v>
      </c>
    </row>
    <row r="18" spans="1:33" s="27" customFormat="1" ht="18.75" customHeight="1">
      <c r="A18" s="565" t="s">
        <v>27</v>
      </c>
      <c r="B18" s="565"/>
      <c r="C18" s="565"/>
      <c r="D18" s="565"/>
      <c r="E18" s="565"/>
      <c r="F18" s="565"/>
      <c r="G18" s="565"/>
      <c r="H18" s="565"/>
      <c r="I18" s="565"/>
      <c r="J18" s="565"/>
    </row>
    <row r="19" spans="1:33" s="27" customFormat="1" ht="18.75">
      <c r="A19" s="595" t="s">
        <v>28</v>
      </c>
      <c r="B19" s="595"/>
      <c r="C19" s="595"/>
      <c r="D19" s="595"/>
      <c r="E19" s="595"/>
      <c r="F19" s="595"/>
      <c r="G19" s="595"/>
      <c r="H19" s="595"/>
      <c r="I19" s="595"/>
      <c r="J19" s="595"/>
      <c r="K19" s="595"/>
      <c r="L19" s="595"/>
      <c r="M19" s="595"/>
    </row>
    <row r="20" spans="1:33" s="27" customFormat="1" ht="18.75">
      <c r="A20" s="35"/>
      <c r="B20" s="35"/>
      <c r="C20" s="35"/>
      <c r="D20" s="36"/>
      <c r="E20" s="35"/>
      <c r="F20" s="35"/>
      <c r="G20" s="298"/>
      <c r="H20" s="298"/>
      <c r="I20" s="298"/>
      <c r="J20" s="154"/>
      <c r="O20" s="550" t="str">
        <f>CONCATENATE("¼ ",Master!$G$3,"½")</f>
        <v>¼ m"kk ikfy;k½</v>
      </c>
      <c r="P20" s="550"/>
      <c r="Q20" s="550"/>
      <c r="AD20" s="550" t="str">
        <f>CONCATENATE("¼ ",Master!$G$3,"½")</f>
        <v>¼ m"kk ikfy;k½</v>
      </c>
      <c r="AE20" s="550"/>
      <c r="AF20" s="550"/>
    </row>
    <row r="21" spans="1:33" s="27" customFormat="1" ht="18.75">
      <c r="A21" s="35"/>
      <c r="B21" s="35"/>
      <c r="C21" s="35"/>
      <c r="D21" s="36"/>
      <c r="E21" s="35"/>
      <c r="F21" s="35"/>
      <c r="G21" s="340"/>
      <c r="H21" s="340"/>
      <c r="I21" s="340"/>
      <c r="J21" s="35"/>
      <c r="O21" s="548" t="str">
        <f>Master!$C$2</f>
        <v>iz/kkukpk;Z</v>
      </c>
      <c r="P21" s="548"/>
      <c r="Q21" s="548"/>
      <c r="AD21" s="548" t="str">
        <f>Master!$C$2</f>
        <v>iz/kkukpk;Z</v>
      </c>
      <c r="AE21" s="548"/>
      <c r="AF21" s="548"/>
    </row>
    <row r="22" spans="1:33" s="27" customFormat="1" ht="18.75">
      <c r="A22" s="35"/>
      <c r="B22" s="35"/>
      <c r="C22" s="35"/>
      <c r="D22" s="36"/>
      <c r="E22" s="35"/>
      <c r="F22" s="35"/>
      <c r="G22" s="45"/>
      <c r="H22" s="44"/>
      <c r="I22" s="44"/>
      <c r="J22" s="35"/>
      <c r="O22" s="549" t="str">
        <f>Master!$D$2</f>
        <v>jkmekfo jkft;kokl] CykWd&amp; toktk] ftyk vtesj</v>
      </c>
      <c r="P22" s="549"/>
      <c r="Q22" s="549"/>
      <c r="AD22" s="549" t="str">
        <f>Master!$D$2</f>
        <v>jkmekfo jkft;kokl] CykWd&amp; toktk] ftyk vtesj</v>
      </c>
      <c r="AE22" s="549"/>
      <c r="AF22" s="549"/>
    </row>
    <row r="23" spans="1:33" s="27" customFormat="1" ht="18.75">
      <c r="A23" s="35"/>
      <c r="B23" s="35"/>
      <c r="C23" s="35"/>
      <c r="D23" s="36"/>
      <c r="E23" s="35"/>
      <c r="F23" s="35"/>
      <c r="G23" s="45"/>
      <c r="H23" s="44"/>
      <c r="I23" s="44"/>
      <c r="J23" s="35"/>
      <c r="O23" s="549"/>
      <c r="P23" s="549"/>
      <c r="Q23" s="549"/>
      <c r="AD23" s="549"/>
      <c r="AE23" s="549"/>
      <c r="AF23" s="549"/>
    </row>
    <row r="24" spans="1:33">
      <c r="O24" s="549"/>
      <c r="P24" s="549"/>
      <c r="Q24" s="549"/>
      <c r="AD24" s="549"/>
      <c r="AE24" s="549"/>
      <c r="AF24" s="549"/>
    </row>
  </sheetData>
  <mergeCells count="47">
    <mergeCell ref="AD20:AF20"/>
    <mergeCell ref="AD21:AF21"/>
    <mergeCell ref="AD22:AF24"/>
    <mergeCell ref="C3:D3"/>
    <mergeCell ref="S1:AF1"/>
    <mergeCell ref="U3:AB3"/>
    <mergeCell ref="R3:T3"/>
    <mergeCell ref="O20:Q20"/>
    <mergeCell ref="O21:Q21"/>
    <mergeCell ref="O22:Q24"/>
    <mergeCell ref="A19:M19"/>
    <mergeCell ref="C1:P1"/>
    <mergeCell ref="E3:L3"/>
    <mergeCell ref="A17:D17"/>
    <mergeCell ref="A18:J18"/>
    <mergeCell ref="A3:B3"/>
    <mergeCell ref="W4:W5"/>
    <mergeCell ref="X4:X5"/>
    <mergeCell ref="Y4:Y5"/>
    <mergeCell ref="Z4:Z5"/>
    <mergeCell ref="AG4:AG5"/>
    <mergeCell ref="AA4:AA5"/>
    <mergeCell ref="AB4:AB5"/>
    <mergeCell ref="AC4:AC5"/>
    <mergeCell ref="AD4:AD5"/>
    <mergeCell ref="AE4:AE5"/>
    <mergeCell ref="AF4:AF5"/>
    <mergeCell ref="R4:R5"/>
    <mergeCell ref="S4:S5"/>
    <mergeCell ref="T4:T5"/>
    <mergeCell ref="U4:U5"/>
    <mergeCell ref="V4:V5"/>
    <mergeCell ref="L4:M4"/>
    <mergeCell ref="N4:N5"/>
    <mergeCell ref="O4:O5"/>
    <mergeCell ref="P4:P5"/>
    <mergeCell ref="Q4:Q5"/>
    <mergeCell ref="G4:G5"/>
    <mergeCell ref="H4:H5"/>
    <mergeCell ref="I4:I5"/>
    <mergeCell ref="J4:J5"/>
    <mergeCell ref="K4:K5"/>
    <mergeCell ref="A4:A5"/>
    <mergeCell ref="B4:B5"/>
    <mergeCell ref="C4:C5"/>
    <mergeCell ref="D4:D5"/>
    <mergeCell ref="E4:F4"/>
  </mergeCells>
  <printOptions horizontalCentered="1"/>
  <pageMargins left="0.196850393700787" right="0.196850393700787" top="0.196850393700787" bottom="0" header="0.196850393700787" footer="0.196850393700787"/>
  <pageSetup paperSize="9" scale="95" fitToHeight="2"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dimension ref="A1:CX24"/>
  <sheetViews>
    <sheetView showGridLines="0" view="pageBreakPreview" zoomScaleSheetLayoutView="100" workbookViewId="0">
      <selection activeCell="C10" sqref="C10"/>
    </sheetView>
  </sheetViews>
  <sheetFormatPr defaultColWidth="10.25" defaultRowHeight="15.75"/>
  <cols>
    <col min="1" max="1" width="4.125" style="56" customWidth="1"/>
    <col min="2" max="2" width="8" style="57" customWidth="1"/>
    <col min="3" max="3" width="19.375" style="58" customWidth="1"/>
    <col min="4" max="4" width="9" style="59" customWidth="1"/>
    <col min="5" max="6" width="9.75" style="44" customWidth="1"/>
    <col min="7" max="7" width="9.875" style="45" customWidth="1"/>
    <col min="8" max="8" width="8.75" style="44" customWidth="1"/>
    <col min="9" max="11" width="8.625" style="44" customWidth="1"/>
    <col min="12" max="12" width="9.25" style="44" customWidth="1"/>
    <col min="13" max="13" width="8.75" style="44" customWidth="1"/>
    <col min="14" max="14" width="7" style="44" customWidth="1"/>
    <col min="15" max="15" width="7.875" style="44" customWidth="1"/>
    <col min="16" max="26" width="8.625" style="44" customWidth="1"/>
    <col min="27" max="27" width="8.625" style="45" customWidth="1"/>
    <col min="28" max="33" width="8.625" style="44" customWidth="1"/>
    <col min="34" max="16384" width="10.25" style="56"/>
  </cols>
  <sheetData>
    <row r="1" spans="1:102" s="20" customFormat="1" ht="28.5" customHeight="1">
      <c r="B1" s="21"/>
      <c r="C1" s="572" t="str">
        <f>CONCATENATE(Master!$C$2," ",Master!$D$2)</f>
        <v>iz/kkukpk;Z jkmekfo jkft;kokl] CykWd&amp; toktk] ftyk vtesj</v>
      </c>
      <c r="D1" s="572"/>
      <c r="E1" s="572"/>
      <c r="F1" s="572"/>
      <c r="G1" s="572"/>
      <c r="H1" s="572"/>
      <c r="I1" s="572"/>
      <c r="J1" s="572"/>
      <c r="K1" s="572"/>
      <c r="L1" s="572"/>
      <c r="M1" s="572"/>
      <c r="N1" s="572"/>
      <c r="O1" s="572"/>
      <c r="P1" s="572"/>
      <c r="Q1" s="332"/>
      <c r="R1" s="332"/>
      <c r="S1" s="572" t="str">
        <f>CONCATENATE(Master!$C$2," ",Master!$D$2)</f>
        <v>iz/kkukpk;Z jkmekfo jkft;kokl] CykWd&amp; toktk] ftyk vtesj</v>
      </c>
      <c r="T1" s="572"/>
      <c r="U1" s="572"/>
      <c r="V1" s="572"/>
      <c r="W1" s="572"/>
      <c r="X1" s="572"/>
      <c r="Y1" s="572"/>
      <c r="Z1" s="572"/>
      <c r="AA1" s="572"/>
      <c r="AB1" s="572"/>
      <c r="AC1" s="572"/>
      <c r="AD1" s="572"/>
      <c r="AE1" s="572"/>
      <c r="AF1" s="572"/>
      <c r="AG1" s="332"/>
      <c r="AH1" s="332"/>
      <c r="AI1" s="332"/>
      <c r="AJ1" s="332"/>
      <c r="AK1" s="332"/>
      <c r="AL1" s="332"/>
      <c r="AM1" s="332"/>
      <c r="AN1" s="332"/>
    </row>
    <row r="2" spans="1:102">
      <c r="S2" s="58"/>
      <c r="T2" s="59"/>
      <c r="W2" s="45"/>
      <c r="AA2" s="44"/>
    </row>
    <row r="3" spans="1:102" s="46" customFormat="1" ht="20.25" customHeight="1">
      <c r="A3" s="599" t="s">
        <v>89</v>
      </c>
      <c r="B3" s="599"/>
      <c r="C3" s="592" t="str">
        <f>Master!$E$5</f>
        <v>2202-02-109-(02) (STATE FUND)</v>
      </c>
      <c r="D3" s="592"/>
      <c r="E3" s="593" t="s">
        <v>249</v>
      </c>
      <c r="F3" s="593"/>
      <c r="G3" s="593"/>
      <c r="H3" s="593"/>
      <c r="I3" s="593"/>
      <c r="J3" s="593"/>
      <c r="K3" s="593"/>
      <c r="L3" s="593"/>
      <c r="M3" s="341"/>
      <c r="N3" s="341"/>
      <c r="O3" s="341"/>
      <c r="P3" s="341"/>
      <c r="Q3" s="341"/>
      <c r="R3" s="594" t="str">
        <f>Master!$E$5</f>
        <v>2202-02-109-(02) (STATE FUND)</v>
      </c>
      <c r="S3" s="594"/>
      <c r="T3" s="594"/>
      <c r="U3" s="593" t="s">
        <v>249</v>
      </c>
      <c r="V3" s="593"/>
      <c r="W3" s="593"/>
      <c r="X3" s="593"/>
      <c r="Y3" s="593"/>
      <c r="Z3" s="593"/>
      <c r="AA3" s="593"/>
      <c r="AB3" s="593"/>
      <c r="AC3" s="341"/>
      <c r="AD3" s="341"/>
      <c r="AE3" s="341"/>
      <c r="AF3" s="341"/>
      <c r="AG3" s="43"/>
    </row>
    <row r="4" spans="1:102" s="333" customFormat="1" ht="18" customHeight="1">
      <c r="A4" s="600" t="s">
        <v>66</v>
      </c>
      <c r="B4" s="601" t="s">
        <v>30</v>
      </c>
      <c r="C4" s="600" t="s">
        <v>90</v>
      </c>
      <c r="D4" s="586" t="s">
        <v>67</v>
      </c>
      <c r="E4" s="584" t="s">
        <v>68</v>
      </c>
      <c r="F4" s="584"/>
      <c r="G4" s="588" t="s">
        <v>60</v>
      </c>
      <c r="H4" s="584" t="s">
        <v>201</v>
      </c>
      <c r="I4" s="584" t="s">
        <v>69</v>
      </c>
      <c r="J4" s="584" t="s">
        <v>70</v>
      </c>
      <c r="K4" s="584" t="s">
        <v>71</v>
      </c>
      <c r="L4" s="584" t="s">
        <v>72</v>
      </c>
      <c r="M4" s="584"/>
      <c r="N4" s="590" t="s">
        <v>73</v>
      </c>
      <c r="O4" s="584" t="s">
        <v>21</v>
      </c>
      <c r="P4" s="584" t="s">
        <v>470</v>
      </c>
      <c r="Q4" s="584" t="s">
        <v>74</v>
      </c>
      <c r="R4" s="584" t="s">
        <v>75</v>
      </c>
      <c r="S4" s="584" t="s">
        <v>76</v>
      </c>
      <c r="T4" s="584" t="s">
        <v>77</v>
      </c>
      <c r="U4" s="584" t="s">
        <v>78</v>
      </c>
      <c r="V4" s="584" t="s">
        <v>79</v>
      </c>
      <c r="W4" s="584" t="s">
        <v>80</v>
      </c>
      <c r="X4" s="584" t="s">
        <v>81</v>
      </c>
      <c r="Y4" s="584" t="s">
        <v>22</v>
      </c>
      <c r="Z4" s="584" t="s">
        <v>23</v>
      </c>
      <c r="AA4" s="591" t="s">
        <v>82</v>
      </c>
      <c r="AB4" s="584" t="s">
        <v>83</v>
      </c>
      <c r="AC4" s="584" t="s">
        <v>202</v>
      </c>
      <c r="AD4" s="586" t="s">
        <v>112</v>
      </c>
      <c r="AE4" s="584" t="s">
        <v>85</v>
      </c>
      <c r="AF4" s="586" t="s">
        <v>86</v>
      </c>
      <c r="AG4" s="586" t="s">
        <v>45</v>
      </c>
    </row>
    <row r="5" spans="1:102" s="336" customFormat="1" ht="40.9" customHeight="1">
      <c r="A5" s="600"/>
      <c r="B5" s="601"/>
      <c r="C5" s="600"/>
      <c r="D5" s="587"/>
      <c r="E5" s="334" t="s">
        <v>87</v>
      </c>
      <c r="F5" s="334" t="s">
        <v>88</v>
      </c>
      <c r="G5" s="589"/>
      <c r="H5" s="584"/>
      <c r="I5" s="584"/>
      <c r="J5" s="584"/>
      <c r="K5" s="584"/>
      <c r="L5" s="334" t="s">
        <v>472</v>
      </c>
      <c r="M5" s="334" t="s">
        <v>177</v>
      </c>
      <c r="N5" s="590"/>
      <c r="O5" s="584"/>
      <c r="P5" s="584"/>
      <c r="Q5" s="584"/>
      <c r="R5" s="584"/>
      <c r="S5" s="584"/>
      <c r="T5" s="584"/>
      <c r="U5" s="584"/>
      <c r="V5" s="584"/>
      <c r="W5" s="584"/>
      <c r="X5" s="584"/>
      <c r="Y5" s="584"/>
      <c r="Z5" s="584"/>
      <c r="AA5" s="591"/>
      <c r="AB5" s="584"/>
      <c r="AC5" s="584"/>
      <c r="AD5" s="587"/>
      <c r="AE5" s="584"/>
      <c r="AF5" s="587"/>
      <c r="AG5" s="587"/>
      <c r="AH5" s="335"/>
      <c r="AI5" s="335"/>
      <c r="AJ5" s="335"/>
      <c r="AK5" s="335"/>
      <c r="AL5" s="335"/>
      <c r="AM5" s="335"/>
      <c r="AN5" s="335"/>
      <c r="AO5" s="335"/>
      <c r="AP5" s="335"/>
      <c r="AQ5" s="335"/>
      <c r="AR5" s="335"/>
      <c r="AS5" s="335"/>
      <c r="AT5" s="335"/>
      <c r="AU5" s="335"/>
      <c r="AV5" s="335"/>
      <c r="AW5" s="335"/>
      <c r="AX5" s="335"/>
      <c r="AY5" s="335"/>
      <c r="AZ5" s="335"/>
      <c r="BA5" s="335"/>
      <c r="BB5" s="335"/>
      <c r="BC5" s="335"/>
      <c r="BD5" s="335"/>
      <c r="CW5" s="335"/>
      <c r="CX5" s="335"/>
    </row>
    <row r="6" spans="1:102" s="48" customFormat="1" ht="12" customHeight="1">
      <c r="A6" s="338">
        <v>1</v>
      </c>
      <c r="B6" s="338">
        <v>2</v>
      </c>
      <c r="C6" s="338">
        <v>3</v>
      </c>
      <c r="D6" s="338">
        <v>4</v>
      </c>
      <c r="E6" s="338">
        <v>5</v>
      </c>
      <c r="F6" s="338">
        <v>6</v>
      </c>
      <c r="G6" s="338">
        <v>7</v>
      </c>
      <c r="H6" s="338">
        <v>8</v>
      </c>
      <c r="I6" s="338">
        <v>9</v>
      </c>
      <c r="J6" s="338">
        <v>10</v>
      </c>
      <c r="K6" s="338">
        <v>11</v>
      </c>
      <c r="L6" s="338">
        <v>12</v>
      </c>
      <c r="M6" s="338">
        <v>13</v>
      </c>
      <c r="N6" s="338">
        <v>14</v>
      </c>
      <c r="O6" s="338">
        <v>15</v>
      </c>
      <c r="P6" s="338">
        <v>16</v>
      </c>
      <c r="Q6" s="338">
        <v>17</v>
      </c>
      <c r="R6" s="338">
        <v>18</v>
      </c>
      <c r="S6" s="338">
        <v>19</v>
      </c>
      <c r="T6" s="338">
        <v>20</v>
      </c>
      <c r="U6" s="338">
        <v>21</v>
      </c>
      <c r="V6" s="338">
        <v>22</v>
      </c>
      <c r="W6" s="338">
        <v>23</v>
      </c>
      <c r="X6" s="338">
        <v>24</v>
      </c>
      <c r="Y6" s="338">
        <v>25</v>
      </c>
      <c r="Z6" s="338">
        <v>26</v>
      </c>
      <c r="AA6" s="338">
        <v>27</v>
      </c>
      <c r="AB6" s="338">
        <v>28</v>
      </c>
      <c r="AC6" s="338">
        <v>29</v>
      </c>
      <c r="AD6" s="338">
        <v>30</v>
      </c>
      <c r="AE6" s="338">
        <v>31</v>
      </c>
      <c r="AF6" s="338">
        <v>32</v>
      </c>
      <c r="AG6" s="338">
        <v>33</v>
      </c>
      <c r="AH6" s="47"/>
      <c r="AI6" s="47"/>
      <c r="AJ6" s="47"/>
      <c r="AK6" s="47"/>
      <c r="AL6" s="47"/>
      <c r="AM6" s="47"/>
      <c r="AN6" s="47"/>
      <c r="AO6" s="47"/>
      <c r="AP6" s="47"/>
      <c r="AQ6" s="47"/>
      <c r="AR6" s="47"/>
      <c r="AS6" s="47"/>
      <c r="AT6" s="47"/>
      <c r="AU6" s="47"/>
      <c r="AV6" s="47"/>
      <c r="AW6" s="47"/>
      <c r="AX6" s="47"/>
      <c r="AY6" s="47"/>
      <c r="AZ6" s="47"/>
      <c r="BA6" s="47"/>
      <c r="BB6" s="47"/>
      <c r="BC6" s="47"/>
      <c r="BD6" s="47"/>
      <c r="CW6" s="47"/>
      <c r="CX6" s="47"/>
    </row>
    <row r="7" spans="1:102" s="53" customFormat="1" ht="27" customHeight="1">
      <c r="A7" s="342">
        <v>1</v>
      </c>
      <c r="B7" s="355">
        <f>Master!$C$3</f>
        <v>16121</v>
      </c>
      <c r="C7" s="359" t="str">
        <f>Master!$D$2</f>
        <v>jkmekfo jkft;kokl] CykWd&amp; toktk] ftyk vtesj</v>
      </c>
      <c r="D7" s="51"/>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row>
    <row r="8" spans="1:102" s="53" customFormat="1" ht="27" customHeight="1">
      <c r="A8" s="342">
        <v>2</v>
      </c>
      <c r="B8" s="49"/>
      <c r="C8" s="50"/>
      <c r="D8" s="51"/>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row>
    <row r="9" spans="1:102" s="53" customFormat="1" ht="27" customHeight="1">
      <c r="A9" s="342">
        <v>3</v>
      </c>
      <c r="B9" s="49"/>
      <c r="C9" s="50"/>
      <c r="D9" s="51"/>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102" s="53" customFormat="1" ht="27" customHeight="1">
      <c r="A10" s="342">
        <v>4</v>
      </c>
      <c r="B10" s="54"/>
      <c r="C10" s="50"/>
      <c r="D10" s="51"/>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102" s="53" customFormat="1" ht="27" customHeight="1">
      <c r="A11" s="342">
        <v>5</v>
      </c>
      <c r="B11" s="54"/>
      <c r="C11" s="50"/>
      <c r="D11" s="51"/>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row>
    <row r="12" spans="1:102" s="53" customFormat="1" ht="27" customHeight="1">
      <c r="A12" s="342">
        <v>6</v>
      </c>
      <c r="B12" s="49"/>
      <c r="C12" s="50"/>
      <c r="D12" s="51"/>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row>
    <row r="13" spans="1:102" s="53" customFormat="1" ht="27" customHeight="1">
      <c r="A13" s="342">
        <v>7</v>
      </c>
      <c r="B13" s="54"/>
      <c r="C13" s="50"/>
      <c r="D13" s="51"/>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row>
    <row r="14" spans="1:102" s="53" customFormat="1" ht="27" customHeight="1">
      <c r="A14" s="342">
        <v>8</v>
      </c>
      <c r="B14" s="49"/>
      <c r="C14" s="50"/>
      <c r="D14" s="51"/>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row>
    <row r="15" spans="1:102" s="53" customFormat="1" ht="27" customHeight="1">
      <c r="A15" s="342">
        <v>9</v>
      </c>
      <c r="B15" s="49"/>
      <c r="C15" s="50"/>
      <c r="D15" s="51"/>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102" s="53" customFormat="1" ht="27" customHeight="1">
      <c r="A16" s="342">
        <v>10</v>
      </c>
      <c r="B16" s="54"/>
      <c r="C16" s="50"/>
      <c r="D16" s="51"/>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1:33" s="55" customFormat="1" ht="27" customHeight="1">
      <c r="A17" s="596" t="s">
        <v>116</v>
      </c>
      <c r="B17" s="597"/>
      <c r="C17" s="597"/>
      <c r="D17" s="598"/>
      <c r="E17" s="339">
        <f>SUM(E7:E16)</f>
        <v>0</v>
      </c>
      <c r="F17" s="339">
        <f t="shared" ref="F17:AG17" si="0">SUM(F7:F16)</f>
        <v>0</v>
      </c>
      <c r="G17" s="339">
        <f t="shared" si="0"/>
        <v>0</v>
      </c>
      <c r="H17" s="339">
        <f t="shared" si="0"/>
        <v>0</v>
      </c>
      <c r="I17" s="339">
        <f t="shared" si="0"/>
        <v>0</v>
      </c>
      <c r="J17" s="339">
        <f t="shared" si="0"/>
        <v>0</v>
      </c>
      <c r="K17" s="339">
        <f t="shared" si="0"/>
        <v>0</v>
      </c>
      <c r="L17" s="339">
        <f t="shared" si="0"/>
        <v>0</v>
      </c>
      <c r="M17" s="339">
        <f t="shared" si="0"/>
        <v>0</v>
      </c>
      <c r="N17" s="339">
        <f t="shared" si="0"/>
        <v>0</v>
      </c>
      <c r="O17" s="339">
        <f t="shared" si="0"/>
        <v>0</v>
      </c>
      <c r="P17" s="339">
        <f t="shared" si="0"/>
        <v>0</v>
      </c>
      <c r="Q17" s="339">
        <f t="shared" si="0"/>
        <v>0</v>
      </c>
      <c r="R17" s="339">
        <f t="shared" si="0"/>
        <v>0</v>
      </c>
      <c r="S17" s="339">
        <f t="shared" si="0"/>
        <v>0</v>
      </c>
      <c r="T17" s="339">
        <f t="shared" si="0"/>
        <v>0</v>
      </c>
      <c r="U17" s="339">
        <f t="shared" si="0"/>
        <v>0</v>
      </c>
      <c r="V17" s="339">
        <f t="shared" si="0"/>
        <v>0</v>
      </c>
      <c r="W17" s="339">
        <f t="shared" si="0"/>
        <v>0</v>
      </c>
      <c r="X17" s="339">
        <f t="shared" si="0"/>
        <v>0</v>
      </c>
      <c r="Y17" s="339">
        <f t="shared" si="0"/>
        <v>0</v>
      </c>
      <c r="Z17" s="339">
        <f t="shared" si="0"/>
        <v>0</v>
      </c>
      <c r="AA17" s="339">
        <f t="shared" si="0"/>
        <v>0</v>
      </c>
      <c r="AB17" s="339">
        <f t="shared" si="0"/>
        <v>0</v>
      </c>
      <c r="AC17" s="339">
        <f t="shared" si="0"/>
        <v>0</v>
      </c>
      <c r="AD17" s="339">
        <f t="shared" si="0"/>
        <v>0</v>
      </c>
      <c r="AE17" s="339">
        <f t="shared" si="0"/>
        <v>0</v>
      </c>
      <c r="AF17" s="339">
        <f t="shared" si="0"/>
        <v>0</v>
      </c>
      <c r="AG17" s="339">
        <f t="shared" si="0"/>
        <v>0</v>
      </c>
    </row>
    <row r="18" spans="1:33" s="27" customFormat="1" ht="18.75" customHeight="1">
      <c r="A18" s="565" t="s">
        <v>27</v>
      </c>
      <c r="B18" s="565"/>
      <c r="C18" s="565"/>
      <c r="D18" s="565"/>
      <c r="E18" s="565"/>
      <c r="F18" s="565"/>
      <c r="G18" s="565"/>
      <c r="H18" s="565"/>
      <c r="I18" s="565"/>
      <c r="J18" s="565"/>
    </row>
    <row r="19" spans="1:33" s="27" customFormat="1" ht="18.75">
      <c r="A19" s="595" t="s">
        <v>28</v>
      </c>
      <c r="B19" s="595"/>
      <c r="C19" s="595"/>
      <c r="D19" s="595"/>
      <c r="E19" s="595"/>
      <c r="F19" s="595"/>
      <c r="G19" s="595"/>
      <c r="H19" s="595"/>
      <c r="I19" s="595"/>
      <c r="J19" s="595"/>
      <c r="K19" s="595"/>
      <c r="L19" s="595"/>
      <c r="M19" s="595"/>
    </row>
    <row r="20" spans="1:33" s="27" customFormat="1" ht="18.75">
      <c r="A20" s="35"/>
      <c r="B20" s="35"/>
      <c r="C20" s="35"/>
      <c r="D20" s="36"/>
      <c r="E20" s="35"/>
      <c r="F20" s="35"/>
      <c r="G20" s="298"/>
      <c r="H20" s="298"/>
      <c r="I20" s="298"/>
      <c r="J20" s="154"/>
      <c r="M20" s="550" t="str">
        <f>CONCATENATE("¼ ",Master!$G$3,"½")</f>
        <v>¼ m"kk ikfy;k½</v>
      </c>
      <c r="N20" s="550"/>
      <c r="O20" s="550"/>
      <c r="P20" s="298"/>
      <c r="Q20" s="298"/>
      <c r="AD20" s="550" t="str">
        <f>CONCATENATE("¼ ",Master!$G$3,"½")</f>
        <v>¼ m"kk ikfy;k½</v>
      </c>
      <c r="AE20" s="550"/>
      <c r="AF20" s="550"/>
    </row>
    <row r="21" spans="1:33" s="27" customFormat="1" ht="18.75">
      <c r="A21" s="35"/>
      <c r="B21" s="35"/>
      <c r="C21" s="35"/>
      <c r="D21" s="36"/>
      <c r="E21" s="35"/>
      <c r="F21" s="35"/>
      <c r="G21" s="340"/>
      <c r="H21" s="340"/>
      <c r="I21" s="340"/>
      <c r="J21" s="35"/>
      <c r="M21" s="548" t="str">
        <f>Master!$C$2</f>
        <v>iz/kkukpk;Z</v>
      </c>
      <c r="N21" s="548"/>
      <c r="O21" s="548"/>
      <c r="P21" s="340"/>
      <c r="Q21" s="340"/>
      <c r="AD21" s="548" t="str">
        <f>Master!$C$2</f>
        <v>iz/kkukpk;Z</v>
      </c>
      <c r="AE21" s="548"/>
      <c r="AF21" s="548"/>
    </row>
    <row r="22" spans="1:33" s="27" customFormat="1" ht="18.75" customHeight="1">
      <c r="A22" s="35"/>
      <c r="B22" s="35"/>
      <c r="C22" s="35"/>
      <c r="D22" s="36"/>
      <c r="E22" s="35"/>
      <c r="F22" s="35"/>
      <c r="G22" s="45"/>
      <c r="H22" s="44"/>
      <c r="I22" s="44"/>
      <c r="J22" s="35"/>
      <c r="L22" s="602" t="str">
        <f>Master!$D$2</f>
        <v>jkmekfo jkft;kokl] CykWd&amp; toktk] ftyk vtesj</v>
      </c>
      <c r="M22" s="602"/>
      <c r="N22" s="602"/>
      <c r="O22" s="602"/>
      <c r="P22" s="602"/>
      <c r="Q22" s="343"/>
      <c r="AD22" s="549" t="str">
        <f>Master!$D$2</f>
        <v>jkmekfo jkft;kokl] CykWd&amp; toktk] ftyk vtesj</v>
      </c>
      <c r="AE22" s="549"/>
      <c r="AF22" s="549"/>
    </row>
    <row r="23" spans="1:33" s="27" customFormat="1" ht="18.75">
      <c r="A23" s="35"/>
      <c r="B23" s="35"/>
      <c r="C23" s="35"/>
      <c r="D23" s="36"/>
      <c r="E23" s="35"/>
      <c r="F23" s="35"/>
      <c r="G23" s="45"/>
      <c r="H23" s="44"/>
      <c r="I23" s="44"/>
      <c r="J23" s="35"/>
      <c r="L23" s="602"/>
      <c r="M23" s="602"/>
      <c r="N23" s="602"/>
      <c r="O23" s="602"/>
      <c r="P23" s="602"/>
      <c r="Q23" s="343"/>
      <c r="AD23" s="549"/>
      <c r="AE23" s="549"/>
      <c r="AF23" s="549"/>
    </row>
    <row r="24" spans="1:33" ht="15.75" customHeight="1">
      <c r="L24" s="602"/>
      <c r="M24" s="602"/>
      <c r="N24" s="602"/>
      <c r="O24" s="602"/>
      <c r="P24" s="602"/>
      <c r="Q24" s="343"/>
      <c r="AD24" s="549"/>
      <c r="AE24" s="549"/>
      <c r="AF24" s="549"/>
    </row>
  </sheetData>
  <mergeCells count="47">
    <mergeCell ref="AD21:AF21"/>
    <mergeCell ref="AD22:AF24"/>
    <mergeCell ref="M20:O20"/>
    <mergeCell ref="M21:O21"/>
    <mergeCell ref="L22:P24"/>
    <mergeCell ref="A17:D17"/>
    <mergeCell ref="A18:J18"/>
    <mergeCell ref="A19:M19"/>
    <mergeCell ref="AD20:AF20"/>
    <mergeCell ref="C1:P1"/>
    <mergeCell ref="A3:B3"/>
    <mergeCell ref="E3:L3"/>
    <mergeCell ref="S1:AF1"/>
    <mergeCell ref="C3:D3"/>
    <mergeCell ref="R3:T3"/>
    <mergeCell ref="U3:AB3"/>
    <mergeCell ref="AE4:AE5"/>
    <mergeCell ref="AF4:AF5"/>
    <mergeCell ref="Z4:Z5"/>
    <mergeCell ref="O4:O5"/>
    <mergeCell ref="P4:P5"/>
    <mergeCell ref="AG4:AG5"/>
    <mergeCell ref="AA4:AA5"/>
    <mergeCell ref="AB4:AB5"/>
    <mergeCell ref="AC4:AC5"/>
    <mergeCell ref="AD4:AD5"/>
    <mergeCell ref="Q4:Q5"/>
    <mergeCell ref="R4:R5"/>
    <mergeCell ref="S4:S5"/>
    <mergeCell ref="T4:T5"/>
    <mergeCell ref="U4:U5"/>
    <mergeCell ref="V4:V5"/>
    <mergeCell ref="Y4:Y5"/>
    <mergeCell ref="N4:N5"/>
    <mergeCell ref="W4:W5"/>
    <mergeCell ref="A4:A5"/>
    <mergeCell ref="B4:B5"/>
    <mergeCell ref="C4:C5"/>
    <mergeCell ref="D4:D5"/>
    <mergeCell ref="E4:F4"/>
    <mergeCell ref="G4:G5"/>
    <mergeCell ref="H4:H5"/>
    <mergeCell ref="I4:I5"/>
    <mergeCell ref="J4:J5"/>
    <mergeCell ref="K4:K5"/>
    <mergeCell ref="L4:M4"/>
    <mergeCell ref="X4:X5"/>
  </mergeCells>
  <printOptions horizontalCentered="1"/>
  <pageMargins left="0.19685039370078741" right="0.19685039370078741" top="0.19685039370078741" bottom="0" header="0.19685039370078741" footer="0.19685039370078741"/>
  <pageSetup paperSize="9" scale="95" orientation="landscape" r:id="rId1"/>
  <headerFooter alignWithMargins="0">
    <oddFooter>Page &amp;P of &amp;N</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34"/>
  <sheetViews>
    <sheetView showGridLines="0" view="pageBreakPreview" zoomScaleSheetLayoutView="100" workbookViewId="0">
      <selection activeCell="O10" sqref="O10"/>
    </sheetView>
  </sheetViews>
  <sheetFormatPr defaultColWidth="9.125" defaultRowHeight="15"/>
  <cols>
    <col min="1" max="1" width="4.125" style="38" customWidth="1"/>
    <col min="2" max="2" width="7.375" style="38" customWidth="1"/>
    <col min="3" max="3" width="21.375" style="38" customWidth="1"/>
    <col min="4" max="12" width="6.625" style="38" customWidth="1"/>
    <col min="13" max="16384" width="9.125" style="38"/>
  </cols>
  <sheetData>
    <row r="1" spans="1:12" s="25" customFormat="1" ht="24.75" customHeight="1">
      <c r="A1" s="555" t="str">
        <f>CONCATENATE(Master!$C$2," ",Master!$D$2)</f>
        <v>iz/kkukpk;Z jkmekfo jkft;kokl] CykWd&amp; toktk] ftyk vtesj</v>
      </c>
      <c r="B1" s="555"/>
      <c r="C1" s="555"/>
      <c r="D1" s="555"/>
      <c r="E1" s="555"/>
      <c r="F1" s="555"/>
      <c r="G1" s="555"/>
      <c r="H1" s="555"/>
      <c r="I1" s="555"/>
      <c r="J1" s="555"/>
    </row>
    <row r="2" spans="1:12" ht="18.75">
      <c r="A2" s="38" t="s">
        <v>89</v>
      </c>
      <c r="B2" s="60"/>
      <c r="C2" s="346" t="str">
        <f>Master!$E$5</f>
        <v>2202-02-109-(02) (STATE FUND)</v>
      </c>
      <c r="D2" s="346"/>
      <c r="E2" s="60"/>
      <c r="F2" s="603" t="s">
        <v>189</v>
      </c>
      <c r="G2" s="603"/>
      <c r="H2" s="603"/>
      <c r="I2" s="603"/>
      <c r="J2" s="603"/>
      <c r="K2" s="603"/>
      <c r="L2" s="60"/>
    </row>
    <row r="3" spans="1:12" s="42" customFormat="1" ht="44.25" customHeight="1">
      <c r="A3" s="605" t="s">
        <v>61</v>
      </c>
      <c r="B3" s="605" t="s">
        <v>62</v>
      </c>
      <c r="C3" s="605" t="s">
        <v>63</v>
      </c>
      <c r="D3" s="607" t="s">
        <v>179</v>
      </c>
      <c r="E3" s="607"/>
      <c r="F3" s="607"/>
      <c r="G3" s="607" t="s">
        <v>180</v>
      </c>
      <c r="H3" s="607"/>
      <c r="I3" s="607"/>
      <c r="J3" s="604" t="s">
        <v>181</v>
      </c>
      <c r="K3" s="604"/>
      <c r="L3" s="604"/>
    </row>
    <row r="4" spans="1:12" s="42" customFormat="1" ht="33" customHeight="1">
      <c r="A4" s="606"/>
      <c r="B4" s="606"/>
      <c r="C4" s="606"/>
      <c r="D4" s="39" t="s">
        <v>64</v>
      </c>
      <c r="E4" s="39" t="s">
        <v>65</v>
      </c>
      <c r="F4" s="39" t="s">
        <v>60</v>
      </c>
      <c r="G4" s="39" t="s">
        <v>64</v>
      </c>
      <c r="H4" s="39" t="s">
        <v>65</v>
      </c>
      <c r="I4" s="39" t="s">
        <v>60</v>
      </c>
      <c r="J4" s="39" t="s">
        <v>64</v>
      </c>
      <c r="K4" s="39" t="s">
        <v>65</v>
      </c>
      <c r="L4" s="345" t="s">
        <v>60</v>
      </c>
    </row>
    <row r="5" spans="1:12" s="348" customFormat="1" ht="15" customHeight="1">
      <c r="A5" s="347">
        <v>1</v>
      </c>
      <c r="B5" s="347">
        <v>2</v>
      </c>
      <c r="C5" s="347">
        <v>3</v>
      </c>
      <c r="D5" s="347">
        <v>4</v>
      </c>
      <c r="E5" s="347">
        <v>5</v>
      </c>
      <c r="F5" s="347">
        <v>6</v>
      </c>
      <c r="G5" s="347">
        <v>7</v>
      </c>
      <c r="H5" s="347">
        <v>8</v>
      </c>
      <c r="I5" s="347">
        <v>9</v>
      </c>
      <c r="J5" s="347">
        <v>10</v>
      </c>
      <c r="K5" s="347">
        <v>11</v>
      </c>
      <c r="L5" s="347">
        <v>12</v>
      </c>
    </row>
    <row r="6" spans="1:12" ht="30" customHeight="1">
      <c r="A6" s="344">
        <v>1</v>
      </c>
      <c r="B6" s="355">
        <f>Master!$C$3</f>
        <v>16121</v>
      </c>
      <c r="C6" s="359" t="str">
        <f>Master!$D$2</f>
        <v>jkmekfo jkft;kokl] CykWd&amp; toktk] ftyk vtesj</v>
      </c>
      <c r="D6" s="39"/>
      <c r="E6" s="39"/>
      <c r="F6" s="39">
        <f>IF(AND(B6="",C6=""),"",D6+E6)</f>
        <v>0</v>
      </c>
      <c r="G6" s="39"/>
      <c r="H6" s="39"/>
      <c r="I6" s="39">
        <f>IF(AND(B6="",C6=""),"",G6+H6)</f>
        <v>0</v>
      </c>
      <c r="J6" s="39"/>
      <c r="K6" s="39"/>
      <c r="L6" s="39">
        <f>IF(AND(B6="",C6=""),"",J6+K6)</f>
        <v>0</v>
      </c>
    </row>
    <row r="7" spans="1:12" ht="27" customHeight="1">
      <c r="A7" s="344">
        <v>2</v>
      </c>
      <c r="B7" s="40"/>
      <c r="C7" s="41"/>
      <c r="D7" s="41"/>
      <c r="E7" s="41"/>
      <c r="F7" s="39" t="str">
        <f t="shared" ref="F7:F25" si="0">IF(AND(B7="",C7=""),"",D7+E7)</f>
        <v/>
      </c>
      <c r="G7" s="39"/>
      <c r="H7" s="39"/>
      <c r="I7" s="39" t="str">
        <f t="shared" ref="I7:I25" si="1">IF(AND(B7="",C7=""),"",G7+H7)</f>
        <v/>
      </c>
      <c r="J7" s="39"/>
      <c r="K7" s="39"/>
      <c r="L7" s="39" t="str">
        <f t="shared" ref="L7:L25" si="2">IF(AND(B7="",C7=""),"",J7+K7)</f>
        <v/>
      </c>
    </row>
    <row r="8" spans="1:12" ht="27" customHeight="1">
      <c r="A8" s="344">
        <v>3</v>
      </c>
      <c r="B8" s="40"/>
      <c r="C8" s="41"/>
      <c r="D8" s="41"/>
      <c r="E8" s="41"/>
      <c r="F8" s="39" t="str">
        <f t="shared" si="0"/>
        <v/>
      </c>
      <c r="G8" s="39"/>
      <c r="H8" s="39"/>
      <c r="I8" s="39" t="str">
        <f t="shared" si="1"/>
        <v/>
      </c>
      <c r="J8" s="39"/>
      <c r="K8" s="39"/>
      <c r="L8" s="39" t="str">
        <f t="shared" si="2"/>
        <v/>
      </c>
    </row>
    <row r="9" spans="1:12" ht="27" customHeight="1">
      <c r="A9" s="344">
        <v>4</v>
      </c>
      <c r="B9" s="40"/>
      <c r="C9" s="41"/>
      <c r="D9" s="41"/>
      <c r="E9" s="41"/>
      <c r="F9" s="39" t="str">
        <f t="shared" si="0"/>
        <v/>
      </c>
      <c r="G9" s="39"/>
      <c r="H9" s="39"/>
      <c r="I9" s="39" t="str">
        <f t="shared" si="1"/>
        <v/>
      </c>
      <c r="J9" s="39"/>
      <c r="K9" s="39"/>
      <c r="L9" s="39" t="str">
        <f t="shared" si="2"/>
        <v/>
      </c>
    </row>
    <row r="10" spans="1:12" ht="27" customHeight="1">
      <c r="A10" s="344">
        <v>5</v>
      </c>
      <c r="B10" s="40"/>
      <c r="C10" s="41"/>
      <c r="D10" s="41"/>
      <c r="E10" s="41"/>
      <c r="F10" s="39" t="str">
        <f t="shared" si="0"/>
        <v/>
      </c>
      <c r="G10" s="39"/>
      <c r="H10" s="39"/>
      <c r="I10" s="39" t="str">
        <f t="shared" si="1"/>
        <v/>
      </c>
      <c r="J10" s="39"/>
      <c r="K10" s="39"/>
      <c r="L10" s="39" t="str">
        <f t="shared" si="2"/>
        <v/>
      </c>
    </row>
    <row r="11" spans="1:12" ht="27" customHeight="1">
      <c r="A11" s="344">
        <v>6</v>
      </c>
      <c r="B11" s="40"/>
      <c r="C11" s="41"/>
      <c r="D11" s="41"/>
      <c r="E11" s="41"/>
      <c r="F11" s="39" t="str">
        <f t="shared" si="0"/>
        <v/>
      </c>
      <c r="G11" s="39"/>
      <c r="H11" s="39"/>
      <c r="I11" s="39" t="str">
        <f t="shared" si="1"/>
        <v/>
      </c>
      <c r="J11" s="39"/>
      <c r="K11" s="39"/>
      <c r="L11" s="39" t="str">
        <f t="shared" si="2"/>
        <v/>
      </c>
    </row>
    <row r="12" spans="1:12" ht="27" customHeight="1">
      <c r="A12" s="344">
        <v>7</v>
      </c>
      <c r="B12" s="40"/>
      <c r="C12" s="41"/>
      <c r="D12" s="41"/>
      <c r="E12" s="41"/>
      <c r="F12" s="39" t="str">
        <f t="shared" si="0"/>
        <v/>
      </c>
      <c r="G12" s="39"/>
      <c r="H12" s="39"/>
      <c r="I12" s="39" t="str">
        <f t="shared" si="1"/>
        <v/>
      </c>
      <c r="J12" s="39"/>
      <c r="K12" s="39"/>
      <c r="L12" s="39" t="str">
        <f t="shared" si="2"/>
        <v/>
      </c>
    </row>
    <row r="13" spans="1:12" ht="27" customHeight="1">
      <c r="A13" s="344">
        <v>8</v>
      </c>
      <c r="B13" s="40"/>
      <c r="C13" s="41"/>
      <c r="D13" s="41"/>
      <c r="E13" s="41"/>
      <c r="F13" s="39" t="str">
        <f t="shared" si="0"/>
        <v/>
      </c>
      <c r="G13" s="39"/>
      <c r="H13" s="39"/>
      <c r="I13" s="39" t="str">
        <f t="shared" si="1"/>
        <v/>
      </c>
      <c r="J13" s="39"/>
      <c r="K13" s="39"/>
      <c r="L13" s="39" t="str">
        <f t="shared" si="2"/>
        <v/>
      </c>
    </row>
    <row r="14" spans="1:12" ht="27" customHeight="1">
      <c r="A14" s="344">
        <v>9</v>
      </c>
      <c r="B14" s="40"/>
      <c r="C14" s="41"/>
      <c r="D14" s="41"/>
      <c r="E14" s="41"/>
      <c r="F14" s="39" t="str">
        <f t="shared" si="0"/>
        <v/>
      </c>
      <c r="G14" s="39"/>
      <c r="H14" s="39"/>
      <c r="I14" s="39" t="str">
        <f t="shared" si="1"/>
        <v/>
      </c>
      <c r="J14" s="39"/>
      <c r="K14" s="39"/>
      <c r="L14" s="39" t="str">
        <f t="shared" si="2"/>
        <v/>
      </c>
    </row>
    <row r="15" spans="1:12" ht="27" customHeight="1">
      <c r="A15" s="344">
        <v>10</v>
      </c>
      <c r="B15" s="40"/>
      <c r="C15" s="41"/>
      <c r="D15" s="41"/>
      <c r="E15" s="41"/>
      <c r="F15" s="39" t="str">
        <f t="shared" si="0"/>
        <v/>
      </c>
      <c r="G15" s="39"/>
      <c r="H15" s="39"/>
      <c r="I15" s="39" t="str">
        <f t="shared" si="1"/>
        <v/>
      </c>
      <c r="J15" s="39"/>
      <c r="K15" s="39"/>
      <c r="L15" s="39" t="str">
        <f t="shared" si="2"/>
        <v/>
      </c>
    </row>
    <row r="16" spans="1:12" ht="27" customHeight="1">
      <c r="A16" s="344">
        <v>11</v>
      </c>
      <c r="B16" s="40"/>
      <c r="C16" s="41"/>
      <c r="D16" s="41"/>
      <c r="E16" s="41"/>
      <c r="F16" s="39" t="str">
        <f t="shared" si="0"/>
        <v/>
      </c>
      <c r="G16" s="39"/>
      <c r="H16" s="39"/>
      <c r="I16" s="39" t="str">
        <f t="shared" si="1"/>
        <v/>
      </c>
      <c r="J16" s="39"/>
      <c r="K16" s="39"/>
      <c r="L16" s="39" t="str">
        <f t="shared" si="2"/>
        <v/>
      </c>
    </row>
    <row r="17" spans="1:12" ht="27" customHeight="1">
      <c r="A17" s="344">
        <v>12</v>
      </c>
      <c r="B17" s="40"/>
      <c r="C17" s="41"/>
      <c r="D17" s="41"/>
      <c r="E17" s="41"/>
      <c r="F17" s="39" t="str">
        <f t="shared" si="0"/>
        <v/>
      </c>
      <c r="G17" s="39"/>
      <c r="H17" s="39"/>
      <c r="I17" s="39" t="str">
        <f t="shared" si="1"/>
        <v/>
      </c>
      <c r="J17" s="39"/>
      <c r="K17" s="39"/>
      <c r="L17" s="39" t="str">
        <f t="shared" si="2"/>
        <v/>
      </c>
    </row>
    <row r="18" spans="1:12" ht="27" customHeight="1">
      <c r="A18" s="344">
        <v>13</v>
      </c>
      <c r="B18" s="40"/>
      <c r="C18" s="41"/>
      <c r="D18" s="41"/>
      <c r="E18" s="41"/>
      <c r="F18" s="39" t="str">
        <f t="shared" si="0"/>
        <v/>
      </c>
      <c r="G18" s="39"/>
      <c r="H18" s="39"/>
      <c r="I18" s="39" t="str">
        <f t="shared" si="1"/>
        <v/>
      </c>
      <c r="J18" s="39"/>
      <c r="K18" s="39"/>
      <c r="L18" s="39" t="str">
        <f t="shared" si="2"/>
        <v/>
      </c>
    </row>
    <row r="19" spans="1:12" ht="27" customHeight="1">
      <c r="A19" s="344">
        <v>14</v>
      </c>
      <c r="B19" s="40"/>
      <c r="C19" s="41"/>
      <c r="D19" s="41"/>
      <c r="E19" s="41"/>
      <c r="F19" s="39" t="str">
        <f t="shared" si="0"/>
        <v/>
      </c>
      <c r="G19" s="39"/>
      <c r="H19" s="39"/>
      <c r="I19" s="39" t="str">
        <f t="shared" si="1"/>
        <v/>
      </c>
      <c r="J19" s="39"/>
      <c r="K19" s="39"/>
      <c r="L19" s="39" t="str">
        <f t="shared" si="2"/>
        <v/>
      </c>
    </row>
    <row r="20" spans="1:12" ht="27" customHeight="1">
      <c r="A20" s="344">
        <v>15</v>
      </c>
      <c r="B20" s="40"/>
      <c r="C20" s="41"/>
      <c r="D20" s="41"/>
      <c r="E20" s="41"/>
      <c r="F20" s="39" t="str">
        <f t="shared" si="0"/>
        <v/>
      </c>
      <c r="G20" s="39"/>
      <c r="H20" s="39"/>
      <c r="I20" s="39" t="str">
        <f t="shared" si="1"/>
        <v/>
      </c>
      <c r="J20" s="39"/>
      <c r="K20" s="39"/>
      <c r="L20" s="39" t="str">
        <f t="shared" si="2"/>
        <v/>
      </c>
    </row>
    <row r="21" spans="1:12" ht="27" customHeight="1">
      <c r="A21" s="344">
        <v>16</v>
      </c>
      <c r="B21" s="40"/>
      <c r="C21" s="41"/>
      <c r="D21" s="41"/>
      <c r="E21" s="41"/>
      <c r="F21" s="39" t="str">
        <f t="shared" si="0"/>
        <v/>
      </c>
      <c r="G21" s="39"/>
      <c r="H21" s="39"/>
      <c r="I21" s="39" t="str">
        <f t="shared" si="1"/>
        <v/>
      </c>
      <c r="J21" s="39"/>
      <c r="K21" s="39"/>
      <c r="L21" s="39" t="str">
        <f t="shared" si="2"/>
        <v/>
      </c>
    </row>
    <row r="22" spans="1:12" ht="27" customHeight="1">
      <c r="A22" s="344">
        <v>17</v>
      </c>
      <c r="B22" s="40"/>
      <c r="C22" s="41"/>
      <c r="D22" s="41"/>
      <c r="E22" s="41"/>
      <c r="F22" s="39" t="str">
        <f t="shared" si="0"/>
        <v/>
      </c>
      <c r="G22" s="39"/>
      <c r="H22" s="39"/>
      <c r="I22" s="39" t="str">
        <f t="shared" si="1"/>
        <v/>
      </c>
      <c r="J22" s="39"/>
      <c r="K22" s="39"/>
      <c r="L22" s="39" t="str">
        <f t="shared" si="2"/>
        <v/>
      </c>
    </row>
    <row r="23" spans="1:12" ht="27" customHeight="1">
      <c r="A23" s="344">
        <v>18</v>
      </c>
      <c r="B23" s="40"/>
      <c r="C23" s="41"/>
      <c r="D23" s="41"/>
      <c r="E23" s="41"/>
      <c r="F23" s="39" t="str">
        <f t="shared" si="0"/>
        <v/>
      </c>
      <c r="G23" s="39"/>
      <c r="H23" s="39"/>
      <c r="I23" s="39" t="str">
        <f t="shared" si="1"/>
        <v/>
      </c>
      <c r="J23" s="39"/>
      <c r="K23" s="39"/>
      <c r="L23" s="39" t="str">
        <f t="shared" si="2"/>
        <v/>
      </c>
    </row>
    <row r="24" spans="1:12" ht="27" customHeight="1">
      <c r="A24" s="344">
        <v>19</v>
      </c>
      <c r="B24" s="40"/>
      <c r="C24" s="41"/>
      <c r="D24" s="41"/>
      <c r="E24" s="41"/>
      <c r="F24" s="39" t="str">
        <f t="shared" si="0"/>
        <v/>
      </c>
      <c r="G24" s="39"/>
      <c r="H24" s="39"/>
      <c r="I24" s="39" t="str">
        <f t="shared" si="1"/>
        <v/>
      </c>
      <c r="J24" s="39"/>
      <c r="K24" s="39"/>
      <c r="L24" s="39" t="str">
        <f t="shared" si="2"/>
        <v/>
      </c>
    </row>
    <row r="25" spans="1:12" ht="27" customHeight="1">
      <c r="A25" s="344">
        <v>20</v>
      </c>
      <c r="B25" s="40"/>
      <c r="C25" s="41"/>
      <c r="D25" s="41"/>
      <c r="E25" s="41"/>
      <c r="F25" s="39" t="str">
        <f t="shared" si="0"/>
        <v/>
      </c>
      <c r="G25" s="39"/>
      <c r="H25" s="39"/>
      <c r="I25" s="39" t="str">
        <f t="shared" si="1"/>
        <v/>
      </c>
      <c r="J25" s="39"/>
      <c r="K25" s="39"/>
      <c r="L25" s="39" t="str">
        <f t="shared" si="2"/>
        <v/>
      </c>
    </row>
    <row r="26" spans="1:12" ht="27" customHeight="1">
      <c r="A26" s="608" t="s">
        <v>116</v>
      </c>
      <c r="B26" s="609"/>
      <c r="C26" s="610"/>
      <c r="D26" s="350">
        <f>SUM(D6:D25)</f>
        <v>0</v>
      </c>
      <c r="E26" s="350">
        <f t="shared" ref="E26:L26" si="3">SUM(E6:E25)</f>
        <v>0</v>
      </c>
      <c r="F26" s="350">
        <f t="shared" si="3"/>
        <v>0</v>
      </c>
      <c r="G26" s="350">
        <f t="shared" si="3"/>
        <v>0</v>
      </c>
      <c r="H26" s="350">
        <f t="shared" si="3"/>
        <v>0</v>
      </c>
      <c r="I26" s="350">
        <f t="shared" si="3"/>
        <v>0</v>
      </c>
      <c r="J26" s="350">
        <f t="shared" si="3"/>
        <v>0</v>
      </c>
      <c r="K26" s="350">
        <f t="shared" si="3"/>
        <v>0</v>
      </c>
      <c r="L26" s="350">
        <f t="shared" si="3"/>
        <v>0</v>
      </c>
    </row>
    <row r="27" spans="1:12" s="27" customFormat="1" ht="18.75" customHeight="1">
      <c r="A27" s="565" t="s">
        <v>27</v>
      </c>
      <c r="B27" s="565"/>
      <c r="C27" s="565"/>
      <c r="D27" s="565"/>
      <c r="E27" s="565"/>
      <c r="F27" s="565"/>
      <c r="G27" s="565"/>
      <c r="H27" s="565"/>
      <c r="I27" s="565"/>
      <c r="J27" s="565"/>
    </row>
    <row r="28" spans="1:12" s="27" customFormat="1" ht="18.75">
      <c r="A28" s="349" t="s">
        <v>28</v>
      </c>
      <c r="B28" s="325"/>
      <c r="C28" s="325"/>
      <c r="D28" s="325"/>
      <c r="E28" s="325"/>
      <c r="F28" s="325"/>
      <c r="G28" s="325"/>
      <c r="H28" s="325"/>
      <c r="I28" s="325"/>
      <c r="J28" s="325"/>
    </row>
    <row r="29" spans="1:12" s="27" customFormat="1" ht="18.75">
      <c r="A29" s="325"/>
      <c r="B29" s="325"/>
      <c r="C29" s="325"/>
      <c r="D29" s="325"/>
      <c r="E29" s="325"/>
      <c r="F29" s="325"/>
      <c r="G29" s="325"/>
      <c r="H29" s="325"/>
      <c r="I29" s="325"/>
      <c r="J29" s="325"/>
    </row>
    <row r="30" spans="1:12" s="27" customFormat="1" ht="18.75">
      <c r="A30" s="35"/>
      <c r="B30" s="35"/>
      <c r="C30" s="35"/>
      <c r="D30" s="36"/>
      <c r="E30" s="35"/>
      <c r="F30" s="35"/>
      <c r="G30" s="550" t="str">
        <f>CONCATENATE("¼ ",Master!$G$3,"½")</f>
        <v>¼ m"kk ikfy;k½</v>
      </c>
      <c r="H30" s="550"/>
      <c r="I30" s="550"/>
      <c r="J30" s="550"/>
      <c r="K30" s="550"/>
    </row>
    <row r="31" spans="1:12" s="27" customFormat="1" ht="18.75">
      <c r="A31" s="35"/>
      <c r="B31" s="35"/>
      <c r="C31" s="35"/>
      <c r="D31" s="36"/>
      <c r="E31" s="35"/>
      <c r="F31" s="35"/>
      <c r="G31" s="548" t="str">
        <f>Master!$C$2</f>
        <v>iz/kkukpk;Z</v>
      </c>
      <c r="H31" s="548"/>
      <c r="I31" s="548"/>
      <c r="J31" s="548"/>
      <c r="K31" s="548"/>
    </row>
    <row r="32" spans="1:12" s="27" customFormat="1" ht="18.75" customHeight="1">
      <c r="A32" s="35"/>
      <c r="B32" s="35"/>
      <c r="C32" s="35"/>
      <c r="D32" s="36"/>
      <c r="E32" s="35"/>
      <c r="F32" s="35"/>
      <c r="G32" s="549" t="str">
        <f>Master!$D$2</f>
        <v>jkmekfo jkft;kokl] CykWd&amp; toktk] ftyk vtesj</v>
      </c>
      <c r="H32" s="549"/>
      <c r="I32" s="549"/>
      <c r="J32" s="549"/>
      <c r="K32" s="549"/>
    </row>
    <row r="33" spans="1:11" s="27" customFormat="1" ht="18.75">
      <c r="A33" s="35"/>
      <c r="B33" s="35"/>
      <c r="C33" s="35"/>
      <c r="D33" s="36"/>
      <c r="E33" s="35"/>
      <c r="F33" s="35"/>
      <c r="G33" s="549"/>
      <c r="H33" s="549"/>
      <c r="I33" s="549"/>
      <c r="J33" s="549"/>
      <c r="K33" s="549"/>
    </row>
    <row r="34" spans="1:11" s="27" customFormat="1" ht="18.75">
      <c r="A34" s="35"/>
      <c r="B34" s="35"/>
      <c r="C34" s="35"/>
      <c r="D34" s="36"/>
      <c r="E34" s="35"/>
      <c r="F34" s="35"/>
      <c r="G34" s="549"/>
      <c r="H34" s="549"/>
      <c r="I34" s="549"/>
      <c r="J34" s="549"/>
      <c r="K34" s="549"/>
    </row>
  </sheetData>
  <mergeCells count="13">
    <mergeCell ref="A26:C26"/>
    <mergeCell ref="A27:J27"/>
    <mergeCell ref="G30:K30"/>
    <mergeCell ref="G31:K31"/>
    <mergeCell ref="G32:K34"/>
    <mergeCell ref="A1:J1"/>
    <mergeCell ref="F2:K2"/>
    <mergeCell ref="J3:L3"/>
    <mergeCell ref="A3:A4"/>
    <mergeCell ref="B3:B4"/>
    <mergeCell ref="C3:C4"/>
    <mergeCell ref="G3:I3"/>
    <mergeCell ref="D3:F3"/>
  </mergeCells>
  <printOptions horizontalCentered="1"/>
  <pageMargins left="0.35433070866141703" right="0.39370078740157499" top="0.49803149600000002" bottom="0.49803149600000002" header="0.31496062992126" footer="0.31496062992126"/>
  <pageSetup paperSize="9" scale="93"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Q422"/>
  <sheetViews>
    <sheetView showGridLines="0" view="pageBreakPreview" zoomScaleSheetLayoutView="100" workbookViewId="0">
      <selection activeCell="C5" sqref="C5:D5"/>
    </sheetView>
  </sheetViews>
  <sheetFormatPr defaultColWidth="9.125" defaultRowHeight="15.75"/>
  <cols>
    <col min="1" max="1" width="7" style="68" customWidth="1"/>
    <col min="2" max="2" width="20.125" style="68" customWidth="1"/>
    <col min="3" max="3" width="8.125" style="77" customWidth="1"/>
    <col min="4" max="4" width="20.625" style="76" customWidth="1"/>
    <col min="5" max="5" width="17.25" style="68" customWidth="1"/>
    <col min="6" max="6" width="12.875" style="68" customWidth="1"/>
    <col min="7" max="7" width="13.625" style="68" customWidth="1"/>
    <col min="8" max="8" width="10.75" style="68" customWidth="1"/>
    <col min="9" max="9" width="11.25" style="68" customWidth="1"/>
    <col min="10" max="10" width="15.125" style="68" customWidth="1"/>
    <col min="11" max="11" width="13.625" style="68" bestFit="1" customWidth="1"/>
    <col min="12" max="16384" width="9.125" style="68"/>
  </cols>
  <sheetData>
    <row r="1" spans="1:17" s="25" customFormat="1" ht="29.25" customHeight="1">
      <c r="A1" s="555" t="str">
        <f>CONCATENATE(Master!$C$2," ",Master!$D$2)</f>
        <v>iz/kkukpk;Z jkmekfo jkft;kokl] CykWd&amp; toktk] ftyk vtesj</v>
      </c>
      <c r="B1" s="555"/>
      <c r="C1" s="555"/>
      <c r="D1" s="555"/>
      <c r="E1" s="555"/>
      <c r="F1" s="555"/>
      <c r="G1" s="555"/>
      <c r="H1" s="555"/>
      <c r="I1" s="555"/>
      <c r="J1" s="555"/>
    </row>
    <row r="2" spans="1:17" ht="23.25" customHeight="1">
      <c r="A2" s="38" t="s">
        <v>89</v>
      </c>
      <c r="B2" s="612" t="str">
        <f>Master!$E$5</f>
        <v>2202-02-109-(02) (STATE FUND)</v>
      </c>
      <c r="C2" s="612"/>
      <c r="D2" s="612"/>
      <c r="E2" s="69"/>
      <c r="F2" s="611" t="s">
        <v>190</v>
      </c>
      <c r="G2" s="611"/>
      <c r="H2" s="611"/>
      <c r="I2" s="611"/>
      <c r="J2" s="611"/>
      <c r="K2" s="69"/>
      <c r="L2" s="69"/>
      <c r="M2" s="69"/>
      <c r="N2" s="70"/>
      <c r="O2" s="70"/>
      <c r="P2" s="70"/>
      <c r="Q2" s="70"/>
    </row>
    <row r="3" spans="1:17" s="352" customFormat="1" ht="47.25">
      <c r="A3" s="351" t="s">
        <v>29</v>
      </c>
      <c r="B3" s="351" t="s">
        <v>24</v>
      </c>
      <c r="C3" s="351" t="s">
        <v>30</v>
      </c>
      <c r="D3" s="351" t="s">
        <v>90</v>
      </c>
      <c r="E3" s="351" t="s">
        <v>94</v>
      </c>
      <c r="F3" s="351" t="s">
        <v>53</v>
      </c>
      <c r="G3" s="351" t="s">
        <v>95</v>
      </c>
      <c r="H3" s="351" t="s">
        <v>102</v>
      </c>
      <c r="I3" s="351" t="s">
        <v>96</v>
      </c>
      <c r="J3" s="351" t="s">
        <v>204</v>
      </c>
      <c r="K3" s="351" t="s">
        <v>205</v>
      </c>
    </row>
    <row r="4" spans="1:17" ht="18.75">
      <c r="A4" s="167">
        <v>1</v>
      </c>
      <c r="B4" s="167">
        <v>2</v>
      </c>
      <c r="C4" s="71">
        <v>3</v>
      </c>
      <c r="D4" s="71">
        <v>4</v>
      </c>
      <c r="E4" s="71">
        <v>5</v>
      </c>
      <c r="F4" s="71">
        <v>6</v>
      </c>
      <c r="G4" s="71">
        <v>7</v>
      </c>
      <c r="H4" s="71">
        <v>8</v>
      </c>
      <c r="I4" s="71">
        <v>9</v>
      </c>
      <c r="J4" s="71">
        <v>10</v>
      </c>
      <c r="K4" s="71">
        <v>11</v>
      </c>
    </row>
    <row r="5" spans="1:17" ht="32.25" customHeight="1">
      <c r="A5" s="357">
        <v>1</v>
      </c>
      <c r="B5" s="357" t="s">
        <v>290</v>
      </c>
      <c r="C5" s="355">
        <f>Master!$C$3</f>
        <v>16121</v>
      </c>
      <c r="D5" s="359" t="str">
        <f>Master!$D$2</f>
        <v>jkmekfo jkft;kokl] CykWd&amp; toktk] ftyk vtesj</v>
      </c>
      <c r="E5" s="358" t="s">
        <v>291</v>
      </c>
      <c r="F5" s="358" t="s">
        <v>9</v>
      </c>
      <c r="G5" s="354">
        <v>44275</v>
      </c>
      <c r="H5" s="353" t="s">
        <v>10</v>
      </c>
      <c r="I5" s="353" t="s">
        <v>292</v>
      </c>
      <c r="J5" s="355">
        <v>373200</v>
      </c>
      <c r="K5" s="166" t="s">
        <v>293</v>
      </c>
    </row>
    <row r="6" spans="1:17" ht="27" customHeight="1">
      <c r="A6" s="72"/>
      <c r="B6" s="72"/>
      <c r="C6" s="73"/>
      <c r="D6" s="74"/>
      <c r="E6" s="72"/>
      <c r="F6" s="72"/>
      <c r="G6" s="353"/>
      <c r="H6" s="353"/>
      <c r="I6" s="353"/>
      <c r="J6" s="356"/>
      <c r="K6" s="75"/>
    </row>
    <row r="7" spans="1:17" ht="27" customHeight="1">
      <c r="A7" s="72"/>
      <c r="B7" s="72"/>
      <c r="C7" s="73"/>
      <c r="D7" s="74"/>
      <c r="E7" s="72"/>
      <c r="F7" s="72"/>
      <c r="G7" s="353"/>
      <c r="H7" s="353"/>
      <c r="I7" s="353"/>
      <c r="J7" s="356"/>
      <c r="K7" s="75"/>
    </row>
    <row r="8" spans="1:17" ht="27" customHeight="1">
      <c r="A8" s="72"/>
      <c r="B8" s="72"/>
      <c r="C8" s="73"/>
      <c r="D8" s="74"/>
      <c r="E8" s="72"/>
      <c r="F8" s="72"/>
      <c r="G8" s="353"/>
      <c r="H8" s="353"/>
      <c r="I8" s="353"/>
      <c r="J8" s="356"/>
      <c r="K8" s="75"/>
    </row>
    <row r="9" spans="1:17" ht="27" customHeight="1">
      <c r="A9" s="72"/>
      <c r="B9" s="72"/>
      <c r="C9" s="73"/>
      <c r="D9" s="74"/>
      <c r="E9" s="72"/>
      <c r="F9" s="72"/>
      <c r="G9" s="353"/>
      <c r="H9" s="353"/>
      <c r="I9" s="353"/>
      <c r="J9" s="356"/>
      <c r="K9" s="75"/>
    </row>
    <row r="10" spans="1:17" ht="27" customHeight="1">
      <c r="A10" s="72"/>
      <c r="B10" s="72"/>
      <c r="C10" s="73"/>
      <c r="D10" s="74"/>
      <c r="E10" s="72"/>
      <c r="F10" s="72"/>
      <c r="G10" s="353"/>
      <c r="H10" s="353"/>
      <c r="I10" s="353"/>
      <c r="J10" s="356"/>
      <c r="K10" s="75"/>
    </row>
    <row r="11" spans="1:17" ht="27" customHeight="1">
      <c r="A11" s="72"/>
      <c r="B11" s="72"/>
      <c r="C11" s="73"/>
      <c r="D11" s="74"/>
      <c r="E11" s="72"/>
      <c r="F11" s="72"/>
      <c r="G11" s="353"/>
      <c r="H11" s="353"/>
      <c r="I11" s="353"/>
      <c r="J11" s="356"/>
      <c r="K11" s="75"/>
    </row>
    <row r="12" spans="1:17" ht="27" customHeight="1">
      <c r="A12" s="72"/>
      <c r="B12" s="72"/>
      <c r="C12" s="73"/>
      <c r="D12" s="74"/>
      <c r="E12" s="72"/>
      <c r="F12" s="72"/>
      <c r="G12" s="353"/>
      <c r="H12" s="353"/>
      <c r="I12" s="353"/>
      <c r="J12" s="356"/>
      <c r="K12" s="75"/>
    </row>
    <row r="13" spans="1:17" s="27" customFormat="1" ht="18.75" customHeight="1">
      <c r="A13" s="565" t="s">
        <v>27</v>
      </c>
      <c r="B13" s="565"/>
      <c r="C13" s="565"/>
      <c r="D13" s="565"/>
      <c r="E13" s="565"/>
      <c r="F13" s="565"/>
      <c r="G13" s="565"/>
      <c r="H13" s="565"/>
      <c r="I13" s="565"/>
      <c r="J13" s="565"/>
    </row>
    <row r="14" spans="1:17" s="27" customFormat="1" ht="18.75">
      <c r="A14" s="561" t="s">
        <v>28</v>
      </c>
      <c r="B14" s="561"/>
      <c r="C14" s="561"/>
      <c r="D14" s="561"/>
      <c r="E14" s="561"/>
      <c r="F14" s="561"/>
      <c r="G14" s="561"/>
      <c r="H14" s="325"/>
      <c r="I14" s="325"/>
      <c r="J14" s="325"/>
    </row>
    <row r="15" spans="1:17" s="27" customFormat="1" ht="18.75">
      <c r="A15" s="325"/>
      <c r="B15" s="325"/>
      <c r="C15" s="325"/>
      <c r="D15" s="325"/>
      <c r="E15" s="325"/>
      <c r="F15" s="325"/>
      <c r="G15" s="325"/>
      <c r="H15" s="325"/>
      <c r="I15" s="325"/>
      <c r="J15" s="325"/>
    </row>
    <row r="16" spans="1:17" s="27" customFormat="1" ht="18.75">
      <c r="A16" s="35"/>
      <c r="B16" s="35"/>
      <c r="C16" s="35"/>
      <c r="D16" s="36"/>
      <c r="E16" s="35"/>
      <c r="F16" s="35"/>
      <c r="G16" s="550" t="str">
        <f>CONCATENATE("¼ ",Master!$G$3,"½")</f>
        <v>¼ m"kk ikfy;k½</v>
      </c>
      <c r="H16" s="550"/>
      <c r="I16" s="550"/>
      <c r="J16" s="550"/>
      <c r="K16" s="550"/>
    </row>
    <row r="17" spans="1:11" s="27" customFormat="1" ht="18.75">
      <c r="A17" s="35"/>
      <c r="B17" s="35"/>
      <c r="C17" s="35"/>
      <c r="D17" s="36"/>
      <c r="E17" s="35"/>
      <c r="F17" s="35"/>
      <c r="G17" s="548" t="str">
        <f>Master!$C$2</f>
        <v>iz/kkukpk;Z</v>
      </c>
      <c r="H17" s="548"/>
      <c r="I17" s="548"/>
      <c r="J17" s="548"/>
      <c r="K17" s="548"/>
    </row>
    <row r="18" spans="1:11" s="27" customFormat="1" ht="18.75" customHeight="1">
      <c r="A18" s="35"/>
      <c r="B18" s="35"/>
      <c r="C18" s="35"/>
      <c r="D18" s="36"/>
      <c r="E18" s="35"/>
      <c r="F18" s="35"/>
      <c r="G18" s="549" t="str">
        <f>Master!$D$2</f>
        <v>jkmekfo jkft;kokl] CykWd&amp; toktk] ftyk vtesj</v>
      </c>
      <c r="H18" s="549"/>
      <c r="I18" s="549"/>
      <c r="J18" s="549"/>
      <c r="K18" s="549"/>
    </row>
    <row r="19" spans="1:11" s="27" customFormat="1" ht="18.75">
      <c r="A19" s="35"/>
      <c r="B19" s="35"/>
      <c r="C19" s="35"/>
      <c r="D19" s="36"/>
      <c r="E19" s="35"/>
      <c r="F19" s="35"/>
      <c r="G19" s="549"/>
      <c r="H19" s="549"/>
      <c r="I19" s="549"/>
      <c r="J19" s="549"/>
      <c r="K19" s="549"/>
    </row>
    <row r="20" spans="1:11">
      <c r="J20" s="78"/>
      <c r="K20" s="78"/>
    </row>
    <row r="21" spans="1:11">
      <c r="J21" s="78"/>
      <c r="K21" s="78"/>
    </row>
    <row r="22" spans="1:11">
      <c r="J22" s="78"/>
      <c r="K22" s="78"/>
    </row>
    <row r="23" spans="1:11">
      <c r="J23" s="78"/>
      <c r="K23" s="78"/>
    </row>
    <row r="24" spans="1:11">
      <c r="J24" s="78"/>
      <c r="K24" s="78"/>
    </row>
    <row r="25" spans="1:11">
      <c r="J25" s="78"/>
      <c r="K25" s="78"/>
    </row>
    <row r="26" spans="1:11">
      <c r="J26" s="78"/>
      <c r="K26" s="78"/>
    </row>
    <row r="27" spans="1:11">
      <c r="J27" s="78"/>
      <c r="K27" s="78"/>
    </row>
    <row r="28" spans="1:11">
      <c r="J28" s="78"/>
      <c r="K28" s="78"/>
    </row>
    <row r="29" spans="1:11">
      <c r="J29" s="78"/>
      <c r="K29" s="78"/>
    </row>
    <row r="30" spans="1:11">
      <c r="J30" s="78"/>
      <c r="K30" s="78"/>
    </row>
    <row r="31" spans="1:11">
      <c r="J31" s="78"/>
      <c r="K31" s="78"/>
    </row>
    <row r="32" spans="1:11">
      <c r="J32" s="78"/>
      <c r="K32" s="78"/>
    </row>
    <row r="33" spans="10:11">
      <c r="J33" s="78"/>
      <c r="K33" s="78"/>
    </row>
    <row r="34" spans="10:11">
      <c r="J34" s="78"/>
      <c r="K34" s="78"/>
    </row>
    <row r="35" spans="10:11">
      <c r="J35" s="78"/>
      <c r="K35" s="78"/>
    </row>
    <row r="36" spans="10:11">
      <c r="J36" s="78"/>
      <c r="K36" s="78"/>
    </row>
    <row r="37" spans="10:11">
      <c r="J37" s="78"/>
      <c r="K37" s="78"/>
    </row>
    <row r="38" spans="10:11">
      <c r="J38" s="78"/>
      <c r="K38" s="78"/>
    </row>
    <row r="39" spans="10:11">
      <c r="J39" s="78"/>
      <c r="K39" s="78"/>
    </row>
    <row r="40" spans="10:11">
      <c r="J40" s="78"/>
      <c r="K40" s="78"/>
    </row>
    <row r="41" spans="10:11">
      <c r="J41" s="78"/>
      <c r="K41" s="78"/>
    </row>
    <row r="42" spans="10:11">
      <c r="J42" s="78"/>
      <c r="K42" s="78"/>
    </row>
    <row r="43" spans="10:11">
      <c r="J43" s="78"/>
      <c r="K43" s="78"/>
    </row>
    <row r="44" spans="10:11">
      <c r="J44" s="78"/>
      <c r="K44" s="78"/>
    </row>
    <row r="45" spans="10:11">
      <c r="J45" s="78"/>
      <c r="K45" s="78"/>
    </row>
    <row r="46" spans="10:11">
      <c r="J46" s="78"/>
      <c r="K46" s="78"/>
    </row>
    <row r="47" spans="10:11">
      <c r="J47" s="78"/>
      <c r="K47" s="78"/>
    </row>
    <row r="48" spans="10:11">
      <c r="J48" s="78"/>
      <c r="K48" s="78"/>
    </row>
    <row r="49" spans="10:11">
      <c r="J49" s="78"/>
      <c r="K49" s="78"/>
    </row>
    <row r="50" spans="10:11">
      <c r="J50" s="78"/>
      <c r="K50" s="78"/>
    </row>
    <row r="51" spans="10:11">
      <c r="J51" s="78"/>
      <c r="K51" s="78"/>
    </row>
    <row r="52" spans="10:11">
      <c r="J52" s="78"/>
      <c r="K52" s="78"/>
    </row>
    <row r="53" spans="10:11">
      <c r="J53" s="78"/>
      <c r="K53" s="78"/>
    </row>
    <row r="54" spans="10:11">
      <c r="J54" s="78"/>
      <c r="K54" s="78"/>
    </row>
    <row r="55" spans="10:11">
      <c r="J55" s="78"/>
      <c r="K55" s="78"/>
    </row>
    <row r="56" spans="10:11">
      <c r="J56" s="78"/>
      <c r="K56" s="78"/>
    </row>
    <row r="57" spans="10:11">
      <c r="J57" s="78"/>
      <c r="K57" s="78"/>
    </row>
    <row r="58" spans="10:11">
      <c r="J58" s="78"/>
      <c r="K58" s="78"/>
    </row>
    <row r="59" spans="10:11">
      <c r="J59" s="78"/>
      <c r="K59" s="78"/>
    </row>
    <row r="60" spans="10:11">
      <c r="J60" s="78"/>
      <c r="K60" s="78"/>
    </row>
    <row r="61" spans="10:11">
      <c r="J61" s="78"/>
      <c r="K61" s="78"/>
    </row>
    <row r="62" spans="10:11">
      <c r="J62" s="78"/>
      <c r="K62" s="78"/>
    </row>
    <row r="63" spans="10:11">
      <c r="J63" s="78"/>
      <c r="K63" s="78"/>
    </row>
    <row r="64" spans="10:11">
      <c r="J64" s="78"/>
      <c r="K64" s="78"/>
    </row>
    <row r="65" spans="10:11">
      <c r="J65" s="78"/>
      <c r="K65" s="78"/>
    </row>
    <row r="66" spans="10:11">
      <c r="J66" s="78"/>
      <c r="K66" s="78"/>
    </row>
    <row r="67" spans="10:11">
      <c r="J67" s="78"/>
      <c r="K67" s="78"/>
    </row>
    <row r="68" spans="10:11">
      <c r="J68" s="78"/>
      <c r="K68" s="78"/>
    </row>
    <row r="69" spans="10:11">
      <c r="J69" s="78"/>
      <c r="K69" s="78"/>
    </row>
    <row r="70" spans="10:11">
      <c r="J70" s="78"/>
      <c r="K70" s="78"/>
    </row>
    <row r="71" spans="10:11">
      <c r="J71" s="78"/>
      <c r="K71" s="78"/>
    </row>
    <row r="72" spans="10:11">
      <c r="J72" s="78"/>
      <c r="K72" s="78"/>
    </row>
    <row r="73" spans="10:11">
      <c r="J73" s="78"/>
      <c r="K73" s="78"/>
    </row>
    <row r="74" spans="10:11">
      <c r="J74" s="78"/>
      <c r="K74" s="78"/>
    </row>
    <row r="75" spans="10:11">
      <c r="J75" s="78"/>
      <c r="K75" s="78"/>
    </row>
    <row r="76" spans="10:11">
      <c r="J76" s="78"/>
      <c r="K76" s="78"/>
    </row>
    <row r="77" spans="10:11">
      <c r="J77" s="78"/>
      <c r="K77" s="78"/>
    </row>
    <row r="78" spans="10:11">
      <c r="J78" s="78"/>
      <c r="K78" s="78"/>
    </row>
    <row r="79" spans="10:11">
      <c r="J79" s="78"/>
      <c r="K79" s="78"/>
    </row>
    <row r="80" spans="10:11">
      <c r="J80" s="78"/>
      <c r="K80" s="78"/>
    </row>
    <row r="81" spans="10:11">
      <c r="J81" s="78"/>
      <c r="K81" s="78"/>
    </row>
    <row r="82" spans="10:11">
      <c r="J82" s="78"/>
      <c r="K82" s="78"/>
    </row>
    <row r="83" spans="10:11">
      <c r="J83" s="78"/>
      <c r="K83" s="78"/>
    </row>
    <row r="84" spans="10:11">
      <c r="J84" s="78"/>
      <c r="K84" s="78"/>
    </row>
    <row r="85" spans="10:11">
      <c r="J85" s="78"/>
      <c r="K85" s="78"/>
    </row>
    <row r="86" spans="10:11">
      <c r="J86" s="78"/>
      <c r="K86" s="78"/>
    </row>
    <row r="87" spans="10:11">
      <c r="J87" s="78"/>
      <c r="K87" s="78"/>
    </row>
    <row r="88" spans="10:11">
      <c r="J88" s="78"/>
      <c r="K88" s="78"/>
    </row>
    <row r="89" spans="10:11">
      <c r="J89" s="78"/>
      <c r="K89" s="78"/>
    </row>
    <row r="90" spans="10:11">
      <c r="J90" s="78"/>
      <c r="K90" s="78"/>
    </row>
    <row r="91" spans="10:11">
      <c r="J91" s="78"/>
      <c r="K91" s="78"/>
    </row>
    <row r="92" spans="10:11">
      <c r="J92" s="78"/>
      <c r="K92" s="78"/>
    </row>
    <row r="93" spans="10:11">
      <c r="J93" s="78"/>
      <c r="K93" s="78"/>
    </row>
    <row r="94" spans="10:11">
      <c r="J94" s="78"/>
      <c r="K94" s="78"/>
    </row>
    <row r="95" spans="10:11">
      <c r="J95" s="78"/>
      <c r="K95" s="78"/>
    </row>
    <row r="96" spans="10:11">
      <c r="J96" s="78"/>
      <c r="K96" s="78"/>
    </row>
    <row r="97" spans="10:11">
      <c r="J97" s="78"/>
      <c r="K97" s="78"/>
    </row>
    <row r="98" spans="10:11">
      <c r="J98" s="78"/>
      <c r="K98" s="78"/>
    </row>
    <row r="99" spans="10:11">
      <c r="J99" s="78"/>
      <c r="K99" s="78"/>
    </row>
    <row r="100" spans="10:11">
      <c r="J100" s="78"/>
      <c r="K100" s="78"/>
    </row>
    <row r="101" spans="10:11">
      <c r="J101" s="78"/>
      <c r="K101" s="78"/>
    </row>
    <row r="102" spans="10:11">
      <c r="J102" s="78"/>
      <c r="K102" s="78"/>
    </row>
    <row r="103" spans="10:11">
      <c r="J103" s="78"/>
      <c r="K103" s="78"/>
    </row>
    <row r="104" spans="10:11">
      <c r="J104" s="78"/>
      <c r="K104" s="78"/>
    </row>
    <row r="105" spans="10:11">
      <c r="J105" s="78"/>
      <c r="K105" s="78"/>
    </row>
    <row r="106" spans="10:11">
      <c r="J106" s="78"/>
      <c r="K106" s="78"/>
    </row>
    <row r="107" spans="10:11">
      <c r="J107" s="78"/>
      <c r="K107" s="78"/>
    </row>
    <row r="108" spans="10:11">
      <c r="J108" s="78"/>
      <c r="K108" s="78"/>
    </row>
    <row r="109" spans="10:11">
      <c r="J109" s="78"/>
      <c r="K109" s="78"/>
    </row>
    <row r="110" spans="10:11">
      <c r="J110" s="78"/>
      <c r="K110" s="78"/>
    </row>
    <row r="111" spans="10:11">
      <c r="J111" s="78"/>
      <c r="K111" s="78"/>
    </row>
    <row r="112" spans="10:11">
      <c r="J112" s="78"/>
      <c r="K112" s="78"/>
    </row>
    <row r="113" spans="10:11">
      <c r="J113" s="78"/>
      <c r="K113" s="78"/>
    </row>
    <row r="114" spans="10:11">
      <c r="J114" s="78"/>
      <c r="K114" s="78"/>
    </row>
    <row r="115" spans="10:11">
      <c r="J115" s="78"/>
      <c r="K115" s="78"/>
    </row>
    <row r="116" spans="10:11">
      <c r="J116" s="78"/>
      <c r="K116" s="78"/>
    </row>
    <row r="117" spans="10:11">
      <c r="J117" s="78"/>
      <c r="K117" s="78"/>
    </row>
    <row r="118" spans="10:11">
      <c r="J118" s="78"/>
      <c r="K118" s="78"/>
    </row>
    <row r="119" spans="10:11">
      <c r="J119" s="78"/>
      <c r="K119" s="78"/>
    </row>
    <row r="120" spans="10:11">
      <c r="J120" s="78"/>
      <c r="K120" s="78"/>
    </row>
    <row r="121" spans="10:11">
      <c r="J121" s="78"/>
      <c r="K121" s="78"/>
    </row>
    <row r="122" spans="10:11">
      <c r="J122" s="78"/>
      <c r="K122" s="78"/>
    </row>
    <row r="123" spans="10:11">
      <c r="J123" s="78"/>
      <c r="K123" s="78"/>
    </row>
    <row r="124" spans="10:11">
      <c r="J124" s="78"/>
      <c r="K124" s="78"/>
    </row>
    <row r="125" spans="10:11">
      <c r="J125" s="78"/>
      <c r="K125" s="78"/>
    </row>
    <row r="126" spans="10:11">
      <c r="J126" s="78"/>
      <c r="K126" s="78"/>
    </row>
    <row r="127" spans="10:11">
      <c r="J127" s="78"/>
      <c r="K127" s="78"/>
    </row>
    <row r="128" spans="10:11">
      <c r="J128" s="78"/>
      <c r="K128" s="78"/>
    </row>
    <row r="129" spans="10:11">
      <c r="J129" s="78"/>
      <c r="K129" s="78"/>
    </row>
    <row r="130" spans="10:11">
      <c r="J130" s="78"/>
      <c r="K130" s="78"/>
    </row>
    <row r="131" spans="10:11">
      <c r="J131" s="78"/>
      <c r="K131" s="78"/>
    </row>
    <row r="132" spans="10:11">
      <c r="J132" s="78"/>
      <c r="K132" s="78"/>
    </row>
    <row r="133" spans="10:11">
      <c r="J133" s="78"/>
      <c r="K133" s="78"/>
    </row>
    <row r="134" spans="10:11">
      <c r="J134" s="78"/>
      <c r="K134" s="78"/>
    </row>
    <row r="135" spans="10:11">
      <c r="J135" s="78"/>
      <c r="K135" s="78"/>
    </row>
    <row r="136" spans="10:11">
      <c r="J136" s="78"/>
      <c r="K136" s="78"/>
    </row>
    <row r="137" spans="10:11">
      <c r="J137" s="78"/>
      <c r="K137" s="78"/>
    </row>
    <row r="138" spans="10:11">
      <c r="J138" s="78"/>
      <c r="K138" s="78"/>
    </row>
    <row r="139" spans="10:11">
      <c r="J139" s="78"/>
      <c r="K139" s="78"/>
    </row>
    <row r="140" spans="10:11">
      <c r="J140" s="78"/>
      <c r="K140" s="78"/>
    </row>
    <row r="141" spans="10:11">
      <c r="J141" s="78"/>
      <c r="K141" s="78"/>
    </row>
    <row r="142" spans="10:11">
      <c r="J142" s="78"/>
      <c r="K142" s="78"/>
    </row>
    <row r="143" spans="10:11">
      <c r="J143" s="78"/>
      <c r="K143" s="78"/>
    </row>
    <row r="144" spans="10:11">
      <c r="J144" s="78"/>
      <c r="K144" s="78"/>
    </row>
    <row r="145" spans="10:11">
      <c r="J145" s="78"/>
      <c r="K145" s="78"/>
    </row>
    <row r="146" spans="10:11">
      <c r="J146" s="78"/>
      <c r="K146" s="78"/>
    </row>
    <row r="147" spans="10:11">
      <c r="J147" s="78"/>
      <c r="K147" s="78"/>
    </row>
    <row r="148" spans="10:11">
      <c r="J148" s="78"/>
      <c r="K148" s="78"/>
    </row>
    <row r="149" spans="10:11">
      <c r="J149" s="78"/>
      <c r="K149" s="78"/>
    </row>
    <row r="150" spans="10:11">
      <c r="J150" s="78"/>
      <c r="K150" s="78"/>
    </row>
    <row r="151" spans="10:11">
      <c r="J151" s="78"/>
      <c r="K151" s="78"/>
    </row>
    <row r="152" spans="10:11">
      <c r="J152" s="78"/>
      <c r="K152" s="78"/>
    </row>
    <row r="153" spans="10:11">
      <c r="J153" s="78"/>
      <c r="K153" s="78"/>
    </row>
    <row r="154" spans="10:11">
      <c r="J154" s="78"/>
      <c r="K154" s="78"/>
    </row>
    <row r="155" spans="10:11">
      <c r="J155" s="78"/>
      <c r="K155" s="78"/>
    </row>
    <row r="156" spans="10:11">
      <c r="J156" s="78"/>
      <c r="K156" s="78"/>
    </row>
    <row r="157" spans="10:11">
      <c r="J157" s="78"/>
      <c r="K157" s="78"/>
    </row>
    <row r="158" spans="10:11">
      <c r="J158" s="78"/>
      <c r="K158" s="78"/>
    </row>
    <row r="159" spans="10:11">
      <c r="J159" s="78"/>
      <c r="K159" s="78"/>
    </row>
    <row r="160" spans="10:11">
      <c r="J160" s="78"/>
      <c r="K160" s="78"/>
    </row>
    <row r="161" spans="10:11">
      <c r="J161" s="78"/>
      <c r="K161" s="78"/>
    </row>
    <row r="162" spans="10:11">
      <c r="J162" s="78"/>
      <c r="K162" s="78"/>
    </row>
    <row r="163" spans="10:11">
      <c r="J163" s="78"/>
      <c r="K163" s="78"/>
    </row>
    <row r="164" spans="10:11">
      <c r="J164" s="78"/>
      <c r="K164" s="78"/>
    </row>
    <row r="165" spans="10:11">
      <c r="J165" s="78"/>
      <c r="K165" s="78"/>
    </row>
    <row r="166" spans="10:11">
      <c r="J166" s="78"/>
      <c r="K166" s="78"/>
    </row>
    <row r="167" spans="10:11">
      <c r="J167" s="78"/>
      <c r="K167" s="78"/>
    </row>
    <row r="168" spans="10:11">
      <c r="J168" s="78"/>
      <c r="K168" s="78"/>
    </row>
    <row r="169" spans="10:11">
      <c r="J169" s="78"/>
      <c r="K169" s="78"/>
    </row>
    <row r="170" spans="10:11">
      <c r="J170" s="78"/>
      <c r="K170" s="78"/>
    </row>
    <row r="171" spans="10:11">
      <c r="J171" s="78"/>
      <c r="K171" s="78"/>
    </row>
    <row r="172" spans="10:11">
      <c r="J172" s="78"/>
      <c r="K172" s="78"/>
    </row>
    <row r="173" spans="10:11">
      <c r="J173" s="78"/>
      <c r="K173" s="78"/>
    </row>
    <row r="174" spans="10:11">
      <c r="J174" s="78"/>
      <c r="K174" s="78"/>
    </row>
    <row r="175" spans="10:11">
      <c r="J175" s="78"/>
      <c r="K175" s="78"/>
    </row>
    <row r="176" spans="10:11">
      <c r="J176" s="78"/>
      <c r="K176" s="78"/>
    </row>
    <row r="177" spans="10:11">
      <c r="J177" s="78"/>
      <c r="K177" s="78"/>
    </row>
    <row r="178" spans="10:11">
      <c r="J178" s="78"/>
      <c r="K178" s="78"/>
    </row>
    <row r="179" spans="10:11">
      <c r="J179" s="78"/>
      <c r="K179" s="78"/>
    </row>
    <row r="180" spans="10:11">
      <c r="J180" s="78"/>
      <c r="K180" s="78"/>
    </row>
    <row r="181" spans="10:11">
      <c r="J181" s="78"/>
      <c r="K181" s="78"/>
    </row>
    <row r="182" spans="10:11">
      <c r="J182" s="78"/>
      <c r="K182" s="78"/>
    </row>
    <row r="183" spans="10:11">
      <c r="J183" s="78"/>
      <c r="K183" s="78"/>
    </row>
    <row r="184" spans="10:11">
      <c r="J184" s="78"/>
      <c r="K184" s="78"/>
    </row>
    <row r="185" spans="10:11">
      <c r="J185" s="78"/>
      <c r="K185" s="78"/>
    </row>
    <row r="186" spans="10:11">
      <c r="J186" s="78"/>
      <c r="K186" s="78"/>
    </row>
    <row r="187" spans="10:11">
      <c r="J187" s="78"/>
      <c r="K187" s="78"/>
    </row>
    <row r="188" spans="10:11">
      <c r="J188" s="78"/>
      <c r="K188" s="78"/>
    </row>
    <row r="189" spans="10:11">
      <c r="J189" s="78"/>
      <c r="K189" s="78"/>
    </row>
    <row r="190" spans="10:11">
      <c r="J190" s="78"/>
      <c r="K190" s="78"/>
    </row>
    <row r="191" spans="10:11">
      <c r="J191" s="78"/>
      <c r="K191" s="78"/>
    </row>
    <row r="192" spans="10:11">
      <c r="J192" s="78"/>
      <c r="K192" s="78"/>
    </row>
    <row r="193" spans="10:11">
      <c r="J193" s="78"/>
      <c r="K193" s="78"/>
    </row>
    <row r="194" spans="10:11">
      <c r="J194" s="78"/>
      <c r="K194" s="78"/>
    </row>
    <row r="195" spans="10:11">
      <c r="J195" s="78"/>
      <c r="K195" s="78"/>
    </row>
    <row r="196" spans="10:11">
      <c r="J196" s="78"/>
      <c r="K196" s="78"/>
    </row>
    <row r="197" spans="10:11">
      <c r="J197" s="78"/>
      <c r="K197" s="78"/>
    </row>
    <row r="198" spans="10:11">
      <c r="J198" s="78"/>
      <c r="K198" s="78"/>
    </row>
    <row r="199" spans="10:11">
      <c r="J199" s="78"/>
      <c r="K199" s="78"/>
    </row>
    <row r="200" spans="10:11">
      <c r="J200" s="78"/>
      <c r="K200" s="78"/>
    </row>
    <row r="201" spans="10:11">
      <c r="J201" s="78"/>
      <c r="K201" s="78"/>
    </row>
    <row r="202" spans="10:11">
      <c r="J202" s="78"/>
      <c r="K202" s="78"/>
    </row>
    <row r="203" spans="10:11">
      <c r="J203" s="78"/>
      <c r="K203" s="78"/>
    </row>
    <row r="204" spans="10:11">
      <c r="J204" s="78"/>
      <c r="K204" s="78"/>
    </row>
    <row r="205" spans="10:11">
      <c r="J205" s="78"/>
      <c r="K205" s="78"/>
    </row>
    <row r="206" spans="10:11">
      <c r="J206" s="78"/>
      <c r="K206" s="78"/>
    </row>
    <row r="207" spans="10:11">
      <c r="J207" s="78"/>
      <c r="K207" s="78"/>
    </row>
    <row r="208" spans="10:11">
      <c r="J208" s="78"/>
      <c r="K208" s="78"/>
    </row>
    <row r="209" spans="10:11">
      <c r="J209" s="78"/>
      <c r="K209" s="78"/>
    </row>
    <row r="210" spans="10:11">
      <c r="J210" s="78"/>
      <c r="K210" s="78"/>
    </row>
    <row r="211" spans="10:11">
      <c r="J211" s="78"/>
      <c r="K211" s="78"/>
    </row>
    <row r="212" spans="10:11">
      <c r="J212" s="78"/>
      <c r="K212" s="78"/>
    </row>
    <row r="213" spans="10:11">
      <c r="J213" s="78"/>
      <c r="K213" s="78"/>
    </row>
    <row r="214" spans="10:11">
      <c r="J214" s="78"/>
      <c r="K214" s="78"/>
    </row>
    <row r="215" spans="10:11">
      <c r="J215" s="78"/>
      <c r="K215" s="78"/>
    </row>
    <row r="216" spans="10:11">
      <c r="J216" s="78"/>
      <c r="K216" s="78"/>
    </row>
    <row r="217" spans="10:11">
      <c r="J217" s="78"/>
      <c r="K217" s="78"/>
    </row>
    <row r="218" spans="10:11">
      <c r="J218" s="78"/>
      <c r="K218" s="78"/>
    </row>
    <row r="219" spans="10:11">
      <c r="J219" s="78"/>
      <c r="K219" s="78"/>
    </row>
    <row r="220" spans="10:11">
      <c r="J220" s="78"/>
      <c r="K220" s="78"/>
    </row>
    <row r="221" spans="10:11">
      <c r="J221" s="78"/>
      <c r="K221" s="78"/>
    </row>
    <row r="222" spans="10:11">
      <c r="J222" s="78"/>
      <c r="K222" s="78"/>
    </row>
    <row r="223" spans="10:11">
      <c r="J223" s="78"/>
      <c r="K223" s="78"/>
    </row>
    <row r="224" spans="10:11">
      <c r="J224" s="78"/>
      <c r="K224" s="78"/>
    </row>
    <row r="225" spans="10:11">
      <c r="J225" s="78"/>
      <c r="K225" s="78"/>
    </row>
    <row r="226" spans="10:11">
      <c r="J226" s="78"/>
      <c r="K226" s="78"/>
    </row>
    <row r="227" spans="10:11">
      <c r="J227" s="78"/>
      <c r="K227" s="78"/>
    </row>
    <row r="228" spans="10:11">
      <c r="J228" s="78"/>
      <c r="K228" s="78"/>
    </row>
    <row r="229" spans="10:11">
      <c r="J229" s="78"/>
      <c r="K229" s="78"/>
    </row>
    <row r="230" spans="10:11">
      <c r="J230" s="78"/>
      <c r="K230" s="78"/>
    </row>
    <row r="231" spans="10:11">
      <c r="J231" s="78"/>
      <c r="K231" s="78"/>
    </row>
    <row r="232" spans="10:11">
      <c r="J232" s="78"/>
      <c r="K232" s="78"/>
    </row>
    <row r="233" spans="10:11">
      <c r="J233" s="78"/>
      <c r="K233" s="78"/>
    </row>
    <row r="234" spans="10:11">
      <c r="J234" s="78"/>
      <c r="K234" s="78"/>
    </row>
    <row r="235" spans="10:11">
      <c r="J235" s="78"/>
      <c r="K235" s="78"/>
    </row>
    <row r="236" spans="10:11">
      <c r="J236" s="78"/>
      <c r="K236" s="78"/>
    </row>
    <row r="237" spans="10:11">
      <c r="J237" s="78"/>
      <c r="K237" s="78"/>
    </row>
    <row r="238" spans="10:11">
      <c r="J238" s="78"/>
      <c r="K238" s="78"/>
    </row>
    <row r="239" spans="10:11">
      <c r="J239" s="78"/>
      <c r="K239" s="78"/>
    </row>
    <row r="240" spans="10:11">
      <c r="J240" s="78"/>
      <c r="K240" s="78"/>
    </row>
    <row r="241" spans="10:11">
      <c r="J241" s="78"/>
      <c r="K241" s="78"/>
    </row>
    <row r="242" spans="10:11">
      <c r="J242" s="78"/>
      <c r="K242" s="78"/>
    </row>
    <row r="243" spans="10:11">
      <c r="J243" s="78"/>
      <c r="K243" s="78"/>
    </row>
    <row r="244" spans="10:11">
      <c r="J244" s="78"/>
      <c r="K244" s="78"/>
    </row>
    <row r="245" spans="10:11">
      <c r="J245" s="78"/>
      <c r="K245" s="78"/>
    </row>
    <row r="246" spans="10:11">
      <c r="J246" s="78"/>
      <c r="K246" s="78"/>
    </row>
    <row r="247" spans="10:11">
      <c r="J247" s="78"/>
      <c r="K247" s="78"/>
    </row>
    <row r="248" spans="10:11">
      <c r="J248" s="78"/>
      <c r="K248" s="78"/>
    </row>
    <row r="249" spans="10:11">
      <c r="J249" s="78"/>
      <c r="K249" s="78"/>
    </row>
    <row r="250" spans="10:11">
      <c r="J250" s="78"/>
      <c r="K250" s="78"/>
    </row>
    <row r="251" spans="10:11">
      <c r="J251" s="78"/>
      <c r="K251" s="78"/>
    </row>
    <row r="252" spans="10:11">
      <c r="J252" s="78"/>
      <c r="K252" s="78"/>
    </row>
    <row r="253" spans="10:11">
      <c r="J253" s="78"/>
      <c r="K253" s="78"/>
    </row>
    <row r="254" spans="10:11">
      <c r="J254" s="78"/>
      <c r="K254" s="78"/>
    </row>
    <row r="255" spans="10:11">
      <c r="J255" s="78"/>
      <c r="K255" s="78"/>
    </row>
    <row r="256" spans="10:11">
      <c r="J256" s="78"/>
      <c r="K256" s="78"/>
    </row>
    <row r="257" spans="10:11">
      <c r="J257" s="78"/>
      <c r="K257" s="78"/>
    </row>
    <row r="258" spans="10:11">
      <c r="J258" s="78"/>
      <c r="K258" s="78"/>
    </row>
    <row r="259" spans="10:11">
      <c r="J259" s="78"/>
      <c r="K259" s="78"/>
    </row>
    <row r="260" spans="10:11">
      <c r="J260" s="78"/>
      <c r="K260" s="78"/>
    </row>
    <row r="261" spans="10:11">
      <c r="J261" s="78"/>
      <c r="K261" s="78"/>
    </row>
    <row r="262" spans="10:11">
      <c r="J262" s="78"/>
      <c r="K262" s="78"/>
    </row>
    <row r="263" spans="10:11">
      <c r="J263" s="78"/>
      <c r="K263" s="78"/>
    </row>
    <row r="264" spans="10:11">
      <c r="J264" s="78"/>
      <c r="K264" s="78"/>
    </row>
    <row r="265" spans="10:11">
      <c r="J265" s="78"/>
      <c r="K265" s="78"/>
    </row>
    <row r="266" spans="10:11">
      <c r="J266" s="78"/>
      <c r="K266" s="78"/>
    </row>
    <row r="267" spans="10:11">
      <c r="J267" s="78"/>
      <c r="K267" s="78"/>
    </row>
    <row r="268" spans="10:11">
      <c r="J268" s="78"/>
      <c r="K268" s="78"/>
    </row>
    <row r="269" spans="10:11">
      <c r="J269" s="78"/>
      <c r="K269" s="78"/>
    </row>
    <row r="270" spans="10:11">
      <c r="J270" s="78"/>
      <c r="K270" s="78"/>
    </row>
    <row r="271" spans="10:11">
      <c r="J271" s="78"/>
      <c r="K271" s="78"/>
    </row>
    <row r="272" spans="10:11">
      <c r="J272" s="78"/>
      <c r="K272" s="78"/>
    </row>
    <row r="273" spans="10:11">
      <c r="J273" s="78"/>
      <c r="K273" s="78"/>
    </row>
    <row r="274" spans="10:11">
      <c r="J274" s="78"/>
      <c r="K274" s="78"/>
    </row>
    <row r="275" spans="10:11">
      <c r="J275" s="78"/>
      <c r="K275" s="78"/>
    </row>
    <row r="276" spans="10:11">
      <c r="J276" s="78"/>
      <c r="K276" s="78"/>
    </row>
    <row r="277" spans="10:11">
      <c r="J277" s="78"/>
      <c r="K277" s="78"/>
    </row>
    <row r="278" spans="10:11">
      <c r="J278" s="78"/>
      <c r="K278" s="78"/>
    </row>
    <row r="279" spans="10:11">
      <c r="J279" s="78"/>
      <c r="K279" s="78"/>
    </row>
    <row r="280" spans="10:11">
      <c r="J280" s="78"/>
      <c r="K280" s="78"/>
    </row>
    <row r="281" spans="10:11">
      <c r="J281" s="78"/>
      <c r="K281" s="78"/>
    </row>
    <row r="282" spans="10:11">
      <c r="J282" s="78"/>
      <c r="K282" s="78"/>
    </row>
    <row r="283" spans="10:11">
      <c r="J283" s="78"/>
      <c r="K283" s="78"/>
    </row>
    <row r="284" spans="10:11">
      <c r="J284" s="78"/>
      <c r="K284" s="78"/>
    </row>
    <row r="285" spans="10:11">
      <c r="J285" s="78"/>
      <c r="K285" s="78"/>
    </row>
    <row r="286" spans="10:11">
      <c r="J286" s="78"/>
      <c r="K286" s="78"/>
    </row>
    <row r="287" spans="10:11">
      <c r="J287" s="78"/>
      <c r="K287" s="78"/>
    </row>
    <row r="288" spans="10:11">
      <c r="J288" s="78"/>
      <c r="K288" s="78"/>
    </row>
    <row r="289" spans="10:11">
      <c r="J289" s="78"/>
      <c r="K289" s="78"/>
    </row>
    <row r="290" spans="10:11">
      <c r="J290" s="78"/>
      <c r="K290" s="78"/>
    </row>
    <row r="291" spans="10:11">
      <c r="J291" s="78"/>
      <c r="K291" s="78"/>
    </row>
    <row r="292" spans="10:11">
      <c r="J292" s="78"/>
      <c r="K292" s="78"/>
    </row>
    <row r="293" spans="10:11">
      <c r="J293" s="78"/>
      <c r="K293" s="78"/>
    </row>
    <row r="294" spans="10:11">
      <c r="J294" s="78"/>
      <c r="K294" s="78"/>
    </row>
    <row r="295" spans="10:11">
      <c r="J295" s="78"/>
      <c r="K295" s="78"/>
    </row>
    <row r="296" spans="10:11">
      <c r="J296" s="78"/>
      <c r="K296" s="78"/>
    </row>
    <row r="297" spans="10:11">
      <c r="J297" s="78"/>
      <c r="K297" s="78"/>
    </row>
    <row r="298" spans="10:11">
      <c r="J298" s="78"/>
      <c r="K298" s="78"/>
    </row>
    <row r="299" spans="10:11">
      <c r="J299" s="78"/>
      <c r="K299" s="78"/>
    </row>
    <row r="300" spans="10:11">
      <c r="J300" s="78"/>
      <c r="K300" s="78"/>
    </row>
    <row r="301" spans="10:11">
      <c r="J301" s="78"/>
      <c r="K301" s="78"/>
    </row>
    <row r="302" spans="10:11">
      <c r="J302" s="78"/>
      <c r="K302" s="78"/>
    </row>
    <row r="303" spans="10:11">
      <c r="J303" s="78"/>
      <c r="K303" s="78"/>
    </row>
    <row r="304" spans="10:11">
      <c r="J304" s="78"/>
      <c r="K304" s="78"/>
    </row>
    <row r="305" spans="10:11">
      <c r="J305" s="78"/>
      <c r="K305" s="78"/>
    </row>
    <row r="306" spans="10:11">
      <c r="J306" s="78"/>
      <c r="K306" s="78"/>
    </row>
    <row r="307" spans="10:11">
      <c r="J307" s="78"/>
      <c r="K307" s="78"/>
    </row>
    <row r="308" spans="10:11">
      <c r="J308" s="78"/>
      <c r="K308" s="78"/>
    </row>
    <row r="309" spans="10:11">
      <c r="J309" s="78"/>
      <c r="K309" s="78"/>
    </row>
    <row r="310" spans="10:11">
      <c r="J310" s="78"/>
      <c r="K310" s="78"/>
    </row>
    <row r="311" spans="10:11">
      <c r="J311" s="78"/>
      <c r="K311" s="78"/>
    </row>
    <row r="312" spans="10:11">
      <c r="J312" s="78"/>
      <c r="K312" s="78"/>
    </row>
    <row r="313" spans="10:11">
      <c r="J313" s="78"/>
      <c r="K313" s="78"/>
    </row>
    <row r="314" spans="10:11">
      <c r="J314" s="78"/>
      <c r="K314" s="78"/>
    </row>
    <row r="315" spans="10:11">
      <c r="J315" s="78"/>
      <c r="K315" s="78"/>
    </row>
    <row r="316" spans="10:11">
      <c r="J316" s="78"/>
      <c r="K316" s="78"/>
    </row>
    <row r="317" spans="10:11">
      <c r="J317" s="78"/>
      <c r="K317" s="78"/>
    </row>
    <row r="318" spans="10:11">
      <c r="J318" s="78"/>
      <c r="K318" s="78"/>
    </row>
    <row r="319" spans="10:11">
      <c r="J319" s="78"/>
      <c r="K319" s="78"/>
    </row>
    <row r="320" spans="10:11">
      <c r="J320" s="78"/>
      <c r="K320" s="78"/>
    </row>
    <row r="321" spans="10:11">
      <c r="J321" s="78"/>
      <c r="K321" s="78"/>
    </row>
    <row r="322" spans="10:11">
      <c r="J322" s="78"/>
      <c r="K322" s="78"/>
    </row>
    <row r="323" spans="10:11">
      <c r="J323" s="78"/>
      <c r="K323" s="78"/>
    </row>
    <row r="324" spans="10:11">
      <c r="J324" s="78"/>
      <c r="K324" s="78"/>
    </row>
    <row r="325" spans="10:11">
      <c r="J325" s="78"/>
      <c r="K325" s="78"/>
    </row>
    <row r="326" spans="10:11">
      <c r="J326" s="78"/>
      <c r="K326" s="78"/>
    </row>
    <row r="327" spans="10:11">
      <c r="J327" s="78"/>
      <c r="K327" s="78"/>
    </row>
    <row r="328" spans="10:11">
      <c r="J328" s="78"/>
      <c r="K328" s="78"/>
    </row>
    <row r="329" spans="10:11">
      <c r="J329" s="78"/>
      <c r="K329" s="78"/>
    </row>
    <row r="330" spans="10:11">
      <c r="J330" s="78"/>
      <c r="K330" s="78"/>
    </row>
    <row r="331" spans="10:11">
      <c r="J331" s="78"/>
      <c r="K331" s="78"/>
    </row>
    <row r="332" spans="10:11">
      <c r="J332" s="78"/>
      <c r="K332" s="78"/>
    </row>
    <row r="333" spans="10:11">
      <c r="J333" s="78"/>
      <c r="K333" s="78"/>
    </row>
    <row r="334" spans="10:11">
      <c r="J334" s="78"/>
      <c r="K334" s="78"/>
    </row>
    <row r="335" spans="10:11">
      <c r="J335" s="78"/>
      <c r="K335" s="78"/>
    </row>
    <row r="336" spans="10:11">
      <c r="J336" s="78"/>
      <c r="K336" s="78"/>
    </row>
    <row r="337" spans="10:11">
      <c r="J337" s="78"/>
      <c r="K337" s="78"/>
    </row>
    <row r="338" spans="10:11">
      <c r="J338" s="78"/>
      <c r="K338" s="78"/>
    </row>
    <row r="339" spans="10:11">
      <c r="J339" s="78"/>
      <c r="K339" s="78"/>
    </row>
    <row r="340" spans="10:11">
      <c r="J340" s="78"/>
      <c r="K340" s="78"/>
    </row>
    <row r="341" spans="10:11">
      <c r="J341" s="78"/>
      <c r="K341" s="78"/>
    </row>
    <row r="342" spans="10:11">
      <c r="J342" s="78"/>
      <c r="K342" s="78"/>
    </row>
    <row r="343" spans="10:11">
      <c r="J343" s="78"/>
      <c r="K343" s="78"/>
    </row>
    <row r="344" spans="10:11">
      <c r="J344" s="78"/>
      <c r="K344" s="78"/>
    </row>
    <row r="345" spans="10:11">
      <c r="J345" s="78"/>
      <c r="K345" s="78"/>
    </row>
    <row r="346" spans="10:11">
      <c r="J346" s="78"/>
      <c r="K346" s="78"/>
    </row>
    <row r="347" spans="10:11">
      <c r="J347" s="78"/>
      <c r="K347" s="78"/>
    </row>
    <row r="348" spans="10:11">
      <c r="J348" s="78"/>
      <c r="K348" s="78"/>
    </row>
    <row r="349" spans="10:11">
      <c r="J349" s="78"/>
      <c r="K349" s="78"/>
    </row>
    <row r="350" spans="10:11">
      <c r="J350" s="78"/>
      <c r="K350" s="78"/>
    </row>
    <row r="351" spans="10:11">
      <c r="J351" s="78"/>
      <c r="K351" s="78"/>
    </row>
    <row r="352" spans="10:11">
      <c r="J352" s="78"/>
      <c r="K352" s="78"/>
    </row>
    <row r="353" spans="10:11">
      <c r="J353" s="78"/>
      <c r="K353" s="78"/>
    </row>
    <row r="354" spans="10:11">
      <c r="J354" s="78"/>
      <c r="K354" s="78"/>
    </row>
    <row r="355" spans="10:11">
      <c r="J355" s="78"/>
      <c r="K355" s="78"/>
    </row>
    <row r="356" spans="10:11">
      <c r="J356" s="78"/>
      <c r="K356" s="78"/>
    </row>
    <row r="357" spans="10:11">
      <c r="J357" s="78"/>
      <c r="K357" s="78"/>
    </row>
    <row r="358" spans="10:11">
      <c r="J358" s="78"/>
      <c r="K358" s="78"/>
    </row>
    <row r="359" spans="10:11">
      <c r="J359" s="78"/>
      <c r="K359" s="78"/>
    </row>
    <row r="360" spans="10:11">
      <c r="J360" s="78"/>
      <c r="K360" s="78"/>
    </row>
    <row r="361" spans="10:11">
      <c r="J361" s="78"/>
      <c r="K361" s="78"/>
    </row>
    <row r="362" spans="10:11">
      <c r="J362" s="78"/>
      <c r="K362" s="78"/>
    </row>
    <row r="363" spans="10:11">
      <c r="J363" s="78"/>
      <c r="K363" s="78"/>
    </row>
    <row r="364" spans="10:11">
      <c r="J364" s="78"/>
      <c r="K364" s="78"/>
    </row>
    <row r="365" spans="10:11">
      <c r="J365" s="78"/>
      <c r="K365" s="78"/>
    </row>
    <row r="366" spans="10:11">
      <c r="J366" s="78"/>
      <c r="K366" s="78"/>
    </row>
    <row r="367" spans="10:11">
      <c r="J367" s="78"/>
      <c r="K367" s="78"/>
    </row>
    <row r="368" spans="10:11">
      <c r="J368" s="78"/>
      <c r="K368" s="78"/>
    </row>
    <row r="369" spans="10:11">
      <c r="J369" s="78"/>
      <c r="K369" s="78"/>
    </row>
    <row r="370" spans="10:11">
      <c r="J370" s="78"/>
      <c r="K370" s="78"/>
    </row>
    <row r="371" spans="10:11">
      <c r="J371" s="78"/>
      <c r="K371" s="78"/>
    </row>
    <row r="372" spans="10:11">
      <c r="J372" s="78"/>
      <c r="K372" s="78"/>
    </row>
    <row r="373" spans="10:11">
      <c r="J373" s="78"/>
      <c r="K373" s="78"/>
    </row>
    <row r="374" spans="10:11">
      <c r="J374" s="78"/>
      <c r="K374" s="78"/>
    </row>
    <row r="375" spans="10:11">
      <c r="J375" s="78"/>
      <c r="K375" s="78"/>
    </row>
    <row r="376" spans="10:11">
      <c r="J376" s="78"/>
      <c r="K376" s="78"/>
    </row>
    <row r="377" spans="10:11">
      <c r="J377" s="78"/>
      <c r="K377" s="78"/>
    </row>
    <row r="378" spans="10:11">
      <c r="J378" s="78"/>
      <c r="K378" s="78"/>
    </row>
    <row r="379" spans="10:11">
      <c r="J379" s="78"/>
      <c r="K379" s="78"/>
    </row>
    <row r="380" spans="10:11">
      <c r="J380" s="78"/>
      <c r="K380" s="78"/>
    </row>
    <row r="381" spans="10:11">
      <c r="J381" s="78"/>
      <c r="K381" s="78"/>
    </row>
    <row r="382" spans="10:11">
      <c r="J382" s="78"/>
      <c r="K382" s="78"/>
    </row>
    <row r="383" spans="10:11">
      <c r="J383" s="78"/>
      <c r="K383" s="78"/>
    </row>
    <row r="384" spans="10:11">
      <c r="J384" s="78"/>
      <c r="K384" s="78"/>
    </row>
    <row r="385" spans="10:11">
      <c r="J385" s="78"/>
      <c r="K385" s="78"/>
    </row>
    <row r="386" spans="10:11">
      <c r="J386" s="78"/>
      <c r="K386" s="78"/>
    </row>
    <row r="387" spans="10:11">
      <c r="J387" s="78"/>
      <c r="K387" s="78"/>
    </row>
    <row r="388" spans="10:11">
      <c r="J388" s="78"/>
      <c r="K388" s="78"/>
    </row>
    <row r="389" spans="10:11">
      <c r="J389" s="78"/>
      <c r="K389" s="78"/>
    </row>
    <row r="390" spans="10:11">
      <c r="J390" s="78"/>
      <c r="K390" s="78"/>
    </row>
    <row r="391" spans="10:11">
      <c r="J391" s="78"/>
      <c r="K391" s="78"/>
    </row>
    <row r="392" spans="10:11">
      <c r="J392" s="78"/>
      <c r="K392" s="78"/>
    </row>
    <row r="393" spans="10:11">
      <c r="J393" s="78"/>
      <c r="K393" s="78"/>
    </row>
    <row r="394" spans="10:11">
      <c r="J394" s="78"/>
      <c r="K394" s="78"/>
    </row>
    <row r="395" spans="10:11">
      <c r="J395" s="78"/>
      <c r="K395" s="78"/>
    </row>
    <row r="396" spans="10:11">
      <c r="J396" s="78"/>
      <c r="K396" s="78"/>
    </row>
    <row r="397" spans="10:11">
      <c r="J397" s="78"/>
      <c r="K397" s="78"/>
    </row>
    <row r="398" spans="10:11">
      <c r="J398" s="78"/>
      <c r="K398" s="78"/>
    </row>
    <row r="399" spans="10:11">
      <c r="J399" s="78"/>
      <c r="K399" s="78"/>
    </row>
    <row r="400" spans="10:11">
      <c r="J400" s="78"/>
      <c r="K400" s="78"/>
    </row>
    <row r="401" spans="10:11">
      <c r="J401" s="78"/>
      <c r="K401" s="78"/>
    </row>
    <row r="402" spans="10:11">
      <c r="J402" s="78"/>
      <c r="K402" s="78"/>
    </row>
    <row r="403" spans="10:11">
      <c r="J403" s="78"/>
      <c r="K403" s="78"/>
    </row>
    <row r="404" spans="10:11">
      <c r="J404" s="78"/>
      <c r="K404" s="78"/>
    </row>
    <row r="405" spans="10:11">
      <c r="J405" s="78"/>
      <c r="K405" s="78"/>
    </row>
    <row r="406" spans="10:11">
      <c r="J406" s="78"/>
      <c r="K406" s="78"/>
    </row>
    <row r="407" spans="10:11">
      <c r="J407" s="78"/>
      <c r="K407" s="78"/>
    </row>
    <row r="408" spans="10:11">
      <c r="J408" s="78"/>
      <c r="K408" s="78"/>
    </row>
    <row r="409" spans="10:11">
      <c r="J409" s="78"/>
      <c r="K409" s="78"/>
    </row>
    <row r="410" spans="10:11">
      <c r="J410" s="78"/>
      <c r="K410" s="78"/>
    </row>
    <row r="411" spans="10:11">
      <c r="J411" s="78"/>
      <c r="K411" s="78"/>
    </row>
    <row r="412" spans="10:11">
      <c r="J412" s="78"/>
      <c r="K412" s="78"/>
    </row>
    <row r="413" spans="10:11">
      <c r="J413" s="78"/>
      <c r="K413" s="78"/>
    </row>
    <row r="414" spans="10:11">
      <c r="J414" s="78"/>
      <c r="K414" s="78"/>
    </row>
    <row r="415" spans="10:11">
      <c r="J415" s="78"/>
      <c r="K415" s="78"/>
    </row>
    <row r="416" spans="10:11">
      <c r="J416" s="78"/>
      <c r="K416" s="78"/>
    </row>
    <row r="417" spans="10:11">
      <c r="J417" s="78"/>
      <c r="K417" s="78"/>
    </row>
    <row r="418" spans="10:11">
      <c r="J418" s="78"/>
      <c r="K418" s="78"/>
    </row>
    <row r="419" spans="10:11">
      <c r="J419" s="78"/>
      <c r="K419" s="78"/>
    </row>
    <row r="420" spans="10:11">
      <c r="J420" s="78"/>
      <c r="K420" s="78"/>
    </row>
    <row r="421" spans="10:11">
      <c r="J421" s="78"/>
      <c r="K421" s="78"/>
    </row>
    <row r="422" spans="10:11">
      <c r="J422" s="78"/>
      <c r="K422" s="78"/>
    </row>
  </sheetData>
  <mergeCells count="8">
    <mergeCell ref="G18:K19"/>
    <mergeCell ref="A14:G14"/>
    <mergeCell ref="F2:J2"/>
    <mergeCell ref="A1:J1"/>
    <mergeCell ref="B2:D2"/>
    <mergeCell ref="A13:J13"/>
    <mergeCell ref="G16:K16"/>
    <mergeCell ref="G17:K17"/>
  </mergeCells>
  <printOptions horizontalCentered="1"/>
  <pageMargins left="0.46" right="0.3" top="0.75" bottom="0.75" header="0.3" footer="0.3"/>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instraction</vt:lpstr>
      <vt:lpstr>Master</vt:lpstr>
      <vt:lpstr>PRAPTRA-01</vt:lpstr>
      <vt:lpstr>Praptra 2</vt:lpstr>
      <vt:lpstr>Pra 3 Postwise Summary</vt:lpstr>
      <vt:lpstr>Prap 4 BE 2023-24</vt:lpstr>
      <vt:lpstr>Prap 5 RE 2022-23</vt:lpstr>
      <vt:lpstr>Prap 6 Liveries Demand</vt:lpstr>
      <vt:lpstr>Prap 7 Fix Pay list</vt:lpstr>
      <vt:lpstr>Praptra 8 </vt:lpstr>
      <vt:lpstr> GA 9</vt:lpstr>
      <vt:lpstr>prapatra 10 SCHOOLS</vt:lpstr>
      <vt:lpstr>Prap 11 2071</vt:lpstr>
      <vt:lpstr>Prap 12 sanvida</vt:lpstr>
      <vt:lpstr>Prp 13 BHAWAN KIRAYA</vt:lpstr>
      <vt:lpstr>14 TA Medical</vt:lpstr>
      <vt:lpstr>Praptra 15</vt:lpstr>
      <vt:lpstr>Praptra 16 computer Proforma</vt:lpstr>
      <vt:lpstr>Prap 17 AD  TC</vt:lpstr>
      <vt:lpstr>Prap 18 Income Namankan</vt:lpstr>
      <vt:lpstr>forwarding letter</vt:lpstr>
      <vt:lpstr>'prapatra 10 SCHOOLS'!Print_Area</vt:lpstr>
      <vt:lpstr>'Praptra 2'!Print_Area</vt:lpstr>
      <vt:lpstr>'Praptra 8 '!Print_Area</vt:lpstr>
      <vt:lpstr>'PRAPTRA-01'!Print_Area</vt:lpstr>
      <vt:lpstr>'Prap 11 2071'!Print_Titles</vt:lpstr>
      <vt:lpstr>'Prap 18 Income Namankan'!Print_Titles</vt:lpstr>
      <vt:lpstr>'Prap 4 BE 2023-24'!Print_Titles</vt:lpstr>
      <vt:lpstr>'Prap 5 RE 2022-23'!Print_Titles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Windows User</cp:lastModifiedBy>
  <cp:lastPrinted>2022-08-20T13:23:11Z</cp:lastPrinted>
  <dcterms:created xsi:type="dcterms:W3CDTF">2020-08-18T06:17:35Z</dcterms:created>
  <dcterms:modified xsi:type="dcterms:W3CDTF">2022-08-20T13:37:53Z</dcterms:modified>
</cp:coreProperties>
</file>