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विविध प्रपत्र\"/>
    </mc:Choice>
  </mc:AlternateContent>
  <xr:revisionPtr revIDLastSave="0" documentId="8_{ABE1C5F6-A42B-E04D-B0B5-9381D87D620E}" xr6:coauthVersionLast="47" xr6:coauthVersionMax="47" xr10:uidLastSave="{00000000-0000-0000-0000-000000000000}"/>
  <bookViews>
    <workbookView xWindow="-120" yWindow="-120" windowWidth="24240" windowHeight="13140" xr2:uid="{BE0A2A0F-B22A-49EA-B613-959366BBDB33}"/>
  </bookViews>
  <sheets>
    <sheet name="Sheet1" sheetId="1" r:id="rId1"/>
  </sheets>
  <definedNames>
    <definedName name="_xlnm.Print_Area" localSheetId="0">Sheet1!$A$3:$N$76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V10" i="1"/>
  <c r="V11" i="1"/>
  <c r="V12" i="1"/>
  <c r="V13" i="1"/>
  <c r="V14" i="1"/>
  <c r="V15" i="1"/>
  <c r="V16" i="1"/>
  <c r="V17" i="1"/>
  <c r="V18" i="1"/>
  <c r="V19" i="1"/>
  <c r="V20" i="1"/>
  <c r="R1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Y1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8" i="1"/>
  <c r="G71" i="1"/>
  <c r="H9" i="1"/>
  <c r="H10" i="1"/>
  <c r="H11" i="1"/>
  <c r="H12" i="1"/>
  <c r="H13" i="1"/>
  <c r="H8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I9" i="1"/>
  <c r="I10" i="1"/>
  <c r="I11" i="1"/>
  <c r="I12" i="1"/>
  <c r="I13" i="1"/>
  <c r="I8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J9" i="1"/>
  <c r="J10" i="1"/>
  <c r="J11" i="1"/>
  <c r="J12" i="1"/>
  <c r="J13" i="1"/>
  <c r="J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C9" i="1"/>
  <c r="D9" i="1"/>
  <c r="L9" i="1"/>
  <c r="E9" i="1"/>
  <c r="M9" i="1"/>
  <c r="K9" i="1"/>
  <c r="N9" i="1"/>
  <c r="C10" i="1"/>
  <c r="D10" i="1"/>
  <c r="L10" i="1"/>
  <c r="E10" i="1"/>
  <c r="M10" i="1"/>
  <c r="K10" i="1"/>
  <c r="N10" i="1"/>
  <c r="C11" i="1"/>
  <c r="D11" i="1"/>
  <c r="L11" i="1"/>
  <c r="E11" i="1"/>
  <c r="M11" i="1"/>
  <c r="K11" i="1"/>
  <c r="N11" i="1"/>
  <c r="F9" i="1"/>
  <c r="F10" i="1"/>
  <c r="F11" i="1"/>
  <c r="C13" i="1"/>
  <c r="D13" i="1"/>
  <c r="L13" i="1"/>
  <c r="E13" i="1"/>
  <c r="M13" i="1"/>
  <c r="K13" i="1"/>
  <c r="N13" i="1"/>
  <c r="C15" i="1"/>
  <c r="D15" i="1"/>
  <c r="L15" i="1"/>
  <c r="E15" i="1"/>
  <c r="M15" i="1"/>
  <c r="K15" i="1"/>
  <c r="N15" i="1"/>
  <c r="C16" i="1"/>
  <c r="D16" i="1"/>
  <c r="L16" i="1"/>
  <c r="E16" i="1"/>
  <c r="M16" i="1"/>
  <c r="K16" i="1"/>
  <c r="N16" i="1"/>
  <c r="C17" i="1"/>
  <c r="D17" i="1"/>
  <c r="L17" i="1"/>
  <c r="E17" i="1"/>
  <c r="M17" i="1"/>
  <c r="K17" i="1"/>
  <c r="N17" i="1"/>
  <c r="C18" i="1"/>
  <c r="D18" i="1"/>
  <c r="L18" i="1"/>
  <c r="E18" i="1"/>
  <c r="M18" i="1"/>
  <c r="K18" i="1"/>
  <c r="N18" i="1"/>
  <c r="C19" i="1"/>
  <c r="D19" i="1"/>
  <c r="L19" i="1"/>
  <c r="E19" i="1"/>
  <c r="M19" i="1"/>
  <c r="K19" i="1"/>
  <c r="N19" i="1"/>
  <c r="C20" i="1"/>
  <c r="D20" i="1"/>
  <c r="L20" i="1"/>
  <c r="E20" i="1"/>
  <c r="M20" i="1"/>
  <c r="K20" i="1"/>
  <c r="N20" i="1"/>
  <c r="C21" i="1"/>
  <c r="D21" i="1"/>
  <c r="L21" i="1"/>
  <c r="E21" i="1"/>
  <c r="M21" i="1"/>
  <c r="K21" i="1"/>
  <c r="N21" i="1"/>
  <c r="C22" i="1"/>
  <c r="D22" i="1"/>
  <c r="L22" i="1"/>
  <c r="E22" i="1"/>
  <c r="M22" i="1"/>
  <c r="K22" i="1"/>
  <c r="N22" i="1"/>
  <c r="C23" i="1"/>
  <c r="D23" i="1"/>
  <c r="L23" i="1"/>
  <c r="E23" i="1"/>
  <c r="M23" i="1"/>
  <c r="K23" i="1"/>
  <c r="N23" i="1"/>
  <c r="C24" i="1"/>
  <c r="D24" i="1"/>
  <c r="L24" i="1"/>
  <c r="E24" i="1"/>
  <c r="M24" i="1"/>
  <c r="K24" i="1"/>
  <c r="N24" i="1"/>
  <c r="C25" i="1"/>
  <c r="D25" i="1"/>
  <c r="L25" i="1"/>
  <c r="E25" i="1"/>
  <c r="M25" i="1"/>
  <c r="K25" i="1"/>
  <c r="N25" i="1"/>
  <c r="C26" i="1"/>
  <c r="D26" i="1"/>
  <c r="L26" i="1"/>
  <c r="E26" i="1"/>
  <c r="M26" i="1"/>
  <c r="K26" i="1"/>
  <c r="N26" i="1"/>
  <c r="C27" i="1"/>
  <c r="D27" i="1"/>
  <c r="L27" i="1"/>
  <c r="E27" i="1"/>
  <c r="M27" i="1"/>
  <c r="K27" i="1"/>
  <c r="N27" i="1"/>
  <c r="C28" i="1"/>
  <c r="D28" i="1"/>
  <c r="L28" i="1"/>
  <c r="E28" i="1"/>
  <c r="M28" i="1"/>
  <c r="K28" i="1"/>
  <c r="N28" i="1"/>
  <c r="C29" i="1"/>
  <c r="D29" i="1"/>
  <c r="L29" i="1"/>
  <c r="E29" i="1"/>
  <c r="M29" i="1"/>
  <c r="K29" i="1"/>
  <c r="N29" i="1"/>
  <c r="C30" i="1"/>
  <c r="D30" i="1"/>
  <c r="L30" i="1"/>
  <c r="E30" i="1"/>
  <c r="M30" i="1"/>
  <c r="K30" i="1"/>
  <c r="N30" i="1"/>
  <c r="C31" i="1"/>
  <c r="D31" i="1"/>
  <c r="L31" i="1"/>
  <c r="E31" i="1"/>
  <c r="M31" i="1"/>
  <c r="K31" i="1"/>
  <c r="N31" i="1"/>
  <c r="C32" i="1"/>
  <c r="D32" i="1"/>
  <c r="L32" i="1"/>
  <c r="E32" i="1"/>
  <c r="M32" i="1"/>
  <c r="K32" i="1"/>
  <c r="N32" i="1"/>
  <c r="C33" i="1"/>
  <c r="D33" i="1"/>
  <c r="L33" i="1"/>
  <c r="E33" i="1"/>
  <c r="M33" i="1"/>
  <c r="K33" i="1"/>
  <c r="N33" i="1"/>
  <c r="C34" i="1"/>
  <c r="D34" i="1"/>
  <c r="L34" i="1"/>
  <c r="E34" i="1"/>
  <c r="M34" i="1"/>
  <c r="K34" i="1"/>
  <c r="N34" i="1"/>
  <c r="C35" i="1"/>
  <c r="D35" i="1"/>
  <c r="L35" i="1"/>
  <c r="E35" i="1"/>
  <c r="M35" i="1"/>
  <c r="K35" i="1"/>
  <c r="N35" i="1"/>
  <c r="C36" i="1"/>
  <c r="D36" i="1"/>
  <c r="L36" i="1"/>
  <c r="E36" i="1"/>
  <c r="M36" i="1"/>
  <c r="K36" i="1"/>
  <c r="N36" i="1"/>
  <c r="C37" i="1"/>
  <c r="D37" i="1"/>
  <c r="L37" i="1"/>
  <c r="E37" i="1"/>
  <c r="M37" i="1"/>
  <c r="K37" i="1"/>
  <c r="N37" i="1"/>
  <c r="C38" i="1"/>
  <c r="D38" i="1"/>
  <c r="L38" i="1"/>
  <c r="E38" i="1"/>
  <c r="M38" i="1"/>
  <c r="K38" i="1"/>
  <c r="N38" i="1"/>
  <c r="C39" i="1"/>
  <c r="D39" i="1"/>
  <c r="L39" i="1"/>
  <c r="E39" i="1"/>
  <c r="M39" i="1"/>
  <c r="K39" i="1"/>
  <c r="N39" i="1"/>
  <c r="C40" i="1"/>
  <c r="D40" i="1"/>
  <c r="L40" i="1"/>
  <c r="E40" i="1"/>
  <c r="M40" i="1"/>
  <c r="K40" i="1"/>
  <c r="N40" i="1"/>
  <c r="C41" i="1"/>
  <c r="D41" i="1"/>
  <c r="L41" i="1"/>
  <c r="E41" i="1"/>
  <c r="M41" i="1"/>
  <c r="K41" i="1"/>
  <c r="N41" i="1"/>
  <c r="C42" i="1"/>
  <c r="D42" i="1"/>
  <c r="L42" i="1"/>
  <c r="E42" i="1"/>
  <c r="M42" i="1"/>
  <c r="K42" i="1"/>
  <c r="N42" i="1"/>
  <c r="C43" i="1"/>
  <c r="D43" i="1"/>
  <c r="L43" i="1"/>
  <c r="E43" i="1"/>
  <c r="M43" i="1"/>
  <c r="K43" i="1"/>
  <c r="N43" i="1"/>
  <c r="C44" i="1"/>
  <c r="D44" i="1"/>
  <c r="L44" i="1"/>
  <c r="E44" i="1"/>
  <c r="M44" i="1"/>
  <c r="K44" i="1"/>
  <c r="N44" i="1"/>
  <c r="C45" i="1"/>
  <c r="D45" i="1"/>
  <c r="L45" i="1"/>
  <c r="E45" i="1"/>
  <c r="M45" i="1"/>
  <c r="K45" i="1"/>
  <c r="N45" i="1"/>
  <c r="C46" i="1"/>
  <c r="D46" i="1"/>
  <c r="L46" i="1"/>
  <c r="E46" i="1"/>
  <c r="M46" i="1"/>
  <c r="K46" i="1"/>
  <c r="N46" i="1"/>
  <c r="C47" i="1"/>
  <c r="D47" i="1"/>
  <c r="L47" i="1"/>
  <c r="E47" i="1"/>
  <c r="M47" i="1"/>
  <c r="K47" i="1"/>
  <c r="N47" i="1"/>
  <c r="C48" i="1"/>
  <c r="D48" i="1"/>
  <c r="L48" i="1"/>
  <c r="E48" i="1"/>
  <c r="M48" i="1"/>
  <c r="K48" i="1"/>
  <c r="N48" i="1"/>
  <c r="C49" i="1"/>
  <c r="D49" i="1"/>
  <c r="L49" i="1"/>
  <c r="E49" i="1"/>
  <c r="M49" i="1"/>
  <c r="K49" i="1"/>
  <c r="N49" i="1"/>
  <c r="C50" i="1"/>
  <c r="D50" i="1"/>
  <c r="L50" i="1"/>
  <c r="E50" i="1"/>
  <c r="M50" i="1"/>
  <c r="K50" i="1"/>
  <c r="N50" i="1"/>
  <c r="C51" i="1"/>
  <c r="D51" i="1"/>
  <c r="L51" i="1"/>
  <c r="E51" i="1"/>
  <c r="M51" i="1"/>
  <c r="K51" i="1"/>
  <c r="N51" i="1"/>
  <c r="C52" i="1"/>
  <c r="D52" i="1"/>
  <c r="L52" i="1"/>
  <c r="E52" i="1"/>
  <c r="M52" i="1"/>
  <c r="K52" i="1"/>
  <c r="N52" i="1"/>
  <c r="C53" i="1"/>
  <c r="D53" i="1"/>
  <c r="L53" i="1"/>
  <c r="E53" i="1"/>
  <c r="M53" i="1"/>
  <c r="K53" i="1"/>
  <c r="N53" i="1"/>
  <c r="C54" i="1"/>
  <c r="D54" i="1"/>
  <c r="L54" i="1"/>
  <c r="E54" i="1"/>
  <c r="M54" i="1"/>
  <c r="K54" i="1"/>
  <c r="N54" i="1"/>
  <c r="C55" i="1"/>
  <c r="D55" i="1"/>
  <c r="L55" i="1"/>
  <c r="E55" i="1"/>
  <c r="M55" i="1"/>
  <c r="K55" i="1"/>
  <c r="N55" i="1"/>
  <c r="C56" i="1"/>
  <c r="D56" i="1"/>
  <c r="L56" i="1"/>
  <c r="E56" i="1"/>
  <c r="M56" i="1"/>
  <c r="K56" i="1"/>
  <c r="N56" i="1"/>
  <c r="C57" i="1"/>
  <c r="D57" i="1"/>
  <c r="L57" i="1"/>
  <c r="E57" i="1"/>
  <c r="M57" i="1"/>
  <c r="K57" i="1"/>
  <c r="N57" i="1"/>
  <c r="C58" i="1"/>
  <c r="D58" i="1"/>
  <c r="L58" i="1"/>
  <c r="E58" i="1"/>
  <c r="M58" i="1"/>
  <c r="K58" i="1"/>
  <c r="N58" i="1"/>
  <c r="C59" i="1"/>
  <c r="D59" i="1"/>
  <c r="L59" i="1"/>
  <c r="E59" i="1"/>
  <c r="M59" i="1"/>
  <c r="K59" i="1"/>
  <c r="N59" i="1"/>
  <c r="C60" i="1"/>
  <c r="D60" i="1"/>
  <c r="L60" i="1"/>
  <c r="E60" i="1"/>
  <c r="M60" i="1"/>
  <c r="K60" i="1"/>
  <c r="N60" i="1"/>
  <c r="C61" i="1"/>
  <c r="D61" i="1"/>
  <c r="L61" i="1"/>
  <c r="E61" i="1"/>
  <c r="M61" i="1"/>
  <c r="K61" i="1"/>
  <c r="N61" i="1"/>
  <c r="C62" i="1"/>
  <c r="D62" i="1"/>
  <c r="L62" i="1"/>
  <c r="E62" i="1"/>
  <c r="M62" i="1"/>
  <c r="K62" i="1"/>
  <c r="N62" i="1"/>
  <c r="C63" i="1"/>
  <c r="D63" i="1"/>
  <c r="L63" i="1"/>
  <c r="E63" i="1"/>
  <c r="M63" i="1"/>
  <c r="K63" i="1"/>
  <c r="N63" i="1"/>
  <c r="C64" i="1"/>
  <c r="D64" i="1"/>
  <c r="L64" i="1"/>
  <c r="E64" i="1"/>
  <c r="M64" i="1"/>
  <c r="K64" i="1"/>
  <c r="N64" i="1"/>
  <c r="C65" i="1"/>
  <c r="D65" i="1"/>
  <c r="L65" i="1"/>
  <c r="E65" i="1"/>
  <c r="M65" i="1"/>
  <c r="K65" i="1"/>
  <c r="N65" i="1"/>
  <c r="C66" i="1"/>
  <c r="D66" i="1"/>
  <c r="L66" i="1"/>
  <c r="E66" i="1"/>
  <c r="M66" i="1"/>
  <c r="K66" i="1"/>
  <c r="N66" i="1"/>
  <c r="C67" i="1"/>
  <c r="D67" i="1"/>
  <c r="L67" i="1"/>
  <c r="E67" i="1"/>
  <c r="M67" i="1"/>
  <c r="K67" i="1"/>
  <c r="N67" i="1"/>
  <c r="C68" i="1"/>
  <c r="D68" i="1"/>
  <c r="L68" i="1"/>
  <c r="E68" i="1"/>
  <c r="M68" i="1"/>
  <c r="K68" i="1"/>
  <c r="N68" i="1"/>
  <c r="C69" i="1"/>
  <c r="D69" i="1"/>
  <c r="L69" i="1"/>
  <c r="E69" i="1"/>
  <c r="M69" i="1"/>
  <c r="K69" i="1"/>
  <c r="N69" i="1"/>
  <c r="C70" i="1"/>
  <c r="D70" i="1"/>
  <c r="L70" i="1"/>
  <c r="E70" i="1"/>
  <c r="M70" i="1"/>
  <c r="K70" i="1"/>
  <c r="N70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C14" i="1"/>
  <c r="D14" i="1"/>
  <c r="L14" i="1"/>
  <c r="E14" i="1"/>
  <c r="M14" i="1"/>
  <c r="K14" i="1"/>
  <c r="N14" i="1"/>
  <c r="F14" i="1"/>
  <c r="C12" i="1"/>
  <c r="D12" i="1"/>
  <c r="F12" i="1"/>
  <c r="L12" i="1"/>
  <c r="E12" i="1"/>
  <c r="M12" i="1"/>
  <c r="K12" i="1"/>
  <c r="N12" i="1"/>
  <c r="C8" i="1"/>
  <c r="C71" i="1"/>
  <c r="K8" i="1"/>
  <c r="D8" i="1"/>
  <c r="L8" i="1"/>
  <c r="E8" i="1"/>
  <c r="M8" i="1"/>
  <c r="N8" i="1"/>
  <c r="N71" i="1"/>
  <c r="M71" i="1"/>
  <c r="L71" i="1"/>
  <c r="K71" i="1"/>
  <c r="F8" i="1"/>
  <c r="F71" i="1"/>
  <c r="E71" i="1"/>
  <c r="D71" i="1"/>
</calcChain>
</file>

<file path=xl/sharedStrings.xml><?xml version="1.0" encoding="utf-8"?>
<sst xmlns="http://schemas.openxmlformats.org/spreadsheetml/2006/main" count="30" uniqueCount="19">
  <si>
    <t>PEEO OFFICE / Principal, Govt. Sr. Secondary School …................, …..... (…..........)</t>
  </si>
  <si>
    <t>NAME OF EMPLOYEE</t>
  </si>
  <si>
    <t>POST</t>
  </si>
  <si>
    <t>S.No.</t>
  </si>
  <si>
    <t>Month</t>
  </si>
  <si>
    <t>Due</t>
  </si>
  <si>
    <t>DRAWN</t>
  </si>
  <si>
    <t>DIFFERENCE</t>
  </si>
  <si>
    <t>MONTH</t>
  </si>
  <si>
    <t>DUE</t>
  </si>
  <si>
    <t>BASIC</t>
  </si>
  <si>
    <t>DA</t>
  </si>
  <si>
    <t>HRA</t>
  </si>
  <si>
    <t>TOTAL</t>
  </si>
  <si>
    <t>;gka Hkjsa</t>
  </si>
  <si>
    <t>PAY DIFFERENCE  ARREAR FROM JAN 2016 TO MARCH 2021</t>
  </si>
  <si>
    <r>
      <rPr>
        <i/>
        <sz val="11"/>
        <color theme="1"/>
        <rFont val="Calibri"/>
        <family val="2"/>
        <scheme val="minor"/>
      </rPr>
      <t>BY</t>
    </r>
    <r>
      <rPr>
        <sz val="11"/>
        <color theme="1"/>
        <rFont val="Calibri"/>
        <family val="2"/>
        <scheme val="minor"/>
      </rPr>
      <t xml:space="preserve">  -                   KAILASH CHANDRA SHARMA ,JALIA-II (MASUDA)AJMER</t>
    </r>
  </si>
  <si>
    <t>jktLFkku ljdkj</t>
  </si>
  <si>
    <t>S.R.NO.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</si>
</sst>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4"/>
      <name val="Goudy Old Style"/>
      <family val="1"/>
    </font>
    <font>
      <sz val="16"/>
      <color theme="1"/>
      <name val="DevLys 010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DevLys 010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6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8" fillId="0" borderId="4" xfId="0" applyNumberFormat="1" applyFont="1" applyBorder="1" applyAlignment="1">
      <alignment horizontal="left" vertical="center"/>
    </xf>
    <xf numFmtId="1" fontId="8" fillId="4" borderId="4" xfId="0" applyNumberFormat="1" applyFont="1" applyFill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left" vertical="center"/>
    </xf>
    <xf numFmtId="1" fontId="7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" fontId="0" fillId="4" borderId="4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0" fillId="6" borderId="1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10" xfId="1" applyFont="1" applyFill="1" applyBorder="1" applyAlignment="1" applyProtection="1">
      <alignment horizontal="center" vertical="center"/>
      <protection locked="0"/>
    </xf>
    <xf numFmtId="0" fontId="3" fillId="2" borderId="1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textRotation="90"/>
    </xf>
    <xf numFmtId="0" fontId="6" fillId="5" borderId="5" xfId="0" applyFont="1" applyFill="1" applyBorder="1" applyAlignment="1">
      <alignment horizontal="center" vertical="center" textRotation="90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6F3C578-26CA-4D07-BE71-864D039F8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7</xdr:row>
      <xdr:rowOff>57150</xdr:rowOff>
    </xdr:from>
    <xdr:to>
      <xdr:col>18</xdr:col>
      <xdr:colOff>559308</xdr:colOff>
      <xdr:row>7</xdr:row>
      <xdr:rowOff>285750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1C4E46FD-9BAA-42AC-BE3D-A23F4AB4718D}"/>
            </a:ext>
          </a:extLst>
        </xdr:cNvPr>
        <xdr:cNvSpPr/>
      </xdr:nvSpPr>
      <xdr:spPr>
        <a:xfrm>
          <a:off x="9077325" y="2219325"/>
          <a:ext cx="1588008" cy="22860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984A-623F-45E2-B0B0-673E4A6E433A}">
  <dimension ref="A1:Y71"/>
  <sheetViews>
    <sheetView tabSelected="1" zoomScaleNormal="100" workbookViewId="0">
      <selection activeCell="Q14" sqref="Q14"/>
    </sheetView>
  </sheetViews>
  <sheetFormatPr defaultRowHeight="15" x14ac:dyDescent="0.2"/>
  <cols>
    <col min="1" max="1" width="5.51171875" customWidth="1"/>
    <col min="2" max="2" width="10.625" customWidth="1"/>
    <col min="3" max="3" width="9.01171875" customWidth="1"/>
    <col min="4" max="5" width="7.26171875" customWidth="1"/>
    <col min="6" max="6" width="8.609375" customWidth="1"/>
    <col min="8" max="9" width="8.203125" customWidth="1"/>
    <col min="10" max="10" width="10.0859375" customWidth="1"/>
    <col min="11" max="11" width="7.53125" customWidth="1"/>
    <col min="12" max="13" width="7.26171875" customWidth="1"/>
    <col min="14" max="14" width="9.01171875" customWidth="1"/>
  </cols>
  <sheetData>
    <row r="1" spans="1:25" ht="29.2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5" ht="17.25" customHeight="1" x14ac:dyDescent="0.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5" ht="24.95" customHeight="1" thickBo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0"/>
    </row>
    <row r="4" spans="1:25" ht="24.95" customHeight="1" thickBot="1" x14ac:dyDescent="0.25">
      <c r="A4" s="37" t="s">
        <v>1</v>
      </c>
      <c r="B4" s="38"/>
      <c r="C4" s="38"/>
      <c r="D4" s="34"/>
      <c r="E4" s="35"/>
      <c r="F4" s="35"/>
      <c r="G4" s="35"/>
      <c r="H4" s="35"/>
      <c r="I4" s="36"/>
      <c r="J4" s="1" t="s">
        <v>2</v>
      </c>
      <c r="K4" s="34"/>
      <c r="L4" s="35"/>
      <c r="M4" s="35"/>
      <c r="N4" s="36"/>
      <c r="O4" s="2"/>
      <c r="Q4" s="30" t="s">
        <v>16</v>
      </c>
      <c r="R4" s="31"/>
      <c r="S4" s="31"/>
      <c r="T4" s="31"/>
      <c r="U4" s="31"/>
      <c r="V4" s="31"/>
      <c r="W4" s="31"/>
      <c r="X4" s="31"/>
      <c r="Y4" s="32"/>
    </row>
    <row r="5" spans="1:25" ht="24.95" customHeight="1" x14ac:dyDescent="0.3">
      <c r="A5" s="22" t="s">
        <v>15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"/>
      <c r="P5" s="23"/>
      <c r="Q5" s="23"/>
      <c r="R5" s="23"/>
      <c r="S5" s="23"/>
      <c r="T5" s="23"/>
      <c r="V5" s="39"/>
      <c r="W5" s="39"/>
    </row>
    <row r="6" spans="1:25" ht="24.95" customHeight="1" x14ac:dyDescent="0.2">
      <c r="A6" s="40" t="s">
        <v>3</v>
      </c>
      <c r="B6" s="42" t="s">
        <v>4</v>
      </c>
      <c r="C6" s="44" t="s">
        <v>5</v>
      </c>
      <c r="D6" s="44"/>
      <c r="E6" s="44"/>
      <c r="F6" s="44"/>
      <c r="G6" s="44" t="s">
        <v>6</v>
      </c>
      <c r="H6" s="44"/>
      <c r="I6" s="44"/>
      <c r="J6" s="44"/>
      <c r="K6" s="44" t="s">
        <v>7</v>
      </c>
      <c r="L6" s="44"/>
      <c r="M6" s="44"/>
      <c r="N6" s="44"/>
      <c r="P6" s="3"/>
      <c r="Q6" s="3"/>
      <c r="U6" s="19" t="s">
        <v>8</v>
      </c>
      <c r="V6" s="19" t="s">
        <v>9</v>
      </c>
      <c r="W6" s="19" t="s">
        <v>6</v>
      </c>
    </row>
    <row r="7" spans="1:25" ht="24.95" customHeight="1" x14ac:dyDescent="0.3">
      <c r="A7" s="41"/>
      <c r="B7" s="43"/>
      <c r="C7" s="4" t="s">
        <v>10</v>
      </c>
      <c r="D7" s="4" t="s">
        <v>11</v>
      </c>
      <c r="E7" s="4" t="s">
        <v>12</v>
      </c>
      <c r="F7" s="4" t="s">
        <v>13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10</v>
      </c>
      <c r="L7" s="4" t="s">
        <v>11</v>
      </c>
      <c r="M7" s="4" t="s">
        <v>12</v>
      </c>
      <c r="N7" s="4" t="s">
        <v>13</v>
      </c>
      <c r="P7" s="39"/>
      <c r="Q7" s="39"/>
      <c r="T7" s="14"/>
      <c r="U7" s="21"/>
      <c r="V7" s="20"/>
      <c r="W7" s="20"/>
    </row>
    <row r="8" spans="1:25" ht="24.95" customHeight="1" x14ac:dyDescent="0.3">
      <c r="A8" s="5">
        <v>1</v>
      </c>
      <c r="B8" s="6">
        <v>42370</v>
      </c>
      <c r="C8" s="7">
        <f>V9</f>
        <v>14200</v>
      </c>
      <c r="D8" s="8">
        <f>ROUND(C8*4/100,0)</f>
        <v>568</v>
      </c>
      <c r="E8" s="8">
        <f>ROUND(C8*8/100,0)</f>
        <v>1136</v>
      </c>
      <c r="F8" s="8">
        <f>SUM(D8)</f>
        <v>568</v>
      </c>
      <c r="G8" s="7">
        <f>W9</f>
        <v>14200</v>
      </c>
      <c r="H8" s="8">
        <f>ROUND(G8*4/100,0)</f>
        <v>568</v>
      </c>
      <c r="I8" s="8">
        <f>ROUND(G8*8/100,0)</f>
        <v>1136</v>
      </c>
      <c r="J8" s="8">
        <f>SUM(H8:I8)</f>
        <v>1704</v>
      </c>
      <c r="K8" s="5">
        <f t="shared" ref="K8:M50" si="0">C8-G8</f>
        <v>0</v>
      </c>
      <c r="L8" s="8">
        <f t="shared" si="0"/>
        <v>0</v>
      </c>
      <c r="M8" s="8">
        <f t="shared" si="0"/>
        <v>0</v>
      </c>
      <c r="N8" s="5">
        <f>SUM(K8:M8)</f>
        <v>0</v>
      </c>
      <c r="P8" s="28" t="s">
        <v>14</v>
      </c>
      <c r="Q8" s="29"/>
      <c r="R8" s="9"/>
      <c r="S8" s="9"/>
      <c r="T8" s="16" t="s">
        <v>18</v>
      </c>
      <c r="U8" s="15" t="s">
        <v>4</v>
      </c>
      <c r="V8" s="21"/>
      <c r="W8" s="21"/>
    </row>
    <row r="9" spans="1:25" ht="24.95" customHeight="1" thickBot="1" x14ac:dyDescent="0.25">
      <c r="A9" s="5">
        <v>2</v>
      </c>
      <c r="B9" s="6">
        <v>42401</v>
      </c>
      <c r="C9" s="7">
        <f t="shared" ref="C9:C70" si="1">V10</f>
        <v>14200</v>
      </c>
      <c r="D9" s="8">
        <f t="shared" ref="D9:D25" si="2">ROUND(C9*4/100,0)</f>
        <v>568</v>
      </c>
      <c r="E9" s="8">
        <f t="shared" ref="E9:E70" si="3">ROUND(C9*8/100,0)</f>
        <v>1136</v>
      </c>
      <c r="F9" s="8">
        <f t="shared" ref="F9:F55" si="4">SUM(C9:D9)</f>
        <v>14768</v>
      </c>
      <c r="G9" s="7">
        <f t="shared" ref="G9:G70" si="5">W10</f>
        <v>14200</v>
      </c>
      <c r="H9" s="8">
        <f t="shared" ref="H9:H25" si="6">ROUND(G9*4/100,0)</f>
        <v>568</v>
      </c>
      <c r="I9" s="8">
        <f t="shared" ref="I9:I70" si="7">ROUND(G9*8/100,0)</f>
        <v>1136</v>
      </c>
      <c r="J9" s="8">
        <f t="shared" ref="J9:J55" si="8">SUM(G9:H9)</f>
        <v>14768</v>
      </c>
      <c r="K9" s="5">
        <f t="shared" si="0"/>
        <v>0</v>
      </c>
      <c r="L9" s="8">
        <f t="shared" si="0"/>
        <v>0</v>
      </c>
      <c r="M9" s="8">
        <f t="shared" si="0"/>
        <v>0</v>
      </c>
      <c r="N9" s="5">
        <f t="shared" ref="N9:N55" si="9">SUM(K9:M9)</f>
        <v>0</v>
      </c>
      <c r="T9" s="14">
        <v>1</v>
      </c>
      <c r="U9" s="6">
        <v>42370</v>
      </c>
      <c r="V9" s="7">
        <v>14200</v>
      </c>
      <c r="W9" s="7">
        <v>14200</v>
      </c>
    </row>
    <row r="10" spans="1:25" ht="24.95" customHeight="1" thickBot="1" x14ac:dyDescent="0.25">
      <c r="A10" s="5">
        <v>3</v>
      </c>
      <c r="B10" s="6">
        <v>42430</v>
      </c>
      <c r="C10" s="7">
        <f t="shared" si="1"/>
        <v>14626</v>
      </c>
      <c r="D10" s="8">
        <f t="shared" si="2"/>
        <v>585</v>
      </c>
      <c r="E10" s="8">
        <f t="shared" si="3"/>
        <v>1170</v>
      </c>
      <c r="F10" s="8">
        <f t="shared" si="4"/>
        <v>15211</v>
      </c>
      <c r="G10" s="7">
        <f t="shared" si="5"/>
        <v>14626</v>
      </c>
      <c r="H10" s="8">
        <f t="shared" si="6"/>
        <v>585</v>
      </c>
      <c r="I10" s="8">
        <f t="shared" si="7"/>
        <v>1170</v>
      </c>
      <c r="J10" s="5">
        <f t="shared" si="8"/>
        <v>15211</v>
      </c>
      <c r="K10" s="5">
        <f t="shared" si="0"/>
        <v>0</v>
      </c>
      <c r="L10" s="8">
        <f t="shared" si="0"/>
        <v>0</v>
      </c>
      <c r="M10" s="8">
        <f t="shared" si="0"/>
        <v>0</v>
      </c>
      <c r="N10" s="5">
        <f t="shared" si="9"/>
        <v>0</v>
      </c>
      <c r="P10" s="18">
        <v>3</v>
      </c>
      <c r="R10" s="17">
        <f>VLOOKUP($P$10,T9:V71,3,FALSE)</f>
        <v>14626</v>
      </c>
      <c r="S10" s="14"/>
      <c r="T10" s="16">
        <v>2</v>
      </c>
      <c r="U10" s="6">
        <v>42401</v>
      </c>
      <c r="V10" s="7">
        <f>IF($P$10&lt;2,V9,IF($P$10=2,(V9*3%+V9),IF($P$10&gt;2,V9)))</f>
        <v>14200</v>
      </c>
      <c r="W10" s="7">
        <f>IF($P$10&lt;2,W9,IF($P$10=2,(W9*3%+W9),IF($P$10&gt;2,W9)))</f>
        <v>14200</v>
      </c>
    </row>
    <row r="11" spans="1:25" ht="24.95" customHeight="1" x14ac:dyDescent="0.2">
      <c r="A11" s="5">
        <v>4</v>
      </c>
      <c r="B11" s="6">
        <v>42461</v>
      </c>
      <c r="C11" s="7">
        <f t="shared" si="1"/>
        <v>14626</v>
      </c>
      <c r="D11" s="8">
        <f t="shared" si="2"/>
        <v>585</v>
      </c>
      <c r="E11" s="8">
        <f t="shared" si="3"/>
        <v>1170</v>
      </c>
      <c r="F11" s="8">
        <f t="shared" si="4"/>
        <v>15211</v>
      </c>
      <c r="G11" s="7">
        <f t="shared" si="5"/>
        <v>14626</v>
      </c>
      <c r="H11" s="8">
        <f t="shared" si="6"/>
        <v>585</v>
      </c>
      <c r="I11" s="8">
        <f t="shared" si="7"/>
        <v>1170</v>
      </c>
      <c r="J11" s="5">
        <f t="shared" si="8"/>
        <v>15211</v>
      </c>
      <c r="K11" s="5">
        <f t="shared" si="0"/>
        <v>0</v>
      </c>
      <c r="L11" s="8">
        <f t="shared" si="0"/>
        <v>0</v>
      </c>
      <c r="M11" s="8">
        <f t="shared" si="0"/>
        <v>0</v>
      </c>
      <c r="N11" s="5">
        <f t="shared" si="9"/>
        <v>0</v>
      </c>
      <c r="T11" s="14">
        <v>3</v>
      </c>
      <c r="U11" s="6">
        <v>42430</v>
      </c>
      <c r="V11" s="7">
        <f>IF($P$10&lt;1,V10,IF($P$10=3,(V10*3%+V10),V10))</f>
        <v>14626</v>
      </c>
      <c r="W11" s="7">
        <f>IF($P$10&lt;1,W10,IF($P$10=3,(W10*3%+W10),W10))</f>
        <v>14626</v>
      </c>
    </row>
    <row r="12" spans="1:25" ht="24.95" customHeight="1" x14ac:dyDescent="0.2">
      <c r="A12" s="5">
        <v>5</v>
      </c>
      <c r="B12" s="6">
        <v>42491</v>
      </c>
      <c r="C12" s="7">
        <f t="shared" si="1"/>
        <v>14626</v>
      </c>
      <c r="D12" s="8">
        <f t="shared" si="2"/>
        <v>585</v>
      </c>
      <c r="E12" s="8">
        <f t="shared" si="3"/>
        <v>1170</v>
      </c>
      <c r="F12" s="8">
        <f t="shared" si="4"/>
        <v>15211</v>
      </c>
      <c r="G12" s="7">
        <f t="shared" si="5"/>
        <v>14626</v>
      </c>
      <c r="H12" s="8">
        <f t="shared" si="6"/>
        <v>585</v>
      </c>
      <c r="I12" s="8">
        <f t="shared" si="7"/>
        <v>1170</v>
      </c>
      <c r="J12" s="5">
        <f t="shared" si="8"/>
        <v>15211</v>
      </c>
      <c r="K12" s="5">
        <f t="shared" si="0"/>
        <v>0</v>
      </c>
      <c r="L12" s="8">
        <f t="shared" si="0"/>
        <v>0</v>
      </c>
      <c r="M12" s="8">
        <f t="shared" si="0"/>
        <v>0</v>
      </c>
      <c r="N12" s="5">
        <f t="shared" si="9"/>
        <v>0</v>
      </c>
      <c r="T12" s="16">
        <v>4</v>
      </c>
      <c r="U12" s="6">
        <v>42461</v>
      </c>
      <c r="V12" s="7">
        <f>IF($P$10&lt;1,V11,IF($P$10=4,(V11*3%+V11),V11))</f>
        <v>14626</v>
      </c>
      <c r="W12" s="7">
        <f>IF($P$10&lt;1,W11,IF($P$10=4,(W11*3%+W11),W11))</f>
        <v>14626</v>
      </c>
    </row>
    <row r="13" spans="1:25" ht="24.95" customHeight="1" x14ac:dyDescent="0.2">
      <c r="A13" s="5">
        <v>6</v>
      </c>
      <c r="B13" s="6">
        <v>42522</v>
      </c>
      <c r="C13" s="7">
        <f t="shared" si="1"/>
        <v>14626</v>
      </c>
      <c r="D13" s="8">
        <f t="shared" si="2"/>
        <v>585</v>
      </c>
      <c r="E13" s="8">
        <f t="shared" si="3"/>
        <v>1170</v>
      </c>
      <c r="F13" s="8">
        <f t="shared" si="4"/>
        <v>15211</v>
      </c>
      <c r="G13" s="7">
        <f t="shared" si="5"/>
        <v>14626</v>
      </c>
      <c r="H13" s="8">
        <f t="shared" si="6"/>
        <v>585</v>
      </c>
      <c r="I13" s="8">
        <f t="shared" si="7"/>
        <v>1170</v>
      </c>
      <c r="J13" s="5">
        <f t="shared" si="8"/>
        <v>15211</v>
      </c>
      <c r="K13" s="5">
        <f t="shared" si="0"/>
        <v>0</v>
      </c>
      <c r="L13" s="8">
        <f t="shared" si="0"/>
        <v>0</v>
      </c>
      <c r="M13" s="8">
        <f t="shared" si="0"/>
        <v>0</v>
      </c>
      <c r="N13" s="5">
        <f t="shared" si="9"/>
        <v>0</v>
      </c>
      <c r="T13" s="14">
        <v>5</v>
      </c>
      <c r="U13" s="6">
        <v>42491</v>
      </c>
      <c r="V13" s="7">
        <f>IF($P$10&lt;1,V12,IF($P$10=5,(V12*3%+V12),V12))</f>
        <v>14626</v>
      </c>
      <c r="W13" s="7">
        <f>IF($P$10&lt;1,W12,IF($P$10=5,(W12*3%+W12),W12))</f>
        <v>14626</v>
      </c>
    </row>
    <row r="14" spans="1:25" ht="24.95" customHeight="1" x14ac:dyDescent="0.2">
      <c r="A14" s="5">
        <v>7</v>
      </c>
      <c r="B14" s="6">
        <v>42552</v>
      </c>
      <c r="C14" s="7">
        <f t="shared" si="1"/>
        <v>14626</v>
      </c>
      <c r="D14" s="8">
        <f t="shared" si="2"/>
        <v>585</v>
      </c>
      <c r="E14" s="8">
        <f t="shared" si="3"/>
        <v>1170</v>
      </c>
      <c r="F14" s="8">
        <f t="shared" si="4"/>
        <v>15211</v>
      </c>
      <c r="G14" s="7">
        <f t="shared" si="5"/>
        <v>14626</v>
      </c>
      <c r="H14" s="8">
        <f t="shared" si="6"/>
        <v>585</v>
      </c>
      <c r="I14" s="8">
        <f t="shared" si="7"/>
        <v>1170</v>
      </c>
      <c r="J14" s="5">
        <f t="shared" si="8"/>
        <v>15211</v>
      </c>
      <c r="K14" s="5">
        <f t="shared" si="0"/>
        <v>0</v>
      </c>
      <c r="L14" s="8">
        <f t="shared" si="0"/>
        <v>0</v>
      </c>
      <c r="M14" s="8">
        <f t="shared" si="0"/>
        <v>0</v>
      </c>
      <c r="N14" s="5">
        <f t="shared" si="9"/>
        <v>0</v>
      </c>
      <c r="T14" s="16">
        <v>6</v>
      </c>
      <c r="U14" s="6">
        <v>42522</v>
      </c>
      <c r="V14" s="7">
        <f>IF($P$10&lt;1,V13,IF($P$10=6,(V13*3%+V13),V13))</f>
        <v>14626</v>
      </c>
      <c r="W14" s="7">
        <f>IF($P$10&lt;1,W13,IF($P$10=6,(W13*3%+W13),W13))</f>
        <v>14626</v>
      </c>
    </row>
    <row r="15" spans="1:25" ht="24.95" customHeight="1" x14ac:dyDescent="0.2">
      <c r="A15" s="5">
        <v>8</v>
      </c>
      <c r="B15" s="6">
        <v>42583</v>
      </c>
      <c r="C15" s="7">
        <f t="shared" si="1"/>
        <v>14626</v>
      </c>
      <c r="D15" s="8">
        <f t="shared" si="2"/>
        <v>585</v>
      </c>
      <c r="E15" s="8">
        <f t="shared" si="3"/>
        <v>1170</v>
      </c>
      <c r="F15" s="8">
        <f t="shared" si="4"/>
        <v>15211</v>
      </c>
      <c r="G15" s="7">
        <f t="shared" si="5"/>
        <v>14626</v>
      </c>
      <c r="H15" s="8">
        <f t="shared" si="6"/>
        <v>585</v>
      </c>
      <c r="I15" s="8">
        <f t="shared" si="7"/>
        <v>1170</v>
      </c>
      <c r="J15" s="5">
        <f t="shared" si="8"/>
        <v>15211</v>
      </c>
      <c r="K15" s="5">
        <f t="shared" si="0"/>
        <v>0</v>
      </c>
      <c r="L15" s="8">
        <f t="shared" si="0"/>
        <v>0</v>
      </c>
      <c r="M15" s="8">
        <f t="shared" si="0"/>
        <v>0</v>
      </c>
      <c r="N15" s="5">
        <f t="shared" si="9"/>
        <v>0</v>
      </c>
      <c r="T15" s="14">
        <v>7</v>
      </c>
      <c r="U15" s="6">
        <v>42552</v>
      </c>
      <c r="V15" s="7">
        <f>IF($P$10&lt;1,V14,IF($P$10=7,(V14*3%+V14),V14))</f>
        <v>14626</v>
      </c>
      <c r="W15" s="7">
        <f>IF($P$10&lt;1,W14,IF($P$10=7,(W14*3%+W14),W14))</f>
        <v>14626</v>
      </c>
      <c r="Y15" s="14" t="str">
        <f>IF(AND(X15=""),"",MROUND(X15*1.03,100))</f>
        <v/>
      </c>
    </row>
    <row r="16" spans="1:25" ht="24.95" customHeight="1" x14ac:dyDescent="0.2">
      <c r="A16" s="5">
        <v>9</v>
      </c>
      <c r="B16" s="6">
        <v>42614</v>
      </c>
      <c r="C16" s="7">
        <f t="shared" si="1"/>
        <v>14626</v>
      </c>
      <c r="D16" s="8">
        <f t="shared" si="2"/>
        <v>585</v>
      </c>
      <c r="E16" s="8">
        <f t="shared" si="3"/>
        <v>1170</v>
      </c>
      <c r="F16" s="8">
        <f t="shared" si="4"/>
        <v>15211</v>
      </c>
      <c r="G16" s="7">
        <f t="shared" si="5"/>
        <v>14626</v>
      </c>
      <c r="H16" s="8">
        <f t="shared" si="6"/>
        <v>585</v>
      </c>
      <c r="I16" s="8">
        <f t="shared" si="7"/>
        <v>1170</v>
      </c>
      <c r="J16" s="5">
        <f t="shared" si="8"/>
        <v>15211</v>
      </c>
      <c r="K16" s="5">
        <f t="shared" si="0"/>
        <v>0</v>
      </c>
      <c r="L16" s="8">
        <f t="shared" si="0"/>
        <v>0</v>
      </c>
      <c r="M16" s="8">
        <f t="shared" si="0"/>
        <v>0</v>
      </c>
      <c r="N16" s="5">
        <f t="shared" si="9"/>
        <v>0</v>
      </c>
      <c r="T16" s="16">
        <v>8</v>
      </c>
      <c r="U16" s="6">
        <v>42583</v>
      </c>
      <c r="V16" s="7">
        <f>IF($P$10&lt;1,V15,IF($P$10=8,(V15*3%+V15),V15))</f>
        <v>14626</v>
      </c>
      <c r="W16" s="7">
        <f>IF($P$10&lt;1,W15,IF($P$10=8,(W15*3%+W15),W15))</f>
        <v>14626</v>
      </c>
    </row>
    <row r="17" spans="1:23" ht="24.95" customHeight="1" x14ac:dyDescent="0.2">
      <c r="A17" s="5">
        <v>10</v>
      </c>
      <c r="B17" s="6">
        <v>42644</v>
      </c>
      <c r="C17" s="7">
        <f t="shared" si="1"/>
        <v>14626</v>
      </c>
      <c r="D17" s="8">
        <f t="shared" si="2"/>
        <v>585</v>
      </c>
      <c r="E17" s="8">
        <f t="shared" si="3"/>
        <v>1170</v>
      </c>
      <c r="F17" s="8">
        <f t="shared" si="4"/>
        <v>15211</v>
      </c>
      <c r="G17" s="7">
        <f t="shared" si="5"/>
        <v>14626</v>
      </c>
      <c r="H17" s="8">
        <f t="shared" si="6"/>
        <v>585</v>
      </c>
      <c r="I17" s="8">
        <f t="shared" si="7"/>
        <v>1170</v>
      </c>
      <c r="J17" s="5">
        <f t="shared" si="8"/>
        <v>15211</v>
      </c>
      <c r="K17" s="5">
        <f t="shared" si="0"/>
        <v>0</v>
      </c>
      <c r="L17" s="8">
        <f t="shared" si="0"/>
        <v>0</v>
      </c>
      <c r="M17" s="8">
        <f t="shared" si="0"/>
        <v>0</v>
      </c>
      <c r="N17" s="5">
        <f t="shared" si="9"/>
        <v>0</v>
      </c>
      <c r="T17" s="14">
        <v>9</v>
      </c>
      <c r="U17" s="6">
        <v>42614</v>
      </c>
      <c r="V17" s="7">
        <f>IF($P$10&lt;1,V16,IF($P$10=9,(V16*3%+V16),V16))</f>
        <v>14626</v>
      </c>
      <c r="W17" s="7">
        <f>IF($P$10&lt;1,W16,IF($P$10=9,(W16*3%+W16),W16))</f>
        <v>14626</v>
      </c>
    </row>
    <row r="18" spans="1:23" ht="24.95" customHeight="1" x14ac:dyDescent="0.2">
      <c r="A18" s="5">
        <v>11</v>
      </c>
      <c r="B18" s="6">
        <v>42675</v>
      </c>
      <c r="C18" s="7">
        <f t="shared" si="1"/>
        <v>14626</v>
      </c>
      <c r="D18" s="8">
        <f t="shared" si="2"/>
        <v>585</v>
      </c>
      <c r="E18" s="8">
        <f t="shared" si="3"/>
        <v>1170</v>
      </c>
      <c r="F18" s="8">
        <f t="shared" si="4"/>
        <v>15211</v>
      </c>
      <c r="G18" s="7">
        <f t="shared" si="5"/>
        <v>14626</v>
      </c>
      <c r="H18" s="8">
        <f t="shared" si="6"/>
        <v>585</v>
      </c>
      <c r="I18" s="8">
        <f t="shared" si="7"/>
        <v>1170</v>
      </c>
      <c r="J18" s="5">
        <f t="shared" si="8"/>
        <v>15211</v>
      </c>
      <c r="K18" s="5">
        <f t="shared" si="0"/>
        <v>0</v>
      </c>
      <c r="L18" s="8">
        <f t="shared" si="0"/>
        <v>0</v>
      </c>
      <c r="M18" s="8">
        <f t="shared" si="0"/>
        <v>0</v>
      </c>
      <c r="N18" s="5">
        <f t="shared" si="9"/>
        <v>0</v>
      </c>
      <c r="T18" s="16">
        <v>10</v>
      </c>
      <c r="U18" s="6">
        <v>42644</v>
      </c>
      <c r="V18" s="7">
        <f>IF($P$10&lt;1,V17,IF($P$10=10,(V17*3%+V17),V17))</f>
        <v>14626</v>
      </c>
      <c r="W18" s="7">
        <f>IF($P$10&lt;1,W17,IF($P$10=10,(W17*3%+W17),W17))</f>
        <v>14626</v>
      </c>
    </row>
    <row r="19" spans="1:23" ht="24.95" customHeight="1" x14ac:dyDescent="0.2">
      <c r="A19" s="5">
        <v>12</v>
      </c>
      <c r="B19" s="6">
        <v>42705</v>
      </c>
      <c r="C19" s="7">
        <f t="shared" si="1"/>
        <v>14626</v>
      </c>
      <c r="D19" s="8">
        <f t="shared" si="2"/>
        <v>585</v>
      </c>
      <c r="E19" s="8">
        <f t="shared" si="3"/>
        <v>1170</v>
      </c>
      <c r="F19" s="8">
        <f t="shared" si="4"/>
        <v>15211</v>
      </c>
      <c r="G19" s="7">
        <f t="shared" si="5"/>
        <v>14626</v>
      </c>
      <c r="H19" s="8">
        <f t="shared" si="6"/>
        <v>585</v>
      </c>
      <c r="I19" s="8">
        <f t="shared" si="7"/>
        <v>1170</v>
      </c>
      <c r="J19" s="5">
        <f t="shared" si="8"/>
        <v>15211</v>
      </c>
      <c r="K19" s="5">
        <f t="shared" si="0"/>
        <v>0</v>
      </c>
      <c r="L19" s="8">
        <f t="shared" si="0"/>
        <v>0</v>
      </c>
      <c r="M19" s="8">
        <f t="shared" si="0"/>
        <v>0</v>
      </c>
      <c r="N19" s="5">
        <f t="shared" si="9"/>
        <v>0</v>
      </c>
      <c r="T19" s="14">
        <v>11</v>
      </c>
      <c r="U19" s="6">
        <v>42675</v>
      </c>
      <c r="V19" s="7">
        <f>IF($P$10&lt;1,V18,IF($P$10=11,(V18*3%+V18),V18))</f>
        <v>14626</v>
      </c>
      <c r="W19" s="7">
        <f>IF($P$10&lt;1,W18,IF($P$10=11,(W18*3%+W18),W18))</f>
        <v>14626</v>
      </c>
    </row>
    <row r="20" spans="1:23" ht="24.95" customHeight="1" x14ac:dyDescent="0.2">
      <c r="A20" s="5">
        <v>13</v>
      </c>
      <c r="B20" s="6">
        <v>42736</v>
      </c>
      <c r="C20" s="7">
        <f t="shared" si="1"/>
        <v>14626</v>
      </c>
      <c r="D20" s="8">
        <f t="shared" si="2"/>
        <v>585</v>
      </c>
      <c r="E20" s="8">
        <f t="shared" si="3"/>
        <v>1170</v>
      </c>
      <c r="F20" s="8">
        <f t="shared" si="4"/>
        <v>15211</v>
      </c>
      <c r="G20" s="7">
        <f t="shared" si="5"/>
        <v>14626</v>
      </c>
      <c r="H20" s="8">
        <f t="shared" si="6"/>
        <v>585</v>
      </c>
      <c r="I20" s="8">
        <f t="shared" si="7"/>
        <v>1170</v>
      </c>
      <c r="J20" s="5">
        <f t="shared" si="8"/>
        <v>15211</v>
      </c>
      <c r="K20" s="5">
        <f t="shared" si="0"/>
        <v>0</v>
      </c>
      <c r="L20" s="8">
        <f t="shared" si="0"/>
        <v>0</v>
      </c>
      <c r="M20" s="8">
        <f t="shared" si="0"/>
        <v>0</v>
      </c>
      <c r="N20" s="5">
        <f t="shared" si="9"/>
        <v>0</v>
      </c>
      <c r="T20" s="16">
        <v>12</v>
      </c>
      <c r="U20" s="6">
        <v>42705</v>
      </c>
      <c r="V20" s="7">
        <f>IF($P$10&lt;1,V19,IF($P$10=12,(V19*3%+V19),V19))</f>
        <v>14626</v>
      </c>
      <c r="W20" s="7">
        <f>IF($P$10&lt;1,W19,IF($P$10=12,(W19*3%+W19),W19))</f>
        <v>14626</v>
      </c>
    </row>
    <row r="21" spans="1:23" ht="24.95" customHeight="1" x14ac:dyDescent="0.2">
      <c r="A21" s="5">
        <v>14</v>
      </c>
      <c r="B21" s="6">
        <v>42767</v>
      </c>
      <c r="C21" s="7">
        <f t="shared" si="1"/>
        <v>14626</v>
      </c>
      <c r="D21" s="8">
        <f t="shared" si="2"/>
        <v>585</v>
      </c>
      <c r="E21" s="8">
        <f t="shared" si="3"/>
        <v>1170</v>
      </c>
      <c r="F21" s="8">
        <f t="shared" si="4"/>
        <v>15211</v>
      </c>
      <c r="G21" s="7">
        <f t="shared" si="5"/>
        <v>14626</v>
      </c>
      <c r="H21" s="8">
        <f t="shared" si="6"/>
        <v>585</v>
      </c>
      <c r="I21" s="8">
        <f t="shared" si="7"/>
        <v>1170</v>
      </c>
      <c r="J21" s="5">
        <f t="shared" si="8"/>
        <v>15211</v>
      </c>
      <c r="K21" s="5">
        <f t="shared" si="0"/>
        <v>0</v>
      </c>
      <c r="L21" s="8">
        <f t="shared" si="0"/>
        <v>0</v>
      </c>
      <c r="M21" s="8">
        <f t="shared" si="0"/>
        <v>0</v>
      </c>
      <c r="N21" s="5">
        <f t="shared" si="9"/>
        <v>0</v>
      </c>
      <c r="T21" s="14">
        <v>13</v>
      </c>
      <c r="U21" s="6">
        <v>42736</v>
      </c>
      <c r="V21" s="7">
        <f t="shared" ref="V11:W71" si="10">IF($P$10&lt;1,V20,IF($P$10=1,(V20*3%+V20),V20))</f>
        <v>14626</v>
      </c>
      <c r="W21" s="7">
        <f t="shared" si="10"/>
        <v>14626</v>
      </c>
    </row>
    <row r="22" spans="1:23" ht="24.95" customHeight="1" x14ac:dyDescent="0.2">
      <c r="A22" s="5">
        <v>15</v>
      </c>
      <c r="B22" s="6">
        <v>42795</v>
      </c>
      <c r="C22" s="7">
        <f t="shared" si="1"/>
        <v>14626</v>
      </c>
      <c r="D22" s="8">
        <f t="shared" si="2"/>
        <v>585</v>
      </c>
      <c r="E22" s="8">
        <f t="shared" si="3"/>
        <v>1170</v>
      </c>
      <c r="F22" s="8">
        <f t="shared" si="4"/>
        <v>15211</v>
      </c>
      <c r="G22" s="7">
        <f t="shared" si="5"/>
        <v>14626</v>
      </c>
      <c r="H22" s="8">
        <f t="shared" si="6"/>
        <v>585</v>
      </c>
      <c r="I22" s="8">
        <f t="shared" si="7"/>
        <v>1170</v>
      </c>
      <c r="J22" s="5">
        <f t="shared" si="8"/>
        <v>15211</v>
      </c>
      <c r="K22" s="5">
        <f t="shared" si="0"/>
        <v>0</v>
      </c>
      <c r="L22" s="8">
        <f t="shared" si="0"/>
        <v>0</v>
      </c>
      <c r="M22" s="8">
        <f t="shared" si="0"/>
        <v>0</v>
      </c>
      <c r="N22" s="5">
        <f t="shared" si="9"/>
        <v>0</v>
      </c>
      <c r="T22" s="16">
        <v>14</v>
      </c>
      <c r="U22" s="6">
        <v>42767</v>
      </c>
      <c r="V22" s="7">
        <f t="shared" si="10"/>
        <v>14626</v>
      </c>
      <c r="W22" s="7">
        <f t="shared" si="10"/>
        <v>14626</v>
      </c>
    </row>
    <row r="23" spans="1:23" ht="24.95" customHeight="1" x14ac:dyDescent="0.2">
      <c r="A23" s="5">
        <v>16</v>
      </c>
      <c r="B23" s="6">
        <v>42826</v>
      </c>
      <c r="C23" s="7">
        <f t="shared" si="1"/>
        <v>14626</v>
      </c>
      <c r="D23" s="8">
        <f t="shared" si="2"/>
        <v>585</v>
      </c>
      <c r="E23" s="8">
        <f t="shared" si="3"/>
        <v>1170</v>
      </c>
      <c r="F23" s="8">
        <f t="shared" si="4"/>
        <v>15211</v>
      </c>
      <c r="G23" s="7">
        <f t="shared" si="5"/>
        <v>14626</v>
      </c>
      <c r="H23" s="8">
        <f t="shared" si="6"/>
        <v>585</v>
      </c>
      <c r="I23" s="8">
        <f t="shared" si="7"/>
        <v>1170</v>
      </c>
      <c r="J23" s="5">
        <f t="shared" si="8"/>
        <v>15211</v>
      </c>
      <c r="K23" s="5">
        <f t="shared" si="0"/>
        <v>0</v>
      </c>
      <c r="L23" s="8">
        <f t="shared" si="0"/>
        <v>0</v>
      </c>
      <c r="M23" s="8">
        <f t="shared" si="0"/>
        <v>0</v>
      </c>
      <c r="N23" s="5">
        <f t="shared" si="9"/>
        <v>0</v>
      </c>
      <c r="T23" s="14">
        <v>15</v>
      </c>
      <c r="U23" s="6">
        <v>42795</v>
      </c>
      <c r="V23" s="7">
        <f t="shared" si="10"/>
        <v>14626</v>
      </c>
      <c r="W23" s="7">
        <f t="shared" si="10"/>
        <v>14626</v>
      </c>
    </row>
    <row r="24" spans="1:23" ht="24.95" customHeight="1" x14ac:dyDescent="0.2">
      <c r="A24" s="5">
        <v>17</v>
      </c>
      <c r="B24" s="6">
        <v>42856</v>
      </c>
      <c r="C24" s="7">
        <f t="shared" si="1"/>
        <v>14626</v>
      </c>
      <c r="D24" s="8">
        <f t="shared" si="2"/>
        <v>585</v>
      </c>
      <c r="E24" s="8">
        <f t="shared" si="3"/>
        <v>1170</v>
      </c>
      <c r="F24" s="8">
        <f t="shared" si="4"/>
        <v>15211</v>
      </c>
      <c r="G24" s="7">
        <f t="shared" si="5"/>
        <v>14626</v>
      </c>
      <c r="H24" s="8">
        <f t="shared" si="6"/>
        <v>585</v>
      </c>
      <c r="I24" s="8">
        <f t="shared" si="7"/>
        <v>1170</v>
      </c>
      <c r="J24" s="5">
        <f t="shared" si="8"/>
        <v>15211</v>
      </c>
      <c r="K24" s="5">
        <f t="shared" si="0"/>
        <v>0</v>
      </c>
      <c r="L24" s="8">
        <f t="shared" si="0"/>
        <v>0</v>
      </c>
      <c r="M24" s="8">
        <f t="shared" si="0"/>
        <v>0</v>
      </c>
      <c r="N24" s="5">
        <f t="shared" si="9"/>
        <v>0</v>
      </c>
      <c r="T24" s="16">
        <v>16</v>
      </c>
      <c r="U24" s="6">
        <v>42826</v>
      </c>
      <c r="V24" s="7">
        <f t="shared" si="10"/>
        <v>14626</v>
      </c>
      <c r="W24" s="7">
        <f t="shared" si="10"/>
        <v>14626</v>
      </c>
    </row>
    <row r="25" spans="1:23" ht="24.95" customHeight="1" x14ac:dyDescent="0.2">
      <c r="A25" s="5">
        <v>18</v>
      </c>
      <c r="B25" s="6">
        <v>42887</v>
      </c>
      <c r="C25" s="7">
        <f t="shared" si="1"/>
        <v>14626</v>
      </c>
      <c r="D25" s="8">
        <f t="shared" si="2"/>
        <v>585</v>
      </c>
      <c r="E25" s="8">
        <f t="shared" si="3"/>
        <v>1170</v>
      </c>
      <c r="F25" s="8">
        <f t="shared" si="4"/>
        <v>15211</v>
      </c>
      <c r="G25" s="7">
        <f t="shared" si="5"/>
        <v>14626</v>
      </c>
      <c r="H25" s="8">
        <f t="shared" si="6"/>
        <v>585</v>
      </c>
      <c r="I25" s="8">
        <f t="shared" si="7"/>
        <v>1170</v>
      </c>
      <c r="J25" s="5">
        <f t="shared" si="8"/>
        <v>15211</v>
      </c>
      <c r="K25" s="5">
        <f t="shared" si="0"/>
        <v>0</v>
      </c>
      <c r="L25" s="8">
        <f t="shared" si="0"/>
        <v>0</v>
      </c>
      <c r="M25" s="8">
        <f t="shared" si="0"/>
        <v>0</v>
      </c>
      <c r="N25" s="5">
        <f t="shared" si="9"/>
        <v>0</v>
      </c>
      <c r="T25" s="14">
        <v>17</v>
      </c>
      <c r="U25" s="6">
        <v>42856</v>
      </c>
      <c r="V25" s="7">
        <f t="shared" si="10"/>
        <v>14626</v>
      </c>
      <c r="W25" s="7">
        <f t="shared" si="10"/>
        <v>14626</v>
      </c>
    </row>
    <row r="26" spans="1:23" ht="24.95" customHeight="1" x14ac:dyDescent="0.2">
      <c r="A26" s="5">
        <v>19</v>
      </c>
      <c r="B26" s="6">
        <v>42917</v>
      </c>
      <c r="C26" s="7">
        <f t="shared" si="1"/>
        <v>14626</v>
      </c>
      <c r="D26" s="8">
        <f>ROUND(C26*5/100,0)</f>
        <v>731</v>
      </c>
      <c r="E26" s="8">
        <f t="shared" si="3"/>
        <v>1170</v>
      </c>
      <c r="F26" s="8">
        <f t="shared" si="4"/>
        <v>15357</v>
      </c>
      <c r="G26" s="7">
        <f t="shared" si="5"/>
        <v>14626</v>
      </c>
      <c r="H26" s="8">
        <f>ROUND(G26*5/100,0)</f>
        <v>731</v>
      </c>
      <c r="I26" s="8">
        <f t="shared" si="7"/>
        <v>1170</v>
      </c>
      <c r="J26" s="5">
        <f t="shared" si="8"/>
        <v>15357</v>
      </c>
      <c r="K26" s="5">
        <f t="shared" si="0"/>
        <v>0</v>
      </c>
      <c r="L26" s="8">
        <f t="shared" si="0"/>
        <v>0</v>
      </c>
      <c r="M26" s="8">
        <f t="shared" si="0"/>
        <v>0</v>
      </c>
      <c r="N26" s="5">
        <f t="shared" si="9"/>
        <v>0</v>
      </c>
      <c r="T26" s="16">
        <v>18</v>
      </c>
      <c r="U26" s="6">
        <v>42887</v>
      </c>
      <c r="V26" s="7">
        <f t="shared" si="10"/>
        <v>14626</v>
      </c>
      <c r="W26" s="7">
        <f t="shared" si="10"/>
        <v>14626</v>
      </c>
    </row>
    <row r="27" spans="1:23" ht="24.95" customHeight="1" x14ac:dyDescent="0.2">
      <c r="A27" s="5">
        <v>20</v>
      </c>
      <c r="B27" s="6">
        <v>42948</v>
      </c>
      <c r="C27" s="7">
        <f t="shared" si="1"/>
        <v>14626</v>
      </c>
      <c r="D27" s="8">
        <f t="shared" ref="D27:D31" si="11">ROUND(C27*5/100,0)</f>
        <v>731</v>
      </c>
      <c r="E27" s="8">
        <f t="shared" si="3"/>
        <v>1170</v>
      </c>
      <c r="F27" s="8">
        <f t="shared" si="4"/>
        <v>15357</v>
      </c>
      <c r="G27" s="7">
        <f t="shared" si="5"/>
        <v>14626</v>
      </c>
      <c r="H27" s="8">
        <f t="shared" ref="H27:H31" si="12">ROUND(G27*5/100,0)</f>
        <v>731</v>
      </c>
      <c r="I27" s="8">
        <f t="shared" si="7"/>
        <v>1170</v>
      </c>
      <c r="J27" s="5">
        <f t="shared" si="8"/>
        <v>15357</v>
      </c>
      <c r="K27" s="5">
        <f t="shared" si="0"/>
        <v>0</v>
      </c>
      <c r="L27" s="8">
        <f t="shared" si="0"/>
        <v>0</v>
      </c>
      <c r="M27" s="8">
        <f t="shared" si="0"/>
        <v>0</v>
      </c>
      <c r="N27" s="5">
        <f t="shared" si="9"/>
        <v>0</v>
      </c>
      <c r="T27" s="14">
        <v>19</v>
      </c>
      <c r="U27" s="6">
        <v>42917</v>
      </c>
      <c r="V27" s="7">
        <f t="shared" si="10"/>
        <v>14626</v>
      </c>
      <c r="W27" s="7">
        <f t="shared" si="10"/>
        <v>14626</v>
      </c>
    </row>
    <row r="28" spans="1:23" ht="24.95" customHeight="1" x14ac:dyDescent="0.2">
      <c r="A28" s="5">
        <v>21</v>
      </c>
      <c r="B28" s="6">
        <v>42979</v>
      </c>
      <c r="C28" s="7">
        <f t="shared" si="1"/>
        <v>14626</v>
      </c>
      <c r="D28" s="8">
        <f t="shared" si="11"/>
        <v>731</v>
      </c>
      <c r="E28" s="8">
        <f t="shared" si="3"/>
        <v>1170</v>
      </c>
      <c r="F28" s="8">
        <f t="shared" si="4"/>
        <v>15357</v>
      </c>
      <c r="G28" s="7">
        <f t="shared" si="5"/>
        <v>14626</v>
      </c>
      <c r="H28" s="8">
        <f t="shared" si="12"/>
        <v>731</v>
      </c>
      <c r="I28" s="8">
        <f t="shared" si="7"/>
        <v>1170</v>
      </c>
      <c r="J28" s="5">
        <f t="shared" si="8"/>
        <v>15357</v>
      </c>
      <c r="K28" s="5">
        <f t="shared" si="0"/>
        <v>0</v>
      </c>
      <c r="L28" s="8">
        <f t="shared" si="0"/>
        <v>0</v>
      </c>
      <c r="M28" s="8">
        <f t="shared" si="0"/>
        <v>0</v>
      </c>
      <c r="N28" s="5">
        <f t="shared" si="9"/>
        <v>0</v>
      </c>
      <c r="T28" s="16">
        <v>20</v>
      </c>
      <c r="U28" s="6">
        <v>42948</v>
      </c>
      <c r="V28" s="7">
        <f t="shared" si="10"/>
        <v>14626</v>
      </c>
      <c r="W28" s="7">
        <f t="shared" si="10"/>
        <v>14626</v>
      </c>
    </row>
    <row r="29" spans="1:23" ht="24.95" customHeight="1" x14ac:dyDescent="0.2">
      <c r="A29" s="5">
        <v>22</v>
      </c>
      <c r="B29" s="6">
        <v>43009</v>
      </c>
      <c r="C29" s="7">
        <f t="shared" si="1"/>
        <v>14626</v>
      </c>
      <c r="D29" s="8">
        <f t="shared" si="11"/>
        <v>731</v>
      </c>
      <c r="E29" s="8">
        <f t="shared" si="3"/>
        <v>1170</v>
      </c>
      <c r="F29" s="8">
        <f t="shared" si="4"/>
        <v>15357</v>
      </c>
      <c r="G29" s="7">
        <f t="shared" si="5"/>
        <v>14626</v>
      </c>
      <c r="H29" s="8">
        <f t="shared" si="12"/>
        <v>731</v>
      </c>
      <c r="I29" s="8">
        <f t="shared" si="7"/>
        <v>1170</v>
      </c>
      <c r="J29" s="5">
        <f t="shared" si="8"/>
        <v>15357</v>
      </c>
      <c r="K29" s="5">
        <f t="shared" si="0"/>
        <v>0</v>
      </c>
      <c r="L29" s="8">
        <f t="shared" si="0"/>
        <v>0</v>
      </c>
      <c r="M29" s="8">
        <f t="shared" si="0"/>
        <v>0</v>
      </c>
      <c r="N29" s="5">
        <f t="shared" si="9"/>
        <v>0</v>
      </c>
      <c r="T29" s="14">
        <v>21</v>
      </c>
      <c r="U29" s="6">
        <v>42979</v>
      </c>
      <c r="V29" s="7">
        <f t="shared" si="10"/>
        <v>14626</v>
      </c>
      <c r="W29" s="7">
        <f t="shared" si="10"/>
        <v>14626</v>
      </c>
    </row>
    <row r="30" spans="1:23" ht="24.95" customHeight="1" x14ac:dyDescent="0.2">
      <c r="A30" s="5">
        <v>23</v>
      </c>
      <c r="B30" s="6">
        <v>43040</v>
      </c>
      <c r="C30" s="7">
        <f t="shared" si="1"/>
        <v>14626</v>
      </c>
      <c r="D30" s="8">
        <f t="shared" si="11"/>
        <v>731</v>
      </c>
      <c r="E30" s="8">
        <f t="shared" si="3"/>
        <v>1170</v>
      </c>
      <c r="F30" s="8">
        <f t="shared" si="4"/>
        <v>15357</v>
      </c>
      <c r="G30" s="7">
        <f t="shared" si="5"/>
        <v>14626</v>
      </c>
      <c r="H30" s="8">
        <f t="shared" si="12"/>
        <v>731</v>
      </c>
      <c r="I30" s="8">
        <f t="shared" si="7"/>
        <v>1170</v>
      </c>
      <c r="J30" s="5">
        <f t="shared" si="8"/>
        <v>15357</v>
      </c>
      <c r="K30" s="5">
        <f t="shared" si="0"/>
        <v>0</v>
      </c>
      <c r="L30" s="8">
        <f t="shared" si="0"/>
        <v>0</v>
      </c>
      <c r="M30" s="8">
        <f t="shared" si="0"/>
        <v>0</v>
      </c>
      <c r="N30" s="5">
        <f t="shared" si="9"/>
        <v>0</v>
      </c>
      <c r="T30" s="16">
        <v>22</v>
      </c>
      <c r="U30" s="6">
        <v>43009</v>
      </c>
      <c r="V30" s="7">
        <f t="shared" si="10"/>
        <v>14626</v>
      </c>
      <c r="W30" s="7">
        <f t="shared" si="10"/>
        <v>14626</v>
      </c>
    </row>
    <row r="31" spans="1:23" ht="24.95" customHeight="1" x14ac:dyDescent="0.2">
      <c r="A31" s="5">
        <v>24</v>
      </c>
      <c r="B31" s="6">
        <v>43070</v>
      </c>
      <c r="C31" s="7">
        <f t="shared" si="1"/>
        <v>14626</v>
      </c>
      <c r="D31" s="8">
        <f t="shared" si="11"/>
        <v>731</v>
      </c>
      <c r="E31" s="8">
        <f t="shared" si="3"/>
        <v>1170</v>
      </c>
      <c r="F31" s="8">
        <f t="shared" si="4"/>
        <v>15357</v>
      </c>
      <c r="G31" s="7">
        <f t="shared" si="5"/>
        <v>14626</v>
      </c>
      <c r="H31" s="8">
        <f t="shared" si="12"/>
        <v>731</v>
      </c>
      <c r="I31" s="8">
        <f t="shared" si="7"/>
        <v>1170</v>
      </c>
      <c r="J31" s="5">
        <f t="shared" si="8"/>
        <v>15357</v>
      </c>
      <c r="K31" s="5">
        <f t="shared" si="0"/>
        <v>0</v>
      </c>
      <c r="L31" s="8">
        <f t="shared" si="0"/>
        <v>0</v>
      </c>
      <c r="M31" s="8">
        <f t="shared" si="0"/>
        <v>0</v>
      </c>
      <c r="N31" s="5">
        <f t="shared" si="9"/>
        <v>0</v>
      </c>
      <c r="T31" s="14">
        <v>23</v>
      </c>
      <c r="U31" s="6">
        <v>43040</v>
      </c>
      <c r="V31" s="7">
        <f t="shared" si="10"/>
        <v>14626</v>
      </c>
      <c r="W31" s="7">
        <f t="shared" si="10"/>
        <v>14626</v>
      </c>
    </row>
    <row r="32" spans="1:23" ht="24.95" customHeight="1" x14ac:dyDescent="0.2">
      <c r="A32" s="5">
        <v>25</v>
      </c>
      <c r="B32" s="6">
        <v>43101</v>
      </c>
      <c r="C32" s="7">
        <f t="shared" si="1"/>
        <v>14626</v>
      </c>
      <c r="D32" s="8">
        <f>ROUND(C32*7/100,0)</f>
        <v>1024</v>
      </c>
      <c r="E32" s="8">
        <f t="shared" si="3"/>
        <v>1170</v>
      </c>
      <c r="F32" s="8">
        <f t="shared" si="4"/>
        <v>15650</v>
      </c>
      <c r="G32" s="7">
        <f t="shared" si="5"/>
        <v>14626</v>
      </c>
      <c r="H32" s="8">
        <f>ROUND(G32*7/100,0)</f>
        <v>1024</v>
      </c>
      <c r="I32" s="8">
        <f t="shared" si="7"/>
        <v>1170</v>
      </c>
      <c r="J32" s="5">
        <f t="shared" si="8"/>
        <v>15650</v>
      </c>
      <c r="K32" s="5">
        <f t="shared" si="0"/>
        <v>0</v>
      </c>
      <c r="L32" s="8">
        <f t="shared" si="0"/>
        <v>0</v>
      </c>
      <c r="M32" s="8">
        <f t="shared" si="0"/>
        <v>0</v>
      </c>
      <c r="N32" s="5">
        <f t="shared" si="9"/>
        <v>0</v>
      </c>
      <c r="T32" s="16">
        <v>24</v>
      </c>
      <c r="U32" s="6">
        <v>43070</v>
      </c>
      <c r="V32" s="7">
        <f t="shared" si="10"/>
        <v>14626</v>
      </c>
      <c r="W32" s="7">
        <f t="shared" si="10"/>
        <v>14626</v>
      </c>
    </row>
    <row r="33" spans="1:23" ht="24.95" customHeight="1" x14ac:dyDescent="0.2">
      <c r="A33" s="5">
        <v>26</v>
      </c>
      <c r="B33" s="6">
        <v>43132</v>
      </c>
      <c r="C33" s="7">
        <f t="shared" si="1"/>
        <v>14626</v>
      </c>
      <c r="D33" s="8">
        <f t="shared" ref="D33:D37" si="13">ROUND(C33*7/100,0)</f>
        <v>1024</v>
      </c>
      <c r="E33" s="8">
        <f t="shared" si="3"/>
        <v>1170</v>
      </c>
      <c r="F33" s="8">
        <f t="shared" si="4"/>
        <v>15650</v>
      </c>
      <c r="G33" s="7">
        <f t="shared" si="5"/>
        <v>14626</v>
      </c>
      <c r="H33" s="8">
        <f t="shared" ref="H33:H37" si="14">ROUND(G33*7/100,0)</f>
        <v>1024</v>
      </c>
      <c r="I33" s="8">
        <f t="shared" si="7"/>
        <v>1170</v>
      </c>
      <c r="J33" s="5">
        <f t="shared" si="8"/>
        <v>15650</v>
      </c>
      <c r="K33" s="5">
        <f t="shared" si="0"/>
        <v>0</v>
      </c>
      <c r="L33" s="8">
        <f t="shared" si="0"/>
        <v>0</v>
      </c>
      <c r="M33" s="8">
        <f t="shared" si="0"/>
        <v>0</v>
      </c>
      <c r="N33" s="5">
        <f t="shared" si="9"/>
        <v>0</v>
      </c>
      <c r="T33" s="14">
        <v>25</v>
      </c>
      <c r="U33" s="6">
        <v>43101</v>
      </c>
      <c r="V33" s="7">
        <f t="shared" si="10"/>
        <v>14626</v>
      </c>
      <c r="W33" s="7">
        <f t="shared" si="10"/>
        <v>14626</v>
      </c>
    </row>
    <row r="34" spans="1:23" ht="24.95" customHeight="1" x14ac:dyDescent="0.2">
      <c r="A34" s="5">
        <v>27</v>
      </c>
      <c r="B34" s="6">
        <v>43160</v>
      </c>
      <c r="C34" s="7">
        <f t="shared" si="1"/>
        <v>14626</v>
      </c>
      <c r="D34" s="8">
        <f t="shared" si="13"/>
        <v>1024</v>
      </c>
      <c r="E34" s="8">
        <f t="shared" si="3"/>
        <v>1170</v>
      </c>
      <c r="F34" s="8">
        <f t="shared" si="4"/>
        <v>15650</v>
      </c>
      <c r="G34" s="7">
        <f t="shared" si="5"/>
        <v>14626</v>
      </c>
      <c r="H34" s="8">
        <f t="shared" si="14"/>
        <v>1024</v>
      </c>
      <c r="I34" s="8">
        <f t="shared" si="7"/>
        <v>1170</v>
      </c>
      <c r="J34" s="5">
        <f t="shared" si="8"/>
        <v>15650</v>
      </c>
      <c r="K34" s="5">
        <f t="shared" si="0"/>
        <v>0</v>
      </c>
      <c r="L34" s="8">
        <f t="shared" si="0"/>
        <v>0</v>
      </c>
      <c r="M34" s="8">
        <f t="shared" si="0"/>
        <v>0</v>
      </c>
      <c r="N34" s="5">
        <f t="shared" si="9"/>
        <v>0</v>
      </c>
      <c r="T34" s="16">
        <v>26</v>
      </c>
      <c r="U34" s="6">
        <v>43132</v>
      </c>
      <c r="V34" s="7">
        <f t="shared" si="10"/>
        <v>14626</v>
      </c>
      <c r="W34" s="7">
        <f t="shared" si="10"/>
        <v>14626</v>
      </c>
    </row>
    <row r="35" spans="1:23" ht="24.95" customHeight="1" x14ac:dyDescent="0.2">
      <c r="A35" s="5">
        <v>28</v>
      </c>
      <c r="B35" s="6">
        <v>43191</v>
      </c>
      <c r="C35" s="7">
        <f t="shared" si="1"/>
        <v>14626</v>
      </c>
      <c r="D35" s="8">
        <f t="shared" si="13"/>
        <v>1024</v>
      </c>
      <c r="E35" s="8">
        <f t="shared" si="3"/>
        <v>1170</v>
      </c>
      <c r="F35" s="8">
        <f t="shared" si="4"/>
        <v>15650</v>
      </c>
      <c r="G35" s="7">
        <f t="shared" si="5"/>
        <v>14626</v>
      </c>
      <c r="H35" s="8">
        <f t="shared" si="14"/>
        <v>1024</v>
      </c>
      <c r="I35" s="8">
        <f t="shared" si="7"/>
        <v>1170</v>
      </c>
      <c r="J35" s="5">
        <f t="shared" si="8"/>
        <v>15650</v>
      </c>
      <c r="K35" s="5">
        <f t="shared" si="0"/>
        <v>0</v>
      </c>
      <c r="L35" s="8">
        <f t="shared" si="0"/>
        <v>0</v>
      </c>
      <c r="M35" s="8">
        <f t="shared" si="0"/>
        <v>0</v>
      </c>
      <c r="N35" s="5">
        <f t="shared" si="9"/>
        <v>0</v>
      </c>
      <c r="T35" s="14">
        <v>27</v>
      </c>
      <c r="U35" s="6">
        <v>43160</v>
      </c>
      <c r="V35" s="7">
        <f t="shared" si="10"/>
        <v>14626</v>
      </c>
      <c r="W35" s="7">
        <f t="shared" si="10"/>
        <v>14626</v>
      </c>
    </row>
    <row r="36" spans="1:23" ht="24.95" customHeight="1" x14ac:dyDescent="0.2">
      <c r="A36" s="5">
        <v>29</v>
      </c>
      <c r="B36" s="6">
        <v>43221</v>
      </c>
      <c r="C36" s="7">
        <f t="shared" si="1"/>
        <v>14626</v>
      </c>
      <c r="D36" s="8">
        <f t="shared" si="13"/>
        <v>1024</v>
      </c>
      <c r="E36" s="8">
        <f t="shared" si="3"/>
        <v>1170</v>
      </c>
      <c r="F36" s="8">
        <f t="shared" si="4"/>
        <v>15650</v>
      </c>
      <c r="G36" s="7">
        <f t="shared" si="5"/>
        <v>14626</v>
      </c>
      <c r="H36" s="8">
        <f t="shared" si="14"/>
        <v>1024</v>
      </c>
      <c r="I36" s="8">
        <f t="shared" si="7"/>
        <v>1170</v>
      </c>
      <c r="J36" s="5">
        <f t="shared" si="8"/>
        <v>15650</v>
      </c>
      <c r="K36" s="5">
        <f t="shared" si="0"/>
        <v>0</v>
      </c>
      <c r="L36" s="8">
        <f t="shared" si="0"/>
        <v>0</v>
      </c>
      <c r="M36" s="8">
        <f t="shared" si="0"/>
        <v>0</v>
      </c>
      <c r="N36" s="5">
        <f t="shared" si="9"/>
        <v>0</v>
      </c>
      <c r="T36" s="16">
        <v>28</v>
      </c>
      <c r="U36" s="6">
        <v>43191</v>
      </c>
      <c r="V36" s="7">
        <f t="shared" si="10"/>
        <v>14626</v>
      </c>
      <c r="W36" s="7">
        <f t="shared" si="10"/>
        <v>14626</v>
      </c>
    </row>
    <row r="37" spans="1:23" ht="24.95" customHeight="1" x14ac:dyDescent="0.2">
      <c r="A37" s="5">
        <v>30</v>
      </c>
      <c r="B37" s="6">
        <v>43252</v>
      </c>
      <c r="C37" s="7">
        <f t="shared" si="1"/>
        <v>14626</v>
      </c>
      <c r="D37" s="8">
        <f t="shared" si="13"/>
        <v>1024</v>
      </c>
      <c r="E37" s="8">
        <f t="shared" si="3"/>
        <v>1170</v>
      </c>
      <c r="F37" s="8">
        <f t="shared" si="4"/>
        <v>15650</v>
      </c>
      <c r="G37" s="7">
        <f t="shared" si="5"/>
        <v>14626</v>
      </c>
      <c r="H37" s="8">
        <f t="shared" si="14"/>
        <v>1024</v>
      </c>
      <c r="I37" s="8">
        <f t="shared" si="7"/>
        <v>1170</v>
      </c>
      <c r="J37" s="5">
        <f t="shared" si="8"/>
        <v>15650</v>
      </c>
      <c r="K37" s="5">
        <f t="shared" si="0"/>
        <v>0</v>
      </c>
      <c r="L37" s="8">
        <f t="shared" si="0"/>
        <v>0</v>
      </c>
      <c r="M37" s="8">
        <f t="shared" si="0"/>
        <v>0</v>
      </c>
      <c r="N37" s="5">
        <f t="shared" si="9"/>
        <v>0</v>
      </c>
      <c r="T37" s="14">
        <v>29</v>
      </c>
      <c r="U37" s="6">
        <v>43221</v>
      </c>
      <c r="V37" s="7">
        <f t="shared" si="10"/>
        <v>14626</v>
      </c>
      <c r="W37" s="7">
        <f t="shared" si="10"/>
        <v>14626</v>
      </c>
    </row>
    <row r="38" spans="1:23" ht="24.95" customHeight="1" x14ac:dyDescent="0.2">
      <c r="A38" s="5">
        <v>31</v>
      </c>
      <c r="B38" s="6">
        <v>43282</v>
      </c>
      <c r="C38" s="7">
        <f t="shared" si="1"/>
        <v>14626</v>
      </c>
      <c r="D38" s="8">
        <f>ROUND(C38*9/100,0)</f>
        <v>1316</v>
      </c>
      <c r="E38" s="8">
        <f t="shared" si="3"/>
        <v>1170</v>
      </c>
      <c r="F38" s="8">
        <f t="shared" si="4"/>
        <v>15942</v>
      </c>
      <c r="G38" s="7">
        <f t="shared" si="5"/>
        <v>14626</v>
      </c>
      <c r="H38" s="8">
        <f>ROUND(G38*9/100,0)</f>
        <v>1316</v>
      </c>
      <c r="I38" s="8">
        <f t="shared" si="7"/>
        <v>1170</v>
      </c>
      <c r="J38" s="5">
        <f t="shared" si="8"/>
        <v>15942</v>
      </c>
      <c r="K38" s="5">
        <f t="shared" si="0"/>
        <v>0</v>
      </c>
      <c r="L38" s="8">
        <f t="shared" si="0"/>
        <v>0</v>
      </c>
      <c r="M38" s="8">
        <f t="shared" si="0"/>
        <v>0</v>
      </c>
      <c r="N38" s="5">
        <f t="shared" si="9"/>
        <v>0</v>
      </c>
      <c r="T38" s="16">
        <v>30</v>
      </c>
      <c r="U38" s="6">
        <v>43252</v>
      </c>
      <c r="V38" s="7">
        <f t="shared" si="10"/>
        <v>14626</v>
      </c>
      <c r="W38" s="7">
        <f t="shared" si="10"/>
        <v>14626</v>
      </c>
    </row>
    <row r="39" spans="1:23" ht="24.95" customHeight="1" x14ac:dyDescent="0.2">
      <c r="A39" s="5">
        <v>32</v>
      </c>
      <c r="B39" s="6">
        <v>43313</v>
      </c>
      <c r="C39" s="7">
        <f t="shared" si="1"/>
        <v>14626</v>
      </c>
      <c r="D39" s="8">
        <f t="shared" ref="D39:D43" si="15">ROUND(C39*9/100,0)</f>
        <v>1316</v>
      </c>
      <c r="E39" s="8">
        <f t="shared" si="3"/>
        <v>1170</v>
      </c>
      <c r="F39" s="8">
        <f t="shared" si="4"/>
        <v>15942</v>
      </c>
      <c r="G39" s="7">
        <f t="shared" si="5"/>
        <v>14626</v>
      </c>
      <c r="H39" s="8">
        <f t="shared" ref="H39:H43" si="16">ROUND(G39*9/100,0)</f>
        <v>1316</v>
      </c>
      <c r="I39" s="8">
        <f t="shared" si="7"/>
        <v>1170</v>
      </c>
      <c r="J39" s="5">
        <f t="shared" si="8"/>
        <v>15942</v>
      </c>
      <c r="K39" s="5">
        <f t="shared" si="0"/>
        <v>0</v>
      </c>
      <c r="L39" s="8">
        <f t="shared" si="0"/>
        <v>0</v>
      </c>
      <c r="M39" s="8">
        <f t="shared" si="0"/>
        <v>0</v>
      </c>
      <c r="N39" s="5">
        <f t="shared" si="9"/>
        <v>0</v>
      </c>
      <c r="T39" s="14">
        <v>31</v>
      </c>
      <c r="U39" s="6">
        <v>43282</v>
      </c>
      <c r="V39" s="7">
        <f t="shared" si="10"/>
        <v>14626</v>
      </c>
      <c r="W39" s="7">
        <f t="shared" si="10"/>
        <v>14626</v>
      </c>
    </row>
    <row r="40" spans="1:23" ht="24.95" customHeight="1" x14ac:dyDescent="0.2">
      <c r="A40" s="5">
        <v>33</v>
      </c>
      <c r="B40" s="6">
        <v>43344</v>
      </c>
      <c r="C40" s="7">
        <f t="shared" si="1"/>
        <v>14626</v>
      </c>
      <c r="D40" s="8">
        <f t="shared" si="15"/>
        <v>1316</v>
      </c>
      <c r="E40" s="8">
        <f t="shared" si="3"/>
        <v>1170</v>
      </c>
      <c r="F40" s="8">
        <f t="shared" si="4"/>
        <v>15942</v>
      </c>
      <c r="G40" s="7">
        <f t="shared" si="5"/>
        <v>14626</v>
      </c>
      <c r="H40" s="8">
        <f t="shared" si="16"/>
        <v>1316</v>
      </c>
      <c r="I40" s="8">
        <f t="shared" si="7"/>
        <v>1170</v>
      </c>
      <c r="J40" s="5">
        <f t="shared" si="8"/>
        <v>15942</v>
      </c>
      <c r="K40" s="5">
        <f t="shared" si="0"/>
        <v>0</v>
      </c>
      <c r="L40" s="8">
        <f t="shared" si="0"/>
        <v>0</v>
      </c>
      <c r="M40" s="8">
        <f t="shared" si="0"/>
        <v>0</v>
      </c>
      <c r="N40" s="5">
        <f t="shared" si="9"/>
        <v>0</v>
      </c>
      <c r="T40" s="16">
        <v>32</v>
      </c>
      <c r="U40" s="6">
        <v>43313</v>
      </c>
      <c r="V40" s="7">
        <f t="shared" si="10"/>
        <v>14626</v>
      </c>
      <c r="W40" s="7">
        <f t="shared" si="10"/>
        <v>14626</v>
      </c>
    </row>
    <row r="41" spans="1:23" ht="24.95" customHeight="1" x14ac:dyDescent="0.2">
      <c r="A41" s="5">
        <v>34</v>
      </c>
      <c r="B41" s="6">
        <v>43374</v>
      </c>
      <c r="C41" s="7">
        <f t="shared" si="1"/>
        <v>14626</v>
      </c>
      <c r="D41" s="8">
        <f t="shared" si="15"/>
        <v>1316</v>
      </c>
      <c r="E41" s="8">
        <f t="shared" si="3"/>
        <v>1170</v>
      </c>
      <c r="F41" s="8">
        <f t="shared" si="4"/>
        <v>15942</v>
      </c>
      <c r="G41" s="7">
        <f t="shared" si="5"/>
        <v>14626</v>
      </c>
      <c r="H41" s="8">
        <f t="shared" si="16"/>
        <v>1316</v>
      </c>
      <c r="I41" s="8">
        <f t="shared" si="7"/>
        <v>1170</v>
      </c>
      <c r="J41" s="5">
        <f t="shared" si="8"/>
        <v>15942</v>
      </c>
      <c r="K41" s="5">
        <f t="shared" si="0"/>
        <v>0</v>
      </c>
      <c r="L41" s="8">
        <f t="shared" si="0"/>
        <v>0</v>
      </c>
      <c r="M41" s="8">
        <f t="shared" si="0"/>
        <v>0</v>
      </c>
      <c r="N41" s="5">
        <f t="shared" si="9"/>
        <v>0</v>
      </c>
      <c r="T41" s="14">
        <v>33</v>
      </c>
      <c r="U41" s="6">
        <v>43344</v>
      </c>
      <c r="V41" s="7">
        <f t="shared" si="10"/>
        <v>14626</v>
      </c>
      <c r="W41" s="7">
        <f t="shared" si="10"/>
        <v>14626</v>
      </c>
    </row>
    <row r="42" spans="1:23" ht="24.95" customHeight="1" x14ac:dyDescent="0.2">
      <c r="A42" s="5">
        <v>35</v>
      </c>
      <c r="B42" s="6">
        <v>43405</v>
      </c>
      <c r="C42" s="7">
        <f t="shared" si="1"/>
        <v>14626</v>
      </c>
      <c r="D42" s="8">
        <f t="shared" si="15"/>
        <v>1316</v>
      </c>
      <c r="E42" s="8">
        <f t="shared" si="3"/>
        <v>1170</v>
      </c>
      <c r="F42" s="8">
        <f t="shared" si="4"/>
        <v>15942</v>
      </c>
      <c r="G42" s="7">
        <f t="shared" si="5"/>
        <v>14626</v>
      </c>
      <c r="H42" s="8">
        <f t="shared" si="16"/>
        <v>1316</v>
      </c>
      <c r="I42" s="8">
        <f t="shared" si="7"/>
        <v>1170</v>
      </c>
      <c r="J42" s="5">
        <f t="shared" si="8"/>
        <v>15942</v>
      </c>
      <c r="K42" s="5">
        <f t="shared" si="0"/>
        <v>0</v>
      </c>
      <c r="L42" s="8">
        <f t="shared" si="0"/>
        <v>0</v>
      </c>
      <c r="M42" s="8">
        <f t="shared" si="0"/>
        <v>0</v>
      </c>
      <c r="N42" s="5">
        <f t="shared" si="9"/>
        <v>0</v>
      </c>
      <c r="T42" s="16">
        <v>34</v>
      </c>
      <c r="U42" s="6">
        <v>43374</v>
      </c>
      <c r="V42" s="7">
        <f t="shared" si="10"/>
        <v>14626</v>
      </c>
      <c r="W42" s="7">
        <f t="shared" si="10"/>
        <v>14626</v>
      </c>
    </row>
    <row r="43" spans="1:23" ht="24.95" customHeight="1" x14ac:dyDescent="0.2">
      <c r="A43" s="5">
        <v>36</v>
      </c>
      <c r="B43" s="6">
        <v>43435</v>
      </c>
      <c r="C43" s="7">
        <f t="shared" si="1"/>
        <v>14626</v>
      </c>
      <c r="D43" s="8">
        <f t="shared" si="15"/>
        <v>1316</v>
      </c>
      <c r="E43" s="8">
        <f t="shared" si="3"/>
        <v>1170</v>
      </c>
      <c r="F43" s="8">
        <f t="shared" si="4"/>
        <v>15942</v>
      </c>
      <c r="G43" s="7">
        <f t="shared" si="5"/>
        <v>14626</v>
      </c>
      <c r="H43" s="8">
        <f t="shared" si="16"/>
        <v>1316</v>
      </c>
      <c r="I43" s="8">
        <f t="shared" si="7"/>
        <v>1170</v>
      </c>
      <c r="J43" s="5">
        <f t="shared" si="8"/>
        <v>15942</v>
      </c>
      <c r="K43" s="5">
        <f t="shared" si="0"/>
        <v>0</v>
      </c>
      <c r="L43" s="8">
        <f t="shared" si="0"/>
        <v>0</v>
      </c>
      <c r="M43" s="8">
        <f t="shared" si="0"/>
        <v>0</v>
      </c>
      <c r="N43" s="5">
        <f t="shared" si="9"/>
        <v>0</v>
      </c>
      <c r="T43" s="14">
        <v>35</v>
      </c>
      <c r="U43" s="6">
        <v>43405</v>
      </c>
      <c r="V43" s="7">
        <f t="shared" si="10"/>
        <v>14626</v>
      </c>
      <c r="W43" s="7">
        <f t="shared" si="10"/>
        <v>14626</v>
      </c>
    </row>
    <row r="44" spans="1:23" ht="24.95" customHeight="1" x14ac:dyDescent="0.2">
      <c r="A44" s="5">
        <v>37</v>
      </c>
      <c r="B44" s="6">
        <v>43466</v>
      </c>
      <c r="C44" s="7">
        <f t="shared" si="1"/>
        <v>14626</v>
      </c>
      <c r="D44" s="8">
        <f>ROUND(C44*12/100,0)</f>
        <v>1755</v>
      </c>
      <c r="E44" s="8">
        <f t="shared" si="3"/>
        <v>1170</v>
      </c>
      <c r="F44" s="8">
        <f t="shared" si="4"/>
        <v>16381</v>
      </c>
      <c r="G44" s="7">
        <f t="shared" si="5"/>
        <v>14626</v>
      </c>
      <c r="H44" s="8">
        <f>ROUND(G44*12/100,0)</f>
        <v>1755</v>
      </c>
      <c r="I44" s="8">
        <f t="shared" si="7"/>
        <v>1170</v>
      </c>
      <c r="J44" s="5">
        <f t="shared" si="8"/>
        <v>16381</v>
      </c>
      <c r="K44" s="5">
        <f t="shared" si="0"/>
        <v>0</v>
      </c>
      <c r="L44" s="8">
        <f t="shared" si="0"/>
        <v>0</v>
      </c>
      <c r="M44" s="8">
        <f t="shared" si="0"/>
        <v>0</v>
      </c>
      <c r="N44" s="5">
        <f t="shared" si="9"/>
        <v>0</v>
      </c>
      <c r="T44" s="16">
        <v>36</v>
      </c>
      <c r="U44" s="6">
        <v>43435</v>
      </c>
      <c r="V44" s="7">
        <f t="shared" si="10"/>
        <v>14626</v>
      </c>
      <c r="W44" s="7">
        <f t="shared" si="10"/>
        <v>14626</v>
      </c>
    </row>
    <row r="45" spans="1:23" ht="24.95" customHeight="1" x14ac:dyDescent="0.2">
      <c r="A45" s="5">
        <v>38</v>
      </c>
      <c r="B45" s="6">
        <v>43497</v>
      </c>
      <c r="C45" s="7">
        <f t="shared" si="1"/>
        <v>14626</v>
      </c>
      <c r="D45" s="8">
        <f t="shared" ref="D45:D49" si="17">ROUND(C45*12/100,0)</f>
        <v>1755</v>
      </c>
      <c r="E45" s="8">
        <f t="shared" si="3"/>
        <v>1170</v>
      </c>
      <c r="F45" s="8">
        <f t="shared" si="4"/>
        <v>16381</v>
      </c>
      <c r="G45" s="7">
        <f t="shared" si="5"/>
        <v>14626</v>
      </c>
      <c r="H45" s="8">
        <f t="shared" ref="H45:H49" si="18">ROUND(G45*12/100,0)</f>
        <v>1755</v>
      </c>
      <c r="I45" s="8">
        <f t="shared" si="7"/>
        <v>1170</v>
      </c>
      <c r="J45" s="5">
        <f t="shared" si="8"/>
        <v>16381</v>
      </c>
      <c r="K45" s="5">
        <f t="shared" si="0"/>
        <v>0</v>
      </c>
      <c r="L45" s="8">
        <f t="shared" si="0"/>
        <v>0</v>
      </c>
      <c r="M45" s="8">
        <f t="shared" si="0"/>
        <v>0</v>
      </c>
      <c r="N45" s="5">
        <f t="shared" si="9"/>
        <v>0</v>
      </c>
      <c r="T45" s="14">
        <v>37</v>
      </c>
      <c r="U45" s="6">
        <v>43466</v>
      </c>
      <c r="V45" s="7">
        <f t="shared" si="10"/>
        <v>14626</v>
      </c>
      <c r="W45" s="7">
        <f t="shared" si="10"/>
        <v>14626</v>
      </c>
    </row>
    <row r="46" spans="1:23" ht="24.95" customHeight="1" x14ac:dyDescent="0.2">
      <c r="A46" s="5">
        <v>39</v>
      </c>
      <c r="B46" s="6">
        <v>43525</v>
      </c>
      <c r="C46" s="7">
        <f t="shared" si="1"/>
        <v>14626</v>
      </c>
      <c r="D46" s="8">
        <f t="shared" si="17"/>
        <v>1755</v>
      </c>
      <c r="E46" s="8">
        <f t="shared" si="3"/>
        <v>1170</v>
      </c>
      <c r="F46" s="8">
        <f t="shared" si="4"/>
        <v>16381</v>
      </c>
      <c r="G46" s="7">
        <f t="shared" si="5"/>
        <v>14626</v>
      </c>
      <c r="H46" s="8">
        <f t="shared" si="18"/>
        <v>1755</v>
      </c>
      <c r="I46" s="8">
        <f t="shared" si="7"/>
        <v>1170</v>
      </c>
      <c r="J46" s="5">
        <f t="shared" si="8"/>
        <v>16381</v>
      </c>
      <c r="K46" s="5">
        <f t="shared" si="0"/>
        <v>0</v>
      </c>
      <c r="L46" s="8">
        <f t="shared" si="0"/>
        <v>0</v>
      </c>
      <c r="M46" s="8">
        <f t="shared" si="0"/>
        <v>0</v>
      </c>
      <c r="N46" s="5">
        <f t="shared" si="9"/>
        <v>0</v>
      </c>
      <c r="T46" s="16">
        <v>38</v>
      </c>
      <c r="U46" s="6">
        <v>43497</v>
      </c>
      <c r="V46" s="7">
        <f t="shared" si="10"/>
        <v>14626</v>
      </c>
      <c r="W46" s="7">
        <f t="shared" si="10"/>
        <v>14626</v>
      </c>
    </row>
    <row r="47" spans="1:23" ht="24.95" customHeight="1" x14ac:dyDescent="0.2">
      <c r="A47" s="5">
        <v>40</v>
      </c>
      <c r="B47" s="6">
        <v>43556</v>
      </c>
      <c r="C47" s="7">
        <f t="shared" si="1"/>
        <v>14626</v>
      </c>
      <c r="D47" s="8">
        <f t="shared" si="17"/>
        <v>1755</v>
      </c>
      <c r="E47" s="8">
        <f t="shared" si="3"/>
        <v>1170</v>
      </c>
      <c r="F47" s="8">
        <f t="shared" si="4"/>
        <v>16381</v>
      </c>
      <c r="G47" s="7">
        <f t="shared" si="5"/>
        <v>14626</v>
      </c>
      <c r="H47" s="8">
        <f t="shared" si="18"/>
        <v>1755</v>
      </c>
      <c r="I47" s="8">
        <f t="shared" si="7"/>
        <v>1170</v>
      </c>
      <c r="J47" s="5">
        <f t="shared" si="8"/>
        <v>16381</v>
      </c>
      <c r="K47" s="5">
        <f t="shared" si="0"/>
        <v>0</v>
      </c>
      <c r="L47" s="8">
        <f t="shared" si="0"/>
        <v>0</v>
      </c>
      <c r="M47" s="8">
        <f t="shared" si="0"/>
        <v>0</v>
      </c>
      <c r="N47" s="5">
        <f t="shared" si="9"/>
        <v>0</v>
      </c>
      <c r="T47" s="14">
        <v>39</v>
      </c>
      <c r="U47" s="6">
        <v>43525</v>
      </c>
      <c r="V47" s="7">
        <f t="shared" si="10"/>
        <v>14626</v>
      </c>
      <c r="W47" s="7">
        <f t="shared" si="10"/>
        <v>14626</v>
      </c>
    </row>
    <row r="48" spans="1:23" ht="24.95" customHeight="1" x14ac:dyDescent="0.2">
      <c r="A48" s="5">
        <v>41</v>
      </c>
      <c r="B48" s="6">
        <v>43586</v>
      </c>
      <c r="C48" s="7">
        <f t="shared" si="1"/>
        <v>14626</v>
      </c>
      <c r="D48" s="8">
        <f t="shared" si="17"/>
        <v>1755</v>
      </c>
      <c r="E48" s="8">
        <f t="shared" si="3"/>
        <v>1170</v>
      </c>
      <c r="F48" s="8">
        <f t="shared" si="4"/>
        <v>16381</v>
      </c>
      <c r="G48" s="7">
        <f t="shared" si="5"/>
        <v>14626</v>
      </c>
      <c r="H48" s="8">
        <f t="shared" si="18"/>
        <v>1755</v>
      </c>
      <c r="I48" s="8">
        <f t="shared" si="7"/>
        <v>1170</v>
      </c>
      <c r="J48" s="5">
        <f t="shared" si="8"/>
        <v>16381</v>
      </c>
      <c r="K48" s="5">
        <f t="shared" si="0"/>
        <v>0</v>
      </c>
      <c r="L48" s="8">
        <f t="shared" si="0"/>
        <v>0</v>
      </c>
      <c r="M48" s="8">
        <f t="shared" si="0"/>
        <v>0</v>
      </c>
      <c r="N48" s="5">
        <f t="shared" si="9"/>
        <v>0</v>
      </c>
      <c r="T48" s="16">
        <v>40</v>
      </c>
      <c r="U48" s="6">
        <v>43556</v>
      </c>
      <c r="V48" s="7">
        <f t="shared" si="10"/>
        <v>14626</v>
      </c>
      <c r="W48" s="7">
        <f t="shared" si="10"/>
        <v>14626</v>
      </c>
    </row>
    <row r="49" spans="1:23" ht="24.95" customHeight="1" x14ac:dyDescent="0.2">
      <c r="A49" s="5">
        <v>42</v>
      </c>
      <c r="B49" s="6">
        <v>43617</v>
      </c>
      <c r="C49" s="7">
        <f t="shared" si="1"/>
        <v>14626</v>
      </c>
      <c r="D49" s="8">
        <f t="shared" si="17"/>
        <v>1755</v>
      </c>
      <c r="E49" s="8">
        <f t="shared" si="3"/>
        <v>1170</v>
      </c>
      <c r="F49" s="8">
        <f t="shared" si="4"/>
        <v>16381</v>
      </c>
      <c r="G49" s="7">
        <f t="shared" si="5"/>
        <v>14626</v>
      </c>
      <c r="H49" s="8">
        <f t="shared" si="18"/>
        <v>1755</v>
      </c>
      <c r="I49" s="8">
        <f t="shared" si="7"/>
        <v>1170</v>
      </c>
      <c r="J49" s="5">
        <f t="shared" si="8"/>
        <v>16381</v>
      </c>
      <c r="K49" s="5">
        <f t="shared" si="0"/>
        <v>0</v>
      </c>
      <c r="L49" s="8">
        <f t="shared" si="0"/>
        <v>0</v>
      </c>
      <c r="M49" s="8">
        <f t="shared" si="0"/>
        <v>0</v>
      </c>
      <c r="N49" s="5">
        <f t="shared" si="9"/>
        <v>0</v>
      </c>
      <c r="T49" s="14">
        <v>41</v>
      </c>
      <c r="U49" s="6">
        <v>43586</v>
      </c>
      <c r="V49" s="7">
        <f t="shared" si="10"/>
        <v>14626</v>
      </c>
      <c r="W49" s="7">
        <f t="shared" si="10"/>
        <v>14626</v>
      </c>
    </row>
    <row r="50" spans="1:23" ht="24.95" customHeight="1" x14ac:dyDescent="0.2">
      <c r="A50" s="5">
        <v>43</v>
      </c>
      <c r="B50" s="6">
        <v>43647</v>
      </c>
      <c r="C50" s="7">
        <f t="shared" si="1"/>
        <v>14626</v>
      </c>
      <c r="D50" s="8">
        <f>ROUND(C50*17/100,0)</f>
        <v>2486</v>
      </c>
      <c r="E50" s="8">
        <f t="shared" si="3"/>
        <v>1170</v>
      </c>
      <c r="F50" s="8">
        <f t="shared" si="4"/>
        <v>17112</v>
      </c>
      <c r="G50" s="7">
        <f t="shared" si="5"/>
        <v>14626</v>
      </c>
      <c r="H50" s="8">
        <f>ROUND(G50*17/100,0)</f>
        <v>2486</v>
      </c>
      <c r="I50" s="8">
        <f t="shared" si="7"/>
        <v>1170</v>
      </c>
      <c r="J50" s="5">
        <f t="shared" si="8"/>
        <v>17112</v>
      </c>
      <c r="K50" s="5">
        <f t="shared" si="0"/>
        <v>0</v>
      </c>
      <c r="L50" s="8">
        <f t="shared" si="0"/>
        <v>0</v>
      </c>
      <c r="M50" s="8">
        <f t="shared" si="0"/>
        <v>0</v>
      </c>
      <c r="N50" s="5">
        <f t="shared" si="9"/>
        <v>0</v>
      </c>
      <c r="T50" s="16">
        <v>42</v>
      </c>
      <c r="U50" s="6">
        <v>43617</v>
      </c>
      <c r="V50" s="7">
        <f t="shared" si="10"/>
        <v>14626</v>
      </c>
      <c r="W50" s="7">
        <f t="shared" si="10"/>
        <v>14626</v>
      </c>
    </row>
    <row r="51" spans="1:23" ht="24.95" customHeight="1" x14ac:dyDescent="0.2">
      <c r="A51" s="5">
        <v>44</v>
      </c>
      <c r="B51" s="6">
        <v>43678</v>
      </c>
      <c r="C51" s="7">
        <f t="shared" si="1"/>
        <v>14626</v>
      </c>
      <c r="D51" s="8">
        <f t="shared" ref="D51:D70" si="19">ROUND(C51*17/100,0)</f>
        <v>2486</v>
      </c>
      <c r="E51" s="8">
        <f t="shared" si="3"/>
        <v>1170</v>
      </c>
      <c r="F51" s="8">
        <f t="shared" si="4"/>
        <v>17112</v>
      </c>
      <c r="G51" s="7">
        <f t="shared" si="5"/>
        <v>14626</v>
      </c>
      <c r="H51" s="8">
        <f t="shared" ref="H51:H70" si="20">ROUND(G51*17/100,0)</f>
        <v>2486</v>
      </c>
      <c r="I51" s="8">
        <f t="shared" si="7"/>
        <v>1170</v>
      </c>
      <c r="J51" s="5">
        <f t="shared" si="8"/>
        <v>17112</v>
      </c>
      <c r="K51" s="5">
        <f t="shared" ref="K51:M55" si="21">C51-G51</f>
        <v>0</v>
      </c>
      <c r="L51" s="8">
        <f t="shared" si="21"/>
        <v>0</v>
      </c>
      <c r="M51" s="8">
        <f t="shared" si="21"/>
        <v>0</v>
      </c>
      <c r="N51" s="5">
        <f t="shared" si="9"/>
        <v>0</v>
      </c>
      <c r="T51" s="14">
        <v>43</v>
      </c>
      <c r="U51" s="6">
        <v>43647</v>
      </c>
      <c r="V51" s="7">
        <f t="shared" si="10"/>
        <v>14626</v>
      </c>
      <c r="W51" s="7">
        <f t="shared" si="10"/>
        <v>14626</v>
      </c>
    </row>
    <row r="52" spans="1:23" ht="24.95" customHeight="1" x14ac:dyDescent="0.2">
      <c r="A52" s="5">
        <v>45</v>
      </c>
      <c r="B52" s="6">
        <v>43709</v>
      </c>
      <c r="C52" s="7">
        <f t="shared" si="1"/>
        <v>14626</v>
      </c>
      <c r="D52" s="8">
        <f t="shared" si="19"/>
        <v>2486</v>
      </c>
      <c r="E52" s="8">
        <f t="shared" si="3"/>
        <v>1170</v>
      </c>
      <c r="F52" s="8">
        <f t="shared" si="4"/>
        <v>17112</v>
      </c>
      <c r="G52" s="7">
        <f t="shared" si="5"/>
        <v>14626</v>
      </c>
      <c r="H52" s="8">
        <f t="shared" si="20"/>
        <v>2486</v>
      </c>
      <c r="I52" s="8">
        <f t="shared" si="7"/>
        <v>1170</v>
      </c>
      <c r="J52" s="5">
        <f t="shared" si="8"/>
        <v>17112</v>
      </c>
      <c r="K52" s="5">
        <f t="shared" si="21"/>
        <v>0</v>
      </c>
      <c r="L52" s="8">
        <f t="shared" si="21"/>
        <v>0</v>
      </c>
      <c r="M52" s="8">
        <f t="shared" si="21"/>
        <v>0</v>
      </c>
      <c r="N52" s="5">
        <f t="shared" si="9"/>
        <v>0</v>
      </c>
      <c r="T52" s="16">
        <v>44</v>
      </c>
      <c r="U52" s="6">
        <v>43678</v>
      </c>
      <c r="V52" s="7">
        <f t="shared" si="10"/>
        <v>14626</v>
      </c>
      <c r="W52" s="7">
        <f t="shared" si="10"/>
        <v>14626</v>
      </c>
    </row>
    <row r="53" spans="1:23" ht="24.95" customHeight="1" x14ac:dyDescent="0.2">
      <c r="A53" s="5">
        <v>46</v>
      </c>
      <c r="B53" s="6">
        <v>43739</v>
      </c>
      <c r="C53" s="7">
        <f t="shared" si="1"/>
        <v>14626</v>
      </c>
      <c r="D53" s="8">
        <f t="shared" si="19"/>
        <v>2486</v>
      </c>
      <c r="E53" s="8">
        <f t="shared" si="3"/>
        <v>1170</v>
      </c>
      <c r="F53" s="8">
        <f t="shared" si="4"/>
        <v>17112</v>
      </c>
      <c r="G53" s="7">
        <f t="shared" si="5"/>
        <v>14626</v>
      </c>
      <c r="H53" s="8">
        <f t="shared" si="20"/>
        <v>2486</v>
      </c>
      <c r="I53" s="8">
        <f t="shared" si="7"/>
        <v>1170</v>
      </c>
      <c r="J53" s="5">
        <f t="shared" si="8"/>
        <v>17112</v>
      </c>
      <c r="K53" s="5">
        <f t="shared" si="21"/>
        <v>0</v>
      </c>
      <c r="L53" s="8">
        <f t="shared" si="21"/>
        <v>0</v>
      </c>
      <c r="M53" s="8">
        <f t="shared" si="21"/>
        <v>0</v>
      </c>
      <c r="N53" s="5">
        <f t="shared" si="9"/>
        <v>0</v>
      </c>
      <c r="T53" s="14">
        <v>45</v>
      </c>
      <c r="U53" s="6">
        <v>43709</v>
      </c>
      <c r="V53" s="7">
        <f t="shared" si="10"/>
        <v>14626</v>
      </c>
      <c r="W53" s="7">
        <f t="shared" si="10"/>
        <v>14626</v>
      </c>
    </row>
    <row r="54" spans="1:23" ht="24.95" customHeight="1" x14ac:dyDescent="0.2">
      <c r="A54" s="5">
        <v>47</v>
      </c>
      <c r="B54" s="6">
        <v>43770</v>
      </c>
      <c r="C54" s="7">
        <f t="shared" si="1"/>
        <v>14626</v>
      </c>
      <c r="D54" s="8">
        <f t="shared" si="19"/>
        <v>2486</v>
      </c>
      <c r="E54" s="8">
        <f t="shared" si="3"/>
        <v>1170</v>
      </c>
      <c r="F54" s="8">
        <f t="shared" si="4"/>
        <v>17112</v>
      </c>
      <c r="G54" s="7">
        <f t="shared" si="5"/>
        <v>14626</v>
      </c>
      <c r="H54" s="8">
        <f t="shared" si="20"/>
        <v>2486</v>
      </c>
      <c r="I54" s="8">
        <f t="shared" si="7"/>
        <v>1170</v>
      </c>
      <c r="J54" s="5">
        <f t="shared" si="8"/>
        <v>17112</v>
      </c>
      <c r="K54" s="5">
        <f t="shared" si="21"/>
        <v>0</v>
      </c>
      <c r="L54" s="8">
        <f t="shared" si="21"/>
        <v>0</v>
      </c>
      <c r="M54" s="8">
        <f t="shared" si="21"/>
        <v>0</v>
      </c>
      <c r="N54" s="5">
        <f t="shared" si="9"/>
        <v>0</v>
      </c>
      <c r="T54" s="16">
        <v>46</v>
      </c>
      <c r="U54" s="6">
        <v>43739</v>
      </c>
      <c r="V54" s="7">
        <f t="shared" si="10"/>
        <v>14626</v>
      </c>
      <c r="W54" s="7">
        <f t="shared" si="10"/>
        <v>14626</v>
      </c>
    </row>
    <row r="55" spans="1:23" ht="24.95" customHeight="1" x14ac:dyDescent="0.2">
      <c r="A55" s="5">
        <v>48</v>
      </c>
      <c r="B55" s="6">
        <v>43800</v>
      </c>
      <c r="C55" s="7">
        <f t="shared" si="1"/>
        <v>14626</v>
      </c>
      <c r="D55" s="8">
        <f t="shared" si="19"/>
        <v>2486</v>
      </c>
      <c r="E55" s="8">
        <f t="shared" si="3"/>
        <v>1170</v>
      </c>
      <c r="F55" s="8">
        <f t="shared" si="4"/>
        <v>17112</v>
      </c>
      <c r="G55" s="7">
        <f t="shared" si="5"/>
        <v>14626</v>
      </c>
      <c r="H55" s="8">
        <f t="shared" si="20"/>
        <v>2486</v>
      </c>
      <c r="I55" s="8">
        <f t="shared" si="7"/>
        <v>1170</v>
      </c>
      <c r="J55" s="5">
        <f t="shared" si="8"/>
        <v>17112</v>
      </c>
      <c r="K55" s="5">
        <f t="shared" si="21"/>
        <v>0</v>
      </c>
      <c r="L55" s="8">
        <f t="shared" si="21"/>
        <v>0</v>
      </c>
      <c r="M55" s="8">
        <f t="shared" si="21"/>
        <v>0</v>
      </c>
      <c r="N55" s="5">
        <f t="shared" si="9"/>
        <v>0</v>
      </c>
      <c r="T55" s="14">
        <v>47</v>
      </c>
      <c r="U55" s="6">
        <v>43770</v>
      </c>
      <c r="V55" s="7">
        <f t="shared" si="10"/>
        <v>14626</v>
      </c>
      <c r="W55" s="7">
        <f t="shared" si="10"/>
        <v>14626</v>
      </c>
    </row>
    <row r="56" spans="1:23" ht="24.95" customHeight="1" x14ac:dyDescent="0.2">
      <c r="A56" s="5">
        <v>49</v>
      </c>
      <c r="B56" s="6">
        <v>43831</v>
      </c>
      <c r="C56" s="7">
        <f t="shared" si="1"/>
        <v>14626</v>
      </c>
      <c r="D56" s="8">
        <f t="shared" si="19"/>
        <v>2486</v>
      </c>
      <c r="E56" s="8">
        <f t="shared" si="3"/>
        <v>1170</v>
      </c>
      <c r="F56" s="8">
        <f t="shared" ref="F56:F58" si="22">SUM(C56:D56)</f>
        <v>17112</v>
      </c>
      <c r="G56" s="7">
        <f t="shared" si="5"/>
        <v>14626</v>
      </c>
      <c r="H56" s="8">
        <f t="shared" si="20"/>
        <v>2486</v>
      </c>
      <c r="I56" s="8">
        <f t="shared" si="7"/>
        <v>1170</v>
      </c>
      <c r="J56" s="5">
        <f t="shared" ref="J56:J58" si="23">SUM(G56:H56)</f>
        <v>17112</v>
      </c>
      <c r="K56" s="5">
        <f t="shared" ref="K56:K58" si="24">C56-G56</f>
        <v>0</v>
      </c>
      <c r="L56" s="8">
        <f t="shared" ref="L56:L58" si="25">D56-H56</f>
        <v>0</v>
      </c>
      <c r="M56" s="8">
        <f t="shared" ref="M56:M58" si="26">E56-I56</f>
        <v>0</v>
      </c>
      <c r="N56" s="5">
        <f t="shared" ref="N56:N58" si="27">SUM(K56:M56)</f>
        <v>0</v>
      </c>
      <c r="T56" s="16">
        <v>48</v>
      </c>
      <c r="U56" s="6">
        <v>43800</v>
      </c>
      <c r="V56" s="7">
        <f t="shared" si="10"/>
        <v>14626</v>
      </c>
      <c r="W56" s="7">
        <f t="shared" si="10"/>
        <v>14626</v>
      </c>
    </row>
    <row r="57" spans="1:23" ht="24.95" customHeight="1" x14ac:dyDescent="0.2">
      <c r="A57" s="5">
        <v>50</v>
      </c>
      <c r="B57" s="6">
        <v>43862</v>
      </c>
      <c r="C57" s="7">
        <f t="shared" si="1"/>
        <v>14626</v>
      </c>
      <c r="D57" s="8">
        <f t="shared" si="19"/>
        <v>2486</v>
      </c>
      <c r="E57" s="8">
        <f t="shared" si="3"/>
        <v>1170</v>
      </c>
      <c r="F57" s="8">
        <f t="shared" si="22"/>
        <v>17112</v>
      </c>
      <c r="G57" s="7">
        <f t="shared" si="5"/>
        <v>14626</v>
      </c>
      <c r="H57" s="8">
        <f t="shared" si="20"/>
        <v>2486</v>
      </c>
      <c r="I57" s="8">
        <f t="shared" si="7"/>
        <v>1170</v>
      </c>
      <c r="J57" s="5">
        <f t="shared" si="23"/>
        <v>17112</v>
      </c>
      <c r="K57" s="5">
        <f t="shared" si="24"/>
        <v>0</v>
      </c>
      <c r="L57" s="8">
        <f t="shared" si="25"/>
        <v>0</v>
      </c>
      <c r="M57" s="8">
        <f t="shared" si="26"/>
        <v>0</v>
      </c>
      <c r="N57" s="5">
        <f t="shared" si="27"/>
        <v>0</v>
      </c>
      <c r="T57" s="14">
        <v>49</v>
      </c>
      <c r="U57" s="6">
        <v>43831</v>
      </c>
      <c r="V57" s="7">
        <f t="shared" si="10"/>
        <v>14626</v>
      </c>
      <c r="W57" s="7">
        <f t="shared" si="10"/>
        <v>14626</v>
      </c>
    </row>
    <row r="58" spans="1:23" ht="24.95" customHeight="1" x14ac:dyDescent="0.2">
      <c r="A58" s="5">
        <v>51</v>
      </c>
      <c r="B58" s="6">
        <v>43891</v>
      </c>
      <c r="C58" s="7">
        <f t="shared" si="1"/>
        <v>14626</v>
      </c>
      <c r="D58" s="8">
        <f t="shared" si="19"/>
        <v>2486</v>
      </c>
      <c r="E58" s="8">
        <f t="shared" si="3"/>
        <v>1170</v>
      </c>
      <c r="F58" s="8">
        <f t="shared" si="22"/>
        <v>17112</v>
      </c>
      <c r="G58" s="7">
        <f t="shared" si="5"/>
        <v>14626</v>
      </c>
      <c r="H58" s="8">
        <f t="shared" si="20"/>
        <v>2486</v>
      </c>
      <c r="I58" s="8">
        <f t="shared" si="7"/>
        <v>1170</v>
      </c>
      <c r="J58" s="5">
        <f t="shared" si="23"/>
        <v>17112</v>
      </c>
      <c r="K58" s="5">
        <f t="shared" si="24"/>
        <v>0</v>
      </c>
      <c r="L58" s="8">
        <f t="shared" si="25"/>
        <v>0</v>
      </c>
      <c r="M58" s="8">
        <f t="shared" si="26"/>
        <v>0</v>
      </c>
      <c r="N58" s="5">
        <f t="shared" si="27"/>
        <v>0</v>
      </c>
      <c r="T58" s="16">
        <v>50</v>
      </c>
      <c r="U58" s="6">
        <v>43862</v>
      </c>
      <c r="V58" s="7">
        <f t="shared" si="10"/>
        <v>14626</v>
      </c>
      <c r="W58" s="7">
        <f t="shared" si="10"/>
        <v>14626</v>
      </c>
    </row>
    <row r="59" spans="1:23" ht="24.95" customHeight="1" x14ac:dyDescent="0.2">
      <c r="A59" s="5">
        <v>52</v>
      </c>
      <c r="B59" s="6">
        <v>43922</v>
      </c>
      <c r="C59" s="7">
        <f t="shared" si="1"/>
        <v>14626</v>
      </c>
      <c r="D59" s="8">
        <f t="shared" si="19"/>
        <v>2486</v>
      </c>
      <c r="E59" s="8">
        <f t="shared" si="3"/>
        <v>1170</v>
      </c>
      <c r="F59" s="8">
        <f t="shared" ref="F59:F70" si="28">SUM(C59:D59)</f>
        <v>17112</v>
      </c>
      <c r="G59" s="7">
        <f t="shared" si="5"/>
        <v>14626</v>
      </c>
      <c r="H59" s="8">
        <f t="shared" si="20"/>
        <v>2486</v>
      </c>
      <c r="I59" s="8">
        <f t="shared" si="7"/>
        <v>1170</v>
      </c>
      <c r="J59" s="5">
        <f t="shared" ref="J59:J70" si="29">SUM(G59:H59)</f>
        <v>17112</v>
      </c>
      <c r="K59" s="5">
        <f t="shared" ref="K59:K70" si="30">C59-G59</f>
        <v>0</v>
      </c>
      <c r="L59" s="8">
        <f t="shared" ref="L59:L70" si="31">D59-H59</f>
        <v>0</v>
      </c>
      <c r="M59" s="8">
        <f t="shared" ref="M59:M70" si="32">E59-I59</f>
        <v>0</v>
      </c>
      <c r="N59" s="5">
        <f t="shared" ref="N59:N70" si="33">SUM(K59:M59)</f>
        <v>0</v>
      </c>
      <c r="T59" s="14">
        <v>51</v>
      </c>
      <c r="U59" s="6">
        <v>43891</v>
      </c>
      <c r="V59" s="7">
        <f t="shared" si="10"/>
        <v>14626</v>
      </c>
      <c r="W59" s="7">
        <f t="shared" si="10"/>
        <v>14626</v>
      </c>
    </row>
    <row r="60" spans="1:23" ht="24.95" customHeight="1" x14ac:dyDescent="0.2">
      <c r="A60" s="5">
        <v>53</v>
      </c>
      <c r="B60" s="6">
        <v>43952</v>
      </c>
      <c r="C60" s="7">
        <f t="shared" si="1"/>
        <v>14626</v>
      </c>
      <c r="D60" s="8">
        <f t="shared" si="19"/>
        <v>2486</v>
      </c>
      <c r="E60" s="8">
        <f t="shared" si="3"/>
        <v>1170</v>
      </c>
      <c r="F60" s="8">
        <f t="shared" si="28"/>
        <v>17112</v>
      </c>
      <c r="G60" s="7">
        <f t="shared" si="5"/>
        <v>14626</v>
      </c>
      <c r="H60" s="8">
        <f t="shared" si="20"/>
        <v>2486</v>
      </c>
      <c r="I60" s="8">
        <f t="shared" si="7"/>
        <v>1170</v>
      </c>
      <c r="J60" s="5">
        <f t="shared" si="29"/>
        <v>17112</v>
      </c>
      <c r="K60" s="5">
        <f t="shared" si="30"/>
        <v>0</v>
      </c>
      <c r="L60" s="8">
        <f t="shared" si="31"/>
        <v>0</v>
      </c>
      <c r="M60" s="8">
        <f t="shared" si="32"/>
        <v>0</v>
      </c>
      <c r="N60" s="5">
        <f t="shared" si="33"/>
        <v>0</v>
      </c>
      <c r="T60" s="16">
        <v>52</v>
      </c>
      <c r="U60" s="6">
        <v>43922</v>
      </c>
      <c r="V60" s="7">
        <f t="shared" si="10"/>
        <v>14626</v>
      </c>
      <c r="W60" s="7">
        <f t="shared" si="10"/>
        <v>14626</v>
      </c>
    </row>
    <row r="61" spans="1:23" ht="24.95" customHeight="1" x14ac:dyDescent="0.2">
      <c r="A61" s="5">
        <v>54</v>
      </c>
      <c r="B61" s="6">
        <v>43983</v>
      </c>
      <c r="C61" s="7">
        <f t="shared" si="1"/>
        <v>14626</v>
      </c>
      <c r="D61" s="8">
        <f t="shared" si="19"/>
        <v>2486</v>
      </c>
      <c r="E61" s="8">
        <f t="shared" si="3"/>
        <v>1170</v>
      </c>
      <c r="F61" s="8">
        <f t="shared" si="28"/>
        <v>17112</v>
      </c>
      <c r="G61" s="7">
        <f t="shared" si="5"/>
        <v>14626</v>
      </c>
      <c r="H61" s="8">
        <f t="shared" si="20"/>
        <v>2486</v>
      </c>
      <c r="I61" s="8">
        <f t="shared" si="7"/>
        <v>1170</v>
      </c>
      <c r="J61" s="5">
        <f t="shared" si="29"/>
        <v>17112</v>
      </c>
      <c r="K61" s="5">
        <f t="shared" si="30"/>
        <v>0</v>
      </c>
      <c r="L61" s="8">
        <f t="shared" si="31"/>
        <v>0</v>
      </c>
      <c r="M61" s="8">
        <f t="shared" si="32"/>
        <v>0</v>
      </c>
      <c r="N61" s="5">
        <f t="shared" si="33"/>
        <v>0</v>
      </c>
      <c r="T61" s="14">
        <v>53</v>
      </c>
      <c r="U61" s="6">
        <v>43952</v>
      </c>
      <c r="V61" s="7">
        <f t="shared" si="10"/>
        <v>14626</v>
      </c>
      <c r="W61" s="7">
        <f t="shared" si="10"/>
        <v>14626</v>
      </c>
    </row>
    <row r="62" spans="1:23" ht="24.95" customHeight="1" x14ac:dyDescent="0.2">
      <c r="A62" s="5">
        <v>55</v>
      </c>
      <c r="B62" s="6">
        <v>44013</v>
      </c>
      <c r="C62" s="7">
        <f t="shared" si="1"/>
        <v>14626</v>
      </c>
      <c r="D62" s="8">
        <f t="shared" si="19"/>
        <v>2486</v>
      </c>
      <c r="E62" s="8">
        <f t="shared" si="3"/>
        <v>1170</v>
      </c>
      <c r="F62" s="8">
        <f t="shared" si="28"/>
        <v>17112</v>
      </c>
      <c r="G62" s="7">
        <f t="shared" si="5"/>
        <v>14626</v>
      </c>
      <c r="H62" s="8">
        <f t="shared" si="20"/>
        <v>2486</v>
      </c>
      <c r="I62" s="8">
        <f t="shared" si="7"/>
        <v>1170</v>
      </c>
      <c r="J62" s="5">
        <f t="shared" si="29"/>
        <v>17112</v>
      </c>
      <c r="K62" s="5">
        <f t="shared" si="30"/>
        <v>0</v>
      </c>
      <c r="L62" s="8">
        <f t="shared" si="31"/>
        <v>0</v>
      </c>
      <c r="M62" s="8">
        <f t="shared" si="32"/>
        <v>0</v>
      </c>
      <c r="N62" s="5">
        <f t="shared" si="33"/>
        <v>0</v>
      </c>
      <c r="T62" s="16">
        <v>54</v>
      </c>
      <c r="U62" s="6">
        <v>43983</v>
      </c>
      <c r="V62" s="7">
        <f t="shared" si="10"/>
        <v>14626</v>
      </c>
      <c r="W62" s="7">
        <f t="shared" si="10"/>
        <v>14626</v>
      </c>
    </row>
    <row r="63" spans="1:23" ht="24.95" customHeight="1" x14ac:dyDescent="0.2">
      <c r="A63" s="5">
        <v>56</v>
      </c>
      <c r="B63" s="6">
        <v>44044</v>
      </c>
      <c r="C63" s="7">
        <f t="shared" si="1"/>
        <v>14626</v>
      </c>
      <c r="D63" s="8">
        <f t="shared" si="19"/>
        <v>2486</v>
      </c>
      <c r="E63" s="8">
        <f t="shared" si="3"/>
        <v>1170</v>
      </c>
      <c r="F63" s="8">
        <f t="shared" si="28"/>
        <v>17112</v>
      </c>
      <c r="G63" s="7">
        <f t="shared" si="5"/>
        <v>14626</v>
      </c>
      <c r="H63" s="8">
        <f t="shared" si="20"/>
        <v>2486</v>
      </c>
      <c r="I63" s="8">
        <f t="shared" si="7"/>
        <v>1170</v>
      </c>
      <c r="J63" s="5">
        <f t="shared" si="29"/>
        <v>17112</v>
      </c>
      <c r="K63" s="5">
        <f t="shared" si="30"/>
        <v>0</v>
      </c>
      <c r="L63" s="8">
        <f t="shared" si="31"/>
        <v>0</v>
      </c>
      <c r="M63" s="8">
        <f t="shared" si="32"/>
        <v>0</v>
      </c>
      <c r="N63" s="5">
        <f t="shared" si="33"/>
        <v>0</v>
      </c>
      <c r="T63" s="14">
        <v>55</v>
      </c>
      <c r="U63" s="6">
        <v>44013</v>
      </c>
      <c r="V63" s="7">
        <f t="shared" si="10"/>
        <v>14626</v>
      </c>
      <c r="W63" s="7">
        <f t="shared" si="10"/>
        <v>14626</v>
      </c>
    </row>
    <row r="64" spans="1:23" ht="24.95" customHeight="1" x14ac:dyDescent="0.2">
      <c r="A64" s="5">
        <v>57</v>
      </c>
      <c r="B64" s="6">
        <v>44075</v>
      </c>
      <c r="C64" s="7">
        <f t="shared" si="1"/>
        <v>14626</v>
      </c>
      <c r="D64" s="8">
        <f t="shared" si="19"/>
        <v>2486</v>
      </c>
      <c r="E64" s="8">
        <f t="shared" si="3"/>
        <v>1170</v>
      </c>
      <c r="F64" s="8">
        <f t="shared" si="28"/>
        <v>17112</v>
      </c>
      <c r="G64" s="7">
        <f t="shared" si="5"/>
        <v>14626</v>
      </c>
      <c r="H64" s="8">
        <f t="shared" si="20"/>
        <v>2486</v>
      </c>
      <c r="I64" s="8">
        <f t="shared" si="7"/>
        <v>1170</v>
      </c>
      <c r="J64" s="5">
        <f t="shared" si="29"/>
        <v>17112</v>
      </c>
      <c r="K64" s="5">
        <f t="shared" si="30"/>
        <v>0</v>
      </c>
      <c r="L64" s="8">
        <f t="shared" si="31"/>
        <v>0</v>
      </c>
      <c r="M64" s="8">
        <f t="shared" si="32"/>
        <v>0</v>
      </c>
      <c r="N64" s="5">
        <f t="shared" si="33"/>
        <v>0</v>
      </c>
      <c r="T64" s="16">
        <v>56</v>
      </c>
      <c r="U64" s="6">
        <v>44044</v>
      </c>
      <c r="V64" s="7">
        <f t="shared" si="10"/>
        <v>14626</v>
      </c>
      <c r="W64" s="7">
        <f t="shared" si="10"/>
        <v>14626</v>
      </c>
    </row>
    <row r="65" spans="1:23" ht="24.95" customHeight="1" x14ac:dyDescent="0.2">
      <c r="A65" s="5">
        <v>58</v>
      </c>
      <c r="B65" s="6">
        <v>44105</v>
      </c>
      <c r="C65" s="7">
        <f t="shared" si="1"/>
        <v>14626</v>
      </c>
      <c r="D65" s="8">
        <f t="shared" si="19"/>
        <v>2486</v>
      </c>
      <c r="E65" s="8">
        <f t="shared" si="3"/>
        <v>1170</v>
      </c>
      <c r="F65" s="8">
        <f t="shared" si="28"/>
        <v>17112</v>
      </c>
      <c r="G65" s="7">
        <f t="shared" si="5"/>
        <v>14626</v>
      </c>
      <c r="H65" s="8">
        <f t="shared" si="20"/>
        <v>2486</v>
      </c>
      <c r="I65" s="8">
        <f t="shared" si="7"/>
        <v>1170</v>
      </c>
      <c r="J65" s="5">
        <f t="shared" si="29"/>
        <v>17112</v>
      </c>
      <c r="K65" s="5">
        <f t="shared" si="30"/>
        <v>0</v>
      </c>
      <c r="L65" s="8">
        <f t="shared" si="31"/>
        <v>0</v>
      </c>
      <c r="M65" s="8">
        <f t="shared" si="32"/>
        <v>0</v>
      </c>
      <c r="N65" s="5">
        <f t="shared" si="33"/>
        <v>0</v>
      </c>
      <c r="T65" s="14">
        <v>57</v>
      </c>
      <c r="U65" s="6">
        <v>44075</v>
      </c>
      <c r="V65" s="7">
        <f t="shared" si="10"/>
        <v>14626</v>
      </c>
      <c r="W65" s="7">
        <f t="shared" si="10"/>
        <v>14626</v>
      </c>
    </row>
    <row r="66" spans="1:23" ht="24.95" customHeight="1" x14ac:dyDescent="0.2">
      <c r="A66" s="5">
        <v>59</v>
      </c>
      <c r="B66" s="6">
        <v>44136</v>
      </c>
      <c r="C66" s="7">
        <f t="shared" si="1"/>
        <v>14626</v>
      </c>
      <c r="D66" s="8">
        <f t="shared" si="19"/>
        <v>2486</v>
      </c>
      <c r="E66" s="8">
        <f t="shared" si="3"/>
        <v>1170</v>
      </c>
      <c r="F66" s="8">
        <f t="shared" si="28"/>
        <v>17112</v>
      </c>
      <c r="G66" s="7">
        <f t="shared" si="5"/>
        <v>14626</v>
      </c>
      <c r="H66" s="8">
        <f t="shared" si="20"/>
        <v>2486</v>
      </c>
      <c r="I66" s="8">
        <f t="shared" si="7"/>
        <v>1170</v>
      </c>
      <c r="J66" s="5">
        <f t="shared" si="29"/>
        <v>17112</v>
      </c>
      <c r="K66" s="5">
        <f t="shared" si="30"/>
        <v>0</v>
      </c>
      <c r="L66" s="8">
        <f t="shared" si="31"/>
        <v>0</v>
      </c>
      <c r="M66" s="8">
        <f t="shared" si="32"/>
        <v>0</v>
      </c>
      <c r="N66" s="5">
        <f t="shared" si="33"/>
        <v>0</v>
      </c>
      <c r="T66" s="16">
        <v>58</v>
      </c>
      <c r="U66" s="6">
        <v>44105</v>
      </c>
      <c r="V66" s="7">
        <f t="shared" si="10"/>
        <v>14626</v>
      </c>
      <c r="W66" s="7">
        <f t="shared" si="10"/>
        <v>14626</v>
      </c>
    </row>
    <row r="67" spans="1:23" ht="24.95" customHeight="1" x14ac:dyDescent="0.2">
      <c r="A67" s="5">
        <v>60</v>
      </c>
      <c r="B67" s="6">
        <v>44166</v>
      </c>
      <c r="C67" s="7">
        <f t="shared" si="1"/>
        <v>14626</v>
      </c>
      <c r="D67" s="8">
        <f t="shared" si="19"/>
        <v>2486</v>
      </c>
      <c r="E67" s="8">
        <f t="shared" si="3"/>
        <v>1170</v>
      </c>
      <c r="F67" s="8">
        <f t="shared" si="28"/>
        <v>17112</v>
      </c>
      <c r="G67" s="7">
        <f t="shared" si="5"/>
        <v>14626</v>
      </c>
      <c r="H67" s="8">
        <f t="shared" si="20"/>
        <v>2486</v>
      </c>
      <c r="I67" s="8">
        <f t="shared" si="7"/>
        <v>1170</v>
      </c>
      <c r="J67" s="5">
        <f t="shared" si="29"/>
        <v>17112</v>
      </c>
      <c r="K67" s="5">
        <f t="shared" si="30"/>
        <v>0</v>
      </c>
      <c r="L67" s="8">
        <f t="shared" si="31"/>
        <v>0</v>
      </c>
      <c r="M67" s="8">
        <f t="shared" si="32"/>
        <v>0</v>
      </c>
      <c r="N67" s="5">
        <f t="shared" si="33"/>
        <v>0</v>
      </c>
      <c r="T67" s="14">
        <v>59</v>
      </c>
      <c r="U67" s="6">
        <v>44136</v>
      </c>
      <c r="V67" s="7">
        <f t="shared" si="10"/>
        <v>14626</v>
      </c>
      <c r="W67" s="7">
        <f t="shared" si="10"/>
        <v>14626</v>
      </c>
    </row>
    <row r="68" spans="1:23" ht="24.95" customHeight="1" x14ac:dyDescent="0.2">
      <c r="A68" s="5">
        <v>61</v>
      </c>
      <c r="B68" s="6">
        <v>44197</v>
      </c>
      <c r="C68" s="7">
        <f t="shared" si="1"/>
        <v>14626</v>
      </c>
      <c r="D68" s="8">
        <f t="shared" si="19"/>
        <v>2486</v>
      </c>
      <c r="E68" s="8">
        <f t="shared" si="3"/>
        <v>1170</v>
      </c>
      <c r="F68" s="8">
        <f t="shared" si="28"/>
        <v>17112</v>
      </c>
      <c r="G68" s="7">
        <f t="shared" si="5"/>
        <v>14626</v>
      </c>
      <c r="H68" s="8">
        <f t="shared" si="20"/>
        <v>2486</v>
      </c>
      <c r="I68" s="8">
        <f t="shared" si="7"/>
        <v>1170</v>
      </c>
      <c r="J68" s="5">
        <f t="shared" si="29"/>
        <v>17112</v>
      </c>
      <c r="K68" s="5">
        <f t="shared" si="30"/>
        <v>0</v>
      </c>
      <c r="L68" s="8">
        <f t="shared" si="31"/>
        <v>0</v>
      </c>
      <c r="M68" s="8">
        <f t="shared" si="32"/>
        <v>0</v>
      </c>
      <c r="N68" s="5">
        <f t="shared" si="33"/>
        <v>0</v>
      </c>
      <c r="T68" s="16">
        <v>60</v>
      </c>
      <c r="U68" s="6">
        <v>44166</v>
      </c>
      <c r="V68" s="7">
        <f t="shared" si="10"/>
        <v>14626</v>
      </c>
      <c r="W68" s="7">
        <f t="shared" si="10"/>
        <v>14626</v>
      </c>
    </row>
    <row r="69" spans="1:23" ht="24.95" customHeight="1" x14ac:dyDescent="0.2">
      <c r="A69" s="5">
        <v>62</v>
      </c>
      <c r="B69" s="6">
        <v>44228</v>
      </c>
      <c r="C69" s="7">
        <f t="shared" si="1"/>
        <v>14626</v>
      </c>
      <c r="D69" s="8">
        <f t="shared" si="19"/>
        <v>2486</v>
      </c>
      <c r="E69" s="8">
        <f t="shared" si="3"/>
        <v>1170</v>
      </c>
      <c r="F69" s="8">
        <f t="shared" si="28"/>
        <v>17112</v>
      </c>
      <c r="G69" s="7">
        <f t="shared" si="5"/>
        <v>14626</v>
      </c>
      <c r="H69" s="8">
        <f t="shared" si="20"/>
        <v>2486</v>
      </c>
      <c r="I69" s="8">
        <f t="shared" si="7"/>
        <v>1170</v>
      </c>
      <c r="J69" s="5">
        <f t="shared" si="29"/>
        <v>17112</v>
      </c>
      <c r="K69" s="5">
        <f t="shared" si="30"/>
        <v>0</v>
      </c>
      <c r="L69" s="8">
        <f t="shared" si="31"/>
        <v>0</v>
      </c>
      <c r="M69" s="8">
        <f t="shared" si="32"/>
        <v>0</v>
      </c>
      <c r="N69" s="5">
        <f t="shared" si="33"/>
        <v>0</v>
      </c>
      <c r="T69" s="14">
        <v>61</v>
      </c>
      <c r="U69" s="6">
        <v>44197</v>
      </c>
      <c r="V69" s="7">
        <f t="shared" si="10"/>
        <v>14626</v>
      </c>
      <c r="W69" s="7">
        <f t="shared" si="10"/>
        <v>14626</v>
      </c>
    </row>
    <row r="70" spans="1:23" ht="24.95" customHeight="1" thickBot="1" x14ac:dyDescent="0.25">
      <c r="A70" s="11">
        <v>63</v>
      </c>
      <c r="B70" s="12">
        <v>44256</v>
      </c>
      <c r="C70" s="7">
        <f t="shared" si="1"/>
        <v>14626</v>
      </c>
      <c r="D70" s="8">
        <f t="shared" si="19"/>
        <v>2486</v>
      </c>
      <c r="E70" s="8">
        <f t="shared" si="3"/>
        <v>1170</v>
      </c>
      <c r="F70" s="8">
        <f t="shared" si="28"/>
        <v>17112</v>
      </c>
      <c r="G70" s="7">
        <f t="shared" si="5"/>
        <v>14626</v>
      </c>
      <c r="H70" s="8">
        <f t="shared" si="20"/>
        <v>2486</v>
      </c>
      <c r="I70" s="8">
        <f t="shared" si="7"/>
        <v>1170</v>
      </c>
      <c r="J70" s="5">
        <f t="shared" si="29"/>
        <v>17112</v>
      </c>
      <c r="K70" s="5">
        <f t="shared" si="30"/>
        <v>0</v>
      </c>
      <c r="L70" s="8">
        <f t="shared" si="31"/>
        <v>0</v>
      </c>
      <c r="M70" s="8">
        <f t="shared" si="32"/>
        <v>0</v>
      </c>
      <c r="N70" s="5">
        <f t="shared" si="33"/>
        <v>0</v>
      </c>
      <c r="T70" s="16">
        <v>62</v>
      </c>
      <c r="U70" s="6">
        <v>44228</v>
      </c>
      <c r="V70" s="7">
        <f t="shared" si="10"/>
        <v>14626</v>
      </c>
      <c r="W70" s="7">
        <f t="shared" si="10"/>
        <v>14626</v>
      </c>
    </row>
    <row r="71" spans="1:23" ht="24.95" customHeight="1" thickBot="1" x14ac:dyDescent="0.25">
      <c r="A71" s="26" t="s">
        <v>13</v>
      </c>
      <c r="B71" s="27"/>
      <c r="C71" s="13">
        <f>SUM(C8:C70)</f>
        <v>920586</v>
      </c>
      <c r="D71" s="13">
        <f t="shared" ref="D71:N71" si="34">SUM(D8:D70)</f>
        <v>91658</v>
      </c>
      <c r="E71" s="13">
        <f t="shared" si="34"/>
        <v>73642</v>
      </c>
      <c r="F71" s="13">
        <f t="shared" si="34"/>
        <v>998044</v>
      </c>
      <c r="G71" s="13">
        <f t="shared" si="34"/>
        <v>920586</v>
      </c>
      <c r="H71" s="13">
        <f t="shared" si="34"/>
        <v>91658</v>
      </c>
      <c r="I71" s="13">
        <f t="shared" si="34"/>
        <v>73642</v>
      </c>
      <c r="J71" s="13">
        <f t="shared" si="34"/>
        <v>999180</v>
      </c>
      <c r="K71" s="13">
        <f t="shared" si="34"/>
        <v>0</v>
      </c>
      <c r="L71" s="13">
        <f t="shared" si="34"/>
        <v>0</v>
      </c>
      <c r="M71" s="13">
        <f t="shared" si="34"/>
        <v>0</v>
      </c>
      <c r="N71" s="13">
        <f t="shared" si="34"/>
        <v>0</v>
      </c>
      <c r="T71" s="14">
        <v>63</v>
      </c>
      <c r="U71" s="12">
        <v>44256</v>
      </c>
      <c r="V71" s="7">
        <f t="shared" si="10"/>
        <v>14626</v>
      </c>
      <c r="W71" s="7">
        <f t="shared" si="10"/>
        <v>14626</v>
      </c>
    </row>
  </sheetData>
  <mergeCells count="22">
    <mergeCell ref="A71:B71"/>
    <mergeCell ref="P8:Q8"/>
    <mergeCell ref="Q4:Y4"/>
    <mergeCell ref="A3:N3"/>
    <mergeCell ref="K4:N4"/>
    <mergeCell ref="A4:C4"/>
    <mergeCell ref="D4:I4"/>
    <mergeCell ref="R5:T5"/>
    <mergeCell ref="V5:W5"/>
    <mergeCell ref="A6:A7"/>
    <mergeCell ref="B6:B7"/>
    <mergeCell ref="C6:F6"/>
    <mergeCell ref="G6:J6"/>
    <mergeCell ref="K6:N6"/>
    <mergeCell ref="U6:U7"/>
    <mergeCell ref="P7:Q7"/>
    <mergeCell ref="W6:W8"/>
    <mergeCell ref="A5:N5"/>
    <mergeCell ref="P5:Q5"/>
    <mergeCell ref="A2:N2"/>
    <mergeCell ref="A1:N1"/>
    <mergeCell ref="V6:V8"/>
  </mergeCells>
  <dataValidations count="2">
    <dataValidation type="list" allowBlank="1" showInputMessage="1" showErrorMessage="1" sqref="U8" xr:uid="{B2B68285-478D-4865-BD0E-249A89361076}">
      <formula1>$B$6:$B$70</formula1>
    </dataValidation>
    <dataValidation type="list" allowBlank="1" showInputMessage="1" showErrorMessage="1" sqref="P10" xr:uid="{145A5309-79D8-40C5-9CB6-304A9633533D}">
      <formula1>$T$7:$T$71</formula1>
    </dataValidation>
  </dataValidations>
  <printOptions horizontalCentered="1"/>
  <pageMargins left="0.23622047244094491" right="0.23622047244094491" top="0.19685039370078741" bottom="0.59055118110236227" header="0.31496062992125984" footer="0.59055118110236227"/>
  <pageSetup paperSize="9" scale="85" fitToWidth="0" orientation="portrait" verticalDpi="0" r:id="rId1"/>
  <headerFooter>
    <oddHeader>Page &amp;P</oddHeader>
    <oddFooter>Page &amp;P</oddFooter>
  </headerFooter>
  <rowBreaks count="1" manualBreakCount="1">
    <brk id="39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8 2 G V U t n l O k 2 j A A A A 9 Q A A A B I A H A B D b 2 5 m a W c v U G F j a 2 F n Z S 5 4 b W w g o h g A K K A U A A A A A A A A A A A A A A A A A A A A A A A A A A A A h Y + x D o I w F E V / h X S n L X V R 8 i i D k 4 k Y E x P j 2 p Q K j f A w t A j / 5 u A n + Q t i F H V z v O e e 4 d 7 7 9 Q b p U F f B x b T O N p i Q i H I S G N R N b r F I S O e P 4 Z y k E r Z K n 1 R h g l F G F w 8 u T 0 j p / T l m r O 9 7 2 s 9 o 0 x Z M c B 6 x Q 7 b e 6 d L U i n x k + 1 8 O L T q v U B s i Y f 8 a I w V d R F R w Q T m w i U F m 8 d u L c e 6 z / Y G w 7 C r f t U Y a D F c b Y F M E 9 r 4 g H 1 B L A w Q U A A I A C A D z Y Z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G V U i i K R 7 g O A A A A E Q A A A B M A H A B G b 3 J t d W x h c y 9 T Z W N 0 a W 9 u M S 5 t I K I Y A C i g F A A A A A A A A A A A A A A A A A A A A A A A A A A A A C t O T S 7 J z M 9 T C I b Q h t Y A U E s B A i 0 A F A A C A A g A 8 2 G V U t n l O k 2 j A A A A 9 Q A A A B I A A A A A A A A A A A A A A A A A A A A A A E N v b m Z p Z y 9 Q Y W N r Y W d l L n h t b F B L A Q I t A B Q A A g A I A P N h l V I P y u m r p A A A A O k A A A A T A A A A A A A A A A A A A A A A A O 8 A A A B b Q 2 9 u d G V u d F 9 U e X B l c 1 0 u e G 1 s U E s B A i 0 A F A A C A A g A 8 2 G V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I X f j 8 s G s R F i O o k d X C E 6 l A A A A A A A g A A A A A A E G Y A A A A B A A A g A A A A Z I k w k W z A Y W O D f U E m 1 B W a a x U v K N I l E i t y p 3 S h E 2 p k f B g A A A A A D o A A A A A C A A A g A A A A S m Q x Z q E M D R Y S 3 x L N g O O M F F 5 Y A + U D I A m E Y Z e x P L 3 z 9 t 1 Q A A A A p 8 + n q x 8 4 T K p K 3 H 2 n a J g J G k B u G N Q k 0 9 O J 0 o p S f V Z C 3 B r g i X T e b J / K + K X j + z 4 r K F o Z O n c + / U b 8 5 y d T x H T d j N / B 3 p J 8 P S V M S b 2 X o Q 2 L F / V / h N Z A A A A A 3 b u V I P s / k E f V f r J x 3 N P c T Z l E X n i D H x F v f u M e 3 2 b x q W N p Z h y b z + H 4 0 z / d M t v Y u U A 6 M b c D x Q o R b W n o U o V y E D v k e Q = = < / D a t a M a s h u p > 
</file>

<file path=customXml/itemProps1.xml><?xml version="1.0" encoding="utf-8"?>
<ds:datastoreItem xmlns:ds="http://schemas.openxmlformats.org/officeDocument/2006/customXml" ds:itemID="{0ABE911C-C68A-4518-BE1D-2EF7E53E45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2021-04-19T06:33:17Z</cp:lastPrinted>
  <dcterms:created xsi:type="dcterms:W3CDTF">2021-04-19T05:29:10Z</dcterms:created>
  <dcterms:modified xsi:type="dcterms:W3CDTF">2021-04-26T09:48:54Z</dcterms:modified>
</cp:coreProperties>
</file>