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Master Sheet" sheetId="2" r:id="rId1"/>
    <sheet name="BY order PEEO " sheetId="3" r:id="rId2"/>
    <sheet name="arrer HRA 8%" sheetId="5" r:id="rId3"/>
    <sheet name="arrer HRA 16%" sheetId="6" r:id="rId4"/>
  </sheets>
  <externalReferences>
    <externalReference r:id="rId5"/>
    <externalReference r:id="rId6"/>
  </externalReferences>
  <definedNames>
    <definedName name="month">[1]Master!$AD$11:$AD$21</definedName>
  </definedNames>
  <calcPr calcId="124519"/>
</workbook>
</file>

<file path=xl/calcChain.xml><?xml version="1.0" encoding="utf-8"?>
<calcChain xmlns="http://schemas.openxmlformats.org/spreadsheetml/2006/main">
  <c r="C6" i="6"/>
  <c r="E6" s="1"/>
  <c r="C6" i="5"/>
  <c r="G6"/>
  <c r="J7" i="3"/>
  <c r="I7"/>
  <c r="H7"/>
  <c r="G7"/>
  <c r="F7"/>
  <c r="E7"/>
  <c r="D7"/>
  <c r="C7"/>
  <c r="B7"/>
  <c r="A7"/>
  <c r="S19" i="6"/>
  <c r="R19"/>
  <c r="I19"/>
  <c r="H19"/>
  <c r="T18"/>
  <c r="P18"/>
  <c r="J18"/>
  <c r="T17"/>
  <c r="J17"/>
  <c r="P17" s="1"/>
  <c r="T16"/>
  <c r="J16"/>
  <c r="P16" s="1"/>
  <c r="T15"/>
  <c r="J15"/>
  <c r="P15" s="1"/>
  <c r="T14"/>
  <c r="P14"/>
  <c r="J14"/>
  <c r="T13"/>
  <c r="J13"/>
  <c r="P13" s="1"/>
  <c r="T12"/>
  <c r="J12"/>
  <c r="P12" s="1"/>
  <c r="T11"/>
  <c r="J11"/>
  <c r="P11" s="1"/>
  <c r="T10"/>
  <c r="P10"/>
  <c r="J10"/>
  <c r="T9"/>
  <c r="J9"/>
  <c r="P9" s="1"/>
  <c r="T8"/>
  <c r="J8"/>
  <c r="P8" s="1"/>
  <c r="T7"/>
  <c r="J7"/>
  <c r="P7" s="1"/>
  <c r="T6"/>
  <c r="G19"/>
  <c r="B6"/>
  <c r="S3"/>
  <c r="N3"/>
  <c r="K3"/>
  <c r="D3"/>
  <c r="V2"/>
  <c r="N2"/>
  <c r="E2"/>
  <c r="E2" i="5"/>
  <c r="D3"/>
  <c r="N3"/>
  <c r="K3"/>
  <c r="S3"/>
  <c r="N2"/>
  <c r="V2"/>
  <c r="S19"/>
  <c r="R19"/>
  <c r="T17"/>
  <c r="T18"/>
  <c r="T16"/>
  <c r="T11"/>
  <c r="T7"/>
  <c r="T8"/>
  <c r="T9"/>
  <c r="T10"/>
  <c r="T12"/>
  <c r="T13"/>
  <c r="T14"/>
  <c r="T15"/>
  <c r="T6"/>
  <c r="K6" i="6" l="1"/>
  <c r="T19"/>
  <c r="D6"/>
  <c r="J6"/>
  <c r="C7"/>
  <c r="E7" s="1"/>
  <c r="M6"/>
  <c r="T19" i="5"/>
  <c r="J7"/>
  <c r="P7" s="1"/>
  <c r="J8"/>
  <c r="P8" s="1"/>
  <c r="J9"/>
  <c r="P9" s="1"/>
  <c r="J10"/>
  <c r="P10" s="1"/>
  <c r="J11"/>
  <c r="P11" s="1"/>
  <c r="J12"/>
  <c r="P12" s="1"/>
  <c r="J13"/>
  <c r="P13" s="1"/>
  <c r="J14"/>
  <c r="P14" s="1"/>
  <c r="J15"/>
  <c r="P15" s="1"/>
  <c r="J16"/>
  <c r="P16" s="1"/>
  <c r="J17"/>
  <c r="P17" s="1"/>
  <c r="J18"/>
  <c r="P18" s="1"/>
  <c r="E6"/>
  <c r="H19"/>
  <c r="I19"/>
  <c r="L6" i="6" l="1"/>
  <c r="F6"/>
  <c r="O6"/>
  <c r="P6"/>
  <c r="P19" s="1"/>
  <c r="J19"/>
  <c r="K7"/>
  <c r="C8"/>
  <c r="E8" s="1"/>
  <c r="D7"/>
  <c r="L7" s="1"/>
  <c r="C7" i="5"/>
  <c r="E7" s="1"/>
  <c r="D6"/>
  <c r="G19"/>
  <c r="B6"/>
  <c r="O7" i="6" l="1"/>
  <c r="Q7" s="1"/>
  <c r="K7" i="5"/>
  <c r="N6" i="6"/>
  <c r="M8"/>
  <c r="D8"/>
  <c r="L8" s="1"/>
  <c r="C9"/>
  <c r="E9" s="1"/>
  <c r="K8"/>
  <c r="M7"/>
  <c r="Q6"/>
  <c r="F7"/>
  <c r="C8" i="5"/>
  <c r="E8" s="1"/>
  <c r="D7"/>
  <c r="O7" s="1"/>
  <c r="Q7" s="1"/>
  <c r="M7"/>
  <c r="J6"/>
  <c r="K6"/>
  <c r="D1" i="3"/>
  <c r="B1"/>
  <c r="O8" i="6" l="1"/>
  <c r="Q8" s="1"/>
  <c r="N7"/>
  <c r="F8"/>
  <c r="C10"/>
  <c r="E10" s="1"/>
  <c r="K9"/>
  <c r="D9"/>
  <c r="F9" s="1"/>
  <c r="U6"/>
  <c r="N8"/>
  <c r="C9" i="5"/>
  <c r="E9" s="1"/>
  <c r="D8"/>
  <c r="K8"/>
  <c r="O8"/>
  <c r="Q8" s="1"/>
  <c r="L7"/>
  <c r="N7" s="1"/>
  <c r="U7" s="1"/>
  <c r="F7"/>
  <c r="O6"/>
  <c r="J19"/>
  <c r="P6"/>
  <c r="P19" s="1"/>
  <c r="L6"/>
  <c r="L9" i="6" l="1"/>
  <c r="M9"/>
  <c r="U8"/>
  <c r="V8" s="1"/>
  <c r="W8" s="1"/>
  <c r="U7"/>
  <c r="V7" s="1"/>
  <c r="W7" s="1"/>
  <c r="D10"/>
  <c r="L10" s="1"/>
  <c r="M10"/>
  <c r="C11"/>
  <c r="E11" s="1"/>
  <c r="K10"/>
  <c r="O9"/>
  <c r="V6"/>
  <c r="C10" i="5"/>
  <c r="E10" s="1"/>
  <c r="D9"/>
  <c r="K9"/>
  <c r="L8"/>
  <c r="M8"/>
  <c r="F8"/>
  <c r="V7"/>
  <c r="Q6"/>
  <c r="M6"/>
  <c r="F6"/>
  <c r="O10" i="6" l="1"/>
  <c r="Q10" s="1"/>
  <c r="Q9"/>
  <c r="N10"/>
  <c r="W6"/>
  <c r="F10"/>
  <c r="K11"/>
  <c r="D11"/>
  <c r="M11"/>
  <c r="C12"/>
  <c r="E12" s="1"/>
  <c r="N9"/>
  <c r="C11" i="5"/>
  <c r="E11" s="1"/>
  <c r="D10"/>
  <c r="O10" s="1"/>
  <c r="Q10" s="1"/>
  <c r="K10"/>
  <c r="L9"/>
  <c r="F9"/>
  <c r="N8"/>
  <c r="U8" s="1"/>
  <c r="V8" s="1"/>
  <c r="W8" s="1"/>
  <c r="O9"/>
  <c r="W7"/>
  <c r="N6"/>
  <c r="U6" s="1"/>
  <c r="V6" s="1"/>
  <c r="U9" i="6" l="1"/>
  <c r="V9" s="1"/>
  <c r="L11"/>
  <c r="N11" s="1"/>
  <c r="U10"/>
  <c r="V10" s="1"/>
  <c r="W10" s="1"/>
  <c r="O11"/>
  <c r="K12"/>
  <c r="M12"/>
  <c r="D12"/>
  <c r="L12" s="1"/>
  <c r="C13"/>
  <c r="E13" s="1"/>
  <c r="F11"/>
  <c r="Q9" i="5"/>
  <c r="M9"/>
  <c r="C12"/>
  <c r="E12" s="1"/>
  <c r="D11"/>
  <c r="K11"/>
  <c r="L10"/>
  <c r="M10"/>
  <c r="F12" i="6" l="1"/>
  <c r="N10" i="5"/>
  <c r="U10" s="1"/>
  <c r="V10" s="1"/>
  <c r="W10" s="1"/>
  <c r="O12" i="6"/>
  <c r="Q12" s="1"/>
  <c r="W9"/>
  <c r="K13"/>
  <c r="D13"/>
  <c r="L13" s="1"/>
  <c r="M13"/>
  <c r="C14"/>
  <c r="E14" s="1"/>
  <c r="N12"/>
  <c r="Q11"/>
  <c r="U11"/>
  <c r="L11" i="5"/>
  <c r="M11"/>
  <c r="N9"/>
  <c r="O11"/>
  <c r="F10"/>
  <c r="C13"/>
  <c r="E13" s="1"/>
  <c r="D12"/>
  <c r="O12" s="1"/>
  <c r="Q12" s="1"/>
  <c r="K12"/>
  <c r="F11"/>
  <c r="N11" l="1"/>
  <c r="U11" s="1"/>
  <c r="K14" i="6"/>
  <c r="D14"/>
  <c r="L14" s="1"/>
  <c r="M14"/>
  <c r="C15"/>
  <c r="E15" s="1"/>
  <c r="N13"/>
  <c r="U12"/>
  <c r="V12" s="1"/>
  <c r="W12" s="1"/>
  <c r="V11"/>
  <c r="F13"/>
  <c r="O13"/>
  <c r="L12" i="5"/>
  <c r="Q11"/>
  <c r="U9"/>
  <c r="C14"/>
  <c r="E14" s="1"/>
  <c r="D13"/>
  <c r="O13" s="1"/>
  <c r="Q13" s="1"/>
  <c r="K13"/>
  <c r="W6"/>
  <c r="F14" i="6" l="1"/>
  <c r="O14"/>
  <c r="Q14" s="1"/>
  <c r="Q13"/>
  <c r="K15"/>
  <c r="D15"/>
  <c r="L15" s="1"/>
  <c r="M15"/>
  <c r="C16"/>
  <c r="E16" s="1"/>
  <c r="N14"/>
  <c r="W11"/>
  <c r="U13"/>
  <c r="C15" i="5"/>
  <c r="E15" s="1"/>
  <c r="D14"/>
  <c r="O14" s="1"/>
  <c r="Q14" s="1"/>
  <c r="K14"/>
  <c r="V9"/>
  <c r="L13"/>
  <c r="M12"/>
  <c r="F12"/>
  <c r="V11"/>
  <c r="W11" s="1"/>
  <c r="O15" i="6" l="1"/>
  <c r="Q15" s="1"/>
  <c r="F15"/>
  <c r="K16"/>
  <c r="D16"/>
  <c r="L16" s="1"/>
  <c r="M16"/>
  <c r="C17"/>
  <c r="E17" s="1"/>
  <c r="U14"/>
  <c r="V14" s="1"/>
  <c r="W14" s="1"/>
  <c r="V13"/>
  <c r="N15"/>
  <c r="W9" i="5"/>
  <c r="C16"/>
  <c r="E16" s="1"/>
  <c r="D15"/>
  <c r="O15" s="1"/>
  <c r="K15"/>
  <c r="N12"/>
  <c r="M13"/>
  <c r="N13" s="1"/>
  <c r="U13" s="1"/>
  <c r="V13" s="1"/>
  <c r="W13" s="1"/>
  <c r="F13"/>
  <c r="L14"/>
  <c r="M14"/>
  <c r="N16" i="6" l="1"/>
  <c r="U16" s="1"/>
  <c r="K17"/>
  <c r="D17"/>
  <c r="L17" s="1"/>
  <c r="M17"/>
  <c r="C18"/>
  <c r="E18" s="1"/>
  <c r="U15"/>
  <c r="V15" s="1"/>
  <c r="W13"/>
  <c r="F16"/>
  <c r="O16"/>
  <c r="Q16" s="1"/>
  <c r="Q15" i="5"/>
  <c r="F14"/>
  <c r="U12"/>
  <c r="C17"/>
  <c r="E17" s="1"/>
  <c r="D16"/>
  <c r="O16" s="1"/>
  <c r="Q16" s="1"/>
  <c r="K16"/>
  <c r="L15"/>
  <c r="N14"/>
  <c r="U14" s="1"/>
  <c r="V14" s="1"/>
  <c r="W14" s="1"/>
  <c r="F17" i="6" l="1"/>
  <c r="O17"/>
  <c r="Q17" s="1"/>
  <c r="N17"/>
  <c r="K18"/>
  <c r="D18"/>
  <c r="F18" s="1"/>
  <c r="C19"/>
  <c r="W15"/>
  <c r="V16"/>
  <c r="W16" s="1"/>
  <c r="M15" i="5"/>
  <c r="F15"/>
  <c r="C18"/>
  <c r="E18" s="1"/>
  <c r="E19" s="1"/>
  <c r="D17"/>
  <c r="K17"/>
  <c r="L16"/>
  <c r="V12"/>
  <c r="O18" i="6" l="1"/>
  <c r="Q18" s="1"/>
  <c r="F19"/>
  <c r="U17"/>
  <c r="V17" s="1"/>
  <c r="W17" s="1"/>
  <c r="M18"/>
  <c r="M19" s="1"/>
  <c r="E19"/>
  <c r="K19"/>
  <c r="L18"/>
  <c r="L19" s="1"/>
  <c r="D19"/>
  <c r="D18" i="5"/>
  <c r="O18" s="1"/>
  <c r="K18"/>
  <c r="C19"/>
  <c r="L17"/>
  <c r="M16"/>
  <c r="N16" s="1"/>
  <c r="U16" s="1"/>
  <c r="V16" s="1"/>
  <c r="W16" s="1"/>
  <c r="F16"/>
  <c r="N15"/>
  <c r="W12"/>
  <c r="O17"/>
  <c r="Q17" s="1"/>
  <c r="O19" i="6" l="1"/>
  <c r="N18"/>
  <c r="N19" s="1"/>
  <c r="Q19"/>
  <c r="L18" i="5"/>
  <c r="L19" s="1"/>
  <c r="D19"/>
  <c r="Q18"/>
  <c r="Q19" s="1"/>
  <c r="O19"/>
  <c r="U15"/>
  <c r="M17"/>
  <c r="F17"/>
  <c r="K19"/>
  <c r="U18" i="6" l="1"/>
  <c r="U19" s="1"/>
  <c r="N17" i="5"/>
  <c r="M18"/>
  <c r="N18" s="1"/>
  <c r="U18" s="1"/>
  <c r="V18" s="1"/>
  <c r="W18" s="1"/>
  <c r="F18"/>
  <c r="F19" s="1"/>
  <c r="V15"/>
  <c r="V18" i="6" l="1"/>
  <c r="V19" s="1"/>
  <c r="M19" i="5"/>
  <c r="W15"/>
  <c r="U17"/>
  <c r="N19"/>
  <c r="W18" i="6" l="1"/>
  <c r="W19" s="1"/>
  <c r="V17" i="5"/>
  <c r="U19"/>
  <c r="I20" i="6"/>
  <c r="V19" i="5" l="1"/>
  <c r="W17"/>
  <c r="W19" s="1"/>
  <c r="I20"/>
</calcChain>
</file>

<file path=xl/comments1.xml><?xml version="1.0" encoding="utf-8"?>
<comments xmlns="http://schemas.openxmlformats.org/spreadsheetml/2006/main">
  <authors>
    <author>Author</author>
  </authors>
  <commentList>
    <comment ref="F5" authorId="0">
      <text>
        <r>
          <rPr>
            <sz val="9"/>
            <color indexed="81"/>
            <rFont val="Tahoma"/>
            <family val="2"/>
          </rPr>
          <t xml:space="preserve">पीईईओ के अधीनस्थ  स्कूल है तो पदस्थापन स्थान  फिल करे 
</t>
        </r>
      </text>
    </comment>
  </commentList>
</comments>
</file>

<file path=xl/sharedStrings.xml><?xml version="1.0" encoding="utf-8"?>
<sst xmlns="http://schemas.openxmlformats.org/spreadsheetml/2006/main" count="146" uniqueCount="62">
  <si>
    <t>dk;kZy; dk uke</t>
  </si>
  <si>
    <t>MhMhvks dk uke</t>
  </si>
  <si>
    <t>MhMhvks dk in</t>
  </si>
  <si>
    <t>edku fdjk;k nj</t>
  </si>
  <si>
    <t>Ø-l-</t>
  </si>
  <si>
    <t>uke dkfeZd</t>
  </si>
  <si>
    <t>in</t>
  </si>
  <si>
    <t xml:space="preserve">tUefrfFk </t>
  </si>
  <si>
    <t>inLFkkiu fo|ky;</t>
  </si>
  <si>
    <t>izFke dk;Zxzg.k frfFk</t>
  </si>
  <si>
    <t>LFkk;hdj.k frfFk</t>
  </si>
  <si>
    <t>is esfVªDl ysoy</t>
  </si>
  <si>
    <t>fu/kkZfjr osru</t>
  </si>
  <si>
    <t>vkxkeh osruo`f)</t>
  </si>
  <si>
    <t>fo-fo-</t>
  </si>
  <si>
    <t>fdl ekg ls ,fj;j feysxk</t>
  </si>
  <si>
    <t>fdl ekg rd ,fj;j</t>
  </si>
  <si>
    <t>iwoZ esa feyk osru</t>
  </si>
  <si>
    <r>
      <t xml:space="preserve">bude VSDl dVkuk gS rks fy[ks
</t>
    </r>
    <r>
      <rPr>
        <sz val="14"/>
        <color theme="1"/>
        <rFont val="Times New Roman"/>
        <family val="1"/>
      </rPr>
      <t>%</t>
    </r>
  </si>
  <si>
    <t xml:space="preserve">अध्यापक  तृतीय श्रेणी लेवल - 1 </t>
  </si>
  <si>
    <t>dk;kZy; vkns'k</t>
  </si>
  <si>
    <t>ihbZbZvks @ iz/kkukpk;Z</t>
  </si>
  <si>
    <t>fnukad %&amp;</t>
  </si>
  <si>
    <t xml:space="preserve">izfrfyfi lwpukFkZ </t>
  </si>
  <si>
    <t>2- lEcfU/kr dkfeZd Jh --------------------------------------------------</t>
  </si>
  <si>
    <t>3- ys[kk 'kk[kk A</t>
  </si>
  <si>
    <t>jktdh; mPp ek/;fed fo|ky; nM+koV] vklhUn] ftyk&amp;HkhyokM+k</t>
  </si>
  <si>
    <r>
      <t xml:space="preserve">                                         Jheku ftyk f'k{kk vf/kdkjh izkjfEHkd f'k{kk ikyh ds vkns'k Øekad ftf'kv@izk-j-@ ikyh  @laLFkk&amp;2@21@122 fnukad 18&amp;02&amp;2021 dh ikyuk esa LFkkuh; ihbZbZvks dk;kZy; ds v/khu fo|ky;ksa esa dk;Zjr fuEukfdar v/;kidks dh ifjoh{kk/khu izf'k{k.k vof/k lUrks"kizn :i ls iw.kZ gksus ds QyLo:i jktLFkku lsok fu;e 1951 ds fu;e 24 ,oa jktLFkku flfoy lsok,a ¼iqujhf{kr osrueku½ fu;e 2017 dh vuqlqph </t>
    </r>
    <r>
      <rPr>
        <sz val="14"/>
        <color theme="1"/>
        <rFont val="Calibri"/>
        <family val="2"/>
        <scheme val="minor"/>
      </rPr>
      <t xml:space="preserve">(Part- B) rule No. 5 (VI) and (VII) </t>
    </r>
    <r>
      <rPr>
        <sz val="14"/>
        <color theme="1"/>
        <rFont val="Kruti Dev 010"/>
      </rPr>
      <t xml:space="preserve">esa vafdr izko/kkuqlkj muds uke ds lkeusa vafdr fnukad ls </t>
    </r>
    <r>
      <rPr>
        <b/>
        <sz val="14"/>
        <color theme="1"/>
        <rFont val="Kruti Dev 010"/>
      </rPr>
      <t>is&amp;eSfV</t>
    </r>
    <r>
      <rPr>
        <b/>
        <sz val="14"/>
        <color theme="1"/>
        <rFont val="DevLys 010"/>
      </rPr>
      <t>ª</t>
    </r>
    <r>
      <rPr>
        <b/>
        <sz val="14"/>
        <color theme="1"/>
        <rFont val="Kruti Dev 010"/>
      </rPr>
      <t>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</si>
  <si>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 xml:space="preserve">ABHISHEK SHARMA </t>
  </si>
  <si>
    <t>GUPS CHOTIYAS</t>
  </si>
  <si>
    <t>Difference Arrear Sheet</t>
  </si>
  <si>
    <t>Name Of Employee :</t>
  </si>
  <si>
    <t xml:space="preserve">    Post :  </t>
  </si>
  <si>
    <t xml:space="preserve">    Pay Matrix Level : </t>
  </si>
  <si>
    <t>Confirmation Date :</t>
  </si>
  <si>
    <t>Arrear From Date :</t>
  </si>
  <si>
    <t>to</t>
  </si>
  <si>
    <t>Sr. No.</t>
  </si>
  <si>
    <t>Month</t>
  </si>
  <si>
    <t>Pay Due</t>
  </si>
  <si>
    <t>Pay Drawn</t>
  </si>
  <si>
    <t>Pay Difference</t>
  </si>
  <si>
    <t>NPS</t>
  </si>
  <si>
    <t>SI</t>
  </si>
  <si>
    <t>Income Tax</t>
  </si>
  <si>
    <t>Total Deduction</t>
  </si>
  <si>
    <t>Net Payment</t>
  </si>
  <si>
    <t>Pay</t>
  </si>
  <si>
    <t>DA</t>
  </si>
  <si>
    <t>HRA</t>
  </si>
  <si>
    <t>Total</t>
  </si>
  <si>
    <t>Due</t>
  </si>
  <si>
    <t>Ded</t>
  </si>
  <si>
    <t>Diff.</t>
  </si>
  <si>
    <t>TOTAL</t>
  </si>
  <si>
    <t>In Words:</t>
  </si>
  <si>
    <t>Posting Place:</t>
  </si>
  <si>
    <t xml:space="preserve">jktdh; mPp ek/;fed fo|ky; </t>
  </si>
  <si>
    <t>nM+koV ] vklhUn</t>
  </si>
  <si>
    <t>1- Jheku midks"kkf/kdkjh ]vklhUn A</t>
  </si>
  <si>
    <t>4- jf{kr iaftdk A</t>
  </si>
  <si>
    <t>Øekad %&amp; ys[kk@2021@</t>
  </si>
</sst>
</file>

<file path=xl/styles.xml><?xml version="1.0" encoding="utf-8"?>
<styleSheet xmlns="http://schemas.openxmlformats.org/spreadsheetml/2006/main">
  <numFmts count="5">
    <numFmt numFmtId="164" formatCode="dd/mm/yyyy"/>
    <numFmt numFmtId="165" formatCode="\L\-0"/>
    <numFmt numFmtId="166" formatCode="[$-409]mmm/yy;@"/>
    <numFmt numFmtId="167" formatCode="\L\-\ 0"/>
    <numFmt numFmtId="169" formatCode="[$-409]d/mmm/yyyy;@"/>
  </numFmts>
  <fonts count="36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2"/>
      <color theme="1"/>
      <name val="Kruti Dev 010"/>
    </font>
    <font>
      <sz val="14"/>
      <color theme="1"/>
      <name val="Kruti Dev 010"/>
    </font>
    <font>
      <sz val="16"/>
      <color theme="1"/>
      <name val="Kruti Dev 010"/>
    </font>
    <font>
      <b/>
      <sz val="16"/>
      <color theme="1"/>
      <name val="Kruti Dev 010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DevLys 010"/>
    </font>
    <font>
      <sz val="12"/>
      <color theme="1"/>
      <name val="Calibri"/>
      <family val="2"/>
      <scheme val="minor"/>
    </font>
    <font>
      <sz val="18"/>
      <color theme="1"/>
      <name val="Kruti Dev 010"/>
    </font>
    <font>
      <sz val="9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3"/>
      <name val="Times New Roman"/>
      <family val="1"/>
    </font>
    <font>
      <b/>
      <sz val="14"/>
      <name val="Cambria"/>
      <family val="1"/>
      <scheme val="major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Kruti Dev 010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4" fillId="4" borderId="7" xfId="0" applyFont="1" applyFill="1" applyBorder="1" applyAlignment="1" applyProtection="1">
      <alignment horizontal="center" vertical="center" shrinkToFit="1"/>
      <protection hidden="1"/>
    </xf>
    <xf numFmtId="0" fontId="24" fillId="4" borderId="1" xfId="0" applyFont="1" applyFill="1" applyBorder="1" applyAlignment="1" applyProtection="1">
      <alignment horizontal="center" vertical="center" shrinkToFit="1"/>
      <protection hidden="1"/>
    </xf>
    <xf numFmtId="0" fontId="18" fillId="0" borderId="1" xfId="0" applyFont="1" applyBorder="1" applyAlignment="1" applyProtection="1">
      <alignment horizontal="center" vertical="center" shrinkToFit="1"/>
      <protection hidden="1"/>
    </xf>
    <xf numFmtId="166" fontId="18" fillId="4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18" fillId="4" borderId="8" xfId="0" applyFont="1" applyFill="1" applyBorder="1" applyAlignment="1" applyProtection="1">
      <alignment horizontal="center" vertical="center" shrinkToFit="1"/>
      <protection hidden="1"/>
    </xf>
    <xf numFmtId="0" fontId="18" fillId="4" borderId="7" xfId="0" applyFont="1" applyFill="1" applyBorder="1" applyAlignment="1" applyProtection="1">
      <alignment horizontal="center" vertical="center" shrinkToFit="1"/>
      <protection hidden="1"/>
    </xf>
    <xf numFmtId="0" fontId="18" fillId="4" borderId="1" xfId="0" applyFont="1" applyFill="1" applyBorder="1" applyAlignment="1" applyProtection="1">
      <alignment horizontal="center" vertical="center" shrinkToFit="1"/>
      <protection hidden="1"/>
    </xf>
    <xf numFmtId="1" fontId="25" fillId="4" borderId="7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0" xfId="0" applyFont="1" applyFill="1" applyBorder="1" applyAlignment="1" applyProtection="1">
      <alignment horizontal="center" vertical="center" shrinkToFit="1"/>
      <protection hidden="1"/>
    </xf>
    <xf numFmtId="0" fontId="26" fillId="4" borderId="0" xfId="0" applyFont="1" applyFill="1" applyBorder="1" applyAlignment="1" applyProtection="1">
      <alignment horizontal="center" vertical="center" shrinkToFit="1"/>
      <protection hidden="1"/>
    </xf>
    <xf numFmtId="1" fontId="18" fillId="4" borderId="8" xfId="0" applyNumberFormat="1" applyFont="1" applyFill="1" applyBorder="1" applyAlignment="1" applyProtection="1">
      <alignment horizontal="center" vertical="center" shrinkToFit="1"/>
      <protection hidden="1"/>
    </xf>
    <xf numFmtId="1" fontId="18" fillId="4" borderId="7" xfId="0" applyNumberFormat="1" applyFont="1" applyFill="1" applyBorder="1" applyAlignment="1" applyProtection="1">
      <alignment horizontal="center" vertical="center" shrinkToFit="1"/>
      <protection hidden="1"/>
    </xf>
    <xf numFmtId="1" fontId="18" fillId="4" borderId="5" xfId="0" applyNumberFormat="1" applyFont="1" applyFill="1" applyBorder="1" applyAlignment="1" applyProtection="1">
      <alignment horizontal="center" vertical="center" shrinkToFit="1"/>
      <protection hidden="1"/>
    </xf>
    <xf numFmtId="1" fontId="18" fillId="4" borderId="1" xfId="0" applyNumberFormat="1" applyFont="1" applyFill="1" applyBorder="1" applyAlignment="1" applyProtection="1">
      <alignment horizontal="center" vertical="center" shrinkToFit="1"/>
      <protection hidden="1"/>
    </xf>
    <xf numFmtId="1" fontId="29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29" fillId="6" borderId="1" xfId="0" applyFont="1" applyFill="1" applyBorder="1" applyAlignment="1" applyProtection="1">
      <alignment horizontal="center" vertical="center" shrinkToFit="1"/>
      <protection hidden="1"/>
    </xf>
    <xf numFmtId="1" fontId="30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1" xfId="0" applyFont="1" applyFill="1" applyBorder="1" applyAlignment="1" applyProtection="1">
      <alignment horizontal="center" vertical="center" shrinkToFit="1"/>
      <protection hidden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24" fillId="6" borderId="2" xfId="0" applyFont="1" applyFill="1" applyBorder="1" applyAlignment="1" applyProtection="1">
      <alignment horizontal="center" vertical="center" shrinkToFit="1"/>
      <protection hidden="1"/>
    </xf>
    <xf numFmtId="0" fontId="24" fillId="6" borderId="4" xfId="0" applyFont="1" applyFill="1" applyBorder="1" applyAlignment="1" applyProtection="1">
      <alignment horizontal="center" vertical="center" shrinkToFit="1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28" fillId="4" borderId="9" xfId="0" applyFont="1" applyFill="1" applyBorder="1" applyAlignment="1" applyProtection="1">
      <alignment horizontal="left" vertical="center" shrinkToFit="1"/>
      <protection hidden="1"/>
    </xf>
    <xf numFmtId="0" fontId="24" fillId="4" borderId="7" xfId="0" applyFont="1" applyFill="1" applyBorder="1" applyAlignment="1" applyProtection="1">
      <alignment horizontal="center" vertical="center" wrapText="1" shrinkToFit="1"/>
      <protection hidden="1"/>
    </xf>
    <xf numFmtId="0" fontId="24" fillId="4" borderId="5" xfId="0" applyFont="1" applyFill="1" applyBorder="1" applyAlignment="1" applyProtection="1">
      <alignment horizontal="center" vertical="center" wrapText="1" shrinkToFit="1"/>
      <protection hidden="1"/>
    </xf>
    <xf numFmtId="0" fontId="24" fillId="4" borderId="1" xfId="0" applyFont="1" applyFill="1" applyBorder="1" applyAlignment="1" applyProtection="1">
      <alignment horizontal="center" vertical="center" shrinkToFit="1"/>
      <protection hidden="1"/>
    </xf>
    <xf numFmtId="0" fontId="24" fillId="4" borderId="1" xfId="0" applyFont="1" applyFill="1" applyBorder="1" applyAlignment="1" applyProtection="1">
      <alignment horizontal="center" vertical="center" wrapText="1" shrinkToFit="1"/>
      <protection hidden="1"/>
    </xf>
    <xf numFmtId="1" fontId="31" fillId="0" borderId="1" xfId="0" applyNumberFormat="1" applyFont="1" applyBorder="1" applyAlignment="1" applyProtection="1">
      <alignment horizontal="center" vertical="center"/>
      <protection hidden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4" fillId="4" borderId="2" xfId="0" applyFont="1" applyFill="1" applyBorder="1" applyAlignment="1" applyProtection="1">
      <alignment horizontal="center" vertical="center" shrinkToFit="1"/>
      <protection hidden="1"/>
    </xf>
    <xf numFmtId="0" fontId="24" fillId="4" borderId="3" xfId="0" applyFont="1" applyFill="1" applyBorder="1" applyAlignment="1" applyProtection="1">
      <alignment horizontal="center" vertical="center" shrinkToFit="1"/>
      <protection hidden="1"/>
    </xf>
    <xf numFmtId="0" fontId="24" fillId="4" borderId="4" xfId="0" applyFont="1" applyFill="1" applyBorder="1" applyAlignment="1" applyProtection="1">
      <alignment horizontal="center" vertical="center" shrinkToFit="1"/>
      <protection hidden="1"/>
    </xf>
    <xf numFmtId="0" fontId="18" fillId="4" borderId="7" xfId="0" applyFont="1" applyFill="1" applyBorder="1" applyAlignment="1" applyProtection="1">
      <alignment horizontal="center" vertical="center" shrinkToFit="1"/>
      <protection locked="0" hidden="1"/>
    </xf>
    <xf numFmtId="0" fontId="18" fillId="0" borderId="1" xfId="0" applyFont="1" applyBorder="1" applyAlignment="1" applyProtection="1">
      <alignment vertical="center" shrinkToFit="1"/>
      <protection locked="0"/>
    </xf>
    <xf numFmtId="0" fontId="19" fillId="4" borderId="1" xfId="0" applyFont="1" applyFill="1" applyBorder="1" applyAlignment="1" applyProtection="1">
      <alignment horizontal="center" vertical="center" shrinkToFi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 applyProtection="1">
      <alignment vertical="center"/>
      <protection locked="0"/>
    </xf>
    <xf numFmtId="0" fontId="20" fillId="4" borderId="3" xfId="0" applyFont="1" applyFill="1" applyBorder="1" applyAlignment="1" applyProtection="1">
      <alignment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29" fillId="4" borderId="3" xfId="0" applyFont="1" applyFill="1" applyBorder="1" applyAlignment="1" applyProtection="1">
      <alignment horizontal="center" vertical="center"/>
      <protection locked="0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6" fontId="20" fillId="4" borderId="1" xfId="0" applyNumberFormat="1" applyFont="1" applyFill="1" applyBorder="1" applyAlignment="1" applyProtection="1">
      <alignment horizontal="center" vertical="center"/>
      <protection locked="0"/>
    </xf>
    <xf numFmtId="169" fontId="20" fillId="4" borderId="2" xfId="0" applyNumberFormat="1" applyFont="1" applyFill="1" applyBorder="1" applyAlignment="1" applyProtection="1">
      <alignment horizontal="center" vertical="center"/>
      <protection locked="0"/>
    </xf>
    <xf numFmtId="169" fontId="20" fillId="4" borderId="3" xfId="0" applyNumberFormat="1" applyFont="1" applyFill="1" applyBorder="1" applyAlignment="1" applyProtection="1">
      <alignment horizontal="center" vertical="center"/>
      <protection locked="0"/>
    </xf>
    <xf numFmtId="169" fontId="20" fillId="4" borderId="4" xfId="0" applyNumberFormat="1" applyFont="1" applyFill="1" applyBorder="1" applyAlignment="1" applyProtection="1">
      <alignment horizontal="center" vertical="center"/>
      <protection locked="0"/>
    </xf>
    <xf numFmtId="1" fontId="18" fillId="5" borderId="8" xfId="0" applyNumberFormat="1" applyFont="1" applyFill="1" applyBorder="1" applyAlignment="1" applyProtection="1">
      <alignment horizontal="center" vertical="center" shrinkToFit="1"/>
      <protection hidden="1"/>
    </xf>
    <xf numFmtId="1" fontId="21" fillId="6" borderId="1" xfId="0" applyNumberFormat="1" applyFont="1" applyFill="1" applyBorder="1" applyAlignment="1" applyProtection="1">
      <alignment horizontal="center" vertical="center" shrinkToFit="1"/>
      <protection hidden="1"/>
    </xf>
    <xf numFmtId="167" fontId="33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34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9" fontId="32" fillId="7" borderId="2" xfId="0" applyNumberFormat="1" applyFont="1" applyFill="1" applyBorder="1" applyAlignment="1" applyProtection="1">
      <alignment horizontal="center" vertical="center"/>
      <protection locked="0"/>
    </xf>
    <xf numFmtId="9" fontId="3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shrinkToFit="1"/>
      <protection locked="0"/>
    </xf>
    <xf numFmtId="1" fontId="18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18" fillId="5" borderId="7" xfId="0" applyFont="1" applyFill="1" applyBorder="1" applyAlignment="1" applyProtection="1">
      <alignment horizontal="center" vertical="center" shrinkToFit="1"/>
      <protection locked="0" hidden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rd-Grade-2018-confirmation-order-and-Arrear-sheet-By-Heera-Lal-Jat-21-03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AddIns/SpellNumber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Order By PEEO"/>
      <sheetName val="Order by Principal "/>
      <sheetName val="Arrear Sheet"/>
    </sheetNames>
    <sheetDataSet>
      <sheetData sheetId="0">
        <row r="11">
          <cell r="AD11">
            <v>44075</v>
          </cell>
        </row>
        <row r="12">
          <cell r="AD12">
            <v>44105</v>
          </cell>
        </row>
        <row r="13">
          <cell r="AD13">
            <v>44136</v>
          </cell>
        </row>
        <row r="14">
          <cell r="AD14">
            <v>44166</v>
          </cell>
        </row>
        <row r="15">
          <cell r="AD15">
            <v>44197</v>
          </cell>
        </row>
        <row r="16">
          <cell r="AD16">
            <v>44228</v>
          </cell>
        </row>
        <row r="17">
          <cell r="AD17">
            <v>44256</v>
          </cell>
        </row>
        <row r="18">
          <cell r="AD18">
            <v>44287</v>
          </cell>
        </row>
        <row r="19">
          <cell r="AD19">
            <v>44317</v>
          </cell>
        </row>
        <row r="20">
          <cell r="AD20">
            <v>44348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pellnumbe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zoomScale="80" zoomScaleNormal="80" workbookViewId="0">
      <selection activeCell="F9" sqref="F9"/>
    </sheetView>
  </sheetViews>
  <sheetFormatPr defaultRowHeight="15.75"/>
  <cols>
    <col min="1" max="1" width="9.140625" style="2"/>
    <col min="2" max="2" width="6.140625" style="2" customWidth="1"/>
    <col min="3" max="3" width="33.5703125" style="2" customWidth="1"/>
    <col min="4" max="4" width="23" style="2" customWidth="1"/>
    <col min="5" max="5" width="20.28515625" style="2" customWidth="1"/>
    <col min="6" max="6" width="20" style="2" customWidth="1"/>
    <col min="7" max="7" width="16" style="2" customWidth="1"/>
    <col min="8" max="8" width="16.28515625" style="2" customWidth="1"/>
    <col min="9" max="9" width="15.85546875" style="2" customWidth="1"/>
    <col min="10" max="10" width="15.28515625" style="2" customWidth="1"/>
    <col min="11" max="11" width="15.7109375" style="2" customWidth="1"/>
    <col min="12" max="12" width="12.85546875" style="2" customWidth="1"/>
    <col min="13" max="13" width="14.7109375" style="2" customWidth="1"/>
    <col min="14" max="14" width="12.5703125" style="2" customWidth="1"/>
    <col min="15" max="15" width="15.140625" style="2" customWidth="1"/>
    <col min="16" max="16" width="9.140625" style="2"/>
    <col min="17" max="17" width="13" style="2" customWidth="1"/>
    <col min="18" max="16384" width="9.140625" style="2"/>
  </cols>
  <sheetData>
    <row r="1" spans="1:2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7.75" customHeight="1">
      <c r="A2" s="34"/>
      <c r="B2" s="91" t="s">
        <v>0</v>
      </c>
      <c r="C2" s="91"/>
      <c r="D2" s="92" t="s">
        <v>26</v>
      </c>
      <c r="E2" s="93"/>
      <c r="F2" s="93"/>
      <c r="G2" s="93"/>
      <c r="H2" s="93"/>
      <c r="I2" s="93"/>
      <c r="J2" s="93"/>
      <c r="K2" s="94"/>
      <c r="L2" s="95"/>
      <c r="M2" s="96"/>
      <c r="N2" s="96"/>
      <c r="O2" s="96"/>
      <c r="P2" s="3"/>
      <c r="Q2" s="3"/>
      <c r="R2" s="3"/>
      <c r="S2" s="3"/>
      <c r="T2" s="3"/>
      <c r="U2" s="34"/>
    </row>
    <row r="3" spans="1:21" ht="28.5" customHeight="1">
      <c r="A3" s="34"/>
      <c r="B3" s="97" t="s">
        <v>1</v>
      </c>
      <c r="C3" s="97"/>
      <c r="D3" s="98"/>
      <c r="E3" s="99"/>
      <c r="F3" s="100" t="s">
        <v>2</v>
      </c>
      <c r="G3" s="101"/>
      <c r="H3" s="102"/>
      <c r="I3" s="103" t="s">
        <v>3</v>
      </c>
      <c r="J3" s="104"/>
      <c r="K3" s="105">
        <v>0.08</v>
      </c>
      <c r="L3" s="106">
        <v>0.16</v>
      </c>
      <c r="M3" s="11"/>
      <c r="N3" s="96"/>
      <c r="O3" s="96"/>
      <c r="R3" s="35"/>
      <c r="S3" s="35"/>
      <c r="T3" s="35"/>
      <c r="U3" s="34"/>
    </row>
    <row r="4" spans="1:21" ht="86.25" customHeight="1">
      <c r="A4" s="34"/>
      <c r="B4" s="107" t="s">
        <v>4</v>
      </c>
      <c r="C4" s="107" t="s">
        <v>5</v>
      </c>
      <c r="D4" s="107" t="s">
        <v>6</v>
      </c>
      <c r="E4" s="107" t="s">
        <v>7</v>
      </c>
      <c r="F4" s="107" t="s">
        <v>8</v>
      </c>
      <c r="G4" s="107" t="s">
        <v>9</v>
      </c>
      <c r="H4" s="107" t="s">
        <v>10</v>
      </c>
      <c r="I4" s="107" t="s">
        <v>11</v>
      </c>
      <c r="J4" s="107" t="s">
        <v>12</v>
      </c>
      <c r="K4" s="107" t="s">
        <v>15</v>
      </c>
      <c r="L4" s="107" t="s">
        <v>16</v>
      </c>
      <c r="M4" s="107" t="s">
        <v>13</v>
      </c>
      <c r="N4" s="107" t="s">
        <v>17</v>
      </c>
      <c r="O4" s="107" t="s">
        <v>18</v>
      </c>
      <c r="U4" s="34"/>
    </row>
    <row r="5" spans="1:21" ht="27" customHeight="1">
      <c r="A5" s="34"/>
      <c r="B5" s="90">
        <v>1</v>
      </c>
      <c r="C5" s="5" t="s">
        <v>28</v>
      </c>
      <c r="D5" s="14" t="s">
        <v>19</v>
      </c>
      <c r="E5" s="6">
        <v>35824</v>
      </c>
      <c r="F5" s="5" t="s">
        <v>29</v>
      </c>
      <c r="G5" s="6">
        <v>42591</v>
      </c>
      <c r="H5" s="6">
        <v>43321</v>
      </c>
      <c r="I5" s="15">
        <v>10</v>
      </c>
      <c r="J5" s="5">
        <v>34800</v>
      </c>
      <c r="K5" s="7">
        <v>43922</v>
      </c>
      <c r="L5" s="7">
        <v>44287</v>
      </c>
      <c r="M5" s="6">
        <v>44378</v>
      </c>
      <c r="N5" s="8">
        <v>23700</v>
      </c>
      <c r="O5" s="50">
        <v>0.1</v>
      </c>
      <c r="U5" s="34"/>
    </row>
    <row r="6" spans="1:21">
      <c r="A6" s="34"/>
      <c r="B6" s="4">
        <v>2</v>
      </c>
      <c r="U6" s="34"/>
    </row>
    <row r="7" spans="1:21">
      <c r="A7" s="34"/>
      <c r="B7" s="4">
        <v>3</v>
      </c>
      <c r="U7" s="34"/>
    </row>
    <row r="8" spans="1:21">
      <c r="A8" s="34"/>
      <c r="B8" s="4">
        <v>4</v>
      </c>
      <c r="U8" s="34"/>
    </row>
    <row r="9" spans="1:21">
      <c r="A9" s="34"/>
      <c r="B9" s="4">
        <v>5</v>
      </c>
      <c r="U9" s="34"/>
    </row>
    <row r="10" spans="1:21">
      <c r="A10" s="34"/>
      <c r="B10" s="4">
        <v>6</v>
      </c>
      <c r="U10" s="34"/>
    </row>
    <row r="11" spans="1:21">
      <c r="A11" s="34"/>
      <c r="B11" s="4">
        <v>7</v>
      </c>
      <c r="U11" s="34"/>
    </row>
    <row r="12" spans="1:21">
      <c r="A12" s="34"/>
      <c r="B12" s="4">
        <v>8</v>
      </c>
      <c r="U12" s="34"/>
    </row>
    <row r="13" spans="1:21">
      <c r="A13" s="34"/>
      <c r="B13" s="4">
        <v>9</v>
      </c>
      <c r="U13" s="34"/>
    </row>
    <row r="14" spans="1:21">
      <c r="A14" s="34"/>
      <c r="B14" s="4">
        <v>10</v>
      </c>
      <c r="U14" s="34"/>
    </row>
    <row r="15" spans="1:21">
      <c r="A15" s="34"/>
      <c r="B15" s="4">
        <v>11</v>
      </c>
      <c r="U15" s="34"/>
    </row>
    <row r="16" spans="1:21">
      <c r="A16" s="34"/>
      <c r="B16" s="4">
        <v>12</v>
      </c>
      <c r="U16" s="34"/>
    </row>
    <row r="17" spans="1:21">
      <c r="A17" s="34"/>
      <c r="B17" s="4">
        <v>13</v>
      </c>
      <c r="U17" s="34"/>
    </row>
    <row r="18" spans="1:21">
      <c r="A18" s="34"/>
      <c r="B18" s="4">
        <v>14</v>
      </c>
      <c r="U18" s="34"/>
    </row>
    <row r="19" spans="1:21">
      <c r="A19" s="34"/>
      <c r="B19" s="4">
        <v>15</v>
      </c>
      <c r="U19" s="34"/>
    </row>
    <row r="20" spans="1:21">
      <c r="A20" s="34"/>
      <c r="B20" s="4">
        <v>16</v>
      </c>
      <c r="U20" s="34"/>
    </row>
    <row r="21" spans="1:21">
      <c r="A21" s="34"/>
      <c r="B21" s="4">
        <v>17</v>
      </c>
      <c r="U21" s="34"/>
    </row>
    <row r="22" spans="1:21">
      <c r="A22" s="34"/>
      <c r="B22" s="4">
        <v>18</v>
      </c>
      <c r="U22" s="34"/>
    </row>
    <row r="23" spans="1:21">
      <c r="A23" s="34"/>
      <c r="B23" s="4">
        <v>19</v>
      </c>
      <c r="U23" s="34"/>
    </row>
    <row r="24" spans="1:21">
      <c r="A24" s="34"/>
      <c r="B24" s="4">
        <v>20</v>
      </c>
      <c r="U24" s="34"/>
    </row>
    <row r="25" spans="1:21">
      <c r="A25" s="34"/>
      <c r="U25" s="34"/>
    </row>
    <row r="26" spans="1:21">
      <c r="A26" s="34"/>
      <c r="U26" s="34"/>
    </row>
    <row r="27" spans="1:21">
      <c r="A27" s="34"/>
      <c r="U27" s="34"/>
    </row>
    <row r="28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</sheetData>
  <sheetProtection password="CC4D" sheet="1" objects="1" scenarios="1" formatCells="0" formatColumns="0" formatRows="0" insertColumns="0" insertRows="0" insertHyperlinks="0" deleteColumns="0" deleteRows="0"/>
  <mergeCells count="11">
    <mergeCell ref="A28:U28"/>
    <mergeCell ref="U2:U27"/>
    <mergeCell ref="D2:K2"/>
    <mergeCell ref="R3:T3"/>
    <mergeCell ref="A1:U1"/>
    <mergeCell ref="A2:A27"/>
    <mergeCell ref="D3:E3"/>
    <mergeCell ref="G3:H3"/>
    <mergeCell ref="I3:J3"/>
    <mergeCell ref="B3:C3"/>
    <mergeCell ref="B2:C2"/>
  </mergeCells>
  <dataValidations count="6">
    <dataValidation type="custom" allowBlank="1" showInputMessage="1" showErrorMessage="1" sqref="O5">
      <formula1>ISNUMBER(O5)=TRUE</formula1>
    </dataValidation>
    <dataValidation type="list" allowBlank="1" showInputMessage="1" showErrorMessage="1" sqref="D5">
      <formula1>"अध्यापक  तृतीय श्रेणी लेवल - 2 , अध्यापक  तृतीय श्रेणी लेवल - 1 "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I5">
      <formula1>1</formula1>
      <formula2>24</formula2>
    </dataValidation>
    <dataValidation type="list" allowBlank="1" showInputMessage="1" showErrorMessage="1" sqref="K5:L5">
      <formula1>month</formula1>
    </dataValidation>
    <dataValidation type="custom" allowBlank="1" showInputMessage="1" showErrorMessage="1" errorTitle="भाई साहब वेतन अंको में लिखना है" error="salary should be written in numbers" sqref="J5 N5">
      <formula1>ISNUMBER(J5)=TRUE</formula1>
    </dataValidation>
    <dataValidation type="custom" allowBlank="1" showInputMessage="1" showErrorMessage="1" errorTitle="भाई साहब नाम शब्दों में लिखें" error="Employee Name write in letters (In Words)" sqref="C5">
      <formula1>ISTEXT(C5)=TRUE</formula1>
    </dataValidation>
  </dataValidation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A16" sqref="A16:C16"/>
    </sheetView>
  </sheetViews>
  <sheetFormatPr defaultRowHeight="15"/>
  <cols>
    <col min="1" max="1" width="3.28515625" customWidth="1"/>
    <col min="2" max="2" width="18.140625" customWidth="1"/>
    <col min="3" max="3" width="12.42578125" customWidth="1"/>
    <col min="4" max="4" width="11.5703125" customWidth="1"/>
    <col min="5" max="5" width="19.5703125" customWidth="1"/>
    <col min="6" max="6" width="12.85546875" customWidth="1"/>
    <col min="7" max="7" width="10.140625" bestFit="1" customWidth="1"/>
    <col min="10" max="10" width="10.5703125" customWidth="1"/>
    <col min="11" max="11" width="8.85546875" customWidth="1"/>
  </cols>
  <sheetData>
    <row r="1" spans="1:11" ht="23.25">
      <c r="B1" s="37" t="str">
        <f>'Master Sheet'!B2:C2</f>
        <v>dk;kZy; dk uke</v>
      </c>
      <c r="C1" s="37"/>
      <c r="D1" s="37" t="str">
        <f>'Master Sheet'!D2:K2</f>
        <v>jktdh; mPp ek/;fed fo|ky; nM+koV] vklhUn] ftyk&amp;HkhyokM+k</v>
      </c>
      <c r="E1" s="37"/>
      <c r="F1" s="37"/>
      <c r="G1" s="37"/>
      <c r="H1" s="37"/>
      <c r="I1" s="37"/>
      <c r="J1" s="37"/>
      <c r="K1" s="37"/>
    </row>
    <row r="3" spans="1:11" ht="20.25">
      <c r="A3" s="1"/>
      <c r="B3" s="1"/>
      <c r="C3" s="40" t="s">
        <v>20</v>
      </c>
      <c r="D3" s="40"/>
      <c r="E3" s="40"/>
      <c r="F3" s="40"/>
      <c r="G3" s="40"/>
      <c r="H3" s="40"/>
      <c r="I3" s="40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08.75" customHeight="1">
      <c r="A5" s="38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31.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</row>
    <row r="7" spans="1:11" ht="35.25" customHeight="1">
      <c r="A7" s="13">
        <f>'Master Sheet'!B5</f>
        <v>1</v>
      </c>
      <c r="B7" s="82" t="str">
        <f>'Master Sheet'!C5</f>
        <v xml:space="preserve">ABHISHEK SHARMA </v>
      </c>
      <c r="C7" s="83" t="str">
        <f>'Master Sheet'!D5</f>
        <v xml:space="preserve">अध्यापक  तृतीय श्रेणी लेवल - 1 </v>
      </c>
      <c r="D7" s="84">
        <f>'Master Sheet'!E5</f>
        <v>35824</v>
      </c>
      <c r="E7" s="85" t="str">
        <f>'Master Sheet'!F5</f>
        <v>GUPS CHOTIYAS</v>
      </c>
      <c r="F7" s="80">
        <f>'Master Sheet'!G5</f>
        <v>42591</v>
      </c>
      <c r="G7" s="80">
        <f>'Master Sheet'!H5</f>
        <v>43321</v>
      </c>
      <c r="H7" s="79">
        <f>'Master Sheet'!I5</f>
        <v>10</v>
      </c>
      <c r="I7" s="81">
        <f>'Master Sheet'!J5</f>
        <v>34800</v>
      </c>
      <c r="J7" s="80">
        <f>'Master Sheet'!M5</f>
        <v>44378</v>
      </c>
      <c r="K7" s="9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5.75">
      <c r="A9" s="10"/>
      <c r="B9" s="10"/>
      <c r="C9" s="10"/>
      <c r="D9" s="10"/>
      <c r="E9" s="10"/>
      <c r="F9" s="10"/>
      <c r="G9" s="10"/>
      <c r="H9" s="10"/>
      <c r="I9" s="36" t="s">
        <v>21</v>
      </c>
      <c r="J9" s="36"/>
      <c r="K9" s="36"/>
    </row>
    <row r="10" spans="1:11" ht="15.75">
      <c r="A10" s="10"/>
      <c r="B10" s="10"/>
      <c r="C10" s="10"/>
      <c r="D10" s="10"/>
      <c r="E10" s="10"/>
      <c r="F10" s="10"/>
      <c r="G10" s="10"/>
      <c r="H10" s="10"/>
      <c r="I10" s="36" t="s">
        <v>57</v>
      </c>
      <c r="J10" s="36"/>
      <c r="K10" s="36"/>
    </row>
    <row r="11" spans="1:11" ht="15.75">
      <c r="A11" s="10"/>
      <c r="B11" s="10"/>
      <c r="C11" s="10"/>
      <c r="D11" s="10"/>
      <c r="E11" s="10"/>
      <c r="F11" s="10"/>
      <c r="G11" s="10"/>
      <c r="H11" s="10"/>
      <c r="I11" s="36" t="s">
        <v>58</v>
      </c>
      <c r="J11" s="36"/>
      <c r="K11" s="36"/>
    </row>
    <row r="12" spans="1:11" ht="15.75">
      <c r="A12" s="39" t="s">
        <v>61</v>
      </c>
      <c r="B12" s="39"/>
      <c r="C12" s="39"/>
      <c r="D12" s="11"/>
      <c r="E12" s="11"/>
      <c r="F12" s="11"/>
      <c r="G12" s="11" t="s">
        <v>22</v>
      </c>
      <c r="H12" s="11"/>
      <c r="I12" s="11"/>
      <c r="J12" s="11"/>
      <c r="K12" s="11"/>
    </row>
    <row r="13" spans="1:11" ht="15.75">
      <c r="A13" s="39" t="s">
        <v>23</v>
      </c>
      <c r="B13" s="39"/>
      <c r="C13" s="39"/>
      <c r="D13" s="12"/>
      <c r="E13" s="12"/>
      <c r="F13" s="12"/>
      <c r="G13" s="12"/>
      <c r="H13" s="12"/>
      <c r="I13" s="12"/>
      <c r="J13" s="12"/>
      <c r="K13" s="12"/>
    </row>
    <row r="14" spans="1:11" ht="15.75">
      <c r="A14" s="39" t="s">
        <v>59</v>
      </c>
      <c r="B14" s="39"/>
      <c r="C14" s="39"/>
      <c r="D14" s="12"/>
      <c r="E14" s="12"/>
      <c r="F14" s="12"/>
      <c r="G14" s="12"/>
      <c r="H14" s="12"/>
      <c r="I14" s="12"/>
      <c r="J14" s="12"/>
      <c r="K14" s="12"/>
    </row>
    <row r="15" spans="1:11" ht="15.75">
      <c r="A15" s="39" t="s">
        <v>24</v>
      </c>
      <c r="B15" s="39"/>
      <c r="C15" s="39"/>
      <c r="D15" s="12"/>
      <c r="E15" s="12"/>
      <c r="F15" s="12"/>
      <c r="G15" s="12"/>
      <c r="H15" s="12"/>
      <c r="I15" s="12"/>
      <c r="J15" s="12"/>
      <c r="K15" s="12"/>
    </row>
    <row r="16" spans="1:11" ht="15.75">
      <c r="A16" s="39" t="s">
        <v>25</v>
      </c>
      <c r="B16" s="39"/>
      <c r="C16" s="39"/>
      <c r="D16" s="12"/>
      <c r="E16" s="12"/>
      <c r="F16" s="12"/>
      <c r="G16" s="12"/>
      <c r="H16" s="12"/>
      <c r="I16" s="36" t="s">
        <v>21</v>
      </c>
      <c r="J16" s="36"/>
      <c r="K16" s="36"/>
    </row>
    <row r="17" spans="1:11" ht="15.75">
      <c r="A17" s="39" t="s">
        <v>60</v>
      </c>
      <c r="B17" s="39"/>
      <c r="C17" s="39"/>
      <c r="D17" s="12"/>
      <c r="E17" s="12"/>
      <c r="F17" s="12"/>
      <c r="G17" s="12"/>
      <c r="H17" s="12"/>
      <c r="I17" s="36" t="s">
        <v>57</v>
      </c>
      <c r="J17" s="36"/>
      <c r="K17" s="36"/>
    </row>
    <row r="18" spans="1:11" ht="15.75">
      <c r="A18" s="12"/>
      <c r="B18" s="12"/>
      <c r="C18" s="12"/>
      <c r="D18" s="12"/>
      <c r="E18" s="12"/>
      <c r="F18" s="12"/>
      <c r="G18" s="12"/>
      <c r="H18" s="12"/>
      <c r="I18" s="36" t="s">
        <v>58</v>
      </c>
      <c r="J18" s="36"/>
      <c r="K18" s="36"/>
    </row>
  </sheetData>
  <sheetProtection password="CC4D" sheet="1" objects="1" scenarios="1" formatCells="0" formatRows="0" insertColumns="0" insertRows="0" deleteColumns="0" deleteRows="0"/>
  <mergeCells count="16">
    <mergeCell ref="I18:K18"/>
    <mergeCell ref="D1:K1"/>
    <mergeCell ref="A5:K5"/>
    <mergeCell ref="B1:C1"/>
    <mergeCell ref="A13:C13"/>
    <mergeCell ref="A14:C14"/>
    <mergeCell ref="A15:C15"/>
    <mergeCell ref="A16:C16"/>
    <mergeCell ref="I16:K16"/>
    <mergeCell ref="A17:C17"/>
    <mergeCell ref="I17:K17"/>
    <mergeCell ref="C3:I3"/>
    <mergeCell ref="I9:K9"/>
    <mergeCell ref="I10:K10"/>
    <mergeCell ref="I11:K11"/>
    <mergeCell ref="A12:C12"/>
  </mergeCells>
  <conditionalFormatting sqref="A7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2"/>
  <sheetViews>
    <sheetView workbookViewId="0">
      <selection activeCell="E23" sqref="E23"/>
    </sheetView>
  </sheetViews>
  <sheetFormatPr defaultRowHeight="15"/>
  <cols>
    <col min="1" max="1" width="4.7109375" customWidth="1"/>
    <col min="3" max="3" width="6.42578125" customWidth="1"/>
    <col min="4" max="4" width="5.7109375" customWidth="1"/>
    <col min="5" max="5" width="5.85546875" customWidth="1"/>
    <col min="6" max="6" width="6.7109375" customWidth="1"/>
    <col min="7" max="7" width="6" customWidth="1"/>
    <col min="8" max="8" width="5.5703125" customWidth="1"/>
    <col min="9" max="9" width="6.140625" customWidth="1"/>
    <col min="10" max="10" width="6" customWidth="1"/>
    <col min="11" max="11" width="6.42578125" customWidth="1"/>
    <col min="12" max="13" width="5.85546875" customWidth="1"/>
    <col min="14" max="14" width="6.5703125" customWidth="1"/>
    <col min="15" max="15" width="5.7109375" customWidth="1"/>
    <col min="16" max="16" width="6.85546875" customWidth="1"/>
    <col min="17" max="17" width="5.5703125" customWidth="1"/>
    <col min="18" max="18" width="6" customWidth="1"/>
    <col min="19" max="19" width="5.42578125" customWidth="1"/>
    <col min="20" max="20" width="6.140625" customWidth="1"/>
    <col min="21" max="21" width="9.140625" customWidth="1"/>
    <col min="22" max="22" width="8.85546875" customWidth="1"/>
  </cols>
  <sheetData>
    <row r="1" spans="1:23" ht="20.25">
      <c r="A1" s="55"/>
      <c r="B1" s="56" t="s">
        <v>30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8.75">
      <c r="A2" s="60" t="s">
        <v>31</v>
      </c>
      <c r="B2" s="61"/>
      <c r="C2" s="61"/>
      <c r="D2" s="61"/>
      <c r="E2" s="63" t="str">
        <f>'Master Sheet'!C5</f>
        <v xml:space="preserve">ABHISHEK SHARMA </v>
      </c>
      <c r="F2" s="63"/>
      <c r="G2" s="63"/>
      <c r="H2" s="63"/>
      <c r="I2" s="63"/>
      <c r="J2" s="63"/>
      <c r="K2" s="64"/>
      <c r="L2" s="57" t="s">
        <v>32</v>
      </c>
      <c r="M2" s="57"/>
      <c r="N2" s="69" t="str">
        <f>'Master Sheet'!D5</f>
        <v xml:space="preserve">अध्यापक  तृतीय श्रेणी लेवल - 1 </v>
      </c>
      <c r="O2" s="70"/>
      <c r="P2" s="70"/>
      <c r="Q2" s="70"/>
      <c r="R2" s="71"/>
      <c r="S2" s="65" t="s">
        <v>33</v>
      </c>
      <c r="T2" s="66"/>
      <c r="U2" s="66"/>
      <c r="V2" s="67">
        <f>'Master Sheet'!I5</f>
        <v>10</v>
      </c>
      <c r="W2" s="68"/>
    </row>
    <row r="3" spans="1:23" ht="18.75">
      <c r="A3" s="58" t="s">
        <v>34</v>
      </c>
      <c r="B3" s="58"/>
      <c r="C3" s="58"/>
      <c r="D3" s="74">
        <f>'Master Sheet'!H5</f>
        <v>43321</v>
      </c>
      <c r="E3" s="75"/>
      <c r="F3" s="76"/>
      <c r="G3" s="62" t="s">
        <v>35</v>
      </c>
      <c r="H3" s="63"/>
      <c r="I3" s="63"/>
      <c r="J3" s="63"/>
      <c r="K3" s="73">
        <f>'Master Sheet'!K5</f>
        <v>43922</v>
      </c>
      <c r="L3" s="73"/>
      <c r="M3" s="59" t="s">
        <v>36</v>
      </c>
      <c r="N3" s="73">
        <f>'Master Sheet'!L5</f>
        <v>44287</v>
      </c>
      <c r="O3" s="73"/>
      <c r="P3" s="62" t="s">
        <v>56</v>
      </c>
      <c r="Q3" s="63"/>
      <c r="R3" s="63"/>
      <c r="S3" s="67" t="str">
        <f>'Master Sheet'!F5</f>
        <v>GUPS CHOTIYAS</v>
      </c>
      <c r="T3" s="72"/>
      <c r="U3" s="72"/>
      <c r="V3" s="72"/>
      <c r="W3" s="68"/>
    </row>
    <row r="4" spans="1:23" ht="15" customHeight="1">
      <c r="A4" s="45" t="s">
        <v>37</v>
      </c>
      <c r="B4" s="47" t="s">
        <v>38</v>
      </c>
      <c r="C4" s="51" t="s">
        <v>39</v>
      </c>
      <c r="D4" s="52"/>
      <c r="E4" s="52"/>
      <c r="F4" s="53"/>
      <c r="G4" s="47" t="s">
        <v>40</v>
      </c>
      <c r="H4" s="47"/>
      <c r="I4" s="47"/>
      <c r="J4" s="47"/>
      <c r="K4" s="47" t="s">
        <v>41</v>
      </c>
      <c r="L4" s="47"/>
      <c r="M4" s="47"/>
      <c r="N4" s="47"/>
      <c r="O4" s="47" t="s">
        <v>42</v>
      </c>
      <c r="P4" s="47"/>
      <c r="Q4" s="47"/>
      <c r="R4" s="47" t="s">
        <v>43</v>
      </c>
      <c r="S4" s="47"/>
      <c r="T4" s="47"/>
      <c r="U4" s="48" t="s">
        <v>44</v>
      </c>
      <c r="V4" s="48" t="s">
        <v>45</v>
      </c>
      <c r="W4" s="48" t="s">
        <v>46</v>
      </c>
    </row>
    <row r="5" spans="1:23">
      <c r="A5" s="46"/>
      <c r="B5" s="47"/>
      <c r="C5" s="16" t="s">
        <v>47</v>
      </c>
      <c r="D5" s="16" t="s">
        <v>48</v>
      </c>
      <c r="E5" s="17" t="s">
        <v>49</v>
      </c>
      <c r="F5" s="17" t="s">
        <v>50</v>
      </c>
      <c r="G5" s="17" t="s">
        <v>47</v>
      </c>
      <c r="H5" s="17" t="s">
        <v>48</v>
      </c>
      <c r="I5" s="17" t="s">
        <v>49</v>
      </c>
      <c r="J5" s="17" t="s">
        <v>50</v>
      </c>
      <c r="K5" s="17" t="s">
        <v>47</v>
      </c>
      <c r="L5" s="17" t="s">
        <v>48</v>
      </c>
      <c r="M5" s="17" t="s">
        <v>49</v>
      </c>
      <c r="N5" s="17" t="s">
        <v>50</v>
      </c>
      <c r="O5" s="17" t="s">
        <v>51</v>
      </c>
      <c r="P5" s="17" t="s">
        <v>52</v>
      </c>
      <c r="Q5" s="17" t="s">
        <v>53</v>
      </c>
      <c r="R5" s="17" t="s">
        <v>51</v>
      </c>
      <c r="S5" s="17" t="s">
        <v>52</v>
      </c>
      <c r="T5" s="17" t="s">
        <v>53</v>
      </c>
      <c r="U5" s="48"/>
      <c r="V5" s="48"/>
      <c r="W5" s="48"/>
    </row>
    <row r="6" spans="1:23">
      <c r="A6" s="18">
        <v>1</v>
      </c>
      <c r="B6" s="19">
        <f>'Master Sheet'!K5</f>
        <v>43922</v>
      </c>
      <c r="C6" s="77">
        <f>'Master Sheet'!J5</f>
        <v>34800</v>
      </c>
      <c r="D6" s="26">
        <f>C6*17/100</f>
        <v>5916</v>
      </c>
      <c r="E6" s="26">
        <f>C6:C18*'Master Sheet'!K3</f>
        <v>2784</v>
      </c>
      <c r="F6" s="27">
        <f>SUM(C6:E6)</f>
        <v>43500</v>
      </c>
      <c r="G6" s="111">
        <f>'Master Sheet'!N5</f>
        <v>23700</v>
      </c>
      <c r="H6" s="108">
        <v>0</v>
      </c>
      <c r="I6" s="108">
        <v>0</v>
      </c>
      <c r="J6" s="21">
        <f>SUM(G6:I6)</f>
        <v>23700</v>
      </c>
      <c r="K6" s="27">
        <f>C6-G6</f>
        <v>11100</v>
      </c>
      <c r="L6" s="27">
        <f>D6-H6</f>
        <v>5916</v>
      </c>
      <c r="M6" s="27">
        <f>E6-I6</f>
        <v>2784</v>
      </c>
      <c r="N6" s="27">
        <f>SUM(K6:M6)</f>
        <v>19800</v>
      </c>
      <c r="O6" s="27">
        <f>SUM(C6,D6)/100*10</f>
        <v>4071.6000000000004</v>
      </c>
      <c r="P6" s="28">
        <f>J6*10/100</f>
        <v>2370</v>
      </c>
      <c r="Q6" s="29">
        <f>O6-P6</f>
        <v>1701.6000000000004</v>
      </c>
      <c r="R6" s="108">
        <v>0</v>
      </c>
      <c r="S6" s="108">
        <v>0</v>
      </c>
      <c r="T6" s="22">
        <f>R6-S6</f>
        <v>0</v>
      </c>
      <c r="U6" s="49">
        <f>N6:N18*'Master Sheet'!O5</f>
        <v>1980</v>
      </c>
      <c r="V6" s="27">
        <f>Q6+T6+U6</f>
        <v>3681.6000000000004</v>
      </c>
      <c r="W6" s="23">
        <f>N6-V6</f>
        <v>16118.4</v>
      </c>
    </row>
    <row r="7" spans="1:23">
      <c r="A7" s="18">
        <v>2</v>
      </c>
      <c r="B7" s="19">
        <v>43952</v>
      </c>
      <c r="C7" s="26">
        <f>C6</f>
        <v>34800</v>
      </c>
      <c r="D7" s="26">
        <f t="shared" ref="D7:D18" si="0">C7*17/100</f>
        <v>5916</v>
      </c>
      <c r="E7" s="26">
        <f>C7:C18*'Master Sheet'!K3</f>
        <v>2784</v>
      </c>
      <c r="F7" s="27">
        <f t="shared" ref="F7:F18" si="1">SUM(C7:E7)</f>
        <v>43500</v>
      </c>
      <c r="G7" s="54">
        <v>23700</v>
      </c>
      <c r="H7" s="108">
        <v>0</v>
      </c>
      <c r="I7" s="108">
        <v>0</v>
      </c>
      <c r="J7" s="21">
        <f t="shared" ref="J7:J18" si="2">SUM(G7:I7)</f>
        <v>23700</v>
      </c>
      <c r="K7" s="27">
        <f>C7-G7</f>
        <v>11100</v>
      </c>
      <c r="L7" s="27">
        <f>D7-H7</f>
        <v>5916</v>
      </c>
      <c r="M7" s="27">
        <f>E7-I7</f>
        <v>2784</v>
      </c>
      <c r="N7" s="27">
        <f t="shared" ref="N7:N18" si="3">SUM(K7:M7)</f>
        <v>19800</v>
      </c>
      <c r="O7" s="27">
        <f t="shared" ref="O7:O18" si="4">SUM(C7,D7)/100*10</f>
        <v>4071.6000000000004</v>
      </c>
      <c r="P7" s="28">
        <f t="shared" ref="P7:P18" si="5">J7*10/100</f>
        <v>2370</v>
      </c>
      <c r="Q7" s="29">
        <f t="shared" ref="Q7:Q18" si="6">O7-P7</f>
        <v>1701.6000000000004</v>
      </c>
      <c r="R7" s="109">
        <v>0</v>
      </c>
      <c r="S7" s="109">
        <v>0</v>
      </c>
      <c r="T7" s="22">
        <f t="shared" ref="T7:T15" si="7">R7-S7</f>
        <v>0</v>
      </c>
      <c r="U7" s="49">
        <f>N7:N18*'Master Sheet'!O5</f>
        <v>1980</v>
      </c>
      <c r="V7" s="27">
        <f t="shared" ref="V7:V16" si="8">Q7+T7+U7</f>
        <v>3681.6000000000004</v>
      </c>
      <c r="W7" s="23">
        <f t="shared" ref="W7:W18" si="9">N7-V7</f>
        <v>16118.4</v>
      </c>
    </row>
    <row r="8" spans="1:23">
      <c r="A8" s="18">
        <v>3</v>
      </c>
      <c r="B8" s="19">
        <v>43983</v>
      </c>
      <c r="C8" s="26">
        <f>C7</f>
        <v>34800</v>
      </c>
      <c r="D8" s="26">
        <f t="shared" si="0"/>
        <v>5916</v>
      </c>
      <c r="E8" s="26">
        <f>C8:C18*'Master Sheet'!K3</f>
        <v>2784</v>
      </c>
      <c r="F8" s="27">
        <f t="shared" si="1"/>
        <v>43500</v>
      </c>
      <c r="G8" s="54">
        <v>23700</v>
      </c>
      <c r="H8" s="108">
        <v>0</v>
      </c>
      <c r="I8" s="108">
        <v>0</v>
      </c>
      <c r="J8" s="21">
        <f t="shared" si="2"/>
        <v>23700</v>
      </c>
      <c r="K8" s="27">
        <f>C8-G8</f>
        <v>11100</v>
      </c>
      <c r="L8" s="27">
        <f>D8-H8</f>
        <v>5916</v>
      </c>
      <c r="M8" s="27">
        <f>E8-I8</f>
        <v>2784</v>
      </c>
      <c r="N8" s="27">
        <f t="shared" si="3"/>
        <v>19800</v>
      </c>
      <c r="O8" s="27">
        <f t="shared" si="4"/>
        <v>4071.6000000000004</v>
      </c>
      <c r="P8" s="28">
        <f t="shared" si="5"/>
        <v>2370</v>
      </c>
      <c r="Q8" s="29">
        <f t="shared" si="6"/>
        <v>1701.6000000000004</v>
      </c>
      <c r="R8" s="109">
        <v>0</v>
      </c>
      <c r="S8" s="109">
        <v>0</v>
      </c>
      <c r="T8" s="22">
        <f t="shared" si="7"/>
        <v>0</v>
      </c>
      <c r="U8" s="49">
        <f>N8:N18*'Master Sheet'!O5</f>
        <v>1980</v>
      </c>
      <c r="V8" s="27">
        <f t="shared" si="8"/>
        <v>3681.6000000000004</v>
      </c>
      <c r="W8" s="23">
        <f t="shared" si="9"/>
        <v>16118.4</v>
      </c>
    </row>
    <row r="9" spans="1:23">
      <c r="A9" s="18">
        <v>4</v>
      </c>
      <c r="B9" s="19">
        <v>44013</v>
      </c>
      <c r="C9" s="20">
        <f>MROUND(C8*1.03,100)</f>
        <v>35800</v>
      </c>
      <c r="D9" s="26">
        <f t="shared" si="0"/>
        <v>6086</v>
      </c>
      <c r="E9" s="26">
        <f>C9:C18*'Master Sheet'!K3</f>
        <v>2864</v>
      </c>
      <c r="F9" s="27">
        <f t="shared" si="1"/>
        <v>44750</v>
      </c>
      <c r="G9" s="54">
        <v>23700</v>
      </c>
      <c r="H9" s="108">
        <v>0</v>
      </c>
      <c r="I9" s="108">
        <v>0</v>
      </c>
      <c r="J9" s="21">
        <f t="shared" si="2"/>
        <v>23700</v>
      </c>
      <c r="K9" s="27">
        <f>C9-G9</f>
        <v>12100</v>
      </c>
      <c r="L9" s="27">
        <f>D9-H9</f>
        <v>6086</v>
      </c>
      <c r="M9" s="27">
        <f>E9-I9</f>
        <v>2864</v>
      </c>
      <c r="N9" s="27">
        <f t="shared" si="3"/>
        <v>21050</v>
      </c>
      <c r="O9" s="27">
        <f t="shared" si="4"/>
        <v>4188.6000000000004</v>
      </c>
      <c r="P9" s="28">
        <f t="shared" si="5"/>
        <v>2370</v>
      </c>
      <c r="Q9" s="29">
        <f t="shared" si="6"/>
        <v>1818.6000000000004</v>
      </c>
      <c r="R9" s="109">
        <v>0</v>
      </c>
      <c r="S9" s="109">
        <v>0</v>
      </c>
      <c r="T9" s="22">
        <f t="shared" si="7"/>
        <v>0</v>
      </c>
      <c r="U9" s="49">
        <f>N9:N18*'Master Sheet'!O5</f>
        <v>2105</v>
      </c>
      <c r="V9" s="27">
        <f t="shared" si="8"/>
        <v>3923.6000000000004</v>
      </c>
      <c r="W9" s="23">
        <f t="shared" si="9"/>
        <v>17126.400000000001</v>
      </c>
    </row>
    <row r="10" spans="1:23">
      <c r="A10" s="18">
        <v>5</v>
      </c>
      <c r="B10" s="19">
        <v>44044</v>
      </c>
      <c r="C10" s="20">
        <f>C9</f>
        <v>35800</v>
      </c>
      <c r="D10" s="26">
        <f t="shared" si="0"/>
        <v>6086</v>
      </c>
      <c r="E10" s="26">
        <f>C10:C18*'Master Sheet'!K3</f>
        <v>2864</v>
      </c>
      <c r="F10" s="27">
        <f t="shared" si="1"/>
        <v>44750</v>
      </c>
      <c r="G10" s="54">
        <v>23700</v>
      </c>
      <c r="H10" s="108">
        <v>0</v>
      </c>
      <c r="I10" s="108">
        <v>0</v>
      </c>
      <c r="J10" s="21">
        <f t="shared" si="2"/>
        <v>23700</v>
      </c>
      <c r="K10" s="27">
        <f>C10-G10</f>
        <v>12100</v>
      </c>
      <c r="L10" s="27">
        <f>D10-H10</f>
        <v>6086</v>
      </c>
      <c r="M10" s="27">
        <f>E10-I10</f>
        <v>2864</v>
      </c>
      <c r="N10" s="27">
        <f t="shared" si="3"/>
        <v>21050</v>
      </c>
      <c r="O10" s="27">
        <f t="shared" si="4"/>
        <v>4188.6000000000004</v>
      </c>
      <c r="P10" s="28">
        <f t="shared" si="5"/>
        <v>2370</v>
      </c>
      <c r="Q10" s="29">
        <f t="shared" si="6"/>
        <v>1818.6000000000004</v>
      </c>
      <c r="R10" s="109">
        <v>0</v>
      </c>
      <c r="S10" s="109">
        <v>0</v>
      </c>
      <c r="T10" s="22">
        <f t="shared" si="7"/>
        <v>0</v>
      </c>
      <c r="U10" s="49">
        <f>N10:N18*'Master Sheet'!O5</f>
        <v>2105</v>
      </c>
      <c r="V10" s="27">
        <f t="shared" si="8"/>
        <v>3923.6000000000004</v>
      </c>
      <c r="W10" s="23">
        <f t="shared" si="9"/>
        <v>17126.400000000001</v>
      </c>
    </row>
    <row r="11" spans="1:23">
      <c r="A11" s="18">
        <v>6</v>
      </c>
      <c r="B11" s="19">
        <v>44075</v>
      </c>
      <c r="C11" s="20">
        <f t="shared" ref="C11:C18" si="10">C10</f>
        <v>35800</v>
      </c>
      <c r="D11" s="26">
        <f t="shared" si="0"/>
        <v>6086</v>
      </c>
      <c r="E11" s="26">
        <f>C11:C18*'Master Sheet'!K3</f>
        <v>2864</v>
      </c>
      <c r="F11" s="27">
        <f t="shared" si="1"/>
        <v>44750</v>
      </c>
      <c r="G11" s="54">
        <v>23700</v>
      </c>
      <c r="H11" s="108">
        <v>0</v>
      </c>
      <c r="I11" s="108">
        <v>0</v>
      </c>
      <c r="J11" s="21">
        <f t="shared" si="2"/>
        <v>23700</v>
      </c>
      <c r="K11" s="27">
        <f>C11-G11</f>
        <v>12100</v>
      </c>
      <c r="L11" s="27">
        <f>D11-H11</f>
        <v>6086</v>
      </c>
      <c r="M11" s="27">
        <f>E11-I11</f>
        <v>2864</v>
      </c>
      <c r="N11" s="27">
        <f t="shared" si="3"/>
        <v>21050</v>
      </c>
      <c r="O11" s="27">
        <f t="shared" si="4"/>
        <v>4188.6000000000004</v>
      </c>
      <c r="P11" s="28">
        <f t="shared" si="5"/>
        <v>2370</v>
      </c>
      <c r="Q11" s="29">
        <f t="shared" si="6"/>
        <v>1818.6000000000004</v>
      </c>
      <c r="R11" s="109">
        <v>0</v>
      </c>
      <c r="S11" s="109">
        <v>0</v>
      </c>
      <c r="T11" s="29">
        <f>R11-S11</f>
        <v>0</v>
      </c>
      <c r="U11" s="49">
        <f>N11:N18*'Master Sheet'!O5</f>
        <v>2105</v>
      </c>
      <c r="V11" s="27">
        <f t="shared" si="8"/>
        <v>3923.6000000000004</v>
      </c>
      <c r="W11" s="23">
        <f t="shared" si="9"/>
        <v>17126.400000000001</v>
      </c>
    </row>
    <row r="12" spans="1:23">
      <c r="A12" s="18">
        <v>7</v>
      </c>
      <c r="B12" s="19">
        <v>44105</v>
      </c>
      <c r="C12" s="20">
        <f t="shared" si="10"/>
        <v>35800</v>
      </c>
      <c r="D12" s="26">
        <f t="shared" si="0"/>
        <v>6086</v>
      </c>
      <c r="E12" s="26">
        <f>C12:C18*'Master Sheet'!K3</f>
        <v>2864</v>
      </c>
      <c r="F12" s="27">
        <f t="shared" si="1"/>
        <v>44750</v>
      </c>
      <c r="G12" s="54">
        <v>23700</v>
      </c>
      <c r="H12" s="108">
        <v>0</v>
      </c>
      <c r="I12" s="108">
        <v>0</v>
      </c>
      <c r="J12" s="21">
        <f t="shared" si="2"/>
        <v>23700</v>
      </c>
      <c r="K12" s="27">
        <f>C12-G12</f>
        <v>12100</v>
      </c>
      <c r="L12" s="27">
        <f>D12-H12</f>
        <v>6086</v>
      </c>
      <c r="M12" s="27">
        <f>E12-I12</f>
        <v>2864</v>
      </c>
      <c r="N12" s="27">
        <f t="shared" si="3"/>
        <v>21050</v>
      </c>
      <c r="O12" s="27">
        <f t="shared" si="4"/>
        <v>4188.6000000000004</v>
      </c>
      <c r="P12" s="28">
        <f t="shared" si="5"/>
        <v>2370</v>
      </c>
      <c r="Q12" s="29">
        <f t="shared" si="6"/>
        <v>1818.6000000000004</v>
      </c>
      <c r="R12" s="109">
        <v>0</v>
      </c>
      <c r="S12" s="109">
        <v>0</v>
      </c>
      <c r="T12" s="22">
        <f t="shared" si="7"/>
        <v>0</v>
      </c>
      <c r="U12" s="49">
        <f>N12:N18*'Master Sheet'!O5</f>
        <v>2105</v>
      </c>
      <c r="V12" s="27">
        <f t="shared" si="8"/>
        <v>3923.6000000000004</v>
      </c>
      <c r="W12" s="23">
        <f t="shared" si="9"/>
        <v>17126.400000000001</v>
      </c>
    </row>
    <row r="13" spans="1:23">
      <c r="A13" s="18">
        <v>8</v>
      </c>
      <c r="B13" s="19">
        <v>44136</v>
      </c>
      <c r="C13" s="20">
        <f t="shared" si="10"/>
        <v>35800</v>
      </c>
      <c r="D13" s="26">
        <f t="shared" si="0"/>
        <v>6086</v>
      </c>
      <c r="E13" s="26">
        <f>C13:C18*'Master Sheet'!K3</f>
        <v>2864</v>
      </c>
      <c r="F13" s="27">
        <f t="shared" si="1"/>
        <v>44750</v>
      </c>
      <c r="G13" s="54">
        <v>23700</v>
      </c>
      <c r="H13" s="108">
        <v>0</v>
      </c>
      <c r="I13" s="108">
        <v>0</v>
      </c>
      <c r="J13" s="21">
        <f t="shared" si="2"/>
        <v>23700</v>
      </c>
      <c r="K13" s="27">
        <f>C13-G13</f>
        <v>12100</v>
      </c>
      <c r="L13" s="27">
        <f>D13-H13</f>
        <v>6086</v>
      </c>
      <c r="M13" s="27">
        <f>E13-I13</f>
        <v>2864</v>
      </c>
      <c r="N13" s="27">
        <f t="shared" si="3"/>
        <v>21050</v>
      </c>
      <c r="O13" s="27">
        <f t="shared" si="4"/>
        <v>4188.6000000000004</v>
      </c>
      <c r="P13" s="28">
        <f t="shared" si="5"/>
        <v>2370</v>
      </c>
      <c r="Q13" s="29">
        <f t="shared" si="6"/>
        <v>1818.6000000000004</v>
      </c>
      <c r="R13" s="109">
        <v>0</v>
      </c>
      <c r="S13" s="109">
        <v>0</v>
      </c>
      <c r="T13" s="22">
        <f t="shared" si="7"/>
        <v>0</v>
      </c>
      <c r="U13" s="49">
        <f>N13:N18*'Master Sheet'!O5</f>
        <v>2105</v>
      </c>
      <c r="V13" s="27">
        <f t="shared" si="8"/>
        <v>3923.6000000000004</v>
      </c>
      <c r="W13" s="23">
        <f t="shared" si="9"/>
        <v>17126.400000000001</v>
      </c>
    </row>
    <row r="14" spans="1:23">
      <c r="A14" s="18">
        <v>9</v>
      </c>
      <c r="B14" s="19">
        <v>44166</v>
      </c>
      <c r="C14" s="20">
        <f t="shared" si="10"/>
        <v>35800</v>
      </c>
      <c r="D14" s="26">
        <f t="shared" si="0"/>
        <v>6086</v>
      </c>
      <c r="E14" s="26">
        <f>C14:C18*'Master Sheet'!K3</f>
        <v>2864</v>
      </c>
      <c r="F14" s="27">
        <f t="shared" si="1"/>
        <v>44750</v>
      </c>
      <c r="G14" s="54">
        <v>23700</v>
      </c>
      <c r="H14" s="108">
        <v>0</v>
      </c>
      <c r="I14" s="108">
        <v>0</v>
      </c>
      <c r="J14" s="21">
        <f t="shared" si="2"/>
        <v>23700</v>
      </c>
      <c r="K14" s="27">
        <f>C14-G14</f>
        <v>12100</v>
      </c>
      <c r="L14" s="27">
        <f>D14-H14</f>
        <v>6086</v>
      </c>
      <c r="M14" s="27">
        <f>E14-I14</f>
        <v>2864</v>
      </c>
      <c r="N14" s="27">
        <f t="shared" si="3"/>
        <v>21050</v>
      </c>
      <c r="O14" s="27">
        <f t="shared" si="4"/>
        <v>4188.6000000000004</v>
      </c>
      <c r="P14" s="28">
        <f t="shared" si="5"/>
        <v>2370</v>
      </c>
      <c r="Q14" s="29">
        <f t="shared" si="6"/>
        <v>1818.6000000000004</v>
      </c>
      <c r="R14" s="109">
        <v>0</v>
      </c>
      <c r="S14" s="109">
        <v>0</v>
      </c>
      <c r="T14" s="22">
        <f t="shared" si="7"/>
        <v>0</v>
      </c>
      <c r="U14" s="49">
        <f>N14:N18*'Master Sheet'!O5</f>
        <v>2105</v>
      </c>
      <c r="V14" s="27">
        <f t="shared" si="8"/>
        <v>3923.6000000000004</v>
      </c>
      <c r="W14" s="23">
        <f t="shared" si="9"/>
        <v>17126.400000000001</v>
      </c>
    </row>
    <row r="15" spans="1:23">
      <c r="A15" s="18">
        <v>10</v>
      </c>
      <c r="B15" s="19">
        <v>44197</v>
      </c>
      <c r="C15" s="20">
        <f t="shared" si="10"/>
        <v>35800</v>
      </c>
      <c r="D15" s="26">
        <f t="shared" si="0"/>
        <v>6086</v>
      </c>
      <c r="E15" s="26">
        <f>C15:C18*'Master Sheet'!K3</f>
        <v>2864</v>
      </c>
      <c r="F15" s="27">
        <f t="shared" si="1"/>
        <v>44750</v>
      </c>
      <c r="G15" s="54">
        <v>23700</v>
      </c>
      <c r="H15" s="108">
        <v>0</v>
      </c>
      <c r="I15" s="108">
        <v>0</v>
      </c>
      <c r="J15" s="21">
        <f t="shared" si="2"/>
        <v>23700</v>
      </c>
      <c r="K15" s="27">
        <f>C15-G15</f>
        <v>12100</v>
      </c>
      <c r="L15" s="27">
        <f>D15-H15</f>
        <v>6086</v>
      </c>
      <c r="M15" s="27">
        <f>E15-I15</f>
        <v>2864</v>
      </c>
      <c r="N15" s="27">
        <f t="shared" si="3"/>
        <v>21050</v>
      </c>
      <c r="O15" s="27">
        <f t="shared" si="4"/>
        <v>4188.6000000000004</v>
      </c>
      <c r="P15" s="28">
        <f t="shared" si="5"/>
        <v>2370</v>
      </c>
      <c r="Q15" s="29">
        <f t="shared" si="6"/>
        <v>1818.6000000000004</v>
      </c>
      <c r="R15" s="109">
        <v>0</v>
      </c>
      <c r="S15" s="109">
        <v>0</v>
      </c>
      <c r="T15" s="22">
        <f t="shared" si="7"/>
        <v>0</v>
      </c>
      <c r="U15" s="49">
        <f>N15:N18*'Master Sheet'!O5</f>
        <v>2105</v>
      </c>
      <c r="V15" s="27">
        <f t="shared" si="8"/>
        <v>3923.6000000000004</v>
      </c>
      <c r="W15" s="23">
        <f t="shared" si="9"/>
        <v>17126.400000000001</v>
      </c>
    </row>
    <row r="16" spans="1:23">
      <c r="A16" s="18">
        <v>11</v>
      </c>
      <c r="B16" s="19">
        <v>44228</v>
      </c>
      <c r="C16" s="20">
        <f t="shared" si="10"/>
        <v>35800</v>
      </c>
      <c r="D16" s="26">
        <f t="shared" si="0"/>
        <v>6086</v>
      </c>
      <c r="E16" s="26">
        <f>C16:C18*'Master Sheet'!K3</f>
        <v>2864</v>
      </c>
      <c r="F16" s="27">
        <f t="shared" si="1"/>
        <v>44750</v>
      </c>
      <c r="G16" s="54">
        <v>23700</v>
      </c>
      <c r="H16" s="108">
        <v>0</v>
      </c>
      <c r="I16" s="108">
        <v>0</v>
      </c>
      <c r="J16" s="21">
        <f t="shared" si="2"/>
        <v>23700</v>
      </c>
      <c r="K16" s="27">
        <f>C16-G16</f>
        <v>12100</v>
      </c>
      <c r="L16" s="27">
        <f>D16-H16</f>
        <v>6086</v>
      </c>
      <c r="M16" s="27">
        <f>E16-I16</f>
        <v>2864</v>
      </c>
      <c r="N16" s="27">
        <f t="shared" si="3"/>
        <v>21050</v>
      </c>
      <c r="O16" s="27">
        <f t="shared" si="4"/>
        <v>4188.6000000000004</v>
      </c>
      <c r="P16" s="28">
        <f t="shared" si="5"/>
        <v>2370</v>
      </c>
      <c r="Q16" s="29">
        <f t="shared" si="6"/>
        <v>1818.6000000000004</v>
      </c>
      <c r="R16" s="109">
        <v>0</v>
      </c>
      <c r="S16" s="109">
        <v>0</v>
      </c>
      <c r="T16" s="29">
        <f>R16-S16</f>
        <v>0</v>
      </c>
      <c r="U16" s="49">
        <f>N16:N18*'Master Sheet'!O5</f>
        <v>2105</v>
      </c>
      <c r="V16" s="27">
        <f t="shared" si="8"/>
        <v>3923.6000000000004</v>
      </c>
      <c r="W16" s="23">
        <f t="shared" si="9"/>
        <v>17126.400000000001</v>
      </c>
    </row>
    <row r="17" spans="1:23">
      <c r="A17" s="18">
        <v>12</v>
      </c>
      <c r="B17" s="19">
        <v>44256</v>
      </c>
      <c r="C17" s="20">
        <f t="shared" si="10"/>
        <v>35800</v>
      </c>
      <c r="D17" s="26">
        <f t="shared" si="0"/>
        <v>6086</v>
      </c>
      <c r="E17" s="26">
        <f>C17:C18*'Master Sheet'!K3</f>
        <v>2864</v>
      </c>
      <c r="F17" s="27">
        <f t="shared" si="1"/>
        <v>44750</v>
      </c>
      <c r="G17" s="54">
        <v>23700</v>
      </c>
      <c r="H17" s="108">
        <v>0</v>
      </c>
      <c r="I17" s="108">
        <v>0</v>
      </c>
      <c r="J17" s="21">
        <f t="shared" si="2"/>
        <v>23700</v>
      </c>
      <c r="K17" s="27">
        <f>C17-G17</f>
        <v>12100</v>
      </c>
      <c r="L17" s="27">
        <f>D17-H17</f>
        <v>6086</v>
      </c>
      <c r="M17" s="27">
        <f>E17-I17</f>
        <v>2864</v>
      </c>
      <c r="N17" s="27">
        <f t="shared" si="3"/>
        <v>21050</v>
      </c>
      <c r="O17" s="27">
        <f t="shared" si="4"/>
        <v>4188.6000000000004</v>
      </c>
      <c r="P17" s="28">
        <f t="shared" si="5"/>
        <v>2370</v>
      </c>
      <c r="Q17" s="29">
        <f t="shared" si="6"/>
        <v>1818.6000000000004</v>
      </c>
      <c r="R17" s="109">
        <v>0</v>
      </c>
      <c r="S17" s="109">
        <v>0</v>
      </c>
      <c r="T17" s="29">
        <f t="shared" ref="T17:T18" si="11">R17-S17</f>
        <v>0</v>
      </c>
      <c r="U17" s="49">
        <f>N17:N18*'Master Sheet'!O5</f>
        <v>2105</v>
      </c>
      <c r="V17" s="27">
        <f>Q17+T17+U17</f>
        <v>3923.6000000000004</v>
      </c>
      <c r="W17" s="23">
        <f t="shared" si="9"/>
        <v>17126.400000000001</v>
      </c>
    </row>
    <row r="18" spans="1:23">
      <c r="A18" s="18">
        <v>13</v>
      </c>
      <c r="B18" s="19">
        <v>44287</v>
      </c>
      <c r="C18" s="20">
        <f t="shared" si="10"/>
        <v>35800</v>
      </c>
      <c r="D18" s="26">
        <f t="shared" si="0"/>
        <v>6086</v>
      </c>
      <c r="E18" s="26">
        <f>C18:C18*'Master Sheet'!K3</f>
        <v>2864</v>
      </c>
      <c r="F18" s="27">
        <f t="shared" si="1"/>
        <v>44750</v>
      </c>
      <c r="G18" s="54">
        <v>23700</v>
      </c>
      <c r="H18" s="108">
        <v>0</v>
      </c>
      <c r="I18" s="108">
        <v>0</v>
      </c>
      <c r="J18" s="21">
        <f t="shared" si="2"/>
        <v>23700</v>
      </c>
      <c r="K18" s="27">
        <f>C18-G18</f>
        <v>12100</v>
      </c>
      <c r="L18" s="27">
        <f>D18-H18</f>
        <v>6086</v>
      </c>
      <c r="M18" s="27">
        <f>E18-I18</f>
        <v>2864</v>
      </c>
      <c r="N18" s="27">
        <f t="shared" si="3"/>
        <v>21050</v>
      </c>
      <c r="O18" s="27">
        <f t="shared" si="4"/>
        <v>4188.6000000000004</v>
      </c>
      <c r="P18" s="28">
        <f t="shared" si="5"/>
        <v>2370</v>
      </c>
      <c r="Q18" s="29">
        <f t="shared" si="6"/>
        <v>1818.6000000000004</v>
      </c>
      <c r="R18" s="109">
        <v>0</v>
      </c>
      <c r="S18" s="109">
        <v>0</v>
      </c>
      <c r="T18" s="29">
        <f t="shared" si="11"/>
        <v>0</v>
      </c>
      <c r="U18" s="49">
        <f>N18:N18*'Master Sheet'!O5</f>
        <v>2105</v>
      </c>
      <c r="V18" s="27">
        <f>Q18+T18+U18</f>
        <v>3923.6000000000004</v>
      </c>
      <c r="W18" s="23">
        <f t="shared" si="9"/>
        <v>17126.400000000001</v>
      </c>
    </row>
    <row r="19" spans="1:23">
      <c r="A19" s="41" t="s">
        <v>54</v>
      </c>
      <c r="B19" s="42"/>
      <c r="C19" s="30">
        <f t="shared" ref="C19:N19" si="12">SUM(C6:C18)</f>
        <v>462400</v>
      </c>
      <c r="D19" s="30">
        <f t="shared" si="12"/>
        <v>78608</v>
      </c>
      <c r="E19" s="30">
        <f t="shared" si="12"/>
        <v>36992</v>
      </c>
      <c r="F19" s="30">
        <f t="shared" si="12"/>
        <v>578000</v>
      </c>
      <c r="G19" s="31">
        <f t="shared" si="12"/>
        <v>308100</v>
      </c>
      <c r="H19" s="31">
        <f t="shared" si="12"/>
        <v>0</v>
      </c>
      <c r="I19" s="31">
        <f t="shared" si="12"/>
        <v>0</v>
      </c>
      <c r="J19" s="31">
        <f t="shared" si="12"/>
        <v>308100</v>
      </c>
      <c r="K19" s="30">
        <f t="shared" si="12"/>
        <v>154300</v>
      </c>
      <c r="L19" s="30">
        <f t="shared" si="12"/>
        <v>78608</v>
      </c>
      <c r="M19" s="30">
        <f t="shared" si="12"/>
        <v>36992</v>
      </c>
      <c r="N19" s="30">
        <f t="shared" si="12"/>
        <v>269900</v>
      </c>
      <c r="O19" s="30">
        <f>SUM(O6:O18)</f>
        <v>54100.799999999988</v>
      </c>
      <c r="P19" s="30">
        <f>SUM(P6:P18)</f>
        <v>30810</v>
      </c>
      <c r="Q19" s="30">
        <f>SUM(Q6:Q18)</f>
        <v>23290.800000000003</v>
      </c>
      <c r="R19" s="31">
        <f>SUM(R6:R18)</f>
        <v>0</v>
      </c>
      <c r="S19" s="31">
        <f>SUM(S6:S18)</f>
        <v>0</v>
      </c>
      <c r="T19" s="31">
        <f>SUM(T6:T18)</f>
        <v>0</v>
      </c>
      <c r="U19" s="30">
        <f>SUM(U6:U18)</f>
        <v>26990</v>
      </c>
      <c r="V19" s="30">
        <f>SUM(V6:V18)</f>
        <v>50280.799999999988</v>
      </c>
      <c r="W19" s="32">
        <f>SUM(W6:W18)</f>
        <v>219619.19999999995</v>
      </c>
    </row>
    <row r="20" spans="1:23" ht="21.75" customHeight="1">
      <c r="A20" s="24"/>
      <c r="B20" s="24"/>
      <c r="C20" s="25"/>
      <c r="D20" s="25"/>
      <c r="E20" s="25"/>
      <c r="F20" s="25"/>
      <c r="G20" s="43" t="s">
        <v>55</v>
      </c>
      <c r="H20" s="43"/>
      <c r="I20" s="44" t="str">
        <f>[2]!spellnumber(W19)</f>
        <v xml:space="preserve">Rupees Two Lakh Nineteen Thousand Six Hundred Nineteen Paise Twenty Only 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19.5" customHeight="1"/>
    <row r="22" spans="1:23" ht="17.25" customHeight="1">
      <c r="M22" s="86"/>
      <c r="N22" s="86"/>
      <c r="O22" s="86"/>
      <c r="P22" s="86"/>
      <c r="Q22" s="86"/>
      <c r="R22" s="86"/>
      <c r="S22" s="86"/>
      <c r="T22" s="86"/>
      <c r="U22" s="87" t="s">
        <v>21</v>
      </c>
      <c r="V22" s="87"/>
      <c r="W22" s="87"/>
    </row>
    <row r="23" spans="1:23" ht="15.75">
      <c r="M23" s="86"/>
      <c r="N23" s="86"/>
      <c r="O23" s="86"/>
      <c r="P23" s="86"/>
      <c r="Q23" s="86"/>
      <c r="R23" s="86"/>
      <c r="S23" s="86"/>
      <c r="T23" s="86"/>
      <c r="U23" s="87" t="s">
        <v>57</v>
      </c>
      <c r="V23" s="87"/>
      <c r="W23" s="87"/>
    </row>
    <row r="24" spans="1:23" ht="15.75">
      <c r="M24" s="86"/>
      <c r="N24" s="86"/>
      <c r="O24" s="86"/>
      <c r="P24" s="86"/>
      <c r="Q24" s="86"/>
      <c r="R24" s="86"/>
      <c r="S24" s="86"/>
      <c r="T24" s="86"/>
      <c r="U24" s="87" t="s">
        <v>58</v>
      </c>
      <c r="V24" s="87"/>
      <c r="W24" s="87"/>
    </row>
    <row r="25" spans="1:23" ht="15.75">
      <c r="A25" s="88" t="s">
        <v>23</v>
      </c>
      <c r="B25" s="88"/>
      <c r="C25" s="88"/>
    </row>
    <row r="26" spans="1:23" ht="15.75">
      <c r="A26" s="89" t="s">
        <v>59</v>
      </c>
      <c r="B26" s="89"/>
      <c r="C26" s="89"/>
    </row>
    <row r="27" spans="1:23" ht="15.75">
      <c r="A27" s="89" t="s">
        <v>24</v>
      </c>
      <c r="B27" s="89"/>
      <c r="C27" s="89"/>
    </row>
    <row r="28" spans="1:23" ht="15.75">
      <c r="A28" s="88" t="s">
        <v>25</v>
      </c>
      <c r="B28" s="88"/>
      <c r="C28" s="88"/>
    </row>
    <row r="29" spans="1:23" ht="15.75">
      <c r="A29" s="88" t="s">
        <v>60</v>
      </c>
      <c r="B29" s="88"/>
      <c r="C29" s="88"/>
    </row>
    <row r="30" spans="1:23" ht="15.75">
      <c r="U30" s="87" t="s">
        <v>21</v>
      </c>
      <c r="V30" s="87"/>
      <c r="W30" s="87"/>
    </row>
    <row r="31" spans="1:23" ht="15.75">
      <c r="U31" s="87" t="s">
        <v>57</v>
      </c>
      <c r="V31" s="87"/>
      <c r="W31" s="87"/>
    </row>
    <row r="32" spans="1:23" ht="15.75">
      <c r="U32" s="87" t="s">
        <v>58</v>
      </c>
      <c r="V32" s="87"/>
      <c r="W32" s="87"/>
    </row>
  </sheetData>
  <sheetProtection password="CC4D" sheet="1" objects="1" scenarios="1"/>
  <mergeCells count="35">
    <mergeCell ref="U30:W30"/>
    <mergeCell ref="U31:W31"/>
    <mergeCell ref="U32:W32"/>
    <mergeCell ref="U24:W24"/>
    <mergeCell ref="A28:C28"/>
    <mergeCell ref="A29:C29"/>
    <mergeCell ref="D3:F3"/>
    <mergeCell ref="G3:J3"/>
    <mergeCell ref="K3:L3"/>
    <mergeCell ref="B1:W1"/>
    <mergeCell ref="E2:K2"/>
    <mergeCell ref="L2:M2"/>
    <mergeCell ref="N2:R2"/>
    <mergeCell ref="A3:C3"/>
    <mergeCell ref="N3:O3"/>
    <mergeCell ref="S2:U2"/>
    <mergeCell ref="V2:W2"/>
    <mergeCell ref="P3:R3"/>
    <mergeCell ref="S3:W3"/>
    <mergeCell ref="A19:B19"/>
    <mergeCell ref="G20:H20"/>
    <mergeCell ref="I20:W20"/>
    <mergeCell ref="A4:A5"/>
    <mergeCell ref="B4:B5"/>
    <mergeCell ref="C4:F4"/>
    <mergeCell ref="G4:J4"/>
    <mergeCell ref="K4:N4"/>
    <mergeCell ref="O4:Q4"/>
    <mergeCell ref="R4:T4"/>
    <mergeCell ref="U4:U5"/>
    <mergeCell ref="V4:V5"/>
    <mergeCell ref="W4:W5"/>
    <mergeCell ref="U22:W22"/>
    <mergeCell ref="U23:W23"/>
    <mergeCell ref="A25:C25"/>
  </mergeCells>
  <conditionalFormatting sqref="A6:A18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2"/>
  <sheetViews>
    <sheetView topLeftCell="A2" workbookViewId="0">
      <selection activeCell="C6" sqref="C6"/>
    </sheetView>
  </sheetViews>
  <sheetFormatPr defaultRowHeight="15"/>
  <cols>
    <col min="1" max="1" width="4.7109375" customWidth="1"/>
    <col min="3" max="3" width="6.42578125" customWidth="1"/>
    <col min="4" max="4" width="5.7109375" customWidth="1"/>
    <col min="5" max="5" width="5.85546875" customWidth="1"/>
    <col min="6" max="6" width="7" customWidth="1"/>
    <col min="7" max="7" width="6" customWidth="1"/>
    <col min="8" max="8" width="5.5703125" customWidth="1"/>
    <col min="9" max="9" width="6.140625" customWidth="1"/>
    <col min="10" max="10" width="6" customWidth="1"/>
    <col min="11" max="11" width="6.42578125" customWidth="1"/>
    <col min="12" max="13" width="5.85546875" customWidth="1"/>
    <col min="14" max="14" width="6.5703125" customWidth="1"/>
    <col min="15" max="15" width="5.7109375" customWidth="1"/>
    <col min="16" max="16" width="6.85546875" customWidth="1"/>
    <col min="17" max="17" width="5.5703125" customWidth="1"/>
    <col min="18" max="18" width="6" customWidth="1"/>
    <col min="19" max="19" width="5.42578125" customWidth="1"/>
    <col min="20" max="20" width="6.140625" customWidth="1"/>
    <col min="21" max="21" width="9.140625" customWidth="1"/>
    <col min="22" max="22" width="8.85546875" customWidth="1"/>
  </cols>
  <sheetData>
    <row r="1" spans="1:23" ht="20.25">
      <c r="A1" s="55"/>
      <c r="B1" s="56" t="s">
        <v>30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8.75">
      <c r="A2" s="60" t="s">
        <v>31</v>
      </c>
      <c r="B2" s="61"/>
      <c r="C2" s="61"/>
      <c r="D2" s="61"/>
      <c r="E2" s="63" t="str">
        <f>'Master Sheet'!C5</f>
        <v xml:space="preserve">ABHISHEK SHARMA </v>
      </c>
      <c r="F2" s="63"/>
      <c r="G2" s="63"/>
      <c r="H2" s="63"/>
      <c r="I2" s="63"/>
      <c r="J2" s="63"/>
      <c r="K2" s="64"/>
      <c r="L2" s="57" t="s">
        <v>32</v>
      </c>
      <c r="M2" s="57"/>
      <c r="N2" s="69" t="str">
        <f>'Master Sheet'!D5</f>
        <v xml:space="preserve">अध्यापक  तृतीय श्रेणी लेवल - 1 </v>
      </c>
      <c r="O2" s="70"/>
      <c r="P2" s="70"/>
      <c r="Q2" s="70"/>
      <c r="R2" s="71"/>
      <c r="S2" s="65" t="s">
        <v>33</v>
      </c>
      <c r="T2" s="66"/>
      <c r="U2" s="66"/>
      <c r="V2" s="67">
        <f>'Master Sheet'!I5</f>
        <v>10</v>
      </c>
      <c r="W2" s="68"/>
    </row>
    <row r="3" spans="1:23" ht="18.75">
      <c r="A3" s="58" t="s">
        <v>34</v>
      </c>
      <c r="B3" s="58"/>
      <c r="C3" s="58"/>
      <c r="D3" s="74">
        <f>'Master Sheet'!H5</f>
        <v>43321</v>
      </c>
      <c r="E3" s="75"/>
      <c r="F3" s="76"/>
      <c r="G3" s="62" t="s">
        <v>35</v>
      </c>
      <c r="H3" s="63"/>
      <c r="I3" s="63"/>
      <c r="J3" s="63"/>
      <c r="K3" s="73">
        <f>'Master Sheet'!K5</f>
        <v>43922</v>
      </c>
      <c r="L3" s="73"/>
      <c r="M3" s="59" t="s">
        <v>36</v>
      </c>
      <c r="N3" s="73">
        <f>'Master Sheet'!L5</f>
        <v>44287</v>
      </c>
      <c r="O3" s="73"/>
      <c r="P3" s="62" t="s">
        <v>56</v>
      </c>
      <c r="Q3" s="63"/>
      <c r="R3" s="63"/>
      <c r="S3" s="67" t="str">
        <f>'Master Sheet'!F5</f>
        <v>GUPS CHOTIYAS</v>
      </c>
      <c r="T3" s="72"/>
      <c r="U3" s="72"/>
      <c r="V3" s="72"/>
      <c r="W3" s="68"/>
    </row>
    <row r="4" spans="1:23" ht="15" customHeight="1">
      <c r="A4" s="45" t="s">
        <v>37</v>
      </c>
      <c r="B4" s="47" t="s">
        <v>38</v>
      </c>
      <c r="C4" s="51" t="s">
        <v>39</v>
      </c>
      <c r="D4" s="52"/>
      <c r="E4" s="52"/>
      <c r="F4" s="53"/>
      <c r="G4" s="47" t="s">
        <v>40</v>
      </c>
      <c r="H4" s="47"/>
      <c r="I4" s="47"/>
      <c r="J4" s="47"/>
      <c r="K4" s="47" t="s">
        <v>41</v>
      </c>
      <c r="L4" s="47"/>
      <c r="M4" s="47"/>
      <c r="N4" s="47"/>
      <c r="O4" s="47" t="s">
        <v>42</v>
      </c>
      <c r="P4" s="47"/>
      <c r="Q4" s="47"/>
      <c r="R4" s="47" t="s">
        <v>43</v>
      </c>
      <c r="S4" s="47"/>
      <c r="T4" s="47"/>
      <c r="U4" s="48" t="s">
        <v>44</v>
      </c>
      <c r="V4" s="48" t="s">
        <v>45</v>
      </c>
      <c r="W4" s="48" t="s">
        <v>46</v>
      </c>
    </row>
    <row r="5" spans="1:23">
      <c r="A5" s="46"/>
      <c r="B5" s="47"/>
      <c r="C5" s="16" t="s">
        <v>47</v>
      </c>
      <c r="D5" s="16" t="s">
        <v>48</v>
      </c>
      <c r="E5" s="33" t="s">
        <v>49</v>
      </c>
      <c r="F5" s="33" t="s">
        <v>50</v>
      </c>
      <c r="G5" s="33" t="s">
        <v>47</v>
      </c>
      <c r="H5" s="33" t="s">
        <v>48</v>
      </c>
      <c r="I5" s="33" t="s">
        <v>49</v>
      </c>
      <c r="J5" s="33" t="s">
        <v>50</v>
      </c>
      <c r="K5" s="33" t="s">
        <v>47</v>
      </c>
      <c r="L5" s="33" t="s">
        <v>48</v>
      </c>
      <c r="M5" s="33" t="s">
        <v>49</v>
      </c>
      <c r="N5" s="33" t="s">
        <v>50</v>
      </c>
      <c r="O5" s="33" t="s">
        <v>51</v>
      </c>
      <c r="P5" s="33" t="s">
        <v>52</v>
      </c>
      <c r="Q5" s="33" t="s">
        <v>53</v>
      </c>
      <c r="R5" s="33" t="s">
        <v>51</v>
      </c>
      <c r="S5" s="33" t="s">
        <v>52</v>
      </c>
      <c r="T5" s="33" t="s">
        <v>53</v>
      </c>
      <c r="U5" s="48"/>
      <c r="V5" s="48"/>
      <c r="W5" s="48"/>
    </row>
    <row r="6" spans="1:23">
      <c r="A6" s="18">
        <v>1</v>
      </c>
      <c r="B6" s="19">
        <f>'Master Sheet'!K5</f>
        <v>43922</v>
      </c>
      <c r="C6" s="77">
        <f>'Master Sheet'!J5</f>
        <v>34800</v>
      </c>
      <c r="D6" s="26">
        <f>C6*17/100</f>
        <v>5916</v>
      </c>
      <c r="E6" s="26">
        <f>C6:C18*'Master Sheet'!L3</f>
        <v>5568</v>
      </c>
      <c r="F6" s="27">
        <f>SUM(C6:E6)</f>
        <v>46284</v>
      </c>
      <c r="G6" s="111">
        <v>23700</v>
      </c>
      <c r="H6" s="108">
        <v>0</v>
      </c>
      <c r="I6" s="108">
        <v>0</v>
      </c>
      <c r="J6" s="21">
        <f>SUM(G6:I6)</f>
        <v>23700</v>
      </c>
      <c r="K6" s="27">
        <f>C6-G6</f>
        <v>11100</v>
      </c>
      <c r="L6" s="27">
        <f>D6-H6</f>
        <v>5916</v>
      </c>
      <c r="M6" s="27">
        <f>E6-I6</f>
        <v>5568</v>
      </c>
      <c r="N6" s="27">
        <f>SUM(K6:M6)</f>
        <v>22584</v>
      </c>
      <c r="O6" s="27">
        <f>SUM(C6,D6)/100*10</f>
        <v>4071.6000000000004</v>
      </c>
      <c r="P6" s="28">
        <f>J6*10/100</f>
        <v>2370</v>
      </c>
      <c r="Q6" s="29">
        <f>O6-P6</f>
        <v>1701.6000000000004</v>
      </c>
      <c r="R6" s="108">
        <v>0</v>
      </c>
      <c r="S6" s="108">
        <v>0</v>
      </c>
      <c r="T6" s="22">
        <f>R6-S6</f>
        <v>0</v>
      </c>
      <c r="U6" s="49">
        <f>N6:N18*'Master Sheet'!O5</f>
        <v>2258.4</v>
      </c>
      <c r="V6" s="27">
        <f>Q6+T6+U6</f>
        <v>3960.0000000000005</v>
      </c>
      <c r="W6" s="23">
        <f>N6-V6</f>
        <v>18624</v>
      </c>
    </row>
    <row r="7" spans="1:23">
      <c r="A7" s="18">
        <v>2</v>
      </c>
      <c r="B7" s="19">
        <v>43952</v>
      </c>
      <c r="C7" s="26">
        <f>C6</f>
        <v>34800</v>
      </c>
      <c r="D7" s="26">
        <f t="shared" ref="D7:D18" si="0">C7*17/100</f>
        <v>5916</v>
      </c>
      <c r="E7" s="26">
        <f>C7:C18*'Master Sheet'!L3</f>
        <v>5568</v>
      </c>
      <c r="F7" s="27">
        <f t="shared" ref="F7:F18" si="1">SUM(C7:E7)</f>
        <v>46284</v>
      </c>
      <c r="G7" s="54">
        <v>23700</v>
      </c>
      <c r="H7" s="108">
        <v>0</v>
      </c>
      <c r="I7" s="108">
        <v>0</v>
      </c>
      <c r="J7" s="21">
        <f t="shared" ref="J7:J18" si="2">SUM(G7:I7)</f>
        <v>23700</v>
      </c>
      <c r="K7" s="27">
        <f>C7-G7</f>
        <v>11100</v>
      </c>
      <c r="L7" s="27">
        <f>D7-H7</f>
        <v>5916</v>
      </c>
      <c r="M7" s="27">
        <f>E7-I7</f>
        <v>5568</v>
      </c>
      <c r="N7" s="27">
        <f t="shared" ref="N7:N18" si="3">SUM(K7:M7)</f>
        <v>22584</v>
      </c>
      <c r="O7" s="27">
        <f t="shared" ref="O7:O18" si="4">SUM(C7,D7)/100*10</f>
        <v>4071.6000000000004</v>
      </c>
      <c r="P7" s="28">
        <f t="shared" ref="P7:P18" si="5">J7*10/100</f>
        <v>2370</v>
      </c>
      <c r="Q7" s="29">
        <f t="shared" ref="Q7:Q18" si="6">O7-P7</f>
        <v>1701.6000000000004</v>
      </c>
      <c r="R7" s="109">
        <v>0</v>
      </c>
      <c r="S7" s="109">
        <v>0</v>
      </c>
      <c r="T7" s="22">
        <f t="shared" ref="T7:T15" si="7">R7-S7</f>
        <v>0</v>
      </c>
      <c r="U7" s="49">
        <f>N7:N18*'Master Sheet'!O5</f>
        <v>2258.4</v>
      </c>
      <c r="V7" s="27">
        <f t="shared" ref="V7:V16" si="8">Q7+T7+U7</f>
        <v>3960.0000000000005</v>
      </c>
      <c r="W7" s="23">
        <f t="shared" ref="W7:W18" si="9">N7-V7</f>
        <v>18624</v>
      </c>
    </row>
    <row r="8" spans="1:23">
      <c r="A8" s="18">
        <v>3</v>
      </c>
      <c r="B8" s="19">
        <v>43983</v>
      </c>
      <c r="C8" s="26">
        <f>C7</f>
        <v>34800</v>
      </c>
      <c r="D8" s="26">
        <f t="shared" si="0"/>
        <v>5916</v>
      </c>
      <c r="E8" s="26">
        <f>C8:C18*'Master Sheet'!L3</f>
        <v>5568</v>
      </c>
      <c r="F8" s="27">
        <f t="shared" si="1"/>
        <v>46284</v>
      </c>
      <c r="G8" s="54">
        <v>23700</v>
      </c>
      <c r="H8" s="108">
        <v>0</v>
      </c>
      <c r="I8" s="108">
        <v>0</v>
      </c>
      <c r="J8" s="21">
        <f t="shared" si="2"/>
        <v>23700</v>
      </c>
      <c r="K8" s="27">
        <f>C8-G8</f>
        <v>11100</v>
      </c>
      <c r="L8" s="27">
        <f>D8-H8</f>
        <v>5916</v>
      </c>
      <c r="M8" s="27">
        <f>E8-I8</f>
        <v>5568</v>
      </c>
      <c r="N8" s="27">
        <f t="shared" si="3"/>
        <v>22584</v>
      </c>
      <c r="O8" s="27">
        <f t="shared" si="4"/>
        <v>4071.6000000000004</v>
      </c>
      <c r="P8" s="28">
        <f t="shared" si="5"/>
        <v>2370</v>
      </c>
      <c r="Q8" s="29">
        <f t="shared" si="6"/>
        <v>1701.6000000000004</v>
      </c>
      <c r="R8" s="109">
        <v>0</v>
      </c>
      <c r="S8" s="109">
        <v>0</v>
      </c>
      <c r="T8" s="22">
        <f t="shared" si="7"/>
        <v>0</v>
      </c>
      <c r="U8" s="49">
        <f>N8:N18*'Master Sheet'!O5</f>
        <v>2258.4</v>
      </c>
      <c r="V8" s="27">
        <f t="shared" si="8"/>
        <v>3960.0000000000005</v>
      </c>
      <c r="W8" s="23">
        <f t="shared" si="9"/>
        <v>18624</v>
      </c>
    </row>
    <row r="9" spans="1:23">
      <c r="A9" s="18">
        <v>4</v>
      </c>
      <c r="B9" s="19">
        <v>44013</v>
      </c>
      <c r="C9" s="20">
        <f>MROUND(C8*1.03,100)</f>
        <v>35800</v>
      </c>
      <c r="D9" s="26">
        <f t="shared" si="0"/>
        <v>6086</v>
      </c>
      <c r="E9" s="26">
        <f>C9:C18*'Master Sheet'!L3</f>
        <v>5728</v>
      </c>
      <c r="F9" s="27">
        <f t="shared" si="1"/>
        <v>47614</v>
      </c>
      <c r="G9" s="54">
        <v>23700</v>
      </c>
      <c r="H9" s="108">
        <v>0</v>
      </c>
      <c r="I9" s="108">
        <v>0</v>
      </c>
      <c r="J9" s="21">
        <f t="shared" si="2"/>
        <v>23700</v>
      </c>
      <c r="K9" s="27">
        <f>C9-G9</f>
        <v>12100</v>
      </c>
      <c r="L9" s="27">
        <f>D9-H9</f>
        <v>6086</v>
      </c>
      <c r="M9" s="27">
        <f>E9-I9</f>
        <v>5728</v>
      </c>
      <c r="N9" s="27">
        <f t="shared" si="3"/>
        <v>23914</v>
      </c>
      <c r="O9" s="27">
        <f t="shared" si="4"/>
        <v>4188.6000000000004</v>
      </c>
      <c r="P9" s="28">
        <f t="shared" si="5"/>
        <v>2370</v>
      </c>
      <c r="Q9" s="29">
        <f t="shared" si="6"/>
        <v>1818.6000000000004</v>
      </c>
      <c r="R9" s="109">
        <v>0</v>
      </c>
      <c r="S9" s="109">
        <v>0</v>
      </c>
      <c r="T9" s="22">
        <f t="shared" si="7"/>
        <v>0</v>
      </c>
      <c r="U9" s="49">
        <f>N9:N18*'Master Sheet'!O5</f>
        <v>2391.4</v>
      </c>
      <c r="V9" s="27">
        <f t="shared" si="8"/>
        <v>4210</v>
      </c>
      <c r="W9" s="23">
        <f t="shared" si="9"/>
        <v>19704</v>
      </c>
    </row>
    <row r="10" spans="1:23">
      <c r="A10" s="18">
        <v>5</v>
      </c>
      <c r="B10" s="19">
        <v>44044</v>
      </c>
      <c r="C10" s="20">
        <f>C9</f>
        <v>35800</v>
      </c>
      <c r="D10" s="26">
        <f t="shared" si="0"/>
        <v>6086</v>
      </c>
      <c r="E10" s="26">
        <f>C10:C18*'Master Sheet'!L3</f>
        <v>5728</v>
      </c>
      <c r="F10" s="27">
        <f t="shared" si="1"/>
        <v>47614</v>
      </c>
      <c r="G10" s="54">
        <v>23700</v>
      </c>
      <c r="H10" s="108">
        <v>0</v>
      </c>
      <c r="I10" s="108">
        <v>0</v>
      </c>
      <c r="J10" s="21">
        <f t="shared" si="2"/>
        <v>23700</v>
      </c>
      <c r="K10" s="27">
        <f>C10-G10</f>
        <v>12100</v>
      </c>
      <c r="L10" s="27">
        <f>D10-H10</f>
        <v>6086</v>
      </c>
      <c r="M10" s="27">
        <f>E10-I10</f>
        <v>5728</v>
      </c>
      <c r="N10" s="27">
        <f t="shared" si="3"/>
        <v>23914</v>
      </c>
      <c r="O10" s="27">
        <f t="shared" si="4"/>
        <v>4188.6000000000004</v>
      </c>
      <c r="P10" s="28">
        <f t="shared" si="5"/>
        <v>2370</v>
      </c>
      <c r="Q10" s="29">
        <f t="shared" si="6"/>
        <v>1818.6000000000004</v>
      </c>
      <c r="R10" s="109">
        <v>0</v>
      </c>
      <c r="S10" s="109">
        <v>0</v>
      </c>
      <c r="T10" s="22">
        <f t="shared" si="7"/>
        <v>0</v>
      </c>
      <c r="U10" s="49">
        <f>N10:N18*'Master Sheet'!O5</f>
        <v>2391.4</v>
      </c>
      <c r="V10" s="27">
        <f t="shared" si="8"/>
        <v>4210</v>
      </c>
      <c r="W10" s="23">
        <f t="shared" si="9"/>
        <v>19704</v>
      </c>
    </row>
    <row r="11" spans="1:23">
      <c r="A11" s="18">
        <v>6</v>
      </c>
      <c r="B11" s="19">
        <v>44075</v>
      </c>
      <c r="C11" s="20">
        <f t="shared" ref="C11:C18" si="10">C10</f>
        <v>35800</v>
      </c>
      <c r="D11" s="26">
        <f t="shared" si="0"/>
        <v>6086</v>
      </c>
      <c r="E11" s="26">
        <f>C11:C18*'Master Sheet'!L3</f>
        <v>5728</v>
      </c>
      <c r="F11" s="27">
        <f t="shared" si="1"/>
        <v>47614</v>
      </c>
      <c r="G11" s="54">
        <v>23700</v>
      </c>
      <c r="H11" s="108">
        <v>0</v>
      </c>
      <c r="I11" s="108">
        <v>0</v>
      </c>
      <c r="J11" s="21">
        <f t="shared" si="2"/>
        <v>23700</v>
      </c>
      <c r="K11" s="27">
        <f>C11-G11</f>
        <v>12100</v>
      </c>
      <c r="L11" s="27">
        <f>D11-H11</f>
        <v>6086</v>
      </c>
      <c r="M11" s="27">
        <f>E11-I11</f>
        <v>5728</v>
      </c>
      <c r="N11" s="27">
        <f t="shared" si="3"/>
        <v>23914</v>
      </c>
      <c r="O11" s="27">
        <f t="shared" si="4"/>
        <v>4188.6000000000004</v>
      </c>
      <c r="P11" s="28">
        <f t="shared" si="5"/>
        <v>2370</v>
      </c>
      <c r="Q11" s="29">
        <f t="shared" si="6"/>
        <v>1818.6000000000004</v>
      </c>
      <c r="R11" s="109">
        <v>0</v>
      </c>
      <c r="S11" s="109">
        <v>0</v>
      </c>
      <c r="T11" s="29">
        <f>R11-S11</f>
        <v>0</v>
      </c>
      <c r="U11" s="49">
        <f>N11:N18*'Master Sheet'!O5</f>
        <v>2391.4</v>
      </c>
      <c r="V11" s="27">
        <f t="shared" si="8"/>
        <v>4210</v>
      </c>
      <c r="W11" s="23">
        <f t="shared" si="9"/>
        <v>19704</v>
      </c>
    </row>
    <row r="12" spans="1:23">
      <c r="A12" s="18">
        <v>7</v>
      </c>
      <c r="B12" s="19">
        <v>44105</v>
      </c>
      <c r="C12" s="20">
        <f t="shared" si="10"/>
        <v>35800</v>
      </c>
      <c r="D12" s="26">
        <f t="shared" si="0"/>
        <v>6086</v>
      </c>
      <c r="E12" s="26">
        <f>C12:C18*'Master Sheet'!L3</f>
        <v>5728</v>
      </c>
      <c r="F12" s="27">
        <f t="shared" si="1"/>
        <v>47614</v>
      </c>
      <c r="G12" s="54">
        <v>23700</v>
      </c>
      <c r="H12" s="108">
        <v>0</v>
      </c>
      <c r="I12" s="108">
        <v>0</v>
      </c>
      <c r="J12" s="21">
        <f t="shared" si="2"/>
        <v>23700</v>
      </c>
      <c r="K12" s="27">
        <f>C12-G12</f>
        <v>12100</v>
      </c>
      <c r="L12" s="27">
        <f>D12-H12</f>
        <v>6086</v>
      </c>
      <c r="M12" s="27">
        <f>E12-I12</f>
        <v>5728</v>
      </c>
      <c r="N12" s="27">
        <f t="shared" si="3"/>
        <v>23914</v>
      </c>
      <c r="O12" s="27">
        <f t="shared" si="4"/>
        <v>4188.6000000000004</v>
      </c>
      <c r="P12" s="28">
        <f t="shared" si="5"/>
        <v>2370</v>
      </c>
      <c r="Q12" s="29">
        <f t="shared" si="6"/>
        <v>1818.6000000000004</v>
      </c>
      <c r="R12" s="109">
        <v>0</v>
      </c>
      <c r="S12" s="109">
        <v>0</v>
      </c>
      <c r="T12" s="22">
        <f t="shared" si="7"/>
        <v>0</v>
      </c>
      <c r="U12" s="49">
        <f>N12:N18*'Master Sheet'!O5</f>
        <v>2391.4</v>
      </c>
      <c r="V12" s="27">
        <f t="shared" si="8"/>
        <v>4210</v>
      </c>
      <c r="W12" s="23">
        <f t="shared" si="9"/>
        <v>19704</v>
      </c>
    </row>
    <row r="13" spans="1:23">
      <c r="A13" s="18">
        <v>8</v>
      </c>
      <c r="B13" s="19">
        <v>44136</v>
      </c>
      <c r="C13" s="20">
        <f t="shared" si="10"/>
        <v>35800</v>
      </c>
      <c r="D13" s="26">
        <f t="shared" si="0"/>
        <v>6086</v>
      </c>
      <c r="E13" s="26">
        <f>C13:C18*'Master Sheet'!L3</f>
        <v>5728</v>
      </c>
      <c r="F13" s="27">
        <f t="shared" si="1"/>
        <v>47614</v>
      </c>
      <c r="G13" s="54">
        <v>23700</v>
      </c>
      <c r="H13" s="108">
        <v>0</v>
      </c>
      <c r="I13" s="108">
        <v>0</v>
      </c>
      <c r="J13" s="21">
        <f t="shared" si="2"/>
        <v>23700</v>
      </c>
      <c r="K13" s="27">
        <f>C13-G13</f>
        <v>12100</v>
      </c>
      <c r="L13" s="27">
        <f>D13-H13</f>
        <v>6086</v>
      </c>
      <c r="M13" s="27">
        <f>E13-I13</f>
        <v>5728</v>
      </c>
      <c r="N13" s="27">
        <f t="shared" si="3"/>
        <v>23914</v>
      </c>
      <c r="O13" s="27">
        <f t="shared" si="4"/>
        <v>4188.6000000000004</v>
      </c>
      <c r="P13" s="28">
        <f t="shared" si="5"/>
        <v>2370</v>
      </c>
      <c r="Q13" s="29">
        <f t="shared" si="6"/>
        <v>1818.6000000000004</v>
      </c>
      <c r="R13" s="109">
        <v>0</v>
      </c>
      <c r="S13" s="109">
        <v>0</v>
      </c>
      <c r="T13" s="22">
        <f t="shared" si="7"/>
        <v>0</v>
      </c>
      <c r="U13" s="49">
        <f>N13:N18*'Master Sheet'!O5</f>
        <v>2391.4</v>
      </c>
      <c r="V13" s="27">
        <f t="shared" si="8"/>
        <v>4210</v>
      </c>
      <c r="W13" s="23">
        <f t="shared" si="9"/>
        <v>19704</v>
      </c>
    </row>
    <row r="14" spans="1:23">
      <c r="A14" s="18">
        <v>9</v>
      </c>
      <c r="B14" s="19">
        <v>44166</v>
      </c>
      <c r="C14" s="20">
        <f t="shared" si="10"/>
        <v>35800</v>
      </c>
      <c r="D14" s="26">
        <f t="shared" si="0"/>
        <v>6086</v>
      </c>
      <c r="E14" s="26">
        <f>C14:C18*'Master Sheet'!L3</f>
        <v>5728</v>
      </c>
      <c r="F14" s="27">
        <f t="shared" si="1"/>
        <v>47614</v>
      </c>
      <c r="G14" s="54">
        <v>23700</v>
      </c>
      <c r="H14" s="108">
        <v>0</v>
      </c>
      <c r="I14" s="108">
        <v>0</v>
      </c>
      <c r="J14" s="21">
        <f t="shared" si="2"/>
        <v>23700</v>
      </c>
      <c r="K14" s="27">
        <f>C14-G14</f>
        <v>12100</v>
      </c>
      <c r="L14" s="27">
        <f>D14-H14</f>
        <v>6086</v>
      </c>
      <c r="M14" s="27">
        <f>E14-I14</f>
        <v>5728</v>
      </c>
      <c r="N14" s="27">
        <f t="shared" si="3"/>
        <v>23914</v>
      </c>
      <c r="O14" s="27">
        <f t="shared" si="4"/>
        <v>4188.6000000000004</v>
      </c>
      <c r="P14" s="28">
        <f t="shared" si="5"/>
        <v>2370</v>
      </c>
      <c r="Q14" s="29">
        <f t="shared" si="6"/>
        <v>1818.6000000000004</v>
      </c>
      <c r="R14" s="109">
        <v>0</v>
      </c>
      <c r="S14" s="109">
        <v>0</v>
      </c>
      <c r="T14" s="22">
        <f t="shared" si="7"/>
        <v>0</v>
      </c>
      <c r="U14" s="49">
        <f>N14:N18*'Master Sheet'!O5</f>
        <v>2391.4</v>
      </c>
      <c r="V14" s="27">
        <f t="shared" si="8"/>
        <v>4210</v>
      </c>
      <c r="W14" s="23">
        <f t="shared" si="9"/>
        <v>19704</v>
      </c>
    </row>
    <row r="15" spans="1:23">
      <c r="A15" s="18">
        <v>10</v>
      </c>
      <c r="B15" s="19">
        <v>44197</v>
      </c>
      <c r="C15" s="20">
        <f t="shared" si="10"/>
        <v>35800</v>
      </c>
      <c r="D15" s="26">
        <f t="shared" si="0"/>
        <v>6086</v>
      </c>
      <c r="E15" s="26">
        <f>C15:C18*'Master Sheet'!L3</f>
        <v>5728</v>
      </c>
      <c r="F15" s="27">
        <f t="shared" si="1"/>
        <v>47614</v>
      </c>
      <c r="G15" s="54">
        <v>23700</v>
      </c>
      <c r="H15" s="108">
        <v>0</v>
      </c>
      <c r="I15" s="108">
        <v>0</v>
      </c>
      <c r="J15" s="21">
        <f t="shared" si="2"/>
        <v>23700</v>
      </c>
      <c r="K15" s="27">
        <f>C15-G15</f>
        <v>12100</v>
      </c>
      <c r="L15" s="27">
        <f>D15-H15</f>
        <v>6086</v>
      </c>
      <c r="M15" s="27">
        <f>E15-I15</f>
        <v>5728</v>
      </c>
      <c r="N15" s="27">
        <f t="shared" si="3"/>
        <v>23914</v>
      </c>
      <c r="O15" s="27">
        <f t="shared" si="4"/>
        <v>4188.6000000000004</v>
      </c>
      <c r="P15" s="28">
        <f t="shared" si="5"/>
        <v>2370</v>
      </c>
      <c r="Q15" s="29">
        <f t="shared" si="6"/>
        <v>1818.6000000000004</v>
      </c>
      <c r="R15" s="109">
        <v>0</v>
      </c>
      <c r="S15" s="109">
        <v>0</v>
      </c>
      <c r="T15" s="22">
        <f t="shared" si="7"/>
        <v>0</v>
      </c>
      <c r="U15" s="49">
        <f>N15:N18*'Master Sheet'!O5</f>
        <v>2391.4</v>
      </c>
      <c r="V15" s="27">
        <f t="shared" si="8"/>
        <v>4210</v>
      </c>
      <c r="W15" s="23">
        <f t="shared" si="9"/>
        <v>19704</v>
      </c>
    </row>
    <row r="16" spans="1:23">
      <c r="A16" s="18">
        <v>11</v>
      </c>
      <c r="B16" s="19">
        <v>44228</v>
      </c>
      <c r="C16" s="20">
        <f t="shared" si="10"/>
        <v>35800</v>
      </c>
      <c r="D16" s="26">
        <f t="shared" si="0"/>
        <v>6086</v>
      </c>
      <c r="E16" s="26">
        <f>C16:C18*'Master Sheet'!L3</f>
        <v>5728</v>
      </c>
      <c r="F16" s="27">
        <f t="shared" si="1"/>
        <v>47614</v>
      </c>
      <c r="G16" s="54">
        <v>23700</v>
      </c>
      <c r="H16" s="108">
        <v>0</v>
      </c>
      <c r="I16" s="108">
        <v>0</v>
      </c>
      <c r="J16" s="21">
        <f t="shared" si="2"/>
        <v>23700</v>
      </c>
      <c r="K16" s="27">
        <f>C16-G16</f>
        <v>12100</v>
      </c>
      <c r="L16" s="27">
        <f>D16-H16</f>
        <v>6086</v>
      </c>
      <c r="M16" s="27">
        <f>E16-I16</f>
        <v>5728</v>
      </c>
      <c r="N16" s="27">
        <f t="shared" si="3"/>
        <v>23914</v>
      </c>
      <c r="O16" s="27">
        <f t="shared" si="4"/>
        <v>4188.6000000000004</v>
      </c>
      <c r="P16" s="28">
        <f t="shared" si="5"/>
        <v>2370</v>
      </c>
      <c r="Q16" s="29">
        <f t="shared" si="6"/>
        <v>1818.6000000000004</v>
      </c>
      <c r="R16" s="109">
        <v>0</v>
      </c>
      <c r="S16" s="109">
        <v>0</v>
      </c>
      <c r="T16" s="29">
        <f>R16-S16</f>
        <v>0</v>
      </c>
      <c r="U16" s="49">
        <f>N16:N18*'Master Sheet'!O5</f>
        <v>2391.4</v>
      </c>
      <c r="V16" s="27">
        <f t="shared" si="8"/>
        <v>4210</v>
      </c>
      <c r="W16" s="23">
        <f t="shared" si="9"/>
        <v>19704</v>
      </c>
    </row>
    <row r="17" spans="1:23">
      <c r="A17" s="18">
        <v>12</v>
      </c>
      <c r="B17" s="19">
        <v>44256</v>
      </c>
      <c r="C17" s="20">
        <f t="shared" si="10"/>
        <v>35800</v>
      </c>
      <c r="D17" s="26">
        <f t="shared" si="0"/>
        <v>6086</v>
      </c>
      <c r="E17" s="26">
        <f>C17:C18*'Master Sheet'!L3</f>
        <v>5728</v>
      </c>
      <c r="F17" s="27">
        <f t="shared" si="1"/>
        <v>47614</v>
      </c>
      <c r="G17" s="54">
        <v>23700</v>
      </c>
      <c r="H17" s="108">
        <v>0</v>
      </c>
      <c r="I17" s="108">
        <v>0</v>
      </c>
      <c r="J17" s="21">
        <f t="shared" si="2"/>
        <v>23700</v>
      </c>
      <c r="K17" s="27">
        <f>C17-G17</f>
        <v>12100</v>
      </c>
      <c r="L17" s="27">
        <f>D17-H17</f>
        <v>6086</v>
      </c>
      <c r="M17" s="27">
        <f>E17-I17</f>
        <v>5728</v>
      </c>
      <c r="N17" s="27">
        <f t="shared" si="3"/>
        <v>23914</v>
      </c>
      <c r="O17" s="27">
        <f t="shared" si="4"/>
        <v>4188.6000000000004</v>
      </c>
      <c r="P17" s="28">
        <f t="shared" si="5"/>
        <v>2370</v>
      </c>
      <c r="Q17" s="29">
        <f t="shared" si="6"/>
        <v>1818.6000000000004</v>
      </c>
      <c r="R17" s="109">
        <v>0</v>
      </c>
      <c r="S17" s="109">
        <v>0</v>
      </c>
      <c r="T17" s="29">
        <f t="shared" ref="T17:T18" si="11">R17-S17</f>
        <v>0</v>
      </c>
      <c r="U17" s="49">
        <f>N17:N18*'Master Sheet'!O5</f>
        <v>2391.4</v>
      </c>
      <c r="V17" s="27">
        <f>Q17+T17+U17</f>
        <v>4210</v>
      </c>
      <c r="W17" s="23">
        <f t="shared" si="9"/>
        <v>19704</v>
      </c>
    </row>
    <row r="18" spans="1:23">
      <c r="A18" s="18">
        <v>13</v>
      </c>
      <c r="B18" s="19">
        <v>44287</v>
      </c>
      <c r="C18" s="20">
        <f t="shared" si="10"/>
        <v>35800</v>
      </c>
      <c r="D18" s="26">
        <f t="shared" si="0"/>
        <v>6086</v>
      </c>
      <c r="E18" s="26">
        <f>C18:C18*'Master Sheet'!L3</f>
        <v>5728</v>
      </c>
      <c r="F18" s="27">
        <f t="shared" si="1"/>
        <v>47614</v>
      </c>
      <c r="G18" s="54">
        <v>23700</v>
      </c>
      <c r="H18" s="108">
        <v>0</v>
      </c>
      <c r="I18" s="108">
        <v>0</v>
      </c>
      <c r="J18" s="21">
        <f t="shared" si="2"/>
        <v>23700</v>
      </c>
      <c r="K18" s="27">
        <f>C18-G18</f>
        <v>12100</v>
      </c>
      <c r="L18" s="27">
        <f>D18-H18</f>
        <v>6086</v>
      </c>
      <c r="M18" s="27">
        <f>E18-I18</f>
        <v>5728</v>
      </c>
      <c r="N18" s="27">
        <f t="shared" si="3"/>
        <v>23914</v>
      </c>
      <c r="O18" s="27">
        <f t="shared" si="4"/>
        <v>4188.6000000000004</v>
      </c>
      <c r="P18" s="28">
        <f t="shared" si="5"/>
        <v>2370</v>
      </c>
      <c r="Q18" s="29">
        <f t="shared" si="6"/>
        <v>1818.6000000000004</v>
      </c>
      <c r="R18" s="109">
        <v>0</v>
      </c>
      <c r="S18" s="109">
        <v>0</v>
      </c>
      <c r="T18" s="29">
        <f t="shared" si="11"/>
        <v>0</v>
      </c>
      <c r="U18" s="49">
        <f>N18:N18*'Master Sheet'!O5</f>
        <v>2391.4</v>
      </c>
      <c r="V18" s="27">
        <f>Q18+T18+U18</f>
        <v>4210</v>
      </c>
      <c r="W18" s="23">
        <f t="shared" si="9"/>
        <v>19704</v>
      </c>
    </row>
    <row r="19" spans="1:23" ht="15.75">
      <c r="A19" s="41" t="s">
        <v>54</v>
      </c>
      <c r="B19" s="42"/>
      <c r="C19" s="30">
        <f t="shared" ref="C19:N19" si="12">SUM(C6:C18)</f>
        <v>462400</v>
      </c>
      <c r="D19" s="30">
        <f t="shared" si="12"/>
        <v>78608</v>
      </c>
      <c r="E19" s="30">
        <f t="shared" si="12"/>
        <v>73984</v>
      </c>
      <c r="F19" s="78">
        <f t="shared" si="12"/>
        <v>614992</v>
      </c>
      <c r="G19" s="31">
        <f t="shared" si="12"/>
        <v>308100</v>
      </c>
      <c r="H19" s="31">
        <f t="shared" si="12"/>
        <v>0</v>
      </c>
      <c r="I19" s="31">
        <f t="shared" si="12"/>
        <v>0</v>
      </c>
      <c r="J19" s="31">
        <f t="shared" si="12"/>
        <v>308100</v>
      </c>
      <c r="K19" s="30">
        <f t="shared" si="12"/>
        <v>154300</v>
      </c>
      <c r="L19" s="30">
        <f t="shared" si="12"/>
        <v>78608</v>
      </c>
      <c r="M19" s="30">
        <f t="shared" si="12"/>
        <v>73984</v>
      </c>
      <c r="N19" s="30">
        <f t="shared" si="12"/>
        <v>306892</v>
      </c>
      <c r="O19" s="30">
        <f>SUM(O6:O18)</f>
        <v>54100.799999999988</v>
      </c>
      <c r="P19" s="30">
        <f>SUM(P6:P18)</f>
        <v>30810</v>
      </c>
      <c r="Q19" s="30">
        <f>SUM(Q6:Q18)</f>
        <v>23290.800000000003</v>
      </c>
      <c r="R19" s="31">
        <f>SUM(R6:R18)</f>
        <v>0</v>
      </c>
      <c r="S19" s="31">
        <f>SUM(S6:S18)</f>
        <v>0</v>
      </c>
      <c r="T19" s="31">
        <f>SUM(T6:T18)</f>
        <v>0</v>
      </c>
      <c r="U19" s="30">
        <f>SUM(U6:U18)</f>
        <v>30689.200000000008</v>
      </c>
      <c r="V19" s="30">
        <f>SUM(V6:V18)</f>
        <v>53980</v>
      </c>
      <c r="W19" s="32">
        <f>SUM(W6:W18)</f>
        <v>252912</v>
      </c>
    </row>
    <row r="20" spans="1:23" ht="18.75">
      <c r="A20" s="24"/>
      <c r="B20" s="24"/>
      <c r="C20" s="25"/>
      <c r="D20" s="25"/>
      <c r="E20" s="25"/>
      <c r="F20" s="25"/>
      <c r="G20" s="43" t="s">
        <v>55</v>
      </c>
      <c r="H20" s="43"/>
      <c r="I20" s="44" t="str">
        <f>[2]!spellnumber(W19)</f>
        <v xml:space="preserve">Rupees Two Lakh FiftyTwo Thousand Nine Hundred Twelve Only 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2" spans="1:23" ht="15.7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6" t="s">
        <v>21</v>
      </c>
      <c r="V22" s="36"/>
      <c r="W22" s="36"/>
    </row>
    <row r="23" spans="1:23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36" t="s">
        <v>57</v>
      </c>
      <c r="V23" s="36"/>
      <c r="W23" s="36"/>
    </row>
    <row r="24" spans="1:23" ht="15.7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36" t="s">
        <v>58</v>
      </c>
      <c r="V24" s="36"/>
      <c r="W24" s="36"/>
    </row>
    <row r="25" spans="1:23" ht="15.75">
      <c r="A25" s="39" t="s">
        <v>23</v>
      </c>
      <c r="B25" s="39"/>
      <c r="C25" s="3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5.75">
      <c r="A26" s="110" t="s">
        <v>59</v>
      </c>
      <c r="B26" s="110"/>
      <c r="C26" s="1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5.75">
      <c r="A27" s="110" t="s">
        <v>24</v>
      </c>
      <c r="B27" s="110"/>
      <c r="C27" s="1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5.75">
      <c r="A28" s="39" t="s">
        <v>25</v>
      </c>
      <c r="B28" s="39"/>
      <c r="C28" s="3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5.75">
      <c r="A29" s="39" t="s">
        <v>60</v>
      </c>
      <c r="B29" s="39"/>
      <c r="C29" s="3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6" t="s">
        <v>21</v>
      </c>
      <c r="V30" s="36"/>
      <c r="W30" s="36"/>
    </row>
    <row r="31" spans="1:23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6" t="s">
        <v>57</v>
      </c>
      <c r="V31" s="36"/>
      <c r="W31" s="36"/>
    </row>
    <row r="32" spans="1:23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6" t="s">
        <v>58</v>
      </c>
      <c r="V32" s="36"/>
      <c r="W32" s="36"/>
    </row>
  </sheetData>
  <sheetProtection password="CC4D" sheet="1" objects="1" scenarios="1"/>
  <mergeCells count="35">
    <mergeCell ref="A28:C28"/>
    <mergeCell ref="A29:C29"/>
    <mergeCell ref="U30:W30"/>
    <mergeCell ref="U31:W31"/>
    <mergeCell ref="U32:W32"/>
    <mergeCell ref="U22:W22"/>
    <mergeCell ref="U23:W23"/>
    <mergeCell ref="U24:W24"/>
    <mergeCell ref="A25:C25"/>
    <mergeCell ref="W4:W5"/>
    <mergeCell ref="A19:B19"/>
    <mergeCell ref="G20:H20"/>
    <mergeCell ref="I20:W20"/>
    <mergeCell ref="S3:W3"/>
    <mergeCell ref="A4:A5"/>
    <mergeCell ref="B4:B5"/>
    <mergeCell ref="C4:F4"/>
    <mergeCell ref="G4:J4"/>
    <mergeCell ref="K4:N4"/>
    <mergeCell ref="O4:Q4"/>
    <mergeCell ref="R4:T4"/>
    <mergeCell ref="U4:U5"/>
    <mergeCell ref="V4:V5"/>
    <mergeCell ref="A3:C3"/>
    <mergeCell ref="D3:F3"/>
    <mergeCell ref="G3:J3"/>
    <mergeCell ref="K3:L3"/>
    <mergeCell ref="N3:O3"/>
    <mergeCell ref="P3:R3"/>
    <mergeCell ref="B1:W1"/>
    <mergeCell ref="E2:K2"/>
    <mergeCell ref="L2:M2"/>
    <mergeCell ref="N2:R2"/>
    <mergeCell ref="S2:U2"/>
    <mergeCell ref="V2:W2"/>
  </mergeCells>
  <conditionalFormatting sqref="A6:A18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Sheet</vt:lpstr>
      <vt:lpstr>BY order PEEO </vt:lpstr>
      <vt:lpstr>arrer HRA 8%</vt:lpstr>
      <vt:lpstr>arrer HRA 16%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2021-04-18T17:14:16Z</dcterms:modified>
</cp:coreProperties>
</file>