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39.xml" ContentType="application/vnd.openxmlformats-officedocument.drawing+xml"/>
  <Override PartName="/xl/drawings/drawing86.xml" ContentType="application/vnd.openxmlformats-officedocument.drawing+xml"/>
  <Override PartName="/xl/drawings/drawing168.xml" ContentType="application/vnd.openxmlformats-officedocument.drawing+xml"/>
  <Override PartName="/xl/worksheets/sheet197.xml" ContentType="application/vnd.openxmlformats-officedocument.spreadsheetml.worksheet+xml"/>
  <Override PartName="/xl/drawings/drawing17.xml" ContentType="application/vnd.openxmlformats-officedocument.drawing+xml"/>
  <Override PartName="/xl/drawings/drawing64.xml" ContentType="application/vnd.openxmlformats-officedocument.drawing+xml"/>
  <Override PartName="/xl/drawings/drawing146.xml" ContentType="application/vnd.openxmlformats-officedocument.drawing+xml"/>
  <Override PartName="/xl/drawings/drawing193.xml" ContentType="application/vnd.openxmlformats-officedocument.drawing+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98.xml" ContentType="application/vnd.openxmlformats-officedocument.spreadsheetml.worksheet+xml"/>
  <Override PartName="/xl/drawings/drawing42.xml" ContentType="application/vnd.openxmlformats-officedocument.drawing+xml"/>
  <Override PartName="/xl/drawings/drawing124.xml" ContentType="application/vnd.openxmlformats-officedocument.drawing+xml"/>
  <Override PartName="/xl/drawings/drawing171.xml" ContentType="application/vnd.openxmlformats-officedocument.drawing+xml"/>
  <Override PartName="/xl/worksheets/sheet106.xml" ContentType="application/vnd.openxmlformats-officedocument.spreadsheetml.worksheet+xml"/>
  <Override PartName="/xl/worksheets/sheet153.xml" ContentType="application/vnd.openxmlformats-officedocument.spreadsheetml.worksheet+xml"/>
  <Override PartName="/xl/drawings/drawing20.xml" ContentType="application/vnd.openxmlformats-officedocument.drawing+xml"/>
  <Override PartName="/xl/drawings/drawing102.xml" ContentType="application/vnd.openxmlformats-officedocument.drawing+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Default Extension="png" ContentType="image/png"/>
  <Override PartName="/xl/drawings/drawing69.xml" ContentType="application/vnd.openxmlformats-officedocument.drawing+xml"/>
  <Override PartName="/xl/drawings/drawing187.xml" ContentType="application/vnd.openxmlformats-officedocument.drawing+xml"/>
  <Override PartName="/xl/drawings/drawing198.xml" ContentType="application/vnd.openxmlformats-officedocument.drawing+xml"/>
  <Override PartName="/xl/drawings/drawing203.xml" ContentType="application/vnd.openxmlformats-officedocument.drawing+xml"/>
  <Override PartName="/xl/worksheets/sheet32.xml" ContentType="application/vnd.openxmlformats-officedocument.spreadsheetml.worksheet+xml"/>
  <Override PartName="/xl/drawings/drawing7.xml" ContentType="application/vnd.openxmlformats-officedocument.drawing+xml"/>
  <Override PartName="/xl/drawings/drawing58.xml" ContentType="application/vnd.openxmlformats-officedocument.drawing+xml"/>
  <Override PartName="/xl/drawings/drawing129.xml" ContentType="application/vnd.openxmlformats-officedocument.drawing+xml"/>
  <Override PartName="/xl/drawings/drawing176.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drawings/drawing36.xml" ContentType="application/vnd.openxmlformats-officedocument.drawing+xml"/>
  <Override PartName="/xl/drawings/drawing47.xml" ContentType="application/vnd.openxmlformats-officedocument.drawing+xml"/>
  <Override PartName="/xl/drawings/drawing83.xml" ContentType="application/vnd.openxmlformats-officedocument.drawing+xml"/>
  <Override PartName="/xl/drawings/drawing94.xml" ContentType="application/vnd.openxmlformats-officedocument.drawing+xml"/>
  <Override PartName="/xl/drawings/drawing118.xml" ContentType="application/vnd.openxmlformats-officedocument.drawing+xml"/>
  <Override PartName="/xl/drawings/drawing165.xml" ContentType="application/vnd.openxmlformats-officedocument.drawing+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drawings/drawing25.xml" ContentType="application/vnd.openxmlformats-officedocument.drawing+xml"/>
  <Override PartName="/xl/drawings/drawing72.xml" ContentType="application/vnd.openxmlformats-officedocument.drawing+xml"/>
  <Override PartName="/xl/drawings/drawing107.xml" ContentType="application/vnd.openxmlformats-officedocument.drawing+xml"/>
  <Override PartName="/xl/drawings/drawing143.xml" ContentType="application/vnd.openxmlformats-officedocument.drawing+xml"/>
  <Override PartName="/xl/drawings/drawing154.xml" ContentType="application/vnd.openxmlformats-officedocument.drawing+xml"/>
  <Override PartName="/xl/drawings/drawing190.xml" ContentType="application/vnd.openxmlformats-officedocument.drawing+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externalLinks/externalLink2.xml" ContentType="application/vnd.openxmlformats-officedocument.spreadsheetml.externalLink+xml"/>
  <Override PartName="/xl/drawings/drawing14.xml" ContentType="application/vnd.openxmlformats-officedocument.drawing+xml"/>
  <Override PartName="/xl/drawings/drawing61.xml" ContentType="application/vnd.openxmlformats-officedocument.drawing+xml"/>
  <Override PartName="/xl/drawings/drawing132.xml" ContentType="application/vnd.openxmlformats-officedocument.drawing+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drawings/drawing50.xml" ContentType="application/vnd.openxmlformats-officedocument.drawing+xml"/>
  <Override PartName="/xl/drawings/drawing121.xml" ContentType="application/vnd.openxmlformats-officedocument.drawing+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drawings/drawing110.xml" ContentType="application/vnd.openxmlformats-officedocument.drawing+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drawings/drawing99.xml" ContentType="application/vnd.openxmlformats-officedocument.drawing+xml"/>
  <Override PartName="/xl/worksheets/sheet15.xml" ContentType="application/vnd.openxmlformats-officedocument.spreadsheetml.worksheet+xml"/>
  <Override PartName="/xl/worksheets/sheet62.xml" ContentType="application/vnd.openxmlformats-officedocument.spreadsheetml.worksheet+xml"/>
  <Override PartName="/xl/drawings/drawing88.xml" ContentType="application/vnd.openxmlformats-officedocument.drawing+xml"/>
  <Override PartName="/xl/drawings/drawing159.xml" ContentType="application/vnd.openxmlformats-officedocument.drawing+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drawings/drawing19.xml" ContentType="application/vnd.openxmlformats-officedocument.drawing+xml"/>
  <Override PartName="/xl/drawings/drawing66.xml" ContentType="application/vnd.openxmlformats-officedocument.drawing+xml"/>
  <Override PartName="/xl/drawings/drawing77.xml" ContentType="application/vnd.openxmlformats-officedocument.drawing+xml"/>
  <Override PartName="/xl/drawings/drawing148.xml" ContentType="application/vnd.openxmlformats-officedocument.drawing+xml"/>
  <Override PartName="/xl/tables/table2.xml" ContentType="application/vnd.openxmlformats-officedocument.spreadsheetml.table+xml"/>
  <Override PartName="/xl/drawings/drawing195.xml" ContentType="application/vnd.openxmlformats-officedocument.drawing+xml"/>
  <Override PartName="/xl/drawings/drawing200.xml" ContentType="application/vnd.openxmlformats-officedocument.drawing+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drawings/drawing4.xml" ContentType="application/vnd.openxmlformats-officedocument.drawing+xml"/>
  <Override PartName="/xl/drawings/drawing55.xml" ContentType="application/vnd.openxmlformats-officedocument.drawing+xml"/>
  <Override PartName="/xl/drawings/drawing137.xml" ContentType="application/vnd.openxmlformats-officedocument.drawing+xml"/>
  <Override PartName="/xl/drawings/drawing184.xml" ContentType="application/vnd.openxmlformats-officedocument.drawing+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drawings/drawing44.xml" ContentType="application/vnd.openxmlformats-officedocument.drawing+xml"/>
  <Override PartName="/xl/drawings/drawing91.xml" ContentType="application/vnd.openxmlformats-officedocument.drawing+xml"/>
  <Override PartName="/xl/drawings/drawing115.xml" ContentType="application/vnd.openxmlformats-officedocument.drawing+xml"/>
  <Override PartName="/xl/drawings/drawing126.xml" ContentType="application/vnd.openxmlformats-officedocument.drawing+xml"/>
  <Override PartName="/xl/drawings/drawing162.xml" ContentType="application/vnd.openxmlformats-officedocument.drawing+xml"/>
  <Override PartName="/xl/drawings/drawing173.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drawings/drawing22.xml" ContentType="application/vnd.openxmlformats-officedocument.drawing+xml"/>
  <Override PartName="/xl/drawings/drawing33.xml" ContentType="application/vnd.openxmlformats-officedocument.drawing+xml"/>
  <Override PartName="/xl/drawings/drawing80.xml" ContentType="application/vnd.openxmlformats-officedocument.drawing+xml"/>
  <Override PartName="/xl/drawings/drawing104.xml" ContentType="application/vnd.openxmlformats-officedocument.drawing+xml"/>
  <Override PartName="/xl/drawings/drawing151.xml" ContentType="application/vnd.openxmlformats-officedocument.drawing+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drawings/drawing140.xml" ContentType="application/vnd.openxmlformats-officedocument.drawing+xml"/>
  <Override PartName="/xl/worksheets/sheet67.xml" ContentType="application/vnd.openxmlformats-officedocument.spreadsheetml.worksheet+xml"/>
  <Override PartName="/xl/worksheets/sheet122.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drawings/drawing189.xml" ContentType="application/vnd.openxmlformats-officedocument.drawing+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drawings/drawing9.xml" ContentType="application/vnd.openxmlformats-officedocument.drawing+xml"/>
  <Override PartName="/xl/drawings/drawing178.xml" ContentType="application/vnd.openxmlformats-officedocument.drawing+xml"/>
  <Override PartName="/xl/worksheets/sheet23.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drawings/drawing85.xml" ContentType="application/vnd.openxmlformats-officedocument.drawing+xml"/>
  <Override PartName="/xl/drawings/drawing96.xml" ContentType="application/vnd.openxmlformats-officedocument.drawing+xml"/>
  <Override PartName="/xl/drawings/drawing167.xml" ContentType="application/vnd.openxmlformats-officedocument.drawing+xml"/>
  <Override PartName="/xl/worksheets/sheet12.xml" ContentType="application/vnd.openxmlformats-officedocument.spreadsheetml.worksheet+xml"/>
  <Override PartName="/xl/worksheets/sheet149.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drawings/drawing27.xml" ContentType="application/vnd.openxmlformats-officedocument.drawing+xml"/>
  <Override PartName="/xl/drawings/drawing74.xml" ContentType="application/vnd.openxmlformats-officedocument.drawing+xml"/>
  <Override PartName="/xl/drawings/drawing109.xml" ContentType="application/vnd.openxmlformats-officedocument.drawing+xml"/>
  <Override PartName="/xl/drawings/drawing156.xml" ContentType="application/vnd.openxmlformats-officedocument.drawing+xml"/>
  <Override PartName="/xl/worksheets/sheet138.xml" ContentType="application/vnd.openxmlformats-officedocument.spreadsheetml.worksheet+xml"/>
  <Override PartName="/xl/worksheets/sheet185.xml" ContentType="application/vnd.openxmlformats-officedocument.spreadsheetml.worksheet+xml"/>
  <Override PartName="/xl/externalLinks/externalLink4.xml" ContentType="application/vnd.openxmlformats-officedocument.spreadsheetml.externalLink+xml"/>
  <Override PartName="/xl/drawings/drawing16.xml" ContentType="application/vnd.openxmlformats-officedocument.drawing+xml"/>
  <Override PartName="/xl/drawings/drawing63.xml" ContentType="application/vnd.openxmlformats-officedocument.drawing+xml"/>
  <Override PartName="/xl/drawings/drawing134.xml" ContentType="application/vnd.openxmlformats-officedocument.drawing+xml"/>
  <Override PartName="/xl/drawings/drawing145.xml" ContentType="application/vnd.openxmlformats-officedocument.drawing+xml"/>
  <Override PartName="/xl/drawings/drawing181.xml" ContentType="application/vnd.openxmlformats-officedocument.drawing+xml"/>
  <Override PartName="/xl/drawings/drawing192.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74.xml" ContentType="application/vnd.openxmlformats-officedocument.spreadsheetml.worksheet+xml"/>
  <Override PartName="/xl/drawings/drawing1.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123.xml" ContentType="application/vnd.openxmlformats-officedocument.drawing+xml"/>
  <Override PartName="/xl/drawings/drawing170.xml" ContentType="application/vnd.openxmlformats-officedocument.drawing+xml"/>
  <Override PartName="/xl/worksheets/sheet97.xml" ContentType="application/vnd.openxmlformats-officedocument.spreadsheetml.worksheet+xml"/>
  <Override PartName="/xl/worksheets/sheet105.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drawings/drawing30.xml" ContentType="application/vnd.openxmlformats-officedocument.drawing+xml"/>
  <Override PartName="/xl/drawings/drawing112.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41.xml" ContentType="application/vnd.openxmlformats-officedocument.spreadsheetml.worksheet+xml"/>
  <Override PartName="/xl/drawings/drawing101.xml" ContentType="application/vnd.openxmlformats-officedocument.drawing+xml"/>
  <Override PartName="/xl/worksheets/sheet17.xml" ContentType="application/vnd.openxmlformats-officedocument.spreadsheetml.worksheet+xml"/>
  <Override PartName="/xl/worksheets/sheet64.xml" ContentType="application/vnd.openxmlformats-officedocument.spreadsheetml.worksheet+xml"/>
  <Override PartName="/xl/worksheets/sheet130.xml" ContentType="application/vnd.openxmlformats-officedocument.spreadsheetml.worksheet+xml"/>
  <Override PartName="/xl/worksheets/sheet53.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xml"/>
  <Override PartName="/xl/drawings/drawing197.xml" ContentType="application/vnd.openxmlformats-officedocument.drawing+xml"/>
  <Override PartName="/xl/drawings/drawing202.xml" ContentType="application/vnd.openxmlformats-officedocument.drawing+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xl/drawings/drawing57.xml" ContentType="application/vnd.openxmlformats-officedocument.drawing+xml"/>
  <Override PartName="/xl/drawings/drawing139.xml" ContentType="application/vnd.openxmlformats-officedocument.drawing+xml"/>
  <Override PartName="/xl/drawings/drawing18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drawings/drawing46.xml" ContentType="application/vnd.openxmlformats-officedocument.drawing+xml"/>
  <Override PartName="/xl/drawings/drawing93.xml" ContentType="application/vnd.openxmlformats-officedocument.drawing+xml"/>
  <Override PartName="/xl/drawings/drawing117.xml" ContentType="application/vnd.openxmlformats-officedocument.drawing+xml"/>
  <Override PartName="/xl/drawings/drawing128.xml" ContentType="application/vnd.openxmlformats-officedocument.drawing+xml"/>
  <Override PartName="/xl/drawings/drawing164.xml" ContentType="application/vnd.openxmlformats-officedocument.drawing+xml"/>
  <Override PartName="/xl/drawings/drawing175.xml" ContentType="application/vnd.openxmlformats-officedocument.drawing+xml"/>
  <Override PartName="/xl/worksheets/sheet157.xml" ContentType="application/vnd.openxmlformats-officedocument.spreadsheetml.worksheet+xml"/>
  <Override PartName="/xl/drawings/drawing35.xml" ContentType="application/vnd.openxmlformats-officedocument.drawing+xml"/>
  <Override PartName="/xl/drawings/drawing82.xml" ContentType="application/vnd.openxmlformats-officedocument.drawing+xml"/>
  <Override PartName="/xl/drawings/drawing106.xml" ContentType="application/vnd.openxmlformats-officedocument.drawing+xml"/>
  <Override PartName="/xl/drawings/drawing153.xml" ContentType="application/vnd.openxmlformats-officedocument.drawing+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drawings/drawing142.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drawings/drawing120.xml" ContentType="application/vnd.openxmlformats-officedocument.drawing+xml"/>
  <Override PartName="/xl/drawings/drawing131.xml" ContentType="application/vnd.openxmlformats-officedocument.drawing+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drawings/drawing87.xml" ContentType="application/vnd.openxmlformats-officedocument.drawing+xml"/>
  <Override PartName="/xl/drawings/drawing98.xml" ContentType="application/vnd.openxmlformats-officedocument.drawing+xml"/>
  <Override PartName="/xl/drawings/drawing169.xml" ContentType="application/vnd.openxmlformats-officedocument.drawing+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drawings/drawing29.xml" ContentType="application/vnd.openxmlformats-officedocument.drawing+xml"/>
  <Override PartName="/xl/drawings/drawing76.xml" ContentType="application/vnd.openxmlformats-officedocument.drawing+xml"/>
  <Override PartName="/xl/drawings/drawing158.xml" ContentType="application/vnd.openxmlformats-officedocument.drawing+xml"/>
  <Override PartName="/xl/tables/table1.xml" ContentType="application/vnd.openxmlformats-officedocument.spreadsheetml.table+xml"/>
  <Override PartName="/xl/worksheets/sheet187.xml" ContentType="application/vnd.openxmlformats-officedocument.spreadsheetml.worksheet+xml"/>
  <Override PartName="/xl/drawings/drawing18.xml" ContentType="application/vnd.openxmlformats-officedocument.drawing+xml"/>
  <Override PartName="/xl/drawings/drawing65.xml" ContentType="application/vnd.openxmlformats-officedocument.drawing+xml"/>
  <Override PartName="/xl/drawings/drawing136.xml" ContentType="application/vnd.openxmlformats-officedocument.drawing+xml"/>
  <Override PartName="/xl/drawings/drawing147.xml" ContentType="application/vnd.openxmlformats-officedocument.drawing+xml"/>
  <Override PartName="/xl/drawings/drawing183.xml" ContentType="application/vnd.openxmlformats-officedocument.drawing+xml"/>
  <Override PartName="/xl/drawings/drawing194.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drawings/drawing3.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drawings/drawing90.xml" ContentType="application/vnd.openxmlformats-officedocument.drawing+xml"/>
  <Override PartName="/xl/drawings/drawing125.xml" ContentType="application/vnd.openxmlformats-officedocument.drawing+xml"/>
  <Override PartName="/xl/drawings/drawing172.xml" ContentType="application/vnd.openxmlformats-officedocument.drawing+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drawings/drawing32.xml" ContentType="application/vnd.openxmlformats-officedocument.drawing+xml"/>
  <Override PartName="/xl/drawings/drawing114.xml" ContentType="application/vnd.openxmlformats-officedocument.drawing+xml"/>
  <Override PartName="/xl/drawings/drawing161.xml" ContentType="application/vnd.openxmlformats-officedocument.drawing+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drawings/drawing21.xml" ContentType="application/vnd.openxmlformats-officedocument.drawing+xml"/>
  <Override PartName="/xl/drawings/drawing103.xml" ContentType="application/vnd.openxmlformats-officedocument.drawing+xml"/>
  <Override PartName="/xl/drawings/drawing150.xml" ContentType="application/vnd.openxmlformats-officedocument.drawing+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drawings/drawing10.xml" ContentType="application/vnd.openxmlformats-officedocument.drawing+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drawings/drawing199.xml" ContentType="application/vnd.openxmlformats-officedocument.drawing+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drawings/drawing59.xml" ContentType="application/vnd.openxmlformats-officedocument.drawing+xml"/>
  <Override PartName="/xl/drawings/drawing188.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48.xml" ContentType="application/vnd.openxmlformats-officedocument.drawing+xml"/>
  <Override PartName="/xl/drawings/drawing95.xml" ContentType="application/vnd.openxmlformats-officedocument.drawing+xml"/>
  <Override PartName="/xl/drawings/drawing119.xml" ContentType="application/vnd.openxmlformats-officedocument.drawing+xml"/>
  <Override PartName="/xl/drawings/drawing166.xml" ContentType="application/vnd.openxmlformats-officedocument.drawing+xml"/>
  <Override PartName="/xl/drawings/drawing177.xml" ContentType="application/vnd.openxmlformats-officedocument.drawing+xml"/>
  <Override PartName="/xl/worksheets/sheet11.xml" ContentType="application/vnd.openxmlformats-officedocument.spreadsheetml.worksheet+xml"/>
  <Override PartName="/xl/worksheets/sheet159.xml" ContentType="application/vnd.openxmlformats-officedocument.spreadsheetml.worksheet+xml"/>
  <Override PartName="/xl/drawings/drawing37.xml" ContentType="application/vnd.openxmlformats-officedocument.drawing+xml"/>
  <Override PartName="/xl/drawings/drawing84.xml" ContentType="application/vnd.openxmlformats-officedocument.drawing+xml"/>
  <Override PartName="/xl/drawings/drawing108.xml" ContentType="application/vnd.openxmlformats-officedocument.drawing+xml"/>
  <Override PartName="/xl/drawings/drawing155.xml" ContentType="application/vnd.openxmlformats-officedocument.drawing+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62.xml" ContentType="application/vnd.openxmlformats-officedocument.drawing+xml"/>
  <Override PartName="/xl/drawings/drawing73.xml" ContentType="application/vnd.openxmlformats-officedocument.drawing+xml"/>
  <Override PartName="/xl/drawings/drawing144.xml" ContentType="application/vnd.openxmlformats-officedocument.drawing+xml"/>
  <Override PartName="/xl/drawings/drawing191.xml" ContentType="application/vnd.openxmlformats-officedocument.drawing+xml"/>
  <Override PartName="/xl/worksheets/sheet126.xml" ContentType="application/vnd.openxmlformats-officedocument.spreadsheetml.worksheet+xml"/>
  <Override PartName="/xl/worksheets/sheet173.xml" ContentType="application/vnd.openxmlformats-officedocument.spreadsheetml.worksheet+xml"/>
  <Override PartName="/xl/externalLinks/externalLink3.xml" ContentType="application/vnd.openxmlformats-officedocument.spreadsheetml.externalLink+xml"/>
  <Override PartName="/xl/drawings/drawing51.xml" ContentType="application/vnd.openxmlformats-officedocument.drawing+xml"/>
  <Override PartName="/xl/drawings/drawing133.xml" ContentType="application/vnd.openxmlformats-officedocument.drawing+xml"/>
  <Override PartName="/xl/drawings/drawing180.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drawings/drawing40.xml" ContentType="application/vnd.openxmlformats-officedocument.drawing+xml"/>
  <Override PartName="/xl/drawings/drawing111.xml" ContentType="application/vnd.openxmlformats-officedocument.drawing+xml"/>
  <Override PartName="/xl/drawings/drawing122.xml" ContentType="application/vnd.openxmlformats-officedocument.drawing+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51.xml" ContentType="application/vnd.openxmlformats-officedocument.spreadsheetml.worksheet+xml"/>
  <Override PartName="/xl/drawings/drawing100.xml" ContentType="application/vnd.openxmlformats-officedocument.drawing+xml"/>
  <Override PartName="/xl/worksheets/sheet27.xml" ContentType="application/vnd.openxmlformats-officedocument.spreadsheetml.worksheet+xml"/>
  <Override PartName="/xl/worksheets/sheet74.xml" ContentType="application/vnd.openxmlformats-officedocument.spreadsheetml.worksheet+xml"/>
  <Override PartName="/xl/worksheets/sheet140.xml" ContentType="application/vnd.openxmlformats-officedocument.spreadsheetml.worksheet+xml"/>
  <Override PartName="/xl/drawings/drawing89.xml" ContentType="application/vnd.openxmlformats-officedocument.drawing+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78.xml" ContentType="application/vnd.openxmlformats-officedocument.drawing+xml"/>
  <Override PartName="/xl/worksheets/sheet41.xml" ContentType="application/vnd.openxmlformats-officedocument.spreadsheetml.worksheet+xml"/>
  <Override PartName="/xl/worksheets/sheet189.xml" ContentType="application/vnd.openxmlformats-officedocument.spreadsheetml.worksheet+xml"/>
  <Override PartName="/xl/drawings/drawing67.xml" ContentType="application/vnd.openxmlformats-officedocument.drawing+xml"/>
  <Override PartName="/xl/drawings/drawing138.xml" ContentType="application/vnd.openxmlformats-officedocument.drawing+xml"/>
  <Override PartName="/xl/drawings/drawing149.xml" ContentType="application/vnd.openxmlformats-officedocument.drawing+xml"/>
  <Override PartName="/xl/drawings/drawing185.xml" ContentType="application/vnd.openxmlformats-officedocument.drawing+xml"/>
  <Override PartName="/xl/drawings/drawing196.xml" ContentType="application/vnd.openxmlformats-officedocument.drawing+xml"/>
  <Override PartName="/xl/drawings/drawing201.xml" ContentType="application/vnd.openxmlformats-officedocument.drawing+xml"/>
  <Override PartName="/xl/worksheets/sheet6.xml" ContentType="application/vnd.openxmlformats-officedocument.spreadsheetml.worksheet+xml"/>
  <Override PartName="/xl/worksheets/sheet30.xml" ContentType="application/vnd.openxmlformats-officedocument.spreadsheetml.worksheet+xml"/>
  <Override PartName="/xl/worksheets/sheet178.xml" ContentType="application/vnd.openxmlformats-officedocument.spreadsheetml.worksheet+xml"/>
  <Override PartName="/xl/drawings/drawing5.xml" ContentType="application/vnd.openxmlformats-officedocument.drawing+xml"/>
  <Default Extension="jpeg" ContentType="image/jpeg"/>
  <Override PartName="/xl/drawings/drawing45.xml" ContentType="application/vnd.openxmlformats-officedocument.drawing+xml"/>
  <Override PartName="/xl/drawings/drawing56.xml" ContentType="application/vnd.openxmlformats-officedocument.drawing+xml"/>
  <Override PartName="/xl/drawings/drawing92.xml" ContentType="application/vnd.openxmlformats-officedocument.drawing+xml"/>
  <Override PartName="/xl/drawings/drawing127.xml" ContentType="application/vnd.openxmlformats-officedocument.drawing+xml"/>
  <Override PartName="/xl/drawings/drawing174.xml" ContentType="application/vnd.openxmlformats-officedocument.drawing+xml"/>
  <Override PartName="/xl/worksheets/sheet109.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drawings/drawing34.xml" ContentType="application/vnd.openxmlformats-officedocument.drawing+xml"/>
  <Override PartName="/xl/drawings/drawing81.xml" ContentType="application/vnd.openxmlformats-officedocument.drawing+xml"/>
  <Override PartName="/xl/drawings/drawing116.xml" ContentType="application/vnd.openxmlformats-officedocument.drawing+xml"/>
  <Override PartName="/xl/drawings/drawing163.xml" ContentType="application/vnd.openxmlformats-officedocument.drawing+xml"/>
  <Override PartName="/xl/worksheets/sheet145.xml" ContentType="application/vnd.openxmlformats-officedocument.spreadsheetml.worksheet+xml"/>
  <Override PartName="/xl/worksheets/sheet192.xml" ContentType="application/vnd.openxmlformats-officedocument.spreadsheetml.worksheet+xml"/>
  <Override PartName="/xl/drawings/drawing23.xml" ContentType="application/vnd.openxmlformats-officedocument.drawing+xml"/>
  <Override PartName="/xl/drawings/drawing70.xml" ContentType="application/vnd.openxmlformats-officedocument.drawing+xml"/>
  <Override PartName="/xl/drawings/drawing105.xml" ContentType="application/vnd.openxmlformats-officedocument.drawing+xml"/>
  <Override PartName="/xl/drawings/drawing141.xml" ContentType="application/vnd.openxmlformats-officedocument.drawing+xml"/>
  <Override PartName="/xl/drawings/drawing152.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134.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drawings/drawing130.xml" ContentType="application/vnd.openxmlformats-officedocument.drawing+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70.xml" ContentType="application/vnd.openxmlformats-officedocument.spreadsheetml.workshee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24.xml" ContentType="application/vnd.openxmlformats-officedocument.spreadsheetml.worksheet+xml"/>
  <Override PartName="/xl/worksheets/sheet71.xml" ContentType="application/vnd.openxmlformats-officedocument.spreadsheetml.worksheet+xml"/>
  <Override PartName="/xl/drawings/drawing97.xml" ContentType="application/vnd.openxmlformats-officedocument.drawing+xml"/>
  <Override PartName="/xl/drawings/drawing179.xml" ContentType="application/vnd.openxmlformats-officedocument.drawing+xml"/>
  <Override PartName="/xl/drawings/drawing157.xml" ContentType="application/vnd.openxmlformats-officedocument.drawing+xml"/>
  <Override PartName="/xl/worksheets/sheet139.xml" ContentType="application/vnd.openxmlformats-officedocument.spreadsheetml.worksheet+xml"/>
  <Override PartName="/xl/worksheets/sheet202.xml" ContentType="application/vnd.openxmlformats-officedocument.spreadsheetml.worksheet+xml"/>
  <Override PartName="/xl/drawings/drawing28.xml" ContentType="application/vnd.openxmlformats-officedocument.drawing+xml"/>
  <Override PartName="/xl/drawings/drawing75.xml" ContentType="application/vnd.openxmlformats-officedocument.drawing+xml"/>
  <Override PartName="/xl/worksheets/sheet186.xml" ContentType="application/vnd.openxmlformats-officedocument.spreadsheetml.worksheet+xml"/>
  <Override PartName="/xl/drawings/drawing2.xml" ContentType="application/vnd.openxmlformats-officedocument.drawing+xml"/>
  <Override PartName="/xl/drawings/drawing53.xml" ContentType="application/vnd.openxmlformats-officedocument.drawing+xml"/>
  <Override PartName="/xl/drawings/drawing135.xml" ContentType="application/vnd.openxmlformats-officedocument.drawing+xml"/>
  <Override PartName="/xl/drawings/drawing182.xml" ContentType="application/vnd.openxmlformats-officedocument.drawing+xml"/>
  <Override PartName="/xl/worksheets/sheet3.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drawings/drawing113.xml" ContentType="application/vnd.openxmlformats-officedocument.drawing+xml"/>
  <Override PartName="/xl/drawings/drawing160.xml" ContentType="application/vnd.openxmlformats-officedocument.drawing+xml"/>
  <Override PartName="/xl/worksheets/sheet87.xml" ContentType="application/vnd.openxmlformats-officedocument.spreadsheetml.worksheet+xml"/>
  <Override PartName="/xl/drawings/drawing31.xml" ContentType="application/vnd.openxmlformats-officedocument.drawing+xml"/>
  <Override PartName="/xl/worksheets/sheet14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105" yWindow="-105" windowWidth="15495" windowHeight="7575" tabRatio="959" firstSheet="27" activeTab="27"/>
  </bookViews>
  <sheets>
    <sheet name="durga si" sheetId="300" state="hidden" r:id="rId1"/>
    <sheet name="durga" sheetId="299" state="hidden" r:id="rId2"/>
    <sheet name="109 MAIN" sheetId="296" state="hidden" r:id="rId3"/>
    <sheet name="796 KHAILY" sheetId="295" state="hidden" r:id="rId4"/>
    <sheet name="796 RAJ" sheetId="294" state="hidden" r:id="rId5"/>
    <sheet name="109 ISWEAR" sheetId="293" state="hidden" r:id="rId6"/>
    <sheet name="109 PTI " sheetId="289" state="hidden" r:id="rId7"/>
    <sheet name="796 01" sheetId="290" state="hidden" r:id="rId8"/>
    <sheet name="796 06" sheetId="292" state="hidden" r:id="rId9"/>
    <sheet name="109 27" sheetId="298" state="hidden" r:id="rId10"/>
    <sheet name="OTHER DEDUCTION x" sheetId="282" state="hidden" r:id="rId11"/>
    <sheet name="OTHER DEDUCTION" sheetId="277" state="hidden" r:id="rId12"/>
    <sheet name="TAX CALCULATION ( OLD )" sheetId="283" state="hidden" r:id="rId13"/>
    <sheet name="TAX CALCULATION ( NEW )" sheetId="284" state="hidden" r:id="rId14"/>
    <sheet name="HRA RECEIPT" sheetId="285" state="hidden" r:id="rId15"/>
    <sheet name="GA 55" sheetId="281" state="hidden" r:id="rId16"/>
    <sheet name="CALCULATION" sheetId="279" state="hidden" r:id="rId17"/>
    <sheet name="GA 55 A" sheetId="278" state="hidden" r:id="rId18"/>
    <sheet name="SURRENDER RAF WORK (2)" sheetId="336" state="hidden" r:id="rId19"/>
    <sheet name="DISABILITY CERTFICATE (7)" sheetId="351" state="hidden" r:id="rId20"/>
    <sheet name="DISABILITY CERTFICATE (6)" sheetId="350" state="hidden" r:id="rId21"/>
    <sheet name="DISABILITY CERTFICATE (5)" sheetId="349" state="hidden" r:id="rId22"/>
    <sheet name="DISABILITY CERTFICATE (4)" sheetId="348" state="hidden" r:id="rId23"/>
    <sheet name="DISABILITY CERTFICATE (3)" sheetId="347" state="hidden" r:id="rId24"/>
    <sheet name="DISABILITY CERTFICATE (2)" sheetId="346" state="hidden" r:id="rId25"/>
    <sheet name="VARISTHA YOGAYTA SANSODHANX" sheetId="345" state="hidden" r:id="rId26"/>
    <sheet name="DISABILITY CERTFICATE" sheetId="344" state="hidden" r:id="rId27"/>
    <sheet name="HOW TO USE" sheetId="2" r:id="rId28"/>
    <sheet name="ALL BUTTON" sheetId="252" r:id="rId29"/>
    <sheet name="INDEX" sheetId="250" r:id="rId30"/>
    <sheet name="MASTER" sheetId="3" r:id="rId31"/>
    <sheet name="DONGLE ACTIVE VERIFY FORM (2)" sheetId="332" state="hidden" r:id="rId32"/>
    <sheet name="DONGLE DEACTIVATE FORM (2)" sheetId="331" state="hidden" r:id="rId33"/>
    <sheet name="RMSA RS VITRIT (3)" sheetId="330" state="hidden" r:id="rId34"/>
    <sheet name="CHILD DECLARATION (2)" sheetId="329" state="hidden" r:id="rId35"/>
    <sheet name="ON LINE BILL CERTIFICATE (2)" sheetId="318" state="hidden" r:id="rId36"/>
    <sheet name="BLO ON DUTY PL SECION (2)" sheetId="328" state="hidden" r:id="rId37"/>
    <sheet name="INCOME TAX DECEMBER" sheetId="327" state="hidden" r:id="rId38"/>
    <sheet name="ONLINE FVC BILL CERTIFICATE var" sheetId="326" state="hidden" r:id="rId39"/>
    <sheet name="BLO ON DUTY PL SECION" sheetId="325" state="hidden" r:id="rId40"/>
    <sheet name="ON DUTY CERTIFICATE (2)" sheetId="324" state="hidden" r:id="rId41"/>
    <sheet name="10 DAYS PL (2)" sheetId="323" state="hidden" r:id="rId42"/>
    <sheet name="10 DAYS PL SENCTION (2)" sheetId="322" state="hidden" r:id="rId43"/>
    <sheet name="COVID ON DUTY PL SECION (3)" sheetId="321" state="hidden" r:id="rId44"/>
    <sheet name="NO DUES (2)" sheetId="320" state="hidden" r:id="rId45"/>
    <sheet name="SB PF ETC FOR SENDING (2)" sheetId="319" state="hidden" r:id="rId46"/>
    <sheet name="COVID ON DUTY PL SECION (2)" sheetId="317" state="hidden" r:id="rId47"/>
    <sheet name="COVID ON DUTY (2)" sheetId="316" state="hidden" r:id="rId48"/>
    <sheet name="COVID ON DUTY PL SECION" sheetId="315" state="hidden" r:id="rId49"/>
    <sheet name="COVID ON DUTY" sheetId="313" state="hidden" r:id="rId50"/>
    <sheet name="HRA SANCTION ORDER (2)" sheetId="312" state="hidden" r:id="rId51"/>
    <sheet name="ONLINE FIRST PAY BILL CERTI (4)" sheetId="311" state="hidden" r:id="rId52"/>
    <sheet name="ONLINE FIRST PAY BILL CERTI (3)" sheetId="310" state="hidden" r:id="rId53"/>
    <sheet name="ONLINE FIRST PAY BILL CERTI (2)" sheetId="309" state="hidden" r:id="rId54"/>
    <sheet name="NIYUKTI JOINING (2)" sheetId="308" state="hidden" r:id="rId55"/>
    <sheet name="NIYUKTI JOINING" sheetId="307" state="hidden" r:id="rId56"/>
    <sheet name="GIS DUD SUCNA" sheetId="306" state="hidden" r:id="rId57"/>
    <sheet name="MASTER SHEET" sheetId="280" state="hidden" r:id="rId58"/>
    <sheet name="LEAVE RULES" sheetId="180" r:id="rId59"/>
    <sheet name="SHEET DIRECT GO CLICK SANSTHAPA" sheetId="192" r:id="rId60"/>
    <sheet name="SHEET DIRECT GO CLICK LEKHA SHA" sheetId="181" r:id="rId61"/>
    <sheet name="SHEET DIRECT GO CLICK GENERAL S" sheetId="193" r:id="rId62"/>
    <sheet name="SHEET DIRECT GO CLICK BHANDAR S" sheetId="194" r:id="rId63"/>
    <sheet name="SHEET DIRECT GO CLICK BLANKFORM" sheetId="195" r:id="rId64"/>
    <sheet name="RULES PRIVILEGE LEAVE" sheetId="201" r:id="rId65"/>
    <sheet name="RULES HALF PAY LEAVE" sheetId="200" r:id="rId66"/>
    <sheet name="RULES CAMMUTED LEAVE" sheetId="266" r:id="rId67"/>
    <sheet name="RULES LEAVE NOT DUE LEAVE" sheetId="205" r:id="rId68"/>
    <sheet name="RULES EXTRA ORDINARY LEAVE" sheetId="204" r:id="rId69"/>
    <sheet name="RULES SPECIAL DISABILITY LEAVE" sheetId="267" r:id="rId70"/>
    <sheet name="RULES MATERNITY LEAVE" sheetId="203" r:id="rId71"/>
    <sheet name="RULES PATERNITY LEAVE" sheetId="268" r:id="rId72"/>
    <sheet name="RULES CHILD ADOPTION LEAVE" sheetId="269" r:id="rId73"/>
    <sheet name="RULES CHAILD CARE LEAVE " sheetId="263" r:id="rId74"/>
    <sheet name="RULES HOSPITAL LEAVE" sheetId="270" r:id="rId75"/>
    <sheet name="RULES STUDY  LEAVE" sheetId="271" r:id="rId76"/>
    <sheet name="RULES CASUAL LEAVE" sheetId="198" r:id="rId77"/>
    <sheet name="RULES VASECTOMY SCL LEAVE" sheetId="217" r:id="rId78"/>
    <sheet name="RULES COMPENSATORY CASUAL LEAVE" sheetId="199" r:id="rId79"/>
    <sheet name="RULES COVID 19 QUARENTINE LEAVE" sheetId="232" r:id="rId80"/>
    <sheet name="RULES LEAVE SERVICE BOOK ENTRY" sheetId="202" r:id="rId81"/>
    <sheet name="LEAVE APPLICATION DDO" sheetId="184" r:id="rId82"/>
    <sheet name="LEAVE JOINING DDO" sheetId="183" r:id="rId83"/>
    <sheet name="LEAVE APPLICATION EMPLOYEE" sheetId="185" r:id="rId84"/>
    <sheet name="LEAVE FORM" sheetId="51" r:id="rId85"/>
    <sheet name="LEAVE SENCTION ORDER" sheetId="248" r:id="rId86"/>
    <sheet name="LEAVE SENCTION ORDER MULTIPUL" sheetId="247" r:id="rId87"/>
    <sheet name="LEAVE SENCTION ORDER MULTIP EMP" sheetId="333" r:id="rId88"/>
    <sheet name="LEAVE JOINING EMPLOYEE" sheetId="186" r:id="rId89"/>
    <sheet name="LEAVE APPLICATION EMPLOYEE CCL" sheetId="265" r:id="rId90"/>
    <sheet name="APPLICATION FOR CHILD CARE LEAV" sheetId="197" r:id="rId91"/>
    <sheet name="CHILD CARE LEAVE SENCTION" sheetId="124" r:id="rId92"/>
    <sheet name="CHILD CARE LEAVE ACCOUNT" sheetId="125" r:id="rId93"/>
    <sheet name="10 DAYS PL" sheetId="123" r:id="rId94"/>
    <sheet name="10 DAYS PL SENCTION" sheetId="126" r:id="rId95"/>
    <sheet name="ON DUTY PL" sheetId="8" r:id="rId96"/>
    <sheet name="SICKNESS &amp; FITNESS CERTIFICATE" sheetId="178" r:id="rId97"/>
    <sheet name="SICKNESS FITNESS GAZETTED HINDI" sheetId="233" r:id="rId98"/>
    <sheet name="INCERMENT ORDER" sheetId="135" r:id="rId99"/>
    <sheet name="LEAVE FORM SURRENDER" sheetId="304" r:id="rId100"/>
    <sheet name="SURRENDER YN" sheetId="6" r:id="rId101"/>
    <sheet name="SURRENDER RAF WORK" sheetId="136" r:id="rId102"/>
    <sheet name="SURRENDER ORDER" sheetId="138" r:id="rId103"/>
    <sheet name="BONUS ORDER" sheetId="137" r:id="rId104"/>
    <sheet name="PRMOTION PAY ORDER LEC" sheetId="127" r:id="rId105"/>
    <sheet name="PRAMOTION PAY ORDER ST" sheetId="128" r:id="rId106"/>
    <sheet name="CONFORMATION PAY ORDER LEC" sheetId="159" r:id="rId107"/>
    <sheet name="CONFORMATION PAY ORDER LDC" sheetId="337" r:id="rId108"/>
    <sheet name="CONFORMATION PAY ORDER PEON" sheetId="187" r:id="rId109"/>
    <sheet name="ACP VETAN NIRDHARAN TEC" sheetId="153" r:id="rId110"/>
    <sheet name="GA 141" sheetId="179" r:id="rId111"/>
    <sheet name="NO DUES" sheetId="55" r:id="rId112"/>
    <sheet name="SB PF ETC FOR SENDING" sheetId="163" r:id="rId113"/>
    <sheet name="CHILD DECLARATION" sheetId="108" r:id="rId114"/>
    <sheet name="SANSTHAPAN SUCHANA" sheetId="164" r:id="rId115"/>
    <sheet name="ELECION INFORMATION" sheetId="151" r:id="rId116"/>
    <sheet name="ON DUTY CERTIFICATE" sheetId="189" r:id="rId117"/>
    <sheet name="VACCANT POST INFORMATION" sheetId="165" r:id="rId118"/>
    <sheet name="BLOOD DONATE CERTIFICATE" sheetId="218" r:id="rId119"/>
    <sheet name="ACR " sheetId="237" r:id="rId120"/>
    <sheet name="TRANSFER PARMOTION JOINING OFFL" sheetId="236" r:id="rId121"/>
    <sheet name="NIYUKTI JOINING SUCHNA" sheetId="302" r:id="rId122"/>
    <sheet name="MINISTTRAL PLAYER ABILITY CERTI" sheetId="343" r:id="rId123"/>
    <sheet name="VARISTHA YOGAYTA SANSODHAN" sheetId="352" r:id="rId124"/>
    <sheet name="VARISTHA AAPTI APPLICATOIN" sheetId="354" r:id="rId125"/>
    <sheet name="HITKARI NIDHI ECS SCHEDULE" sheetId="143" r:id="rId126"/>
    <sheet name="INCOME TAX FEBURARY" sheetId="133" r:id="rId127"/>
    <sheet name="INCOME TAX FORM 16" sheetId="134" r:id="rId128"/>
    <sheet name="FEES DETAIL" sheetId="144" r:id="rId129"/>
    <sheet name="STUDENT FEES DETAIL" sheetId="148" r:id="rId130"/>
    <sheet name="BUDGET DEMAND" sheetId="149" r:id="rId131"/>
    <sheet name="BUDGET SURRENDER" sheetId="150" r:id="rId132"/>
    <sheet name="BANK ACCOUNT DETAIL" sheetId="152" r:id="rId133"/>
    <sheet name="KSHATIPURTI BOND" sheetId="154" r:id="rId134"/>
    <sheet name="VALIDITY CERTIFICATE" sheetId="155" r:id="rId135"/>
    <sheet name="TENDER COMPARISION DETAIL BOOKS" sheetId="161" r:id="rId136"/>
    <sheet name="TENDER COMPARISON DETAIL" sheetId="188" r:id="rId137"/>
    <sheet name="HRA APPLICATION" sheetId="338" r:id="rId138"/>
    <sheet name="HRA SANCTION ORDER" sheetId="339" r:id="rId139"/>
    <sheet name="HRA RENT RECIEPT" sheetId="172" r:id="rId140"/>
    <sheet name="VARDI CASH PAYMENT ORDER" sheetId="162" r:id="rId141"/>
    <sheet name="FIRST DEDUCTION FOR S.I. GA 79" sheetId="167" r:id="rId142"/>
    <sheet name="SI LOAN INTEREST CALCULAR" sheetId="168" r:id="rId143"/>
    <sheet name="TRANSFER OF CHARGE DDO" sheetId="209" r:id="rId144"/>
    <sheet name="DONGLE ACTIVE VERIFY FORM" sheetId="210" r:id="rId145"/>
    <sheet name="DONGLE DEACTIVATE FORM" sheetId="212" r:id="rId146"/>
    <sheet name="LPC" sheetId="57" r:id="rId147"/>
    <sheet name="FVC BILL LIVERIES" sheetId="241" r:id="rId148"/>
    <sheet name="FVC BILL OFFICE EXPENSES" sheetId="239" r:id="rId149"/>
    <sheet name="03 POWER" sheetId="243" r:id="rId150"/>
    <sheet name="CSS AAO PAY CHART" sheetId="53" r:id="rId151"/>
    <sheet name="PAYMENT VOCHER" sheetId="251" r:id="rId152"/>
    <sheet name="ONLINE PAY  BILL CERTIFICATE" sheetId="272" r:id="rId153"/>
    <sheet name="ONLINE FIRST PAY BILL CERTIFICA" sheetId="258" r:id="rId154"/>
    <sheet name="ONLINE ARREAR BILL CERTIFICATE" sheetId="260" r:id="rId155"/>
    <sheet name="ONLINE RETD PL BILL CERTIFICATE" sheetId="259" r:id="rId156"/>
    <sheet name="ONLINE DA ARREAR BILL CERTIFICA" sheetId="262" r:id="rId157"/>
    <sheet name="ONLINE FVC BILL CERTIFICATE" sheetId="261" r:id="rId158"/>
    <sheet name="NOTE SHEET" sheetId="273" r:id="rId159"/>
    <sheet name="DEFER SALARY DEFFERENCE SHEET" sheetId="275" r:id="rId160"/>
    <sheet name="DEFER SALARY ORDER" sheetId="274" r:id="rId161"/>
    <sheet name="ON LINE BILL CERTIFICATE" sheetId="303" r:id="rId162"/>
    <sheet name="BANK ACCOUNT NUMBER" sheetId="301" r:id="rId163"/>
    <sheet name="GPF AC TRANSFER APLICATION" sheetId="341" r:id="rId164"/>
    <sheet name="SI AC TRANSFER APLICATION" sheetId="342" r:id="rId165"/>
    <sheet name="ABSENTEE STATEMENT" sheetId="356" r:id="rId166"/>
    <sheet name="PARPTRA P" sheetId="335" r:id="rId167"/>
    <sheet name="PARPTRA R" sheetId="334" r:id="rId168"/>
    <sheet name="NAMANKAN" sheetId="129" r:id="rId169"/>
    <sheet name="NAMAKAN FACULTY WISE" sheetId="130" r:id="rId170"/>
    <sheet name="TEACHER'S DIARY ISSUE" sheetId="9" r:id="rId171"/>
    <sheet name="SCHOLAR REGER NUMBER" sheetId="131" r:id="rId172"/>
    <sheet name="FILE LIST" sheetId="132" r:id="rId173"/>
    <sheet name="EMPLOYEE WORK CHARGE" sheetId="145" r:id="rId174"/>
    <sheet name="CLASS TEACHER NAME" sheetId="146" r:id="rId175"/>
    <sheet name="ADMISSION SAMITI" sheetId="147" r:id="rId176"/>
    <sheet name="TC APPLICATION" sheetId="238" r:id="rId177"/>
    <sheet name="TC OFFILINE" sheetId="235" r:id="rId178"/>
    <sheet name="SAMSA UC" sheetId="156" r:id="rId179"/>
    <sheet name="VIKAS TO SAMSA" sheetId="157" r:id="rId180"/>
    <sheet name="BOYS FUND TO SAMSA" sheetId="158" r:id="rId181"/>
    <sheet name="RMSA RS VITRIT CSG ABL KAXSH" sheetId="286" r:id="rId182"/>
    <sheet name="RMSA RS VITRIT ECOKO YUTHCLUB" sheetId="287" r:id="rId183"/>
    <sheet name="RMSA RS VITRIT SCHOOL NISTA PAR" sheetId="305" r:id="rId184"/>
    <sheet name="ICP AUDIT PALNA MEDICAL" sheetId="226" r:id="rId185"/>
    <sheet name="ICP  AUDIT PALNA" sheetId="227" r:id="rId186"/>
    <sheet name="KARIYOTAR PURCHASE SANCTION" sheetId="228" r:id="rId187"/>
    <sheet name="GF&amp;AR 89 CERTIFICATE" sheetId="229" r:id="rId188"/>
    <sheet name="GF AND AR 89 CERTIFICATE" sheetId="230" r:id="rId189"/>
    <sheet name="AG AUDIT PALNA" sheetId="231" r:id="rId190"/>
    <sheet name=" BLANK LEAVE APPLICATION HINDI" sheetId="11" r:id="rId191"/>
    <sheet name="BLANK LEAVE APPLICATION ENGLIS " sheetId="61" r:id="rId192"/>
    <sheet name="BLNK LEAVE FORM " sheetId="216" r:id="rId193"/>
    <sheet name="BLNK APPLICATION FOR CHILD CARE" sheetId="215" r:id="rId194"/>
    <sheet name="BLNK SICKNESS &amp; FITNESS CERTIFI" sheetId="214" r:id="rId195"/>
    <sheet name="BLANK SICKNESS&amp;FITNESS GAZETD  " sheetId="176" r:id="rId196"/>
    <sheet name="BLANK SICKNESS FITNESS GAZETTED" sheetId="234" r:id="rId197"/>
    <sheet name="BLANK SR 5" sheetId="219" r:id="rId198"/>
    <sheet name="BLANK SR 6" sheetId="220" r:id="rId199"/>
    <sheet name="BLANK SR 7" sheetId="221" r:id="rId200"/>
    <sheet name="BLANK BHAUTIK SATYAPAN SUCI" sheetId="225" r:id="rId201"/>
    <sheet name="BLANK VASTVIK YATRA PROGRAMME" sheetId="223" r:id="rId202"/>
    <sheet name="BLANK VOCHER" sheetId="222" r:id="rId203"/>
    <sheet name="BLANK ACR " sheetId="242" r:id="rId204"/>
  </sheets>
  <externalReferences>
    <externalReference r:id="rId205"/>
    <externalReference r:id="rId206"/>
    <externalReference r:id="rId207"/>
    <externalReference r:id="rId208"/>
  </externalReferences>
  <definedNames>
    <definedName name="OLE_LINK1" localSheetId="94">'10 DAYS PL SENCTION'!$A$2</definedName>
    <definedName name="OLE_LINK1" localSheetId="42">'10 DAYS PL SENCTION (2)'!$A$2</definedName>
    <definedName name="_xlnm.Print_Area" localSheetId="190">' BLANK LEAVE APPLICATION HINDI'!$A$1:$H$43</definedName>
    <definedName name="_xlnm.Print_Area" localSheetId="149">'03 POWER'!$A$1:$L$10</definedName>
    <definedName name="_xlnm.Print_Area" localSheetId="93">'10 DAYS PL'!$A$2:$I$40</definedName>
    <definedName name="_xlnm.Print_Area" localSheetId="41">'10 DAYS PL (2)'!$A$2:$I$40</definedName>
    <definedName name="_xlnm.Print_Area" localSheetId="94">'10 DAYS PL SENCTION'!$A$2:$G$38</definedName>
    <definedName name="_xlnm.Print_Area" localSheetId="42">'10 DAYS PL SENCTION (2)'!$A$2:$F$31</definedName>
    <definedName name="_xlnm.Print_Area" localSheetId="9">'109 27'!$A$1:$AA$49</definedName>
    <definedName name="_xlnm.Print_Area" localSheetId="5">'109 ISWEAR'!$B$1:$O$12</definedName>
    <definedName name="_xlnm.Print_Area" localSheetId="6">'109 PTI '!$A$1:$W$18</definedName>
    <definedName name="_xlnm.Print_Area" localSheetId="165">'ABSENTEE STATEMENT'!$A$1:$Q$27</definedName>
    <definedName name="_xlnm.Print_Area" localSheetId="109">'ACP VETAN NIRDHARAN TEC'!$A$2:$F$34</definedName>
    <definedName name="_xlnm.Print_Area" localSheetId="119">'ACR '!$A$2:$L$50</definedName>
    <definedName name="_xlnm.Print_Area" localSheetId="175">'ADMISSION SAMITI'!$A$1:$E$38</definedName>
    <definedName name="_xlnm.Print_Area" localSheetId="189">'AG AUDIT PALNA'!$A$1:$F$7</definedName>
    <definedName name="_xlnm.Print_Area" localSheetId="28">'ALL BUTTON'!$A$1:$P$31</definedName>
    <definedName name="_xlnm.Print_Area" localSheetId="90">'APPLICATION FOR CHILD CARE LEAV'!$A$3:$D$28</definedName>
    <definedName name="_xlnm.Print_Area" localSheetId="132">'BANK ACCOUNT DETAIL'!$A$1:$F$13</definedName>
    <definedName name="_xlnm.Print_Area" localSheetId="162">'BANK ACCOUNT NUMBER'!$A$1:$E$39</definedName>
    <definedName name="_xlnm.Print_Area" localSheetId="203">'BLANK ACR '!$A$1:$L$49</definedName>
    <definedName name="_xlnm.Print_Area" localSheetId="200">'BLANK BHAUTIK SATYAPAN SUCI'!$A$1:$H$34</definedName>
    <definedName name="_xlnm.Print_Area" localSheetId="191">'BLANK LEAVE APPLICATION ENGLIS '!$A$1:$K$49</definedName>
    <definedName name="_xlnm.Print_Area" localSheetId="196">'BLANK SICKNESS FITNESS GAZETTED'!$A$1:$I$39</definedName>
    <definedName name="_xlnm.Print_Area" localSheetId="195">'BLANK SICKNESS&amp;FITNESS GAZETD  '!$A$1:$G$31</definedName>
    <definedName name="_xlnm.Print_Area" localSheetId="197">'BLANK SR 5'!$A$1:$K$20</definedName>
    <definedName name="_xlnm.Print_Area" localSheetId="198">'BLANK SR 6'!$A$1:$G$24</definedName>
    <definedName name="_xlnm.Print_Area" localSheetId="199">'BLANK SR 7'!$A$1:$K$19</definedName>
    <definedName name="_xlnm.Print_Area" localSheetId="201">'BLANK VASTVIK YATRA PROGRAMME'!$A$1:$I$36</definedName>
    <definedName name="_xlnm.Print_Area" localSheetId="202">'BLANK VOCHER'!$A$1:$K$44</definedName>
    <definedName name="_xlnm.Print_Area" localSheetId="193">'BLNK APPLICATION FOR CHILD CARE'!$A$1:$D$28</definedName>
    <definedName name="_xlnm.Print_Area" localSheetId="192">'BLNK LEAVE FORM '!$A$1:$H$36</definedName>
    <definedName name="_xlnm.Print_Area" localSheetId="194">'BLNK SICKNESS &amp; FITNESS CERTIFI'!$A$1:$I$35</definedName>
    <definedName name="_xlnm.Print_Area" localSheetId="39">'BLO ON DUTY PL SECION'!$A$1:$H$29</definedName>
    <definedName name="_xlnm.Print_Area" localSheetId="36">'BLO ON DUTY PL SECION (2)'!$A$1:$H$29</definedName>
    <definedName name="_xlnm.Print_Area" localSheetId="118">'BLOOD DONATE CERTIFICATE'!$A$1:$K$48</definedName>
    <definedName name="_xlnm.Print_Area" localSheetId="103">'BONUS ORDER'!$A$1:$F$35</definedName>
    <definedName name="_xlnm.Print_Area" localSheetId="180">'BOYS FUND TO SAMSA'!$A$1:$G$44</definedName>
    <definedName name="_xlnm.Print_Area" localSheetId="130">'BUDGET DEMAND'!$A$1:$G$40</definedName>
    <definedName name="_xlnm.Print_Area" localSheetId="131">'BUDGET SURRENDER'!$A$1:$G$24</definedName>
    <definedName name="_xlnm.Print_Area" localSheetId="92">'CHILD CARE LEAVE ACCOUNT'!$A$2:$G$34</definedName>
    <definedName name="_xlnm.Print_Area" localSheetId="91">'CHILD CARE LEAVE SENCTION'!$A$2:$F$34</definedName>
    <definedName name="_xlnm.Print_Area" localSheetId="34">'CHILD DECLARATION (2)'!$A$2:$K$48</definedName>
    <definedName name="_xlnm.Print_Area" localSheetId="174">'CLASS TEACHER NAME'!$A$1:$E$24</definedName>
    <definedName name="_xlnm.Print_Area" localSheetId="107">'CONFORMATION PAY ORDER LDC'!$A$2:$H$33</definedName>
    <definedName name="_xlnm.Print_Area" localSheetId="106">'CONFORMATION PAY ORDER LEC'!$A$2:$H$35</definedName>
    <definedName name="_xlnm.Print_Area" localSheetId="108">'CONFORMATION PAY ORDER PEON'!$A$2:$H$32</definedName>
    <definedName name="_xlnm.Print_Area" localSheetId="49">'COVID ON DUTY'!$A$1:$H$36</definedName>
    <definedName name="_xlnm.Print_Area" localSheetId="47">'COVID ON DUTY (2)'!$A$1:$H$34</definedName>
    <definedName name="_xlnm.Print_Area" localSheetId="48">'COVID ON DUTY PL SECION'!$A$1:$H$34</definedName>
    <definedName name="_xlnm.Print_Area" localSheetId="46">'COVID ON DUTY PL SECION (2)'!$A$1:$H$33</definedName>
    <definedName name="_xlnm.Print_Area" localSheetId="43">'COVID ON DUTY PL SECION (3)'!$A$1:$H$31</definedName>
    <definedName name="_xlnm.Print_Area" localSheetId="159">'DEFER SALARY DEFFERENCE SHEET'!$A$1:$AC$42</definedName>
    <definedName name="_xlnm.Print_Area" localSheetId="160">'DEFER SALARY ORDER'!$A$1:$G$55</definedName>
    <definedName name="_xlnm.Print_Area" localSheetId="26">'DISABILITY CERTFICATE'!$A$1:$G$31</definedName>
    <definedName name="_xlnm.Print_Area" localSheetId="22">'DISABILITY CERTFICATE (4)'!$A$1:$I$27</definedName>
    <definedName name="_xlnm.Print_Area" localSheetId="19">'DISABILITY CERTFICATE (7)'!$A$1:$J$34</definedName>
    <definedName name="_xlnm.Print_Area" localSheetId="144">'DONGLE ACTIVE VERIFY FORM'!$A$1:$I$39</definedName>
    <definedName name="_xlnm.Print_Area" localSheetId="31">'DONGLE ACTIVE VERIFY FORM (2)'!$A$1:$I$39</definedName>
    <definedName name="_xlnm.Print_Area" localSheetId="145">'DONGLE DEACTIVATE FORM'!$A$1:$I$30</definedName>
    <definedName name="_xlnm.Print_Area" localSheetId="32">'DONGLE DEACTIVATE FORM (2)'!$A$1:$I$28</definedName>
    <definedName name="_xlnm.Print_Area" localSheetId="1">durga!$B$1:$O$12</definedName>
    <definedName name="_xlnm.Print_Area" localSheetId="0">'durga si'!$A$1:$AA$26</definedName>
    <definedName name="_xlnm.Print_Area" localSheetId="115">'ELECION INFORMATION'!$A$1:$AK$44</definedName>
    <definedName name="_xlnm.Print_Area" localSheetId="173">'EMPLOYEE WORK CHARGE'!$A$1:$C$29</definedName>
    <definedName name="_xlnm.Print_Area" localSheetId="128">'FEES DETAIL'!$A$1:$K$29</definedName>
    <definedName name="_xlnm.Print_Area" localSheetId="172">'FILE LIST'!$A$1:$C$102</definedName>
    <definedName name="_xlnm.Print_Area" localSheetId="141">'FIRST DEDUCTION FOR S.I. GA 79'!$A$1:$M$25</definedName>
    <definedName name="_xlnm.Print_Area" localSheetId="147">'FVC BILL LIVERIES'!$A$1:$G$70</definedName>
    <definedName name="_xlnm.Print_Area" localSheetId="148">'FVC BILL OFFICE EXPENSES'!$A$1:$H$67</definedName>
    <definedName name="_xlnm.Print_Area" localSheetId="110">'GA 141'!$A$2:$H$31</definedName>
    <definedName name="_xlnm.Print_Area" localSheetId="188">'GF AND AR 89 CERTIFICATE'!$A$1:$K$41</definedName>
    <definedName name="_xlnm.Print_Area" localSheetId="187">'GF&amp;AR 89 CERTIFICATE'!$A$1:$E$38</definedName>
    <definedName name="_xlnm.Print_Area" localSheetId="56">'GIS DUD SUCNA'!$A$1:$I$64</definedName>
    <definedName name="_xlnm.Print_Area" localSheetId="163">'GPF AC TRANSFER APLICATION'!$A$2:$K$29</definedName>
    <definedName name="_xlnm.Print_Area" localSheetId="125">'HITKARI NIDHI ECS SCHEDULE'!$A$1:$F$33</definedName>
    <definedName name="_xlnm.Print_Area" localSheetId="27">'HOW TO USE'!$A$1:$O$37</definedName>
    <definedName name="_xlnm.Print_Area" localSheetId="137">'HRA APPLICATION'!$A$2:$I$47</definedName>
    <definedName name="_xlnm.Print_Area" localSheetId="139">'HRA RENT RECIEPT'!$A$1:$I$51</definedName>
    <definedName name="_xlnm.Print_Area" localSheetId="138">'HRA SANCTION ORDER'!$A$3:$I$31</definedName>
    <definedName name="_xlnm.Print_Area" localSheetId="50">'HRA SANCTION ORDER (2)'!$A$2:$G$30</definedName>
    <definedName name="_xlnm.Print_Area" localSheetId="185">'ICP  AUDIT PALNA'!$A$1:$E$29</definedName>
    <definedName name="_xlnm.Print_Area" localSheetId="184">'ICP AUDIT PALNA MEDICAL'!$A$1:$G$30</definedName>
    <definedName name="_xlnm.Print_Area" localSheetId="98">'INCERMENT ORDER'!$A$1:$J$59</definedName>
    <definedName name="_xlnm.Print_Area" localSheetId="37">'INCOME TAX DECEMBER'!$A$1:$E$49</definedName>
    <definedName name="_xlnm.Print_Area" localSheetId="126">'INCOME TAX FEBURARY'!$A$1:$E$53</definedName>
    <definedName name="_xlnm.Print_Area" localSheetId="127">'INCOME TAX FORM 16'!$A$1:$D$46</definedName>
    <definedName name="_xlnm.Print_Area" localSheetId="29">INDEX!$A$1:$G$47</definedName>
    <definedName name="_xlnm.Print_Area" localSheetId="186">'KARIYOTAR PURCHASE SANCTION'!$A$1:$E$42</definedName>
    <definedName name="_xlnm.Print_Area" localSheetId="133">'KSHATIPURTI BOND'!$A$2:$K$43</definedName>
    <definedName name="_xlnm.Print_Area" localSheetId="81">'LEAVE APPLICATION DDO'!$A$2:$H$43</definedName>
    <definedName name="_xlnm.Print_Area" localSheetId="83">'LEAVE APPLICATION EMPLOYEE'!$A$2:$H$43</definedName>
    <definedName name="_xlnm.Print_Area" localSheetId="89">'LEAVE APPLICATION EMPLOYEE CCL'!$A$2:$H$44</definedName>
    <definedName name="_xlnm.Print_Area" localSheetId="84">'LEAVE FORM'!$A$2:$H$36</definedName>
    <definedName name="_xlnm.Print_Area" localSheetId="99">'LEAVE FORM SURRENDER'!$A$2:$H$37</definedName>
    <definedName name="_xlnm.Print_Area" localSheetId="82">'LEAVE JOINING DDO'!$A$2:$H$45</definedName>
    <definedName name="_xlnm.Print_Area" localSheetId="88">'LEAVE JOINING EMPLOYEE'!$A$2:$H$47</definedName>
    <definedName name="_xlnm.Print_Area" localSheetId="58">'LEAVE RULES'!$A$1:$I$18</definedName>
    <definedName name="_xlnm.Print_Area" localSheetId="85">'LEAVE SENCTION ORDER'!$A$2:$G$42</definedName>
    <definedName name="_xlnm.Print_Area" localSheetId="87">'LEAVE SENCTION ORDER MULTIP EMP'!$A$1:$J$31</definedName>
    <definedName name="_xlnm.Print_Area" localSheetId="86">'LEAVE SENCTION ORDER MULTIPUL'!$A$2:$G$42</definedName>
    <definedName name="_xlnm.Print_Area" localSheetId="146">LPC!$A$2:$M$113</definedName>
    <definedName name="_xlnm.Print_Area" localSheetId="30">MASTER!$A$1:$AC$86</definedName>
    <definedName name="_xlnm.Print_Area" localSheetId="122">'MINISTTRAL PLAYER ABILITY CERTI'!$A$2:$N$43</definedName>
    <definedName name="_xlnm.Print_Area" localSheetId="169">'NAMAKAN FACULTY WISE'!$A$2:$Y$32</definedName>
    <definedName name="_xlnm.Print_Area" localSheetId="168">NAMANKAN!$A$1:$V$35</definedName>
    <definedName name="_xlnm.Print_Area" localSheetId="55">'NIYUKTI JOINING'!$A$2:$J$28</definedName>
    <definedName name="_xlnm.Print_Area" localSheetId="54">'NIYUKTI JOINING (2)'!$A$2:$I$29</definedName>
    <definedName name="_xlnm.Print_Area" localSheetId="121">'NIYUKTI JOINING SUCHNA'!$A$1:$J$32</definedName>
    <definedName name="_xlnm.Print_Area" localSheetId="111">'NO DUES'!$A$2:$F$29</definedName>
    <definedName name="_xlnm.Print_Area" localSheetId="44">'NO DUES (2)'!$A$2:$F$29</definedName>
    <definedName name="_xlnm.Print_Area" localSheetId="158">'NOTE SHEET'!$A$1:$M$23</definedName>
    <definedName name="_xlnm.Print_Area" localSheetId="116">'ON DUTY CERTIFICATE'!$A$2:$J$38</definedName>
    <definedName name="_xlnm.Print_Area" localSheetId="40">'ON DUTY CERTIFICATE (2)'!$A$2:$J$38</definedName>
    <definedName name="_xlnm.Print_Area" localSheetId="95">'ON DUTY PL'!$A$1:$H$43</definedName>
    <definedName name="_xlnm.Print_Area" localSheetId="161">'ON LINE BILL CERTIFICATE'!$B$1:$P$12</definedName>
    <definedName name="_xlnm.Print_Area" localSheetId="35">'ON LINE BILL CERTIFICATE (2)'!$B$1:$P$12</definedName>
    <definedName name="_xlnm.Print_Area" localSheetId="154">'ONLINE ARREAR BILL CERTIFICATE'!$A$1:$N$29</definedName>
    <definedName name="_xlnm.Print_Area" localSheetId="156">'ONLINE DA ARREAR BILL CERTIFICA'!$A$1:$N$22</definedName>
    <definedName name="_xlnm.Print_Area" localSheetId="53">'ONLINE FIRST PAY BILL CERTI (2)'!$B$1:$O$17</definedName>
    <definedName name="_xlnm.Print_Area" localSheetId="52">'ONLINE FIRST PAY BILL CERTI (3)'!$B$1:$O$17</definedName>
    <definedName name="_xlnm.Print_Area" localSheetId="51">'ONLINE FIRST PAY BILL CERTI (4)'!$B$1:$O$17</definedName>
    <definedName name="_xlnm.Print_Area" localSheetId="153">'ONLINE FIRST PAY BILL CERTIFICA'!$B$1:$O$17</definedName>
    <definedName name="_xlnm.Print_Area" localSheetId="157">'ONLINE FVC BILL CERTIFICATE'!$A$1:$N$26</definedName>
    <definedName name="_xlnm.Print_Area" localSheetId="38">'ONLINE FVC BILL CERTIFICATE var'!$A$1:$N$23</definedName>
    <definedName name="_xlnm.Print_Area" localSheetId="152">'ONLINE PAY  BILL CERTIFICATE'!$B$1:$O$15</definedName>
    <definedName name="_xlnm.Print_Area" localSheetId="155">'ONLINE RETD PL BILL CERTIFICATE'!$A$1:$N$20</definedName>
    <definedName name="_xlnm.Print_Area" localSheetId="11">'OTHER DEDUCTION'!$A$2:$G$3</definedName>
    <definedName name="_xlnm.Print_Area" localSheetId="166">'PARPTRA P'!$A$1:$F$33</definedName>
    <definedName name="_xlnm.Print_Area" localSheetId="167">'PARPTRA R'!$A$1:$F$34</definedName>
    <definedName name="_xlnm.Print_Area" localSheetId="151">'PAYMENT VOCHER'!$A$1:$K$51</definedName>
    <definedName name="_xlnm.Print_Area" localSheetId="105">'PRAMOTION PAY ORDER ST'!$A$2:$H$38</definedName>
    <definedName name="_xlnm.Print_Area" localSheetId="104">'PRMOTION PAY ORDER LEC'!$A$2:$G$38</definedName>
    <definedName name="_xlnm.Print_Area" localSheetId="66">'RULES CAMMUTED LEAVE'!$A$1:$H$39</definedName>
    <definedName name="_xlnm.Print_Area" localSheetId="76">'RULES CASUAL LEAVE'!$A$1:$H$38</definedName>
    <definedName name="_xlnm.Print_Area" localSheetId="73">'RULES CHAILD CARE LEAVE '!$A$1:$I$78</definedName>
    <definedName name="_xlnm.Print_Area" localSheetId="72">'RULES CHILD ADOPTION LEAVE'!$A$1:$I$28</definedName>
    <definedName name="_xlnm.Print_Area" localSheetId="78">'RULES COMPENSATORY CASUAL LEAVE'!$A$1:$G$25</definedName>
    <definedName name="_xlnm.Print_Area" localSheetId="79">'RULES COVID 19 QUARENTINE LEAVE'!$A$1:$I$14</definedName>
    <definedName name="_xlnm.Print_Area" localSheetId="68">'RULES EXTRA ORDINARY LEAVE'!$A$1:$I$21</definedName>
    <definedName name="_xlnm.Print_Area" localSheetId="65">'RULES HALF PAY LEAVE'!$A$1:$I$35</definedName>
    <definedName name="_xlnm.Print_Area" localSheetId="74">'RULES HOSPITAL LEAVE'!$A$1:$I$29</definedName>
    <definedName name="_xlnm.Print_Area" localSheetId="67">'RULES LEAVE NOT DUE LEAVE'!$A$1:$I$29</definedName>
    <definedName name="_xlnm.Print_Area" localSheetId="80">'RULES LEAVE SERVICE BOOK ENTRY'!$A$1:$I$30</definedName>
    <definedName name="_xlnm.Print_Area" localSheetId="70">'RULES MATERNITY LEAVE'!$A$1:$I$37</definedName>
    <definedName name="_xlnm.Print_Area" localSheetId="71">'RULES PATERNITY LEAVE'!$A$1:$H$24</definedName>
    <definedName name="_xlnm.Print_Area" localSheetId="64">'RULES PRIVILEGE LEAVE'!$A$1:$I$35</definedName>
    <definedName name="_xlnm.Print_Area" localSheetId="69">'RULES SPECIAL DISABILITY LEAVE'!$A$1:$H$39</definedName>
    <definedName name="_xlnm.Print_Area" localSheetId="75">'RULES STUDY  LEAVE'!$A$1:$I$83</definedName>
    <definedName name="_xlnm.Print_Area" localSheetId="77">'RULES VASECTOMY SCL LEAVE'!$A$1:$I$49</definedName>
    <definedName name="_xlnm.Print_Area" localSheetId="178">'SAMSA UC'!$A$1:$L$75</definedName>
    <definedName name="_xlnm.Print_Area" localSheetId="114">'SANSTHAPAN SUCHANA'!$A$1:$S$52</definedName>
    <definedName name="_xlnm.Print_Area" localSheetId="112">'SB PF ETC FOR SENDING'!$A$2:$J$46</definedName>
    <definedName name="_xlnm.Print_Area" localSheetId="45">'SB PF ETC FOR SENDING (2)'!$A$2:$J$46</definedName>
    <definedName name="_xlnm.Print_Area" localSheetId="171">'SCHOLAR REGER NUMBER'!$A$3:$F$29</definedName>
    <definedName name="_xlnm.Print_Area" localSheetId="62">'SHEET DIRECT GO CLICK BHANDAR S'!$A$1:$H$25</definedName>
    <definedName name="_xlnm.Print_Area" localSheetId="63">'SHEET DIRECT GO CLICK BLANKFORM'!$A$1:$H$21</definedName>
    <definedName name="_xlnm.Print_Area" localSheetId="61">'SHEET DIRECT GO CLICK GENERAL S'!$A$1:$H$17</definedName>
    <definedName name="_xlnm.Print_Area" localSheetId="60">'SHEET DIRECT GO CLICK LEKHA SHA'!$A$1:$H$46</definedName>
    <definedName name="_xlnm.Print_Area" localSheetId="59">'SHEET DIRECT GO CLICK SANSTHAPA'!$A$1:$H$88</definedName>
    <definedName name="_xlnm.Print_Area" localSheetId="164">'SI AC TRANSFER APLICATION'!$A$2:$K$30</definedName>
    <definedName name="_xlnm.Print_Area" localSheetId="142">'SI LOAN INTEREST CALCULAR'!$A$1:$I$107</definedName>
    <definedName name="_xlnm.Print_Area" localSheetId="96">'SICKNESS &amp; FITNESS CERTIFICATE'!$A$2:$I$40</definedName>
    <definedName name="_xlnm.Print_Area" localSheetId="97">'SICKNESS FITNESS GAZETTED HINDI'!$A$2:$H$39</definedName>
    <definedName name="_xlnm.Print_Area" localSheetId="129">'STUDENT FEES DETAIL'!$A$1:$M$30</definedName>
    <definedName name="_xlnm.Print_Area" localSheetId="102">'SURRENDER ORDER'!$A$1:$G$74</definedName>
    <definedName name="_xlnm.Print_Area" localSheetId="101">'SURRENDER RAF WORK'!$A$1:$I$25</definedName>
    <definedName name="_xlnm.Print_Area" localSheetId="18">'SURRENDER RAF WORK (2)'!$A$1:$I$25</definedName>
    <definedName name="_xlnm.Print_Area" localSheetId="100">'SURRENDER YN'!$A$1:$H$48</definedName>
    <definedName name="_xlnm.Print_Area" localSheetId="176">'TC APPLICATION'!$A$2:$K$38</definedName>
    <definedName name="_xlnm.Print_Area" localSheetId="177">'TC OFFILINE'!$A$1:$U$54</definedName>
    <definedName name="_xlnm.Print_Area" localSheetId="170">'TEACHER''S DIARY ISSUE'!$A$1:$G$45</definedName>
    <definedName name="_xlnm.Print_Area" localSheetId="135">'TENDER COMPARISION DETAIL BOOKS'!$A$1:$H$20</definedName>
    <definedName name="_xlnm.Print_Area" localSheetId="136">'TENDER COMPARISON DETAIL'!$A$1:$H$23</definedName>
    <definedName name="_xlnm.Print_Area" localSheetId="143">'TRANSFER OF CHARGE DDO'!$A$1:$I$50</definedName>
    <definedName name="_xlnm.Print_Area" localSheetId="120">'TRANSFER PARMOTION JOINING OFFL'!$A$2:$J$29</definedName>
    <definedName name="_xlnm.Print_Area" localSheetId="117">'VACCANT POST INFORMATION'!$A$1:$M$53</definedName>
    <definedName name="_xlnm.Print_Area" localSheetId="134">'VALIDITY CERTIFICATE'!$A$2:$K$35</definedName>
    <definedName name="_xlnm.Print_Area" localSheetId="140">'VARDI CASH PAYMENT ORDER'!$A$1:$G$45</definedName>
    <definedName name="_xlnm.Print_Area" localSheetId="124">'VARISTHA AAPTI APPLICATOIN'!$A$2:$D$31</definedName>
    <definedName name="_xlnm.Print_Area" localSheetId="123">'VARISTHA YOGAYTA SANSODHAN'!$A$1:$I$76</definedName>
    <definedName name="_xlnm.Print_Area" localSheetId="179">'VIKAS TO SAMSA'!$A$1:$G$42</definedName>
  </definedNames>
  <calcPr calcId="124519"/>
</workbook>
</file>

<file path=xl/calcChain.xml><?xml version="1.0" encoding="utf-8"?>
<calcChain xmlns="http://schemas.openxmlformats.org/spreadsheetml/2006/main">
  <c r="B8" i="356"/>
  <c r="B9"/>
  <c r="B10"/>
  <c r="B11"/>
  <c r="B12"/>
  <c r="B13"/>
  <c r="B14"/>
  <c r="B7"/>
  <c r="C7"/>
  <c r="D34"/>
  <c r="C34" s="1"/>
  <c r="G1"/>
  <c r="C7" i="354"/>
  <c r="C6"/>
  <c r="B23"/>
  <c r="C12"/>
  <c r="C13"/>
  <c r="C14"/>
  <c r="C11"/>
  <c r="C15"/>
  <c r="C10"/>
  <c r="C5"/>
  <c r="C8"/>
  <c r="C20" s="1"/>
  <c r="D6"/>
  <c r="C19" s="1"/>
  <c r="C4"/>
  <c r="D24" s="1"/>
  <c r="F8" i="343"/>
  <c r="C40"/>
  <c r="F12" i="345"/>
  <c r="F10"/>
  <c r="H5" i="343"/>
  <c r="I3"/>
  <c r="B17"/>
  <c r="F35"/>
  <c r="J36"/>
  <c r="C12"/>
  <c r="F33" s="1"/>
  <c r="J26"/>
  <c r="F26"/>
  <c r="F25"/>
  <c r="D24"/>
  <c r="C14"/>
  <c r="B34" s="1"/>
  <c r="D22"/>
  <c r="E15"/>
  <c r="H34" s="1"/>
  <c r="E19"/>
  <c r="E18"/>
  <c r="E16"/>
  <c r="S17" s="1"/>
  <c r="C13"/>
  <c r="B35" s="1"/>
  <c r="E24" i="184"/>
  <c r="E23"/>
  <c r="F12"/>
  <c r="B28" i="233"/>
  <c r="G17"/>
  <c r="C6"/>
  <c r="G36"/>
  <c r="G35"/>
  <c r="F18" i="342"/>
  <c r="F18" i="341"/>
  <c r="F17" i="342"/>
  <c r="F17" i="341"/>
  <c r="E15"/>
  <c r="U9" i="3"/>
  <c r="U10"/>
  <c r="U11"/>
  <c r="U12"/>
  <c r="U13"/>
  <c r="U14"/>
  <c r="U15"/>
  <c r="U16"/>
  <c r="U17"/>
  <c r="U18"/>
  <c r="U19"/>
  <c r="U20"/>
  <c r="U21"/>
  <c r="U22"/>
  <c r="U23"/>
  <c r="U24"/>
  <c r="U25"/>
  <c r="U26"/>
  <c r="U27"/>
  <c r="U28"/>
  <c r="U29"/>
  <c r="U30"/>
  <c r="U31"/>
  <c r="U32"/>
  <c r="U33"/>
  <c r="U34"/>
  <c r="U35"/>
  <c r="U36"/>
  <c r="U37"/>
  <c r="U38"/>
  <c r="U39"/>
  <c r="U40"/>
  <c r="U41"/>
  <c r="U42"/>
  <c r="T9"/>
  <c r="T10"/>
  <c r="T11"/>
  <c r="T12"/>
  <c r="T13"/>
  <c r="T14"/>
  <c r="T15"/>
  <c r="T16"/>
  <c r="T17"/>
  <c r="T18"/>
  <c r="T19"/>
  <c r="T20"/>
  <c r="T21"/>
  <c r="T22"/>
  <c r="T23"/>
  <c r="T24"/>
  <c r="T25"/>
  <c r="T26"/>
  <c r="T27"/>
  <c r="T28"/>
  <c r="T29"/>
  <c r="T30"/>
  <c r="T31"/>
  <c r="T32"/>
  <c r="T33"/>
  <c r="T34"/>
  <c r="T35"/>
  <c r="T36"/>
  <c r="T37"/>
  <c r="T38"/>
  <c r="T39"/>
  <c r="T40"/>
  <c r="T41"/>
  <c r="T42"/>
  <c r="U8"/>
  <c r="W8" s="1"/>
  <c r="T8"/>
  <c r="A24" i="341"/>
  <c r="C15" i="301"/>
  <c r="H21" i="144"/>
  <c r="E7" i="342"/>
  <c r="E10" s="1"/>
  <c r="H23" s="1"/>
  <c r="E28"/>
  <c r="E27"/>
  <c r="E26"/>
  <c r="A20"/>
  <c r="E16" s="1"/>
  <c r="E15"/>
  <c r="E14"/>
  <c r="C11"/>
  <c r="C6"/>
  <c r="C5"/>
  <c r="D4"/>
  <c r="E7" i="341"/>
  <c r="E10" s="1"/>
  <c r="H23" s="1"/>
  <c r="E27"/>
  <c r="E28"/>
  <c r="E26"/>
  <c r="E14"/>
  <c r="C11"/>
  <c r="C6"/>
  <c r="C5"/>
  <c r="D4"/>
  <c r="A20"/>
  <c r="E16" s="1"/>
  <c r="B10" i="162"/>
  <c r="B11"/>
  <c r="B3" i="339"/>
  <c r="A2" i="337"/>
  <c r="E23" i="339"/>
  <c r="B20"/>
  <c r="F19"/>
  <c r="F30" s="1"/>
  <c r="F18"/>
  <c r="F29" s="1"/>
  <c r="F17"/>
  <c r="F28" s="1"/>
  <c r="C8"/>
  <c r="F24" s="1"/>
  <c r="F25" s="1"/>
  <c r="F7"/>
  <c r="C15" s="1"/>
  <c r="F47" i="338"/>
  <c r="F46"/>
  <c r="F45"/>
  <c r="B44"/>
  <c r="D8"/>
  <c r="A7"/>
  <c r="D6"/>
  <c r="F37" s="1"/>
  <c r="D5"/>
  <c r="E25" i="337"/>
  <c r="F21"/>
  <c r="F33" s="1"/>
  <c r="F20"/>
  <c r="F32" s="1"/>
  <c r="F19"/>
  <c r="F31" s="1"/>
  <c r="G14"/>
  <c r="C14"/>
  <c r="E8"/>
  <c r="E28" s="1"/>
  <c r="B8"/>
  <c r="C27" s="1"/>
  <c r="D40" i="336"/>
  <c r="E40" s="1"/>
  <c r="C40"/>
  <c r="B40"/>
  <c r="D39"/>
  <c r="E39" s="1"/>
  <c r="C39"/>
  <c r="B39"/>
  <c r="D38"/>
  <c r="E38" s="1"/>
  <c r="C38"/>
  <c r="B38"/>
  <c r="D37"/>
  <c r="E37" s="1"/>
  <c r="C37"/>
  <c r="B37"/>
  <c r="D36"/>
  <c r="E36" s="1"/>
  <c r="C36"/>
  <c r="B36"/>
  <c r="D35"/>
  <c r="E35" s="1"/>
  <c r="C35"/>
  <c r="B35"/>
  <c r="D34"/>
  <c r="E34" s="1"/>
  <c r="C34"/>
  <c r="B34"/>
  <c r="D33"/>
  <c r="E33" s="1"/>
  <c r="C33"/>
  <c r="B33"/>
  <c r="D32"/>
  <c r="E32" s="1"/>
  <c r="C32"/>
  <c r="B32"/>
  <c r="D31"/>
  <c r="E31" s="1"/>
  <c r="C31"/>
  <c r="B31"/>
  <c r="D30"/>
  <c r="E30" s="1"/>
  <c r="C30"/>
  <c r="B30"/>
  <c r="D29"/>
  <c r="E29" s="1"/>
  <c r="C29"/>
  <c r="B29"/>
  <c r="D28"/>
  <c r="E28" s="1"/>
  <c r="C28"/>
  <c r="B28"/>
  <c r="D27"/>
  <c r="E27" s="1"/>
  <c r="C27"/>
  <c r="B27"/>
  <c r="D26"/>
  <c r="E26" s="1"/>
  <c r="C26"/>
  <c r="B26"/>
  <c r="D25"/>
  <c r="E25" s="1"/>
  <c r="C25"/>
  <c r="B25"/>
  <c r="D24"/>
  <c r="E24" s="1"/>
  <c r="C24"/>
  <c r="B24"/>
  <c r="D23"/>
  <c r="E23" s="1"/>
  <c r="C23"/>
  <c r="B23"/>
  <c r="D22"/>
  <c r="E22" s="1"/>
  <c r="C22"/>
  <c r="B22"/>
  <c r="D21"/>
  <c r="E21" s="1"/>
  <c r="C21"/>
  <c r="B21"/>
  <c r="D20"/>
  <c r="E20" s="1"/>
  <c r="C20"/>
  <c r="B20"/>
  <c r="D19"/>
  <c r="E19" s="1"/>
  <c r="C19"/>
  <c r="B19"/>
  <c r="D18"/>
  <c r="E18" s="1"/>
  <c r="C18"/>
  <c r="B18"/>
  <c r="D17"/>
  <c r="E17" s="1"/>
  <c r="C17"/>
  <c r="B17"/>
  <c r="D16"/>
  <c r="E16" s="1"/>
  <c r="C16"/>
  <c r="B16"/>
  <c r="D15"/>
  <c r="E15" s="1"/>
  <c r="C15"/>
  <c r="B15"/>
  <c r="D14"/>
  <c r="E14" s="1"/>
  <c r="C14"/>
  <c r="B14"/>
  <c r="D13"/>
  <c r="E13" s="1"/>
  <c r="C13"/>
  <c r="B13"/>
  <c r="D12"/>
  <c r="E12" s="1"/>
  <c r="C12"/>
  <c r="B12"/>
  <c r="D11"/>
  <c r="E11" s="1"/>
  <c r="C11"/>
  <c r="B11"/>
  <c r="D10"/>
  <c r="E10" s="1"/>
  <c r="C10"/>
  <c r="B10"/>
  <c r="D9"/>
  <c r="E9" s="1"/>
  <c r="C9"/>
  <c r="B9"/>
  <c r="D8"/>
  <c r="E8" s="1"/>
  <c r="C8"/>
  <c r="B8"/>
  <c r="D7"/>
  <c r="E7" s="1"/>
  <c r="C7"/>
  <c r="B7"/>
  <c r="D6"/>
  <c r="E6" s="1"/>
  <c r="C6"/>
  <c r="B6"/>
  <c r="D5"/>
  <c r="E5" s="1"/>
  <c r="C5"/>
  <c r="B5"/>
  <c r="A1"/>
  <c r="C18" i="354" l="1"/>
  <c r="C9"/>
  <c r="C25" s="1"/>
  <c r="D24" i="339"/>
  <c r="D25" s="1"/>
  <c r="C28" i="337"/>
  <c r="E27"/>
  <c r="F6" i="336"/>
  <c r="G6" s="1"/>
  <c r="F8"/>
  <c r="G8" s="1"/>
  <c r="F10"/>
  <c r="G10" s="1"/>
  <c r="F12"/>
  <c r="G12" s="1"/>
  <c r="F14"/>
  <c r="G14" s="1"/>
  <c r="F16"/>
  <c r="G16"/>
  <c r="F18"/>
  <c r="G18"/>
  <c r="F20"/>
  <c r="G20"/>
  <c r="F22"/>
  <c r="G22"/>
  <c r="F24"/>
  <c r="G24"/>
  <c r="F26"/>
  <c r="G26"/>
  <c r="F28"/>
  <c r="G28"/>
  <c r="F30"/>
  <c r="G30"/>
  <c r="F32"/>
  <c r="G32"/>
  <c r="F34"/>
  <c r="G34"/>
  <c r="F36"/>
  <c r="G36"/>
  <c r="F38"/>
  <c r="G38"/>
  <c r="F40"/>
  <c r="G40"/>
  <c r="F5"/>
  <c r="G5" s="1"/>
  <c r="F7"/>
  <c r="G7" s="1"/>
  <c r="F9"/>
  <c r="G9"/>
  <c r="F11"/>
  <c r="G11"/>
  <c r="F13"/>
  <c r="G13"/>
  <c r="F15"/>
  <c r="G15"/>
  <c r="F17"/>
  <c r="G17"/>
  <c r="F19"/>
  <c r="G19"/>
  <c r="F21"/>
  <c r="G21"/>
  <c r="F23"/>
  <c r="G23"/>
  <c r="F25"/>
  <c r="G25"/>
  <c r="F27"/>
  <c r="G27"/>
  <c r="F29"/>
  <c r="G29"/>
  <c r="F31"/>
  <c r="G31"/>
  <c r="F33"/>
  <c r="G33"/>
  <c r="F35"/>
  <c r="G35"/>
  <c r="F37"/>
  <c r="G37"/>
  <c r="F39"/>
  <c r="G39"/>
  <c r="B9" i="135"/>
  <c r="E7" i="274"/>
  <c r="E8"/>
  <c r="E9"/>
  <c r="E10"/>
  <c r="E11"/>
  <c r="E12"/>
  <c r="E13"/>
  <c r="E14"/>
  <c r="E15"/>
  <c r="E16"/>
  <c r="E17"/>
  <c r="E18"/>
  <c r="E19"/>
  <c r="E20"/>
  <c r="E21"/>
  <c r="E22"/>
  <c r="E23"/>
  <c r="E24"/>
  <c r="E25"/>
  <c r="E26"/>
  <c r="E27"/>
  <c r="E28"/>
  <c r="E29"/>
  <c r="E30"/>
  <c r="E31"/>
  <c r="E32"/>
  <c r="E33"/>
  <c r="E34"/>
  <c r="E35"/>
  <c r="E36"/>
  <c r="E37"/>
  <c r="E38"/>
  <c r="E39"/>
  <c r="E40"/>
  <c r="C7"/>
  <c r="C8"/>
  <c r="C9"/>
  <c r="C10"/>
  <c r="C11"/>
  <c r="C12"/>
  <c r="C13"/>
  <c r="C14"/>
  <c r="C15"/>
  <c r="C16"/>
  <c r="C17"/>
  <c r="C18"/>
  <c r="C19"/>
  <c r="C20"/>
  <c r="C21"/>
  <c r="C22"/>
  <c r="C23"/>
  <c r="C24"/>
  <c r="C25"/>
  <c r="C26"/>
  <c r="C27"/>
  <c r="C28"/>
  <c r="C29"/>
  <c r="C30"/>
  <c r="C31"/>
  <c r="C32"/>
  <c r="C33"/>
  <c r="C34"/>
  <c r="C35"/>
  <c r="C36"/>
  <c r="C37"/>
  <c r="C38"/>
  <c r="C39"/>
  <c r="C40"/>
  <c r="A7"/>
  <c r="A8"/>
  <c r="A9"/>
  <c r="A10"/>
  <c r="A11"/>
  <c r="A12"/>
  <c r="A13"/>
  <c r="A14"/>
  <c r="A15"/>
  <c r="A16"/>
  <c r="A17"/>
  <c r="A18"/>
  <c r="A19"/>
  <c r="A20"/>
  <c r="A21"/>
  <c r="A22"/>
  <c r="A23"/>
  <c r="A24"/>
  <c r="A25"/>
  <c r="A26"/>
  <c r="A27"/>
  <c r="A28"/>
  <c r="A29"/>
  <c r="A30"/>
  <c r="A31"/>
  <c r="A32"/>
  <c r="A33"/>
  <c r="A34"/>
  <c r="A35"/>
  <c r="A36"/>
  <c r="A37"/>
  <c r="A38"/>
  <c r="A39"/>
  <c r="A40"/>
  <c r="B7"/>
  <c r="B8"/>
  <c r="B9"/>
  <c r="B10"/>
  <c r="B11"/>
  <c r="B12"/>
  <c r="B13"/>
  <c r="B14"/>
  <c r="B15"/>
  <c r="B16"/>
  <c r="B17"/>
  <c r="B18"/>
  <c r="B19"/>
  <c r="B20"/>
  <c r="B21"/>
  <c r="B22"/>
  <c r="B23"/>
  <c r="B24"/>
  <c r="B25"/>
  <c r="B26"/>
  <c r="B27"/>
  <c r="B28"/>
  <c r="B29"/>
  <c r="B30"/>
  <c r="B31"/>
  <c r="B32"/>
  <c r="B33"/>
  <c r="B34"/>
  <c r="B35"/>
  <c r="B36"/>
  <c r="B37"/>
  <c r="B38"/>
  <c r="B39"/>
  <c r="B40"/>
  <c r="G17" i="179"/>
  <c r="D17" i="153"/>
  <c r="F14"/>
  <c r="A15"/>
  <c r="B15"/>
  <c r="C15"/>
  <c r="D15"/>
  <c r="E15"/>
  <c r="F15"/>
  <c r="A16"/>
  <c r="B16"/>
  <c r="C16"/>
  <c r="D16"/>
  <c r="E16"/>
  <c r="F16"/>
  <c r="B14"/>
  <c r="C14"/>
  <c r="D14"/>
  <c r="E14"/>
  <c r="A14"/>
  <c r="A7"/>
  <c r="A6"/>
  <c r="A3"/>
  <c r="B8" i="247"/>
  <c r="A9" i="153"/>
  <c r="I6" i="336" l="1"/>
  <c r="H39"/>
  <c r="I39" s="1"/>
  <c r="H37"/>
  <c r="I37" s="1"/>
  <c r="H35"/>
  <c r="I35" s="1"/>
  <c r="H33"/>
  <c r="I33" s="1"/>
  <c r="H31"/>
  <c r="I31" s="1"/>
  <c r="H29"/>
  <c r="I29" s="1"/>
  <c r="H27"/>
  <c r="I27" s="1"/>
  <c r="H25"/>
  <c r="I25" s="1"/>
  <c r="H23"/>
  <c r="I23" s="1"/>
  <c r="H21"/>
  <c r="I21" s="1"/>
  <c r="H19"/>
  <c r="I19" s="1"/>
  <c r="H17"/>
  <c r="I17" s="1"/>
  <c r="H15"/>
  <c r="I15" s="1"/>
  <c r="I13"/>
  <c r="H11"/>
  <c r="I11"/>
  <c r="I9"/>
  <c r="I7"/>
  <c r="H5"/>
  <c r="I5" s="1"/>
  <c r="H40"/>
  <c r="I40" s="1"/>
  <c r="H38"/>
  <c r="I38"/>
  <c r="H36"/>
  <c r="I36" s="1"/>
  <c r="H34"/>
  <c r="I34"/>
  <c r="H32"/>
  <c r="I32" s="1"/>
  <c r="H30"/>
  <c r="I30"/>
  <c r="H28"/>
  <c r="I28" s="1"/>
  <c r="H26"/>
  <c r="I26"/>
  <c r="H24"/>
  <c r="I24" s="1"/>
  <c r="H22"/>
  <c r="I22" s="1"/>
  <c r="H20"/>
  <c r="I20" s="1"/>
  <c r="H18"/>
  <c r="I18"/>
  <c r="H16"/>
  <c r="I16" s="1"/>
  <c r="H14"/>
  <c r="I14" s="1"/>
  <c r="I12"/>
  <c r="I10"/>
  <c r="I8"/>
  <c r="A4" i="138"/>
  <c r="D6" i="6"/>
  <c r="C5"/>
  <c r="A3"/>
  <c r="A2" i="135" l="1"/>
  <c r="A50" s="1"/>
  <c r="B10" i="247"/>
  <c r="A17" i="233"/>
  <c r="C12"/>
  <c r="C11"/>
  <c r="B13"/>
  <c r="C9"/>
  <c r="C8"/>
  <c r="B9" i="247"/>
  <c r="F25" i="178"/>
  <c r="F35"/>
  <c r="F17"/>
  <c r="E8"/>
  <c r="C6"/>
  <c r="A29" i="8"/>
  <c r="E31"/>
  <c r="A2"/>
  <c r="A15"/>
  <c r="B15"/>
  <c r="C15"/>
  <c r="D15"/>
  <c r="E15"/>
  <c r="F15"/>
  <c r="G15"/>
  <c r="A16"/>
  <c r="B16"/>
  <c r="C16"/>
  <c r="D16"/>
  <c r="E16"/>
  <c r="F16"/>
  <c r="G16"/>
  <c r="A17"/>
  <c r="B17"/>
  <c r="C17"/>
  <c r="D17"/>
  <c r="E17"/>
  <c r="F17"/>
  <c r="G17"/>
  <c r="A18"/>
  <c r="B18"/>
  <c r="C18"/>
  <c r="D18"/>
  <c r="E18"/>
  <c r="F18"/>
  <c r="G18"/>
  <c r="A19"/>
  <c r="B19"/>
  <c r="C19"/>
  <c r="D19"/>
  <c r="E19"/>
  <c r="F19"/>
  <c r="G19"/>
  <c r="A20"/>
  <c r="B20"/>
  <c r="C20"/>
  <c r="D20"/>
  <c r="E20"/>
  <c r="F20"/>
  <c r="G20"/>
  <c r="A21"/>
  <c r="B21"/>
  <c r="C21"/>
  <c r="D21"/>
  <c r="E21"/>
  <c r="F21"/>
  <c r="G21"/>
  <c r="A22"/>
  <c r="B22"/>
  <c r="C22"/>
  <c r="D22"/>
  <c r="E22"/>
  <c r="F22"/>
  <c r="G22"/>
  <c r="A23"/>
  <c r="B23"/>
  <c r="C23"/>
  <c r="D23"/>
  <c r="E23"/>
  <c r="F23"/>
  <c r="G23"/>
  <c r="A24"/>
  <c r="B24"/>
  <c r="C24"/>
  <c r="D24"/>
  <c r="E24"/>
  <c r="F24"/>
  <c r="G24"/>
  <c r="A25"/>
  <c r="B25"/>
  <c r="C25"/>
  <c r="D25"/>
  <c r="E25"/>
  <c r="F25"/>
  <c r="G25"/>
  <c r="B14"/>
  <c r="C14"/>
  <c r="D14"/>
  <c r="E14"/>
  <c r="F14"/>
  <c r="G14"/>
  <c r="A14"/>
  <c r="A9"/>
  <c r="A4"/>
  <c r="A5"/>
  <c r="A22" i="126" l="1"/>
  <c r="C14"/>
  <c r="D15"/>
  <c r="E15"/>
  <c r="F14"/>
  <c r="E14"/>
  <c r="D14"/>
  <c r="F7"/>
  <c r="A7"/>
  <c r="F6"/>
  <c r="A5"/>
  <c r="A4"/>
  <c r="E26" i="123"/>
  <c r="D20"/>
  <c r="G17"/>
  <c r="G16"/>
  <c r="G15"/>
  <c r="G13"/>
  <c r="B12"/>
  <c r="B11"/>
  <c r="D9"/>
  <c r="K8" i="124"/>
  <c r="D26"/>
  <c r="F7"/>
  <c r="A3"/>
  <c r="D27" i="197"/>
  <c r="A27"/>
  <c r="A26"/>
  <c r="A20"/>
  <c r="D18"/>
  <c r="D8"/>
  <c r="D9"/>
  <c r="D10"/>
  <c r="D11"/>
  <c r="D12"/>
  <c r="D13"/>
  <c r="D14"/>
  <c r="D15"/>
  <c r="D16"/>
  <c r="D17"/>
  <c r="D7"/>
  <c r="D10" i="265" l="1"/>
  <c r="B10"/>
  <c r="G9"/>
  <c r="B20" i="186" l="1"/>
  <c r="C20"/>
  <c r="B21"/>
  <c r="C21"/>
  <c r="B22"/>
  <c r="C22"/>
  <c r="C19"/>
  <c r="B19"/>
  <c r="M11" i="333"/>
  <c r="T11"/>
  <c r="S11"/>
  <c r="H11" s="1"/>
  <c r="R11"/>
  <c r="Q11"/>
  <c r="P11"/>
  <c r="O11"/>
  <c r="N11"/>
  <c r="A8"/>
  <c r="A9"/>
  <c r="A10"/>
  <c r="A11"/>
  <c r="S2"/>
  <c r="G16"/>
  <c r="A16"/>
  <c r="A8" i="247"/>
  <c r="E8" i="248"/>
  <c r="E30" s="1"/>
  <c r="C8"/>
  <c r="B16" i="185"/>
  <c r="C16"/>
  <c r="B17"/>
  <c r="C17"/>
  <c r="B18"/>
  <c r="C18"/>
  <c r="C15"/>
  <c r="B15"/>
  <c r="B18" i="183" l="1"/>
  <c r="C18"/>
  <c r="B19"/>
  <c r="C19"/>
  <c r="B20"/>
  <c r="C20"/>
  <c r="C17"/>
  <c r="B17"/>
  <c r="H3"/>
  <c r="C3"/>
  <c r="B17" i="184"/>
  <c r="C17"/>
  <c r="B18"/>
  <c r="C18"/>
  <c r="B19"/>
  <c r="C19"/>
  <c r="C16"/>
  <c r="B16"/>
  <c r="S23" i="3" l="1"/>
  <c r="S24"/>
  <c r="S25"/>
  <c r="S26"/>
  <c r="S27"/>
  <c r="S28"/>
  <c r="S29"/>
  <c r="S30"/>
  <c r="S31"/>
  <c r="S32"/>
  <c r="S33"/>
  <c r="S34"/>
  <c r="S35"/>
  <c r="S36"/>
  <c r="S37"/>
  <c r="S38"/>
  <c r="S39"/>
  <c r="S40"/>
  <c r="S41"/>
  <c r="S42"/>
  <c r="C24" i="179" l="1"/>
  <c r="B25"/>
  <c r="C13" i="134" l="1"/>
  <c r="C14"/>
  <c r="C15"/>
  <c r="C16"/>
  <c r="C17"/>
  <c r="C18"/>
  <c r="C19"/>
  <c r="C20"/>
  <c r="C21"/>
  <c r="C22"/>
  <c r="C23"/>
  <c r="C24"/>
  <c r="C25"/>
  <c r="C26"/>
  <c r="C27"/>
  <c r="C28"/>
  <c r="C29"/>
  <c r="C30"/>
  <c r="C31"/>
  <c r="C32"/>
  <c r="C33"/>
  <c r="C34"/>
  <c r="C35"/>
  <c r="C36"/>
  <c r="C37"/>
  <c r="C38"/>
  <c r="C39"/>
  <c r="C40"/>
  <c r="C41"/>
  <c r="C42"/>
  <c r="C43"/>
  <c r="C44"/>
  <c r="C45"/>
  <c r="B13"/>
  <c r="B14"/>
  <c r="B15"/>
  <c r="B16"/>
  <c r="B17"/>
  <c r="B18"/>
  <c r="B19"/>
  <c r="B20"/>
  <c r="B21"/>
  <c r="B22"/>
  <c r="B23"/>
  <c r="B24"/>
  <c r="B25"/>
  <c r="B26"/>
  <c r="B27"/>
  <c r="B28"/>
  <c r="B29"/>
  <c r="B30"/>
  <c r="B31"/>
  <c r="B32"/>
  <c r="B33"/>
  <c r="B34"/>
  <c r="B35"/>
  <c r="B36"/>
  <c r="B37"/>
  <c r="B38"/>
  <c r="B39"/>
  <c r="B40"/>
  <c r="B41"/>
  <c r="B42"/>
  <c r="B43"/>
  <c r="B44"/>
  <c r="B45"/>
  <c r="B46"/>
  <c r="A2" i="128"/>
  <c r="H32" i="183"/>
  <c r="C32"/>
  <c r="E7" i="137"/>
  <c r="E8"/>
  <c r="E9"/>
  <c r="E10"/>
  <c r="E11"/>
  <c r="E12"/>
  <c r="E13"/>
  <c r="E14"/>
  <c r="E15"/>
  <c r="E16"/>
  <c r="E17"/>
  <c r="E18"/>
  <c r="E19"/>
  <c r="E6"/>
  <c r="D7"/>
  <c r="D8"/>
  <c r="D9"/>
  <c r="D10"/>
  <c r="D11"/>
  <c r="D12"/>
  <c r="D13"/>
  <c r="D14"/>
  <c r="D15"/>
  <c r="D16"/>
  <c r="D17"/>
  <c r="D18"/>
  <c r="D19"/>
  <c r="D6"/>
  <c r="C7"/>
  <c r="C8"/>
  <c r="C9"/>
  <c r="C10"/>
  <c r="C11"/>
  <c r="C12"/>
  <c r="C13"/>
  <c r="C14"/>
  <c r="C15"/>
  <c r="C16"/>
  <c r="C17"/>
  <c r="C18"/>
  <c r="C19"/>
  <c r="C6"/>
  <c r="B7"/>
  <c r="B8"/>
  <c r="B9"/>
  <c r="B10"/>
  <c r="B11"/>
  <c r="B12"/>
  <c r="B13"/>
  <c r="B14"/>
  <c r="B15"/>
  <c r="B16"/>
  <c r="B17"/>
  <c r="B18"/>
  <c r="B19"/>
  <c r="B6"/>
  <c r="B9" i="138"/>
  <c r="B10"/>
  <c r="B11"/>
  <c r="B12"/>
  <c r="B13"/>
  <c r="B14"/>
  <c r="B15"/>
  <c r="B16"/>
  <c r="B17"/>
  <c r="B18"/>
  <c r="B19"/>
  <c r="B20"/>
  <c r="B21"/>
  <c r="B22"/>
  <c r="B23"/>
  <c r="B24"/>
  <c r="B25"/>
  <c r="B26"/>
  <c r="B27"/>
  <c r="B28"/>
  <c r="B29"/>
  <c r="B30"/>
  <c r="B31"/>
  <c r="B32"/>
  <c r="E27" i="136"/>
  <c r="F27" s="1"/>
  <c r="E29"/>
  <c r="F29" s="1"/>
  <c r="E31"/>
  <c r="F31" s="1"/>
  <c r="E33"/>
  <c r="F33" s="1"/>
  <c r="E35"/>
  <c r="F35" s="1"/>
  <c r="E37"/>
  <c r="F37" s="1"/>
  <c r="E39"/>
  <c r="F39" s="1"/>
  <c r="D26"/>
  <c r="E26" s="1"/>
  <c r="F26" s="1"/>
  <c r="D27"/>
  <c r="D28"/>
  <c r="E28" s="1"/>
  <c r="F28" s="1"/>
  <c r="D29"/>
  <c r="D30"/>
  <c r="E30" s="1"/>
  <c r="F30" s="1"/>
  <c r="D31"/>
  <c r="D32"/>
  <c r="E32" s="1"/>
  <c r="F32" s="1"/>
  <c r="D33"/>
  <c r="D34"/>
  <c r="E34" s="1"/>
  <c r="F34" s="1"/>
  <c r="D35"/>
  <c r="D36"/>
  <c r="E36" s="1"/>
  <c r="F36" s="1"/>
  <c r="D37"/>
  <c r="D38"/>
  <c r="E38" s="1"/>
  <c r="F38" s="1"/>
  <c r="D39"/>
  <c r="D40"/>
  <c r="E40" s="1"/>
  <c r="F40" s="1"/>
  <c r="C26"/>
  <c r="C27"/>
  <c r="C28"/>
  <c r="C29"/>
  <c r="C30"/>
  <c r="C31"/>
  <c r="C32"/>
  <c r="C33"/>
  <c r="C34"/>
  <c r="C35"/>
  <c r="C36"/>
  <c r="C37"/>
  <c r="C38"/>
  <c r="C39"/>
  <c r="C40"/>
  <c r="B26"/>
  <c r="B27"/>
  <c r="B28"/>
  <c r="B29"/>
  <c r="B30"/>
  <c r="B31"/>
  <c r="B32"/>
  <c r="B33"/>
  <c r="B34"/>
  <c r="B35"/>
  <c r="B36"/>
  <c r="B37"/>
  <c r="B38"/>
  <c r="B39"/>
  <c r="B40"/>
  <c r="D6"/>
  <c r="D7"/>
  <c r="D8"/>
  <c r="D9"/>
  <c r="E9" s="1"/>
  <c r="D10"/>
  <c r="D11"/>
  <c r="D12"/>
  <c r="D13"/>
  <c r="D14"/>
  <c r="D15"/>
  <c r="D16"/>
  <c r="D17"/>
  <c r="D18"/>
  <c r="D19"/>
  <c r="D20"/>
  <c r="D21"/>
  <c r="D22"/>
  <c r="D23"/>
  <c r="D24"/>
  <c r="D25"/>
  <c r="D5"/>
  <c r="C6"/>
  <c r="C7"/>
  <c r="C8"/>
  <c r="C9"/>
  <c r="C10"/>
  <c r="C11"/>
  <c r="C12"/>
  <c r="C13"/>
  <c r="C14"/>
  <c r="C15"/>
  <c r="C16"/>
  <c r="C17"/>
  <c r="C18"/>
  <c r="C19"/>
  <c r="C20"/>
  <c r="C21"/>
  <c r="C22"/>
  <c r="C23"/>
  <c r="C24"/>
  <c r="C25"/>
  <c r="C5"/>
  <c r="B6"/>
  <c r="B7"/>
  <c r="B8"/>
  <c r="B9"/>
  <c r="B10"/>
  <c r="B11"/>
  <c r="B12"/>
  <c r="B13"/>
  <c r="B14"/>
  <c r="B15"/>
  <c r="B16"/>
  <c r="B17"/>
  <c r="B18"/>
  <c r="B19"/>
  <c r="B20"/>
  <c r="B21"/>
  <c r="B22"/>
  <c r="B23"/>
  <c r="B24"/>
  <c r="B25"/>
  <c r="B5"/>
  <c r="G38" l="1"/>
  <c r="G36"/>
  <c r="G34"/>
  <c r="G32"/>
  <c r="H32" s="1"/>
  <c r="G30"/>
  <c r="G28"/>
  <c r="H28" s="1"/>
  <c r="I28" s="1"/>
  <c r="G26"/>
  <c r="G39"/>
  <c r="H39" s="1"/>
  <c r="I39" s="1"/>
  <c r="G37"/>
  <c r="G35"/>
  <c r="H35" s="1"/>
  <c r="I35" s="1"/>
  <c r="G33"/>
  <c r="H33" s="1"/>
  <c r="I33" s="1"/>
  <c r="G31"/>
  <c r="H31" s="1"/>
  <c r="G29"/>
  <c r="H29" s="1"/>
  <c r="I29" s="1"/>
  <c r="G27"/>
  <c r="H27" s="1"/>
  <c r="I27" s="1"/>
  <c r="G40"/>
  <c r="I26"/>
  <c r="H40"/>
  <c r="I40" s="1"/>
  <c r="H38"/>
  <c r="I38" s="1"/>
  <c r="H26"/>
  <c r="H37"/>
  <c r="I37" s="1"/>
  <c r="H34"/>
  <c r="I34" s="1"/>
  <c r="C14" i="6"/>
  <c r="C15"/>
  <c r="C16"/>
  <c r="C17"/>
  <c r="C18"/>
  <c r="C19"/>
  <c r="C20"/>
  <c r="C21"/>
  <c r="C22"/>
  <c r="C23"/>
  <c r="C24"/>
  <c r="C25"/>
  <c r="C26"/>
  <c r="C27"/>
  <c r="C28"/>
  <c r="C29"/>
  <c r="C30"/>
  <c r="C31"/>
  <c r="C32"/>
  <c r="C33"/>
  <c r="C34"/>
  <c r="C35"/>
  <c r="C36"/>
  <c r="C37"/>
  <c r="C38"/>
  <c r="C39"/>
  <c r="C40"/>
  <c r="C41"/>
  <c r="C42"/>
  <c r="C43"/>
  <c r="C44"/>
  <c r="C45"/>
  <c r="C46"/>
  <c r="C47"/>
  <c r="B47"/>
  <c r="B14"/>
  <c r="B15"/>
  <c r="B16"/>
  <c r="B17"/>
  <c r="B18"/>
  <c r="B19"/>
  <c r="B20"/>
  <c r="B21"/>
  <c r="B22"/>
  <c r="B23"/>
  <c r="B24"/>
  <c r="B25"/>
  <c r="B26"/>
  <c r="B27"/>
  <c r="B28"/>
  <c r="B29"/>
  <c r="B30"/>
  <c r="B31"/>
  <c r="B32"/>
  <c r="B33"/>
  <c r="B34"/>
  <c r="B35"/>
  <c r="B36"/>
  <c r="B37"/>
  <c r="B38"/>
  <c r="B39"/>
  <c r="B40"/>
  <c r="B41"/>
  <c r="B42"/>
  <c r="B43"/>
  <c r="B44"/>
  <c r="B45"/>
  <c r="B46"/>
  <c r="A19"/>
  <c r="A22"/>
  <c r="A23"/>
  <c r="A24"/>
  <c r="A25"/>
  <c r="A26"/>
  <c r="A27"/>
  <c r="A28"/>
  <c r="A29"/>
  <c r="A30"/>
  <c r="A31"/>
  <c r="A32"/>
  <c r="A33"/>
  <c r="A34"/>
  <c r="A35"/>
  <c r="A36"/>
  <c r="A37"/>
  <c r="A38"/>
  <c r="A39"/>
  <c r="A40"/>
  <c r="A41"/>
  <c r="A42"/>
  <c r="A43"/>
  <c r="A44"/>
  <c r="A45"/>
  <c r="A46"/>
  <c r="A47"/>
  <c r="B10" i="135"/>
  <c r="I11" i="333"/>
  <c r="T10"/>
  <c r="I10" s="1"/>
  <c r="T9"/>
  <c r="I9" s="1"/>
  <c r="G11"/>
  <c r="R10"/>
  <c r="G10" s="1"/>
  <c r="R9"/>
  <c r="G9" s="1"/>
  <c r="F11"/>
  <c r="Q10"/>
  <c r="F10" s="1"/>
  <c r="Q9"/>
  <c r="F9" s="1"/>
  <c r="P10"/>
  <c r="E10" s="1"/>
  <c r="P9"/>
  <c r="E9" s="1"/>
  <c r="O10"/>
  <c r="D10" s="1"/>
  <c r="O9"/>
  <c r="D9" s="1"/>
  <c r="N10"/>
  <c r="C10" s="1"/>
  <c r="N9"/>
  <c r="C9" s="1"/>
  <c r="M10"/>
  <c r="B10" s="1"/>
  <c r="M9"/>
  <c r="B9" s="1"/>
  <c r="E11"/>
  <c r="D11"/>
  <c r="C11"/>
  <c r="B11"/>
  <c r="I32" i="136" l="1"/>
  <c r="H30"/>
  <c r="I30" s="1"/>
  <c r="I31"/>
  <c r="I36"/>
  <c r="H36"/>
  <c r="B2" i="333"/>
  <c r="B16" s="1"/>
  <c r="S8"/>
  <c r="H8" s="1"/>
  <c r="T8"/>
  <c r="I8" s="1"/>
  <c r="R8"/>
  <c r="G8" s="1"/>
  <c r="Q8"/>
  <c r="F8" s="1"/>
  <c r="P8"/>
  <c r="E8" s="1"/>
  <c r="O8"/>
  <c r="D8" s="1"/>
  <c r="M8"/>
  <c r="B8" s="1"/>
  <c r="F14" l="1"/>
  <c r="F25" s="1"/>
  <c r="F15"/>
  <c r="F26" s="1"/>
  <c r="F13"/>
  <c r="F24" s="1"/>
  <c r="A1" l="1"/>
  <c r="H2" l="1"/>
  <c r="H16" s="1"/>
  <c r="N8"/>
  <c r="C8" s="1"/>
  <c r="B20" i="135" l="1"/>
  <c r="B21"/>
  <c r="B22"/>
  <c r="B23"/>
  <c r="B24"/>
  <c r="B25"/>
  <c r="B26"/>
  <c r="B27"/>
  <c r="B28"/>
  <c r="B29"/>
  <c r="B30"/>
  <c r="B31"/>
  <c r="B32"/>
  <c r="B33"/>
  <c r="B34"/>
  <c r="B35"/>
  <c r="B36"/>
  <c r="B37"/>
  <c r="B38"/>
  <c r="K8" i="123"/>
  <c r="D8" s="1"/>
  <c r="C8" i="247" l="1"/>
  <c r="B17" i="133" l="1"/>
  <c r="B18"/>
  <c r="B19"/>
  <c r="B20"/>
  <c r="B21"/>
  <c r="B22"/>
  <c r="B23"/>
  <c r="B24"/>
  <c r="B25"/>
  <c r="B26"/>
  <c r="B27"/>
  <c r="B28"/>
  <c r="B29"/>
  <c r="B30"/>
  <c r="B31"/>
  <c r="B32"/>
  <c r="B33"/>
  <c r="B34"/>
  <c r="B35"/>
  <c r="B36"/>
  <c r="B37"/>
  <c r="B38"/>
  <c r="B39"/>
  <c r="B40"/>
  <c r="B41"/>
  <c r="B42"/>
  <c r="B43"/>
  <c r="B44"/>
  <c r="B45"/>
  <c r="B46"/>
  <c r="B47"/>
  <c r="B48"/>
  <c r="B49"/>
  <c r="B50"/>
  <c r="H37" i="332"/>
  <c r="F36"/>
  <c r="F35"/>
  <c r="F34"/>
  <c r="F14"/>
  <c r="F13"/>
  <c r="B5"/>
  <c r="A1"/>
  <c r="F25" i="331"/>
  <c r="F24"/>
  <c r="F23"/>
  <c r="E19"/>
  <c r="H26" s="1"/>
  <c r="B10"/>
  <c r="A5"/>
  <c r="D14" i="330"/>
  <c r="C14"/>
  <c r="E13"/>
  <c r="E12"/>
  <c r="E11"/>
  <c r="E10"/>
  <c r="E9"/>
  <c r="E8"/>
  <c r="E7"/>
  <c r="E6"/>
  <c r="E5"/>
  <c r="C1"/>
  <c r="E28" i="329"/>
  <c r="E43" s="1"/>
  <c r="H27"/>
  <c r="G42" s="1"/>
  <c r="D27"/>
  <c r="G41" s="1"/>
  <c r="F18" i="328"/>
  <c r="F17"/>
  <c r="D17"/>
  <c r="D18" s="1"/>
  <c r="D12"/>
  <c r="D24" s="1"/>
  <c r="D11"/>
  <c r="D23" s="1"/>
  <c r="D10"/>
  <c r="D22" s="1"/>
  <c r="A2"/>
  <c r="F18" i="325"/>
  <c r="F17"/>
  <c r="D17"/>
  <c r="D18" s="1"/>
  <c r="C15" i="239"/>
  <c r="C13" i="327"/>
  <c r="C14"/>
  <c r="C15"/>
  <c r="C16"/>
  <c r="C17"/>
  <c r="C18"/>
  <c r="C19"/>
  <c r="C20"/>
  <c r="C21"/>
  <c r="C22"/>
  <c r="C23"/>
  <c r="C24"/>
  <c r="C25"/>
  <c r="C26"/>
  <c r="C27"/>
  <c r="C28"/>
  <c r="C29"/>
  <c r="C30"/>
  <c r="C31"/>
  <c r="C32"/>
  <c r="C33"/>
  <c r="C34"/>
  <c r="C35"/>
  <c r="C36"/>
  <c r="C37"/>
  <c r="C38"/>
  <c r="C39"/>
  <c r="C40"/>
  <c r="C41"/>
  <c r="C42"/>
  <c r="C43"/>
  <c r="C44"/>
  <c r="C45"/>
  <c r="C46"/>
  <c r="B13"/>
  <c r="B14"/>
  <c r="B15"/>
  <c r="B16"/>
  <c r="B17"/>
  <c r="B18"/>
  <c r="B19"/>
  <c r="B20"/>
  <c r="B21"/>
  <c r="B22"/>
  <c r="B23"/>
  <c r="B24"/>
  <c r="B25"/>
  <c r="B26"/>
  <c r="B27"/>
  <c r="B28"/>
  <c r="B29"/>
  <c r="B30"/>
  <c r="B31"/>
  <c r="B32"/>
  <c r="B33"/>
  <c r="B34"/>
  <c r="B35"/>
  <c r="B36"/>
  <c r="B37"/>
  <c r="B38"/>
  <c r="B39"/>
  <c r="B40"/>
  <c r="B41"/>
  <c r="B42"/>
  <c r="B43"/>
  <c r="B44"/>
  <c r="B45"/>
  <c r="B46"/>
  <c r="I34" i="3"/>
  <c r="L34"/>
  <c r="I35"/>
  <c r="L35"/>
  <c r="I36"/>
  <c r="L36"/>
  <c r="I37"/>
  <c r="L37"/>
  <c r="I38"/>
  <c r="L38"/>
  <c r="C12" i="327"/>
  <c r="B12"/>
  <c r="C9"/>
  <c r="C8"/>
  <c r="C7"/>
  <c r="A1"/>
  <c r="C17" i="133"/>
  <c r="C18"/>
  <c r="C19"/>
  <c r="C20"/>
  <c r="C21"/>
  <c r="C22"/>
  <c r="C23"/>
  <c r="C24"/>
  <c r="C25"/>
  <c r="C26"/>
  <c r="C27"/>
  <c r="C28"/>
  <c r="C29"/>
  <c r="C30"/>
  <c r="C31"/>
  <c r="C32"/>
  <c r="C33"/>
  <c r="C34"/>
  <c r="C35"/>
  <c r="C36"/>
  <c r="C37"/>
  <c r="C38"/>
  <c r="C39"/>
  <c r="C40"/>
  <c r="C41"/>
  <c r="C42"/>
  <c r="C43"/>
  <c r="C44"/>
  <c r="C45"/>
  <c r="C46"/>
  <c r="C47"/>
  <c r="C48"/>
  <c r="C49"/>
  <c r="C50"/>
  <c r="L40" i="3"/>
  <c r="I40"/>
  <c r="L39"/>
  <c r="I39"/>
  <c r="L33"/>
  <c r="I33"/>
  <c r="L32"/>
  <c r="I32"/>
  <c r="L31"/>
  <c r="I31"/>
  <c r="L30"/>
  <c r="I30"/>
  <c r="L29"/>
  <c r="I29"/>
  <c r="L28"/>
  <c r="I28"/>
  <c r="L27"/>
  <c r="I27"/>
  <c r="L26"/>
  <c r="I26"/>
  <c r="L25"/>
  <c r="I25"/>
  <c r="L24"/>
  <c r="I24"/>
  <c r="L23"/>
  <c r="I23"/>
  <c r="L22"/>
  <c r="S22" s="1"/>
  <c r="I22"/>
  <c r="L21"/>
  <c r="S21" s="1"/>
  <c r="I21"/>
  <c r="L20"/>
  <c r="S20" s="1"/>
  <c r="I20"/>
  <c r="L19"/>
  <c r="S19" s="1"/>
  <c r="I19"/>
  <c r="L18"/>
  <c r="S18" s="1"/>
  <c r="I18"/>
  <c r="L17"/>
  <c r="S17" s="1"/>
  <c r="I17"/>
  <c r="L16"/>
  <c r="S16" s="1"/>
  <c r="I16"/>
  <c r="I41"/>
  <c r="L41"/>
  <c r="I42"/>
  <c r="L42"/>
  <c r="L13"/>
  <c r="I13"/>
  <c r="I11"/>
  <c r="L10"/>
  <c r="S10" s="1"/>
  <c r="I10"/>
  <c r="B2" i="326"/>
  <c r="A28" s="1"/>
  <c r="C10" i="162"/>
  <c r="C11"/>
  <c r="C9"/>
  <c r="B9"/>
  <c r="D12" i="325"/>
  <c r="D24" s="1"/>
  <c r="D11"/>
  <c r="D23" s="1"/>
  <c r="D10"/>
  <c r="D22" s="1"/>
  <c r="A2"/>
  <c r="A35" i="324"/>
  <c r="A34"/>
  <c r="E33"/>
  <c r="A33"/>
  <c r="F32"/>
  <c r="E32"/>
  <c r="D32"/>
  <c r="C32"/>
  <c r="A32"/>
  <c r="J31"/>
  <c r="H31"/>
  <c r="F31"/>
  <c r="B31"/>
  <c r="A31"/>
  <c r="J30"/>
  <c r="D30"/>
  <c r="A30"/>
  <c r="A29"/>
  <c r="A27"/>
  <c r="A25"/>
  <c r="F17"/>
  <c r="F38" s="1"/>
  <c r="F16"/>
  <c r="F37" s="1"/>
  <c r="F15"/>
  <c r="F36" s="1"/>
  <c r="A3"/>
  <c r="A24" s="1"/>
  <c r="D33" i="323"/>
  <c r="D8"/>
  <c r="D7"/>
  <c r="E32" s="1"/>
  <c r="D6"/>
  <c r="D31" i="322"/>
  <c r="D20"/>
  <c r="D30" s="1"/>
  <c r="D19"/>
  <c r="D29" s="1"/>
  <c r="B15"/>
  <c r="E26" s="1"/>
  <c r="B14"/>
  <c r="C25" s="1"/>
  <c r="C26" s="1"/>
  <c r="D8" i="124"/>
  <c r="F35" i="248"/>
  <c r="B13"/>
  <c r="D14" i="321"/>
  <c r="D26" s="1"/>
  <c r="D13"/>
  <c r="D25" s="1"/>
  <c r="D12"/>
  <c r="D24" s="1"/>
  <c r="A2"/>
  <c r="C7" i="320"/>
  <c r="E6"/>
  <c r="B2"/>
  <c r="F32" i="319"/>
  <c r="F31"/>
  <c r="F30"/>
  <c r="B17"/>
  <c r="G16"/>
  <c r="A6"/>
  <c r="G18" i="57"/>
  <c r="D9" i="138"/>
  <c r="D10"/>
  <c r="D11"/>
  <c r="D12"/>
  <c r="D13"/>
  <c r="D14"/>
  <c r="D15"/>
  <c r="D16"/>
  <c r="D17"/>
  <c r="D18"/>
  <c r="D19"/>
  <c r="D20"/>
  <c r="D21"/>
  <c r="D22"/>
  <c r="D23"/>
  <c r="D24"/>
  <c r="D25"/>
  <c r="D26"/>
  <c r="D27"/>
  <c r="D28"/>
  <c r="D29"/>
  <c r="D30"/>
  <c r="D31"/>
  <c r="D32"/>
  <c r="D33"/>
  <c r="D34"/>
  <c r="D35"/>
  <c r="D36"/>
  <c r="D37"/>
  <c r="D38"/>
  <c r="C9"/>
  <c r="C10"/>
  <c r="C11"/>
  <c r="C12"/>
  <c r="C13"/>
  <c r="C14"/>
  <c r="C15"/>
  <c r="C16"/>
  <c r="C17"/>
  <c r="C18"/>
  <c r="C19"/>
  <c r="C20"/>
  <c r="C21"/>
  <c r="C22"/>
  <c r="C23"/>
  <c r="C24"/>
  <c r="C25"/>
  <c r="C26"/>
  <c r="C27"/>
  <c r="C28"/>
  <c r="C29"/>
  <c r="C30"/>
  <c r="C31"/>
  <c r="C32"/>
  <c r="C33"/>
  <c r="C34"/>
  <c r="C35"/>
  <c r="C36"/>
  <c r="C37"/>
  <c r="C38"/>
  <c r="B33"/>
  <c r="B34"/>
  <c r="B35"/>
  <c r="B36"/>
  <c r="B37"/>
  <c r="B38"/>
  <c r="C25" i="318"/>
  <c r="B25" s="1"/>
  <c r="C24"/>
  <c r="B24" s="1"/>
  <c r="C23"/>
  <c r="B23" s="1"/>
  <c r="C22"/>
  <c r="B22" s="1"/>
  <c r="C21"/>
  <c r="B21" s="1"/>
  <c r="C20"/>
  <c r="B20" s="1"/>
  <c r="C19"/>
  <c r="B19" s="1"/>
  <c r="C18"/>
  <c r="B18" s="1"/>
  <c r="C17"/>
  <c r="B17" s="1"/>
  <c r="C16"/>
  <c r="B16" s="1"/>
  <c r="C15"/>
  <c r="B15" s="1"/>
  <c r="C14"/>
  <c r="B14" s="1"/>
  <c r="C13"/>
  <c r="B13" s="1"/>
  <c r="C12"/>
  <c r="B12" s="1"/>
  <c r="C11"/>
  <c r="C10"/>
  <c r="C9"/>
  <c r="C8"/>
  <c r="C7"/>
  <c r="C6"/>
  <c r="C5"/>
  <c r="B5" s="1"/>
  <c r="C1"/>
  <c r="F10" i="135"/>
  <c r="F11"/>
  <c r="F12"/>
  <c r="F13"/>
  <c r="F14"/>
  <c r="F15"/>
  <c r="F16"/>
  <c r="F17"/>
  <c r="F18"/>
  <c r="F19"/>
  <c r="F20"/>
  <c r="F21"/>
  <c r="F22"/>
  <c r="F23"/>
  <c r="F24"/>
  <c r="F25"/>
  <c r="F26"/>
  <c r="F27"/>
  <c r="F28"/>
  <c r="F29"/>
  <c r="F30"/>
  <c r="F31"/>
  <c r="F32"/>
  <c r="F33"/>
  <c r="F34"/>
  <c r="F35"/>
  <c r="F36"/>
  <c r="F37"/>
  <c r="F38"/>
  <c r="E10"/>
  <c r="E11"/>
  <c r="E12"/>
  <c r="E13"/>
  <c r="E14"/>
  <c r="E15"/>
  <c r="E16"/>
  <c r="E17"/>
  <c r="E18"/>
  <c r="E19"/>
  <c r="E20"/>
  <c r="E21"/>
  <c r="E22"/>
  <c r="E23"/>
  <c r="E24"/>
  <c r="E25"/>
  <c r="E26"/>
  <c r="E27"/>
  <c r="E28"/>
  <c r="E29"/>
  <c r="E30"/>
  <c r="E31"/>
  <c r="E32"/>
  <c r="E33"/>
  <c r="E34"/>
  <c r="E35"/>
  <c r="E36"/>
  <c r="E37"/>
  <c r="E38"/>
  <c r="C10"/>
  <c r="C11"/>
  <c r="C12"/>
  <c r="C13"/>
  <c r="C14"/>
  <c r="C15"/>
  <c r="C16"/>
  <c r="C17"/>
  <c r="C18"/>
  <c r="C19"/>
  <c r="C20"/>
  <c r="C21"/>
  <c r="C22"/>
  <c r="C23"/>
  <c r="C24"/>
  <c r="C25"/>
  <c r="C26"/>
  <c r="C27"/>
  <c r="C28"/>
  <c r="C29"/>
  <c r="C30"/>
  <c r="C31"/>
  <c r="C32"/>
  <c r="C33"/>
  <c r="C34"/>
  <c r="C35"/>
  <c r="C36"/>
  <c r="C37"/>
  <c r="C38"/>
  <c r="B11"/>
  <c r="B12"/>
  <c r="B13"/>
  <c r="B14"/>
  <c r="B15"/>
  <c r="B16"/>
  <c r="B17"/>
  <c r="B18"/>
  <c r="B19"/>
  <c r="A14"/>
  <c r="A17"/>
  <c r="A18"/>
  <c r="A19"/>
  <c r="A20"/>
  <c r="A21"/>
  <c r="A22"/>
  <c r="A23"/>
  <c r="A24"/>
  <c r="A25"/>
  <c r="A26"/>
  <c r="A27"/>
  <c r="A28"/>
  <c r="A29"/>
  <c r="A30"/>
  <c r="A31"/>
  <c r="A32"/>
  <c r="A33"/>
  <c r="A34"/>
  <c r="A35"/>
  <c r="A36"/>
  <c r="A37"/>
  <c r="A38"/>
  <c r="E14" i="330" l="1"/>
  <c r="G13" i="248"/>
  <c r="G35" s="1"/>
  <c r="B6" i="318"/>
  <c r="B7" s="1"/>
  <c r="B8" s="1"/>
  <c r="B9" s="1"/>
  <c r="B10" s="1"/>
  <c r="B11" s="1"/>
  <c r="E25" i="322"/>
  <c r="D1" i="11"/>
  <c r="D25" s="1"/>
  <c r="D36" i="147"/>
  <c r="F39" i="135"/>
  <c r="F40"/>
  <c r="F41"/>
  <c r="F42"/>
  <c r="F43"/>
  <c r="E39"/>
  <c r="E40"/>
  <c r="E41"/>
  <c r="E42"/>
  <c r="E43"/>
  <c r="C39"/>
  <c r="C40"/>
  <c r="C41"/>
  <c r="C42"/>
  <c r="C43"/>
  <c r="B39"/>
  <c r="B40"/>
  <c r="B41"/>
  <c r="B42"/>
  <c r="B43"/>
  <c r="F9"/>
  <c r="E9"/>
  <c r="C9"/>
  <c r="D15" i="317"/>
  <c r="D27" s="1"/>
  <c r="D14"/>
  <c r="D26" s="1"/>
  <c r="D13"/>
  <c r="D25" s="1"/>
  <c r="A2"/>
  <c r="D15" i="316"/>
  <c r="D27" s="1"/>
  <c r="D14"/>
  <c r="D26" s="1"/>
  <c r="D13"/>
  <c r="D25" s="1"/>
  <c r="A2"/>
  <c r="D16" i="315" l="1"/>
  <c r="D28" s="1"/>
  <c r="D15"/>
  <c r="D27" s="1"/>
  <c r="D14"/>
  <c r="D26" s="1"/>
  <c r="A2"/>
  <c r="D17" i="313"/>
  <c r="D29" s="1"/>
  <c r="D16"/>
  <c r="D28" s="1"/>
  <c r="D15"/>
  <c r="D27" s="1"/>
  <c r="A2"/>
  <c r="D23" i="312"/>
  <c r="A20"/>
  <c r="E19"/>
  <c r="E30" s="1"/>
  <c r="E18"/>
  <c r="E29" s="1"/>
  <c r="E17"/>
  <c r="E28" s="1"/>
  <c r="B8"/>
  <c r="E7"/>
  <c r="B15" s="1"/>
  <c r="C8" i="311"/>
  <c r="C7"/>
  <c r="C6"/>
  <c r="C5"/>
  <c r="C4"/>
  <c r="B4" s="1"/>
  <c r="C2"/>
  <c r="C1"/>
  <c r="A39" s="1"/>
  <c r="C8" i="310"/>
  <c r="C7"/>
  <c r="C6"/>
  <c r="C5"/>
  <c r="C4"/>
  <c r="B4" s="1"/>
  <c r="C2"/>
  <c r="C1"/>
  <c r="A18" s="1"/>
  <c r="C8" i="309"/>
  <c r="C7"/>
  <c r="C6"/>
  <c r="C5"/>
  <c r="C4"/>
  <c r="B4" s="1"/>
  <c r="C2"/>
  <c r="C1"/>
  <c r="A18" s="1"/>
  <c r="A2" i="308"/>
  <c r="F14"/>
  <c r="F27" s="1"/>
  <c r="F15"/>
  <c r="F28" s="1"/>
  <c r="F13"/>
  <c r="F26" s="1"/>
  <c r="B5" i="311" l="1"/>
  <c r="B6" s="1"/>
  <c r="B7" s="1"/>
  <c r="B8" s="1"/>
  <c r="A87"/>
  <c r="A18"/>
  <c r="A63"/>
  <c r="B5" i="310"/>
  <c r="B6" s="1"/>
  <c r="B7" s="1"/>
  <c r="B8" s="1"/>
  <c r="A87"/>
  <c r="A63"/>
  <c r="A39"/>
  <c r="B5" i="309"/>
  <c r="B6" s="1"/>
  <c r="B7" s="1"/>
  <c r="B8" s="1"/>
  <c r="A87"/>
  <c r="A63"/>
  <c r="A39"/>
  <c r="A14" i="306"/>
  <c r="C44"/>
  <c r="B44"/>
  <c r="A44"/>
  <c r="C43"/>
  <c r="B43"/>
  <c r="A43"/>
  <c r="C42"/>
  <c r="B42"/>
  <c r="A42"/>
  <c r="C41"/>
  <c r="B41"/>
  <c r="A41"/>
  <c r="C40"/>
  <c r="B40"/>
  <c r="A40"/>
  <c r="C39"/>
  <c r="B39"/>
  <c r="A39"/>
  <c r="C38"/>
  <c r="B38"/>
  <c r="A38"/>
  <c r="C37"/>
  <c r="B37"/>
  <c r="A37"/>
  <c r="C36"/>
  <c r="B36"/>
  <c r="A36"/>
  <c r="C35"/>
  <c r="B35"/>
  <c r="A35"/>
  <c r="C34"/>
  <c r="B34"/>
  <c r="A34"/>
  <c r="C33"/>
  <c r="B33"/>
  <c r="A33"/>
  <c r="C32"/>
  <c r="B32"/>
  <c r="A32"/>
  <c r="C31"/>
  <c r="B31"/>
  <c r="A31"/>
  <c r="C30"/>
  <c r="B30"/>
  <c r="A30"/>
  <c r="C29"/>
  <c r="B29"/>
  <c r="A29"/>
  <c r="C28"/>
  <c r="B28"/>
  <c r="A28"/>
  <c r="C27"/>
  <c r="B27"/>
  <c r="A27"/>
  <c r="C26"/>
  <c r="B26"/>
  <c r="A26"/>
  <c r="C25"/>
  <c r="B25"/>
  <c r="A25"/>
  <c r="C24"/>
  <c r="B24"/>
  <c r="A24"/>
  <c r="C23"/>
  <c r="B23"/>
  <c r="A23"/>
  <c r="C22"/>
  <c r="B22"/>
  <c r="A22"/>
  <c r="C21"/>
  <c r="B21"/>
  <c r="A21"/>
  <c r="C20"/>
  <c r="B20"/>
  <c r="A20"/>
  <c r="C19"/>
  <c r="B19"/>
  <c r="A19"/>
  <c r="C18"/>
  <c r="B18"/>
  <c r="A18"/>
  <c r="C17"/>
  <c r="B17"/>
  <c r="A17"/>
  <c r="C16"/>
  <c r="B16"/>
  <c r="A16"/>
  <c r="C15"/>
  <c r="B15"/>
  <c r="A15"/>
  <c r="C14"/>
  <c r="B14"/>
  <c r="D12"/>
  <c r="D11"/>
  <c r="D10"/>
  <c r="A1"/>
  <c r="C22" i="303"/>
  <c r="C23"/>
  <c r="C24"/>
  <c r="C25"/>
  <c r="C12"/>
  <c r="C6"/>
  <c r="C7"/>
  <c r="C8"/>
  <c r="C9"/>
  <c r="C10"/>
  <c r="C11"/>
  <c r="C5"/>
  <c r="B5" s="1"/>
  <c r="F8" i="138"/>
  <c r="F9" s="1"/>
  <c r="E9"/>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A20" i="302"/>
  <c r="D7" i="305"/>
  <c r="C7"/>
  <c r="E6"/>
  <c r="E5"/>
  <c r="C1"/>
  <c r="F25" i="278"/>
  <c r="G25"/>
  <c r="H25"/>
  <c r="K25"/>
  <c r="M25"/>
  <c r="N25"/>
  <c r="P25"/>
  <c r="Q25"/>
  <c r="R25"/>
  <c r="S25"/>
  <c r="D22"/>
  <c r="E22"/>
  <c r="T22"/>
  <c r="D23"/>
  <c r="I23" s="1"/>
  <c r="U23" s="1"/>
  <c r="E23"/>
  <c r="T23"/>
  <c r="D8" i="138"/>
  <c r="C8"/>
  <c r="B8"/>
  <c r="E5" i="136"/>
  <c r="E6"/>
  <c r="F6" s="1"/>
  <c r="E7"/>
  <c r="E8"/>
  <c r="F8" s="1"/>
  <c r="E10"/>
  <c r="F10" s="1"/>
  <c r="E11"/>
  <c r="F11" s="1"/>
  <c r="E12"/>
  <c r="F12" s="1"/>
  <c r="E13"/>
  <c r="F13" s="1"/>
  <c r="E14"/>
  <c r="F14" s="1"/>
  <c r="E15"/>
  <c r="F15" s="1"/>
  <c r="E16"/>
  <c r="F16" s="1"/>
  <c r="E17"/>
  <c r="F17" s="1"/>
  <c r="E18"/>
  <c r="F18" s="1"/>
  <c r="E19"/>
  <c r="E20"/>
  <c r="F20" s="1"/>
  <c r="E21"/>
  <c r="F21" s="1"/>
  <c r="E22"/>
  <c r="F22" s="1"/>
  <c r="E23"/>
  <c r="F23" s="1"/>
  <c r="E24"/>
  <c r="F24" s="1"/>
  <c r="E25"/>
  <c r="F25" s="1"/>
  <c r="H29" i="304"/>
  <c r="E29"/>
  <c r="F6"/>
  <c r="G5"/>
  <c r="F5"/>
  <c r="F4"/>
  <c r="F24" s="1"/>
  <c r="F3"/>
  <c r="C13" i="303"/>
  <c r="C14"/>
  <c r="C15"/>
  <c r="C16"/>
  <c r="C17"/>
  <c r="C18"/>
  <c r="C19"/>
  <c r="C20"/>
  <c r="C21"/>
  <c r="C1"/>
  <c r="G18" i="302"/>
  <c r="G30" s="1"/>
  <c r="G19"/>
  <c r="G31" s="1"/>
  <c r="G17"/>
  <c r="G29" s="1"/>
  <c r="A1"/>
  <c r="D6" i="301"/>
  <c r="D7"/>
  <c r="D8"/>
  <c r="D9"/>
  <c r="D10"/>
  <c r="D11"/>
  <c r="D12"/>
  <c r="D13"/>
  <c r="D14"/>
  <c r="D15"/>
  <c r="D16"/>
  <c r="D17"/>
  <c r="D18"/>
  <c r="D19"/>
  <c r="D20"/>
  <c r="D21"/>
  <c r="D22"/>
  <c r="D23"/>
  <c r="D24"/>
  <c r="D25"/>
  <c r="D26"/>
  <c r="D27"/>
  <c r="D28"/>
  <c r="D29"/>
  <c r="D30"/>
  <c r="D31"/>
  <c r="D32"/>
  <c r="D33"/>
  <c r="D34"/>
  <c r="D35"/>
  <c r="C6"/>
  <c r="C7"/>
  <c r="C8"/>
  <c r="C9"/>
  <c r="C10"/>
  <c r="C11"/>
  <c r="C12"/>
  <c r="C13"/>
  <c r="C14"/>
  <c r="C16"/>
  <c r="C17"/>
  <c r="C18"/>
  <c r="C19"/>
  <c r="C20"/>
  <c r="C21"/>
  <c r="C22"/>
  <c r="C23"/>
  <c r="C24"/>
  <c r="C25"/>
  <c r="C26"/>
  <c r="C27"/>
  <c r="C28"/>
  <c r="C29"/>
  <c r="C30"/>
  <c r="C31"/>
  <c r="C32"/>
  <c r="C33"/>
  <c r="C34"/>
  <c r="C35"/>
  <c r="B6"/>
  <c r="B7"/>
  <c r="B8"/>
  <c r="B9"/>
  <c r="B10"/>
  <c r="B11"/>
  <c r="B12"/>
  <c r="B13"/>
  <c r="B14"/>
  <c r="B15"/>
  <c r="B16"/>
  <c r="B17"/>
  <c r="B18"/>
  <c r="B19"/>
  <c r="B20"/>
  <c r="B21"/>
  <c r="B22"/>
  <c r="B23"/>
  <c r="B24"/>
  <c r="B25"/>
  <c r="B26"/>
  <c r="B27"/>
  <c r="B28"/>
  <c r="B29"/>
  <c r="B30"/>
  <c r="B31"/>
  <c r="B32"/>
  <c r="B33"/>
  <c r="B34"/>
  <c r="B35"/>
  <c r="A6"/>
  <c r="A7"/>
  <c r="A8"/>
  <c r="A9"/>
  <c r="A10"/>
  <c r="A11"/>
  <c r="A12"/>
  <c r="A13"/>
  <c r="A14"/>
  <c r="A15"/>
  <c r="A16"/>
  <c r="A17"/>
  <c r="A18"/>
  <c r="A19"/>
  <c r="A20"/>
  <c r="A21"/>
  <c r="A22"/>
  <c r="A23"/>
  <c r="A24"/>
  <c r="A25"/>
  <c r="A26"/>
  <c r="A27"/>
  <c r="A28"/>
  <c r="A29"/>
  <c r="A30"/>
  <c r="A31"/>
  <c r="A32"/>
  <c r="A33"/>
  <c r="A34"/>
  <c r="A35"/>
  <c r="D5"/>
  <c r="E6"/>
  <c r="E7" s="1"/>
  <c r="E8" s="1"/>
  <c r="E9" s="1"/>
  <c r="E10" s="1"/>
  <c r="E11" s="1"/>
  <c r="E12" s="1"/>
  <c r="E13" s="1"/>
  <c r="E14" s="1"/>
  <c r="E15" s="1"/>
  <c r="E16" s="1"/>
  <c r="E17" s="1"/>
  <c r="E18" s="1"/>
  <c r="E19" s="1"/>
  <c r="E20" s="1"/>
  <c r="E21" s="1"/>
  <c r="E22" s="1"/>
  <c r="E23" s="1"/>
  <c r="E24" s="1"/>
  <c r="E25" s="1"/>
  <c r="E26" s="1"/>
  <c r="E27" s="1"/>
  <c r="E28" s="1"/>
  <c r="E29" s="1"/>
  <c r="E30" s="1"/>
  <c r="E31" s="1"/>
  <c r="E32" s="1"/>
  <c r="E33" s="1"/>
  <c r="E34" s="1"/>
  <c r="E35" s="1"/>
  <c r="C5"/>
  <c r="B5"/>
  <c r="A5"/>
  <c r="A1"/>
  <c r="T16" i="300"/>
  <c r="P15"/>
  <c r="P14"/>
  <c r="P13"/>
  <c r="X9"/>
  <c r="W9"/>
  <c r="V9"/>
  <c r="U9"/>
  <c r="N9"/>
  <c r="K9"/>
  <c r="I9"/>
  <c r="F9"/>
  <c r="Y8"/>
  <c r="S8"/>
  <c r="S9" s="1"/>
  <c r="P8"/>
  <c r="P9" s="1"/>
  <c r="M8"/>
  <c r="M9" s="1"/>
  <c r="L8"/>
  <c r="H8"/>
  <c r="G8"/>
  <c r="G9" s="1"/>
  <c r="D8"/>
  <c r="C8"/>
  <c r="A8"/>
  <c r="Y9"/>
  <c r="A1"/>
  <c r="C20" i="299"/>
  <c r="B20" s="1"/>
  <c r="C19"/>
  <c r="B19" s="1"/>
  <c r="C18"/>
  <c r="B18" s="1"/>
  <c r="C17"/>
  <c r="B17" s="1"/>
  <c r="C16"/>
  <c r="B16" s="1"/>
  <c r="C15"/>
  <c r="B15" s="1"/>
  <c r="C14"/>
  <c r="B14" s="1"/>
  <c r="C13"/>
  <c r="C12"/>
  <c r="C11"/>
  <c r="C10"/>
  <c r="C9"/>
  <c r="C8"/>
  <c r="C7"/>
  <c r="C6"/>
  <c r="C5"/>
  <c r="B5" s="1"/>
  <c r="C3"/>
  <c r="C2"/>
  <c r="C1"/>
  <c r="F37" i="265"/>
  <c r="D36"/>
  <c r="C21"/>
  <c r="C26" i="130"/>
  <c r="D35" i="185"/>
  <c r="T39" i="298"/>
  <c r="P37"/>
  <c r="P38"/>
  <c r="P36"/>
  <c r="I32"/>
  <c r="K32"/>
  <c r="N32"/>
  <c r="U32"/>
  <c r="V32"/>
  <c r="W32"/>
  <c r="X32"/>
  <c r="F32"/>
  <c r="Y24"/>
  <c r="Y11"/>
  <c r="Y12"/>
  <c r="Y9"/>
  <c r="Y10"/>
  <c r="Y8"/>
  <c r="C30"/>
  <c r="A10"/>
  <c r="A11"/>
  <c r="A12"/>
  <c r="A13"/>
  <c r="A14"/>
  <c r="A15"/>
  <c r="A16"/>
  <c r="A17"/>
  <c r="A18"/>
  <c r="A19"/>
  <c r="A20"/>
  <c r="A21"/>
  <c r="A22"/>
  <c r="A23"/>
  <c r="A24"/>
  <c r="A25"/>
  <c r="A26"/>
  <c r="A27"/>
  <c r="A28"/>
  <c r="A29"/>
  <c r="A30"/>
  <c r="A31"/>
  <c r="S31"/>
  <c r="M31"/>
  <c r="H31"/>
  <c r="C31"/>
  <c r="S30"/>
  <c r="M30"/>
  <c r="H30"/>
  <c r="S29"/>
  <c r="T29" s="1"/>
  <c r="M29"/>
  <c r="D29"/>
  <c r="C29"/>
  <c r="B29"/>
  <c r="S28"/>
  <c r="M28"/>
  <c r="H28"/>
  <c r="D28"/>
  <c r="C28"/>
  <c r="B28"/>
  <c r="S27"/>
  <c r="M27"/>
  <c r="H27"/>
  <c r="D27"/>
  <c r="C27"/>
  <c r="B27"/>
  <c r="S26"/>
  <c r="M26"/>
  <c r="G26"/>
  <c r="D26"/>
  <c r="C26"/>
  <c r="B26"/>
  <c r="S25"/>
  <c r="M25"/>
  <c r="H25"/>
  <c r="D25"/>
  <c r="C25"/>
  <c r="B25"/>
  <c r="S24"/>
  <c r="M24"/>
  <c r="H24"/>
  <c r="D24"/>
  <c r="C24"/>
  <c r="B24"/>
  <c r="S23"/>
  <c r="M23"/>
  <c r="H23"/>
  <c r="D23"/>
  <c r="C23"/>
  <c r="B23"/>
  <c r="S22"/>
  <c r="M22"/>
  <c r="D22"/>
  <c r="C22"/>
  <c r="B22"/>
  <c r="S21"/>
  <c r="T21" s="1"/>
  <c r="M21"/>
  <c r="H21"/>
  <c r="D21"/>
  <c r="C21"/>
  <c r="B21"/>
  <c r="S20"/>
  <c r="L20"/>
  <c r="G20"/>
  <c r="D20"/>
  <c r="C20"/>
  <c r="B20"/>
  <c r="S19"/>
  <c r="M19"/>
  <c r="H19"/>
  <c r="D19"/>
  <c r="C19"/>
  <c r="B19"/>
  <c r="S18"/>
  <c r="M18"/>
  <c r="H18"/>
  <c r="D18"/>
  <c r="C18"/>
  <c r="B18"/>
  <c r="S17"/>
  <c r="M17"/>
  <c r="H17"/>
  <c r="D17"/>
  <c r="C17"/>
  <c r="B17"/>
  <c r="S16"/>
  <c r="L16"/>
  <c r="H16"/>
  <c r="D16"/>
  <c r="C16"/>
  <c r="B16"/>
  <c r="S15"/>
  <c r="M15"/>
  <c r="H15"/>
  <c r="D15"/>
  <c r="C15"/>
  <c r="B15"/>
  <c r="S14"/>
  <c r="M14"/>
  <c r="D14"/>
  <c r="C14"/>
  <c r="B14"/>
  <c r="S13"/>
  <c r="M13"/>
  <c r="H13"/>
  <c r="D13"/>
  <c r="C13"/>
  <c r="B13"/>
  <c r="S12"/>
  <c r="T12" s="1"/>
  <c r="L12"/>
  <c r="H12"/>
  <c r="D12"/>
  <c r="C12"/>
  <c r="B12"/>
  <c r="S11"/>
  <c r="L11"/>
  <c r="D11"/>
  <c r="C11"/>
  <c r="B11"/>
  <c r="S10"/>
  <c r="M10"/>
  <c r="H10"/>
  <c r="D10"/>
  <c r="C10"/>
  <c r="B10"/>
  <c r="S9"/>
  <c r="T9" s="1"/>
  <c r="M9"/>
  <c r="D9"/>
  <c r="C9"/>
  <c r="B9"/>
  <c r="A9"/>
  <c r="S8"/>
  <c r="M8"/>
  <c r="H8"/>
  <c r="D8"/>
  <c r="C8"/>
  <c r="B8"/>
  <c r="A8"/>
  <c r="A1"/>
  <c r="C20" i="296"/>
  <c r="B20"/>
  <c r="C19"/>
  <c r="B19" s="1"/>
  <c r="C18"/>
  <c r="B18" s="1"/>
  <c r="C17"/>
  <c r="B17"/>
  <c r="C16"/>
  <c r="B16" s="1"/>
  <c r="C15"/>
  <c r="B15" s="1"/>
  <c r="C14"/>
  <c r="B14" s="1"/>
  <c r="C13"/>
  <c r="B13" s="1"/>
  <c r="C12"/>
  <c r="C11"/>
  <c r="C10"/>
  <c r="C9"/>
  <c r="C8"/>
  <c r="C7"/>
  <c r="C6"/>
  <c r="C5"/>
  <c r="B5" s="1"/>
  <c r="C3"/>
  <c r="C2"/>
  <c r="C1"/>
  <c r="C20" i="295"/>
  <c r="B20" s="1"/>
  <c r="C19"/>
  <c r="B19"/>
  <c r="C18"/>
  <c r="B18" s="1"/>
  <c r="C17"/>
  <c r="B17" s="1"/>
  <c r="C16"/>
  <c r="B16"/>
  <c r="C15"/>
  <c r="B15" s="1"/>
  <c r="C14"/>
  <c r="B14" s="1"/>
  <c r="C13"/>
  <c r="B13" s="1"/>
  <c r="C12"/>
  <c r="C11"/>
  <c r="C10"/>
  <c r="C9"/>
  <c r="C8"/>
  <c r="C7"/>
  <c r="C6"/>
  <c r="C5"/>
  <c r="B5" s="1"/>
  <c r="B6" s="1"/>
  <c r="B7" s="1"/>
  <c r="B8" s="1"/>
  <c r="B9" s="1"/>
  <c r="B10" s="1"/>
  <c r="B11" s="1"/>
  <c r="B12" s="1"/>
  <c r="C3"/>
  <c r="C2"/>
  <c r="C1"/>
  <c r="C3" i="294"/>
  <c r="C20"/>
  <c r="B20"/>
  <c r="C19"/>
  <c r="B19"/>
  <c r="C18"/>
  <c r="B18" s="1"/>
  <c r="C17"/>
  <c r="B17"/>
  <c r="C16"/>
  <c r="B16" s="1"/>
  <c r="C15"/>
  <c r="B15" s="1"/>
  <c r="C14"/>
  <c r="B14" s="1"/>
  <c r="C13"/>
  <c r="B13"/>
  <c r="C12"/>
  <c r="C11"/>
  <c r="C10"/>
  <c r="C9"/>
  <c r="C8"/>
  <c r="C7"/>
  <c r="C6"/>
  <c r="C5"/>
  <c r="B5" s="1"/>
  <c r="C2"/>
  <c r="C1"/>
  <c r="C11" i="293"/>
  <c r="C3"/>
  <c r="C6"/>
  <c r="C7"/>
  <c r="C8"/>
  <c r="C9"/>
  <c r="C10"/>
  <c r="C12"/>
  <c r="C13"/>
  <c r="C14"/>
  <c r="C15"/>
  <c r="C16"/>
  <c r="C17"/>
  <c r="C18"/>
  <c r="C19"/>
  <c r="C20"/>
  <c r="C5"/>
  <c r="C2"/>
  <c r="C1"/>
  <c r="U8" i="292"/>
  <c r="J11"/>
  <c r="T11"/>
  <c r="F11"/>
  <c r="N10"/>
  <c r="L10"/>
  <c r="K10"/>
  <c r="M10" s="1"/>
  <c r="H10"/>
  <c r="G10"/>
  <c r="D10"/>
  <c r="C10"/>
  <c r="B10"/>
  <c r="N9"/>
  <c r="L9"/>
  <c r="K9"/>
  <c r="H9"/>
  <c r="G9"/>
  <c r="D9"/>
  <c r="C9"/>
  <c r="B9"/>
  <c r="N8"/>
  <c r="L8"/>
  <c r="K8"/>
  <c r="H8"/>
  <c r="G8"/>
  <c r="D8"/>
  <c r="C8"/>
  <c r="B8"/>
  <c r="T17"/>
  <c r="Q16"/>
  <c r="Q15"/>
  <c r="Q14"/>
  <c r="A1"/>
  <c r="U8" i="290"/>
  <c r="U9" s="1"/>
  <c r="H9"/>
  <c r="J9"/>
  <c r="P9"/>
  <c r="R9"/>
  <c r="T9"/>
  <c r="F9"/>
  <c r="N8"/>
  <c r="N9" s="1"/>
  <c r="L8"/>
  <c r="L9" s="1"/>
  <c r="K8"/>
  <c r="M8" s="1"/>
  <c r="M9" s="1"/>
  <c r="H8"/>
  <c r="G8"/>
  <c r="D8"/>
  <c r="C8"/>
  <c r="B8"/>
  <c r="T15"/>
  <c r="Q14"/>
  <c r="Q13"/>
  <c r="Q12"/>
  <c r="A1"/>
  <c r="T15" i="289"/>
  <c r="Q13"/>
  <c r="Q14"/>
  <c r="Q12"/>
  <c r="J9"/>
  <c r="N9"/>
  <c r="O9"/>
  <c r="P9"/>
  <c r="R9"/>
  <c r="S9"/>
  <c r="T9"/>
  <c r="F9"/>
  <c r="L8"/>
  <c r="L9" s="1"/>
  <c r="H8"/>
  <c r="H9" s="1"/>
  <c r="D8"/>
  <c r="C8"/>
  <c r="B8"/>
  <c r="A1"/>
  <c r="D13" i="287"/>
  <c r="C13"/>
  <c r="E12"/>
  <c r="E11"/>
  <c r="E10"/>
  <c r="E9"/>
  <c r="E8"/>
  <c r="E7"/>
  <c r="E6"/>
  <c r="E5"/>
  <c r="C1"/>
  <c r="C1" i="286"/>
  <c r="D13"/>
  <c r="C13"/>
  <c r="E12"/>
  <c r="E11"/>
  <c r="E10"/>
  <c r="E9"/>
  <c r="E8"/>
  <c r="E7"/>
  <c r="E6"/>
  <c r="E5"/>
  <c r="F6" i="280"/>
  <c r="F7"/>
  <c r="F8"/>
  <c r="F9"/>
  <c r="F10"/>
  <c r="F11"/>
  <c r="F12"/>
  <c r="F13"/>
  <c r="F14"/>
  <c r="F15"/>
  <c r="F16"/>
  <c r="F17"/>
  <c r="F18"/>
  <c r="F19"/>
  <c r="F20"/>
  <c r="F21"/>
  <c r="F22"/>
  <c r="F23"/>
  <c r="F24"/>
  <c r="F25"/>
  <c r="F26"/>
  <c r="F27"/>
  <c r="F28"/>
  <c r="F29"/>
  <c r="F30"/>
  <c r="F31"/>
  <c r="F32"/>
  <c r="F33"/>
  <c r="F34"/>
  <c r="F35"/>
  <c r="F36"/>
  <c r="F37"/>
  <c r="F38"/>
  <c r="F39"/>
  <c r="F5"/>
  <c r="D6"/>
  <c r="D7"/>
  <c r="D8"/>
  <c r="D9"/>
  <c r="D10"/>
  <c r="D11"/>
  <c r="D12"/>
  <c r="D13"/>
  <c r="D14"/>
  <c r="D15"/>
  <c r="D16"/>
  <c r="D17"/>
  <c r="D18"/>
  <c r="D19"/>
  <c r="D20"/>
  <c r="D21"/>
  <c r="D22"/>
  <c r="D23"/>
  <c r="D24"/>
  <c r="D25"/>
  <c r="D26"/>
  <c r="D27"/>
  <c r="D28"/>
  <c r="D29"/>
  <c r="D30"/>
  <c r="D31"/>
  <c r="D32"/>
  <c r="D33"/>
  <c r="D34"/>
  <c r="D35"/>
  <c r="D36"/>
  <c r="D37"/>
  <c r="D38"/>
  <c r="D39"/>
  <c r="D5"/>
  <c r="A6"/>
  <c r="A7"/>
  <c r="A8"/>
  <c r="A9"/>
  <c r="A10"/>
  <c r="A11"/>
  <c r="A12"/>
  <c r="A13"/>
  <c r="A14"/>
  <c r="A15"/>
  <c r="A16"/>
  <c r="A17"/>
  <c r="A18"/>
  <c r="A19"/>
  <c r="A20"/>
  <c r="A21"/>
  <c r="A22"/>
  <c r="A23"/>
  <c r="A24"/>
  <c r="A25"/>
  <c r="A26"/>
  <c r="A27"/>
  <c r="A28"/>
  <c r="A29"/>
  <c r="A30"/>
  <c r="A31"/>
  <c r="A32"/>
  <c r="A33"/>
  <c r="A34"/>
  <c r="A35"/>
  <c r="A36"/>
  <c r="A37"/>
  <c r="A38"/>
  <c r="A39"/>
  <c r="A5"/>
  <c r="C6"/>
  <c r="C7"/>
  <c r="C8"/>
  <c r="C9"/>
  <c r="C10"/>
  <c r="C11"/>
  <c r="C12"/>
  <c r="C13"/>
  <c r="C14"/>
  <c r="C15"/>
  <c r="C16"/>
  <c r="C17"/>
  <c r="C18"/>
  <c r="C19"/>
  <c r="C20"/>
  <c r="C21"/>
  <c r="C22"/>
  <c r="C23"/>
  <c r="C24"/>
  <c r="C25"/>
  <c r="C26"/>
  <c r="C27"/>
  <c r="C28"/>
  <c r="C29"/>
  <c r="C30"/>
  <c r="C31"/>
  <c r="C32"/>
  <c r="C33"/>
  <c r="C34"/>
  <c r="C35"/>
  <c r="C36"/>
  <c r="C37"/>
  <c r="C38"/>
  <c r="C39"/>
  <c r="C5"/>
  <c r="B6"/>
  <c r="B7"/>
  <c r="B8"/>
  <c r="B9"/>
  <c r="B10"/>
  <c r="B11"/>
  <c r="B12"/>
  <c r="B13"/>
  <c r="B14"/>
  <c r="B15"/>
  <c r="B16"/>
  <c r="B17"/>
  <c r="B18"/>
  <c r="B19"/>
  <c r="B20"/>
  <c r="B21"/>
  <c r="B22"/>
  <c r="B23"/>
  <c r="B24"/>
  <c r="B25"/>
  <c r="B26"/>
  <c r="B27"/>
  <c r="B28"/>
  <c r="B29"/>
  <c r="B30"/>
  <c r="B31"/>
  <c r="B32"/>
  <c r="B33"/>
  <c r="B34"/>
  <c r="B35"/>
  <c r="B36"/>
  <c r="B37"/>
  <c r="B38"/>
  <c r="B39"/>
  <c r="B5"/>
  <c r="C44" i="285"/>
  <c r="C42"/>
  <c r="C37"/>
  <c r="J36"/>
  <c r="G36"/>
  <c r="C18"/>
  <c r="C16"/>
  <c r="C11"/>
  <c r="J10"/>
  <c r="G10"/>
  <c r="A2"/>
  <c r="N66" i="284"/>
  <c r="L66"/>
  <c r="K66"/>
  <c r="I66"/>
  <c r="E66"/>
  <c r="P63"/>
  <c r="P44"/>
  <c r="P43"/>
  <c r="P42"/>
  <c r="P40"/>
  <c r="P39"/>
  <c r="P38"/>
  <c r="P37"/>
  <c r="P35"/>
  <c r="P46" s="1"/>
  <c r="H30"/>
  <c r="N29"/>
  <c r="H29"/>
  <c r="N28"/>
  <c r="H28"/>
  <c r="N27"/>
  <c r="H27"/>
  <c r="N26"/>
  <c r="H26"/>
  <c r="N25"/>
  <c r="H25"/>
  <c r="N24"/>
  <c r="H24"/>
  <c r="N23"/>
  <c r="H23"/>
  <c r="N22"/>
  <c r="H22"/>
  <c r="H21"/>
  <c r="P17"/>
  <c r="J14"/>
  <c r="L12"/>
  <c r="D14" s="1"/>
  <c r="P15" s="1"/>
  <c r="L9"/>
  <c r="L8"/>
  <c r="P5"/>
  <c r="P7" s="1"/>
  <c r="P11" s="1"/>
  <c r="O4"/>
  <c r="K4"/>
  <c r="D4"/>
  <c r="A2"/>
  <c r="A2" i="283"/>
  <c r="D22" i="282"/>
  <c r="A22"/>
  <c r="F21"/>
  <c r="D21"/>
  <c r="A21"/>
  <c r="F14"/>
  <c r="F10"/>
  <c r="F8"/>
  <c r="F6"/>
  <c r="F4"/>
  <c r="D4"/>
  <c r="A2"/>
  <c r="A2" i="280"/>
  <c r="F9" i="136" l="1"/>
  <c r="G9" s="1"/>
  <c r="H9" s="1"/>
  <c r="F7"/>
  <c r="G7" s="1"/>
  <c r="F5"/>
  <c r="G5" s="1"/>
  <c r="F19"/>
  <c r="G19" s="1"/>
  <c r="I22" i="278"/>
  <c r="R8" i="300"/>
  <c r="B6" i="294"/>
  <c r="B7" s="1"/>
  <c r="B8" s="1"/>
  <c r="B9" s="1"/>
  <c r="B10" s="1"/>
  <c r="S32" i="298"/>
  <c r="B6" i="296"/>
  <c r="B7" s="1"/>
  <c r="B8" s="1"/>
  <c r="M9" i="292"/>
  <c r="E13" i="286"/>
  <c r="O8" i="290"/>
  <c r="O9" s="1"/>
  <c r="L11" i="292"/>
  <c r="Q8" i="300"/>
  <c r="T8" s="1"/>
  <c r="Z8" s="1"/>
  <c r="U22" i="278"/>
  <c r="N31" i="284"/>
  <c r="P16"/>
  <c r="P18" s="1"/>
  <c r="P47" s="1"/>
  <c r="P48" s="1"/>
  <c r="P59" s="1"/>
  <c r="O66"/>
  <c r="F19" i="282"/>
  <c r="L14" i="284"/>
  <c r="B6" i="303"/>
  <c r="B7" s="1"/>
  <c r="B8" s="1"/>
  <c r="B9" s="1"/>
  <c r="B10" s="1"/>
  <c r="B11" s="1"/>
  <c r="B12" s="1"/>
  <c r="B13" s="1"/>
  <c r="B14" s="1"/>
  <c r="B15" s="1"/>
  <c r="B16" s="1"/>
  <c r="B17" s="1"/>
  <c r="B18" s="1"/>
  <c r="B19" s="1"/>
  <c r="B20" s="1"/>
  <c r="B21" s="1"/>
  <c r="B22" s="1"/>
  <c r="B23" s="1"/>
  <c r="B24" s="1"/>
  <c r="B25" s="1"/>
  <c r="E7" i="305"/>
  <c r="G15" i="136"/>
  <c r="H15" s="1"/>
  <c r="G16"/>
  <c r="H16" s="1"/>
  <c r="G13"/>
  <c r="H13" s="1"/>
  <c r="G10"/>
  <c r="H10" s="1"/>
  <c r="G8"/>
  <c r="H8" s="1"/>
  <c r="G23"/>
  <c r="H23" s="1"/>
  <c r="G21"/>
  <c r="H21" s="1"/>
  <c r="G18"/>
  <c r="H18" s="1"/>
  <c r="G24"/>
  <c r="H24" s="1"/>
  <c r="G25"/>
  <c r="H25" s="1"/>
  <c r="G22"/>
  <c r="H22" s="1"/>
  <c r="G20"/>
  <c r="H20" s="1"/>
  <c r="G17"/>
  <c r="H17" s="1"/>
  <c r="G14"/>
  <c r="H14" s="1"/>
  <c r="G12"/>
  <c r="H12" s="1"/>
  <c r="G11"/>
  <c r="H11" s="1"/>
  <c r="G6"/>
  <c r="H6" s="1"/>
  <c r="B9" i="296"/>
  <c r="B10" s="1"/>
  <c r="B11" s="1"/>
  <c r="B12" s="1"/>
  <c r="O8" i="300"/>
  <c r="O9" s="1"/>
  <c r="J8"/>
  <c r="L9"/>
  <c r="H9"/>
  <c r="B6" i="299"/>
  <c r="B7" s="1"/>
  <c r="B8" s="1"/>
  <c r="B9" s="1"/>
  <c r="B10" s="1"/>
  <c r="B11" s="1"/>
  <c r="B12" s="1"/>
  <c r="B13" s="1"/>
  <c r="M11" i="298"/>
  <c r="G12"/>
  <c r="J12" s="1"/>
  <c r="P11"/>
  <c r="L15"/>
  <c r="G16"/>
  <c r="J16" s="1"/>
  <c r="P22"/>
  <c r="T22" s="1"/>
  <c r="L9"/>
  <c r="O9" s="1"/>
  <c r="L19"/>
  <c r="P19"/>
  <c r="T19" s="1"/>
  <c r="G31"/>
  <c r="J31" s="1"/>
  <c r="G8"/>
  <c r="G24"/>
  <c r="J24" s="1"/>
  <c r="L10"/>
  <c r="O10" s="1"/>
  <c r="G11"/>
  <c r="Q11" s="1"/>
  <c r="L14"/>
  <c r="O14" s="1"/>
  <c r="M16"/>
  <c r="O16" s="1"/>
  <c r="G17"/>
  <c r="J17" s="1"/>
  <c r="M20"/>
  <c r="O20" s="1"/>
  <c r="G22"/>
  <c r="G29"/>
  <c r="H26"/>
  <c r="M12"/>
  <c r="O12" s="1"/>
  <c r="G13"/>
  <c r="Q13" s="1"/>
  <c r="L18"/>
  <c r="O18" s="1"/>
  <c r="G19"/>
  <c r="H20"/>
  <c r="P24"/>
  <c r="T24" s="1"/>
  <c r="Z24" s="1"/>
  <c r="H11"/>
  <c r="H22"/>
  <c r="H29"/>
  <c r="L8"/>
  <c r="O8" s="1"/>
  <c r="G9"/>
  <c r="G10"/>
  <c r="L13"/>
  <c r="O13" s="1"/>
  <c r="G14"/>
  <c r="G15"/>
  <c r="L17"/>
  <c r="O17" s="1"/>
  <c r="G18"/>
  <c r="H9"/>
  <c r="H14"/>
  <c r="R14" s="1"/>
  <c r="T14" s="1"/>
  <c r="O15"/>
  <c r="O19"/>
  <c r="L22"/>
  <c r="R23"/>
  <c r="L24"/>
  <c r="O24" s="1"/>
  <c r="R25"/>
  <c r="T25" s="1"/>
  <c r="P26"/>
  <c r="T26" s="1"/>
  <c r="L26"/>
  <c r="R27"/>
  <c r="R28"/>
  <c r="L29"/>
  <c r="O29" s="1"/>
  <c r="R30"/>
  <c r="P31"/>
  <c r="L31"/>
  <c r="R10"/>
  <c r="J10"/>
  <c r="R15"/>
  <c r="T15" s="1"/>
  <c r="J18"/>
  <c r="R13"/>
  <c r="G21"/>
  <c r="L21"/>
  <c r="O21" s="1"/>
  <c r="G23"/>
  <c r="L23"/>
  <c r="O23" s="1"/>
  <c r="G25"/>
  <c r="L25"/>
  <c r="O25" s="1"/>
  <c r="G27"/>
  <c r="L27"/>
  <c r="O27" s="1"/>
  <c r="G28"/>
  <c r="Q28" s="1"/>
  <c r="L28"/>
  <c r="O28" s="1"/>
  <c r="G30"/>
  <c r="L30"/>
  <c r="O30" s="1"/>
  <c r="P8"/>
  <c r="P13"/>
  <c r="P17"/>
  <c r="T17" s="1"/>
  <c r="P18"/>
  <c r="T18" s="1"/>
  <c r="P27"/>
  <c r="P28"/>
  <c r="P30"/>
  <c r="B11" i="294"/>
  <c r="B12" s="1"/>
  <c r="N11" i="292"/>
  <c r="K11"/>
  <c r="O9"/>
  <c r="M8"/>
  <c r="M11" s="1"/>
  <c r="O11"/>
  <c r="G11"/>
  <c r="H11"/>
  <c r="I10"/>
  <c r="Q10"/>
  <c r="I9"/>
  <c r="I8"/>
  <c r="Q8"/>
  <c r="V8" s="1"/>
  <c r="K9" i="290"/>
  <c r="G9"/>
  <c r="I8"/>
  <c r="I9" s="1"/>
  <c r="G8" i="289"/>
  <c r="G9" s="1"/>
  <c r="K8"/>
  <c r="E13" i="287"/>
  <c r="H7" i="136" l="1"/>
  <c r="I7" s="1"/>
  <c r="I9"/>
  <c r="H5"/>
  <c r="I5" s="1"/>
  <c r="H19"/>
  <c r="I19"/>
  <c r="T13" i="298"/>
  <c r="J22"/>
  <c r="Q8" i="290"/>
  <c r="H32" i="298"/>
  <c r="R11"/>
  <c r="R32" s="1"/>
  <c r="M32"/>
  <c r="J8"/>
  <c r="G32"/>
  <c r="P32"/>
  <c r="T8"/>
  <c r="O11"/>
  <c r="Q23"/>
  <c r="T23" s="1"/>
  <c r="L32"/>
  <c r="T10"/>
  <c r="T28"/>
  <c r="Q27"/>
  <c r="T27" s="1"/>
  <c r="J13"/>
  <c r="R20"/>
  <c r="T20" s="1"/>
  <c r="T11"/>
  <c r="Z11" s="1"/>
  <c r="P57" i="284"/>
  <c r="P56"/>
  <c r="P53"/>
  <c r="P55"/>
  <c r="P52"/>
  <c r="P58" s="1"/>
  <c r="P60" s="1"/>
  <c r="P62" s="1"/>
  <c r="P64" s="1"/>
  <c r="P54"/>
  <c r="I16" i="136"/>
  <c r="I24"/>
  <c r="I21"/>
  <c r="I13"/>
  <c r="I8"/>
  <c r="I11"/>
  <c r="I20"/>
  <c r="I18"/>
  <c r="I23"/>
  <c r="I17"/>
  <c r="I15"/>
  <c r="I14"/>
  <c r="I25"/>
  <c r="I6"/>
  <c r="I12"/>
  <c r="I22"/>
  <c r="I10"/>
  <c r="Z9" i="300"/>
  <c r="Q9"/>
  <c r="R9"/>
  <c r="J9"/>
  <c r="O31" i="298"/>
  <c r="Q31"/>
  <c r="T31" s="1"/>
  <c r="Q30"/>
  <c r="T30" s="1"/>
  <c r="J19"/>
  <c r="R16"/>
  <c r="T16" s="1"/>
  <c r="J15"/>
  <c r="J29"/>
  <c r="Z12"/>
  <c r="J9"/>
  <c r="J20"/>
  <c r="J11"/>
  <c r="J26"/>
  <c r="O22"/>
  <c r="O26"/>
  <c r="J14"/>
  <c r="J25"/>
  <c r="J30"/>
  <c r="J23"/>
  <c r="Z9"/>
  <c r="J28"/>
  <c r="J21"/>
  <c r="J27"/>
  <c r="U10" i="292"/>
  <c r="V10" s="1"/>
  <c r="P11"/>
  <c r="Q9"/>
  <c r="R11"/>
  <c r="I11"/>
  <c r="Q9" i="290"/>
  <c r="V8"/>
  <c r="M8" i="289"/>
  <c r="M9" s="1"/>
  <c r="K9"/>
  <c r="Q8"/>
  <c r="Q9" s="1"/>
  <c r="I8"/>
  <c r="I9" s="1"/>
  <c r="O32" i="298" l="1"/>
  <c r="Q32"/>
  <c r="T32"/>
  <c r="J32"/>
  <c r="Q11" i="292"/>
  <c r="P61" i="284"/>
  <c r="T9" i="300"/>
  <c r="Y20" i="298"/>
  <c r="Z20" s="1"/>
  <c r="Y22"/>
  <c r="Z22" s="1"/>
  <c r="Y26"/>
  <c r="Z26" s="1"/>
  <c r="Y14"/>
  <c r="Z14" s="1"/>
  <c r="Y16"/>
  <c r="Z16" s="1"/>
  <c r="Y19"/>
  <c r="Z19" s="1"/>
  <c r="Y28"/>
  <c r="Y27"/>
  <c r="Z27" s="1"/>
  <c r="Y30"/>
  <c r="Z30" s="1"/>
  <c r="Y15"/>
  <c r="Z15" s="1"/>
  <c r="Y13"/>
  <c r="Y25"/>
  <c r="Z25" s="1"/>
  <c r="Y17"/>
  <c r="Z17" s="1"/>
  <c r="Y21"/>
  <c r="Z10"/>
  <c r="Z8"/>
  <c r="S9" i="290"/>
  <c r="U8" i="289"/>
  <c r="A67" i="284"/>
  <c r="P67"/>
  <c r="Z13" i="298" l="1"/>
  <c r="V8" i="289"/>
  <c r="V9" s="1"/>
  <c r="U9"/>
  <c r="Y18" i="298"/>
  <c r="Z18" s="1"/>
  <c r="Y23"/>
  <c r="Z23" s="1"/>
  <c r="Z21"/>
  <c r="Z28"/>
  <c r="Y29"/>
  <c r="Z29" s="1"/>
  <c r="Y31"/>
  <c r="Z31" s="1"/>
  <c r="U9" i="292"/>
  <c r="S11"/>
  <c r="V9" i="290"/>
  <c r="U1" i="279"/>
  <c r="J3" s="1"/>
  <c r="K4" i="278"/>
  <c r="R4"/>
  <c r="C7"/>
  <c r="U4"/>
  <c r="C4"/>
  <c r="Q3"/>
  <c r="J3"/>
  <c r="D3"/>
  <c r="A1"/>
  <c r="A1" i="279"/>
  <c r="N61"/>
  <c r="L61"/>
  <c r="K61"/>
  <c r="I61"/>
  <c r="E61"/>
  <c r="P58"/>
  <c r="P42"/>
  <c r="P41"/>
  <c r="P40"/>
  <c r="P39"/>
  <c r="P38"/>
  <c r="P37"/>
  <c r="P36"/>
  <c r="P35"/>
  <c r="P32"/>
  <c r="N28"/>
  <c r="H28"/>
  <c r="N27"/>
  <c r="H27"/>
  <c r="N26"/>
  <c r="H26"/>
  <c r="N25"/>
  <c r="H25"/>
  <c r="N24"/>
  <c r="H24"/>
  <c r="N23"/>
  <c r="H23"/>
  <c r="N22"/>
  <c r="H22"/>
  <c r="N21"/>
  <c r="H21"/>
  <c r="H20"/>
  <c r="P16"/>
  <c r="J13"/>
  <c r="G13"/>
  <c r="L11"/>
  <c r="L8"/>
  <c r="L7"/>
  <c r="P5"/>
  <c r="P4"/>
  <c r="I24" i="278"/>
  <c r="U24" s="1"/>
  <c r="T21"/>
  <c r="E21"/>
  <c r="D21"/>
  <c r="E20"/>
  <c r="D20"/>
  <c r="J20" s="1"/>
  <c r="T20" s="1"/>
  <c r="E19"/>
  <c r="D19"/>
  <c r="O8"/>
  <c r="L8"/>
  <c r="J8"/>
  <c r="T7"/>
  <c r="U3"/>
  <c r="A53" i="277"/>
  <c r="C16" s="1"/>
  <c r="A46"/>
  <c r="A42"/>
  <c r="A40"/>
  <c r="A38"/>
  <c r="A51" s="1"/>
  <c r="D34"/>
  <c r="A34"/>
  <c r="D33"/>
  <c r="A33"/>
  <c r="U11" i="292" l="1"/>
  <c r="V9"/>
  <c r="V11" s="1"/>
  <c r="P6" i="279"/>
  <c r="Z32" i="298"/>
  <c r="L9" i="278"/>
  <c r="L10" s="1"/>
  <c r="L11" s="1"/>
  <c r="L12" s="1"/>
  <c r="L13" s="1"/>
  <c r="L14" s="1"/>
  <c r="L15" s="1"/>
  <c r="L16" s="1"/>
  <c r="L17" s="1"/>
  <c r="L18" s="1"/>
  <c r="Y32" i="298"/>
  <c r="E7" i="278"/>
  <c r="D3" i="279"/>
  <c r="C65" s="1"/>
  <c r="O3"/>
  <c r="C8" i="278"/>
  <c r="E8" s="1"/>
  <c r="D7"/>
  <c r="T8"/>
  <c r="I19"/>
  <c r="I20"/>
  <c r="U20" s="1"/>
  <c r="J19"/>
  <c r="T19" s="1"/>
  <c r="I21"/>
  <c r="U21" s="1"/>
  <c r="P43" i="279"/>
  <c r="O61"/>
  <c r="N29"/>
  <c r="P30" s="1"/>
  <c r="P33" s="1"/>
  <c r="L9"/>
  <c r="P9" s="1"/>
  <c r="P10" s="1"/>
  <c r="D13"/>
  <c r="L13" s="1"/>
  <c r="P14" s="1"/>
  <c r="J9" i="278"/>
  <c r="O9"/>
  <c r="O10" s="1"/>
  <c r="O11" s="1"/>
  <c r="O12" s="1"/>
  <c r="O13" s="1"/>
  <c r="O14" s="1"/>
  <c r="O15" s="1"/>
  <c r="O16" s="1"/>
  <c r="O17" s="1"/>
  <c r="O18" s="1"/>
  <c r="O25" l="1"/>
  <c r="L25"/>
  <c r="I7"/>
  <c r="U7" s="1"/>
  <c r="D8"/>
  <c r="I8" s="1"/>
  <c r="U8" s="1"/>
  <c r="C9"/>
  <c r="E9" s="1"/>
  <c r="U19"/>
  <c r="P44" i="279"/>
  <c r="P15"/>
  <c r="P17" s="1"/>
  <c r="J10" i="278"/>
  <c r="T9"/>
  <c r="C10" l="1"/>
  <c r="D10" s="1"/>
  <c r="D9"/>
  <c r="I9" s="1"/>
  <c r="U9" s="1"/>
  <c r="P45" i="279"/>
  <c r="P46" s="1"/>
  <c r="P52" s="1"/>
  <c r="J11" i="278"/>
  <c r="T10"/>
  <c r="E10" l="1"/>
  <c r="I10" s="1"/>
  <c r="U10" s="1"/>
  <c r="C11"/>
  <c r="C12" s="1"/>
  <c r="P50" i="279"/>
  <c r="P53" s="1"/>
  <c r="P51"/>
  <c r="T11" i="278"/>
  <c r="J12"/>
  <c r="D11" l="1"/>
  <c r="E11"/>
  <c r="P54" i="279"/>
  <c r="P55" s="1"/>
  <c r="T12" i="278"/>
  <c r="J13"/>
  <c r="E12"/>
  <c r="C13"/>
  <c r="D12"/>
  <c r="I11" l="1"/>
  <c r="U11" s="1"/>
  <c r="I12"/>
  <c r="U12" s="1"/>
  <c r="P56" i="279"/>
  <c r="P57" s="1"/>
  <c r="P59" s="1"/>
  <c r="J14" i="278"/>
  <c r="T13"/>
  <c r="C14"/>
  <c r="D13"/>
  <c r="E13"/>
  <c r="I13" l="1"/>
  <c r="U13" s="1"/>
  <c r="A62" i="279"/>
  <c r="P62"/>
  <c r="E14" i="278"/>
  <c r="C15"/>
  <c r="D14"/>
  <c r="J15"/>
  <c r="T14"/>
  <c r="I14" l="1"/>
  <c r="U14" s="1"/>
  <c r="T15"/>
  <c r="J16"/>
  <c r="C16"/>
  <c r="D15"/>
  <c r="E15"/>
  <c r="I15" l="1"/>
  <c r="U15" s="1"/>
  <c r="E16"/>
  <c r="C17"/>
  <c r="D16"/>
  <c r="T16"/>
  <c r="J17"/>
  <c r="I16" l="1"/>
  <c r="U16" s="1"/>
  <c r="J18"/>
  <c r="J25" s="1"/>
  <c r="T17"/>
  <c r="C18"/>
  <c r="C25" s="1"/>
  <c r="D17"/>
  <c r="E17"/>
  <c r="I17" l="1"/>
  <c r="U17" s="1"/>
  <c r="T18"/>
  <c r="T25" s="1"/>
  <c r="E18"/>
  <c r="E25" s="1"/>
  <c r="D18"/>
  <c r="D25" s="1"/>
  <c r="I18" l="1"/>
  <c r="I25" s="1"/>
  <c r="U18" l="1"/>
  <c r="U25" s="1"/>
  <c r="A3" i="277" l="1"/>
  <c r="A2"/>
  <c r="C6" i="274"/>
  <c r="B6"/>
  <c r="A6"/>
  <c r="A12" i="275"/>
  <c r="L8"/>
  <c r="L9"/>
  <c r="N9" s="1"/>
  <c r="L10"/>
  <c r="L11"/>
  <c r="N11" s="1"/>
  <c r="L12"/>
  <c r="L13"/>
  <c r="N13" s="1"/>
  <c r="L14"/>
  <c r="L15"/>
  <c r="N15" s="1"/>
  <c r="L16"/>
  <c r="L17"/>
  <c r="N17" s="1"/>
  <c r="L18"/>
  <c r="L19"/>
  <c r="N19" s="1"/>
  <c r="L20"/>
  <c r="L21"/>
  <c r="N21" s="1"/>
  <c r="L22"/>
  <c r="L23"/>
  <c r="N23" s="1"/>
  <c r="L24"/>
  <c r="L25"/>
  <c r="N25" s="1"/>
  <c r="L26"/>
  <c r="L27"/>
  <c r="N27" s="1"/>
  <c r="L28"/>
  <c r="L29"/>
  <c r="N29" s="1"/>
  <c r="L30"/>
  <c r="M30" s="1"/>
  <c r="L31"/>
  <c r="N31" s="1"/>
  <c r="L32"/>
  <c r="L33"/>
  <c r="N33" s="1"/>
  <c r="L34"/>
  <c r="L35"/>
  <c r="N35" s="1"/>
  <c r="L36"/>
  <c r="L37"/>
  <c r="L38"/>
  <c r="L39"/>
  <c r="N39" s="1"/>
  <c r="L40"/>
  <c r="L41"/>
  <c r="L7"/>
  <c r="N7" s="1"/>
  <c r="M8"/>
  <c r="N8"/>
  <c r="U8"/>
  <c r="V8"/>
  <c r="M9"/>
  <c r="U9"/>
  <c r="V9"/>
  <c r="M10"/>
  <c r="N10"/>
  <c r="U10"/>
  <c r="V10"/>
  <c r="M11"/>
  <c r="U11"/>
  <c r="V11"/>
  <c r="M12"/>
  <c r="N12"/>
  <c r="U12"/>
  <c r="V12"/>
  <c r="M13"/>
  <c r="U13"/>
  <c r="V13"/>
  <c r="M14"/>
  <c r="N14"/>
  <c r="U14"/>
  <c r="V14"/>
  <c r="M15"/>
  <c r="U15"/>
  <c r="V15"/>
  <c r="M16"/>
  <c r="N16"/>
  <c r="U16"/>
  <c r="V16"/>
  <c r="M17"/>
  <c r="U17"/>
  <c r="V17"/>
  <c r="M18"/>
  <c r="N18"/>
  <c r="U18"/>
  <c r="V18"/>
  <c r="U19"/>
  <c r="V19"/>
  <c r="M20"/>
  <c r="N20"/>
  <c r="U20"/>
  <c r="V20"/>
  <c r="M21"/>
  <c r="U21"/>
  <c r="V21"/>
  <c r="M22"/>
  <c r="N22"/>
  <c r="U22"/>
  <c r="V22"/>
  <c r="M23"/>
  <c r="U23"/>
  <c r="V23"/>
  <c r="M24"/>
  <c r="N24"/>
  <c r="U24"/>
  <c r="V24"/>
  <c r="M25"/>
  <c r="U25"/>
  <c r="V25"/>
  <c r="M26"/>
  <c r="N26"/>
  <c r="U26"/>
  <c r="V26"/>
  <c r="M27"/>
  <c r="U27"/>
  <c r="V27"/>
  <c r="M28"/>
  <c r="N28"/>
  <c r="U28"/>
  <c r="V28"/>
  <c r="U29"/>
  <c r="V29"/>
  <c r="U30"/>
  <c r="V30"/>
  <c r="U31"/>
  <c r="V31"/>
  <c r="M32"/>
  <c r="N32"/>
  <c r="U32"/>
  <c r="V32"/>
  <c r="M33"/>
  <c r="U33"/>
  <c r="V33"/>
  <c r="M34"/>
  <c r="N34"/>
  <c r="U34"/>
  <c r="V34"/>
  <c r="M35"/>
  <c r="U35"/>
  <c r="V35"/>
  <c r="M36"/>
  <c r="N36"/>
  <c r="U36"/>
  <c r="V36"/>
  <c r="M37"/>
  <c r="N37"/>
  <c r="U37"/>
  <c r="V37"/>
  <c r="M38"/>
  <c r="N38"/>
  <c r="U38"/>
  <c r="V38"/>
  <c r="M39"/>
  <c r="U39"/>
  <c r="V39"/>
  <c r="M40"/>
  <c r="N40"/>
  <c r="U40"/>
  <c r="V40"/>
  <c r="M41"/>
  <c r="N41"/>
  <c r="U41"/>
  <c r="V41"/>
  <c r="U7"/>
  <c r="V7"/>
  <c r="N30" l="1"/>
  <c r="M31"/>
  <c r="Q31" s="1"/>
  <c r="Q27"/>
  <c r="Q23"/>
  <c r="M19"/>
  <c r="Q19" s="1"/>
  <c r="M29"/>
  <c r="Q29" s="1"/>
  <c r="Q40"/>
  <c r="Q38"/>
  <c r="Q8"/>
  <c r="M7"/>
  <c r="Q7" s="1"/>
  <c r="Q39"/>
  <c r="Q34"/>
  <c r="Q17"/>
  <c r="Q41"/>
  <c r="Q37"/>
  <c r="Q32"/>
  <c r="Q24"/>
  <c r="Q10"/>
  <c r="Q36"/>
  <c r="Q35"/>
  <c r="Q33"/>
  <c r="Q30"/>
  <c r="Q28"/>
  <c r="Q26"/>
  <c r="Q25"/>
  <c r="Q22"/>
  <c r="Q21"/>
  <c r="Q20"/>
  <c r="Q18"/>
  <c r="Q16"/>
  <c r="Q15"/>
  <c r="Q14"/>
  <c r="Q13"/>
  <c r="Q12"/>
  <c r="Q11"/>
  <c r="Q9"/>
  <c r="A1" l="1"/>
  <c r="F8"/>
  <c r="F9"/>
  <c r="F10"/>
  <c r="F11"/>
  <c r="F12"/>
  <c r="F13"/>
  <c r="F14"/>
  <c r="F15"/>
  <c r="F16"/>
  <c r="F17"/>
  <c r="F18"/>
  <c r="F19"/>
  <c r="F20"/>
  <c r="F21"/>
  <c r="F22"/>
  <c r="F23"/>
  <c r="F24"/>
  <c r="F25"/>
  <c r="F26"/>
  <c r="F27"/>
  <c r="F28"/>
  <c r="F29"/>
  <c r="F30"/>
  <c r="F31"/>
  <c r="F32"/>
  <c r="F33"/>
  <c r="F34"/>
  <c r="F35"/>
  <c r="F36"/>
  <c r="F37"/>
  <c r="F38"/>
  <c r="F39"/>
  <c r="F40"/>
  <c r="F41"/>
  <c r="F7"/>
  <c r="D8"/>
  <c r="D9"/>
  <c r="D10"/>
  <c r="D11"/>
  <c r="D12"/>
  <c r="D13"/>
  <c r="D14"/>
  <c r="D15"/>
  <c r="D16"/>
  <c r="D17"/>
  <c r="D18"/>
  <c r="D19"/>
  <c r="D20"/>
  <c r="D21"/>
  <c r="D22"/>
  <c r="D23"/>
  <c r="D24"/>
  <c r="D25"/>
  <c r="D26"/>
  <c r="D27"/>
  <c r="D28"/>
  <c r="D29"/>
  <c r="D30"/>
  <c r="D31"/>
  <c r="D32"/>
  <c r="D33"/>
  <c r="D34"/>
  <c r="D35"/>
  <c r="D36"/>
  <c r="D37"/>
  <c r="D38"/>
  <c r="D39"/>
  <c r="D40"/>
  <c r="D41"/>
  <c r="D7"/>
  <c r="A40"/>
  <c r="B40"/>
  <c r="C40"/>
  <c r="A41"/>
  <c r="B41"/>
  <c r="C41"/>
  <c r="A8"/>
  <c r="B8"/>
  <c r="C8"/>
  <c r="A9"/>
  <c r="B9"/>
  <c r="C9"/>
  <c r="A10"/>
  <c r="B10"/>
  <c r="C10"/>
  <c r="A11"/>
  <c r="B11"/>
  <c r="C11"/>
  <c r="B12"/>
  <c r="C12"/>
  <c r="A13"/>
  <c r="B13"/>
  <c r="C13"/>
  <c r="A14"/>
  <c r="B14"/>
  <c r="C14"/>
  <c r="A15"/>
  <c r="B15"/>
  <c r="C15"/>
  <c r="A16"/>
  <c r="B16"/>
  <c r="C16"/>
  <c r="A17"/>
  <c r="B17"/>
  <c r="C17"/>
  <c r="A18"/>
  <c r="B18"/>
  <c r="C18"/>
  <c r="A19"/>
  <c r="B19"/>
  <c r="C19"/>
  <c r="A20"/>
  <c r="B20"/>
  <c r="C20"/>
  <c r="A21"/>
  <c r="B21"/>
  <c r="C21"/>
  <c r="A22"/>
  <c r="B22"/>
  <c r="C22"/>
  <c r="A23"/>
  <c r="B23"/>
  <c r="C23"/>
  <c r="A24"/>
  <c r="B24"/>
  <c r="C24"/>
  <c r="A25"/>
  <c r="B25"/>
  <c r="C25"/>
  <c r="A26"/>
  <c r="B26"/>
  <c r="C26"/>
  <c r="A27"/>
  <c r="B27"/>
  <c r="C27"/>
  <c r="A28"/>
  <c r="B28"/>
  <c r="C28"/>
  <c r="A29"/>
  <c r="B29"/>
  <c r="C29"/>
  <c r="A30"/>
  <c r="B30"/>
  <c r="C30"/>
  <c r="A31"/>
  <c r="B31"/>
  <c r="C31"/>
  <c r="A32"/>
  <c r="B32"/>
  <c r="C32"/>
  <c r="A33"/>
  <c r="B33"/>
  <c r="C33"/>
  <c r="A34"/>
  <c r="B34"/>
  <c r="C34"/>
  <c r="A35"/>
  <c r="B35"/>
  <c r="C35"/>
  <c r="A36"/>
  <c r="B36"/>
  <c r="C36"/>
  <c r="A37"/>
  <c r="B37"/>
  <c r="C37"/>
  <c r="A38"/>
  <c r="B38"/>
  <c r="C38"/>
  <c r="A39"/>
  <c r="B39"/>
  <c r="C39"/>
  <c r="C7"/>
  <c r="B7"/>
  <c r="A7"/>
  <c r="G41" l="1"/>
  <c r="S41" s="1"/>
  <c r="H41"/>
  <c r="T41" s="1"/>
  <c r="R41"/>
  <c r="H33"/>
  <c r="T33" s="1"/>
  <c r="G33"/>
  <c r="S33" s="1"/>
  <c r="R33"/>
  <c r="G25"/>
  <c r="S25" s="1"/>
  <c r="R25"/>
  <c r="H25"/>
  <c r="T25" s="1"/>
  <c r="H17"/>
  <c r="T17" s="1"/>
  <c r="G17"/>
  <c r="S17" s="1"/>
  <c r="R17"/>
  <c r="H7"/>
  <c r="T7" s="1"/>
  <c r="G7"/>
  <c r="S7" s="1"/>
  <c r="R7"/>
  <c r="H38"/>
  <c r="T38" s="1"/>
  <c r="G38"/>
  <c r="S38" s="1"/>
  <c r="R38"/>
  <c r="H34"/>
  <c r="T34" s="1"/>
  <c r="G34"/>
  <c r="S34" s="1"/>
  <c r="R34"/>
  <c r="H30"/>
  <c r="T30" s="1"/>
  <c r="G30"/>
  <c r="S30" s="1"/>
  <c r="R30"/>
  <c r="H26"/>
  <c r="T26" s="1"/>
  <c r="G26"/>
  <c r="S26" s="1"/>
  <c r="R26"/>
  <c r="H22"/>
  <c r="T22" s="1"/>
  <c r="G22"/>
  <c r="S22" s="1"/>
  <c r="R22"/>
  <c r="H18"/>
  <c r="T18" s="1"/>
  <c r="G18"/>
  <c r="S18" s="1"/>
  <c r="R18"/>
  <c r="H14"/>
  <c r="T14" s="1"/>
  <c r="G14"/>
  <c r="S14" s="1"/>
  <c r="R14"/>
  <c r="R10"/>
  <c r="H10"/>
  <c r="T10" s="1"/>
  <c r="G10"/>
  <c r="S10" s="1"/>
  <c r="H13"/>
  <c r="T13" s="1"/>
  <c r="R13"/>
  <c r="G13"/>
  <c r="S13" s="1"/>
  <c r="H39"/>
  <c r="T39" s="1"/>
  <c r="G39"/>
  <c r="S39" s="1"/>
  <c r="R39"/>
  <c r="H35"/>
  <c r="T35" s="1"/>
  <c r="G35"/>
  <c r="S35" s="1"/>
  <c r="R35"/>
  <c r="H31"/>
  <c r="T31" s="1"/>
  <c r="G31"/>
  <c r="S31" s="1"/>
  <c r="R31"/>
  <c r="H27"/>
  <c r="T27" s="1"/>
  <c r="G27"/>
  <c r="S27" s="1"/>
  <c r="R27"/>
  <c r="H23"/>
  <c r="T23" s="1"/>
  <c r="G23"/>
  <c r="S23" s="1"/>
  <c r="R23"/>
  <c r="H19"/>
  <c r="T19" s="1"/>
  <c r="G19"/>
  <c r="S19" s="1"/>
  <c r="R19"/>
  <c r="G15"/>
  <c r="S15" s="1"/>
  <c r="R15"/>
  <c r="H15"/>
  <c r="T15" s="1"/>
  <c r="G11"/>
  <c r="S11" s="1"/>
  <c r="R11"/>
  <c r="H11"/>
  <c r="T11" s="1"/>
  <c r="G37"/>
  <c r="S37" s="1"/>
  <c r="R37"/>
  <c r="H37"/>
  <c r="T37" s="1"/>
  <c r="H29"/>
  <c r="T29" s="1"/>
  <c r="G29"/>
  <c r="S29" s="1"/>
  <c r="R29"/>
  <c r="H21"/>
  <c r="T21" s="1"/>
  <c r="G21"/>
  <c r="S21" s="1"/>
  <c r="R21"/>
  <c r="H9"/>
  <c r="T9" s="1"/>
  <c r="G9"/>
  <c r="S9" s="1"/>
  <c r="R9"/>
  <c r="H40"/>
  <c r="T40" s="1"/>
  <c r="G40"/>
  <c r="S40" s="1"/>
  <c r="R40"/>
  <c r="H36"/>
  <c r="T36" s="1"/>
  <c r="G36"/>
  <c r="S36" s="1"/>
  <c r="R36"/>
  <c r="G32"/>
  <c r="S32" s="1"/>
  <c r="H32"/>
  <c r="T32" s="1"/>
  <c r="R32"/>
  <c r="G28"/>
  <c r="S28" s="1"/>
  <c r="R28"/>
  <c r="H28"/>
  <c r="T28" s="1"/>
  <c r="G24"/>
  <c r="S24" s="1"/>
  <c r="R24"/>
  <c r="H24"/>
  <c r="T24" s="1"/>
  <c r="G20"/>
  <c r="S20" s="1"/>
  <c r="R20"/>
  <c r="H20"/>
  <c r="T20" s="1"/>
  <c r="H16"/>
  <c r="T16" s="1"/>
  <c r="G16"/>
  <c r="S16" s="1"/>
  <c r="R16"/>
  <c r="H12"/>
  <c r="T12" s="1"/>
  <c r="G12"/>
  <c r="S12" s="1"/>
  <c r="R12"/>
  <c r="H8"/>
  <c r="T8" s="1"/>
  <c r="G8"/>
  <c r="S8" s="1"/>
  <c r="R8"/>
  <c r="K15" l="1"/>
  <c r="K37"/>
  <c r="K11"/>
  <c r="K7"/>
  <c r="K20"/>
  <c r="K24"/>
  <c r="K28"/>
  <c r="X37"/>
  <c r="K13"/>
  <c r="K25"/>
  <c r="W32"/>
  <c r="Y32" s="1"/>
  <c r="AB32" s="1"/>
  <c r="W10"/>
  <c r="Y10" s="1"/>
  <c r="AB10" s="1"/>
  <c r="AC10" s="1"/>
  <c r="X10"/>
  <c r="W40"/>
  <c r="W19"/>
  <c r="W23"/>
  <c r="Y23" s="1"/>
  <c r="AB23" s="1"/>
  <c r="AC23" s="1"/>
  <c r="W31"/>
  <c r="Y31" s="1"/>
  <c r="AB31" s="1"/>
  <c r="AC31" s="1"/>
  <c r="W39"/>
  <c r="Y39" s="1"/>
  <c r="AB39" s="1"/>
  <c r="AC39" s="1"/>
  <c r="W38"/>
  <c r="X20"/>
  <c r="W20"/>
  <c r="X24"/>
  <c r="W24"/>
  <c r="X28"/>
  <c r="W28"/>
  <c r="Y28" s="1"/>
  <c r="AB28" s="1"/>
  <c r="AC28" s="1"/>
  <c r="W11"/>
  <c r="Y11" s="1"/>
  <c r="AB11" s="1"/>
  <c r="AC11" s="1"/>
  <c r="X11"/>
  <c r="X15"/>
  <c r="W15"/>
  <c r="Y15" s="1"/>
  <c r="AB15" s="1"/>
  <c r="AC15" s="1"/>
  <c r="X13"/>
  <c r="W13"/>
  <c r="Y13" s="1"/>
  <c r="AB13" s="1"/>
  <c r="AC13" s="1"/>
  <c r="W25"/>
  <c r="X25"/>
  <c r="X8"/>
  <c r="W8"/>
  <c r="X12"/>
  <c r="W12"/>
  <c r="X16"/>
  <c r="W16"/>
  <c r="W36"/>
  <c r="Y36" s="1"/>
  <c r="AB36" s="1"/>
  <c r="AC36" s="1"/>
  <c r="X36"/>
  <c r="X9"/>
  <c r="W9"/>
  <c r="Y9" s="1"/>
  <c r="AB9" s="1"/>
  <c r="AC9" s="1"/>
  <c r="X21"/>
  <c r="W21"/>
  <c r="Y21" s="1"/>
  <c r="AB21" s="1"/>
  <c r="AC21" s="1"/>
  <c r="W29"/>
  <c r="X29"/>
  <c r="X27"/>
  <c r="W27"/>
  <c r="W35"/>
  <c r="X35"/>
  <c r="X14"/>
  <c r="W14"/>
  <c r="Y14" s="1"/>
  <c r="AB14" s="1"/>
  <c r="AC14" s="1"/>
  <c r="X18"/>
  <c r="W18"/>
  <c r="Y18" s="1"/>
  <c r="AB18" s="1"/>
  <c r="AC18" s="1"/>
  <c r="W22"/>
  <c r="X22"/>
  <c r="X26"/>
  <c r="W26"/>
  <c r="X30"/>
  <c r="W30"/>
  <c r="Y30" s="1"/>
  <c r="AB30" s="1"/>
  <c r="AC30" s="1"/>
  <c r="X34"/>
  <c r="W34"/>
  <c r="X17"/>
  <c r="W17"/>
  <c r="Y17" s="1"/>
  <c r="AB17" s="1"/>
  <c r="AC17" s="1"/>
  <c r="X33"/>
  <c r="W33"/>
  <c r="X41"/>
  <c r="W41"/>
  <c r="Y41" s="1"/>
  <c r="AB41" s="1"/>
  <c r="AC41" s="1"/>
  <c r="X32"/>
  <c r="X40"/>
  <c r="W37"/>
  <c r="Y37" s="1"/>
  <c r="AB37" s="1"/>
  <c r="AC37" s="1"/>
  <c r="X19"/>
  <c r="X23"/>
  <c r="X31"/>
  <c r="X39"/>
  <c r="X38"/>
  <c r="X7"/>
  <c r="W7"/>
  <c r="Y7" s="1"/>
  <c r="K8"/>
  <c r="K12"/>
  <c r="K16"/>
  <c r="K32"/>
  <c r="K36"/>
  <c r="K40"/>
  <c r="K9"/>
  <c r="K21"/>
  <c r="K29"/>
  <c r="K19"/>
  <c r="K23"/>
  <c r="K27"/>
  <c r="K31"/>
  <c r="K35"/>
  <c r="K39"/>
  <c r="K10"/>
  <c r="K14"/>
  <c r="K18"/>
  <c r="K22"/>
  <c r="K26"/>
  <c r="K30"/>
  <c r="K34"/>
  <c r="K38"/>
  <c r="K17"/>
  <c r="K33"/>
  <c r="K41"/>
  <c r="AC32" l="1"/>
  <c r="Y29"/>
  <c r="AB29" s="1"/>
  <c r="AC29" s="1"/>
  <c r="AB7"/>
  <c r="AC7" s="1"/>
  <c r="Y33"/>
  <c r="AB33" s="1"/>
  <c r="AC33" s="1"/>
  <c r="Y34"/>
  <c r="AB34" s="1"/>
  <c r="AC34" s="1"/>
  <c r="Y26"/>
  <c r="AB26" s="1"/>
  <c r="AC26" s="1"/>
  <c r="Y16"/>
  <c r="AB16" s="1"/>
  <c r="AC16" s="1"/>
  <c r="Y8"/>
  <c r="AB8" s="1"/>
  <c r="AC8" s="1"/>
  <c r="Y20"/>
  <c r="AB20" s="1"/>
  <c r="AC20" s="1"/>
  <c r="Y22"/>
  <c r="AB22" s="1"/>
  <c r="AC22" s="1"/>
  <c r="Y25"/>
  <c r="AB25" s="1"/>
  <c r="AC25" s="1"/>
  <c r="Y40"/>
  <c r="AB40" s="1"/>
  <c r="AC40" s="1"/>
  <c r="Y35"/>
  <c r="AB35" s="1"/>
  <c r="AC35" s="1"/>
  <c r="Y27"/>
  <c r="AB27" s="1"/>
  <c r="AC27" s="1"/>
  <c r="Y12"/>
  <c r="AB12" s="1"/>
  <c r="AC12" s="1"/>
  <c r="Y24"/>
  <c r="AB24" s="1"/>
  <c r="AC24" s="1"/>
  <c r="Y38"/>
  <c r="AB38" s="1"/>
  <c r="AC38" s="1"/>
  <c r="Y19"/>
  <c r="AB19" s="1"/>
  <c r="AC19" s="1"/>
  <c r="G7" i="274" l="1"/>
  <c r="G8"/>
  <c r="G10"/>
  <c r="G11"/>
  <c r="G12"/>
  <c r="G14"/>
  <c r="G15"/>
  <c r="G16"/>
  <c r="G17"/>
  <c r="G18"/>
  <c r="G19"/>
  <c r="G20"/>
  <c r="G22"/>
  <c r="G23"/>
  <c r="G24"/>
  <c r="G26"/>
  <c r="G27"/>
  <c r="G28"/>
  <c r="G29"/>
  <c r="G30"/>
  <c r="G31"/>
  <c r="G32"/>
  <c r="G34"/>
  <c r="G35"/>
  <c r="G36"/>
  <c r="G38"/>
  <c r="G39"/>
  <c r="G40"/>
  <c r="E44"/>
  <c r="E54" s="1"/>
  <c r="E45"/>
  <c r="E55" s="1"/>
  <c r="E43"/>
  <c r="E53" s="1"/>
  <c r="A46"/>
  <c r="A1"/>
  <c r="E6"/>
  <c r="G6" s="1"/>
  <c r="G9"/>
  <c r="G13"/>
  <c r="G21"/>
  <c r="G25"/>
  <c r="G33"/>
  <c r="G37"/>
  <c r="G17" i="273"/>
  <c r="H17"/>
  <c r="I17"/>
  <c r="F17"/>
  <c r="B1"/>
  <c r="B7"/>
  <c r="B8"/>
  <c r="B9"/>
  <c r="B10"/>
  <c r="B11"/>
  <c r="B12"/>
  <c r="B13"/>
  <c r="B14"/>
  <c r="B15"/>
  <c r="B16"/>
  <c r="B6"/>
  <c r="H54" i="156" l="1"/>
  <c r="H49"/>
  <c r="H39"/>
  <c r="H32"/>
  <c r="G29" i="157"/>
  <c r="C15" i="272"/>
  <c r="C14"/>
  <c r="C13"/>
  <c r="C12"/>
  <c r="C11"/>
  <c r="C10"/>
  <c r="C9"/>
  <c r="C8"/>
  <c r="C7"/>
  <c r="C6"/>
  <c r="C5"/>
  <c r="C4"/>
  <c r="B4" s="1"/>
  <c r="C2"/>
  <c r="C1"/>
  <c r="G16" i="158"/>
  <c r="G26"/>
  <c r="G31"/>
  <c r="H10" i="265"/>
  <c r="F7"/>
  <c r="G12"/>
  <c r="D7"/>
  <c r="E12"/>
  <c r="D32"/>
  <c r="D31"/>
  <c r="G30"/>
  <c r="F29"/>
  <c r="D29"/>
  <c r="G28"/>
  <c r="C28"/>
  <c r="E25"/>
  <c r="E24"/>
  <c r="C34"/>
  <c r="C6"/>
  <c r="C5"/>
  <c r="D4"/>
  <c r="A2"/>
  <c r="E26" s="1"/>
  <c r="I9" i="135"/>
  <c r="G9"/>
  <c r="F52" i="57"/>
  <c r="F51"/>
  <c r="F49"/>
  <c r="F48"/>
  <c r="M29"/>
  <c r="D15"/>
  <c r="B2" i="262"/>
  <c r="B2" i="261"/>
  <c r="B2" i="260"/>
  <c r="A30" s="1"/>
  <c r="B1" i="259"/>
  <c r="A24" s="1"/>
  <c r="C2" i="258"/>
  <c r="C8"/>
  <c r="C7"/>
  <c r="C6"/>
  <c r="C5"/>
  <c r="C4"/>
  <c r="B4" s="1"/>
  <c r="C1"/>
  <c r="A63" s="1"/>
  <c r="H9" i="135" l="1"/>
  <c r="B5" i="272"/>
  <c r="B6" s="1"/>
  <c r="B7" s="1"/>
  <c r="B8" s="1"/>
  <c r="B9" s="1"/>
  <c r="B10" s="1"/>
  <c r="B11" s="1"/>
  <c r="B12" s="1"/>
  <c r="B13" s="1"/>
  <c r="B14" s="1"/>
  <c r="B15" s="1"/>
  <c r="A28" i="261"/>
  <c r="A54" i="260"/>
  <c r="A72" i="259"/>
  <c r="A48"/>
  <c r="B5" i="258"/>
  <c r="B6" s="1"/>
  <c r="B7" s="1"/>
  <c r="B8" s="1"/>
  <c r="A18"/>
  <c r="A87"/>
  <c r="A39"/>
  <c r="E9" i="247"/>
  <c r="E10"/>
  <c r="E8"/>
  <c r="C9"/>
  <c r="C30" s="1"/>
  <c r="C10"/>
  <c r="C29"/>
  <c r="A9"/>
  <c r="A10"/>
  <c r="G23" i="251"/>
  <c r="B16"/>
  <c r="B15"/>
  <c r="G26" i="236"/>
  <c r="G28"/>
  <c r="G27"/>
  <c r="G25"/>
  <c r="E22" i="185"/>
  <c r="J10" i="135" l="1"/>
  <c r="D21" i="197"/>
  <c r="D4"/>
  <c r="B30" i="247"/>
  <c r="B31"/>
  <c r="C31"/>
  <c r="A30"/>
  <c r="A31"/>
  <c r="A29"/>
  <c r="E30"/>
  <c r="E31"/>
  <c r="E29"/>
  <c r="B29"/>
  <c r="D8"/>
  <c r="D29" s="1"/>
  <c r="D9"/>
  <c r="D30" s="1"/>
  <c r="D10"/>
  <c r="D31" s="1"/>
  <c r="L8" i="3"/>
  <c r="H15" i="186"/>
  <c r="F14"/>
  <c r="D27" i="185"/>
  <c r="C19"/>
  <c r="F11"/>
  <c r="C20" i="184"/>
  <c r="C33" s="1"/>
  <c r="C12" i="185"/>
  <c r="G32" i="183"/>
  <c r="A32"/>
  <c r="A2" i="184"/>
  <c r="H13" i="183"/>
  <c r="C22" s="1"/>
  <c r="H12"/>
  <c r="F36" i="184"/>
  <c r="D35"/>
  <c r="D28"/>
  <c r="E25"/>
  <c r="C104" i="57"/>
  <c r="C105" s="1"/>
  <c r="C106" s="1"/>
  <c r="C95"/>
  <c r="C96" s="1"/>
  <c r="C97" s="1"/>
  <c r="C98" s="1"/>
  <c r="C99" s="1"/>
  <c r="C100" s="1"/>
  <c r="C101" s="1"/>
  <c r="C102" s="1"/>
  <c r="C103" s="1"/>
  <c r="E11"/>
  <c r="H3" i="184"/>
  <c r="C3"/>
  <c r="C3" i="251"/>
  <c r="F36" i="185" l="1"/>
  <c r="E37" s="1"/>
  <c r="S9" i="333"/>
  <c r="H9" s="1"/>
  <c r="F37" i="184"/>
  <c r="K48" i="57"/>
  <c r="C13"/>
  <c r="K13"/>
  <c r="G13"/>
  <c r="B21" i="239"/>
  <c r="G40"/>
  <c r="G39"/>
  <c r="E38" i="265" l="1"/>
  <c r="I9" i="3"/>
  <c r="I12"/>
  <c r="I14"/>
  <c r="I15"/>
  <c r="I8"/>
  <c r="A35" i="248"/>
  <c r="E28"/>
  <c r="E20"/>
  <c r="E33" s="1"/>
  <c r="E42" s="1"/>
  <c r="B35"/>
  <c r="B8"/>
  <c r="B30" s="1"/>
  <c r="A8"/>
  <c r="E4"/>
  <c r="E26" s="1"/>
  <c r="B4"/>
  <c r="C16" s="1"/>
  <c r="C17" s="1"/>
  <c r="C38" s="1"/>
  <c r="C39" s="1"/>
  <c r="A2"/>
  <c r="A24" s="1"/>
  <c r="G14" i="247"/>
  <c r="G35" s="1"/>
  <c r="B14"/>
  <c r="B35" s="1"/>
  <c r="B4"/>
  <c r="B25" s="1"/>
  <c r="F35"/>
  <c r="A35"/>
  <c r="B22" i="239"/>
  <c r="B23"/>
  <c r="B24"/>
  <c r="B25"/>
  <c r="L9" i="3"/>
  <c r="S9" s="1"/>
  <c r="L11"/>
  <c r="S11" s="1"/>
  <c r="L12"/>
  <c r="S12" s="1"/>
  <c r="L14"/>
  <c r="S14" s="1"/>
  <c r="L15"/>
  <c r="S15" s="1"/>
  <c r="G9" i="239"/>
  <c r="F9"/>
  <c r="E21" i="247"/>
  <c r="E33" s="1"/>
  <c r="E42" s="1"/>
  <c r="A2" i="124"/>
  <c r="E27" i="247"/>
  <c r="E4"/>
  <c r="E17" s="1"/>
  <c r="E18" s="1"/>
  <c r="E38" s="1"/>
  <c r="E39" s="1"/>
  <c r="A2"/>
  <c r="A23" s="1"/>
  <c r="B17" i="163"/>
  <c r="G16"/>
  <c r="D7" i="237"/>
  <c r="D5"/>
  <c r="E4"/>
  <c r="E8" i="189"/>
  <c r="D17" i="241"/>
  <c r="F15"/>
  <c r="F14"/>
  <c r="F16"/>
  <c r="F13"/>
  <c r="F12"/>
  <c r="D23"/>
  <c r="D32" s="1"/>
  <c r="D22"/>
  <c r="D31" s="1"/>
  <c r="D21"/>
  <c r="D30" s="1"/>
  <c r="D18" i="239"/>
  <c r="D28" s="1"/>
  <c r="D19"/>
  <c r="D29" s="1"/>
  <c r="D17"/>
  <c r="D27" s="1"/>
  <c r="S10" i="333" l="1"/>
  <c r="H10" s="1"/>
  <c r="D30" i="265"/>
  <c r="B42" s="1"/>
  <c r="A13"/>
  <c r="D8" i="248"/>
  <c r="D30" s="1"/>
  <c r="E16"/>
  <c r="E17" s="1"/>
  <c r="E38" s="1"/>
  <c r="E39" s="1"/>
  <c r="C30"/>
  <c r="B26"/>
  <c r="E25" i="247"/>
  <c r="C17"/>
  <c r="C18" s="1"/>
  <c r="C38" s="1"/>
  <c r="C39" s="1"/>
  <c r="F17" i="241"/>
  <c r="G43" s="1"/>
  <c r="G45" s="1"/>
  <c r="E14" i="239"/>
  <c r="F14"/>
  <c r="G14"/>
  <c r="D14"/>
  <c r="C6" i="183"/>
  <c r="D5"/>
  <c r="C7" i="184"/>
  <c r="C6"/>
  <c r="D5"/>
  <c r="A43" i="241" l="1"/>
  <c r="G42" i="239"/>
  <c r="A40"/>
  <c r="B2" i="238"/>
  <c r="C6"/>
  <c r="C7"/>
  <c r="C5"/>
  <c r="H8" i="237"/>
  <c r="J50"/>
  <c r="J49"/>
  <c r="A2" i="235" l="1"/>
  <c r="O54"/>
  <c r="O53"/>
  <c r="O52"/>
  <c r="C28" i="137"/>
  <c r="C46" i="138"/>
  <c r="D52" i="135"/>
  <c r="F20" i="230"/>
  <c r="F21"/>
  <c r="F19"/>
  <c r="A2"/>
  <c r="C30" i="229"/>
  <c r="C31"/>
  <c r="C29"/>
  <c r="A2"/>
  <c r="A1" i="227"/>
  <c r="A1" i="226"/>
  <c r="A38" i="158"/>
  <c r="K6" i="57"/>
  <c r="B10" i="212"/>
  <c r="B5" i="210"/>
  <c r="D25" i="162"/>
  <c r="F5" i="51"/>
  <c r="D25" i="153"/>
  <c r="E24" i="187"/>
  <c r="E24" i="159"/>
  <c r="B33" i="233"/>
  <c r="E17"/>
  <c r="B20" s="1"/>
  <c r="G14"/>
  <c r="D27" s="1"/>
  <c r="C24" i="178"/>
  <c r="H26"/>
  <c r="B10"/>
  <c r="G9"/>
  <c r="J32" s="1"/>
  <c r="C32" s="1"/>
  <c r="D9"/>
  <c r="J11" s="1"/>
  <c r="C12" s="1"/>
  <c r="G7"/>
  <c r="B25" s="1"/>
  <c r="G27" i="233"/>
  <c r="C26"/>
  <c r="C7"/>
  <c r="G8" i="155"/>
  <c r="F26" s="1"/>
  <c r="D31"/>
  <c r="B29"/>
  <c r="H28"/>
  <c r="C28"/>
  <c r="B28"/>
  <c r="G9"/>
  <c r="G27" s="1"/>
  <c r="B9"/>
  <c r="B27" s="1"/>
  <c r="C22" i="154"/>
  <c r="C34" s="1"/>
  <c r="B38"/>
  <c r="I37"/>
  <c r="C37"/>
  <c r="K36"/>
  <c r="F36"/>
  <c r="C35"/>
  <c r="J34"/>
  <c r="G34"/>
  <c r="F23"/>
  <c r="F35" s="1"/>
  <c r="C46" i="134"/>
  <c r="C12"/>
  <c r="B12"/>
  <c r="C27" i="226"/>
  <c r="F24" i="216"/>
  <c r="C16" i="133"/>
  <c r="B16"/>
  <c r="C11"/>
  <c r="C12"/>
  <c r="C13"/>
  <c r="A34" i="9"/>
  <c r="B34"/>
  <c r="C34"/>
  <c r="A35"/>
  <c r="B35"/>
  <c r="C35"/>
  <c r="A36"/>
  <c r="B36"/>
  <c r="C36"/>
  <c r="A37"/>
  <c r="B37"/>
  <c r="C37"/>
  <c r="A38"/>
  <c r="B38"/>
  <c r="C38"/>
  <c r="A39"/>
  <c r="B39"/>
  <c r="C39"/>
  <c r="A40"/>
  <c r="B40"/>
  <c r="C40"/>
  <c r="A41"/>
  <c r="B41"/>
  <c r="C41"/>
  <c r="A42"/>
  <c r="B42"/>
  <c r="C42"/>
  <c r="A43"/>
  <c r="B43"/>
  <c r="C43"/>
  <c r="A44"/>
  <c r="B44"/>
  <c r="C44"/>
  <c r="A45"/>
  <c r="B45"/>
  <c r="C45"/>
  <c r="A22"/>
  <c r="B22"/>
  <c r="C22"/>
  <c r="A23"/>
  <c r="B23"/>
  <c r="C23"/>
  <c r="A24"/>
  <c r="B24"/>
  <c r="C24"/>
  <c r="A25"/>
  <c r="B25"/>
  <c r="C25"/>
  <c r="A26"/>
  <c r="B26"/>
  <c r="C26"/>
  <c r="A27"/>
  <c r="B27"/>
  <c r="C27"/>
  <c r="A28"/>
  <c r="B28"/>
  <c r="C28"/>
  <c r="A29"/>
  <c r="B29"/>
  <c r="C29"/>
  <c r="A30"/>
  <c r="B30"/>
  <c r="C30"/>
  <c r="A31"/>
  <c r="B31"/>
  <c r="C31"/>
  <c r="A32"/>
  <c r="B32"/>
  <c r="C32"/>
  <c r="A33"/>
  <c r="B33"/>
  <c r="C33"/>
  <c r="D8"/>
  <c r="D9"/>
  <c r="D7"/>
  <c r="A1"/>
  <c r="C21"/>
  <c r="B21"/>
  <c r="A21"/>
  <c r="C20"/>
  <c r="B20"/>
  <c r="A20"/>
  <c r="C19"/>
  <c r="B19"/>
  <c r="A19"/>
  <c r="C18"/>
  <c r="B18"/>
  <c r="A18"/>
  <c r="C17"/>
  <c r="B17"/>
  <c r="A17"/>
  <c r="C16"/>
  <c r="B16"/>
  <c r="A16"/>
  <c r="C15"/>
  <c r="B15"/>
  <c r="A15"/>
  <c r="C14"/>
  <c r="B14"/>
  <c r="A14"/>
  <c r="C13"/>
  <c r="B13"/>
  <c r="A13"/>
  <c r="C12"/>
  <c r="B12"/>
  <c r="A12"/>
  <c r="C11"/>
  <c r="B11"/>
  <c r="A11"/>
  <c r="H37" i="210"/>
  <c r="F35"/>
  <c r="F36"/>
  <c r="F34"/>
  <c r="F14"/>
  <c r="F13"/>
  <c r="A1"/>
  <c r="F26" i="212"/>
  <c r="F27"/>
  <c r="F25"/>
  <c r="E21"/>
  <c r="H28" s="1"/>
  <c r="A5"/>
  <c r="F41" i="209"/>
  <c r="F40"/>
  <c r="A41"/>
  <c r="A40"/>
  <c r="E9"/>
  <c r="D6" i="197"/>
  <c r="D5"/>
  <c r="B7" i="124"/>
  <c r="V6" i="130" l="1"/>
  <c r="E18"/>
  <c r="G18"/>
  <c r="H18"/>
  <c r="J18"/>
  <c r="K18"/>
  <c r="M18"/>
  <c r="N18"/>
  <c r="P18"/>
  <c r="Q18"/>
  <c r="S18"/>
  <c r="T18"/>
  <c r="D18"/>
  <c r="A2"/>
  <c r="B6" s="1"/>
  <c r="C8" i="153"/>
  <c r="E28" s="1"/>
  <c r="A8"/>
  <c r="C28" s="1"/>
  <c r="C8" i="159"/>
  <c r="C27" s="1"/>
  <c r="E22" i="108"/>
  <c r="E40" s="1"/>
  <c r="H21"/>
  <c r="G39" s="1"/>
  <c r="D21"/>
  <c r="G38" s="1"/>
  <c r="A1" i="129"/>
  <c r="C32"/>
  <c r="E32"/>
  <c r="F32"/>
  <c r="H32"/>
  <c r="I32"/>
  <c r="K32"/>
  <c r="L32"/>
  <c r="N32"/>
  <c r="O32"/>
  <c r="Q32"/>
  <c r="R32"/>
  <c r="B32"/>
  <c r="C19"/>
  <c r="E19"/>
  <c r="F19"/>
  <c r="H19"/>
  <c r="I19"/>
  <c r="K19"/>
  <c r="L19"/>
  <c r="N19"/>
  <c r="O19"/>
  <c r="Q19"/>
  <c r="R19"/>
  <c r="B19"/>
  <c r="C14"/>
  <c r="E14"/>
  <c r="F14"/>
  <c r="H14"/>
  <c r="I14"/>
  <c r="K14"/>
  <c r="L14"/>
  <c r="N14"/>
  <c r="O14"/>
  <c r="Q14"/>
  <c r="R14"/>
  <c r="B14"/>
  <c r="C10"/>
  <c r="C33" s="1"/>
  <c r="E10"/>
  <c r="F10"/>
  <c r="H10"/>
  <c r="I10"/>
  <c r="K10"/>
  <c r="L10"/>
  <c r="N10"/>
  <c r="O10"/>
  <c r="Q10"/>
  <c r="R10"/>
  <c r="B10"/>
  <c r="B33" s="1"/>
  <c r="U6"/>
  <c r="U7"/>
  <c r="U8"/>
  <c r="U9"/>
  <c r="U11"/>
  <c r="U12"/>
  <c r="U13"/>
  <c r="U15"/>
  <c r="U16"/>
  <c r="U17"/>
  <c r="U18"/>
  <c r="U20"/>
  <c r="U21"/>
  <c r="U22"/>
  <c r="U23"/>
  <c r="U24"/>
  <c r="U25"/>
  <c r="U26"/>
  <c r="U27"/>
  <c r="U28"/>
  <c r="U29"/>
  <c r="U30"/>
  <c r="U31"/>
  <c r="U5"/>
  <c r="T6"/>
  <c r="T7"/>
  <c r="T8"/>
  <c r="T9"/>
  <c r="T11"/>
  <c r="T12"/>
  <c r="T13"/>
  <c r="T15"/>
  <c r="T16"/>
  <c r="T17"/>
  <c r="T18"/>
  <c r="T20"/>
  <c r="T21"/>
  <c r="T22"/>
  <c r="T23"/>
  <c r="T24"/>
  <c r="T25"/>
  <c r="T26"/>
  <c r="T27"/>
  <c r="T28"/>
  <c r="T29"/>
  <c r="T30"/>
  <c r="T31"/>
  <c r="T5"/>
  <c r="S6"/>
  <c r="S7"/>
  <c r="S8"/>
  <c r="S9"/>
  <c r="S11"/>
  <c r="S12"/>
  <c r="S13"/>
  <c r="S15"/>
  <c r="S16"/>
  <c r="S17"/>
  <c r="S18"/>
  <c r="S20"/>
  <c r="S21"/>
  <c r="S22"/>
  <c r="S23"/>
  <c r="S24"/>
  <c r="S25"/>
  <c r="S26"/>
  <c r="S27"/>
  <c r="S28"/>
  <c r="S29"/>
  <c r="S30"/>
  <c r="S31"/>
  <c r="S5"/>
  <c r="P6"/>
  <c r="P7"/>
  <c r="P8"/>
  <c r="P9"/>
  <c r="P11"/>
  <c r="P12"/>
  <c r="P13"/>
  <c r="P15"/>
  <c r="P16"/>
  <c r="P17"/>
  <c r="P18"/>
  <c r="P20"/>
  <c r="P21"/>
  <c r="P22"/>
  <c r="P23"/>
  <c r="P24"/>
  <c r="P25"/>
  <c r="P26"/>
  <c r="P27"/>
  <c r="P28"/>
  <c r="P29"/>
  <c r="P30"/>
  <c r="P31"/>
  <c r="P5"/>
  <c r="M6"/>
  <c r="M7"/>
  <c r="M8"/>
  <c r="M9"/>
  <c r="M11"/>
  <c r="M12"/>
  <c r="M13"/>
  <c r="M15"/>
  <c r="M16"/>
  <c r="M17"/>
  <c r="M18"/>
  <c r="M20"/>
  <c r="M21"/>
  <c r="M22"/>
  <c r="M23"/>
  <c r="M24"/>
  <c r="M25"/>
  <c r="M26"/>
  <c r="M27"/>
  <c r="M28"/>
  <c r="M29"/>
  <c r="M30"/>
  <c r="M31"/>
  <c r="M5"/>
  <c r="J6"/>
  <c r="J7"/>
  <c r="J8"/>
  <c r="J9"/>
  <c r="J11"/>
  <c r="J12"/>
  <c r="J13"/>
  <c r="J15"/>
  <c r="J16"/>
  <c r="J17"/>
  <c r="J18"/>
  <c r="J20"/>
  <c r="J21"/>
  <c r="J22"/>
  <c r="J23"/>
  <c r="J24"/>
  <c r="J25"/>
  <c r="J26"/>
  <c r="J27"/>
  <c r="J28"/>
  <c r="J29"/>
  <c r="J30"/>
  <c r="J31"/>
  <c r="J5"/>
  <c r="G6"/>
  <c r="G7"/>
  <c r="G8"/>
  <c r="G9"/>
  <c r="G11"/>
  <c r="G12"/>
  <c r="G13"/>
  <c r="G15"/>
  <c r="G16"/>
  <c r="G17"/>
  <c r="G18"/>
  <c r="G20"/>
  <c r="G21"/>
  <c r="G22"/>
  <c r="G23"/>
  <c r="G24"/>
  <c r="G25"/>
  <c r="G26"/>
  <c r="G27"/>
  <c r="G28"/>
  <c r="G29"/>
  <c r="G30"/>
  <c r="G31"/>
  <c r="G5"/>
  <c r="D6"/>
  <c r="V6" s="1"/>
  <c r="D7"/>
  <c r="D8"/>
  <c r="D9"/>
  <c r="V9" s="1"/>
  <c r="D11"/>
  <c r="D12"/>
  <c r="V12" s="1"/>
  <c r="D13"/>
  <c r="D15"/>
  <c r="V15" s="1"/>
  <c r="D16"/>
  <c r="V16" s="1"/>
  <c r="D17"/>
  <c r="V17" s="1"/>
  <c r="D18"/>
  <c r="V18" s="1"/>
  <c r="D20"/>
  <c r="V20" s="1"/>
  <c r="D21"/>
  <c r="V21" s="1"/>
  <c r="D22"/>
  <c r="V22" s="1"/>
  <c r="D23"/>
  <c r="V23" s="1"/>
  <c r="D24"/>
  <c r="D25"/>
  <c r="V25" s="1"/>
  <c r="D26"/>
  <c r="V26" s="1"/>
  <c r="D27"/>
  <c r="V27" s="1"/>
  <c r="D28"/>
  <c r="D29"/>
  <c r="V29" s="1"/>
  <c r="D30"/>
  <c r="V30" s="1"/>
  <c r="D31"/>
  <c r="V31" s="1"/>
  <c r="D5"/>
  <c r="A30" i="189"/>
  <c r="D30"/>
  <c r="F30"/>
  <c r="J30"/>
  <c r="A31"/>
  <c r="B31"/>
  <c r="F31"/>
  <c r="H31"/>
  <c r="J31"/>
  <c r="A32"/>
  <c r="C32"/>
  <c r="D32"/>
  <c r="E32"/>
  <c r="F32"/>
  <c r="A33"/>
  <c r="E33"/>
  <c r="A34"/>
  <c r="A35"/>
  <c r="A29"/>
  <c r="A25"/>
  <c r="A27"/>
  <c r="F16"/>
  <c r="F37" s="1"/>
  <c r="F17"/>
  <c r="F38" s="1"/>
  <c r="F15"/>
  <c r="F36" s="1"/>
  <c r="B9"/>
  <c r="B30" s="1"/>
  <c r="E29"/>
  <c r="C27" i="184"/>
  <c r="A3" i="189"/>
  <c r="A24" s="1"/>
  <c r="E8" i="187"/>
  <c r="C8"/>
  <c r="E8" i="159"/>
  <c r="E26" s="1"/>
  <c r="C9" i="127"/>
  <c r="B27" s="1"/>
  <c r="C28" s="1"/>
  <c r="I18" i="57"/>
  <c r="K11"/>
  <c r="D10" i="128"/>
  <c r="A10"/>
  <c r="D27" i="127"/>
  <c r="E28" s="1"/>
  <c r="B5" i="125"/>
  <c r="C10"/>
  <c r="D10" s="1"/>
  <c r="B10"/>
  <c r="A10"/>
  <c r="G10" i="135"/>
  <c r="D27" i="124"/>
  <c r="D28" s="1"/>
  <c r="F9"/>
  <c r="D9"/>
  <c r="B9"/>
  <c r="E27" i="186"/>
  <c r="U19" i="129" l="1"/>
  <c r="V8"/>
  <c r="V7"/>
  <c r="D14"/>
  <c r="G14"/>
  <c r="J14"/>
  <c r="M14"/>
  <c r="P14"/>
  <c r="S14"/>
  <c r="O33"/>
  <c r="D10"/>
  <c r="D33" s="1"/>
  <c r="G10"/>
  <c r="G19"/>
  <c r="J10"/>
  <c r="J19"/>
  <c r="M10"/>
  <c r="M19"/>
  <c r="P10"/>
  <c r="S10"/>
  <c r="S19"/>
  <c r="V28"/>
  <c r="G32"/>
  <c r="S32"/>
  <c r="V13"/>
  <c r="H33"/>
  <c r="I33"/>
  <c r="D19"/>
  <c r="M32"/>
  <c r="U10"/>
  <c r="D32"/>
  <c r="V24"/>
  <c r="J32"/>
  <c r="P32"/>
  <c r="P19"/>
  <c r="K33"/>
  <c r="E33"/>
  <c r="V5"/>
  <c r="C27" i="153"/>
  <c r="E27"/>
  <c r="E27" i="159"/>
  <c r="Q33" i="129"/>
  <c r="L33"/>
  <c r="U32"/>
  <c r="F33"/>
  <c r="R33"/>
  <c r="N33"/>
  <c r="T19"/>
  <c r="U14"/>
  <c r="V11"/>
  <c r="T14"/>
  <c r="T32"/>
  <c r="T10"/>
  <c r="C26" i="159"/>
  <c r="A3" i="131"/>
  <c r="A2" i="132"/>
  <c r="A1" i="133"/>
  <c r="C9" i="134"/>
  <c r="C10"/>
  <c r="C8"/>
  <c r="A1"/>
  <c r="G28" i="144"/>
  <c r="G29"/>
  <c r="G27"/>
  <c r="A2"/>
  <c r="A1" i="145"/>
  <c r="E23" i="146"/>
  <c r="E24"/>
  <c r="E22"/>
  <c r="A1"/>
  <c r="D37" i="147"/>
  <c r="D38"/>
  <c r="A1"/>
  <c r="A1" i="148"/>
  <c r="B22" i="149"/>
  <c r="B23"/>
  <c r="B21"/>
  <c r="E29"/>
  <c r="D3"/>
  <c r="E15" i="150"/>
  <c r="E22" s="1"/>
  <c r="E16"/>
  <c r="E23" s="1"/>
  <c r="E14"/>
  <c r="E21" s="1"/>
  <c r="A12"/>
  <c r="A1"/>
  <c r="B12" s="1"/>
  <c r="A2" i="152"/>
  <c r="G16" i="155"/>
  <c r="G34" s="1"/>
  <c r="G17"/>
  <c r="G35" s="1"/>
  <c r="G15"/>
  <c r="G33" s="1"/>
  <c r="B3"/>
  <c r="B21" s="1"/>
  <c r="H73" i="156"/>
  <c r="H74"/>
  <c r="H72"/>
  <c r="C7"/>
  <c r="D3"/>
  <c r="H65"/>
  <c r="A35" i="157"/>
  <c r="E33"/>
  <c r="E40" s="1"/>
  <c r="E34"/>
  <c r="E41" s="1"/>
  <c r="E32"/>
  <c r="E39" s="1"/>
  <c r="E36" i="158"/>
  <c r="E43" s="1"/>
  <c r="E37"/>
  <c r="E44" s="1"/>
  <c r="E35"/>
  <c r="E42" s="1"/>
  <c r="A1"/>
  <c r="E23" i="188"/>
  <c r="E22"/>
  <c r="E21"/>
  <c r="A1"/>
  <c r="A1" i="161"/>
  <c r="E17"/>
  <c r="E18"/>
  <c r="E16"/>
  <c r="D21" i="162"/>
  <c r="D32" s="1"/>
  <c r="D22"/>
  <c r="D33" s="1"/>
  <c r="D20"/>
  <c r="D31" s="1"/>
  <c r="D16"/>
  <c r="A2"/>
  <c r="C6" i="57"/>
  <c r="A1" i="165"/>
  <c r="A1" i="164"/>
  <c r="O46"/>
  <c r="P46"/>
  <c r="Q46"/>
  <c r="E27" i="187"/>
  <c r="E26"/>
  <c r="C27"/>
  <c r="C26"/>
  <c r="A6" i="163"/>
  <c r="F31"/>
  <c r="F32"/>
  <c r="F30"/>
  <c r="D32" i="143"/>
  <c r="D33"/>
  <c r="D31"/>
  <c r="A1"/>
  <c r="F21" i="187"/>
  <c r="F32" s="1"/>
  <c r="F20"/>
  <c r="F31" s="1"/>
  <c r="F19"/>
  <c r="F30" s="1"/>
  <c r="G14"/>
  <c r="C14"/>
  <c r="A2"/>
  <c r="A2" i="159"/>
  <c r="F20"/>
  <c r="F31" s="1"/>
  <c r="F21"/>
  <c r="F32" s="1"/>
  <c r="F19"/>
  <c r="F30" s="1"/>
  <c r="E20" i="153"/>
  <c r="E21"/>
  <c r="E19"/>
  <c r="A23"/>
  <c r="A2"/>
  <c r="F29" i="179"/>
  <c r="F30"/>
  <c r="F28"/>
  <c r="B26"/>
  <c r="A26" i="137"/>
  <c r="D24"/>
  <c r="D33" s="1"/>
  <c r="D25"/>
  <c r="D34" s="1"/>
  <c r="D23"/>
  <c r="D32" s="1"/>
  <c r="A1"/>
  <c r="A1" i="136"/>
  <c r="A25" i="11"/>
  <c r="C9" i="186"/>
  <c r="C8"/>
  <c r="D7"/>
  <c r="E28"/>
  <c r="C15"/>
  <c r="H14"/>
  <c r="C23" s="1"/>
  <c r="A4"/>
  <c r="E29" s="1"/>
  <c r="C6" i="185"/>
  <c r="C5"/>
  <c r="D4"/>
  <c r="D30"/>
  <c r="D29"/>
  <c r="G28"/>
  <c r="D28"/>
  <c r="F27"/>
  <c r="G26"/>
  <c r="C26"/>
  <c r="E23"/>
  <c r="F12"/>
  <c r="H11"/>
  <c r="A2"/>
  <c r="E24" s="1"/>
  <c r="E27" i="183"/>
  <c r="F36" s="1"/>
  <c r="E26"/>
  <c r="D35" s="1"/>
  <c r="F12"/>
  <c r="C13"/>
  <c r="H12" i="184"/>
  <c r="A2" i="183"/>
  <c r="E28" s="1"/>
  <c r="D31" i="184"/>
  <c r="D30"/>
  <c r="G29"/>
  <c r="D29"/>
  <c r="B41" s="1"/>
  <c r="F28"/>
  <c r="G27"/>
  <c r="F13"/>
  <c r="C13"/>
  <c r="E41" i="183"/>
  <c r="E40"/>
  <c r="E39"/>
  <c r="C7"/>
  <c r="B9" i="179"/>
  <c r="F8"/>
  <c r="A3"/>
  <c r="F9" s="1"/>
  <c r="F28" i="128"/>
  <c r="F38" s="1"/>
  <c r="F27"/>
  <c r="F37" s="1"/>
  <c r="F26"/>
  <c r="F36" s="1"/>
  <c r="E34"/>
  <c r="E33"/>
  <c r="C33"/>
  <c r="C34" s="1"/>
  <c r="V32" i="129" l="1"/>
  <c r="P33"/>
  <c r="V14"/>
  <c r="J33"/>
  <c r="V19"/>
  <c r="U33"/>
  <c r="S33"/>
  <c r="M33"/>
  <c r="G33"/>
  <c r="B41" i="185"/>
  <c r="V10" i="129"/>
  <c r="V33" s="1"/>
  <c r="C32" i="185"/>
  <c r="T33" i="129"/>
  <c r="F35" i="183"/>
  <c r="D36"/>
  <c r="D22" i="127"/>
  <c r="D33" s="1"/>
  <c r="D21"/>
  <c r="D32" s="1"/>
  <c r="D20"/>
  <c r="D31" s="1"/>
  <c r="A3"/>
  <c r="C7" i="55"/>
  <c r="E6"/>
  <c r="B2"/>
  <c r="D28" i="8"/>
  <c r="D38" s="1"/>
  <c r="D27"/>
  <c r="D37" s="1"/>
  <c r="D26"/>
  <c r="D36" s="1"/>
  <c r="A1"/>
  <c r="F10" i="138"/>
  <c r="F11" s="1"/>
  <c r="F12" s="1"/>
  <c r="D11" i="6"/>
  <c r="D10"/>
  <c r="D9"/>
  <c r="C13"/>
  <c r="B13"/>
  <c r="A13"/>
  <c r="A1"/>
  <c r="A1" i="138"/>
  <c r="D43"/>
  <c r="D53" s="1"/>
  <c r="D42"/>
  <c r="D52" s="1"/>
  <c r="D41"/>
  <c r="D51" s="1"/>
  <c r="A1" i="135"/>
  <c r="F49"/>
  <c r="F59" s="1"/>
  <c r="F48"/>
  <c r="F58" s="1"/>
  <c r="F47"/>
  <c r="F57" s="1"/>
  <c r="J11"/>
  <c r="J12" s="1"/>
  <c r="J13" s="1"/>
  <c r="J14" s="1"/>
  <c r="J15" s="1"/>
  <c r="J16" s="1"/>
  <c r="J17" s="1"/>
  <c r="J18" s="1"/>
  <c r="J19" s="1"/>
  <c r="J20" s="1"/>
  <c r="J21" s="1"/>
  <c r="J22" s="1"/>
  <c r="J23" s="1"/>
  <c r="J24" s="1"/>
  <c r="J25" s="1"/>
  <c r="J26" s="1"/>
  <c r="J27" s="1"/>
  <c r="J28" s="1"/>
  <c r="J29" s="1"/>
  <c r="J30" s="1"/>
  <c r="J31" s="1"/>
  <c r="J32" s="1"/>
  <c r="J33" s="1"/>
  <c r="J34" s="1"/>
  <c r="J35" s="1"/>
  <c r="J36" s="1"/>
  <c r="J37" s="1"/>
  <c r="J38" s="1"/>
  <c r="J39" s="1"/>
  <c r="J40" s="1"/>
  <c r="J41" s="1"/>
  <c r="J42" s="1"/>
  <c r="J43" s="1"/>
  <c r="G11"/>
  <c r="G12" s="1"/>
  <c r="G13" s="1"/>
  <c r="G14" s="1"/>
  <c r="G15" s="1"/>
  <c r="G16" s="1"/>
  <c r="G17" s="1"/>
  <c r="G18" s="1"/>
  <c r="G19" s="1"/>
  <c r="G20" s="1"/>
  <c r="G21" s="1"/>
  <c r="G22" s="1"/>
  <c r="G23" s="1"/>
  <c r="G24" s="1"/>
  <c r="G25" s="1"/>
  <c r="G26" s="1"/>
  <c r="G27" s="1"/>
  <c r="G28" s="1"/>
  <c r="G29" s="1"/>
  <c r="G30" s="1"/>
  <c r="G31" s="1"/>
  <c r="G32" s="1"/>
  <c r="G33" s="1"/>
  <c r="G34" s="1"/>
  <c r="G35" s="1"/>
  <c r="G36" s="1"/>
  <c r="G37" s="1"/>
  <c r="G38" s="1"/>
  <c r="G39" s="1"/>
  <c r="G40" s="1"/>
  <c r="G41" s="1"/>
  <c r="G42" s="1"/>
  <c r="G43" s="1"/>
  <c r="I10"/>
  <c r="H11"/>
  <c r="H12"/>
  <c r="I13"/>
  <c r="I14"/>
  <c r="H15"/>
  <c r="H16"/>
  <c r="I17"/>
  <c r="I18"/>
  <c r="H19"/>
  <c r="H20"/>
  <c r="I21"/>
  <c r="I22"/>
  <c r="H23"/>
  <c r="H24"/>
  <c r="I25"/>
  <c r="I26"/>
  <c r="H27"/>
  <c r="H28"/>
  <c r="I29"/>
  <c r="I30"/>
  <c r="H31"/>
  <c r="H32"/>
  <c r="I33"/>
  <c r="I34"/>
  <c r="H35"/>
  <c r="H36"/>
  <c r="I37"/>
  <c r="I38"/>
  <c r="H39"/>
  <c r="H40"/>
  <c r="I41"/>
  <c r="I42"/>
  <c r="H43"/>
  <c r="A42"/>
  <c r="A43"/>
  <c r="A39"/>
  <c r="A40"/>
  <c r="A41"/>
  <c r="F13" i="125"/>
  <c r="F21" s="1"/>
  <c r="F12"/>
  <c r="F24" s="1"/>
  <c r="F11"/>
  <c r="F15" s="1"/>
  <c r="A24" i="124"/>
  <c r="D23"/>
  <c r="D32" s="1"/>
  <c r="D22"/>
  <c r="D31" s="1"/>
  <c r="D21"/>
  <c r="D30" s="1"/>
  <c r="D13"/>
  <c r="A13"/>
  <c r="D6" i="123"/>
  <c r="H8" i="51"/>
  <c r="B29" s="1"/>
  <c r="F8"/>
  <c r="E29" s="1"/>
  <c r="G8"/>
  <c r="G28" s="1"/>
  <c r="E5" i="125"/>
  <c r="B14" i="126"/>
  <c r="C25" s="1"/>
  <c r="C26" s="1"/>
  <c r="D21"/>
  <c r="D31" s="1"/>
  <c r="D20"/>
  <c r="D30" s="1"/>
  <c r="D19"/>
  <c r="D29" s="1"/>
  <c r="B15"/>
  <c r="E25" s="1"/>
  <c r="A2"/>
  <c r="D33" i="123"/>
  <c r="D7"/>
  <c r="E32" s="1"/>
  <c r="F4" i="51"/>
  <c r="H29"/>
  <c r="F19"/>
  <c r="F10"/>
  <c r="F6"/>
  <c r="G5"/>
  <c r="F3"/>
  <c r="F27" i="11"/>
  <c r="F43"/>
  <c r="F39"/>
  <c r="F33"/>
  <c r="E29"/>
  <c r="G28"/>
  <c r="E28"/>
  <c r="C41"/>
  <c r="B36"/>
  <c r="B37"/>
  <c r="B35"/>
  <c r="B28"/>
  <c r="B29"/>
  <c r="B30"/>
  <c r="B31"/>
  <c r="B33"/>
  <c r="B27"/>
  <c r="A26"/>
  <c r="A27"/>
  <c r="A28"/>
  <c r="A29"/>
  <c r="A30"/>
  <c r="A31"/>
  <c r="A34"/>
  <c r="A35"/>
  <c r="A36"/>
  <c r="A37"/>
  <c r="A40"/>
  <c r="F13" i="138" l="1"/>
  <c r="F14" s="1"/>
  <c r="F15" s="1"/>
  <c r="F16" s="1"/>
  <c r="F17" s="1"/>
  <c r="F18" s="1"/>
  <c r="F19" s="1"/>
  <c r="F20" s="1"/>
  <c r="F21" s="1"/>
  <c r="F22" s="1"/>
  <c r="F23" s="1"/>
  <c r="F24" s="1"/>
  <c r="F28" i="125"/>
  <c r="F23"/>
  <c r="F19"/>
  <c r="F25"/>
  <c r="F16"/>
  <c r="F29"/>
  <c r="F17"/>
  <c r="F20"/>
  <c r="F27"/>
  <c r="B27" i="124"/>
  <c r="B28" s="1"/>
  <c r="H41" i="135"/>
  <c r="H37"/>
  <c r="H33"/>
  <c r="H29"/>
  <c r="H25"/>
  <c r="H21"/>
  <c r="H17"/>
  <c r="H13"/>
  <c r="I43"/>
  <c r="I39"/>
  <c r="I35"/>
  <c r="I31"/>
  <c r="I27"/>
  <c r="I23"/>
  <c r="I19"/>
  <c r="I15"/>
  <c r="I11"/>
  <c r="H42"/>
  <c r="H38"/>
  <c r="H34"/>
  <c r="H30"/>
  <c r="H26"/>
  <c r="H22"/>
  <c r="H18"/>
  <c r="H14"/>
  <c r="H10"/>
  <c r="I40"/>
  <c r="I36"/>
  <c r="I32"/>
  <c r="I28"/>
  <c r="I24"/>
  <c r="I20"/>
  <c r="I16"/>
  <c r="I12"/>
  <c r="E26" i="126"/>
  <c r="F25" i="138" l="1"/>
  <c r="F26" s="1"/>
  <c r="F27" s="1"/>
  <c r="F28" s="1"/>
  <c r="F29" s="1"/>
  <c r="F30" s="1"/>
  <c r="F31" s="1"/>
  <c r="F32" s="1"/>
  <c r="F33" s="1"/>
  <c r="F34" s="1"/>
  <c r="F35" s="1"/>
  <c r="F36" s="1"/>
  <c r="F37" s="1"/>
  <c r="F38" s="1"/>
  <c r="D6" i="168"/>
  <c r="E6" s="1"/>
  <c r="D7" l="1"/>
  <c r="E7" l="1"/>
  <c r="D8"/>
  <c r="E8" l="1"/>
  <c r="D9"/>
  <c r="E9" l="1"/>
  <c r="D10"/>
  <c r="E10" l="1"/>
  <c r="D11"/>
  <c r="E11" l="1"/>
  <c r="D12"/>
  <c r="E12" l="1"/>
  <c r="D13"/>
  <c r="E13" l="1"/>
  <c r="D14"/>
  <c r="E14" l="1"/>
  <c r="D15"/>
  <c r="E15" l="1"/>
  <c r="D16"/>
  <c r="E16" l="1"/>
  <c r="D17"/>
  <c r="E17" l="1"/>
  <c r="D18"/>
  <c r="E18" l="1"/>
  <c r="D19"/>
  <c r="E19" l="1"/>
  <c r="D20"/>
  <c r="E20" l="1"/>
  <c r="D21"/>
  <c r="E21" l="1"/>
  <c r="D22"/>
  <c r="E22" l="1"/>
  <c r="D23"/>
  <c r="E23" l="1"/>
  <c r="D24"/>
  <c r="E24" l="1"/>
  <c r="D25"/>
  <c r="E25" l="1"/>
  <c r="D26"/>
  <c r="E26" l="1"/>
  <c r="D27"/>
  <c r="E27" l="1"/>
  <c r="D28"/>
  <c r="E28" l="1"/>
  <c r="D29"/>
  <c r="E29" l="1"/>
  <c r="D30"/>
  <c r="E30" l="1"/>
  <c r="D31"/>
  <c r="E31" l="1"/>
  <c r="D32"/>
  <c r="E32" l="1"/>
  <c r="D33"/>
  <c r="E33" l="1"/>
  <c r="D34"/>
  <c r="E34" l="1"/>
  <c r="D35"/>
  <c r="E35" l="1"/>
  <c r="D36"/>
  <c r="E36" l="1"/>
  <c r="D37"/>
  <c r="E37" l="1"/>
  <c r="D38"/>
  <c r="E38" l="1"/>
  <c r="D39"/>
  <c r="E39" l="1"/>
  <c r="D40"/>
  <c r="E40" l="1"/>
  <c r="D41"/>
  <c r="E41" l="1"/>
  <c r="D42"/>
  <c r="E42" l="1"/>
  <c r="D43"/>
  <c r="E43" l="1"/>
  <c r="D44"/>
  <c r="E44" l="1"/>
  <c r="D45"/>
  <c r="E45" l="1"/>
  <c r="D46"/>
  <c r="E46" l="1"/>
  <c r="D47"/>
  <c r="E47" l="1"/>
  <c r="D48"/>
  <c r="E48" l="1"/>
  <c r="D49"/>
  <c r="E49" l="1"/>
  <c r="D50"/>
  <c r="E50" l="1"/>
  <c r="D51"/>
  <c r="E51" l="1"/>
  <c r="D52"/>
  <c r="E52" l="1"/>
  <c r="D53"/>
  <c r="E53" l="1"/>
  <c r="D54"/>
  <c r="E54" l="1"/>
  <c r="D55"/>
  <c r="E55" l="1"/>
  <c r="D56"/>
  <c r="E56" l="1"/>
  <c r="D57"/>
  <c r="E57" l="1"/>
  <c r="D58"/>
  <c r="E58" l="1"/>
  <c r="D59"/>
  <c r="E59" l="1"/>
  <c r="D60"/>
  <c r="E60" l="1"/>
  <c r="D61"/>
  <c r="E61" l="1"/>
  <c r="D62"/>
  <c r="E62" l="1"/>
  <c r="D63"/>
  <c r="E63" l="1"/>
  <c r="D64"/>
  <c r="E64" l="1"/>
  <c r="D65"/>
  <c r="E65" s="1"/>
  <c r="F18" i="167"/>
  <c r="E20" s="1"/>
  <c r="E66" i="168" l="1"/>
  <c r="J47" i="165"/>
  <c r="G47"/>
  <c r="D47"/>
  <c r="G14" i="159" l="1"/>
  <c r="C14"/>
  <c r="G32" i="158" l="1"/>
  <c r="H55" i="156"/>
  <c r="E33" i="153"/>
  <c r="E32"/>
  <c r="E31"/>
  <c r="F12" i="150" l="1"/>
  <c r="G12" s="1"/>
  <c r="F22" i="149"/>
  <c r="F13"/>
  <c r="F17" s="1"/>
  <c r="F15" l="1"/>
  <c r="H7" i="144"/>
  <c r="I6"/>
  <c r="K6" s="1"/>
  <c r="I7" l="1"/>
  <c r="K7" s="1"/>
  <c r="H8"/>
  <c r="H9" s="1"/>
  <c r="I8" l="1"/>
  <c r="K8" s="1"/>
  <c r="H10"/>
  <c r="I9"/>
  <c r="K9" s="1"/>
  <c r="F20" i="137"/>
  <c r="I10" i="144" l="1"/>
  <c r="K10" s="1"/>
  <c r="H11"/>
  <c r="I11" l="1"/>
  <c r="K11" s="1"/>
  <c r="H12"/>
  <c r="W26" i="130"/>
  <c r="V26"/>
  <c r="U26"/>
  <c r="R26"/>
  <c r="O26"/>
  <c r="L26"/>
  <c r="I26"/>
  <c r="F26"/>
  <c r="W17"/>
  <c r="V17"/>
  <c r="U17"/>
  <c r="R17"/>
  <c r="O17"/>
  <c r="L17"/>
  <c r="I17"/>
  <c r="F17"/>
  <c r="W16"/>
  <c r="N22" s="1"/>
  <c r="V16"/>
  <c r="M22" s="1"/>
  <c r="O22" s="1"/>
  <c r="U16"/>
  <c r="R16"/>
  <c r="O16"/>
  <c r="L16"/>
  <c r="I16"/>
  <c r="F16"/>
  <c r="W15"/>
  <c r="V15"/>
  <c r="U15"/>
  <c r="R15"/>
  <c r="O15"/>
  <c r="L15"/>
  <c r="I15"/>
  <c r="F15"/>
  <c r="W14"/>
  <c r="K22" s="1"/>
  <c r="V14"/>
  <c r="J22" s="1"/>
  <c r="U14"/>
  <c r="R14"/>
  <c r="O14"/>
  <c r="L14"/>
  <c r="I14"/>
  <c r="F14"/>
  <c r="W13"/>
  <c r="V13"/>
  <c r="U13"/>
  <c r="R13"/>
  <c r="O13"/>
  <c r="L13"/>
  <c r="I13"/>
  <c r="F13"/>
  <c r="W12"/>
  <c r="V12"/>
  <c r="U12"/>
  <c r="R12"/>
  <c r="O12"/>
  <c r="L12"/>
  <c r="I12"/>
  <c r="F12"/>
  <c r="W11"/>
  <c r="H22" s="1"/>
  <c r="V11"/>
  <c r="G22" s="1"/>
  <c r="U11"/>
  <c r="R11"/>
  <c r="O11"/>
  <c r="L11"/>
  <c r="I11"/>
  <c r="F11"/>
  <c r="W10"/>
  <c r="V10"/>
  <c r="U10"/>
  <c r="R10"/>
  <c r="O10"/>
  <c r="L10"/>
  <c r="I10"/>
  <c r="F10"/>
  <c r="W9"/>
  <c r="V9"/>
  <c r="U9"/>
  <c r="R9"/>
  <c r="O9"/>
  <c r="L9"/>
  <c r="I9"/>
  <c r="F9"/>
  <c r="W8"/>
  <c r="V8"/>
  <c r="U8"/>
  <c r="R8"/>
  <c r="O8"/>
  <c r="L8"/>
  <c r="I8"/>
  <c r="F8"/>
  <c r="W7"/>
  <c r="V7"/>
  <c r="U7"/>
  <c r="R7"/>
  <c r="O7"/>
  <c r="L7"/>
  <c r="I7"/>
  <c r="F7"/>
  <c r="W6"/>
  <c r="U6"/>
  <c r="R6"/>
  <c r="O6"/>
  <c r="L6"/>
  <c r="I6"/>
  <c r="F6"/>
  <c r="I22" l="1"/>
  <c r="L22"/>
  <c r="D22"/>
  <c r="X7"/>
  <c r="X8"/>
  <c r="X9"/>
  <c r="X11"/>
  <c r="X12"/>
  <c r="X13"/>
  <c r="X14"/>
  <c r="X15"/>
  <c r="X16"/>
  <c r="X17"/>
  <c r="O18"/>
  <c r="X10"/>
  <c r="L18"/>
  <c r="R18"/>
  <c r="I18"/>
  <c r="U18"/>
  <c r="V18"/>
  <c r="X26"/>
  <c r="F18"/>
  <c r="E22"/>
  <c r="Q22" s="1"/>
  <c r="W18"/>
  <c r="H13" i="144"/>
  <c r="I12"/>
  <c r="K12" s="1"/>
  <c r="X6" i="130"/>
  <c r="X18" l="1"/>
  <c r="P22"/>
  <c r="F22"/>
  <c r="R22" s="1"/>
  <c r="H14" i="144"/>
  <c r="I13"/>
  <c r="K13" s="1"/>
  <c r="F15" i="128"/>
  <c r="F16" s="1"/>
  <c r="F17" s="1"/>
  <c r="G17" s="1"/>
  <c r="G14"/>
  <c r="E15" s="1"/>
  <c r="G15" s="1"/>
  <c r="E16" s="1"/>
  <c r="C14"/>
  <c r="G16" l="1"/>
  <c r="E18" s="1"/>
  <c r="G18" s="1"/>
  <c r="E19" s="1"/>
  <c r="G19" s="1"/>
  <c r="E20" s="1"/>
  <c r="G20" s="1"/>
  <c r="E21" s="1"/>
  <c r="G21" s="1"/>
  <c r="E22" s="1"/>
  <c r="G22" s="1"/>
  <c r="I14" i="144"/>
  <c r="K14" s="1"/>
  <c r="H15"/>
  <c r="C29" i="57"/>
  <c r="I15" i="144" l="1"/>
  <c r="K15" s="1"/>
  <c r="H16"/>
  <c r="I22" i="57"/>
  <c r="F24" i="51"/>
  <c r="C110" i="57"/>
  <c r="K49"/>
  <c r="K50" s="1"/>
  <c r="K51" l="1"/>
  <c r="K53" s="1"/>
  <c r="K52"/>
  <c r="K54" s="1"/>
  <c r="H17" i="144"/>
  <c r="I16"/>
  <c r="K16" s="1"/>
  <c r="I21" i="57"/>
  <c r="L19" s="1"/>
  <c r="H18" i="144" l="1"/>
  <c r="I17"/>
  <c r="K17" s="1"/>
  <c r="I18" l="1"/>
  <c r="K18" s="1"/>
  <c r="H19"/>
  <c r="I19" l="1"/>
  <c r="K19" s="1"/>
  <c r="H20"/>
  <c r="I21" l="1"/>
  <c r="K21" s="1"/>
  <c r="I20"/>
  <c r="K20" s="1"/>
  <c r="B5" i="293" l="1"/>
  <c r="B6" s="1"/>
  <c r="B7" s="1"/>
  <c r="B8" s="1"/>
  <c r="B9" s="1"/>
  <c r="B10" s="1"/>
  <c r="B11" s="1"/>
  <c r="B12" s="1"/>
  <c r="B13" s="1"/>
  <c r="B14" s="1"/>
  <c r="B15" s="1"/>
  <c r="B16" s="1"/>
  <c r="B17" s="1"/>
  <c r="B18" s="1"/>
  <c r="B19" s="1"/>
  <c r="B20" s="1"/>
</calcChain>
</file>

<file path=xl/sharedStrings.xml><?xml version="1.0" encoding="utf-8"?>
<sst xmlns="http://schemas.openxmlformats.org/spreadsheetml/2006/main" count="9548" uniqueCount="4773">
  <si>
    <t>4-</t>
  </si>
  <si>
    <t>&amp;</t>
  </si>
  <si>
    <t>jktLFkku ljdkj</t>
  </si>
  <si>
    <t>:-</t>
  </si>
  <si>
    <t>gLrk{kj</t>
  </si>
  <si>
    <t>1-</t>
  </si>
  <si>
    <t>2-</t>
  </si>
  <si>
    <t>in</t>
  </si>
  <si>
    <t>3-</t>
  </si>
  <si>
    <t>Ø-l-</t>
  </si>
  <si>
    <t>osru</t>
  </si>
  <si>
    <t>foHkkx</t>
  </si>
  <si>
    <t>;ksx</t>
  </si>
  <si>
    <t>11-</t>
  </si>
  <si>
    <t>12-</t>
  </si>
  <si>
    <t xml:space="preserve">uke </t>
  </si>
  <si>
    <t>5-</t>
  </si>
  <si>
    <t>6-</t>
  </si>
  <si>
    <t>7-</t>
  </si>
  <si>
    <t>-</t>
  </si>
  <si>
    <t>------------------------------</t>
  </si>
  <si>
    <t>8-</t>
  </si>
  <si>
    <t>9-</t>
  </si>
  <si>
    <t>10-</t>
  </si>
  <si>
    <t>Name</t>
  </si>
  <si>
    <t>in %&amp;</t>
  </si>
  <si>
    <t>egksn;</t>
  </si>
  <si>
    <t>uke %&amp;</t>
  </si>
  <si>
    <t>gLrk{kj dkfeZd</t>
  </si>
  <si>
    <t>iz/kkukpk;Z</t>
  </si>
  <si>
    <t>t; Jh jke</t>
  </si>
  <si>
    <t>gS A</t>
  </si>
  <si>
    <t>uke dkfeZd</t>
  </si>
  <si>
    <t>gka</t>
  </si>
  <si>
    <t>SIGNATURE OF APPLICANT</t>
  </si>
  <si>
    <t>fnukad %&amp;</t>
  </si>
  <si>
    <t>dkadjksyh ftyk &amp; jktleUn</t>
  </si>
  <si>
    <t xml:space="preserve">osru </t>
  </si>
  <si>
    <t>dqy ;ksx</t>
  </si>
  <si>
    <t>fnukad ls</t>
  </si>
  <si>
    <t>fnukad rd</t>
  </si>
  <si>
    <t>esjs ekrk firk ,oa xq:tuksa ds vk'khZokn ls ;g izksxzke f'k{kd cU/kqvksa ds lkFk lHkh foHkkx ds dkfeZdksa dh lsok esa lefiZr gSA</t>
  </si>
  <si>
    <t>HOW TO USE THIS PROGRAMME</t>
  </si>
  <si>
    <t>BHAGWATI LAL SANADHAYA</t>
  </si>
  <si>
    <t>Hkxorh yky luk&lt;++;</t>
  </si>
  <si>
    <t>lgk;d iz'kklfud vf/kdkjh</t>
  </si>
  <si>
    <t>WHATS APP NO. 8209921634</t>
  </si>
  <si>
    <t>E MAIL - BLSANADHYA@GMAIL.COM</t>
  </si>
  <si>
    <t>;g ,Dlsy izksxzke esjs bZ"V izHkq Jh jke Hkxoku ,oa ije iwT; xq:nso Jh guqeku th egkjkt dks lefiZr gSA</t>
  </si>
  <si>
    <t>MOST IMPORTANT</t>
  </si>
  <si>
    <t>fnukad</t>
  </si>
  <si>
    <t>G.A. - 62</t>
  </si>
  <si>
    <t>GOVERNMENT OF RAJASTHAN</t>
  </si>
  <si>
    <t>New Form No. G.A. - 35</t>
  </si>
  <si>
    <t>GFAR- 162</t>
  </si>
  <si>
    <t>Rule 62</t>
  </si>
  <si>
    <t>Office -</t>
  </si>
  <si>
    <t>-------------------------</t>
  </si>
  <si>
    <t>Department</t>
  </si>
  <si>
    <t>-----------------------------</t>
  </si>
  <si>
    <t>Book No. -</t>
  </si>
  <si>
    <t>Last Pay Certificate</t>
  </si>
  <si>
    <t>S. No. -</t>
  </si>
  <si>
    <t>------------------</t>
  </si>
  <si>
    <t>xr Hkqxrku izek.k i=</t>
  </si>
  <si>
    <t>Øe la[;k</t>
  </si>
  <si>
    <t>Last Pay Certificate of Shri/Smt./ Ms</t>
  </si>
  <si>
    <t>of the Department</t>
  </si>
  <si>
    <t>xr Hkqxrku izek.k i= Jh@Jherh@lqJh</t>
  </si>
  <si>
    <t>of the</t>
  </si>
  <si>
    <t>Proceeding on</t>
  </si>
  <si>
    <t>to</t>
  </si>
  <si>
    <t>ij</t>
  </si>
  <si>
    <t>He has been paid upto</t>
  </si>
  <si>
    <t>at the following rates :-</t>
  </si>
  <si>
    <t>rd fuEufyf[kr nj ls fd;k tk pqdk gS %&amp;</t>
  </si>
  <si>
    <t>Gross Salary</t>
  </si>
  <si>
    <t>(i)</t>
  </si>
  <si>
    <t>dqy osru</t>
  </si>
  <si>
    <t>(ii)</t>
  </si>
  <si>
    <t>(iii)</t>
  </si>
  <si>
    <t>(iv)</t>
  </si>
  <si>
    <t>(a)</t>
  </si>
  <si>
    <t xml:space="preserve">(b) </t>
  </si>
  <si>
    <t xml:space="preserve">(c) </t>
  </si>
  <si>
    <t>(d)</t>
  </si>
  <si>
    <t>He made over charge of the office of</t>
  </si>
  <si>
    <t>-----------------------------------</t>
  </si>
  <si>
    <t xml:space="preserve"> on the B.N. / A.N. of </t>
  </si>
  <si>
    <t xml:space="preserve">fiNys i`"B ij fy[ks vuqlkj deZpkjh ls olwfy;k¡ djuh gSA </t>
  </si>
  <si>
    <t>From</t>
  </si>
  <si>
    <t>---------------------------------</t>
  </si>
  <si>
    <t>-----------------------</t>
  </si>
  <si>
    <t>at Rs.</t>
  </si>
  <si>
    <t>a month</t>
  </si>
  <si>
    <t>nj :-</t>
  </si>
  <si>
    <t>ekgokj</t>
  </si>
  <si>
    <t>"</t>
  </si>
  <si>
    <t>He is entitled to joining time for</t>
  </si>
  <si>
    <t xml:space="preserve">  days.</t>
  </si>
  <si>
    <t>budks nwljh txg dk;ZHkkj laHkkyus ds fy;s fu;ekuqlkj</t>
  </si>
  <si>
    <t>fnu rd dk le;  fey ldrk gSA</t>
  </si>
  <si>
    <t>He finances the insurance policies detailed below from the provident fund.</t>
  </si>
  <si>
    <t>budkh fuEufyf[kr ikWfyfl;ksa dk Hkqxrku izksfoMsUV Q.M ls fd;k tkrk gSA</t>
  </si>
  <si>
    <t>Name of Insurance Company
or State Insurance Department</t>
  </si>
  <si>
    <t>Number of
Policy</t>
  </si>
  <si>
    <t>Amount of 
Premium</t>
  </si>
  <si>
    <t>Due date for the
Payment of Premium</t>
  </si>
  <si>
    <t>chek dk uke ;k jktdh; chek foHkkx</t>
  </si>
  <si>
    <t>ikWfylh uEcj</t>
  </si>
  <si>
    <t>fd'r dh jkf'k</t>
  </si>
  <si>
    <t>fd'r Hkqxrku dk fnukad</t>
  </si>
  <si>
    <t>General Provident fund / E.Cpen.F.</t>
  </si>
  <si>
    <t>State Insurance</t>
  </si>
  <si>
    <t>R.P.M.F.</t>
  </si>
  <si>
    <t>Life Insurance</t>
  </si>
  <si>
    <t>vk;dj dh foxr] tks pkyw o"kZ esa vkt rd olwy gqvk gS fiNys i`"B ij fyf[kr gSA</t>
  </si>
  <si>
    <t>Signature</t>
  </si>
  <si>
    <t>Date</t>
  </si>
  <si>
    <t xml:space="preserve">fnukad </t>
  </si>
  <si>
    <t>Designation</t>
  </si>
  <si>
    <t>LAST PAY CERTIFICATE</t>
  </si>
  <si>
    <t>Reverse</t>
  </si>
  <si>
    <t>Nature of Recovery</t>
  </si>
  <si>
    <t>Total Amount
Recoverable</t>
  </si>
  <si>
    <t>No. of 
Installments</t>
  </si>
  <si>
    <t>Amount already 
Recovered</t>
  </si>
  <si>
    <t>Balance
Recoverable</t>
  </si>
  <si>
    <t>olwyh dh foxr</t>
  </si>
  <si>
    <t>olwyh ;ksX; dqy jde</t>
  </si>
  <si>
    <t>fd'rksa dh 
la[;k</t>
  </si>
  <si>
    <t>olwy dh 
xbZ jde</t>
  </si>
  <si>
    <t>'ks"k olwyh 
;ksX; jde</t>
  </si>
  <si>
    <t>NIL</t>
  </si>
  <si>
    <t>an account of</t>
  </si>
  <si>
    <t>Rs.</t>
  </si>
  <si>
    <t>ckcr</t>
  </si>
  <si>
    <t>Name of Month</t>
  </si>
  <si>
    <t>Pay</t>
  </si>
  <si>
    <t>Gratuity 
Fees etc.</t>
  </si>
  <si>
    <t>Fund and 
other Deductions</t>
  </si>
  <si>
    <t>Insurance
Premium</t>
  </si>
  <si>
    <t>Amount of Income Tax Recovered</t>
  </si>
  <si>
    <t>Remarks</t>
  </si>
  <si>
    <t>uke eghuk</t>
  </si>
  <si>
    <t>vkuqrksf"kd
Qhl vkfn</t>
  </si>
  <si>
    <t>Q.M o 
vU; dVkSfr;k¡</t>
  </si>
  <si>
    <t>chek
fd'r</t>
  </si>
  <si>
    <t>vk;dj jde tks
olwy dh xbZ</t>
  </si>
  <si>
    <t>fo'ks"k fooj.k vkgj.k fnukad</t>
  </si>
  <si>
    <t>April</t>
  </si>
  <si>
    <t>May</t>
  </si>
  <si>
    <t>June</t>
  </si>
  <si>
    <t>July</t>
  </si>
  <si>
    <t>August</t>
  </si>
  <si>
    <t>September</t>
  </si>
  <si>
    <t>October</t>
  </si>
  <si>
    <t>November</t>
  </si>
  <si>
    <t>December</t>
  </si>
  <si>
    <t>January</t>
  </si>
  <si>
    <t>February</t>
  </si>
  <si>
    <t>March</t>
  </si>
  <si>
    <t>Signature of DDO</t>
  </si>
  <si>
    <t>(with Seal)</t>
  </si>
  <si>
    <t>Jh ckyd`".k fo/kk Hkou jktdh; mPp ek/;fed fo/kky; ] dkadjksyh ftyk &amp; jktleUn fiudksM &amp; 313324</t>
  </si>
  <si>
    <t>MY THOUGHT</t>
  </si>
  <si>
    <t>rS;kjdrkZ</t>
  </si>
  <si>
    <t>dz-la-</t>
  </si>
  <si>
    <t>Existing</t>
  </si>
  <si>
    <t>R.P.Band</t>
  </si>
  <si>
    <t>Exist.G.P</t>
  </si>
  <si>
    <t>Exist.G.P.</t>
  </si>
  <si>
    <t>S.No.</t>
  </si>
  <si>
    <t>PAY RANGE</t>
  </si>
  <si>
    <t>Upto 18000</t>
  </si>
  <si>
    <r>
      <rPr>
        <b/>
        <sz val="11"/>
        <color rgb="FF0000FF"/>
        <rFont val="Calibri"/>
        <family val="2"/>
      </rPr>
      <t>SCHEDULE-I     PART-B     RULE NO. 5 vi &amp;vii</t>
    </r>
  </si>
  <si>
    <r>
      <rPr>
        <b/>
        <sz val="11"/>
        <color rgb="FF0000FF"/>
        <rFont val="Calibri"/>
        <family val="2"/>
      </rPr>
      <t>Schedule IV     (Rule No. 16)</t>
    </r>
  </si>
  <si>
    <r>
      <rPr>
        <b/>
        <sz val="11"/>
        <color rgb="FF0000FF"/>
        <rFont val="Calibri"/>
        <family val="2"/>
      </rPr>
      <t>PAY MATRIX OF STATE GOVT. SERVANTS</t>
    </r>
  </si>
  <si>
    <r>
      <rPr>
        <b/>
        <sz val="11"/>
        <color rgb="FF0000FF"/>
        <rFont val="Calibri"/>
        <family val="2"/>
      </rPr>
      <t>FIX REMUNERATION FOR PROBATIONER-TRAINEE</t>
    </r>
  </si>
  <si>
    <r>
      <rPr>
        <b/>
        <sz val="11"/>
        <color rgb="FF0000FF"/>
        <rFont val="Calibri"/>
        <family val="2"/>
      </rPr>
      <t>PB-1</t>
    </r>
  </si>
  <si>
    <r>
      <rPr>
        <b/>
        <sz val="11"/>
        <color rgb="FF0000FF"/>
        <rFont val="Calibri"/>
        <family val="2"/>
      </rPr>
      <t>PB-2</t>
    </r>
  </si>
  <si>
    <r>
      <rPr>
        <b/>
        <sz val="11"/>
        <color rgb="FF0000FF"/>
        <rFont val="Calibri"/>
        <family val="2"/>
      </rPr>
      <t>PB-3</t>
    </r>
  </si>
  <si>
    <r>
      <rPr>
        <b/>
        <sz val="11"/>
        <color rgb="FF0000FF"/>
        <rFont val="Calibri"/>
        <family val="2"/>
      </rPr>
      <t>PB-4</t>
    </r>
  </si>
  <si>
    <t>Existing G.P.</t>
  </si>
  <si>
    <t>Existing G.P.No.</t>
  </si>
  <si>
    <r>
      <rPr>
        <b/>
        <sz val="11"/>
        <rFont val="Calibri"/>
        <family val="2"/>
      </rPr>
      <t>Existing Amount of Fixed
Remuneration</t>
    </r>
  </si>
  <si>
    <t>Corresppondin g Level</t>
  </si>
  <si>
    <t>Fixed Remuneration (wef 01.01.17)</t>
  </si>
  <si>
    <r>
      <rPr>
        <b/>
        <sz val="11"/>
        <color rgb="FF0000FF"/>
        <rFont val="Calibri"/>
        <family val="2"/>
      </rPr>
      <t>5200-20200</t>
    </r>
  </si>
  <si>
    <r>
      <rPr>
        <b/>
        <sz val="11"/>
        <color rgb="FF0000FF"/>
        <rFont val="Calibri"/>
        <family val="2"/>
      </rPr>
      <t>9300-34800</t>
    </r>
  </si>
  <si>
    <r>
      <rPr>
        <b/>
        <sz val="11"/>
        <color rgb="FF0000FF"/>
        <rFont val="Calibri"/>
        <family val="2"/>
      </rPr>
      <t>15600-39100</t>
    </r>
  </si>
  <si>
    <r>
      <rPr>
        <b/>
        <sz val="11"/>
        <color rgb="FF0000FF"/>
        <rFont val="Calibri"/>
        <family val="2"/>
      </rPr>
      <t>37400-67000</t>
    </r>
  </si>
  <si>
    <t>9A</t>
  </si>
  <si>
    <t>9B</t>
  </si>
  <si>
    <t>10A</t>
  </si>
  <si>
    <t>23A</t>
  </si>
  <si>
    <t>Levels →</t>
  </si>
  <si>
    <r>
      <rPr>
        <b/>
        <sz val="11"/>
        <color rgb="FFC00000"/>
        <rFont val="Calibri"/>
        <family val="2"/>
      </rPr>
      <t>L-1</t>
    </r>
  </si>
  <si>
    <r>
      <rPr>
        <b/>
        <sz val="11"/>
        <color rgb="FFC00000"/>
        <rFont val="Calibri"/>
        <family val="2"/>
      </rPr>
      <t>L-2</t>
    </r>
  </si>
  <si>
    <r>
      <rPr>
        <b/>
        <sz val="11"/>
        <color rgb="FFC00000"/>
        <rFont val="Calibri"/>
        <family val="2"/>
      </rPr>
      <t>L-3</t>
    </r>
  </si>
  <si>
    <r>
      <rPr>
        <b/>
        <sz val="11"/>
        <color rgb="FFC00000"/>
        <rFont val="Calibri"/>
        <family val="2"/>
      </rPr>
      <t>L-4</t>
    </r>
  </si>
  <si>
    <r>
      <rPr>
        <b/>
        <sz val="11"/>
        <color rgb="FFC00000"/>
        <rFont val="Calibri"/>
        <family val="2"/>
      </rPr>
      <t>L-5</t>
    </r>
  </si>
  <si>
    <r>
      <rPr>
        <b/>
        <sz val="11"/>
        <color rgb="FFC00000"/>
        <rFont val="Calibri"/>
        <family val="2"/>
      </rPr>
      <t>L-6</t>
    </r>
  </si>
  <si>
    <r>
      <rPr>
        <b/>
        <sz val="11"/>
        <color rgb="FFC00000"/>
        <rFont val="Calibri"/>
        <family val="2"/>
      </rPr>
      <t>L-7</t>
    </r>
  </si>
  <si>
    <r>
      <rPr>
        <b/>
        <sz val="11"/>
        <color rgb="FFC00000"/>
        <rFont val="Calibri"/>
        <family val="2"/>
      </rPr>
      <t>L-8</t>
    </r>
  </si>
  <si>
    <r>
      <rPr>
        <b/>
        <sz val="11"/>
        <color rgb="FFC00000"/>
        <rFont val="Calibri"/>
        <family val="2"/>
      </rPr>
      <t>L-9</t>
    </r>
  </si>
  <si>
    <r>
      <rPr>
        <b/>
        <sz val="11"/>
        <color rgb="FFC00000"/>
        <rFont val="Calibri"/>
        <family val="2"/>
      </rPr>
      <t>L-10</t>
    </r>
  </si>
  <si>
    <r>
      <rPr>
        <b/>
        <sz val="11"/>
        <color rgb="FFC00000"/>
        <rFont val="Calibri"/>
        <family val="2"/>
      </rPr>
      <t>L-11</t>
    </r>
  </si>
  <si>
    <r>
      <rPr>
        <b/>
        <sz val="11"/>
        <color rgb="FFC00000"/>
        <rFont val="Calibri"/>
        <family val="2"/>
      </rPr>
      <t>L-12</t>
    </r>
  </si>
  <si>
    <r>
      <rPr>
        <b/>
        <sz val="11"/>
        <color rgb="FFC00000"/>
        <rFont val="Calibri"/>
        <family val="2"/>
      </rPr>
      <t>L-13</t>
    </r>
  </si>
  <si>
    <r>
      <rPr>
        <b/>
        <sz val="11"/>
        <color rgb="FFC00000"/>
        <rFont val="Calibri"/>
        <family val="2"/>
      </rPr>
      <t>L-14</t>
    </r>
  </si>
  <si>
    <r>
      <rPr>
        <b/>
        <sz val="11"/>
        <color rgb="FFC00000"/>
        <rFont val="Calibri"/>
        <family val="2"/>
      </rPr>
      <t>L-15</t>
    </r>
  </si>
  <si>
    <r>
      <rPr>
        <b/>
        <sz val="11"/>
        <color rgb="FFC00000"/>
        <rFont val="Calibri"/>
        <family val="2"/>
      </rPr>
      <t>L-16</t>
    </r>
  </si>
  <si>
    <r>
      <rPr>
        <b/>
        <sz val="11"/>
        <color rgb="FFC00000"/>
        <rFont val="Calibri"/>
        <family val="2"/>
      </rPr>
      <t>L-17</t>
    </r>
  </si>
  <si>
    <r>
      <rPr>
        <b/>
        <sz val="11"/>
        <color rgb="FFC00000"/>
        <rFont val="Calibri"/>
        <family val="2"/>
      </rPr>
      <t>L-18</t>
    </r>
  </si>
  <si>
    <r>
      <rPr>
        <b/>
        <sz val="11"/>
        <color rgb="FFC00000"/>
        <rFont val="Calibri"/>
        <family val="2"/>
      </rPr>
      <t>L-19</t>
    </r>
  </si>
  <si>
    <r>
      <rPr>
        <b/>
        <sz val="11"/>
        <color rgb="FFC00000"/>
        <rFont val="Calibri"/>
        <family val="2"/>
      </rPr>
      <t>L-20</t>
    </r>
  </si>
  <si>
    <r>
      <rPr>
        <b/>
        <sz val="11"/>
        <color rgb="FFC00000"/>
        <rFont val="Calibri"/>
        <family val="2"/>
      </rPr>
      <t>L-21</t>
    </r>
  </si>
  <si>
    <r>
      <rPr>
        <b/>
        <sz val="11"/>
        <color rgb="FFC00000"/>
        <rFont val="Calibri"/>
        <family val="2"/>
      </rPr>
      <t>L-22</t>
    </r>
  </si>
  <si>
    <r>
      <rPr>
        <b/>
        <sz val="11"/>
        <color rgb="FFC00000"/>
        <rFont val="Calibri"/>
        <family val="2"/>
      </rPr>
      <t>L-23</t>
    </r>
  </si>
  <si>
    <r>
      <rPr>
        <b/>
        <sz val="11"/>
        <color rgb="FFC00000"/>
        <rFont val="Calibri"/>
        <family val="2"/>
      </rPr>
      <t>L-24</t>
    </r>
  </si>
  <si>
    <t>Cell No. ↓</t>
  </si>
  <si>
    <t>L-1</t>
  </si>
  <si>
    <t>L-2</t>
  </si>
  <si>
    <t>L-3</t>
  </si>
  <si>
    <t>L-4</t>
  </si>
  <si>
    <t>L-5</t>
  </si>
  <si>
    <t>L-6</t>
  </si>
  <si>
    <t>L-7</t>
  </si>
  <si>
    <t>L-8</t>
  </si>
  <si>
    <t>L-9</t>
  </si>
  <si>
    <t>L-10</t>
  </si>
  <si>
    <t>L-11</t>
  </si>
  <si>
    <t>L-12</t>
  </si>
  <si>
    <t>L-14</t>
  </si>
  <si>
    <t>L-15</t>
  </si>
  <si>
    <t>L-16</t>
  </si>
  <si>
    <t>L-17</t>
  </si>
  <si>
    <t>L-18</t>
  </si>
  <si>
    <t>L-19</t>
  </si>
  <si>
    <t>L-20</t>
  </si>
  <si>
    <t>RANGE</t>
  </si>
  <si>
    <t>10/17</t>
  </si>
  <si>
    <t>03/18</t>
  </si>
  <si>
    <t>L-21</t>
  </si>
  <si>
    <t>Upto  23100</t>
  </si>
  <si>
    <t>L-22</t>
  </si>
  <si>
    <t>23101 to 28500</t>
  </si>
  <si>
    <t>L-23</t>
  </si>
  <si>
    <t>28501 to 38500</t>
  </si>
  <si>
    <t>L-24</t>
  </si>
  <si>
    <t>38501 to 51500</t>
  </si>
  <si>
    <r>
      <rPr>
        <b/>
        <sz val="11"/>
        <color rgb="FF0000FF"/>
        <rFont val="Calibri"/>
        <family val="2"/>
      </rPr>
      <t>S.I.PREMIUM (from salary of)</t>
    </r>
  </si>
  <si>
    <r>
      <rPr>
        <b/>
        <sz val="11"/>
        <color rgb="FF0000FF"/>
        <rFont val="Calibri"/>
        <family val="2"/>
      </rPr>
      <t>HOUSE RENT
(wef. 01.10.17)</t>
    </r>
  </si>
  <si>
    <r>
      <rPr>
        <b/>
        <sz val="11"/>
        <color rgb="FF0000FF"/>
        <rFont val="Times New Roman"/>
        <family val="1"/>
      </rPr>
      <t>H.F.R.H.
(wef 01.10.17)</t>
    </r>
  </si>
  <si>
    <t>51501 to 62000</t>
  </si>
  <si>
    <r>
      <rPr>
        <b/>
        <sz val="11"/>
        <color rgb="FF0000FF"/>
        <rFont val="Calibri"/>
        <family val="2"/>
      </rPr>
      <t>Pay Range</t>
    </r>
  </si>
  <si>
    <r>
      <rPr>
        <b/>
        <sz val="11"/>
        <color rgb="FF0000FF"/>
        <rFont val="Calibri"/>
        <family val="2"/>
      </rPr>
      <t>3/18</t>
    </r>
  </si>
  <si>
    <r>
      <rPr>
        <b/>
        <sz val="11"/>
        <color rgb="FF0000FF"/>
        <rFont val="Calibri"/>
        <family val="2"/>
      </rPr>
      <t>3/20</t>
    </r>
  </si>
  <si>
    <t>62001 to 72000</t>
  </si>
  <si>
    <t>Upto 22000</t>
  </si>
  <si>
    <t>500/-</t>
  </si>
  <si>
    <t>800/-</t>
  </si>
  <si>
    <t>Classification of Cities</t>
  </si>
  <si>
    <t>Rates</t>
  </si>
  <si>
    <r>
      <rPr>
        <b/>
        <sz val="11"/>
        <color rgb="FF0000FF"/>
        <rFont val="Times New Roman"/>
        <family val="1"/>
      </rPr>
      <t>Below 33500</t>
    </r>
  </si>
  <si>
    <t>72001 to 80000</t>
  </si>
  <si>
    <t>22001 to 28500</t>
  </si>
  <si>
    <t>700/-</t>
  </si>
  <si>
    <t>1200/-</t>
  </si>
  <si>
    <r>
      <rPr>
        <b/>
        <sz val="11"/>
        <color rgb="FF0000FF"/>
        <rFont val="Times New Roman"/>
        <family val="1"/>
      </rPr>
      <t>33500 to 48999</t>
    </r>
  </si>
  <si>
    <t>80001 to 116000</t>
  </si>
  <si>
    <t>28501 to 46500</t>
  </si>
  <si>
    <t>1300/-</t>
  </si>
  <si>
    <t>2200/-</t>
  </si>
  <si>
    <r>
      <rPr>
        <b/>
        <sz val="11"/>
        <rFont val="Calibri"/>
        <family val="2"/>
      </rPr>
      <t>Y-
Bikaner,Jaipur, Jodhpur, Kota, Ajmer</t>
    </r>
  </si>
  <si>
    <r>
      <rPr>
        <b/>
        <sz val="11"/>
        <color rgb="FF0000FF"/>
        <rFont val="Times New Roman"/>
        <family val="1"/>
      </rPr>
      <t>49000 &amp;Above</t>
    </r>
  </si>
  <si>
    <t>116001 to 167000</t>
  </si>
  <si>
    <t>46501 to 72000</t>
  </si>
  <si>
    <t>1800/-</t>
  </si>
  <si>
    <t>3000/-</t>
  </si>
  <si>
    <t>Above 167000</t>
  </si>
  <si>
    <t>Above Rs.72000</t>
  </si>
  <si>
    <t>5000/-</t>
  </si>
  <si>
    <r>
      <rPr>
        <b/>
        <sz val="11"/>
        <color rgb="FF0000FF"/>
        <rFont val="Calibri"/>
        <family val="2"/>
      </rPr>
      <t>RPMF Rates</t>
    </r>
  </si>
  <si>
    <t>Maximum</t>
  </si>
  <si>
    <t>4000/-</t>
  </si>
  <si>
    <t>7000/-</t>
  </si>
  <si>
    <t>Z (other cities</t>
  </si>
  <si>
    <t>11/17</t>
  </si>
  <si>
    <t>04/18</t>
  </si>
  <si>
    <t>10/18</t>
  </si>
  <si>
    <t>04/19</t>
  </si>
  <si>
    <t>18001 to 33500</t>
  </si>
  <si>
    <t>33501 to 54000</t>
  </si>
  <si>
    <t>54001 &amp; above</t>
  </si>
  <si>
    <r>
      <rPr>
        <b/>
        <sz val="11"/>
        <color rgb="FF0000FF"/>
        <rFont val="Times New Roman"/>
        <family val="1"/>
      </rPr>
      <t>ChandraShekhar
Shrimali</t>
    </r>
  </si>
  <si>
    <r>
      <rPr>
        <b/>
        <sz val="11"/>
        <color rgb="FF0000FF"/>
        <rFont val="Calibri"/>
        <family val="2"/>
      </rPr>
      <t>D.A. Rates</t>
    </r>
  </si>
  <si>
    <t>01/17</t>
  </si>
  <si>
    <t>07/17</t>
  </si>
  <si>
    <t>01/18</t>
  </si>
  <si>
    <t>07/18</t>
  </si>
  <si>
    <t>01/19</t>
  </si>
  <si>
    <t>07/19</t>
  </si>
  <si>
    <t>01/20</t>
  </si>
  <si>
    <t>07/20</t>
  </si>
  <si>
    <t>01/21</t>
  </si>
  <si>
    <t>07/21</t>
  </si>
  <si>
    <t>→</t>
  </si>
  <si>
    <r>
      <rPr>
        <b/>
        <sz val="11"/>
        <color rgb="FFFF0000"/>
        <rFont val="Calibri"/>
        <family val="2"/>
      </rPr>
      <t>Astt.Admin.Officer</t>
    </r>
  </si>
  <si>
    <t>Rate</t>
  </si>
  <si>
    <r>
      <rPr>
        <b/>
        <sz val="11"/>
        <color rgb="FFFF0000"/>
        <rFont val="Calibri"/>
        <family val="2"/>
      </rPr>
      <t>D.E.O.(Ele.)Rajsamand</t>
    </r>
  </si>
  <si>
    <r>
      <rPr>
        <b/>
        <sz val="11"/>
        <color rgb="FFFF0000"/>
        <rFont val="Calibri"/>
        <family val="2"/>
      </rPr>
      <t>Email.</t>
    </r>
  </si>
  <si>
    <t>GPF</t>
  </si>
  <si>
    <t>6/17</t>
  </si>
  <si>
    <t>9/17</t>
  </si>
  <si>
    <t>2/18</t>
  </si>
  <si>
    <t>8/18</t>
  </si>
  <si>
    <t>2/19</t>
  </si>
  <si>
    <t>2/20</t>
  </si>
  <si>
    <r>
      <rPr>
        <b/>
        <sz val="11"/>
        <color rgb="FFFF0000"/>
        <rFont val="Calibri"/>
        <family val="2"/>
      </rPr>
      <t>shekharhemlata@gmail.com</t>
    </r>
  </si>
  <si>
    <r>
      <rPr>
        <b/>
        <sz val="11"/>
        <color rgb="FFFF0000"/>
        <rFont val="Calibri"/>
        <family val="2"/>
      </rPr>
      <t>(UPDATED ON 01.04.2020)</t>
    </r>
  </si>
  <si>
    <t xml:space="preserve">1- </t>
  </si>
  <si>
    <t>in dk uke</t>
  </si>
  <si>
    <t xml:space="preserve">3- </t>
  </si>
  <si>
    <t>foHkkx] dk;kZy; dk uke</t>
  </si>
  <si>
    <t>edku fdjk;k HkRrk] lokjh HkRrk ;k orZeku in ij izkIr vU; {kfriwfrZ HkRrk</t>
  </si>
  <si>
    <t xml:space="preserve">vkosfnr vodk'k dk izdkj vkSj mldh vof/k rFkk fnukad ftlesa mldh vko';Drk gS </t>
  </si>
  <si>
    <t>jfookj rFkk NqfV~V;ka ;fn dksbZ gks] mUgsa vodk'k ds igys@ckn esa tksM+us dk izLrko</t>
  </si>
  <si>
    <t xml:space="preserve">vodk'k ds fy;s vkosnu dk dkj.k </t>
  </si>
  <si>
    <t>xr vodk'k ls ykSVus dh fnukad rFkk mDr vodk'k dk izdkj rFkk vof/k</t>
  </si>
  <si>
    <t xml:space="preserve">fu;a=.k vf/kdkjh dk vkKk ;k flWQkfj'k </t>
  </si>
  <si>
    <t xml:space="preserve">jktLFkku lsok fu;eksa ds vUrxZr vodk'k ds fy;s vksosnu i= dk izi= </t>
  </si>
  <si>
    <t>vkosnd dk uke                                                          % ------------------------------------------------------------------------------------------------</t>
  </si>
  <si>
    <t>vodk'k vuqer gksus lEcU/kh i=</t>
  </si>
  <si>
    <t xml:space="preserve"> ¼jktif=r vf/kdkfj;ksa ds ekeys esa egkys[kkdkj }kjk½</t>
  </si>
  <si>
    <t>vns; izek.k i=</t>
  </si>
  <si>
    <t>izHkkj dk uke</t>
  </si>
  <si>
    <t>izHkkjh dk uke</t>
  </si>
  <si>
    <t>ns;rk@vns;rk dk fooj.k</t>
  </si>
  <si>
    <t>gLrk{kj izHkkjh</t>
  </si>
  <si>
    <t>izekf.kr</t>
  </si>
  <si>
    <t xml:space="preserve">                  izekf.kr fd;k tkrk gS fd</t>
  </si>
  <si>
    <t xml:space="preserve">in&amp; </t>
  </si>
  <si>
    <t xml:space="preserve">tks fd LFkkuh; dk;kZy;@fo|ky; </t>
  </si>
  <si>
    <t>esa fnukd  ------------------------- ls --------------------------------- rd inLFkkfir jgs] budk</t>
  </si>
  <si>
    <t>vkns'k dzekad --------------------------------------------------------------------------- fnukad ----------------------------</t>
  </si>
  <si>
    <t xml:space="preserve">dks e/;kUg iwoZZ@i'pkr~ dk;ZeqDr fd;k x;k A bu ij vkt fnukad -------------------- dks </t>
  </si>
  <si>
    <t>fo|ky;@dk;kZy; dk dksbZ pktZ cdk;k ugha gSA</t>
  </si>
  <si>
    <t>dk;kZy;k/;{k e; lhy</t>
  </si>
  <si>
    <t xml:space="preserve">¼d½ esa mikftZr :ikUrfjr vodk'k ds nkSjku izkIr fd;k x;k vodk'k osru vkSj v)Zosru vodk'k ml n'kk esa tcfd jktLFkku lfoZl :Yl fu;e 93 ds mifu;e x ds [k.M 3 ds uhps fn; x;s ijUrq ^d^ ds izko/kku mDr vodk'k dh lekfIr ij vFkok mlds nkSjku lfoZl esa esjs lsokfuo`r gksus dh fLFkfr esa iz;qDr ugha fd;s x;s gks rks vuqer ugha gksrk fd vof/k esa vuqer osru dh vUrj jkf'k okil vnk djus dk opu nsrk gwWaA </t>
  </si>
  <si>
    <t xml:space="preserve">vodk'k dky esa jgus dk irk </t>
  </si>
  <si>
    <t>vkosnd ds gLrk{kj ¼fnukad lfgr½</t>
  </si>
  <si>
    <t xml:space="preserve">vodk'k dh Lohd`fr nsus okys izkf/kdkjh dh vkKk                    </t>
  </si>
  <si>
    <t xml:space="preserve"> gLrk{kj  ¼fnukd lfgr½ </t>
  </si>
  <si>
    <t xml:space="preserve">¼vodk'k dk izdkj½ dk vuqer gSA        </t>
  </si>
  <si>
    <t>fu;ekuqqlkj</t>
  </si>
  <si>
    <t>ugha</t>
  </si>
  <si>
    <t>Lohd`r</t>
  </si>
  <si>
    <t>budks Hkqxrku fnukad</t>
  </si>
  <si>
    <r>
      <t xml:space="preserve"> </t>
    </r>
    <r>
      <rPr>
        <b/>
        <sz val="9"/>
        <color theme="1"/>
        <rFont val="DevLys 010"/>
      </rPr>
      <t>dk;kZy;</t>
    </r>
  </si>
  <si>
    <r>
      <t xml:space="preserve"> </t>
    </r>
    <r>
      <rPr>
        <b/>
        <sz val="9"/>
        <color theme="1"/>
        <rFont val="DevLys 010"/>
      </rPr>
      <t>foHkkx</t>
    </r>
  </si>
  <si>
    <r>
      <t xml:space="preserve"> </t>
    </r>
    <r>
      <rPr>
        <b/>
        <sz val="9"/>
        <color theme="1"/>
        <rFont val="DevLys 010"/>
      </rPr>
      <t>iqLrd la[;k</t>
    </r>
  </si>
  <si>
    <r>
      <t xml:space="preserve">  </t>
    </r>
    <r>
      <rPr>
        <b/>
        <sz val="9"/>
        <color theme="1"/>
        <rFont val="DevLys 010"/>
      </rPr>
      <t>tks</t>
    </r>
  </si>
  <si>
    <r>
      <t xml:space="preserve"> </t>
    </r>
    <r>
      <rPr>
        <b/>
        <sz val="9"/>
        <color theme="1"/>
        <rFont val="DevLys 010"/>
      </rPr>
      <t>ls</t>
    </r>
  </si>
  <si>
    <r>
      <t xml:space="preserve">Perticulers </t>
    </r>
    <r>
      <rPr>
        <b/>
        <sz val="9"/>
        <color theme="1"/>
        <rFont val="DevLys 010"/>
      </rPr>
      <t xml:space="preserve"> foxr</t>
    </r>
  </si>
  <si>
    <r>
      <t xml:space="preserve">Rates  </t>
    </r>
    <r>
      <rPr>
        <b/>
        <sz val="9"/>
        <color theme="1"/>
        <rFont val="DevLys 010"/>
      </rPr>
      <t>nj</t>
    </r>
  </si>
  <si>
    <r>
      <t xml:space="preserve">Officiating Pay </t>
    </r>
    <r>
      <rPr>
        <sz val="9"/>
        <color theme="1"/>
        <rFont val="DevLys 010"/>
      </rPr>
      <t xml:space="preserve"> </t>
    </r>
    <r>
      <rPr>
        <b/>
        <sz val="9"/>
        <color theme="1"/>
        <rFont val="DevLys 010"/>
      </rPr>
      <t>LFkkukiUu osru</t>
    </r>
  </si>
  <si>
    <r>
      <t xml:space="preserve">Special Pay </t>
    </r>
    <r>
      <rPr>
        <sz val="9"/>
        <color theme="1"/>
        <rFont val="DevLys 010"/>
      </rPr>
      <t xml:space="preserve"> </t>
    </r>
    <r>
      <rPr>
        <b/>
        <sz val="9"/>
        <color theme="1"/>
        <rFont val="DevLys 010"/>
      </rPr>
      <t>fo'ks"k osru</t>
    </r>
  </si>
  <si>
    <r>
      <t xml:space="preserve">Horse/Camel </t>
    </r>
    <r>
      <rPr>
        <sz val="9"/>
        <color theme="1"/>
        <rFont val="DevLys 010"/>
      </rPr>
      <t xml:space="preserve"> </t>
    </r>
    <r>
      <rPr>
        <b/>
        <sz val="9"/>
        <color theme="1"/>
        <rFont val="DevLys 010"/>
      </rPr>
      <t>?kksM+k@Å¡V</t>
    </r>
  </si>
  <si>
    <r>
      <t xml:space="preserve">Conveyance </t>
    </r>
    <r>
      <rPr>
        <sz val="9"/>
        <color theme="1"/>
        <rFont val="DevLys 010"/>
      </rPr>
      <t xml:space="preserve"> </t>
    </r>
    <r>
      <rPr>
        <b/>
        <sz val="9"/>
        <color theme="1"/>
        <rFont val="DevLys 010"/>
      </rPr>
      <t>lokjh</t>
    </r>
  </si>
  <si>
    <r>
      <t xml:space="preserve">Others </t>
    </r>
    <r>
      <rPr>
        <sz val="9"/>
        <color theme="1"/>
        <rFont val="DevLys 010"/>
      </rPr>
      <t xml:space="preserve"> </t>
    </r>
    <r>
      <rPr>
        <b/>
        <sz val="9"/>
        <color theme="1"/>
        <rFont val="DevLys 010"/>
      </rPr>
      <t>vU;</t>
    </r>
  </si>
  <si>
    <r>
      <t xml:space="preserve">Deductions </t>
    </r>
    <r>
      <rPr>
        <b/>
        <sz val="9"/>
        <color theme="1"/>
        <rFont val="DevLys 010"/>
      </rPr>
      <t xml:space="preserve"> dVkSfr;k¡</t>
    </r>
  </si>
  <si>
    <r>
      <t xml:space="preserve">Recoveries are to be made from the pay of government Servent as details on </t>
    </r>
    <r>
      <rPr>
        <b/>
        <sz val="9"/>
        <color theme="1"/>
        <rFont val="Calibri"/>
        <family val="2"/>
        <scheme val="minor"/>
      </rPr>
      <t>Reverse.</t>
    </r>
  </si>
  <si>
    <r>
      <t xml:space="preserve">He has been paid leave salary as detailed below. </t>
    </r>
    <r>
      <rPr>
        <b/>
        <sz val="9"/>
        <color theme="1"/>
        <rFont val="DevLys 010"/>
      </rPr>
      <t>budks fuEufyf[kr vodk'k osru ns fn;k gSA</t>
    </r>
  </si>
  <si>
    <r>
      <t xml:space="preserve">Deductions have been made as noted on the </t>
    </r>
    <r>
      <rPr>
        <b/>
        <sz val="9"/>
        <color theme="1"/>
        <rFont val="Calibri"/>
        <family val="2"/>
        <scheme val="minor"/>
      </rPr>
      <t>reverse</t>
    </r>
    <r>
      <rPr>
        <sz val="9"/>
        <color theme="1"/>
        <rFont val="Calibri"/>
        <family val="2"/>
        <scheme val="minor"/>
      </rPr>
      <t xml:space="preserve">. </t>
    </r>
    <r>
      <rPr>
        <b/>
        <sz val="9"/>
        <color theme="1"/>
        <rFont val="DevLys 010"/>
      </rPr>
      <t>fiNys i`"B ij fy[kh dVkSfr;k¡ dj yh xbZ gSA</t>
    </r>
  </si>
  <si>
    <r>
      <rPr>
        <sz val="9"/>
        <color theme="1"/>
        <rFont val="Calibri"/>
        <family val="2"/>
        <scheme val="minor"/>
      </rPr>
      <t xml:space="preserve">Period </t>
    </r>
    <r>
      <rPr>
        <b/>
        <sz val="9"/>
        <color theme="1"/>
        <rFont val="Calibri"/>
        <family val="2"/>
        <scheme val="minor"/>
      </rPr>
      <t xml:space="preserve"> </t>
    </r>
    <r>
      <rPr>
        <b/>
        <sz val="9"/>
        <color theme="1"/>
        <rFont val="DevLys 010"/>
      </rPr>
      <t>vof/k</t>
    </r>
  </si>
  <si>
    <r>
      <rPr>
        <sz val="9"/>
        <color theme="1"/>
        <rFont val="Calibri"/>
        <family val="2"/>
        <scheme val="minor"/>
      </rPr>
      <t>Rate</t>
    </r>
    <r>
      <rPr>
        <b/>
        <sz val="9"/>
        <color theme="1"/>
        <rFont val="Calibri"/>
        <family val="2"/>
        <scheme val="minor"/>
      </rPr>
      <t xml:space="preserve"> </t>
    </r>
    <r>
      <rPr>
        <b/>
        <sz val="9"/>
        <color theme="1"/>
        <rFont val="DevLys 010"/>
      </rPr>
      <t>nj</t>
    </r>
  </si>
  <si>
    <r>
      <t xml:space="preserve">Amount  </t>
    </r>
    <r>
      <rPr>
        <b/>
        <sz val="9"/>
        <color theme="1"/>
        <rFont val="DevLys 010"/>
      </rPr>
      <t>jde</t>
    </r>
    <r>
      <rPr>
        <sz val="9"/>
        <color theme="1"/>
        <rFont val="Calibri"/>
        <family val="2"/>
        <scheme val="minor"/>
      </rPr>
      <t xml:space="preserve"> </t>
    </r>
  </si>
  <si>
    <r>
      <t xml:space="preserve">He is entitled to draw the folowwing amount. </t>
    </r>
    <r>
      <rPr>
        <b/>
        <sz val="9"/>
        <color theme="1"/>
        <rFont val="DevLys 010"/>
      </rPr>
      <t>;g fuEufyf[kr jde ysus ds gdnkj gSA</t>
    </r>
  </si>
  <si>
    <r>
      <t xml:space="preserve">The details of Income Tax recovered from him up to date from the bigining of the current year are noted on the </t>
    </r>
    <r>
      <rPr>
        <b/>
        <sz val="9"/>
        <color theme="1"/>
        <rFont val="Calibri"/>
        <family val="2"/>
        <scheme val="minor"/>
      </rPr>
      <t>Reverse.</t>
    </r>
  </si>
  <si>
    <r>
      <rPr>
        <b/>
        <i/>
        <sz val="9"/>
        <color theme="1"/>
        <rFont val="Calibri"/>
        <family val="2"/>
        <scheme val="minor"/>
      </rPr>
      <t>Details of Recoveries (Part- 4)</t>
    </r>
    <r>
      <rPr>
        <b/>
        <sz val="9"/>
        <color theme="1"/>
        <rFont val="Calibri"/>
        <family val="2"/>
        <scheme val="minor"/>
      </rPr>
      <t xml:space="preserve"> </t>
    </r>
    <r>
      <rPr>
        <sz val="9"/>
        <color theme="1"/>
        <rFont val="Calibri"/>
        <family val="2"/>
        <scheme val="minor"/>
      </rPr>
      <t xml:space="preserve">    </t>
    </r>
    <r>
      <rPr>
        <b/>
        <sz val="9"/>
        <color theme="1"/>
        <rFont val="DevLys 010"/>
      </rPr>
      <t>olwfy;ksa dh foxr</t>
    </r>
  </si>
  <si>
    <r>
      <rPr>
        <b/>
        <i/>
        <sz val="9"/>
        <color theme="1"/>
        <rFont val="Calibri"/>
        <family val="2"/>
        <scheme val="minor"/>
      </rPr>
      <t>Deductions made from Leave Salary (Part- 5)</t>
    </r>
    <r>
      <rPr>
        <b/>
        <sz val="9"/>
        <color theme="1"/>
        <rFont val="Calibri"/>
        <family val="2"/>
        <scheme val="minor"/>
      </rPr>
      <t xml:space="preserve"> </t>
    </r>
    <r>
      <rPr>
        <sz val="9"/>
        <color theme="1"/>
        <rFont val="Calibri"/>
        <family val="2"/>
        <scheme val="minor"/>
      </rPr>
      <t xml:space="preserve">    </t>
    </r>
    <r>
      <rPr>
        <b/>
        <sz val="9"/>
        <color theme="1"/>
        <rFont val="DevLys 010"/>
      </rPr>
      <t>vodk'k osru ls dh xbZ dVkSfr;ksa dh foxr</t>
    </r>
  </si>
  <si>
    <r>
      <rPr>
        <b/>
        <i/>
        <sz val="9"/>
        <color theme="1"/>
        <rFont val="Calibri"/>
        <family val="2"/>
        <scheme val="minor"/>
      </rPr>
      <t>Income Tax Deductions (Part- 6)</t>
    </r>
    <r>
      <rPr>
        <b/>
        <sz val="9"/>
        <color theme="1"/>
        <rFont val="Calibri"/>
        <family val="2"/>
        <scheme val="minor"/>
      </rPr>
      <t xml:space="preserve"> </t>
    </r>
    <r>
      <rPr>
        <sz val="9"/>
        <color theme="1"/>
        <rFont val="Calibri"/>
        <family val="2"/>
        <scheme val="minor"/>
      </rPr>
      <t xml:space="preserve">    </t>
    </r>
    <r>
      <rPr>
        <b/>
        <sz val="9"/>
        <color theme="1"/>
        <rFont val="DevLys 010"/>
      </rPr>
      <t>vk;dj dVkSfr;k¡ dh foxr</t>
    </r>
  </si>
  <si>
    <t xml:space="preserve">mUgksaus </t>
  </si>
  <si>
    <t>dk dk;ZHkkj fnukad</t>
  </si>
  <si>
    <t xml:space="preserve">dks e/;kà ds igys@ihNs lkSai fn;k gSA </t>
  </si>
  <si>
    <r>
      <t xml:space="preserve">House </t>
    </r>
    <r>
      <rPr>
        <sz val="9"/>
        <color theme="1"/>
        <rFont val="DevLys 010"/>
      </rPr>
      <t xml:space="preserve"> </t>
    </r>
    <r>
      <rPr>
        <b/>
        <sz val="9"/>
        <color theme="1"/>
        <rFont val="DevLys 010"/>
      </rPr>
      <t>edku fdjk;k</t>
    </r>
    <r>
      <rPr>
        <b/>
        <sz val="9"/>
        <color theme="1"/>
        <rFont val="Times New Roman"/>
        <family val="1"/>
      </rPr>
      <t xml:space="preserve"> </t>
    </r>
  </si>
  <si>
    <r>
      <t xml:space="preserve">Allowance  </t>
    </r>
    <r>
      <rPr>
        <sz val="9"/>
        <color theme="1"/>
        <rFont val="DevLys 010"/>
      </rPr>
      <t xml:space="preserve"> </t>
    </r>
    <r>
      <rPr>
        <b/>
        <sz val="9"/>
        <color theme="1"/>
        <rFont val="DevLys 010"/>
      </rPr>
      <t>HkÙks  ¼eg¡xkbZ HkÙkk½</t>
    </r>
    <r>
      <rPr>
        <b/>
        <sz val="9"/>
        <color theme="1"/>
        <rFont val="Calibri"/>
        <family val="2"/>
        <scheme val="minor"/>
      </rPr>
      <t xml:space="preserve"> </t>
    </r>
  </si>
  <si>
    <t>esjh bl fuLokFkZ lsok dk ewy mÌs'; vkidk o jkT; ljdkj dk le;] Je o /ku dh cpr djus dk iz;kl gSA</t>
  </si>
  <si>
    <t>dke dk vkyl vkSj iSlksa dk ykyp] gesa egku cuus ugha nsrkA</t>
  </si>
  <si>
    <t>izk/;kid</t>
  </si>
  <si>
    <t>LECTURER</t>
  </si>
  <si>
    <t>vof/k</t>
  </si>
  <si>
    <t>jk-m-ek-fo-jkT;kokl</t>
  </si>
  <si>
    <t>fo'ks"k fooj.k</t>
  </si>
  <si>
    <t>cSad [kkrk la[;k</t>
  </si>
  <si>
    <t>jktuhfr foKku</t>
  </si>
  <si>
    <t>cSad dk uke</t>
  </si>
  <si>
    <t>dks tk jgs gSa</t>
  </si>
  <si>
    <r>
      <t xml:space="preserve">Substantive Pay </t>
    </r>
    <r>
      <rPr>
        <sz val="9"/>
        <color theme="1"/>
        <rFont val="DevLys 010"/>
      </rPr>
      <t xml:space="preserve"> </t>
    </r>
    <r>
      <rPr>
        <b/>
        <sz val="9"/>
        <color theme="1"/>
        <rFont val="DevLys 010"/>
      </rPr>
      <t>ewy osru</t>
    </r>
  </si>
  <si>
    <t>}kjk budh e`R;q gks tkus ls lsoklekfIr fd;s tkus ds dkj.k bUgsa fnukad ----------------------</t>
  </si>
  <si>
    <t>ls</t>
  </si>
  <si>
    <t>izekf.kr l{ke vf/kdkjh</t>
  </si>
  <si>
    <t>,rn~ }kjk /kks’k.kk djrk gWw fd %&amp;</t>
  </si>
  <si>
    <t>Fkh %&amp;</t>
  </si>
  <si>
    <r>
      <t>1-</t>
    </r>
    <r>
      <rPr>
        <b/>
        <sz val="7"/>
        <rFont val="Times New Roman"/>
        <family val="1"/>
      </rPr>
      <t xml:space="preserve">   </t>
    </r>
    <r>
      <rPr>
        <b/>
        <sz val="14"/>
        <rFont val="Kruti Dev 010"/>
      </rPr>
      <t xml:space="preserve">fnukad 31-05-2002 rd esjs cPpksa ¼ iq=@iq=h ½ dh la[;k </t>
    </r>
  </si>
  <si>
    <t xml:space="preserve"> uke  </t>
  </si>
  <si>
    <t>tUefrfFk</t>
  </si>
  <si>
    <t xml:space="preserve">  dz-la-                         </t>
  </si>
  <si>
    <r>
      <t>2-</t>
    </r>
    <r>
      <rPr>
        <b/>
        <sz val="7"/>
        <rFont val="Times New Roman"/>
        <family val="1"/>
      </rPr>
      <t xml:space="preserve">   </t>
    </r>
    <r>
      <rPr>
        <b/>
        <sz val="14"/>
        <rFont val="Kruti Dev 010"/>
      </rPr>
      <t>fnukad 01-06-2002 vFkok blds i'pkr~ esjs cPpksa dh la[;k esa o`f</t>
    </r>
    <r>
      <rPr>
        <b/>
        <sz val="14"/>
        <rFont val="DevLys 010"/>
      </rPr>
      <t>)</t>
    </r>
    <r>
      <rPr>
        <b/>
        <sz val="14"/>
        <rFont val="Kruti Dev 010"/>
      </rPr>
      <t xml:space="preserve"> gqbZ@o`f</t>
    </r>
    <r>
      <rPr>
        <b/>
        <sz val="15"/>
        <rFont val="Kruti Dev 010"/>
      </rPr>
      <t>)</t>
    </r>
    <r>
      <rPr>
        <b/>
        <sz val="14"/>
        <rFont val="Kruti Dev 010"/>
      </rPr>
      <t xml:space="preserve"> </t>
    </r>
  </si>
  <si>
    <t>ugha gqbZ gS] rFkk crZeku esa esjs cPpksa dh dqy la[;k  %&amp;</t>
  </si>
  <si>
    <t xml:space="preserve"> gLrk{kj </t>
  </si>
  <si>
    <t xml:space="preserve">uke %&amp; </t>
  </si>
  <si>
    <t xml:space="preserve"> eSa %&amp;   </t>
  </si>
  <si>
    <t xml:space="preserve">fnukad%&amp;                        </t>
  </si>
  <si>
    <t>Jh izeksn dqekj ikyhoky</t>
  </si>
  <si>
    <t>Jh ';ke lqUnj lkyoh</t>
  </si>
  <si>
    <t>Jh jes'k pUnz vkesVk</t>
  </si>
  <si>
    <t>Jh jkt dqekj y{kdkj</t>
  </si>
  <si>
    <t>Jherh d`".kk 'kekZ</t>
  </si>
  <si>
    <t>Jherh jek 'kekZ</t>
  </si>
  <si>
    <t>Jh e/kqlwnu vkpk;Z</t>
  </si>
  <si>
    <t>Jherh izfrHkk 'kekZ</t>
  </si>
  <si>
    <t>Jh jktsUnz izlkn vkpk;Z</t>
  </si>
  <si>
    <t>Jherh lqfurk Nkijoky</t>
  </si>
  <si>
    <t>o- v-</t>
  </si>
  <si>
    <t>Jh fou; dqekj f=osnh</t>
  </si>
  <si>
    <t>o-iq+ v-</t>
  </si>
  <si>
    <t>Jh lyhe Mk;j</t>
  </si>
  <si>
    <t>iz-'kk-l-</t>
  </si>
  <si>
    <t>Jh Hkxorh yky luk&lt;;</t>
  </si>
  <si>
    <t xml:space="preserve">p +Js +d </t>
  </si>
  <si>
    <r>
      <rPr>
        <sz val="18"/>
        <color theme="1"/>
        <rFont val="DevLys 010"/>
      </rPr>
      <t xml:space="preserve">dk;kZy; vkns’k </t>
    </r>
    <r>
      <rPr>
        <sz val="12"/>
        <color theme="1"/>
        <rFont val="DevLys 010"/>
      </rPr>
      <t xml:space="preserve"> </t>
    </r>
    <r>
      <rPr>
        <b/>
        <sz val="14"/>
        <color theme="1"/>
        <rFont val="DevLys 010"/>
      </rPr>
      <t/>
    </r>
  </si>
  <si>
    <r>
      <t xml:space="preserve">                 </t>
    </r>
    <r>
      <rPr>
        <sz val="14"/>
        <color theme="1"/>
        <rFont val="DevLys 010"/>
      </rPr>
      <t>lwpukFkZ ,oa ikyukFkZ %&amp;</t>
    </r>
  </si>
  <si>
    <t>slkFk gh vkidks ;g vk;dj QkeZ uEcj 16 nqckjk ugha feysxk A blfy, bls lqjf{kr j[ksA</t>
  </si>
  <si>
    <t>dk;kZy; vkns'k</t>
  </si>
  <si>
    <t xml:space="preserve">vkj,lvks,l@,l,l,l@ihlhih@ijh{kk 14&amp;15@9041&amp;9076 fnukad 03-12-2019 ds }kjk </t>
  </si>
  <si>
    <t xml:space="preserve">fuEukafdr vf/kdkfj;ks@deZpkfj;ks dh izfrfu;qfDr 15 fnolh; O;fDrxr lEidZ f'kfoj esa </t>
  </si>
  <si>
    <t>fnukad 25 fnlEcj 2019 ls 08 tuojh 2020 rd jk-m-ek-fo-dkadjksyh esa dh xbZA</t>
  </si>
  <si>
    <t>LFkkuh; fo/kky; ifjlj esa muds uke ds lkeus vfdar fnuksa rd mifLFkrh nh gS A</t>
  </si>
  <si>
    <t>dza-la-</t>
  </si>
  <si>
    <t>uke vf/kdkjh@deZpkjh</t>
  </si>
  <si>
    <t>dk;kZof/k</t>
  </si>
  <si>
    <t xml:space="preserve">dqy dk;Z fnol </t>
  </si>
  <si>
    <t>25.12.2019</t>
  </si>
  <si>
    <t>08.01.2020</t>
  </si>
  <si>
    <t>dqy fnu</t>
  </si>
  <si>
    <t>izfrfyfi lqpukFkZ ,oa ikyukFkZ %&amp;</t>
  </si>
  <si>
    <r>
      <t>1 ys</t>
    </r>
    <r>
      <rPr>
        <sz val="14"/>
        <color theme="1"/>
        <rFont val="DevLys 010"/>
      </rPr>
      <t>[</t>
    </r>
    <r>
      <rPr>
        <sz val="14"/>
        <color theme="1"/>
        <rFont val="Kruti Dev 010"/>
      </rPr>
      <t>kk 'kk[kk nks izfrA</t>
    </r>
  </si>
  <si>
    <t xml:space="preserve">2 lEcfU/kr </t>
  </si>
  <si>
    <t xml:space="preserve">3 O;fDrxr iaftdk </t>
  </si>
  <si>
    <t>4 dk;kZy; izfrA</t>
  </si>
  <si>
    <t>LEAVE APPLICATION</t>
  </si>
  <si>
    <t>NAME</t>
  </si>
  <si>
    <t>…………………………………..</t>
  </si>
  <si>
    <t>DESIGN</t>
  </si>
  <si>
    <t>…………………..</t>
  </si>
  <si>
    <t>LEAVE REQUIRED FROM DATE……………………...TO……………………...</t>
  </si>
  <si>
    <t>TOTAL NO.OF DAYS</t>
  </si>
  <si>
    <t>…………</t>
  </si>
  <si>
    <t>NATURE OF LEAVE (C.L/M.L/P.L./H.P.L)……..</t>
  </si>
  <si>
    <t>REASON FOR LEAVE…………………………………………………</t>
  </si>
  <si>
    <t>LEAVE ADDRESS……………………………………………………………………….</t>
  </si>
  <si>
    <t>DATE……………….</t>
  </si>
  <si>
    <t>FOR OFFICE USE</t>
  </si>
  <si>
    <t>TOTAL LEAVE AT CREDIT………………………………..</t>
  </si>
  <si>
    <t>TOTAL LEAVE AVAILED TILL DATE……………………</t>
  </si>
  <si>
    <t>BALANCE OF AT CREDIT………………………………….</t>
  </si>
  <si>
    <t>SIGNATURE OF OFFICE INCHARGE</t>
  </si>
  <si>
    <t>………….DAYS……………LEAVE SANCTIONED / NOT SANCTIONED</t>
  </si>
  <si>
    <t>SIGNATURE OF PRINCIPAL</t>
  </si>
  <si>
    <t>vodk'k izkFkZuk i=</t>
  </si>
  <si>
    <t>fnukas dh dqy la[;k %&amp;</t>
  </si>
  <si>
    <t>vodk'k dk dkj.k %&amp;</t>
  </si>
  <si>
    <t>vodk'k dk irk %&amp;</t>
  </si>
  <si>
    <t>dk;kZy; mi;ksx gsrq</t>
  </si>
  <si>
    <t>dqy tek vodk'k %&amp;</t>
  </si>
  <si>
    <t>vkt fnukad rd 'ks"k vodk'k dh la[;k %&amp;</t>
  </si>
  <si>
    <t>dk;kZy; izHkkjh ds gLrk{kj</t>
  </si>
  <si>
    <t>iz/kkukpk;Z ds gLrk{kj</t>
  </si>
  <si>
    <t>Jherh 'kkyhuh 'kekZ</t>
  </si>
  <si>
    <t>dk;Zxzg.k dky ds cnys mikftZr vodk'k izi=</t>
  </si>
  <si>
    <t>uke deZpkjh %&amp;</t>
  </si>
  <si>
    <t>iwoZ inLFkkiu LFkku %&amp;</t>
  </si>
  <si>
    <t>u;k inLFkkiu LFkku %&amp;</t>
  </si>
  <si>
    <t>inksUufr @ LFkkukUrj.k vkns'k dk dzekad ,oa fnukad ¼ izfr layXu djsa ½ %&amp;</t>
  </si>
  <si>
    <t>iwoZ LFkku ij dk;ZHkkj NksMus dh frfFk iwokZUg @ vijkUg %&amp;</t>
  </si>
  <si>
    <t>u;s LFkku ij dk;ZHkkj lEHkkyus dh frfFk iwokZUg @ vijkUg %&amp;</t>
  </si>
  <si>
    <t>iwoZ LFkku ls u;s LFkku dh nwjh ¼ fdyks ehVj esa ½ %&amp;</t>
  </si>
  <si>
    <t>ftl lk/ku ls ;k=k dh mldk fooj.k nsosa %&amp;</t>
  </si>
  <si>
    <t>inksUufr @ LFkkukUrj.k Lo;a dh izkFkZuk @ jkT;fgr esaa %&amp;</t>
  </si>
  <si>
    <t>dk;Zxzg.k dky dk mi;ksx u djus ds cnys esa fdrus fnu dk mikftZr vodk'k pkgk gS %&amp;</t>
  </si>
  <si>
    <t>gLrk{kj deZpkjh</t>
  </si>
  <si>
    <t>inLFkkiu dk LFkku %&amp;</t>
  </si>
  <si>
    <r>
      <t>Ø</t>
    </r>
    <r>
      <rPr>
        <b/>
        <sz val="14"/>
        <rFont val="DevLys 010"/>
      </rPr>
      <t>-l-</t>
    </r>
  </si>
  <si>
    <t>uke dkfeZd e; in</t>
  </si>
  <si>
    <t>fo|ky;</t>
  </si>
  <si>
    <t>dk;ZeqDr fnukad</t>
  </si>
  <si>
    <t>dk;Zxzg.k fnukd</t>
  </si>
  <si>
    <t>mikftZr vodk’k</t>
  </si>
  <si>
    <t xml:space="preserve">  1-</t>
  </si>
  <si>
    <t xml:space="preserve">10 fnu </t>
  </si>
  <si>
    <t>izfrfyfi lwpukFkZ ,oa ikyukFkZ % &amp;</t>
  </si>
  <si>
    <t xml:space="preserve"> dk;kZy; vkns'k </t>
  </si>
  <si>
    <r>
      <t>orZeku osru ,oa is esfV</t>
    </r>
    <r>
      <rPr>
        <sz val="14"/>
        <rFont val="DevLys 010"/>
      </rPr>
      <t>ªDl ysoy</t>
    </r>
  </si>
  <si>
    <t xml:space="preserve">osru fu;eu @okf"kZd osru o`f} fnukad </t>
  </si>
  <si>
    <r>
      <t>osru fu/kkZj.k ,oa is esfV</t>
    </r>
    <r>
      <rPr>
        <sz val="14"/>
        <rFont val="DevLys 010"/>
      </rPr>
      <t>ªDl ysoy</t>
    </r>
  </si>
  <si>
    <t>fo-fooj.k</t>
  </si>
  <si>
    <t>is esfVªDl ysoy</t>
  </si>
  <si>
    <t>L - 11</t>
  </si>
  <si>
    <t>L - 12</t>
  </si>
  <si>
    <t xml:space="preserve">inksUufr izk/;kid </t>
  </si>
  <si>
    <t>izfrfyfi lwpukFkZ ,oa ikyukFkZ%&amp;</t>
  </si>
  <si>
    <t xml:space="preserve">4&amp; jf{kr i=koyh A </t>
  </si>
  <si>
    <t>o-v-</t>
  </si>
  <si>
    <t>orZeku osru ,oa jfux is cs.M</t>
  </si>
  <si>
    <t>Mhihlh o"kZ ,oa okoso` 2007&amp;08</t>
  </si>
  <si>
    <t>osru fu/kkZj.k ,oa jfux is cs.M</t>
  </si>
  <si>
    <t>xzsM is</t>
  </si>
  <si>
    <t>31/03/2008</t>
  </si>
  <si>
    <t>inksUufr o-v-</t>
  </si>
  <si>
    <t>9300-34800</t>
  </si>
  <si>
    <t>okoso`</t>
  </si>
  <si>
    <t>18/07/2009</t>
  </si>
  <si>
    <t>o-v- dk;Zxz.k fn-</t>
  </si>
  <si>
    <t>15/12/2009</t>
  </si>
  <si>
    <t>,-lh-ih-kk</t>
  </si>
  <si>
    <t xml:space="preserve">4&amp; jf{kr i=koyh </t>
  </si>
  <si>
    <t xml:space="preserve">d{kk </t>
  </si>
  <si>
    <t>GEN</t>
  </si>
  <si>
    <t>SC</t>
  </si>
  <si>
    <t>ST</t>
  </si>
  <si>
    <t>OBC</t>
  </si>
  <si>
    <t>SBC</t>
  </si>
  <si>
    <t>Minority</t>
  </si>
  <si>
    <t>Grand TOTAL</t>
  </si>
  <si>
    <t>B</t>
  </si>
  <si>
    <t>G</t>
  </si>
  <si>
    <t>T</t>
  </si>
  <si>
    <t>;ksx 1 ls 5</t>
  </si>
  <si>
    <t>;ksx 6 ls 8</t>
  </si>
  <si>
    <t>10B</t>
  </si>
  <si>
    <t>;ksx 9 ls 10</t>
  </si>
  <si>
    <t>11A</t>
  </si>
  <si>
    <t>11B</t>
  </si>
  <si>
    <t>11C</t>
  </si>
  <si>
    <t>11D</t>
  </si>
  <si>
    <t>11F</t>
  </si>
  <si>
    <t>11G</t>
  </si>
  <si>
    <t>12A</t>
  </si>
  <si>
    <t>12B</t>
  </si>
  <si>
    <t>12C</t>
  </si>
  <si>
    <t>12D</t>
  </si>
  <si>
    <t>12F</t>
  </si>
  <si>
    <t>12G</t>
  </si>
  <si>
    <t>;ksx 11 ls 12</t>
  </si>
  <si>
    <t>uke fo|ky;</t>
  </si>
  <si>
    <t>lkekU;</t>
  </si>
  <si>
    <t>,llh</t>
  </si>
  <si>
    <t>,lVh</t>
  </si>
  <si>
    <t>vkschlh</t>
  </si>
  <si>
    <t>,lchlh</t>
  </si>
  <si>
    <t>vYi la[;d</t>
  </si>
  <si>
    <t>Nk=</t>
  </si>
  <si>
    <t>Nk=k</t>
  </si>
  <si>
    <t>01 ls 05</t>
  </si>
  <si>
    <t>06 ls 08</t>
  </si>
  <si>
    <t>09 ls 10</t>
  </si>
  <si>
    <t>11 ls 12</t>
  </si>
  <si>
    <t>dqy ;ksx 01 ls 12</t>
  </si>
  <si>
    <t>KANKROLI</t>
  </si>
  <si>
    <t>dyk d{kk 11</t>
  </si>
  <si>
    <t>foKku d{kk 11</t>
  </si>
  <si>
    <t>okf.kT; d{kk 11</t>
  </si>
  <si>
    <t>dyk d{kk 12</t>
  </si>
  <si>
    <t>foKku d{kk 12</t>
  </si>
  <si>
    <t>okf.kT; d{kk 12</t>
  </si>
  <si>
    <t>dqy d{kk 11 o 12</t>
  </si>
  <si>
    <t xml:space="preserve">Ldkyj jftLVj uEcj dh lwph </t>
  </si>
  <si>
    <t>Ldkyj uEcj</t>
  </si>
  <si>
    <t>Ldkyj jftLVj uEcj</t>
  </si>
  <si>
    <t>1 ls 200</t>
  </si>
  <si>
    <t>8991 ls 9239</t>
  </si>
  <si>
    <t>201 ls 400</t>
  </si>
  <si>
    <t>9240 ls 9537</t>
  </si>
  <si>
    <t>401 ls 595</t>
  </si>
  <si>
    <t>9538 ls 10124</t>
  </si>
  <si>
    <t>596 ls 834</t>
  </si>
  <si>
    <t>10125 ls 10719</t>
  </si>
  <si>
    <t>835 ls 1030</t>
  </si>
  <si>
    <t>10720 ls 11200</t>
  </si>
  <si>
    <t>1031 ls 1229</t>
  </si>
  <si>
    <t>11201 ls 11598</t>
  </si>
  <si>
    <t>1230 ls 1477</t>
  </si>
  <si>
    <t>11599 ls 12396</t>
  </si>
  <si>
    <t>1478 ls 1703</t>
  </si>
  <si>
    <t>12397 ls 13395</t>
  </si>
  <si>
    <t xml:space="preserve">1704 ls 2090 </t>
  </si>
  <si>
    <t>13396 ls 13993</t>
  </si>
  <si>
    <t>2091 ls 2467</t>
  </si>
  <si>
    <t>13994 ls 14802</t>
  </si>
  <si>
    <t>2468 ls 2840</t>
  </si>
  <si>
    <t>14803 ls 15600</t>
  </si>
  <si>
    <t>2841 ls 3615</t>
  </si>
  <si>
    <t>15601 ls 16392</t>
  </si>
  <si>
    <t>3616 ls 3925</t>
  </si>
  <si>
    <t>16393 ls 16792</t>
  </si>
  <si>
    <t>3926 ls 4933</t>
  </si>
  <si>
    <t>16793 ls 17392</t>
  </si>
  <si>
    <t>4933 ls 5925</t>
  </si>
  <si>
    <t>17393 ls 18182</t>
  </si>
  <si>
    <t>5926 ls 6920</t>
  </si>
  <si>
    <t>17183 ls 18975</t>
  </si>
  <si>
    <t>6921 ls 7904</t>
  </si>
  <si>
    <t>18976 ls 19565</t>
  </si>
  <si>
    <t>7905 ls 8198</t>
  </si>
  <si>
    <t>19566 ls 20163</t>
  </si>
  <si>
    <t>8199 ls 8498</t>
  </si>
  <si>
    <t>8499 ls 8990</t>
  </si>
  <si>
    <t>uke Qkby</t>
  </si>
  <si>
    <t>Qkby uEcj</t>
  </si>
  <si>
    <t>Vh-lh-vkosnu i= lEcU/kh QkbZy</t>
  </si>
  <si>
    <t>LFkkuh; fo/kky; lEcU/kh lwpuk,sa QkbZy</t>
  </si>
  <si>
    <t>LFkkuh; fo/kky; lkekU; lwpuk,sa QkbZy</t>
  </si>
  <si>
    <t>vkod @ tkod  QkbZy</t>
  </si>
  <si>
    <r>
      <t>vkns'k</t>
    </r>
    <r>
      <rPr>
        <b/>
        <sz val="18"/>
        <color theme="1"/>
        <rFont val="Kruti Dev 011"/>
      </rPr>
      <t>]</t>
    </r>
    <r>
      <rPr>
        <b/>
        <sz val="18"/>
        <color theme="1"/>
        <rFont val="DevLys 010"/>
      </rPr>
      <t>ifji=</t>
    </r>
    <r>
      <rPr>
        <b/>
        <sz val="18"/>
        <color theme="1"/>
        <rFont val="Kruti Dev 011"/>
      </rPr>
      <t>]</t>
    </r>
    <r>
      <rPr>
        <b/>
        <sz val="18"/>
        <color theme="1"/>
        <rFont val="DevLys 010"/>
      </rPr>
      <t>dk;kZy; izfr e; ikorh QkbZy</t>
    </r>
  </si>
  <si>
    <t>HksaV lEcU/kh QkbZy</t>
  </si>
  <si>
    <t>xka/kh ikdZ izdj.k lEcU/kh QkbZy</t>
  </si>
  <si>
    <t>vpy lEifRr fooj.k lEcU/kh QkbZy</t>
  </si>
  <si>
    <t>pquko lEcU/kh QkbZy</t>
  </si>
  <si>
    <t>jkT; deZpkjh x.kuk 'kkyk ,oa forh; lead QkbZy</t>
  </si>
  <si>
    <t>pktZ gLrkaukUrj.k QkbZy</t>
  </si>
  <si>
    <t>vns; izek.k i= QkbZy</t>
  </si>
  <si>
    <t>Hk.Mkj lEcU/kh QkbZy</t>
  </si>
  <si>
    <t>HkkSfrd lR;kiu ,oa fuykeh lEcU/kh QkbZy</t>
  </si>
  <si>
    <r>
      <t>Lohd`r</t>
    </r>
    <r>
      <rPr>
        <b/>
        <sz val="18"/>
        <color theme="1"/>
        <rFont val="Kruti Dev 011"/>
      </rPr>
      <t>]</t>
    </r>
    <r>
      <rPr>
        <b/>
        <sz val="18"/>
        <color theme="1"/>
        <rFont val="DevLys 010"/>
      </rPr>
      <t>fjDrin</t>
    </r>
    <r>
      <rPr>
        <b/>
        <sz val="18"/>
        <color theme="1"/>
        <rFont val="Kruti Dev 011"/>
      </rPr>
      <t>]</t>
    </r>
    <r>
      <rPr>
        <b/>
        <sz val="18"/>
        <color theme="1"/>
        <rFont val="DevLys 010"/>
      </rPr>
      <t>laLFkkiu lEcU/kh QkbZy</t>
    </r>
  </si>
  <si>
    <r>
      <t>lsok fuo`fr</t>
    </r>
    <r>
      <rPr>
        <b/>
        <sz val="18"/>
        <color theme="1"/>
        <rFont val="Kruti Dev 011"/>
      </rPr>
      <t xml:space="preserve">]isa'ku dqyd]lsok iqfLrdk </t>
    </r>
    <r>
      <rPr>
        <b/>
        <sz val="18"/>
        <color theme="1"/>
        <rFont val="DevLys 010"/>
      </rPr>
      <t>lEcU/kh QkbZy</t>
    </r>
  </si>
  <si>
    <r>
      <t>,-lh-ih-</t>
    </r>
    <r>
      <rPr>
        <b/>
        <sz val="18"/>
        <color theme="1"/>
        <rFont val="Kruti Dev 011"/>
      </rPr>
      <t xml:space="preserve">]ok-os-o`f}]osru fu/kkZj.k]cksul]lefiZr Lohd`fr]th-,-141]LFkkbZdj.k]ofj"Brk ]ok-dk-eqY;kadu </t>
    </r>
    <r>
      <rPr>
        <b/>
        <sz val="18"/>
        <color theme="1"/>
        <rFont val="DevLys 010"/>
      </rPr>
      <t>lEcU/kh QkbZy</t>
    </r>
  </si>
  <si>
    <r>
      <t>ih-,y-</t>
    </r>
    <r>
      <rPr>
        <b/>
        <sz val="18"/>
        <color theme="1"/>
        <rFont val="Kruti Dev 011"/>
      </rPr>
      <t xml:space="preserve">]esfMdy vodk'k]10 fnu ih-,y-Lohd`fr </t>
    </r>
    <r>
      <rPr>
        <b/>
        <sz val="18"/>
        <color theme="1"/>
        <rFont val="DevLys 010"/>
      </rPr>
      <t>lEcU/kh QkbZy</t>
    </r>
  </si>
  <si>
    <r>
      <t>vkWu M;qVh</t>
    </r>
    <r>
      <rPr>
        <b/>
        <sz val="18"/>
        <color theme="1"/>
        <rFont val="Kruti Dev 011"/>
      </rPr>
      <t xml:space="preserve">]izfrfu;qfDr]izf'k{k.k </t>
    </r>
    <r>
      <rPr>
        <b/>
        <sz val="18"/>
        <color theme="1"/>
        <rFont val="DevLys 010"/>
      </rPr>
      <t>lEcU/kh QkbZy</t>
    </r>
  </si>
  <si>
    <r>
      <rPr>
        <b/>
        <sz val="18"/>
        <color theme="1"/>
        <rFont val="Kruti Dev 011"/>
      </rPr>
      <t xml:space="preserve">inkSUufr]LFkkukUrj.k]fu;qfDr o lek;kstu ij dk;Zxzg.k@dk;ZeqfDr </t>
    </r>
    <r>
      <rPr>
        <b/>
        <sz val="18"/>
        <color theme="1"/>
        <rFont val="DevLys 010"/>
      </rPr>
      <t>lEcU/kh QkbZy</t>
    </r>
  </si>
  <si>
    <t>Hkou fuekZ.k QkbZy</t>
  </si>
  <si>
    <t>fujh{k.k QkbZy</t>
  </si>
  <si>
    <t>vuq'kkukRed dk;Zokgh lEcU/kh QkbZy</t>
  </si>
  <si>
    <t>dz; Lohd`rh QkbZy</t>
  </si>
  <si>
    <t>[ksy eSnku ij fuekZ.k lEcU/kh QkbZy</t>
  </si>
  <si>
    <t>lwpuk ds vf/kdkj ds rgr lwpuk QkbZy</t>
  </si>
  <si>
    <t>iz/kkukpk;Z vkdfLed vodk'k QkbZy</t>
  </si>
  <si>
    <t>vkdfLed vodk'k QkbZy</t>
  </si>
  <si>
    <r>
      <t>osru fcy ¼Mh 24</t>
    </r>
    <r>
      <rPr>
        <b/>
        <sz val="18"/>
        <color theme="1"/>
        <rFont val="Kruti Dev 010"/>
      </rPr>
      <t xml:space="preserve">½ </t>
    </r>
    <r>
      <rPr>
        <b/>
        <sz val="18"/>
        <color theme="1"/>
        <rFont val="DevLys 010"/>
      </rPr>
      <t xml:space="preserve">109&amp;27&amp;01 ,l-,Q-QkbZy </t>
    </r>
  </si>
  <si>
    <t xml:space="preserve">osru fcy ¼Mh 30½ 796&amp;02&amp;06 ,l-,Q-QkbZy </t>
  </si>
  <si>
    <t xml:space="preserve">osru fcy ¼Mh 30½ 796&amp;02&amp;01 ,l-,Q-QkbZy </t>
  </si>
  <si>
    <t xml:space="preserve">osru fcy ¼Mh 24½ 109&amp;01&amp;00 ,l-,Q-QkbZy </t>
  </si>
  <si>
    <t>,Q-oh-lh-fcy QkbZy</t>
  </si>
  <si>
    <t>Vh-,-fcy QkbZy</t>
  </si>
  <si>
    <t>esfMdy fcy QkbZy</t>
  </si>
  <si>
    <t>,l-vkbZ- o th-ih-,Q- _.k vkosnu ,y-ih-lh- izk.k uEcj QkbZy</t>
  </si>
  <si>
    <t>pkyku QkbZy</t>
  </si>
  <si>
    <t>ctV vkaoVu QkbZy</t>
  </si>
  <si>
    <t>vk;dj QkbZy</t>
  </si>
  <si>
    <t>is jftLVj o th-,-55 QkbZy</t>
  </si>
  <si>
    <t>leqg nq/kZVuk chek QkbZy</t>
  </si>
  <si>
    <t>fo/kky; fodkl ,oa iz-lfefr jftLVªs'ku QkbZy</t>
  </si>
  <si>
    <t>ekLVj MkVk QkbZy</t>
  </si>
  <si>
    <t>f'k{kd fnol &gt;f.M;ka o fgrdkjh fu/kh QkbZy</t>
  </si>
  <si>
    <t>dsf'k;j HkRrk o fQfMfyVh ckW.M QkbZy</t>
  </si>
  <si>
    <t>lelk }kjk fo/kky; ysc fuekZ.k ¼50 yk[k½ QkbZy</t>
  </si>
  <si>
    <t>lelk }kjk [ksydwn lkexzh dz; ¼3 yk[k½ QkbZy</t>
  </si>
  <si>
    <t>Nk=dks"k O;; okmpj QkbZy</t>
  </si>
  <si>
    <t>fo/kky; fodkl dks"k O;; okmpj QkbZy</t>
  </si>
  <si>
    <t>fo/kky; lelk O;; okmpj QkbZy</t>
  </si>
  <si>
    <t xml:space="preserve">lR; izfrfyfi ;Fkk %&amp;edku fdjk;k jlhn ],y-vkbZ-lh [kqn ds +)kjk tek djk;h oks] -ih-ih-,Q-] </t>
  </si>
  <si>
    <t>rd vfuok;Zr tek djk nsosaA</t>
  </si>
  <si>
    <t>lwpukFkZ ,oa ikyukFkZ %&amp;</t>
  </si>
  <si>
    <t>dz+++l +</t>
  </si>
  <si>
    <t>Ukke deZpkjh</t>
  </si>
  <si>
    <t xml:space="preserve">dkfeZd ds gLrk{kj </t>
  </si>
  <si>
    <t>1 +</t>
  </si>
  <si>
    <t xml:space="preserve">dk;kZy; vkns’k  </t>
  </si>
  <si>
    <t>vk;dj QkeZ uEcj 16 ewy gh fn;k tk jgk gS A d`i;k vius uke ds vkxs izkIrh gLrk{kj djsaA</t>
  </si>
  <si>
    <t xml:space="preserve"> lwpukFkZ ,oa ikyukFkZ %&amp;</t>
  </si>
  <si>
    <t>izkIrh gLrk{kj vk;dj QkeZ uEcj 16 ewy</t>
  </si>
  <si>
    <t>&amp;% lkef;d osru o`f) vkns'k %&amp;</t>
  </si>
  <si>
    <t>Ø-la-</t>
  </si>
  <si>
    <t>uke vf/kdkjh
@dkfeZd</t>
  </si>
  <si>
    <t>LFkk;h@ vLFkk;h</t>
  </si>
  <si>
    <t>in dk osru ysoy</t>
  </si>
  <si>
    <t>orZeku
osru</t>
  </si>
  <si>
    <t>orZeku osruo`f) dh fnukad</t>
  </si>
  <si>
    <t>okf"kZd osru o`f) dh jkf'k</t>
  </si>
  <si>
    <t>Hkkoh osru</t>
  </si>
  <si>
    <t>vkxkeh osruo`f) dh fnukad</t>
  </si>
  <si>
    <t>LFkk;h</t>
  </si>
  <si>
    <t>01.07.2021</t>
  </si>
  <si>
    <t>izfrfyih vko';d dk;Zokgh ,oa lwpukFkZ izsf"kr %&amp;</t>
  </si>
  <si>
    <t>lEcafU/kr dkfeZd Jh@Jherh@lqJh</t>
  </si>
  <si>
    <t>O;fDrxr iaftdk Jh@Jherh@lqJh</t>
  </si>
  <si>
    <t>ys[kk 'kk[kk@jf{kr i=koyh A</t>
  </si>
  <si>
    <t>dz-l-</t>
  </si>
  <si>
    <t xml:space="preserve">uke vf/kdkjh@deZpkjh </t>
  </si>
  <si>
    <t xml:space="preserve">in dk uke </t>
  </si>
  <si>
    <t>vk/kk osru</t>
  </si>
  <si>
    <t>vk;dj</t>
  </si>
  <si>
    <t xml:space="preserve"> 'kq) Hkqxrku</t>
  </si>
  <si>
    <t>uke deZpkjh</t>
  </si>
  <si>
    <t>is eSfVªDl ysoy</t>
  </si>
  <si>
    <t>ns; cksul</t>
  </si>
  <si>
    <t>egk;ksx</t>
  </si>
  <si>
    <t>udn ns; v{kjs :i;s pkSjk.kq gtkj vkB lkS NRrhl ek=</t>
  </si>
  <si>
    <t>lEcfU/kr dkfeZd Jh@Jherh@lqJh</t>
  </si>
  <si>
    <t>dk;kZy;&amp;vkns’k</t>
  </si>
  <si>
    <t>udnhdj.k gsrq Lohd`r fnukas dh la[;k</t>
  </si>
  <si>
    <t xml:space="preserve">ekg dk uke </t>
  </si>
  <si>
    <t>15 fnu</t>
  </si>
  <si>
    <t>lsokes</t>
  </si>
  <si>
    <t xml:space="preserve">        Jheku v/;{k egksn;</t>
  </si>
  <si>
    <t xml:space="preserve">        mi;qZDr fo"k;kUrxZr fuosnu gS fd LFkkuh; fo/kky; esa dk;Zjr leLr dkfeZdks dh   </t>
  </si>
  <si>
    <t>layXu dj lsokfiZr gS A d`i;k ikorh fHktokus dh d`ik djkosa A</t>
  </si>
  <si>
    <t>fcy uEcj</t>
  </si>
  <si>
    <t>fcy dh dqy jkf'k</t>
  </si>
  <si>
    <t>Vh-oh-uEcj o fnukad</t>
  </si>
  <si>
    <t>fgrdkjh fu/kh dVksrh f'kM;qy dh jkf'k</t>
  </si>
  <si>
    <t>d{kk</t>
  </si>
  <si>
    <t>oxZ</t>
  </si>
  <si>
    <t>Nk=dks"k</t>
  </si>
  <si>
    <t xml:space="preserve">fodkl 'kqYd </t>
  </si>
  <si>
    <t xml:space="preserve">egk;ksx </t>
  </si>
  <si>
    <t xml:space="preserve">Nk=dks"k </t>
  </si>
  <si>
    <t>S.U.P.W.</t>
  </si>
  <si>
    <t>foKku@Hkwxksy</t>
  </si>
  <si>
    <t>LdkmV</t>
  </si>
  <si>
    <r>
      <t xml:space="preserve">11,12 </t>
    </r>
    <r>
      <rPr>
        <sz val="20"/>
        <rFont val="Kruti Dev 010"/>
      </rPr>
      <t>dyk</t>
    </r>
  </si>
  <si>
    <t>Boys Gen.</t>
  </si>
  <si>
    <t>Girls Gen.</t>
  </si>
  <si>
    <t>Boys SC/ST/OBC</t>
  </si>
  <si>
    <t>Girls SC/ST/OBC</t>
  </si>
  <si>
    <r>
      <t xml:space="preserve">11,12 </t>
    </r>
    <r>
      <rPr>
        <sz val="20"/>
        <rFont val="Kruti Dev 010"/>
      </rPr>
      <t>okf.kT;</t>
    </r>
  </si>
  <si>
    <r>
      <t xml:space="preserve">11,12 </t>
    </r>
    <r>
      <rPr>
        <sz val="20"/>
        <rFont val="DevLys 010"/>
      </rPr>
      <t>foKku</t>
    </r>
  </si>
  <si>
    <t>9,10</t>
  </si>
  <si>
    <t>uksV %&amp;uohu izos'k ds fy, d{kk 9 ls 12 rd 10 #i;s vyx ls yxasxs A</t>
  </si>
  <si>
    <t xml:space="preserve">fo/kkFkhZ izos'k izHkkjh ls QkeZ psd djok dj dk;kZy; esa jlhn dVok dj LdkWyj uEcj ,yksV djok dj gh d{kk/;kid dks QkeZ tek djokosaA d`i;k [kqys isls lkFk ykossa A </t>
  </si>
  <si>
    <t xml:space="preserve">                             </t>
  </si>
  <si>
    <t>uke çHkkjh</t>
  </si>
  <si>
    <t>çHkkj</t>
  </si>
  <si>
    <t>çFke lgk;d]Vkbe Vscy],oa Ik;Zos{k.k dk;Z¼'kS{kf.kd dk;Z½]fo|ky; lkt lTtk</t>
  </si>
  <si>
    <t>ijh{kk&amp;cksMZ@yksdy@çfr;ksxh</t>
  </si>
  <si>
    <t>,u-lh-lh-çHkkj]jSyh lgçHkkj]çkFkZuk lHkk çHkkj</t>
  </si>
  <si>
    <t xml:space="preserve">Nk=o`fr çHkkj¼leLr d{kk,sa½  </t>
  </si>
  <si>
    <t xml:space="preserve">LdkmV çHkkjh] bdksDyc] fof/kd lsok çkf/kdj.k çHkkj] ços'kksRlo lg çHkkj </t>
  </si>
  <si>
    <t>ijh{kk lgçHkkjh leLr]'kkyk flf)</t>
  </si>
  <si>
    <t>v/;kid vfHkHkkod ifj"kn~]xkxhZ eap</t>
  </si>
  <si>
    <r>
      <rPr>
        <sz val="14"/>
        <rFont val="Times New Roman"/>
        <family val="1"/>
      </rPr>
      <t>NSS</t>
    </r>
    <r>
      <rPr>
        <sz val="14"/>
        <rFont val="DevLys 010"/>
      </rPr>
      <t xml:space="preserve">çHkkjh]Nk=k usidhu forj.k çHkkjh] lkaLd`frd&amp;lkfgfR;d lgçHkkjh]ços'kksRlo çHkkj </t>
    </r>
  </si>
  <si>
    <t xml:space="preserve"> 'kkykniZ.k çHkkjh]esy çHkkj] lkbfdy forj.k çHkkj</t>
  </si>
  <si>
    <t>lkaLd`frd&amp;lkfgfR;d çHkkjh ]cky lHkk çHkkjh]Nk=k lykgdkj</t>
  </si>
  <si>
    <t>gsM Vhpj] 5oha cksMZ çHkkjh ] ladqy çHkkj</t>
  </si>
  <si>
    <r>
      <rPr>
        <sz val="16"/>
        <rFont val="Times New Roman"/>
        <family val="1"/>
      </rPr>
      <t xml:space="preserve">RSOS </t>
    </r>
    <r>
      <rPr>
        <sz val="16"/>
        <rFont val="DevLys 010"/>
      </rPr>
      <t>çHkkjh]lkaLd`frd&amp;lkfgfR;d lgçHkkjh]</t>
    </r>
    <r>
      <rPr>
        <sz val="16"/>
        <rFont val="Calibri"/>
        <family val="2"/>
      </rPr>
      <t xml:space="preserve">PCP </t>
    </r>
    <r>
      <rPr>
        <sz val="16"/>
        <rFont val="DevLys 010 "/>
      </rPr>
      <t>çHkkj</t>
    </r>
  </si>
  <si>
    <t>8oha cskMZ çHkkjh] 8oha cskMZ laxg.k dsUnz çHkkjh]esy çHkkj</t>
  </si>
  <si>
    <t>leku ijh{kk çHkkj]foKku Dyc çHkkj</t>
  </si>
  <si>
    <t>Jherh xfjek luk&lt;~;</t>
  </si>
  <si>
    <r>
      <t xml:space="preserve">xkbM çHkkjh]VscysV forj.k] bdks Dyc] </t>
    </r>
    <r>
      <rPr>
        <sz val="14"/>
        <rFont val="Book Antiqua"/>
        <family val="1"/>
      </rPr>
      <t xml:space="preserve">PTA </t>
    </r>
    <r>
      <rPr>
        <sz val="14"/>
        <rFont val="Kruti Dev 010"/>
      </rPr>
      <t>lg çHkkj</t>
    </r>
  </si>
  <si>
    <t>,l-Mh-,e-lh- lfpo]LoPNrk çHkkjh]¼fo|ky;] xkzm.M]Vadh½];kstuk çHkkjh]Nk= ifj"kn çHkkjh ]fo|ky; lkt lTtk</t>
  </si>
  <si>
    <r>
      <rPr>
        <sz val="16"/>
        <rFont val="Times New Roman"/>
        <family val="1"/>
      </rPr>
      <t xml:space="preserve">ICT </t>
    </r>
    <r>
      <rPr>
        <sz val="16"/>
        <rFont val="DevLys 010"/>
      </rPr>
      <t>ySc çHkkjh ]Nk= ifj"kn~ lykgdkj lgçHkkjh]bUlik;MZ ,okMZ</t>
    </r>
  </si>
  <si>
    <r>
      <rPr>
        <sz val="16"/>
        <rFont val="Times New Roman"/>
        <family val="1"/>
      </rPr>
      <t xml:space="preserve">SPC </t>
    </r>
    <r>
      <rPr>
        <sz val="16"/>
        <rFont val="DevLys 010"/>
      </rPr>
      <t>çHkkjh ]jSyh lgçHkkj]LoPNrk lg çHkkj</t>
    </r>
  </si>
  <si>
    <t>Jherh ehuk ikjhd</t>
  </si>
  <si>
    <r>
      <rPr>
        <sz val="16"/>
        <rFont val="Times New Roman"/>
        <family val="1"/>
      </rPr>
      <t>SUPW</t>
    </r>
    <r>
      <rPr>
        <sz val="16"/>
        <rFont val="DevLys 010"/>
      </rPr>
      <t xml:space="preserve">çHkkj]ehuk eap]ckylHkk lgçHkkj </t>
    </r>
  </si>
  <si>
    <t xml:space="preserve">cky lHkk lgçHkkjh]lkaLd`frd&amp;lkfgfR;d lgçHkkjh]fpYMªu jkbV~l Dyc </t>
  </si>
  <si>
    <r>
      <t>fu'kqYd ikB~; iqLrd forj.k]okpuky; ,oa</t>
    </r>
    <r>
      <rPr>
        <sz val="16"/>
        <rFont val="Times New Roman"/>
        <family val="1"/>
      </rPr>
      <t xml:space="preserve"> RSOS </t>
    </r>
    <r>
      <rPr>
        <sz val="16"/>
        <rFont val="DevLys 010"/>
      </rPr>
      <t>ikB~; iqLrd forj.k</t>
    </r>
  </si>
  <si>
    <t xml:space="preserve">jSyh çHkkj] çkFkZuk lHkk] vuq'kklu ,oa [ksydwn çHkkjh </t>
  </si>
  <si>
    <t>jlk;u ç;ksx 'kkyk]fo|ky; LoPNrk  ,oa lkt lTtk çHkkjh</t>
  </si>
  <si>
    <t>HkkSfrd ç;ksx 'kkyk]fo|ky; LoPNrk  ,oa lkt lTtk çHkkjh</t>
  </si>
  <si>
    <t>laLFkkiu ,oa ys[kk 'kk[kk] p-Js-d- lek;kstu</t>
  </si>
  <si>
    <t xml:space="preserve">lkekU; 'kk[kk ,oa LVksj ]Vhlh] esy  çHkkjh] fo|ky; LoPNrk   </t>
  </si>
  <si>
    <t>,sfPNd fo"k;</t>
  </si>
  <si>
    <t>d{kk/;kid dk uke</t>
  </si>
  <si>
    <t>foKku</t>
  </si>
  <si>
    <t xml:space="preserve">xf.kr]HkkSfrd]jlk;u </t>
  </si>
  <si>
    <t xml:space="preserve">thofo-]HkkSfrd]jlk;u </t>
  </si>
  <si>
    <t xml:space="preserve">thofo-]d`f"k]jlk;u </t>
  </si>
  <si>
    <t>okf.kT;</t>
  </si>
  <si>
    <t xml:space="preserve">ys[kk'kkL=]O;olk; v/;;u ] vFkZ'kkL= </t>
  </si>
  <si>
    <t>dyk</t>
  </si>
  <si>
    <t>fgUnh lkfgR;]bfrgkl]laLd`r lkfgR;@jktuhfr foKku</t>
  </si>
  <si>
    <t>fgUnh lkfgR;@vaxzsth lkfgR;]Hkwxksy]laLd`r lkfgR;@jktuhfr foKku</t>
  </si>
  <si>
    <t>lHkh fo"k;</t>
  </si>
  <si>
    <t>vkKk ls</t>
  </si>
  <si>
    <t>dk;Z çHkkjh dk uke</t>
  </si>
  <si>
    <t>dejk u-</t>
  </si>
  <si>
    <t>Jh lUnhi uUnok.kk</t>
  </si>
  <si>
    <t>lqJh laUrks"k iwfcZ;k lsu</t>
  </si>
  <si>
    <t xml:space="preserve">dyk </t>
  </si>
  <si>
    <t>gkWy</t>
  </si>
  <si>
    <t>9 ls 10</t>
  </si>
  <si>
    <t>Jh dSyk'k  lkaphgj</t>
  </si>
  <si>
    <t>9 ls 12</t>
  </si>
  <si>
    <t>lHkh</t>
  </si>
  <si>
    <t>LdkWyj uEcj ,yksVesaUV</t>
  </si>
  <si>
    <t>v/;kid@dkfeZd dk uke</t>
  </si>
  <si>
    <t>Jherh uhyw f=osnh</t>
  </si>
  <si>
    <r>
      <t>Ø</t>
    </r>
    <r>
      <rPr>
        <b/>
        <sz val="14"/>
        <color theme="1"/>
        <rFont val="DevLys 010"/>
      </rPr>
      <t>-l-</t>
    </r>
  </si>
  <si>
    <t>Nk= jftLVj la-</t>
  </si>
  <si>
    <t xml:space="preserve"> Nk=@Nk=k dk uke </t>
  </si>
  <si>
    <t>tkfr oxZ</t>
  </si>
  <si>
    <t>fyax</t>
  </si>
  <si>
    <t>Nk=dkss"k ’kqYd</t>
  </si>
  <si>
    <t>jktdh; ’kqYd</t>
  </si>
  <si>
    <t>dqy  ;ksx</t>
  </si>
  <si>
    <t>cdk;k çi=</t>
  </si>
  <si>
    <t>jkf'k</t>
  </si>
  <si>
    <t>jlhn la</t>
  </si>
  <si>
    <t>vfrfjDr jkf'k vkoaVu gsrq ctV ekax i=</t>
  </si>
  <si>
    <t>OFFICE I.D.</t>
  </si>
  <si>
    <t>D.D.O. NO.</t>
  </si>
  <si>
    <t>foLr`r en ftlesa jkf'k pkfg;s %&amp;</t>
  </si>
  <si>
    <t>18273</t>
  </si>
  <si>
    <t>2202 &amp;lkekU; f'k{kk</t>
  </si>
  <si>
    <t>STATE FUND</t>
  </si>
  <si>
    <t>fpfdRlk O;; &amp; 04</t>
  </si>
  <si>
    <t>02 &amp;ek/;fed f'k{kk</t>
  </si>
  <si>
    <t>109&amp;jktdh; ek/;fed fo/kky;</t>
  </si>
  <si>
    <r>
      <rPr>
        <b/>
        <sz val="11"/>
        <color theme="1"/>
        <rFont val="Times New Roman"/>
        <family val="1"/>
      </rPr>
      <t>(27</t>
    </r>
    <r>
      <rPr>
        <b/>
        <sz val="11"/>
        <color theme="1"/>
        <rFont val="Kruti Dev 010"/>
      </rPr>
      <t>½</t>
    </r>
  </si>
  <si>
    <t>¼01½&amp; yMdks ds fo/kky;</t>
  </si>
  <si>
    <t>ewwy vkoaafVr jkf'k %&amp;</t>
  </si>
  <si>
    <r>
      <t xml:space="preserve">vfrfjDr vkoafVr jkf'k </t>
    </r>
    <r>
      <rPr>
        <sz val="11"/>
        <color theme="1"/>
        <rFont val="DevLys 010"/>
      </rPr>
      <t>¼</t>
    </r>
    <r>
      <rPr>
        <sz val="11"/>
        <color theme="1"/>
        <rFont val="Kruti Dev 010"/>
      </rPr>
      <t>;fn dksbZ gkss rks</t>
    </r>
    <r>
      <rPr>
        <sz val="11"/>
        <color theme="1"/>
        <rFont val="DevLys 010"/>
      </rPr>
      <t>½</t>
    </r>
    <r>
      <rPr>
        <sz val="11"/>
        <color theme="1"/>
        <rFont val="Kruti Dev 010"/>
      </rPr>
      <t xml:space="preserve"> %&amp;</t>
    </r>
  </si>
  <si>
    <t>vc rd dqy vkoafVr jkf'k ¼1$2½ %&amp;</t>
  </si>
  <si>
    <t>vc rd dqy O;; jkf'k %&amp;</t>
  </si>
  <si>
    <t>orZeku esa 'ks"k miyC/k jkf'k ¼3&amp;4½ %&amp;</t>
  </si>
  <si>
    <t>foRrh; o"kZ dh lekfIr rd gksus okyk dqy laHkkfor O;; %&amp;</t>
  </si>
  <si>
    <t>vfrfjDr jkf'k dh ekax ¼6&amp;3½ %&amp;</t>
  </si>
  <si>
    <r>
      <t>ftl ctV en vUrxZr jkf'k dh ekax dh tk jgh gS</t>
    </r>
    <r>
      <rPr>
        <sz val="11"/>
        <color theme="1"/>
        <rFont val="DevLys 010"/>
      </rPr>
      <t>]</t>
    </r>
    <r>
      <rPr>
        <sz val="11"/>
        <color theme="1"/>
        <rFont val="Kruti Dev 010"/>
      </rPr>
      <t xml:space="preserve">mlesa dqy Lohd`r </t>
    </r>
    <r>
      <rPr>
        <sz val="11"/>
        <color theme="1"/>
        <rFont val="DevLys 010"/>
      </rPr>
      <t>]</t>
    </r>
    <r>
      <rPr>
        <sz val="11"/>
        <color theme="1"/>
        <rFont val="Kruti Dev 010"/>
      </rPr>
      <t>dk;Zjr ,oa fjDr inksa dh fLFkfr %&amp;</t>
    </r>
  </si>
  <si>
    <t>ctV en eksgj</t>
  </si>
  <si>
    <t xml:space="preserve">dsoy mDr ctV en vUrxZr inksa dh orZeku fLFkfr </t>
  </si>
  <si>
    <t>dqy Lohd`r in</t>
  </si>
  <si>
    <t>dk;Zjr</t>
  </si>
  <si>
    <t>fjDr in</t>
  </si>
  <si>
    <t>fo-fo-</t>
  </si>
  <si>
    <t>;fn osru esa vfrfjDr ekax dh tk jgh gS rks cdk;k osru ekg ds uke ,oa ekgokj ldy osru jkf'k dk fooj.k %&amp;</t>
  </si>
  <si>
    <t xml:space="preserve">cdk;k osru ekg ds uke </t>
  </si>
  <si>
    <t>dqy ldy osru %&amp;</t>
  </si>
  <si>
    <t>vkgj.k forj.k vf/kdkjh</t>
  </si>
  <si>
    <t>ds gLrk{kj e; eksgj</t>
  </si>
  <si>
    <t>Jheku eq[; ys[kkf/kdkjh th]</t>
  </si>
  <si>
    <t>ek/;fed f'k{kk] jktLFkku</t>
  </si>
  <si>
    <t>chdkusj ¼jkt-½</t>
  </si>
  <si>
    <t xml:space="preserve">ctV lefiZr djus gsrq </t>
  </si>
  <si>
    <t>BUDGET HEAD</t>
  </si>
  <si>
    <t>NON PLAN/ PLAN</t>
  </si>
  <si>
    <t>foLr`r en ftlesa jkf'k lefiZr dh tk jgh gS %&amp;</t>
  </si>
  <si>
    <t xml:space="preserve"> PLAN</t>
  </si>
  <si>
    <t>109&amp;jktdh; ek/;fed fo|ky;</t>
  </si>
  <si>
    <r>
      <rPr>
        <sz val="11"/>
        <color theme="1"/>
        <rFont val="DevLys 010"/>
      </rPr>
      <t>vk</t>
    </r>
    <r>
      <rPr>
        <sz val="11"/>
        <color theme="1"/>
        <rFont val="Kruti Dev 010"/>
      </rPr>
      <t>Q</t>
    </r>
    <r>
      <rPr>
        <sz val="11"/>
        <color theme="1"/>
        <rFont val="DevLys 010"/>
      </rPr>
      <t>hl vkbZ-Mh-</t>
    </r>
  </si>
  <si>
    <t>uke fo/kky;</t>
  </si>
  <si>
    <t>कार्यालय का नाम : श्री बालकृष्ण विद्या भवन राजकीय उच्च माद्यमिक विद्यालय कांकरोली  . डी.डी.ओ. कोड :  018273 ऑफिस कोड    फोन नं. 02952                कार्यालय तहसील : ..राजसमन्द.. कार्यालय विधानसभा क्षैत्र राजसमन्द................................</t>
  </si>
  <si>
    <t>क्र.सं.</t>
  </si>
  <si>
    <t>कार्मिक का कोड पे-मेनेजर अनुसार</t>
  </si>
  <si>
    <t>कार्मिक का नाम</t>
  </si>
  <si>
    <t>विभागीय पद</t>
  </si>
  <si>
    <t>रनिंग पे बेण्ड</t>
  </si>
  <si>
    <t>ग्रेड-पे</t>
  </si>
  <si>
    <t>वर्तमान मूल वेतन</t>
  </si>
  <si>
    <t>पुरूष/स्त्री</t>
  </si>
  <si>
    <t>वर्तमान पद स्थापन स्थल</t>
  </si>
  <si>
    <t>राज्य सेवा/ केन्द्र /अर्द्धसरकारी क्षैत्र</t>
  </si>
  <si>
    <t>राजपत्रित/  अराजपत्रित</t>
  </si>
  <si>
    <t>वर्तमान निवास की सूचना</t>
  </si>
  <si>
    <t>मूल (स्थाई) निवास की सूचना</t>
  </si>
  <si>
    <t>BLO</t>
  </si>
  <si>
    <t>If employee is Booth Level Officer then</t>
  </si>
  <si>
    <t>होमगार्ड</t>
  </si>
  <si>
    <t>नियुक्ति तिथि</t>
  </si>
  <si>
    <t>वर्तमान पद पर नियुक्ति तिथि</t>
  </si>
  <si>
    <t>सेवानिवृत तिथि</t>
  </si>
  <si>
    <t>मतदाता सूची मे क्रम सं./ भाग संख्या</t>
  </si>
  <si>
    <t>EPIC   क्रमांक</t>
  </si>
  <si>
    <t xml:space="preserve">विधान सभा क्षेत्र जंहा इपिक कार्ड बना </t>
  </si>
  <si>
    <t>मोबाईल नम्बर</t>
  </si>
  <si>
    <t>E MAIL</t>
  </si>
  <si>
    <t>बैक खाता संखया</t>
  </si>
  <si>
    <t>बैंक व ब्रांच का नाम</t>
  </si>
  <si>
    <t>IFSC CODE</t>
  </si>
  <si>
    <t>गम्भीर बीमारी/ विकलांगता आदि का विवरण प्रमाण पत्र सहित</t>
  </si>
  <si>
    <t>प्राथमिक/उच्च प्राथमिक विधालय/कार्यालय का नाम जिसमें कार्मिक कार्यरत है</t>
  </si>
  <si>
    <t>अन्य विवरण</t>
  </si>
  <si>
    <t>तहसील</t>
  </si>
  <si>
    <t>विधानसभा</t>
  </si>
  <si>
    <t>S/C/P</t>
  </si>
  <si>
    <t>G/N</t>
  </si>
  <si>
    <t>विधानसभा क्षैत्र</t>
  </si>
  <si>
    <t>जिला</t>
  </si>
  <si>
    <t>गृह विधानसभा क्षैत्र</t>
  </si>
  <si>
    <t>गृह जिला</t>
  </si>
  <si>
    <t>Yes/No</t>
  </si>
  <si>
    <t>Polling Station No.</t>
  </si>
  <si>
    <t>Vidhan Sabha</t>
  </si>
  <si>
    <t xml:space="preserve">बेल्ट </t>
  </si>
  <si>
    <t>RJRA199131004017</t>
  </si>
  <si>
    <t>प्रमोद कुमार पालीवाल</t>
  </si>
  <si>
    <t xml:space="preserve">प्रधानाचार्य </t>
  </si>
  <si>
    <t>पुरूष</t>
  </si>
  <si>
    <t>राजसमन्द</t>
  </si>
  <si>
    <t>राज्य सेवा</t>
  </si>
  <si>
    <t>राजपत्रित</t>
  </si>
  <si>
    <t xml:space="preserve">सहाडा </t>
  </si>
  <si>
    <t xml:space="preserve">भीलवाड़ा </t>
  </si>
  <si>
    <t>no</t>
  </si>
  <si>
    <t>No</t>
  </si>
  <si>
    <t>1046/109</t>
  </si>
  <si>
    <t>NFW/022028</t>
  </si>
  <si>
    <t>SBI KANKROLI</t>
  </si>
  <si>
    <t>SBIN0031211</t>
  </si>
  <si>
    <t>अध्यापक</t>
  </si>
  <si>
    <t>RJRA198631004041</t>
  </si>
  <si>
    <t>fo/keku cSad [kkrs dk fooj.k</t>
  </si>
  <si>
    <t>cSad [kkrs dk iqjk uke</t>
  </si>
  <si>
    <t>cSad dk vkbZ-,Q-lh-dksM</t>
  </si>
  <si>
    <t>cSad dk ,e-vkbZ-vkj-lh-dksM</t>
  </si>
  <si>
    <t>[kkrk la[;k ,oa izdkj</t>
  </si>
  <si>
    <t>35003101130009754  Nk=dks"k</t>
  </si>
  <si>
    <t>nh mn;iqj lSUVy dks&amp;vkWijsfVo cSad fyfeVsM &amp; dkadjksyh</t>
  </si>
  <si>
    <t>RAJKIY BALKRISHAN VIDA BHAWAN U.M.SCHOOL KANKROLI</t>
  </si>
  <si>
    <t>RSCB0035003</t>
  </si>
  <si>
    <t>,l-ch-vkbZ-cSad &amp; dkadjksyh</t>
  </si>
  <si>
    <r>
      <t xml:space="preserve">51060285247         </t>
    </r>
    <r>
      <rPr>
        <sz val="16"/>
        <color theme="1"/>
        <rFont val="DevLys 010"/>
      </rPr>
      <t>,l-,e-lh-</t>
    </r>
  </si>
  <si>
    <t>VPS RUMVI KANKROLI</t>
  </si>
  <si>
    <t>L - 13</t>
  </si>
  <si>
    <t xml:space="preserve">,lhih kkk Lohd`r fd;s tkus ls </t>
  </si>
  <si>
    <t xml:space="preserve">okf"kZd osru o`f) Lohd`r fd;s tkus ls </t>
  </si>
  <si>
    <t xml:space="preserve">2&amp; ys[kk 'kk[kk LFkkuh; fo/kky; A </t>
  </si>
  <si>
    <t xml:space="preserve">5&amp; jf{kr i=koyh A </t>
  </si>
  <si>
    <t>{kfriwfrZ cU/kd i=</t>
  </si>
  <si>
    <t xml:space="preserve">lk{kh  1 </t>
  </si>
  <si>
    <t xml:space="preserve">lk{kh  2  </t>
  </si>
  <si>
    <t>Hkqxrku ugha gksus lEcfU/kr izek.k i=</t>
  </si>
  <si>
    <t xml:space="preserve">izekf.kr laLFkk iz/kku }kjk </t>
  </si>
  <si>
    <t xml:space="preserve">                                                                                                                </t>
  </si>
  <si>
    <t>dEiksftV Ldqy xzkaUV</t>
  </si>
  <si>
    <t>mi;ksfxrk izek.k &amp; i= ¼ fo/kky; Lrj ½</t>
  </si>
  <si>
    <t xml:space="preserve">Ø‐la‐  </t>
  </si>
  <si>
    <t>ekg dk uke</t>
  </si>
  <si>
    <t>fcy la[;k o fnukad</t>
  </si>
  <si>
    <t>QeZ dk uke</t>
  </si>
  <si>
    <t>uke lkexzh</t>
  </si>
  <si>
    <t>ek=k @ la[;k</t>
  </si>
  <si>
    <t>nj</t>
  </si>
  <si>
    <t>mi;ksx dk fooj.k</t>
  </si>
  <si>
    <t>Hk.Mkj iaftdk esa bUnzkt</t>
  </si>
  <si>
    <t>i`-la-</t>
  </si>
  <si>
    <t>Jh fiUVq gfjtu]dkadjksyh</t>
  </si>
  <si>
    <t xml:space="preserve"> 'kkSpky; lQkbZ</t>
  </si>
  <si>
    <t>dj fy;k</t>
  </si>
  <si>
    <t>TOTAL</t>
  </si>
  <si>
    <t>,-oh-oh-,u-,y-dkadjksyh</t>
  </si>
  <si>
    <t xml:space="preserve">fctyh </t>
  </si>
  <si>
    <r>
      <t>ch-,l-,u-,y-dkadjksyh</t>
    </r>
    <r>
      <rPr>
        <sz val="12"/>
        <color theme="1"/>
        <rFont val="Times New Roman"/>
        <family val="1"/>
      </rPr>
      <t/>
    </r>
  </si>
  <si>
    <t>VsyhQksu</t>
  </si>
  <si>
    <t>tu Lok-vfHk-dkadjksyh</t>
  </si>
  <si>
    <t>uy</t>
  </si>
  <si>
    <t>GRANT TOTAL</t>
  </si>
  <si>
    <t>v{kjs :i;s ,d yk[k ek=</t>
  </si>
  <si>
    <t xml:space="preserve">                  izekf.kr fd;k tkrk gS fd mDr lkexzh ifj"kn )kjk tkjh fn'kk funsZ'kks ds </t>
  </si>
  <si>
    <t>lfpo</t>
  </si>
  <si>
    <t>v/;{k</t>
  </si>
  <si>
    <t xml:space="preserve">fo/kky; izcU/ku lfefr </t>
  </si>
  <si>
    <t xml:space="preserve">jk-m-ek-fo-dkadjksyh </t>
  </si>
  <si>
    <r>
      <t xml:space="preserve">       </t>
    </r>
    <r>
      <rPr>
        <sz val="14"/>
        <color theme="1"/>
        <rFont val="Kruti Dev 011"/>
      </rPr>
      <t xml:space="preserve">izfrfyfi lwpukFkZ ,oa ikyukFkZ </t>
    </r>
    <r>
      <rPr>
        <sz val="14"/>
        <color theme="1"/>
        <rFont val="DevLys 010"/>
      </rPr>
      <t>%</t>
    </r>
    <r>
      <rPr>
        <sz val="14"/>
        <color theme="1"/>
        <rFont val="Kruti Dev 011"/>
      </rPr>
      <t> &amp;</t>
    </r>
  </si>
  <si>
    <t xml:space="preserve">     dk;kZy; izËkkukpk;Z jktdh; mPp ekË;fed fo|ky;] dkadjksyh</t>
  </si>
  <si>
    <t xml:space="preserve"> iqu% le’kk ls dEiksftV Ldqy xzkaUV en ls Hkqxrku djus dh Lohd`fr iznku dh tkrh gS A </t>
  </si>
  <si>
    <t xml:space="preserve">fcy uEcj o fnukad  </t>
  </si>
  <si>
    <t>ikVhZ dk uke</t>
  </si>
  <si>
    <t>fooj.k</t>
  </si>
  <si>
    <t>fodkl jksdM i`”B la[;k o fnukad</t>
  </si>
  <si>
    <t>Okkmpj uEcj</t>
  </si>
  <si>
    <t>jkf’k</t>
  </si>
  <si>
    <t>v{kjs :i;s nl gtkj ek=</t>
  </si>
  <si>
    <t xml:space="preserve">    1    ys[kk ’kk[kk e; nks izfr A </t>
  </si>
  <si>
    <t xml:space="preserve">    4    dk;kZy; izfr A</t>
  </si>
  <si>
    <t xml:space="preserve"> Ldqy xzkaUV dh jkf'k tek gq;h A vr% iwoZ esa Nk=dks"k en ls fd;s x;s fuEu fcyksa dk Hkqxrku </t>
  </si>
  <si>
    <t>Nk=dks"k jksdM i`”B la[;k o fnukad</t>
  </si>
  <si>
    <t>v{kjs :i;s uCcs gtkj ek=</t>
  </si>
  <si>
    <t>ifjoh{kkdky iw.kZ djus dh frfFk ,oa ok-os-o`f} frfFk</t>
  </si>
  <si>
    <t>osru fu/kkZj.k ,oa is esfVªDl ysoy</t>
  </si>
  <si>
    <t>FIX</t>
  </si>
  <si>
    <t>nks o"kZ dk ifjoh{kkdky iw.kZ djus ij osru fu/kkZj.k fd;k x;k</t>
  </si>
  <si>
    <t>5200-20200</t>
  </si>
  <si>
    <t>okf"kZd osru o`f} Lohd`r</t>
  </si>
  <si>
    <t xml:space="preserve">2&amp; ys[kk 'kk[kk LFkkuh; dk;kZy; A </t>
  </si>
  <si>
    <t xml:space="preserve">dk;Z dk uke </t>
  </si>
  <si>
    <t xml:space="preserve">fufonk nkrk dk uke </t>
  </si>
  <si>
    <r>
      <t xml:space="preserve">iqLrdks ij deh'ku izdk'kd     </t>
    </r>
    <r>
      <rPr>
        <sz val="16"/>
        <color theme="1"/>
        <rFont val="Times New Roman"/>
        <family val="1"/>
      </rPr>
      <t>N.BT. , C.B.T. , OTHER GOVT.PUBLISHERS</t>
    </r>
  </si>
  <si>
    <t>gLrk{kj fufonk nkrk</t>
  </si>
  <si>
    <t>gLrk{kj dz; desVh</t>
  </si>
  <si>
    <t>daa-la-  uke dkfeZd</t>
  </si>
  <si>
    <t xml:space="preserve">uke dkfeZd </t>
  </si>
  <si>
    <t>Lohd`r jkf’k</t>
  </si>
  <si>
    <t xml:space="preserve">  2-</t>
  </si>
  <si>
    <t xml:space="preserve">  3-</t>
  </si>
  <si>
    <t xml:space="preserve">  4-</t>
  </si>
  <si>
    <t xml:space="preserve">               mi;qZDr fo"k; es fuosnu gS fd Jh@Jherh                      </t>
  </si>
  <si>
    <t xml:space="preserve">        2&amp;O;fDrxr iaftdk&amp;</t>
  </si>
  <si>
    <t xml:space="preserve">        3&amp;thih,Q iklcqd&amp;</t>
  </si>
  <si>
    <t xml:space="preserve">                                             </t>
  </si>
  <si>
    <t xml:space="preserve">Ø-l-a </t>
  </si>
  <si>
    <t>uke dkfeZd e; firk dk uke
orZeku inLFkkiu LFkku</t>
  </si>
  <si>
    <t>tUe fnukad</t>
  </si>
  <si>
    <t>izFke fu;qfDr 
fnukad</t>
  </si>
  <si>
    <t>orZeku in ij fu;qfDr 
vFkok inksUufr vkns'k Øekad
lwfp es Øe la[;k</t>
  </si>
  <si>
    <t>orZeku in</t>
  </si>
  <si>
    <t>fo"k;</t>
  </si>
  <si>
    <t>orZeku in ij 
dk;Zxzg.k fnukd</t>
  </si>
  <si>
    <t>inLFkkiu @lek;kstu vkns'k Øekad ,oa lwfp es
dkfeZd dh Øe la[;k</t>
  </si>
  <si>
    <t>laLFkk esa 
dk;Zxzg.k fnukad</t>
  </si>
  <si>
    <t>laLFkk tgkWa ls orZeku fo|ky; 
es vk;s gS mldk uke</t>
  </si>
  <si>
    <t xml:space="preserve">dkfeZd bl fo|ky; esa
izfrfu;qfDr ,oa O;oLFkk 
gsrq yxk gS rks vkns'k dh izfr 
lyXu djs </t>
  </si>
  <si>
    <t>eqy osru</t>
  </si>
  <si>
    <t xml:space="preserve">dk;Zjr </t>
  </si>
  <si>
    <t>fjDr</t>
  </si>
  <si>
    <t>vf/k'ks"k</t>
  </si>
  <si>
    <t xml:space="preserve">vf/k'ks"k dk dkj.k
vkn'sk dh izfr lyXu djs </t>
  </si>
  <si>
    <t>bfrgkl</t>
  </si>
  <si>
    <t>laLd`r</t>
  </si>
  <si>
    <t>xf.kr</t>
  </si>
  <si>
    <t>vFkZZ'kkL=</t>
  </si>
  <si>
    <t xml:space="preserve">vaxzsth </t>
  </si>
  <si>
    <t>fgUnh</t>
  </si>
  <si>
    <t>jlk;u foKku</t>
  </si>
  <si>
    <t>tho foKku</t>
  </si>
  <si>
    <t>HkkSfrd foKku</t>
  </si>
  <si>
    <t>Hkqxksy</t>
  </si>
  <si>
    <t>d`f"k</t>
  </si>
  <si>
    <t>lkekftd foKku</t>
  </si>
  <si>
    <t>mnqZ</t>
  </si>
  <si>
    <t>Lis'ky ,T;qds'ku</t>
  </si>
  <si>
    <t xml:space="preserve"> 'kk-f'k- k</t>
  </si>
  <si>
    <t>Jh Hkxorh yky luk&lt;; firk Jh lqUnj yky luk&lt;;</t>
  </si>
  <si>
    <t>f'kmfu&amp;ek/;@mn;@laLFkk&amp;c@Qk&amp;1086&amp;87@2015&amp;16@1643¼1&amp;10½ fn-06-02-2016</t>
  </si>
  <si>
    <t>l-dk-v-</t>
  </si>
  <si>
    <t>fyfid xzsM k</t>
  </si>
  <si>
    <t>fyfid xzsM kk</t>
  </si>
  <si>
    <t>teknkj</t>
  </si>
  <si>
    <t>iz-'kk-ls-</t>
  </si>
  <si>
    <t xml:space="preserve"> Lohd`r@dk;Zjr@fjDr inks dk fooj.k</t>
  </si>
  <si>
    <t>Lohd`r in</t>
  </si>
  <si>
    <t>dk;Zjr in</t>
  </si>
  <si>
    <t>fjDr dh fnukad</t>
  </si>
  <si>
    <t>fjDr dk dkj.k</t>
  </si>
  <si>
    <t>O;fDr dk uke ftlds dkj.k in fjDr gqvk</t>
  </si>
  <si>
    <t xml:space="preserve">Lohd`r </t>
  </si>
  <si>
    <t xml:space="preserve">fjDr </t>
  </si>
  <si>
    <t>inkSUufr</t>
  </si>
  <si>
    <t>Jh /keZsUnz dqekj Vsyj</t>
  </si>
  <si>
    <t>Jh lkseiky flag jk.kk</t>
  </si>
  <si>
    <t>Jh HkS: 'kadj iwfcZ;k</t>
  </si>
  <si>
    <t>lsokfuo`fr</t>
  </si>
  <si>
    <t>Jh uouhr dqekj ikyhoky</t>
  </si>
  <si>
    <t>Jh jkts'k pUnz [k.Msyoky</t>
  </si>
  <si>
    <t>Jh xksfoUn yky vkSfnP;</t>
  </si>
  <si>
    <t>LFkkukUrj.k</t>
  </si>
  <si>
    <t>Jh 'kdhy vgen</t>
  </si>
  <si>
    <t>Lohd`fr ls gh fjDr</t>
  </si>
  <si>
    <t>Jh nsosUnz fu"dyad</t>
  </si>
  <si>
    <t>Jh nsosUnz ikyhoky</t>
  </si>
  <si>
    <t>dk;ZeqDr ugha</t>
  </si>
  <si>
    <t>Jh vyrkQ vyh</t>
  </si>
  <si>
    <t>Jh ygj flag</t>
  </si>
  <si>
    <t>LoxZokl</t>
  </si>
  <si>
    <t>Jh xqykc flag</t>
  </si>
  <si>
    <t>Schedule -B</t>
  </si>
  <si>
    <t>G.A.79</t>
  </si>
  <si>
    <t>Government Of Rajasthan</t>
  </si>
  <si>
    <t>Date of Parmanent Apointment</t>
  </si>
  <si>
    <t>Monthly pay</t>
  </si>
  <si>
    <t>Month Primium Realised</t>
  </si>
  <si>
    <t>Remark</t>
  </si>
  <si>
    <t>For Insurence Departmet Use</t>
  </si>
  <si>
    <t>Initial</t>
  </si>
  <si>
    <t>Adjusted to Words</t>
  </si>
  <si>
    <t>Primium</t>
  </si>
  <si>
    <t>Policy No.</t>
  </si>
  <si>
    <t>Suspence</t>
  </si>
  <si>
    <t>Ded. No.</t>
  </si>
  <si>
    <t>SANTOSH PURBIYA SEN</t>
  </si>
  <si>
    <t>27.06.2019</t>
  </si>
  <si>
    <t>Note - This form is to be used only for officials in regard in whom recoveries are to be made for the first time.</t>
  </si>
  <si>
    <t>DDO SIG.</t>
  </si>
  <si>
    <t>Treasury officer</t>
  </si>
  <si>
    <t>State Insurance Loan Interest Calculator</t>
  </si>
  <si>
    <t>BHAGWATI LAL SANADHYA</t>
  </si>
  <si>
    <t xml:space="preserve">Employee ID </t>
  </si>
  <si>
    <t>Intrest Rate</t>
  </si>
  <si>
    <t>DoD</t>
  </si>
  <si>
    <t>01.04.2013</t>
  </si>
  <si>
    <t>Sanctioned Loan Amount</t>
  </si>
  <si>
    <t>Deduction Month</t>
  </si>
  <si>
    <t>EMI RS.</t>
  </si>
  <si>
    <t>Outstanding Loan</t>
  </si>
  <si>
    <t>Interest</t>
  </si>
  <si>
    <t>Rate of Interest</t>
  </si>
  <si>
    <t>Upto 19.9.1985</t>
  </si>
  <si>
    <t>From 20.9.1985</t>
  </si>
  <si>
    <t>From 01.04.1998</t>
  </si>
  <si>
    <t>From 01.04.2002</t>
  </si>
  <si>
    <t>From 10.05.2004</t>
  </si>
  <si>
    <t>Total Intrest</t>
  </si>
  <si>
    <t>vkSj u gh eq&gt; ij iwjh rjg vkfJr vFkok esjs dqVqEc ds O;fDr;ksa ds vfrfjDr mlesa dksbZ jgrk gSA</t>
  </si>
  <si>
    <t>ij gSA</t>
  </si>
  <si>
    <t>vFkok</t>
  </si>
  <si>
    <t>esjh ifRu@ifr esjs fu;qfDr ds LFkku ij] jkT; lsok esa gS ;k ifCyd@izkbZosV {ks= esa fu;kstu esa fu;qfDr</t>
  </si>
  <si>
    <t>ij gS vkSj og jkT; ljdkj@vU; fu;kstu ls edku fdjk;k HkRrk ugha y s jgk gSA</t>
  </si>
  <si>
    <t>¼tks dke dk u gks mls dkV nsosa½</t>
  </si>
  <si>
    <t>edku fdjk;s ls de ugha gS@FkkA</t>
  </si>
  <si>
    <t>laLFkku }kjk mlh LFkku ij dkSVqfEcd fuokl ¼Qsfeyh ,dkseksMs'ku½ vyksV ugha fd;k x;k gSA</t>
  </si>
  <si>
    <t>dk;kZy;k/;{k ds dk;kZy; esa mi;ksx gsrq</t>
  </si>
  <si>
    <t>vuqdwy gSA ljdkj }kjk Lohd`r izek.k&amp;i= jkT; deZpkjh ls izkIr dj fy;s x;s gSA</t>
  </si>
  <si>
    <t>dk;kZy; vkns’k</t>
  </si>
  <si>
    <t>ijhoh{kkdky iw.kZ gksus ij LFkk;hdj.k dh frfFk</t>
  </si>
  <si>
    <t>ewy osru</t>
  </si>
  <si>
    <t>edku fdjk;k HkÙkk ns; frfFk</t>
  </si>
  <si>
    <t>izfrfyfi vko’;d dk;Zokgh ,oa lwpukFkZ%&amp;</t>
  </si>
  <si>
    <t>futh i=koyhA</t>
  </si>
  <si>
    <t>dk;kZy; iaftdkA</t>
  </si>
  <si>
    <t>RECEIPT OF HOUSE RENT</t>
  </si>
  <si>
    <t>Under Section 1 (13 – A) of Income Tax Act</t>
  </si>
  <si>
    <t>situated at</t>
  </si>
  <si>
    <t>(Affix Revenue Stamp of Rs.1/-)</t>
  </si>
  <si>
    <t>Signature of the House Owner</t>
  </si>
  <si>
    <t>Date:</t>
  </si>
  <si>
    <t>Name:</t>
  </si>
  <si>
    <t>Note:</t>
  </si>
  <si>
    <t>1. PAN of Owner not mandatory</t>
  </si>
  <si>
    <t>2. Revenue stamp necessary for Transaction more than Rs.5000/-</t>
  </si>
  <si>
    <t>PAY MATRIK LEAVEL</t>
  </si>
  <si>
    <t>L - 1</t>
  </si>
  <si>
    <t>L - 2</t>
  </si>
  <si>
    <t>L - 3</t>
  </si>
  <si>
    <t>L - 4</t>
  </si>
  <si>
    <t>L - 5</t>
  </si>
  <si>
    <t>L - 6</t>
  </si>
  <si>
    <t>L - 7</t>
  </si>
  <si>
    <t>L - 8</t>
  </si>
  <si>
    <t>L - 9</t>
  </si>
  <si>
    <t>L - 10</t>
  </si>
  <si>
    <t>L - 14</t>
  </si>
  <si>
    <t>L - 15</t>
  </si>
  <si>
    <t>L - 16</t>
  </si>
  <si>
    <t>L - 17</t>
  </si>
  <si>
    <t>L - 18</t>
  </si>
  <si>
    <t>L - 19</t>
  </si>
  <si>
    <t>L - 20</t>
  </si>
  <si>
    <t>L - 21</t>
  </si>
  <si>
    <t>L - 22</t>
  </si>
  <si>
    <t>L - 23</t>
  </si>
  <si>
    <t>L - 24</t>
  </si>
  <si>
    <t>FIX PAY</t>
  </si>
  <si>
    <t xml:space="preserve">vodk'k ysus dh fnukad                </t>
  </si>
  <si>
    <t xml:space="preserve">   rd </t>
  </si>
  <si>
    <t xml:space="preserve">ls </t>
  </si>
  <si>
    <t xml:space="preserve">ekLVj 'khV esa dkfeZd dk flfj;y uEcj %&amp; </t>
  </si>
  <si>
    <t>dk;kZy;k/;{k mi;ksx gsrq</t>
  </si>
  <si>
    <t>fnu dk vkdfLed@ifjofrZr@mikftZr vodk'k Lohd`r@vLohd`r fd;k tkrk gSA</t>
  </si>
  <si>
    <t>dze la[;k</t>
  </si>
  <si>
    <t xml:space="preserve"> 'khV dk uke</t>
  </si>
  <si>
    <t>vHkh miHkksx fd;s x;s vodk'k dh la[;k %&amp;</t>
  </si>
  <si>
    <t xml:space="preserve">vodk'k dk izdkj %&amp; </t>
  </si>
  <si>
    <t>अतिरिक्त जिला शिक्षा अधिकारी</t>
  </si>
  <si>
    <t>अतिरिक्त प्रशासनिक अधिकारी</t>
  </si>
  <si>
    <t>आशुलिपिक</t>
  </si>
  <si>
    <t>उप जिला शिक्षा अधिकारी (शारीरिक शिक्षा)</t>
  </si>
  <si>
    <t>उपनिदेशक</t>
  </si>
  <si>
    <t>कनिष्ठ लेखाकार</t>
  </si>
  <si>
    <t>कनिष्ठ विधि अधिकारी</t>
  </si>
  <si>
    <t>कनिष्ठ सहायक</t>
  </si>
  <si>
    <t>कृषि अध्यापक</t>
  </si>
  <si>
    <t>कृषि शिक्षा प्रभारी</t>
  </si>
  <si>
    <t>चतुर्थ श्रेणी कर्मचारी</t>
  </si>
  <si>
    <t>जमादार</t>
  </si>
  <si>
    <t>जिला शिक्षा अधिकारी</t>
  </si>
  <si>
    <t>पुस्तकालय अध्यक्ष श्रेणी II</t>
  </si>
  <si>
    <t>पुस्तकालय अध्यक्ष श्रेणी III</t>
  </si>
  <si>
    <t>पुस्तकालय अध्यक्ष श्रेणी I</t>
  </si>
  <si>
    <t>प्रधानाचार्य</t>
  </si>
  <si>
    <t>प्रधानाध्यापक‌</t>
  </si>
  <si>
    <t>प्रयोगशाला परिचारक</t>
  </si>
  <si>
    <t>प्रयोगशाला सहायक II</t>
  </si>
  <si>
    <t>प्रयोगशाला सहायक III</t>
  </si>
  <si>
    <t>प्रशासनिक अधिकारी</t>
  </si>
  <si>
    <t>प्रशिक्षक</t>
  </si>
  <si>
    <t>फील्ड मैन व फील्ड रिक़ॉर्डर</t>
  </si>
  <si>
    <t>वरिष्ठ अध्यापक</t>
  </si>
  <si>
    <t>वरिष्ठ सहायक</t>
  </si>
  <si>
    <t>वाहन चालक</t>
  </si>
  <si>
    <t>व्याख्याता स्कूल(शिक्षा)</t>
  </si>
  <si>
    <t>शारीरिक शिक्षक श्रेणी I</t>
  </si>
  <si>
    <t>शारीरिक शिक्षक श्रेणी II</t>
  </si>
  <si>
    <t>शारीरिक शिक्षक श्रेणी III</t>
  </si>
  <si>
    <t>सहायक प्रशासनिक अधिकारी</t>
  </si>
  <si>
    <t>सहायक लेखाधिकारी ग्रेड - I</t>
  </si>
  <si>
    <t>स्‍थापना अधिकारी</t>
  </si>
  <si>
    <t>प्रबोधक</t>
  </si>
  <si>
    <t>अन्य</t>
  </si>
  <si>
    <t>vodk'k Lohd`fr vkns'k</t>
  </si>
  <si>
    <t>f'k{kk foHkkx</t>
  </si>
  <si>
    <t>dqy fnu %&amp;</t>
  </si>
  <si>
    <t xml:space="preserve">vodk'k  </t>
  </si>
  <si>
    <t xml:space="preserve">rd      </t>
  </si>
  <si>
    <t>vodk'k izkFkZuk i= QkeZ</t>
  </si>
  <si>
    <t>ds v/khu fnukad</t>
  </si>
  <si>
    <t xml:space="preserve"> 'khV ij MkbZjsDV tkus gsrq ;gka fDyd djsa</t>
  </si>
  <si>
    <t xml:space="preserve">vkdfLed vodk'k </t>
  </si>
  <si>
    <t xml:space="preserve">{kfriwfrZ vkdfLed vodk'k </t>
  </si>
  <si>
    <t>91 o 92</t>
  </si>
  <si>
    <t>CAMMUTED LEAVE</t>
  </si>
  <si>
    <t>SPECIAL DISABILITY LEAVE</t>
  </si>
  <si>
    <t>99 ls 102</t>
  </si>
  <si>
    <t>STUDY  LEAVE</t>
  </si>
  <si>
    <t>109 ls 121</t>
  </si>
  <si>
    <t>HOSPITAL LEAVE</t>
  </si>
  <si>
    <t xml:space="preserve">mikftZr vodk'k </t>
  </si>
  <si>
    <t xml:space="preserve">:ikUrfjr vodk'k </t>
  </si>
  <si>
    <t xml:space="preserve">vns; vodk'k </t>
  </si>
  <si>
    <t xml:space="preserve">vlk/kkj.k vodk'k </t>
  </si>
  <si>
    <t>CHILD CARE LEAVE</t>
  </si>
  <si>
    <t xml:space="preserve">v/;;u vodk'k </t>
  </si>
  <si>
    <t xml:space="preserve">fpfdRlky; vodk'k </t>
  </si>
  <si>
    <t>अदेय अवकाश</t>
  </si>
  <si>
    <t>असाधारण  अवकाश</t>
  </si>
  <si>
    <t>ns; vodk'k ds izdkj o jktLFkku lsok fu;e</t>
  </si>
  <si>
    <t xml:space="preserve">fir`Ro vodk'k </t>
  </si>
  <si>
    <t>LEAVE FORM</t>
  </si>
  <si>
    <t xml:space="preserve"> 'khV ij MkbZjsDV tkus gsrq </t>
  </si>
  <si>
    <t>layXu gS</t>
  </si>
  <si>
    <t>cl@Vªsu</t>
  </si>
  <si>
    <t xml:space="preserve"> jkT;fgr esaa</t>
  </si>
  <si>
    <t xml:space="preserve">dqy </t>
  </si>
  <si>
    <t>fnu</t>
  </si>
  <si>
    <t>PATERNITY LEAVE</t>
  </si>
  <si>
    <t xml:space="preserve">        Jheku funs’kd egksn; ] ek/;fed f’k{kk ] jktLFkku ] chdkusj  ds vkns’k Øekad </t>
  </si>
  <si>
    <t xml:space="preserve">f’kfojk&amp;ek@LkaLFkk@lh&amp;3@xf.kr ¼iq#"k½@Mhihlh&amp;inLFkkiu@2013 fnukad 24-05-2013 </t>
  </si>
  <si>
    <t xml:space="preserve">22&amp;07&amp;2013 </t>
  </si>
  <si>
    <t>iqokZgu ckn M~;qVh</t>
  </si>
  <si>
    <t xml:space="preserve">vijkgu esa </t>
  </si>
  <si>
    <t xml:space="preserve">ds vuqlkj bl fo|ky; ds fuEukfdar deZpkjh dh inkSUufr jkT; fgr esa </t>
  </si>
  <si>
    <t>jk-m-ek-fo-</t>
  </si>
  <si>
    <t xml:space="preserve">dk;kZy; vkns’k </t>
  </si>
  <si>
    <t xml:space="preserve">gksus ds QyLo:Ik uohu inLFkkiu LFkku ij dk;Z xzg.k dky dk miHkksx ugh djus ds </t>
  </si>
  <si>
    <t xml:space="preserve">vuqlkj muds uke ds lkeus vfdar fnukad dk mikftZr vodk’k dk ykHk LoRo iznku </t>
  </si>
  <si>
    <t>fd;k tkrk gS A</t>
  </si>
  <si>
    <t xml:space="preserve">ls LFkkuh;  </t>
  </si>
  <si>
    <t>fo|ky; esa</t>
  </si>
  <si>
    <t xml:space="preserve">dkj.k jkT; ljdkj ds vkns’k Øekd %&amp; ,Q&amp;2¼6½ ,l-Mh@xzqi&amp;2 fnukda 17-03-1981 ds   </t>
  </si>
  <si>
    <t xml:space="preserve">2- </t>
  </si>
  <si>
    <t xml:space="preserve">4- </t>
  </si>
  <si>
    <t>ys[kk ’kk[kk e; nks izfrfyfi A</t>
  </si>
  <si>
    <t>dk;kZy; izfr A</t>
  </si>
  <si>
    <t xml:space="preserve">lacaf/kr dkfeZd </t>
  </si>
  <si>
    <t>O;fDrxr iaftdk dkfeZd</t>
  </si>
  <si>
    <t>vkosnu i= izLrqr djus dh fnukad %&amp;</t>
  </si>
  <si>
    <t>layXu %&amp;</t>
  </si>
  <si>
    <t>dk;ZHkkj LFkkukUrj.k dh izfrfyfi %&amp;</t>
  </si>
  <si>
    <t>Medical Certificate for Gazetted Officer</t>
  </si>
  <si>
    <t>Statement of the case of ………………………………………………………..…….. Name</t>
  </si>
  <si>
    <t>(to be filled in by the applicant in the presence of the Authorised Medical Attendant)</t>
  </si>
  <si>
    <t>Appointment ………………………</t>
  </si>
  <si>
    <t>Age …………………………………</t>
  </si>
  <si>
    <t>Total Service ………………………</t>
  </si>
  <si>
    <t>Previous periods of leave if absence on medical certificate</t>
  </si>
  <si>
    <t>Habits ……………………………..</t>
  </si>
  <si>
    <t>Disease …………………………..</t>
  </si>
  <si>
    <t>Autorised Medical Attendant of ………………………………………………………………</t>
  </si>
  <si>
    <t>I ………………………………………………………………(Name of Medical Officer) after</t>
  </si>
  <si>
    <t>careful personal examination of the case certify that …………………………………………….</t>
  </si>
  <si>
    <t>(Name of Patient) is in bad state of health and I solemnly and sincerely declare that</t>
  </si>
  <si>
    <t>according to the best of my judgment the period of absence from duty is essentially</t>
  </si>
  <si>
    <t>necessary for the recovery of his health and recommend that he may be granted ..........</t>
  </si>
  <si>
    <t>days/month's leave with effect from ................................In my opinion it is / it is not necessary</t>
  </si>
  <si>
    <t>for the officer to appear before a Medical Board.</t>
  </si>
  <si>
    <t>Dated : ………………………</t>
  </si>
  <si>
    <t>Place : ………………………</t>
  </si>
  <si>
    <t xml:space="preserve">Signature Of Government Servant </t>
  </si>
  <si>
    <t>Signature of Authorised Medical</t>
  </si>
  <si>
    <t xml:space="preserve">Department </t>
  </si>
  <si>
    <t>Attendant with seal and Registration Number</t>
  </si>
  <si>
    <t xml:space="preserve"> Proforma for maintaining Child Care Leave Account</t>
  </si>
  <si>
    <t xml:space="preserve"> Period of Child care Leave Taken </t>
  </si>
  <si>
    <t>Balance of Child Care Leave</t>
  </si>
  <si>
    <t>Signature and designation the certifying officer</t>
  </si>
  <si>
    <t xml:space="preserve">From </t>
  </si>
  <si>
    <t xml:space="preserve">To </t>
  </si>
  <si>
    <t>Total Days</t>
  </si>
  <si>
    <t>Balance</t>
  </si>
  <si>
    <t>¼1½</t>
  </si>
  <si>
    <t>¼2½</t>
  </si>
  <si>
    <t>¼3½</t>
  </si>
  <si>
    <t>¼4½</t>
  </si>
  <si>
    <t>¼5½</t>
  </si>
  <si>
    <t>¼6½</t>
  </si>
  <si>
    <t>02.02.2021</t>
  </si>
  <si>
    <t>uke deZpkjh&amp;</t>
  </si>
  <si>
    <t>lsokesa</t>
  </si>
  <si>
    <t>Jheku</t>
  </si>
  <si>
    <t>fo"k; %&amp; vodk'k ls yksV dj iqu% dk;ZHkkj xzg.k djus ckcr A</t>
  </si>
  <si>
    <t>mi;qZDr fo"k;kUrxZr fuosnu gS fd eSa fnukad</t>
  </si>
  <si>
    <t>ls fnukad</t>
  </si>
  <si>
    <t xml:space="preserve">rd </t>
  </si>
  <si>
    <t>vodk'k QkeZ</t>
  </si>
  <si>
    <t>inLFkkiu LFkku %&amp;</t>
  </si>
  <si>
    <t>d`i;k dk;Zxzg.k djkus o esjk vodk'k Lohd`r djus dh d`ik djkosa A</t>
  </si>
  <si>
    <t xml:space="preserve">ij jgk Fkk A vc vkt fnukad </t>
  </si>
  <si>
    <r>
      <t>jktdh; mPp ek/;fed fo</t>
    </r>
    <r>
      <rPr>
        <b/>
        <sz val="14"/>
        <rFont val="Kruti Dev 010"/>
      </rPr>
      <t>|</t>
    </r>
    <r>
      <rPr>
        <b/>
        <sz val="14"/>
        <rFont val="DevLys 010"/>
      </rPr>
      <t xml:space="preserve">ky; dkadjksyh ftyk &amp; jktleUn     </t>
    </r>
  </si>
  <si>
    <t>Jhefr</t>
  </si>
  <si>
    <t xml:space="preserve">us vius vkosnu i= fnukad </t>
  </si>
  <si>
    <t>ds }kjk fpfdRld dh lykg ij vius iq=</t>
  </si>
  <si>
    <t>dh ns[kHkky @</t>
  </si>
  <si>
    <t xml:space="preserve">v/;;u gsrq fnukad </t>
  </si>
  <si>
    <t>rd dqy</t>
  </si>
  <si>
    <t>fnol dh pkbYM ds;j yho gsrq vkosnu fd;k gS A</t>
  </si>
  <si>
    <r>
      <t xml:space="preserve">jkT; ljdkj dh vf/klwpuk dzaekd </t>
    </r>
    <r>
      <rPr>
        <sz val="12"/>
        <color theme="1"/>
        <rFont val="Times New Roman"/>
        <family val="1"/>
      </rPr>
      <t xml:space="preserve">NO.F.1(6)FD/RULES/2011/ </t>
    </r>
    <r>
      <rPr>
        <sz val="14"/>
        <color theme="1"/>
        <rFont val="DevLys 010"/>
      </rPr>
      <t>t;iqj</t>
    </r>
  </si>
  <si>
    <t xml:space="preserve">fnukad 22 ebZ 2018 esa of.kZr funsZ'kkuqlkj jktLFkku lsok fu;e 103 lh ds rgr </t>
  </si>
  <si>
    <t>dh dqy</t>
  </si>
  <si>
    <t xml:space="preserve">fnol dh pkbYM ds;j yho </t>
  </si>
  <si>
    <t>jktLFkku lsok fu;e 103 lh ds fcUnq la[;k 2 ¼ k ½ ds vuqlkj bUgsa mDr</t>
  </si>
  <si>
    <t xml:space="preserve">vodkl vof/k dk vodkl osru ns; gksxk A bl vodk'k Lohd`fr vkns'k dh izfof"B lEcfU/kr </t>
  </si>
  <si>
    <t>dkfeZd dh lsok iqfLrdk esa dj nh x;h gS A</t>
  </si>
  <si>
    <t>izfrfyfi vko';d dk;Zokgh ,oa lqpukFkZ %&amp;</t>
  </si>
  <si>
    <t>1-Jheku ftyk f'k{kk vf/kdkjh ek/;fed</t>
  </si>
  <si>
    <t>eq[;ky;]jktleUn</t>
  </si>
  <si>
    <t>2-lEcfU/kr Jhefr</t>
  </si>
  <si>
    <t xml:space="preserve">3-O;fDrxr iaftdk </t>
  </si>
  <si>
    <t>4-dk;kZy; izfrA</t>
  </si>
  <si>
    <t>izekf.kr fd;k tkrk gS fd jkt-lsok fu;e</t>
  </si>
  <si>
    <t>inkSUufr@LFkkukUrj.k vkns'k dh nks izfrfyfi A</t>
  </si>
  <si>
    <t>inkSUufr@LFkkukUrj.k ij dk;ZeqfDr vkns'k dh nks izfrfyfi A</t>
  </si>
  <si>
    <t>inkSUufr@LFkkukUrj.k ij dk;Zxzg.k vkns'k dh nks izfrfyfi A</t>
  </si>
  <si>
    <t>jksx izek.k i=</t>
  </si>
  <si>
    <t xml:space="preserve">fpfdRlk ,oa LOkkLF; foHkkx ] jktLFkku </t>
  </si>
  <si>
    <t xml:space="preserve">eSa </t>
  </si>
  <si>
    <t xml:space="preserve">MkW- jkgqy egkRek </t>
  </si>
  <si>
    <t xml:space="preserve">izdj.k dh O;fDr'k% lko/kkukiwoZd </t>
  </si>
  <si>
    <t>tkWap djus ds ckn izekf.kr djrk gwa fd Jh@Jhefr</t>
  </si>
  <si>
    <t>ftuds gLrk{kj uhps fn;s gSa</t>
  </si>
  <si>
    <t>ls ihfMr gS vkSj eSa</t>
  </si>
  <si>
    <r>
      <t>le</t>
    </r>
    <r>
      <rPr>
        <sz val="16"/>
        <rFont val="Kruti Dev 010"/>
      </rPr>
      <t>&gt;</t>
    </r>
    <r>
      <rPr>
        <sz val="16"/>
        <rFont val="DevLys 010"/>
      </rPr>
      <t xml:space="preserve">rk gwa fd fnukad </t>
    </r>
  </si>
  <si>
    <t>rd</t>
  </si>
  <si>
    <t>gLrk{kj jksxh</t>
  </si>
  <si>
    <t>ljdkjh fpfdRlk ifjpkjd</t>
  </si>
  <si>
    <t>;k vU; iathd`r fpfdRld</t>
  </si>
  <si>
    <t>Toj @ Rod fodkj</t>
  </si>
  <si>
    <t>vkjksX; izek.k i=</t>
  </si>
  <si>
    <t>izekf.kr djrk gw fd eSaus Jh@Jhefr</t>
  </si>
  <si>
    <t xml:space="preserve">dks tks </t>
  </si>
  <si>
    <t xml:space="preserve">foHkkx esa gS </t>
  </si>
  <si>
    <r>
      <t>Hkyh izdkj tk</t>
    </r>
    <r>
      <rPr>
        <sz val="16"/>
        <rFont val="Kruti Dev 010"/>
      </rPr>
      <t>W</t>
    </r>
    <r>
      <rPr>
        <sz val="16"/>
        <rFont val="DevLys 010"/>
      </rPr>
      <t>p djds ns[k fy;k gS fd os vc viuh chekjh</t>
    </r>
  </si>
  <si>
    <t>ls eqDr gks x;s gSa vkSj os vc jkT; lsok dk;Z djus iw.kZ ;ksX; gSA</t>
  </si>
  <si>
    <t>eSa ;g izekf.kr djrk gwa fd bl fu.kZ; ls igwapus ls igys eSaus ml ewy</t>
  </si>
  <si>
    <t>vLokLF; izek.k&amp;i= ,oa jksxh ds rF;ksa dh vFkok i=ksa dh lHkh izfr;ksa dh ftuds</t>
  </si>
  <si>
    <t>vk/kkj ij mudks vodk'k Lohd`r fd;k x;k Fkk vFkok c&lt;k;k x;k Fkk ] dh tkWp</t>
  </si>
  <si>
    <t>dj fopkj dj fy;k gS A</t>
  </si>
  <si>
    <t>iz/kku fpfdRld</t>
  </si>
  <si>
    <t>¼ iath;u la[;k          ½</t>
  </si>
  <si>
    <t>ds fy, ije vko';d gSa A</t>
  </si>
  <si>
    <t>fnu ds dk;Z ls vuqifLFkfr dk le; muds LokLF; dh iqu% izkfIr</t>
  </si>
  <si>
    <t xml:space="preserve">fnukad %&amp; </t>
  </si>
  <si>
    <t>ls okf"kZd osru o`f} Lohd`r dh tkdj rnuqlkj osru</t>
  </si>
  <si>
    <t xml:space="preserve">,oa HkRrs fn;s tkus dh Lohd`fr iznku dh tkrh gS A osru o`f) tqykbZ ekg dh izFke rkjh[k dks dkfeZd ds vkdfLed vodk'k ds vfrfjDr vU; vodk'k ij gksus dh fLFkfr esa osru o`f) dk ykHk dk;Zxzg.k djus dh frfFk ls ns; gksxkA    </t>
  </si>
  <si>
    <t>01.07.2022</t>
  </si>
  <si>
    <t xml:space="preserve">Jheku dks"kkf/kdkjh egksn; ] </t>
  </si>
  <si>
    <t>jktleUn A</t>
  </si>
  <si>
    <t>vizsy 2021</t>
  </si>
  <si>
    <t xml:space="preserve">ewy osru </t>
  </si>
  <si>
    <t>udn Hkqxrku fd;s tkus dh Lohdfr iznku dh tkrh gSA bl Lohd`fr dk bUnkzt lEcfU/kr vf/kdkjh@deZpkjh dh ewy lsok iqfLrdk esa dj fn;k x;k gSA</t>
  </si>
  <si>
    <r>
      <t xml:space="preserve">                    jkT; ljdkj ds foRr foHkkx ds vkns'k dzekad%&amp; </t>
    </r>
    <r>
      <rPr>
        <sz val="14"/>
        <color theme="1"/>
        <rFont val="Times New Roman"/>
        <family val="1"/>
      </rPr>
      <t xml:space="preserve">No. F. 15(1)FD/ Rules/ 2017  Dated : 30th October, 2017 &amp; Revised Order No. F. 15(1)FD (Rules)/2017 dated : 09.12.2017 </t>
    </r>
    <r>
      <rPr>
        <sz val="14"/>
        <color theme="1"/>
        <rFont val="DevLys 010"/>
      </rPr>
      <t xml:space="preserve"> ds vuqlkj LFkkuh; fo/kky;@dk;kZy; ds v/khu dk;Zjr fuEukfadr vf/kdkfj;ksa@ deZpkfj;ksa dks muds vkosnu fd;s tkuss ij ekg </t>
    </r>
  </si>
  <si>
    <t>Jheku dks"kkf/kdkjh egksn;</t>
  </si>
  <si>
    <t xml:space="preserve">                            fuEu dkfeZdkssa dks vknsf'kr fd;k tkrk gS fd vki lefiZr vodk'k </t>
  </si>
  <si>
    <t>esa ysuk pkgrs gS rks vius uke ds lkeus</t>
  </si>
  <si>
    <t xml:space="preserve">gka ;k ugha fy[ks A ;fn gka fy[krs gS rks fnukad </t>
  </si>
  <si>
    <t xml:space="preserve">rd vfuok;Zr lefiZr vodk'k vkosnu </t>
  </si>
  <si>
    <t>gka ;k ugh</t>
  </si>
  <si>
    <t>i= dks Hkjdj dk;kZy; esa tek djkosa rkfd vkidks Hkqxrku djkus dh dk;Zokgh dh tk lds A</t>
  </si>
  <si>
    <t>Øekad %&amp;jkmekfo@dkadjksyh@Qk&amp;103@laLFkkiu@2021&amp;22@266  fnaukd %&amp;01-04-2021</t>
  </si>
  <si>
    <t xml:space="preserve">           Jheku lfpo egksn; jktLFkku LVsV vksiu Ldwy t;iqj ds vkns'k dzaekd@i 9 ¼11½</t>
  </si>
  <si>
    <t xml:space="preserve">          vkns'k dh ikyuk esa LFkkuh; fo/kky; ds fuEu vafdr vf/kdkfj;ksa@f'k{kdks</t>
  </si>
  <si>
    <t>25.12.2020</t>
  </si>
  <si>
    <t>08.01.2021</t>
  </si>
  <si>
    <t>25.12.2021</t>
  </si>
  <si>
    <t>08.01.2022</t>
  </si>
  <si>
    <t>25.12.2022</t>
  </si>
  <si>
    <t>08.01.2023</t>
  </si>
  <si>
    <t>25.12.2023</t>
  </si>
  <si>
    <t>08.01.2024</t>
  </si>
  <si>
    <t>25.12.2024</t>
  </si>
  <si>
    <t>08.01.2025</t>
  </si>
  <si>
    <t>25.12.2025</t>
  </si>
  <si>
    <t>08.01.2026</t>
  </si>
  <si>
    <t>Jheku ftyk f'k{kk vf/kdkjh egksn;]eq[;ky;]ek/;fed</t>
  </si>
  <si>
    <t>25.12.2026</t>
  </si>
  <si>
    <t>08.01.2027</t>
  </si>
  <si>
    <t>25.12.2027</t>
  </si>
  <si>
    <t>08.01.2028</t>
  </si>
  <si>
    <t>25.12.2028</t>
  </si>
  <si>
    <t>08.01.2029</t>
  </si>
  <si>
    <t>Jheku~ ftyk f'k{kk vf/kdkjh ek/;fed]eq[;ky;]jktleUn ds</t>
  </si>
  <si>
    <t xml:space="preserve">            Jheku funs'kd egksn; ek/;fed f'k{kk jktLFkku chdkusj ds vkns'k dzekad </t>
  </si>
  <si>
    <t xml:space="preserve">f'kfojk@ek@laLFkk@lh&amp;1@laLd`r@fjO;q-Mhihlh@inLFkkiu&amp;2018&amp;19@2018 fnaukd </t>
  </si>
  <si>
    <t>ok-os-o`f) Lohd`r</t>
  </si>
  <si>
    <t xml:space="preserve">      vkxkeh okf"kZd osru o`f} fnaukd</t>
  </si>
  <si>
    <t>dks ns; gksxh A</t>
  </si>
  <si>
    <t xml:space="preserve">                 Jheku f'k{kk mi funs'kd ek/;fed mn;iqj e.My mn;iqj ds vkns'k dzekad </t>
  </si>
  <si>
    <t xml:space="preserve">f'kmfu&amp;ek/;@mn;@laLFkk&amp;c@Qk&amp;1081&amp;85¼1½@07&amp;08@2009&amp;10@116&amp;123 fnaukd </t>
  </si>
  <si>
    <t xml:space="preserve">02&amp;07&amp;2009 }kjk fuEukfadr v/;kid dh inkSUufr ofj"B v/;kid in ij gksus ls fuEukuqlkj </t>
  </si>
  <si>
    <t>fuEukuqlkj osru fu;eu fd;k tkrk gS bUgS vkfFkZd ykHk o-v- in ij dk;Zxg.k fnaukd ls ns; gksxkA</t>
  </si>
  <si>
    <t xml:space="preserve">vkxkeh okf"kZd osru o`f} fnaukd </t>
  </si>
  <si>
    <t xml:space="preserve">dks ns; gksxh A </t>
  </si>
  <si>
    <t>2&amp; lEcfU/kr dkfeZd</t>
  </si>
  <si>
    <t xml:space="preserve">3&amp; O;fDrxr iaftdk </t>
  </si>
  <si>
    <t>www.rajsevak.com</t>
  </si>
  <si>
    <t>¼2½ vU; fooj.k vUrj ck/kd o vekU; lsokdky ;fn dksbZ gks %&amp;</t>
  </si>
  <si>
    <t>ewy</t>
  </si>
  <si>
    <t>dc rd</t>
  </si>
  <si>
    <t xml:space="preserve">dc ls </t>
  </si>
  <si>
    <t>fu;qfDr ewy</t>
  </si>
  <si>
    <t>¼1½  mijksDr dky esa mUgksus us fuEufyf[kr ifjykHk fy;s gS %&amp;</t>
  </si>
  <si>
    <t>fujUrj ,oa ;ksX; lsok dk izek.k i=</t>
  </si>
  <si>
    <t>th-,- 141</t>
  </si>
  <si>
    <t>fu;ekuqlkj</t>
  </si>
  <si>
    <t xml:space="preserve"> HkRrs </t>
  </si>
  <si>
    <t>fy;s x;s ifjykHk ¼ ewy osru ½</t>
  </si>
  <si>
    <t xml:space="preserve"> 'kwU;</t>
  </si>
  <si>
    <t xml:space="preserve">       ;g izekf.kr fd;k tkrk gS fd Jh@Jhefr</t>
  </si>
  <si>
    <t xml:space="preserve">in </t>
  </si>
  <si>
    <t xml:space="preserve">inLFkkiu LFkku  </t>
  </si>
  <si>
    <t>ds lsokdky dks tks fnukad</t>
  </si>
  <si>
    <t xml:space="preserve">osru fcyksa Hkqxrku dh ukekoyh] O;SfDrd QkbZy bR;kfn tks dk;kZy; esa mirC/k gS ] ls </t>
  </si>
  <si>
    <t xml:space="preserve">tkap dj fy;k x;k gS vkSj fuEufyf[kr lsokdky ds vykok ckdh lsokdky fujUrj </t>
  </si>
  <si>
    <t>,oa ;ksX; ik;k x;k gSA</t>
  </si>
  <si>
    <t xml:space="preserve">eksckbZy uEcj </t>
  </si>
  <si>
    <t>rglhy</t>
  </si>
  <si>
    <t>jktleUn</t>
  </si>
  <si>
    <t>पितृत्व अवकाश</t>
  </si>
  <si>
    <t>प्रयोगशाला सहायक I</t>
  </si>
  <si>
    <t xml:space="preserve">ftyk f'k{kk vf/kdkjh </t>
  </si>
  <si>
    <t>fo"k; %&amp; vodk'k pkgus ckcr A</t>
  </si>
  <si>
    <t xml:space="preserve">rd   </t>
  </si>
  <si>
    <t xml:space="preserve">ij  </t>
  </si>
  <si>
    <t>l{ke vf/kdkjh ds gLrk{kj</t>
  </si>
  <si>
    <t>2 lEcfU/kr dkfeZd</t>
  </si>
  <si>
    <t>dk;kZy; dk uke %&amp;</t>
  </si>
  <si>
    <t xml:space="preserve">          izekf.kr fd;k tkrk gS fd mDr dkfeZdksa us ,sls fdlh vodk'k dk miHkksx ughsa fd;k gS ftlls mudh osru o`f) izHkkfor gksrh gksA Lohd`r osru o`f} dk bUnzkt dkfeZd dh lsok iqfLrdk esa dj fn;k x;k gSaA</t>
  </si>
  <si>
    <t xml:space="preserve">Jheku dks"kkf/kdkjh egksn;  </t>
  </si>
  <si>
    <t>izsf"kr</t>
  </si>
  <si>
    <t xml:space="preserve">            Jheku ftyk f'k{kk vf/kdkjh egksn; ¼ eqq[;ky; ½ ek/;fed jktleUn ds vkns'k dzekad </t>
  </si>
  <si>
    <t xml:space="preserve">&amp;ftf'kv@ek/;@jktl@ys[kk@,lhih@2020@1032 fnaukd 06&amp;02&amp;2020 dh vuqikyuk esa </t>
  </si>
  <si>
    <t xml:space="preserve"> dh lsok larks"ktud iw.kZ fd;s tkus ls </t>
  </si>
  <si>
    <t xml:space="preserve">vk'okflr dsfj;j izxfr ¼,lhih½ fnukad 26&amp;11&amp;2018 ls Lohd`r dh xbZ gS A jktLFkku flfoy lsok;sa </t>
  </si>
  <si>
    <t>¼iqujhf{kr½ fu;e&amp;2017 ds fu;e 14 ds vUrxZr budk osru fu/kkZj.k fuEukuqlkj fd;k tkrk gS A</t>
  </si>
  <si>
    <t xml:space="preserve">          vkxkeh okf"kZd osru o`f} fnaukd </t>
  </si>
  <si>
    <t>)kjk %&amp; lEcfU/kr uksMy vf/kdkjh</t>
  </si>
  <si>
    <t xml:space="preserve">ek/;@laLFkk@lh&amp;2@okf.k&amp;bfr@izksc&amp;LFkkbZ@ih,llh&amp;15@okf.kT;@2019  fnaukd %&amp; 28&amp;08&amp;2019 </t>
  </si>
  <si>
    <t xml:space="preserve">               Jheku funs'kd egksn; ] ek/;fed f'k{kk ] chdkusj ds vkns'k dzekad % f'kfojk@ </t>
  </si>
  <si>
    <t xml:space="preserve">dks nks o"kZ dk ifjoh{kkdky iw.kZ </t>
  </si>
  <si>
    <t xml:space="preserve">djus ij fu;fer osru esa U;wure osru pqdk;s tkus dh Lohd`fr fn;s tkuss ls fuEukuqlkj osru fu/kkZfjr </t>
  </si>
  <si>
    <t>dj osru pqdk;s tkus dh Lohd`fr iznku dh tkrh gSA</t>
  </si>
  <si>
    <t xml:space="preserve">ds }kjk Jh@Jhefr </t>
  </si>
  <si>
    <t>3&amp; lEcfU/kr dkfeZd</t>
  </si>
  <si>
    <t xml:space="preserve">4&amp; O;fDrxr iaftdk </t>
  </si>
  <si>
    <t xml:space="preserve">5&amp; jf{kr i=koyh </t>
  </si>
  <si>
    <t xml:space="preserve">1&amp; Jheku ftyk dks"kkf/kdkjh egksn; </t>
  </si>
  <si>
    <t xml:space="preserve">        Jheku ftyk f'k{kk vf/kdkjh] ek/;fed] </t>
  </si>
  <si>
    <t xml:space="preserve">jktleUn </t>
  </si>
  <si>
    <t xml:space="preserve">ds vkns'k dzekad % </t>
  </si>
  <si>
    <t>ftf'kv@eq[;k@</t>
  </si>
  <si>
    <r>
      <t xml:space="preserve">fo"k; %&amp; fgrdkjh fu/kh okf"kZd va'knku o"kZ 2020 dk f'kM;qy o </t>
    </r>
    <r>
      <rPr>
        <sz val="14"/>
        <color theme="1"/>
        <rFont val="Times New Roman"/>
        <family val="1"/>
      </rPr>
      <t xml:space="preserve">ECS </t>
    </r>
    <r>
      <rPr>
        <sz val="14"/>
        <color theme="1"/>
        <rFont val="DevLys 010"/>
      </rPr>
      <t>fLyi fHktokus ckcr A</t>
    </r>
  </si>
  <si>
    <t xml:space="preserve">layXu %&amp;1-fgrdkjh fu/kh f'kM;qy </t>
  </si>
  <si>
    <r>
      <t xml:space="preserve">        2-</t>
    </r>
    <r>
      <rPr>
        <sz val="14"/>
        <color theme="1"/>
        <rFont val="Times New Roman"/>
        <family val="1"/>
      </rPr>
      <t xml:space="preserve">ECS </t>
    </r>
    <r>
      <rPr>
        <sz val="14"/>
        <color theme="1"/>
        <rFont val="DevLys 010"/>
      </rPr>
      <t xml:space="preserve">fLyi </t>
    </r>
  </si>
  <si>
    <t>fiudksM uEcj &amp; 334001</t>
  </si>
  <si>
    <t>jktLFkku ]chdkusj ftyk &amp; chdkusj</t>
  </si>
  <si>
    <t xml:space="preserve">fgrdkjh fu/kh ]ek/;fed f'k{kk </t>
  </si>
  <si>
    <t>lsokesa ]</t>
  </si>
  <si>
    <t xml:space="preserve">               ,lvkbZ  fjdkMZ cqd fHktkus ckcrA</t>
  </si>
  <si>
    <t xml:space="preserve"> ftyk&amp;   </t>
  </si>
  <si>
    <t>in&amp;</t>
  </si>
  <si>
    <t>es gks tkus ls budh lsokiqfLrdk ,oa O;fDrxr iaftdk@thih,Q iklcqd</t>
  </si>
  <si>
    <t xml:space="preserve">         fo"k;&amp;lsokiqfLrdk ,oa O;fDrxr iaftdk@thih,Q iklcqd@,uih,l iklcqd@  </t>
  </si>
  <si>
    <t xml:space="preserve">,uih,l iklcqd@jkT; chek fjdkMZ cqd blds lkFk es layXu dj izsf"kr gS A </t>
  </si>
  <si>
    <t xml:space="preserve">               d`Ik;k izkfIr jlhn fHktkos A</t>
  </si>
  <si>
    <t xml:space="preserve">        4&amp;,uih,l iklcqd&amp;</t>
  </si>
  <si>
    <t xml:space="preserve">        5&amp;jkT; chek fjdkMZ cqd&amp;                   </t>
  </si>
  <si>
    <t>,d</t>
  </si>
  <si>
    <t>layXu %&amp;1&amp; lsokiqfLrdk&amp;</t>
  </si>
  <si>
    <t xml:space="preserve">ek/;@laLFkk@lh&amp;2@okf.k&amp;bfr@izksc&amp;LFkkbZ@ih,llh&amp;15@okf.kT;@2019  fnaukd %&amp; 28&amp;08&amp;2021 </t>
  </si>
  <si>
    <t>ofj0 Øekad 
o"kZ</t>
  </si>
  <si>
    <t xml:space="preserve">ekg </t>
  </si>
  <si>
    <t>vxLr 2021</t>
  </si>
  <si>
    <t>06.01.2021</t>
  </si>
  <si>
    <t>l= %&amp;</t>
  </si>
  <si>
    <t>2021-2022</t>
  </si>
  <si>
    <t>INCOME TAX</t>
  </si>
  <si>
    <t>Received a sum of Rs.</t>
  </si>
  <si>
    <t xml:space="preserve">(Rupees </t>
  </si>
  <si>
    <t xml:space="preserve">                                                                 </t>
  </si>
  <si>
    <t xml:space="preserve"> only) towards House Rent @ </t>
  </si>
  <si>
    <t xml:space="preserve">Rs. (Rupees </t>
  </si>
  <si>
    <t xml:space="preserve">only) per month from </t>
  </si>
  <si>
    <t>from Dr/Sri/Smt</t>
  </si>
  <si>
    <t xml:space="preserve">in respect of House No </t>
  </si>
  <si>
    <t>Address:</t>
  </si>
  <si>
    <t>PAN No:</t>
  </si>
  <si>
    <t xml:space="preserve">dk ifjoh{kkdky lekfIr i'pkr~ </t>
  </si>
  <si>
    <t xml:space="preserve">LFkk;hdj.k fd;s tkus ds dkj.k jktLFkku flfoy lsok ¼iqujhf{kr½ fu;e 2017 </t>
  </si>
  <si>
    <t>edku fdjk;k HkÙkk fu;e ,Q 6¼4½,Q Mh :Yl 2017 t;iqj fnukad 30-10-2017 ds</t>
  </si>
  <si>
    <t xml:space="preserve">vuqlj.k esa dkfeZd dks ewy osru dk </t>
  </si>
  <si>
    <t>fuEukuqlkj Lohd`r fd;k tkrk gSA</t>
  </si>
  <si>
    <t>edku fdjk;k HkÙkk dh jkf'k</t>
  </si>
  <si>
    <t xml:space="preserve">Jheku ftyk f’k{kk vf/kdkjh ek/;fed </t>
  </si>
  <si>
    <t xml:space="preserve">Jheku ftyk dks"kkf/kdkjh </t>
  </si>
  <si>
    <t>lacaf/kr dkfeZd Jh</t>
  </si>
  <si>
    <t xml:space="preserve">izfr’kr edku fdjk;k HkÙkk </t>
  </si>
  <si>
    <t>fdjk;s ds edku esa jgus okys jkT; deZpkjh ds fy, edku fdjk;k HkRrk izkIr djus gsrq vkosnu i=</t>
  </si>
  <si>
    <t xml:space="preserve">2- in ,oa foHkkx ftlesa fu;qDr gS </t>
  </si>
  <si>
    <t>izekf.kr fd;k tkrk gS fd %&amp;</t>
  </si>
  <si>
    <r>
      <rPr>
        <sz val="12"/>
        <rFont val="Times New Roman"/>
        <family val="1"/>
      </rPr>
      <t>( ii)</t>
    </r>
    <r>
      <rPr>
        <sz val="12"/>
        <rFont val="DevLys 010"/>
      </rPr>
      <t xml:space="preserve"> eq&gt;s ljdkjh fuokl LFkku ugha feyk gSA</t>
    </r>
  </si>
  <si>
    <r>
      <rPr>
        <sz val="12"/>
        <rFont val="Times New Roman"/>
        <family val="1"/>
      </rPr>
      <t xml:space="preserve">( iii) </t>
    </r>
    <r>
      <rPr>
        <sz val="12"/>
        <rFont val="DevLys 010"/>
      </rPr>
      <t>ftl edku dk fdjk;k HkRrk ekaxk x;k gS] mldk dksbZ Hkh Hkkx u rks nwljs dks fdjk;s ij fn;k x;k gS</t>
    </r>
  </si>
  <si>
    <r>
      <rPr>
        <sz val="12"/>
        <rFont val="Times New Roman"/>
        <family val="1"/>
      </rPr>
      <t>( iv )</t>
    </r>
    <r>
      <rPr>
        <sz val="12"/>
        <rFont val="DevLys 010"/>
      </rPr>
      <t xml:space="preserve"> esjh ifRu@ifr] esjs fu;qfDr LFkku ij] u jkT; lsok esa gSa vkSj u vU; ifCyd@izkbZosV {ks= esa fu;qfDr</t>
    </r>
  </si>
  <si>
    <r>
      <rPr>
        <sz val="12"/>
        <rFont val="Times New Roman"/>
        <family val="1"/>
      </rPr>
      <t>( v )</t>
    </r>
    <r>
      <rPr>
        <sz val="12"/>
        <rFont val="DevLys 010"/>
      </rPr>
      <t xml:space="preserve"> izekf.kr fd;k tkrk gS fd esjs v/khuLFk edku dk okLro esa fn;k x;k fdjk;k] eq&gt;s Lohd`r fd;s x;s</t>
    </r>
  </si>
  <si>
    <r>
      <rPr>
        <sz val="12"/>
        <rFont val="Times New Roman"/>
        <family val="1"/>
      </rPr>
      <t xml:space="preserve">( vi ) </t>
    </r>
    <r>
      <rPr>
        <sz val="12"/>
        <rFont val="DevLys 010"/>
      </rPr>
      <t>esjh ifRu@ifr dks dsUnzh; ljdkj@jkT; ljdkj@,d vksVksuksel ifCyd vUMjVsfdax ;k v)Z jktdh;</t>
    </r>
  </si>
  <si>
    <t xml:space="preserve">fnukad % </t>
  </si>
  <si>
    <t xml:space="preserve">foHkkx </t>
  </si>
  <si>
    <t>izekf.kr fd;k tkrk gS %&amp;</t>
  </si>
  <si>
    <t>¼1½ eSaus edku fdjk;s HkRrs ds ekax dh tkap dj yh gS vkSj eq&gt;s lUrqf"V gS fd ekax fu;eksa ds</t>
  </si>
  <si>
    <t>3- edku ekfyd dk uke ,oa fdjk;s ds edku dk iwjk irk %&amp;</t>
  </si>
  <si>
    <t>4- fn;k tkus okyk ekfld fdjk;k %&amp;</t>
  </si>
  <si>
    <t>5- fu;eksa ds vUrxZr Lohd`r edku fdjk;k HkRrs dh jde %&amp;</t>
  </si>
  <si>
    <t>6- fdjk;s ds edku dks ysus dh rkjh[k %&amp;</t>
  </si>
  <si>
    <t>1- dkfeZd dk uke %&amp;</t>
  </si>
  <si>
    <r>
      <rPr>
        <sz val="14"/>
        <color theme="1"/>
        <rFont val="DevLys 010"/>
      </rPr>
      <t xml:space="preserve">uksV %&amp;                                                                                          1-  chek _.k ckWDl esa Lohd`r _.k dh jkf'k vafdr djuh gS u fd izkIr Hkqxrku dh jkf'kA
2- _.k C;kt dh x.kuk gsrq _.k izkfIr ds le; ykxw C;kt nj ckWDl esa crkbZ gqbZ _.k C;kt nj ls C;kt x.kuk dh tkosA
3- chek _.k dh okilh chesnkj ds foHkkx }kjk dVkSrh i= ds _.k okilh dkWye esa ntZ gksus okyh jkf'k gh vafdr dh tkosA
4- chesnkj us ;fn iwoZ esa _.k C;kt jkf'k tek djokbZ gS vkSj mls _.k C;kt ds dkWye esa vafdr dj tek djokbZ gS rks gh tek djokuk ekuk tk,xk vkSj ;fn _.k dkWye esa gh _.k C;kt vafdr dj fn;k gS rks _.k C;kt tek djokuk ugha ekuk tk;sxkA
5- mDr C;kt x.kuk esa iSuy bUVjsLV dh x.kuk 'kkfey ugha gS A blds fy, foHkkx ds lacaf/kr ftyk dk;kZy; ls lEidZ fd;k tkos A                                                                              6- mDr _.k C;kt x.kuk dh i)fr ds laca/k esa vf/kd tkudkjh ds fy, foHkkx ds LFkkuh; dk;kZy; ls lEidZ fd;k tk ldrk gSA
</t>
    </r>
    <r>
      <rPr>
        <sz val="11"/>
        <color theme="1"/>
        <rFont val="DevLys 010"/>
      </rPr>
      <t xml:space="preserve">   </t>
    </r>
  </si>
  <si>
    <t xml:space="preserve">Office-                   State of First Deduction on Account of Insurence Primium For The Month - MARCH </t>
  </si>
  <si>
    <t>Classsification – R- UNFUNDED DEBIT – Other Account</t>
  </si>
  <si>
    <t>State  Government  Insurence Fund</t>
  </si>
  <si>
    <t xml:space="preserve">Department - </t>
  </si>
  <si>
    <t>PRINCIPAL GOVT .  SR. SECONDARY  SCHOOL KANKROLI DISTIK - RAJSAMAND</t>
  </si>
  <si>
    <t xml:space="preserve">Certified thet recoveries amounting to Rs.  </t>
  </si>
  <si>
    <t>have been made from pay Bill No</t>
  </si>
  <si>
    <t xml:space="preserve">Date  </t>
  </si>
  <si>
    <t>21.05.2020</t>
  </si>
  <si>
    <t xml:space="preserve">                    jkT; ljdkj ds vkns’k Øekad &amp; i-6¼2½@lkiz@3@81 fnukad  16-06-2015 ds vuqlkj prqFkZ Js.kh deZpkfj;ksa dks onhZ ds LFkku ij onhZ HkRrs dh jkf’k dk udn Hkqxrku djus ds vkns’k gksus ds dkj.k vkns’k dh ikyuk esa bl fo|ky; ds  </t>
  </si>
  <si>
    <t xml:space="preserve">fuEukfdar prqFkZ Js.kh deZpkfj;ksa dks o"kZ  </t>
  </si>
  <si>
    <t xml:space="preserve">dh onhZ HkRrs dh </t>
  </si>
  <si>
    <t xml:space="preserve">2021 &amp; 2022 </t>
  </si>
  <si>
    <t xml:space="preserve">jkf’k dk udn Hkqxrku djus dh Lohd`fr iznku dh tkrh gS A  </t>
  </si>
  <si>
    <t xml:space="preserve">  5-</t>
  </si>
  <si>
    <t xml:space="preserve">  6-</t>
  </si>
  <si>
    <t xml:space="preserve">  7-</t>
  </si>
  <si>
    <t xml:space="preserve">1&amp; ys[kk 'kk[kk LFkkuh; fo/kky; </t>
  </si>
  <si>
    <t>2&amp; ys[kk ’kk[kk e; nks izfrfyfi A</t>
  </si>
  <si>
    <t>3&amp; lacaf/kr Jh ------------------------------------------------------------------------------A</t>
  </si>
  <si>
    <t>4&amp; O;fDrxr iaftdk Jh --------------------------------------------------------------A</t>
  </si>
  <si>
    <t>5&amp; dk;kZy; izfr A</t>
  </si>
  <si>
    <t xml:space="preserve">le; </t>
  </si>
  <si>
    <t>1 cts</t>
  </si>
  <si>
    <t xml:space="preserve">fnukad  </t>
  </si>
  <si>
    <t xml:space="preserve">uksV %&amp; </t>
  </si>
  <si>
    <t xml:space="preserve">        </t>
  </si>
  <si>
    <t>dh fufonk esa deh'ku dh njsa lcls mPp gksus ls bUgSa dk;kZns'k fn;k tkos A</t>
  </si>
  <si>
    <t xml:space="preserve">                   vUrj rkfydk fooj.k             </t>
  </si>
  <si>
    <t>ia[kk</t>
  </si>
  <si>
    <t xml:space="preserve">ls cSad [kkrs esa dEiksftV </t>
  </si>
  <si>
    <t xml:space="preserve">                       le’kk ls okf”kZd vuqnku en gsrq jkf’k  </t>
  </si>
  <si>
    <t xml:space="preserve">Ldqy xzkaUV dh jkf'k tek gq;h A vr% iwoZ esa fodkl dks"k en ls fd;s x;s fuEu fcyksa dk Hkqxrku </t>
  </si>
  <si>
    <t xml:space="preserve">iqu% le’kk ls dEiksftV Ldqy xzkaUV en ls Hkqxrku djus dh Lohd`fr iznku dh tkrh gS A </t>
  </si>
  <si>
    <t xml:space="preserve">vuqlkj 'kkyk izcU/ku lfefr ds izLrko la[;k  </t>
  </si>
  <si>
    <t>15.12.2020</t>
  </si>
  <si>
    <t xml:space="preserve">ds vuq:i </t>
  </si>
  <si>
    <t xml:space="preserve">dz; dh xbZ gS ftldk vuqeksnu ,l,elh ds )kjk fnukad </t>
  </si>
  <si>
    <t xml:space="preserve">)kjk fd;k x;k A </t>
  </si>
  <si>
    <t>lkFk gh mDr fo/kky; 'kwU; ukekadu dk ugha gS A</t>
  </si>
  <si>
    <t xml:space="preserve">jktleUnA </t>
  </si>
  <si>
    <t>1-Jheku eq[; ftyk f'k{kk vf/kdkjh ,oa insu ftyk ifj;kstuk leUo;d lexz f'k{kk vfHk;ku]</t>
  </si>
  <si>
    <t xml:space="preserve">2-ys[kk ’kk[kk e; nks izfr A </t>
  </si>
  <si>
    <t>3-dk;kZy; izfr A</t>
  </si>
  <si>
    <t>fo/kky; dk uke%&amp;</t>
  </si>
  <si>
    <t xml:space="preserve">fo/kky; dk ;w MkbZl dksM %&amp; </t>
  </si>
  <si>
    <t xml:space="preserve">dEiksftV Ldqy xzkaUV izkIr jkf'k %&amp; </t>
  </si>
  <si>
    <t xml:space="preserve">100000@&amp;   </t>
  </si>
  <si>
    <t xml:space="preserve">               izekf.kr fd;k tkrk gS fd l= </t>
  </si>
  <si>
    <t xml:space="preserve">esa izkIr dEiksftV Ldqy xzkaUV  </t>
  </si>
  <si>
    <t xml:space="preserve">2020&amp;21 </t>
  </si>
  <si>
    <r>
      <t xml:space="preserve">jkf’k </t>
    </r>
    <r>
      <rPr>
        <b/>
        <sz val="14"/>
        <color theme="1"/>
        <rFont val="DevLys 010"/>
      </rPr>
      <t>¼:i;s½</t>
    </r>
  </si>
  <si>
    <t xml:space="preserve">jkf'k :i;s </t>
  </si>
  <si>
    <t xml:space="preserve">dk mi;ksx fo/kky; izcU/ku lfefr )kjk dj fy;k gS A 'ks"k </t>
  </si>
  <si>
    <r>
      <t xml:space="preserve">jkf'k ¼ ;fn dksbZ gks </t>
    </r>
    <r>
      <rPr>
        <sz val="14"/>
        <color theme="1"/>
        <rFont val="DevLys 010"/>
      </rPr>
      <t>½</t>
    </r>
    <r>
      <rPr>
        <sz val="14"/>
        <color theme="1"/>
        <rFont val="Kruti Dev 011"/>
      </rPr>
      <t xml:space="preserve"> :i;s 'kwU; dk pSd la[;k 'kwU; cSad 'kwU; 'kk[kk 'kwU; fnukad 'kwU; )kjk </t>
    </r>
  </si>
  <si>
    <t>okil fHktok;k tk jgk gS A</t>
  </si>
  <si>
    <t xml:space="preserve">                 miyC/k jsdkMZ@Hkqxrku fcyksa dh dk;kZy; izfr@jftLVj ds </t>
  </si>
  <si>
    <t xml:space="preserve">vk/kkj ij izekf.kr fd;k tkrk gS fd </t>
  </si>
  <si>
    <t xml:space="preserve">in %&amp; </t>
  </si>
  <si>
    <t xml:space="preserve">dk;Zjr LFkku %&amp; </t>
  </si>
  <si>
    <t xml:space="preserve">ftyk </t>
  </si>
  <si>
    <t xml:space="preserve">jktleUn dk </t>
  </si>
  <si>
    <t>;k=k O;;</t>
  </si>
  <si>
    <t xml:space="preserve">fcydh jkf’k :i;k %&amp; </t>
  </si>
  <si>
    <t xml:space="preserve">10161@&amp; v{kjs :i;k nl gtkj ,d lkS bxlB ek= </t>
  </si>
  <si>
    <t xml:space="preserve">dk Hkqxrku bl </t>
  </si>
  <si>
    <t>fo/kky; vFkok vU; fo/kky;@dk;kZy; ls ugha gqvk gS A</t>
  </si>
  <si>
    <t>&amp;% uksu isesUV lfVZfQdsV %&amp;</t>
  </si>
  <si>
    <t>21.02.2021</t>
  </si>
  <si>
    <t>&amp;% osfyfMVh lfVZfQdsV %&amp;</t>
  </si>
  <si>
    <t xml:space="preserve">eSa larq"V gqWa fd </t>
  </si>
  <si>
    <t xml:space="preserve">dk nkos dh izd`fr </t>
  </si>
  <si>
    <t xml:space="preserve">fcy ftldk ;ksx </t>
  </si>
  <si>
    <t xml:space="preserve">ns; gS vkSj foLr`r tkWap </t>
  </si>
  <si>
    <t>ds vkfMV esa ’kkfey fd;k tk ldrk gS A</t>
  </si>
  <si>
    <t>20164 ls 21000</t>
  </si>
  <si>
    <t>21001 ls 22000</t>
  </si>
  <si>
    <t xml:space="preserve">firk </t>
  </si>
  <si>
    <t>tkfr&amp;</t>
  </si>
  <si>
    <t>me</t>
  </si>
  <si>
    <t>inLFkkiu LFkku &amp;</t>
  </si>
  <si>
    <t xml:space="preserve">,rn }kjk jktLFkku ljdkj dh ,slh fdlh Hkh izdkj dh jkf'k dks izfrnk; fjQ.M djus dk ,rn~ }kjk </t>
  </si>
  <si>
    <t>tks fd fnukad&amp;</t>
  </si>
  <si>
    <t>rd vof/k ls lEcfU/kr gSA vf/kd Hkqxrku ns nh xbZ gSa rks iqu% ,d lkFk tek djok nwxka A</t>
  </si>
  <si>
    <t xml:space="preserve"> 'kCnksa esa&amp; nl gtkj ,d lkS bxrkyhl :i;k  </t>
  </si>
  <si>
    <t>tks fd fnukad %&amp;</t>
  </si>
  <si>
    <t xml:space="preserve">ls fnukad %&amp; </t>
  </si>
  <si>
    <t xml:space="preserve">rd vof/k dk Hkqxrku eq&gt;s iwoz esa ugha gqvk gSA og jkf'k iwoZ esa Hkqxrku gksuk ik;s tkus ij </t>
  </si>
  <si>
    <t>ml jkf'k dh okilh dh izfrKk djrk gwA</t>
  </si>
  <si>
    <t>laosru &amp; 01                lefiZr jkf'k :i;s 100000</t>
  </si>
  <si>
    <t>foRrh; o"kZ</t>
  </si>
  <si>
    <t xml:space="preserve"> fnukad </t>
  </si>
  <si>
    <r>
      <t xml:space="preserve">NON PLAN/ PLAN         </t>
    </r>
    <r>
      <rPr>
        <sz val="12"/>
        <color theme="1"/>
        <rFont val="DevLys 010"/>
      </rPr>
      <t>¼ fpfUgr dj uhps vafdr  Hkh djsa ½</t>
    </r>
  </si>
  <si>
    <t>dk;kZy;@fo/kky; dk uke %&amp;</t>
  </si>
  <si>
    <t xml:space="preserve"> 02952 220604</t>
  </si>
  <si>
    <r>
      <t xml:space="preserve"> 'kkyk iz/kku ds eksckbZy uEcj %&amp;</t>
    </r>
    <r>
      <rPr>
        <sz val="18"/>
        <color theme="1"/>
        <rFont val="Kruti Dev 010"/>
      </rPr>
      <t xml:space="preserve"> </t>
    </r>
    <r>
      <rPr>
        <sz val="11"/>
        <color theme="1"/>
        <rFont val="Kruti Dev 010"/>
      </rPr>
      <t xml:space="preserve">    </t>
    </r>
  </si>
  <si>
    <t>fo/kky;@dk;kZy; dk Qksu uEcj %&amp;</t>
  </si>
  <si>
    <t>fnukad%&amp;</t>
  </si>
  <si>
    <t>ctV en          ¼ eksgj vafdr djsa ½</t>
  </si>
  <si>
    <t>uoEcj &amp; 2020</t>
  </si>
  <si>
    <t>uoEcj &amp; 2021</t>
  </si>
  <si>
    <t xml:space="preserve">vfrfjDr ekax dk vkSfpR; %&amp; </t>
  </si>
  <si>
    <t>fpfdRlk O;; jkf'k pqdkus gsrq</t>
  </si>
  <si>
    <t xml:space="preserve">izos'k lfefr l= </t>
  </si>
  <si>
    <t>2021&amp;22</t>
  </si>
  <si>
    <r>
      <t xml:space="preserve">Qhl dysD'ku </t>
    </r>
    <r>
      <rPr>
        <b/>
        <sz val="20"/>
        <rFont val="DevLys 010"/>
      </rPr>
      <t>¼ dk;kZy; ½</t>
    </r>
  </si>
  <si>
    <t xml:space="preserve">uke d{kk/;kid </t>
  </si>
  <si>
    <t>¼l= 2021&amp;22½</t>
  </si>
  <si>
    <t xml:space="preserve">izHkkjh dk uke </t>
  </si>
  <si>
    <t xml:space="preserve">fo|kFkhZnq?kVZuk chek </t>
  </si>
  <si>
    <t>laLd`frijh{kk</t>
  </si>
  <si>
    <t xml:space="preserve">vkKk ls </t>
  </si>
  <si>
    <t xml:space="preserve">fnukad %&amp;                                        </t>
  </si>
  <si>
    <t xml:space="preserve">       fuEu dkfeZdkssa dks vknsf'kr fd;k tkrk gS fd vkidks  </t>
  </si>
  <si>
    <t>21002 ls 22000</t>
  </si>
  <si>
    <t>21003 ls 22000</t>
  </si>
  <si>
    <t>21004 ls 22000</t>
  </si>
  <si>
    <t xml:space="preserve">ys[kk 'kk[kk </t>
  </si>
  <si>
    <t xml:space="preserve">laLFkkiu 'kk[kk </t>
  </si>
  <si>
    <t xml:space="preserve">lkekU; 'kk[kk </t>
  </si>
  <si>
    <t xml:space="preserve">11&amp;09&amp;2018 ds }kjk  </t>
  </si>
  <si>
    <t xml:space="preserve">iwjs lsokdky esa ns; dqy @ 'ks"k pkbzM ds;j yho </t>
  </si>
  <si>
    <t xml:space="preserve">izk/;kid </t>
  </si>
  <si>
    <t>fuEukuqlkj osru fu;eu fd;k tkdj osru Hkqxrku dh Lohd`fr iznku dh tkrh gS A</t>
  </si>
  <si>
    <t xml:space="preserve">dh inkSUufr </t>
  </si>
  <si>
    <t xml:space="preserve">ofj"B v/;kid ls </t>
  </si>
  <si>
    <t xml:space="preserve">2&amp; lEcfU/kr </t>
  </si>
  <si>
    <r>
      <t xml:space="preserve">vodk'k </t>
    </r>
    <r>
      <rPr>
        <shadow/>
        <sz val="11"/>
        <color rgb="FFFFFFFF"/>
        <rFont val="DevLys 010"/>
      </rPr>
      <t>izkFkZuk</t>
    </r>
    <r>
      <rPr>
        <sz val="11"/>
        <color rgb="FFFFFFFF"/>
        <rFont val="DevLys 010"/>
      </rPr>
      <t xml:space="preserve"> i=</t>
    </r>
  </si>
  <si>
    <t>jkmekfo dkadjksyh</t>
  </si>
  <si>
    <t>0</t>
  </si>
  <si>
    <t>AOXPS2923R</t>
  </si>
  <si>
    <t>OTHER</t>
  </si>
  <si>
    <t>izlax %&amp; Jheku mi funs'kd iz'kklu ,oa lfpo fgrdkjh fuf/k ek/;fed f'k{kk] jktLFkku] chdkusj</t>
  </si>
  <si>
    <t xml:space="preserve">     ds vkns'k dzekad%&amp;f'kfojk@ek-@fgfu@28203@2020&amp;21 fnukad %&amp; 04-12-2020</t>
  </si>
  <si>
    <t>&amp; 5</t>
  </si>
  <si>
    <t>mifLFkrh izek.k &amp; i=</t>
  </si>
  <si>
    <t xml:space="preserve">                         </t>
  </si>
  <si>
    <t xml:space="preserve">                                                                       </t>
  </si>
  <si>
    <t xml:space="preserve">       ;g izekf.kr fd;k tkrk gS fd </t>
  </si>
  <si>
    <t>in   ‘</t>
  </si>
  <si>
    <t xml:space="preserve">inLFkkiu LFkku </t>
  </si>
  <si>
    <t xml:space="preserve">us    </t>
  </si>
  <si>
    <t xml:space="preserve">dk;Z gsrq fnukad </t>
  </si>
  <si>
    <t xml:space="preserve">us </t>
  </si>
  <si>
    <t xml:space="preserve">rd dqy  </t>
  </si>
  <si>
    <t xml:space="preserve">fnu viuh mifLFkfr LFkkuh; fo/kky; esa nh gSA </t>
  </si>
  <si>
    <t xml:space="preserve">bl vof/k esa bUgksus fdlh izdkj dk vodk’k </t>
  </si>
  <si>
    <t xml:space="preserve">ugh fy;k gSA </t>
  </si>
  <si>
    <t xml:space="preserve">d{kkokj@tkfr okj ukekadu                </t>
  </si>
  <si>
    <t>in LFkkiu LFkku %&amp;</t>
  </si>
  <si>
    <t>1&amp; Jheku ftyk dks"kkf/kdkjh egksn;</t>
  </si>
  <si>
    <t xml:space="preserve">ukekadu lwpuk                        </t>
  </si>
  <si>
    <t xml:space="preserve"> fnukad %&amp; </t>
  </si>
  <si>
    <t>fjDr izi=</t>
  </si>
  <si>
    <t>1- dkfeZd dh lsok iqfLrdk esa dksbZ Hkh vodk'k 'ks"k ugha gksus dh fLFkfr esa vns; vodk'k Lohd`r fd;k tk ldrk gSA</t>
  </si>
  <si>
    <t>3- ;fn dksbZ xaHkhj chekjh dk izdj.k gks rks mls fujUrj 180 fnol dk vns; vodk'k Lohd`r fd;k tk ldrk gSA</t>
  </si>
  <si>
    <t>4- vns; vodk'k Lohd`r drkZ vf/kdkjh ds larq"V gksus ij gh Lohd``r fd;k tk ldrk gSA tSls dksbZ dkfeZd vuqifLFkr jgus dk vknh ughs gksA</t>
  </si>
  <si>
    <t>5- vns; vodk'k lEiw.kZ lsokdky esa 360 ls vf/kd fnol dk ns; ughaa gksxkA</t>
  </si>
  <si>
    <t>7- vns; vodk'k dh vof/k esa v)Zosru ds cjkcj osru ns; gksxkA</t>
  </si>
  <si>
    <t>8- vns; vodk'k vU; vodk'kksa dh fujUrjrk esa Lohd`r fd;k tk ldrk gSA</t>
  </si>
  <si>
    <t>¼ vlk/kkj.k vodk'k vkj-,l-vkj- 96 ½</t>
  </si>
  <si>
    <t>1- ijhoh{kkdky esa yxs fnukad 11-6-2014 ls iwoZ fu;qDr dkfeZd dk 90 fnol rd dk vlk/kkj.k vodk'k fu;qfDr vf/kdkjh }kjk Lohd`r fd;k tk,xk mlds fujUrjrk esa ;fn vkSj vof/k gS     rks Lohd`fr gsrq jkT; ljdkj l{ke gSA</t>
  </si>
  <si>
    <t>3- vlk/kkj.k vodk'k lsok iqfLrdk esa fdlh izdkj dk vodk'k 'ks"k ugha gksus ij Lohd`r fd;k tkrk gSA</t>
  </si>
  <si>
    <t>4- vlk/kkj.k vodk'k futh dkj.kksa@fpfdRlk izek.k i=ksa@ftl izf'k{k.k@mPp v/;;u esa tgkW v/;;u vodk'k ns; ugha gks ml fLFkfr esa vlk/kkj.k vodk'k Lohd`r fd;k tk ldrk gSA</t>
  </si>
  <si>
    <t>5- l{ke fpfdRlk vf/kdkjh dk fpfdRlk izek.k i= @esfMdy cksMZ dh fjiksVZ ds vk/kkj ij Hkh vlk/kkj.k vodk'k Lohd`r fd;k tk ldrk gSA mDr vof/k dk okf"kZd osru o`f+) ij izHkko ugha iM+sxk rFkk ;g vof/k isa'ku x.kuk gsrq Hkh ekU; gksxhA</t>
  </si>
  <si>
    <t>6- ;fn vlk/kkj.k vodk'k l{ke fpfdRld ds jksx@vkjksX; fpfdRlk izek.k i=ksa ds vk/kkj ij Lohd`r fd;k tkrk gS rks dkfeZd ds okf"kZd osru o`f) ij izHkko ugha iM+sxkA</t>
  </si>
  <si>
    <t>7- ;fn l{ke fpfdRld ds izek.k i=ksa ds fcuk vFkok fdlh vU; dkj.kksa ls vlk/kkj.k vodk'k dk miHkksx fd;k tkrk gS rks vlk/kkj.k vodk'k dh vof/k dk okf"kZdk osru o`f) ij izHkko iM+sxkA</t>
  </si>
  <si>
    <t>¼ izlwfr vodk'k vkj-,l-vkj- 103 ½</t>
  </si>
  <si>
    <t xml:space="preserve">1- efgyk dkfeZd dks izlwfr vodk'k ykHk lsokdky esa nks ckj ns; gksxk tks ,d ckj esa 180 </t>
  </si>
  <si>
    <t>2- ;fn dksbZ larku thfor ugha gksrh ij rhljh ckj Hkh ns; gksxkA</t>
  </si>
  <si>
    <t xml:space="preserve">3- izlwfr vodk'k dky dk iw.kZ osru ns; gksxkA </t>
  </si>
  <si>
    <t>4- efgyk dkfeZd dks xHkZikr gksus ij 6 lIrkg ;kfu 42 fnol dk izlwfr vodk'k ns; gksxkA</t>
  </si>
  <si>
    <t xml:space="preserve">   ;g vodk'k muds izlwfr vodk'k esa 'kkfey ugha gksxkA izlwfr vodk'k Lohd`fr dk bUnzkt</t>
  </si>
  <si>
    <t xml:space="preserve">   lsok izek.khdj.k djus okys i`"B ij fd;k tkuk pkfg,A </t>
  </si>
  <si>
    <t>5- izlwfr vodk'k ,oa xHkZikr ¼vcksj'ku½ vodk'k l{ke fpfdRlk vf/kdkjh }kjk tkjh fpfdRlk</t>
  </si>
  <si>
    <t xml:space="preserve">   izek.k i=ksa ds vk/kkj ij ns; gksxkA ;fn ljdkjh vFkok jftLVMZ gkWLihVy }kjk izek.k i= </t>
  </si>
  <si>
    <t xml:space="preserve">   fn;k tkrk gS rks ekU; gksxkA</t>
  </si>
  <si>
    <t>6- izlwfr vodk'k efgyk f'k{kd izlo dky esa fdlh Hkh le; izkjaHk dj ldrh gS tSls iwoZ esa</t>
  </si>
  <si>
    <t xml:space="preserve">7- ;g vodk'k Lohd`r djokrs le; th-,- 45] MkW- dk izek.k i=] ,d 'kiFk i= ftlesa nks ls </t>
  </si>
  <si>
    <t xml:space="preserve">8- jktLFkku lsok fu;e 103 ¼,½ bl fu;e ds rgr iq:"k dkfeZdksa dks mudh iRuh ds izlo ds </t>
  </si>
  <si>
    <t>9- fir~Ro vodk'k vof/k dk iw.kZ osru ns; gksxkk rFkk ;g vf/kdre nks ckj ns; gksxk bldk</t>
  </si>
  <si>
    <t>10- izlwfr vodk'k ds lkFk vU; izdkj dk vodk'k Hkh Lohd`r fd;k tk ldrk gSA</t>
  </si>
  <si>
    <t>¼ lsok iqfLrdk laca/kh fcUnq ½</t>
  </si>
  <si>
    <t>1- dkfeZd dk uke firk@ifr dk uke lqUnj v{kjksa esa fy[ksaA</t>
  </si>
  <si>
    <t xml:space="preserve">2- tUe frfFk vadksa o 'kCnksa esa Li"V :i ls fy[ksaA </t>
  </si>
  <si>
    <t>3- fuokl LFkku rFkk LFkkbZ irk vafdr fd;k tkosA</t>
  </si>
  <si>
    <t>4- 'kSf{kd iz'kSf{kd ;ksX;rk dk bUnzkt fd;k tkosA</t>
  </si>
  <si>
    <t>6- lsokdky esa dksbZ 'kSf{kd iz'kSf{kd ;ksX;rk izkIr dh gS rks mldk fu/kkZfjr dkWye esa bUnzkt djsaA</t>
  </si>
  <si>
    <t>7- lsok izek.khdj.k ges'kk 1 vizSy ls 31 ekpZ rd dk gksA</t>
  </si>
  <si>
    <t>8- dksbZ dkfeZd vlk/kkj.k vodk'k ij jgk gS rks mldk bUnzkt yky L;kgh ls gksuk pkfg;sA</t>
  </si>
  <si>
    <t>9- vodk'k [kkrk izR;sd o"kZ la/kkfjr gksuk pkfg;s pkgs dkfeZd us vodk'k dk miHkksx fd;k gks ;k u gkA</t>
  </si>
  <si>
    <t>10- lefiZr vodk'k Lohd`fr dk bUnzkt yky L;kgh ls gksA</t>
  </si>
  <si>
    <t xml:space="preserve">11- dksbZ Hkh dkfeZd yEcs vodk'k ij py jgk gS rks mldh lsok iqfLrdk esa 'ks"k vodk'k ds i'pkr~ vlk/kkj.k vodk'k Lohd`r fd;k tkos fdlh Hkh izdkj ds 'ks"k vodk'k gksrs gq, vlk/kkj.k vodk'k Lohd`r ugha fd;k tkosA </t>
  </si>
  <si>
    <t>12- dksbZ Hkh dkfeZd vU;= LFkku ls LFkkukUrfjr@inksUufr ij 'kkyk esa dk;Z xzg.k djrk gS rks mldk ls-iq- esa bUnzkt djsA</t>
  </si>
  <si>
    <t>13- ;fn fdlh dkfeZd dks nf.Mr fd;k x;k gS rks mldk bUnzkt Hkh lspk iqfLrdk esa fd;k tkuk okfg;s</t>
  </si>
  <si>
    <t>14- dksbZ Hkh dkfed fdlh Hkh izdkj ds izf'k{k.k @ mPp v/;;u ds fy, dk;ZeqDr gksrk gS vkSj dkWyst@fo-fo- ls dk;ZeqDr gksdj iqu% 'kkyky esa dk;Zxzg.k djrk gS rks mldk lsokiqfLrdk esa bUnzkt vo'; djsaA</t>
  </si>
  <si>
    <t xml:space="preserve">¼mikftZr vodk'k vkj-,l-vkj- 91&amp;92 ½ </t>
  </si>
  <si>
    <t>1- fQDl osru ij dk;Zjr dkfeZd dks mikftZr vodk'k ns; ugha gksxkA</t>
  </si>
  <si>
    <t>2- mikftZr vodk'k fdlh Hkh dkj.k ls fy;k tk ldrk gSA</t>
  </si>
  <si>
    <t xml:space="preserve">4- dksbZ Hkh dkfeZd mikftZr vodk'k th-,- 45 esa Hkjdj vkosnu djrk gS rks mls xr o"kZ ds </t>
  </si>
  <si>
    <t xml:space="preserve">   cSysal ds vk/kkj ij gh mikftZr vodk'k ns; gksxkA D;ksafd ljdkj us lqfo/kk iznku dh gS</t>
  </si>
  <si>
    <t>5-  mikftZr vodk'k iw.kZ osru ds vk/kkj ij ns; gksrk gSA</t>
  </si>
  <si>
    <t xml:space="preserve">6- mikftZr vodk'k izR;sd CykWd o"kZ esa 01 vizSy ls 31 ekpZ ds chp 15 fnu dk lefiZr </t>
  </si>
  <si>
    <t xml:space="preserve">   vodk'k udn Hkqxrku ds :i esa Lohd`r djk;k tk ldrk gSA bldk yky L;kgh ls </t>
  </si>
  <si>
    <t xml:space="preserve">   lsok iqfLrdk esa bUnzkt fd;k tkuk t:jh gSA</t>
  </si>
  <si>
    <t xml:space="preserve">8- mikftZr vodk'k dk miHkksx 'kks/k dk;Z tSls ih-,p-Mh- vkfn ds fy,@futh dk;Z@mPp </t>
  </si>
  <si>
    <t xml:space="preserve">   v/;;u laca/kh dk;Z] chekjh ds dkj.k vkfn ij fy;k tk ldrk gSA</t>
  </si>
  <si>
    <t xml:space="preserve">1- fQDl osru&amp;ijhoh{kkdky esa yxs dkfeZd dks ,p-ih-,y- dk ykHk ns; ugha gksxk ijhoh{kkdky </t>
  </si>
  <si>
    <t xml:space="preserve">   iw.kZ gksus ij gh bldk ykHk ns; gSA</t>
  </si>
  <si>
    <t>2- ,d o"kZ esa 20 ,p-ih-,y- ns; gksxhA</t>
  </si>
  <si>
    <t xml:space="preserve">3- ,p-ih-,y- futh dk;Z ;k chekjh ds dkj.kksa ls Hkh ns; gksxk bl gsrq jksx@vkjksX; izek.k </t>
  </si>
  <si>
    <t xml:space="preserve">   i=ksa dh vko';Drk ugha gSA</t>
  </si>
  <si>
    <t>4- ;fn dksbZ dkfeZd mPp v/;;u ;k ih-,p-Mh- ¼ 'kks/k dk;Z ½ djuk pkgrk gS rks og ,p-ih-</t>
  </si>
  <si>
    <t xml:space="preserve">   ,y dk miHkksx dj ldrk gSA </t>
  </si>
  <si>
    <t>5- ,p-ih-,y- dk rkRi;Z v/kZ osru vodk'k ls gS tks dkfeZd ftrus fnukaas dk ,p-ih-,y- miHkksx</t>
  </si>
  <si>
    <t xml:space="preserve">   djsssxk mls mrus fnukas dk vk/kk osru ns; gksxkA</t>
  </si>
  <si>
    <t xml:space="preserve">7- ,p-ih-,y- vodk'k dks l{ke fpfdRld ds }kjk tkjh fpfdRlk izek.k i=ksa ds vk/kkj ij </t>
  </si>
  <si>
    <t xml:space="preserve">   ifjofrZr vodk'k ds :i esa Lohd`r fd;k tk ldrk gSA tSls fnukad 1 ls 5 rd 05 fnuksa </t>
  </si>
  <si>
    <t xml:space="preserve">   dh Lohd`r djokuh gS rks 10 fnuksa dh ,p-ih-,y- dVsxhA</t>
  </si>
  <si>
    <t xml:space="preserve">8-  ,p-ih-,y- vodk'k vU; izdkj ds vodk'k tSls mikftZr] ifjofrZr] vns; +vlk/kkj.k </t>
  </si>
  <si>
    <t xml:space="preserve">    vodk'k ;kfu lh-,y- dks NksM+dj fdlh Hkh izdkj ds vodk'k dh fujUrjrk esa Lohd`r</t>
  </si>
  <si>
    <t xml:space="preserve">    fd;k tk ldrk gSA</t>
  </si>
  <si>
    <t>9- ,p-ih-,y- vodk'k dk [kkrk izFke fu;qfDr frfFk ls lsok iqfLrdk esa la/kkfjr fd;k tkosA</t>
  </si>
  <si>
    <t>10- ;fn dksbZ dkfeZd yEch vof/k ds vodk'k esa jgrk gS vkSj mlds chp fu;qfDr fnukad vk</t>
  </si>
  <si>
    <t xml:space="preserve">    tkrh gS rks mls ml o"kZ dh ,p-ih-,y- dk ykHk ns; gksxkA</t>
  </si>
  <si>
    <t>11- v/kZ osru vodk'k ,d eq'r 360 fnol rd dk ns; gksrk gSSA</t>
  </si>
  <si>
    <t>5- {kfriwfrZ vodk'k dk ,d lkFk miHkksx fujUrj 10 fnol rd fd;k tk ldrk gSA</t>
  </si>
  <si>
    <t>6- {kfriwfrZ vodk'k dks vkdfLed vodk'k dh Js.kh esa j[kk x;k gSA</t>
  </si>
  <si>
    <t>7- {kfriwfrZ vodk'k dk fglkc 1 tuojh ls 31 fnlEcj rd jgsxkA</t>
  </si>
  <si>
    <t>11- ;g vodk'k vk/ks fnu ds fy, miHkksx ugha fd;k tk ldrk gSA</t>
  </si>
  <si>
    <t xml:space="preserve">12- vkdfLed vodk'k dh HkkWafr bldk Hkh bUnzkt fd;k tkosA                     </t>
  </si>
  <si>
    <t xml:space="preserve">                                              +</t>
  </si>
  <si>
    <t>2- mifLFkfr jftLVj esa lh,y [kkrk izfrekg la/kkfjr fd;k tkosaA</t>
  </si>
  <si>
    <t>3- 'kkyk&amp;dk;kZy; fujh{k.k ds le; loZizFke mifLFkfr jftLVj dh tkWap gksrh gS blfy;s bls</t>
  </si>
  <si>
    <t xml:space="preserve">   iw.kZ j[kk tkuk vko';d gSA</t>
  </si>
  <si>
    <t>5- ea=kyf;d dkfeZdksa dks 1 tuojh ls 31 fnlEcj rd 15 lh,y ns; gSA f'k{kd oxZ gsrq</t>
  </si>
  <si>
    <t xml:space="preserve">   1 tqykbZ ls 30 twu rd 15 lh,y ns; gSA</t>
  </si>
  <si>
    <t xml:space="preserve">6- lh,y ds lkFk vU; vodk'k tSls ih-,y-@,p-ih-,y-@vns; ;k vU; dksbZ Hkh izdkj dk </t>
  </si>
  <si>
    <t xml:space="preserve">   ns; gSA</t>
  </si>
  <si>
    <t>11- lh,y vodk'k ,d eq'r 10 fnukas rd dk gh ns; gksrk gSA</t>
  </si>
  <si>
    <t>12- lh,y dks vk/ks vk/ks fnu dk Hkh fy;k tk ldrk gSA</t>
  </si>
  <si>
    <t>APPLICATION FOR CHILD CARE LEAVE</t>
  </si>
  <si>
    <t>NAME OF THE APPLICANT</t>
  </si>
  <si>
    <t>%</t>
  </si>
  <si>
    <t>DESIGNATION</t>
  </si>
  <si>
    <t>DEPT/OFFICE/SECTION</t>
  </si>
  <si>
    <t>DETAIL OF CHILD/CHILDREN</t>
  </si>
  <si>
    <t xml:space="preserve">NAME OF SPECIALLY ABLED </t>
  </si>
  <si>
    <t>NAME OF CHILD FOR WHOM CHILD CARE LEAVE IS APPLIED FOR</t>
  </si>
  <si>
    <t xml:space="preserve">DATE OF BIRTH OF THE CHILD </t>
  </si>
  <si>
    <t xml:space="preserve">DATE OF WHICH CHILD WILL BE ATTAINING AGE OF 18 YEARS  </t>
  </si>
  <si>
    <t>IS THE CHILD AMONG THE TWO ELDEST CHILDEREN</t>
  </si>
  <si>
    <t>YES/NO</t>
  </si>
  <si>
    <t>PERIOD OF LEAVE &amp; NUMBER OF DAYS PREFIX/SUFFIX OF HOLIDAYS, IF ANY</t>
  </si>
  <si>
    <t>REASON (S) FOR LEAVE APPLIED FOR</t>
  </si>
  <si>
    <t>TOTAL CHILD CARE LEAVE AVAILED TILL DATE</t>
  </si>
  <si>
    <t>(A)- WHETHER PERMISSION TO LEAVE STATION IS REQUIRED</t>
  </si>
  <si>
    <t>(B) IF YES, ADDRESS DURING LEAVE PERIOD</t>
  </si>
  <si>
    <t>DATE OF RETURN FROM LAST LEAVE, &amp; NATURE AND PERIOD OF THAT LEAVE</t>
  </si>
  <si>
    <t>EMPLOYEE ID NO.</t>
  </si>
  <si>
    <t>LEAVE SANCTION AUTHORITY</t>
  </si>
  <si>
    <t>REMARK OF CONTROLLING OFFICER LEAVE RECOMMENDED/</t>
  </si>
  <si>
    <t>LEAVE NOT RECOMMENDED</t>
  </si>
  <si>
    <t>DATE :</t>
  </si>
  <si>
    <t>DESIGNATION :</t>
  </si>
  <si>
    <t>OFFICE:</t>
  </si>
  <si>
    <t>DATE : 01.01.2020</t>
  </si>
  <si>
    <t>2- lkekU;r% ,d fujUrj vof/k esa 90 fnol dk vns; vodk'k Lohd`r fd;k tk ldrk gSA</t>
  </si>
  <si>
    <t xml:space="preserve">6- vns; vodk'k dk lek;kstu ,p-ih-,y- ls djuk gksxk ;fn fdlh dkfeZd dh lsok fuo`fr fudV gS vkSj og vns; vodk'k dk le;kstu djokus dh fLFkfr esa ugha  gS rks mls vns; vodk'k Lohd`r ugha fd;k tkosA </t>
  </si>
  <si>
    <t>1- mifLFkfr jftLVj esa dkfeZdksa ds uke ,oa in uke inokj dzeokj fy[ksaA</t>
  </si>
  <si>
    <t xml:space="preserve">   vodk'k ns; ugha gS D;ksafd lh,y dks vodk'k dh Js.kh esa ugha fxuk tkrk gSA</t>
  </si>
  <si>
    <t>6- ,p-ih-,y- vodk'k dks vfxze Lohd`r djok;k tk ldrk gSA</t>
  </si>
  <si>
    <t>5- ftl cksMZ@fo'ofo|ky; ls ;ksX;rk izkIr dh gS mldk uke fy[ksa lkFk gh ftl o"kZ dk vaadu djsaA+</t>
  </si>
  <si>
    <t xml:space="preserve">   fnol dk gksxkA</t>
  </si>
  <si>
    <t xml:space="preserve">   vk/kk izlwfr vodk'k cPpk gksus ls iwoZ rFkk vk/kk cPpk gksus ds ckn esa ns; gksrk Fkk vc ;g </t>
  </si>
  <si>
    <t xml:space="preserve">   fu;e ugha gSA</t>
  </si>
  <si>
    <t xml:space="preserve">   vf/kd larku ugha gksus dk mYys[k gks izkIr fd;k tkos rFkk ,d lk/kkj.k izkFkZuk i= Lohd`r </t>
  </si>
  <si>
    <t xml:space="preserve">   drkZ vf/kdkjh dks izLrqr djuk gksxkA</t>
  </si>
  <si>
    <t xml:space="preserve">   nkSjku vf/kdre 15 fnol -dk fir`Ro vodk'k ns; gksxkA tks cPpk 3 ekg dk gksus rd gh </t>
  </si>
  <si>
    <t xml:space="preserve">  lsok iqfLrdk esa bUnzkt fd;k tkuk vko';d gSA</t>
  </si>
  <si>
    <t xml:space="preserve">vodk'k lsok iqfLrdk esa ,UVªh gsrq </t>
  </si>
  <si>
    <t>ekLVj 'khV</t>
  </si>
  <si>
    <t>LEAVE APPLICATION DDO</t>
  </si>
  <si>
    <t>LEAVE JOINING DDO</t>
  </si>
  <si>
    <t>LEAVE APPLICATION EMPLOYEE</t>
  </si>
  <si>
    <t>LEAVE JOINING EMPLOYEE</t>
  </si>
  <si>
    <t>LEAVE SENCTION ORDER</t>
  </si>
  <si>
    <t>CHILD CARE LEAVE ACCOUNT</t>
  </si>
  <si>
    <t>SICKNESS &amp; FITNESS CERTIFICATE</t>
  </si>
  <si>
    <t>SURRENDER RAF WORK</t>
  </si>
  <si>
    <t>BONUS ORDER</t>
  </si>
  <si>
    <t>PRMOTION PAY ORDER LEC</t>
  </si>
  <si>
    <t>PRAMOTION PAY ORDER ST</t>
  </si>
  <si>
    <t>CONFORMATION PAY ORDER LEC</t>
  </si>
  <si>
    <t>CONFORMATION PAY ORDER PEON</t>
  </si>
  <si>
    <t>ELECION INFORMATION</t>
  </si>
  <si>
    <t>VACCANT POST INFORMATION</t>
  </si>
  <si>
    <t>INCOME TAX FEBURARY</t>
  </si>
  <si>
    <t>INCOME TAX FORM 16</t>
  </si>
  <si>
    <t>FEES DETAIL</t>
  </si>
  <si>
    <t>STUDENT FEES DETAIL</t>
  </si>
  <si>
    <t>BUDGET SURRENDER</t>
  </si>
  <si>
    <t>BANK ACCOUNT DETAIL</t>
  </si>
  <si>
    <t>VALIDITY CERTIFICATE</t>
  </si>
  <si>
    <t>HRA APPLICATION</t>
  </si>
  <si>
    <t>HRA SANCTION ORDER</t>
  </si>
  <si>
    <t>HRA RENT RECIEPT</t>
  </si>
  <si>
    <t>VARDI CASH PAYMENT ORDER</t>
  </si>
  <si>
    <t>FIRST DEDUCTION FOR S.I. GA 79</t>
  </si>
  <si>
    <t>CSS AAO PAY CHART</t>
  </si>
  <si>
    <t>NAMANKAN</t>
  </si>
  <si>
    <t>NAMAKAN FACULTY WISE</t>
  </si>
  <si>
    <t>SCHOLAR REGER NUMBER</t>
  </si>
  <si>
    <t>FILE LIST</t>
  </si>
  <si>
    <t>CLASS TEACHER NAME</t>
  </si>
  <si>
    <t>ADMISSION SAMITI</t>
  </si>
  <si>
    <t>SAMSA UC</t>
  </si>
  <si>
    <t>VIKAS TO SAMSA</t>
  </si>
  <si>
    <t>BOYS FUND TO SAMSA</t>
  </si>
  <si>
    <t>1- ;g vodk'k dsoy ea=kyf;d deZpkjh ¼ lgk;d deZpkjh@fyfid xzsM izFke@</t>
  </si>
  <si>
    <t xml:space="preserve">   f}rh;@lgk;d dk;kZy; v/kh{kd vkfn inksa dks ns; gksrk gSA</t>
  </si>
  <si>
    <t xml:space="preserve">2- v/;kid ;k vU; in ij dk;Zjr fdlh Hkh deZpkjh@vf/kdkjh dks {kfriwfrZ vodk'k </t>
  </si>
  <si>
    <t xml:space="preserve">  ns; ugha gksxkA</t>
  </si>
  <si>
    <t xml:space="preserve">4- fQDl osru ij dk;Z djus okys dkfeZd dks mlds vkdfLed vodk'k ds cjkcj </t>
  </si>
  <si>
    <t xml:space="preserve">8- {kfriwfrZ vodk'k lsokiqfLrdk esa vkus okys fdlh vodk'k ds lkFk ugha fy;k tk </t>
  </si>
  <si>
    <t xml:space="preserve">   ldrk gS ;g dsoy vkdfLed vodk'k ds lkFk miHkksx esa fy;k tk ldrk gSA</t>
  </si>
  <si>
    <t>9- {kfriwfrZ vodk'k dk miHkksx mlh o"kZ ds Hkhrj djuk vfuok;Z gS vU;Fkk ;g</t>
  </si>
  <si>
    <t xml:space="preserve">   ea=kyf;d dkfeZd dk;Z djsxk mrus fnuksa dk gh mls feysxkA</t>
  </si>
  <si>
    <t>vodk'k ds fu;e</t>
  </si>
  <si>
    <t>4- ifjoh{kkdky esa yxus okys dkfeZd dks 15 vkdfLed vodk'k ns; gSA</t>
  </si>
  <si>
    <t>egksn;]</t>
  </si>
  <si>
    <t>राजस्थान सरकार</t>
  </si>
  <si>
    <t>GF&amp;AR (GA 13)</t>
  </si>
  <si>
    <t>Certificate oF Transfer of Charge</t>
  </si>
  <si>
    <t>कार्यभार हस्तान्तरण-पत्र</t>
  </si>
  <si>
    <t xml:space="preserve"> Certificate That I have handed over/taken over Charge of The Office-</t>
  </si>
  <si>
    <t>Government Sr. Sec. School, Rooppura</t>
  </si>
  <si>
    <t>In the Fore Noon of this day of</t>
  </si>
  <si>
    <t xml:space="preserve">                            प्रमाणित किया जाता है कि मैनें </t>
  </si>
  <si>
    <t>का तिथि</t>
  </si>
  <si>
    <t>को मध्यांतर के पहले</t>
  </si>
  <si>
    <t xml:space="preserve">कार्यभार दे दिया है / ले लिया है।  </t>
  </si>
  <si>
    <t xml:space="preserve"> Relieved officer (कार्यभार देने वाला अधिकारी)</t>
  </si>
  <si>
    <t>Relieving officer (कार्यभार लेने वाला अधिकारी)</t>
  </si>
  <si>
    <t>Principal</t>
  </si>
  <si>
    <t>Memo of the Balance for which responsibility is accepted by the officer receiving charge-</t>
  </si>
  <si>
    <t>अवशेष जिनका उतरदायित्व कार्यभार सम्भालने वाला अधिकारी स्वीकार करता है।</t>
  </si>
  <si>
    <t>1- General Cash(Amount) नकद रकम</t>
  </si>
  <si>
    <t>राजकीय रोकड़ पंजिका</t>
  </si>
  <si>
    <t>छात्रकोष रोकड़ पंजिका</t>
  </si>
  <si>
    <t>विकासकोष रोकड़ पंजिका</t>
  </si>
  <si>
    <t>कारपस फण्ड</t>
  </si>
  <si>
    <t>बैंक A/c</t>
  </si>
  <si>
    <t>नकद</t>
  </si>
  <si>
    <t>कुल योग</t>
  </si>
  <si>
    <t>2- Imprest(Amount) पेशगी-</t>
  </si>
  <si>
    <t>3- Stamps(Value) स्टाम्प्स मूल्य-</t>
  </si>
  <si>
    <t>4- Stores (Book Value) स्टोर्स किताबी कीमत-</t>
  </si>
  <si>
    <t>5- Unused Cheques(Number)प्रयोग में न लाये हुए चैक न--</t>
  </si>
  <si>
    <t>चैक नं.</t>
  </si>
  <si>
    <t>कुल संख्या</t>
  </si>
  <si>
    <t xml:space="preserve">6- Receipt Book(Number&amp; Value)-
रसीद की किताबें-        </t>
  </si>
  <si>
    <t>1. कार्यालय बुक न0 ..............................</t>
  </si>
  <si>
    <t>भरी .................... चालू</t>
  </si>
  <si>
    <t>2. परीक्षा बुक न0  ..................................</t>
  </si>
  <si>
    <t>3. विकास शुल्क बुक न0 .......................</t>
  </si>
  <si>
    <t>4. छात्रकोष बुक न0 ..............................</t>
  </si>
  <si>
    <t>7- Service Book (Number&amp;Value ) कार्यालय में -</t>
  </si>
  <si>
    <t>8- Service Rolls (Number&amp;Value ) कार्यालय में -</t>
  </si>
  <si>
    <t>प्रेषित-</t>
  </si>
  <si>
    <t>1. निदेशक माध्यमिक शिक्षा राजस्थान, बीकानेर</t>
  </si>
  <si>
    <t>2. उपनिदेशक माध्यमिक शिक्षा-----------------------------</t>
  </si>
  <si>
    <t>3. मुख्य जिला शिक्षा अधिकारी -----------------------------</t>
  </si>
  <si>
    <t>4. उपकोषाधिकारी -------------------------------------------</t>
  </si>
  <si>
    <t>5. शाखा प्रबंधक ---------------------------------------------</t>
  </si>
  <si>
    <t>6. सम्बंधित अधिकारी --------------------------------------</t>
  </si>
  <si>
    <t>7. कार्यालय प्रति |</t>
  </si>
  <si>
    <t>TRANSFER OF CHARGE DDO</t>
  </si>
  <si>
    <t>Jheku ftyk dks"kkf/kdkjh egksn; ]</t>
  </si>
  <si>
    <r>
      <t xml:space="preserve">fo"k; %&amp; fMftVy Mksaxy </t>
    </r>
    <r>
      <rPr>
        <sz val="16"/>
        <rFont val="Times New Roman"/>
        <family val="1"/>
      </rPr>
      <t xml:space="preserve">DEACTIVATE  </t>
    </r>
    <r>
      <rPr>
        <sz val="16"/>
        <rFont val="DevLys 010"/>
      </rPr>
      <t>djokus gsrq A</t>
    </r>
  </si>
  <si>
    <t>egksn; th ]</t>
  </si>
  <si>
    <t>mi;qZDr fo"k;kUrxZr fuosnu gS fd dk;kZy; funs'kd egksn; ] ek/;fed f'k{kk]</t>
  </si>
  <si>
    <t>jktLFkku chdkusj ds vkns'k dzekad %&amp; f'kfojk@ek@laLFkk@ch &amp; 2@45002@iz/kkukpk;Z@</t>
  </si>
  <si>
    <t xml:space="preserve">LFkkukUrj.k@2021 fnukad %&amp; 04-01-2020 </t>
  </si>
  <si>
    <t xml:space="preserve">ds vuqlkj LFkkuh; fo/kky;@dk;kZy; ds </t>
  </si>
  <si>
    <t xml:space="preserve">DDO / PRINCIPAL </t>
  </si>
  <si>
    <t xml:space="preserve">Jh Hkxorh yky luk&lt;; </t>
  </si>
  <si>
    <t xml:space="preserve">jkmekfo dkadjksyh ftyk &amp; jktleUn </t>
  </si>
  <si>
    <t>esa gks x;k gSA</t>
  </si>
  <si>
    <t xml:space="preserve">vr% is esustj ij osru foi=ksa ij gLrk{kj gsrq dke esa fy;k tkus okyk </t>
  </si>
  <si>
    <r>
      <t xml:space="preserve">fMftVy Mksaxy dks </t>
    </r>
    <r>
      <rPr>
        <sz val="16"/>
        <rFont val="Times New Roman"/>
        <family val="1"/>
      </rPr>
      <t xml:space="preserve">DDO CODE </t>
    </r>
  </si>
  <si>
    <t>GSSS KANKROLI</t>
  </si>
  <si>
    <r>
      <t xml:space="preserve">UNMAPPING / DEACTIVATE  </t>
    </r>
    <r>
      <rPr>
        <sz val="16"/>
        <rFont val="DevLys 010"/>
      </rPr>
      <t>djokus dk d"V djkosa A</t>
    </r>
  </si>
  <si>
    <r>
      <t xml:space="preserve">dzekad@jkmekfo@dkaadjksyh@ys[kk@Qk- @2020&amp;21@      fnukad </t>
    </r>
    <r>
      <rPr>
        <b/>
        <sz val="16"/>
        <color theme="1"/>
        <rFont val="Times New Roman"/>
        <family val="1"/>
      </rPr>
      <t xml:space="preserve">: </t>
    </r>
    <r>
      <rPr>
        <b/>
        <sz val="16"/>
        <color theme="1"/>
        <rFont val="DevLys 010"/>
      </rPr>
      <t>29-03-2021</t>
    </r>
  </si>
  <si>
    <t>MhMhvks dksM %&amp;</t>
  </si>
  <si>
    <t>vf/kdkjh ds :i esa osru foi=ksa ij fMftVy gLrk{kj gsrq vf/kd`r v/kksgLrk{kjrkZ }kjk</t>
  </si>
  <si>
    <t>dk;kZy; dh vkWfQl vkbZMh %&amp;</t>
  </si>
  <si>
    <t>vkgj.k ,oa forj.k vf/kdkjh dk uke %&amp;</t>
  </si>
  <si>
    <t>dk;kZy; dk Mh-Mh-vks- dksM uECkj %&amp;</t>
  </si>
  <si>
    <t>ewy inLFkkiu@vfrfjDr dk;ZHkkj ¼03 ikoj½ %&amp;</t>
  </si>
  <si>
    <t>15.12.2021</t>
  </si>
  <si>
    <t>;fn vfrfjDr dk;ZHkkj ¼03 ikoj½ gks rks</t>
  </si>
  <si>
    <t>vfrfjDr dk;ZHkkj xzg.k fnukad %&amp;</t>
  </si>
  <si>
    <t>ewy inLFkkiu LFkku o in %&amp;</t>
  </si>
  <si>
    <t>D;k iwoZ inLFkkfir@vfrfjDr dk;ZHkkj xzfgr</t>
  </si>
  <si>
    <t>eksckby uEcj %&amp;</t>
  </si>
  <si>
    <t>bZ&amp;esy vkbZMh %&amp;</t>
  </si>
  <si>
    <t>fMftVy gLrk{kj jftLVªs'ku fnukad %&amp;</t>
  </si>
  <si>
    <t>is&amp;eSustj ij fMftVy gLrk{kj dk jftLVªs”ku djok fn;k x;k gS fooj.k fuEukuqlkj gS%&amp;</t>
  </si>
  <si>
    <r>
      <t xml:space="preserve">vkgj.k ,oa forj.k vf/kdkjh }kjk gLrk{kj </t>
    </r>
    <r>
      <rPr>
        <sz val="16"/>
        <rFont val="Times New Roman"/>
        <family val="1"/>
      </rPr>
      <t xml:space="preserve">DEACTIVE </t>
    </r>
    <r>
      <rPr>
        <sz val="16"/>
        <rFont val="Kruti Dev 010"/>
      </rPr>
      <t xml:space="preserve">djus gsr q Lo;a dk vf/kd`r </t>
    </r>
  </si>
  <si>
    <t xml:space="preserve"> gk¡@ugha@ykxq ugha</t>
  </si>
  <si>
    <t>i= midks’k esa izLrqr dj fn;k x;k gS ¼fpfUgr djsa½ %&amp;</t>
  </si>
  <si>
    <t>15.12.2022</t>
  </si>
  <si>
    <t>gka@ugha</t>
  </si>
  <si>
    <t>iz/kkukpk;Z jkmekfo dkadjksyh</t>
  </si>
  <si>
    <t>blsanadhya@gmail.com</t>
  </si>
  <si>
    <t xml:space="preserve">                   blh dze esa fuosnu gS fd v/kksgLrk{kjrkZ ds fMftVy gLrk{kj dks </t>
  </si>
  <si>
    <r>
      <rPr>
        <sz val="16"/>
        <rFont val="Times New Roman"/>
        <family val="1"/>
      </rPr>
      <t>ACTIVE/VERIFY</t>
    </r>
    <r>
      <rPr>
        <sz val="16"/>
        <rFont val="Kruti Dev 010"/>
      </rPr>
      <t xml:space="preserve"> djus dk Je djkosA</t>
    </r>
  </si>
  <si>
    <t>in ij dk;Zxzg.k fnukad %&amp;</t>
  </si>
  <si>
    <t xml:space="preserve">             mijksDr fo’k;kUrxZr fuosnu gS fd bl dk;kZy; ds vkgj.k ,oa forj.k</t>
  </si>
  <si>
    <r>
      <t xml:space="preserve">                 fo"k;&amp;fMftVy gLrk{kj </t>
    </r>
    <r>
      <rPr>
        <sz val="16"/>
        <rFont val="Times New Roman"/>
        <family val="1"/>
      </rPr>
      <t xml:space="preserve">ACTIVE / VERIFY </t>
    </r>
    <r>
      <rPr>
        <sz val="16"/>
        <rFont val="Kruti Dev 010"/>
      </rPr>
      <t>djokus gsrqA</t>
    </r>
  </si>
  <si>
    <t>la[;k</t>
  </si>
  <si>
    <t xml:space="preserve">          LFkkuh; fo|ky; ds d{kk/;kid@v/;kfidkvksa dks lwfpr fd;k tkrk gS fd f'k{kd </t>
  </si>
  <si>
    <t>nSufUnuh vkidks nh tk jgh gS ftls izkIr dj vkids uke ds lkeus gLrk{kj dj izkfIr jlhn nsosaA</t>
  </si>
  <si>
    <t xml:space="preserve">          nSufUnuh esa fu;fer :Ik ls vfuok;Zr% la/kkj.k djsA</t>
  </si>
  <si>
    <t>izkfIr gLrk{kj</t>
  </si>
  <si>
    <t xml:space="preserve">lkekU; 'kk[kk Qkbyksa dh lwph </t>
  </si>
  <si>
    <t>l= 2020&amp;2021</t>
  </si>
  <si>
    <t xml:space="preserve">Hk.Mkj 'kk[kk Qkbyksa dh lwph </t>
  </si>
  <si>
    <t xml:space="preserve">laLFkkiu 'kk[kk Qkbyksa dh lwph </t>
  </si>
  <si>
    <t xml:space="preserve">ys[kk 'kk[kk Qkbyksa dh lwph </t>
  </si>
  <si>
    <t xml:space="preserve">8- ;fn dksbZ dkfeZd lsokfuo`r gks jgk gS rks mldks rhu ekg rd ikap o rhu ls N% ekg rd 10 </t>
  </si>
  <si>
    <t xml:space="preserve">   vkSj N% ekg ls vf/kd esa 15 fnol dk vkdfLed vodk'k feyrk gS A</t>
  </si>
  <si>
    <t xml:space="preserve">7- ifjoh{kk/khu izf'k{k.kkFkhZ ds :Ik esa dk;Zjr dkfeZdksa dks dsysa.Mj o"kZ ¼ fo/kky;ksa ds 'kS{kf.kd o </t>
  </si>
  <si>
    <t xml:space="preserve">   xSj&amp;'kS{kf.kd vFkkZr ih-Vh-vkbZ-] ykbZczsfj;u vkfn LVkQ ds ekeys esa 1 tqykbZ ls 30 twu ½ esa</t>
  </si>
  <si>
    <t xml:space="preserve">   ns; gksxkA ¼,d o"kZ esa 15 fnu ls vf?kd ns; ughaA½ </t>
  </si>
  <si>
    <t>jksx vkjksX; izek.k i= ¼ vjktif=r ½</t>
  </si>
  <si>
    <t>fgrdkjh fu/kh bZ-lh-,l-fLyi o dVkSfr i=</t>
  </si>
  <si>
    <t>vk;dj x.kuk izi= Hkjus gsrq vkns'k ekg Qjojh gsrq</t>
  </si>
  <si>
    <t>vk;dj x.kuk izi= QkeZ uEcj 16 nsuas gsrq izkfIr jlhn ysus gsrq vkns'k</t>
  </si>
  <si>
    <t>ctV fMek.M izi=</t>
  </si>
  <si>
    <t>ctV lefiZr izi=</t>
  </si>
  <si>
    <t>cSad [kkrk la[;k dk fooj.k</t>
  </si>
  <si>
    <t>{kfrZiwfrZ ck.M izk:i</t>
  </si>
  <si>
    <t>osfyfMVh izk:i</t>
  </si>
  <si>
    <t xml:space="preserve">   15 lh-,y-ns; gksxh A dsysa.Mj o"kZ o 'kS{kf.kd o"kZ ] tSlh Hkh fLFkfr gks] ds chp es dk;Zxzg.k  </t>
  </si>
  <si>
    <t>9- foJke dky ods'ku ds dze esa ;k la;kstu esa lh-,y-Lohd`r ugha fd tk ldrh gSA mnkgj.kkFkZ</t>
  </si>
  <si>
    <t xml:space="preserve">   'khrdkyhu vodk'k @ e/;dkyhu vodk'k ds dze es ;k l;ksatu es vFkZkr foJkedky dh </t>
  </si>
  <si>
    <t xml:space="preserve">   ldrh gSA izkjafHkd f'k{kk vk;kstuk foHkkx ds izklkfxad vkns'k fnukad 19-06-2013 )kjk </t>
  </si>
  <si>
    <t xml:space="preserve">   djus okys deZpkjh;ks ds o"kZ ds iw.kZ fd, x;s efguksa ds vuqikr es ns; gksxh] mnkjk.kkFkZ ;fn dksbZ </t>
  </si>
  <si>
    <t xml:space="preserve">   Ldwyks ds 'kS{kf.kd o xSj 'kS{kf.kd ¼ihVhvkbZ] ykbcszjh;u vkfn ½ deZpkjh;ksa dks xzh"ekodk'k@ </t>
  </si>
  <si>
    <t xml:space="preserve">   'kq:vkr ls Bhd igys ;k Bhd ckn esa ¼nksuks es fdlh Hkh rjQ½ lh,y Lohd`r ugh dh tk </t>
  </si>
  <si>
    <t xml:space="preserve">   xzh"edkyhu@'khrdkyhu vodk'k dh vuqi;ksftr vof/k ds cnys jk-ls-fu- 92 ch ds rgr</t>
  </si>
  <si>
    <t xml:space="preserve">   mikftZr vodk'k tksMs tkus gsrq vknsf'kr fd;k x;k gS ] tkfgj gS fd foHkkx 'khrdkyhu@</t>
  </si>
  <si>
    <t xml:space="preserve">10- lh,y vodk'k ds ys[kk ds fy, i`Fkd ls jftLVj laa/kkfjr fd, tkus dh vko';drk ugha gS ] </t>
  </si>
  <si>
    <t xml:space="preserve">    mifLFkfr jftLVj esa ys[kk gsrq dkye gksrs gSA</t>
  </si>
  <si>
    <r>
      <rPr>
        <sz val="16"/>
        <color theme="1"/>
        <rFont val="Times New Roman"/>
        <family val="1"/>
      </rPr>
      <t xml:space="preserve">ATTESTED </t>
    </r>
    <r>
      <rPr>
        <sz val="16"/>
        <color theme="1"/>
        <rFont val="DevLys 010"/>
      </rPr>
      <t xml:space="preserve">djds </t>
    </r>
    <r>
      <rPr>
        <sz val="16"/>
        <color theme="1"/>
        <rFont val="Times New Roman"/>
        <family val="1"/>
      </rPr>
      <t>AAO</t>
    </r>
    <r>
      <rPr>
        <sz val="16"/>
        <color theme="1"/>
        <rFont val="DevLys 010"/>
      </rPr>
      <t xml:space="preserve"> )kjk psd djkds dk;kZy; esa fnukad </t>
    </r>
  </si>
  <si>
    <t>BLANK LEAVE APPLICATION HINDI</t>
  </si>
  <si>
    <t>bl cgqmn~ns'; dk;kZy; dk;Z izksxzke esa ns; vodk'k ds izdkj o jktLFkku lsok fu;e] laLFkkiu 'kk[kk] ys[kk 'kk[kk] lkekU; 'kk[kk] Hk.Mkj 'kk[kk rFkk fjDr izi= dk lekos'k fd;k x;k gS A</t>
  </si>
  <si>
    <t xml:space="preserve">pkbZM ds;j vodk'k izkFkZuk i= </t>
  </si>
  <si>
    <t xml:space="preserve">pkbZM ds;j vodk'k Lohd`fr vkns'k </t>
  </si>
  <si>
    <t>pkbZM ds;j vodk'k [kkrk</t>
  </si>
  <si>
    <t>okf"kZd osru o`f) vkns'k</t>
  </si>
  <si>
    <t>lefiZr vodk'k dh lgefr gsrq vkns'k</t>
  </si>
  <si>
    <t xml:space="preserve">lefiZr vodk'k dh x.kuk gsrq jQ dk;Z </t>
  </si>
  <si>
    <t>lefiZr vodk'k Lohd`fr vkns'k</t>
  </si>
  <si>
    <t>cksul Lohd`fr vkns'k</t>
  </si>
  <si>
    <t>cU/;kdj.k vodk'k</t>
  </si>
  <si>
    <t>1- iq:"k deZpkjh dks Lo;a dh ulcUnh djkus gsrq 6 fnu dk cU/;kdj.k vodk'k ns; gksrk gSA</t>
  </si>
  <si>
    <t>2- efgyk deZpkjh dks Lo;a dh ulcUnh djkus gsrq 14 fnu dk cU/;kdj.k vodk'k ns; gksrk gSA</t>
  </si>
  <si>
    <t>3- iRuh )kjk Lo;a dh ulcUnh djkus ij iq:"k deZpkjh dks 7 fnu dk fo'ks"k vodk'k ns; gksrk gSA</t>
  </si>
  <si>
    <t>PATHOLOGY DEPARTMENT</t>
  </si>
  <si>
    <t>STATE - RAJASTHAN</t>
  </si>
  <si>
    <t>NO.</t>
  </si>
  <si>
    <t>DATE -</t>
  </si>
  <si>
    <t>CERTIFICATE</t>
  </si>
  <si>
    <t>S/O, W/O, D/O MR.</t>
  </si>
  <si>
    <t>HAS DONATED</t>
  </si>
  <si>
    <t>IN THIS BLOOD BANK ON DATED</t>
  </si>
  <si>
    <t>HIS/HER BLOOD</t>
  </si>
  <si>
    <t xml:space="preserve">GROUP IS </t>
  </si>
  <si>
    <t>15.01.2020</t>
  </si>
  <si>
    <t>SUNDER LAL SANADHYA</t>
  </si>
  <si>
    <t>MEDICAL OFFICER INCHARGE</t>
  </si>
  <si>
    <t>BLOOD BANK, GOVT.HOSPITAL</t>
  </si>
  <si>
    <t xml:space="preserve">  IT IS CERTIFIED THAT MR./MISS</t>
  </si>
  <si>
    <t xml:space="preserve">   ea=kyf;d deZpkjh fdlh dys.Mj o"kZ es 1 ebZ dks dk;Zxzg.k djrk gS rks mls ml o"kZ dh vkB </t>
  </si>
  <si>
    <t xml:space="preserve">   ekg dh vof/k es 10 lh,y ns; gksxh vkSj ;fn f'k{kd gS rks ebZ o twu dh nks ekg dh 2 ;k 3</t>
  </si>
  <si>
    <t xml:space="preserve">   lh,y feysxh o ,d tqykbZ ls u;k l= izkjEHk gksus ds dkj.k ,d tqykbZ ls 30 twu rd 15 lh,y </t>
  </si>
  <si>
    <t xml:space="preserve">   feysxhA bl lca/k es ,p-lh-,e-jhik ds i= ds tokc es foRr foHkkx us Li"Vhdj.k fn;k gSA </t>
  </si>
  <si>
    <t>vH;qfDr</t>
  </si>
  <si>
    <t>lfefr dh flQkfj'k</t>
  </si>
  <si>
    <t>fnukad %</t>
  </si>
  <si>
    <t>vf/kdkjh] lfefr ds lnL;ksa ds gLrk{kj</t>
  </si>
  <si>
    <t>ftUgksaus uhykeh dk i;Zos{k.k fd;kA</t>
  </si>
  <si>
    <t>iz-v-@iz/kkukpk;Z@fo|ky; izcU/k lfefr@ fo|ky; fodkl ,oa izcU/ku lfefr izkfo@mizkfo@jkekfo@ jkmekfo</t>
  </si>
  <si>
    <t>LFkku %</t>
  </si>
  <si>
    <t>gLrk{kj HkqxrkudrkZ e; lhy</t>
  </si>
  <si>
    <t xml:space="preserve">okLrfod ;k=k dk;Zdze ekg </t>
  </si>
  <si>
    <t>uke vf/kdkjh</t>
  </si>
  <si>
    <t xml:space="preserve">in  %&amp; </t>
  </si>
  <si>
    <t>dz0la0</t>
  </si>
  <si>
    <t>LFkku</t>
  </si>
  <si>
    <t>izLFkku frfFk</t>
  </si>
  <si>
    <t>izzLFkku le;</t>
  </si>
  <si>
    <t xml:space="preserve"> LFkku dk uke tgka dh ;k=k dh xbZ</t>
  </si>
  <si>
    <t xml:space="preserve">igaqp @ okilh frfFk </t>
  </si>
  <si>
    <t xml:space="preserve">igqap @ okilh  le; </t>
  </si>
  <si>
    <t>okgu</t>
  </si>
  <si>
    <t xml:space="preserve">;k=k dk iz;kstu </t>
  </si>
  <si>
    <t>Head of Account</t>
  </si>
  <si>
    <t>Treasury Officer</t>
  </si>
  <si>
    <t>For Non-Bank Treasury</t>
  </si>
  <si>
    <t>For Bank</t>
  </si>
  <si>
    <t>izi=  &amp; 1</t>
  </si>
  <si>
    <t>fo?kky; Hk.Mkj lkexzh dh HkkSfrd lR;kiu lqph</t>
  </si>
  <si>
    <t>Hk.Mkj iaftdk i`"B dazekd</t>
  </si>
  <si>
    <t xml:space="preserve">iaftdk esa vafdr lkexzh dh rknkn </t>
  </si>
  <si>
    <t>lR;kiu ds le; izkIr lkexzh</t>
  </si>
  <si>
    <t>de</t>
  </si>
  <si>
    <t>vf/kd</t>
  </si>
  <si>
    <t>vuqi;ksxh lkexzh dk fooj.k</t>
  </si>
  <si>
    <t>gLrk{kj laLFkkiz/kku</t>
  </si>
  <si>
    <t>gLrk{kj fujh{k.k dÙkkZ</t>
  </si>
  <si>
    <t xml:space="preserve">jktLFkku ljdkj </t>
  </si>
  <si>
    <t xml:space="preserve">en la[;k </t>
  </si>
  <si>
    <t xml:space="preserve">lkeku dk fooj.k </t>
  </si>
  <si>
    <t>LVkWd jftLVj dk lanHkZ</t>
  </si>
  <si>
    <t>DokfyVh esd vkfn dk la{ksi esa fooj.k</t>
  </si>
  <si>
    <t>dz; ewY;</t>
  </si>
  <si>
    <t xml:space="preserve">dz; djus dk o"kZ </t>
  </si>
  <si>
    <t>lkeku dh orZeku n'kk vFkkZr D;k mi;ksxh gS ;k vuqi;ksxh gS</t>
  </si>
  <si>
    <t>olwy dh tk ldus okyh yxHkx ykxr</t>
  </si>
  <si>
    <t xml:space="preserve">O;;u gsrq lq&gt;ko </t>
  </si>
  <si>
    <t>fdu ifjfLFkfr;ksaesa lkeku cs'kh vuqi;ksxhvizpfyr gqvk</t>
  </si>
  <si>
    <t xml:space="preserve">dk;kZy; </t>
  </si>
  <si>
    <r>
      <t xml:space="preserve">                                                                    lk-fo-ys-fu- HkkxAA &amp; fu;e 17</t>
    </r>
    <r>
      <rPr>
        <b/>
        <sz val="16"/>
        <rFont val="Times New Roman"/>
        <family val="1"/>
      </rPr>
      <t>(i)</t>
    </r>
  </si>
  <si>
    <t xml:space="preserve">                             vizpfyr ,oa vuqi;ksxh lkekuksa dk jftLVj                       ,lvkj 5</t>
  </si>
  <si>
    <t>dk;kZy;</t>
  </si>
  <si>
    <t>en la[;k</t>
  </si>
  <si>
    <t xml:space="preserve"> lkeku dk fooj.k </t>
  </si>
  <si>
    <t>ek=k@otu</t>
  </si>
  <si>
    <t xml:space="preserve"> iqLrdkafr ewY;@ewy dz; ewY;</t>
  </si>
  <si>
    <t>dz; djus dk o"kZ</t>
  </si>
  <si>
    <t>O;;u dk rjhdk ¼fodz; lkoZtfud uhykeh ;k vU; izdkj ls½</t>
  </si>
  <si>
    <t>O;;u ds fy;s izkf/kdkjh ds vkns'k</t>
  </si>
  <si>
    <t xml:space="preserve">                                            losZ{k.k izfrosnu                                     ,l-vkj-6</t>
  </si>
  <si>
    <t>lkeku dk fooj.k</t>
  </si>
  <si>
    <t>ek=k@Hkkj</t>
  </si>
  <si>
    <t>dzsrk dk uke o iw.kZ irk</t>
  </si>
  <si>
    <t>Lohdkj dh xbZ mPpre cksyh</t>
  </si>
  <si>
    <t>jn~n dh x;h mPpre cksyh</t>
  </si>
  <si>
    <t>ekSds ij olwy dh xbZ c;kuk jkf'k</t>
  </si>
  <si>
    <t>rkjh[k ftldks iw.kZ jkf'k olwy dh x;h vkSj dks"kkxkj esa tek djkbZ xbZ</t>
  </si>
  <si>
    <t>D;k oLrq,a ekSds ij ;FkkFkZ esa laHkyok nh Fkha];fn ugha rks oLrqvksa dks laHkyokus dh okLrfod rkjh[k e; ek=k ds</t>
  </si>
  <si>
    <t>uhykedrkZ dk deh'ku ,oa mldk Hkqxrku izkIr djus dh jlhn</t>
  </si>
  <si>
    <t>izekf.kr fd;k tkrk gS fd mDr izfof"V;ksa dh tkap losZ{k.k izfrosnu ls dj yh x;h gSA</t>
  </si>
  <si>
    <t xml:space="preserve">                                                fodz; ys[kk                                 ,lvkj izk:Ik &amp; 7</t>
  </si>
  <si>
    <t>okLrfod ;k=k dk;Zdze</t>
  </si>
  <si>
    <t>okmpj</t>
  </si>
  <si>
    <t xml:space="preserve">okmpj dzekad      </t>
  </si>
  <si>
    <t xml:space="preserve">uke izkIrdrkZ </t>
  </si>
  <si>
    <t xml:space="preserve">irk </t>
  </si>
  <si>
    <t xml:space="preserve">ia-l- </t>
  </si>
  <si>
    <t xml:space="preserve">ls :i;s </t>
  </si>
  <si>
    <t xml:space="preserve">¼ ’kCnksa esa ½ </t>
  </si>
  <si>
    <t xml:space="preserve">ckcr~ </t>
  </si>
  <si>
    <t>izkIr gqvk @ Hkqxrku djsaA</t>
  </si>
  <si>
    <t>gLrk{kj @ fu’kkuh vaxwBk izkIrdrkZ</t>
  </si>
  <si>
    <t xml:space="preserve">}kjk fd;k tkdj bldk bUnzkt </t>
  </si>
  <si>
    <t>jksdM iaftdk ds i`"B la[;k</t>
  </si>
  <si>
    <t xml:space="preserve">ij fnukad </t>
  </si>
  <si>
    <t>dks fd;k x;kA</t>
  </si>
  <si>
    <t xml:space="preserve">                       izekf.kr fd;k tkrk gS fd bl okmpj dk Hkqxrku udn @ pSd la[;k</t>
  </si>
  <si>
    <t>बंध्याकरण अवकाश</t>
  </si>
  <si>
    <t>izk/;kid ds in ij inkSUufr ij osru fu/kkZj.k vkns'k</t>
  </si>
  <si>
    <t>ofj"B v/;kid ds in ij inkSUufr ij osru fu/kkZj.k vkns'k</t>
  </si>
  <si>
    <t>izk/;kid ds in ij LFkkbZdj.k gksus ij osru fu/kkZj.k vkns'k</t>
  </si>
  <si>
    <t>prqFkZ Js.kh deZpkjh ds in ij LFkkbZdj.k gksus ij osru fu/kkZj.k vkns'k</t>
  </si>
  <si>
    <t>,lhih ij osru fu/kkZj.k vkns'k</t>
  </si>
  <si>
    <t>lfoZl cqd] O;fDrxr iaftdk] ,l-vkbZ-o thih,Q iklcqd Hkstus dk i=</t>
  </si>
  <si>
    <t>laLFkkiu lwpuk</t>
  </si>
  <si>
    <t>pquko lwpuk</t>
  </si>
  <si>
    <t>fjDr in dh lwpuk</t>
  </si>
  <si>
    <t>Vs.Mj rqyukRed fooj.k izk:Ik ¼ fdrkcksa ds fy, ½</t>
  </si>
  <si>
    <t>Vs.Mj rqyukRed fooj.k izk:Ik ¼ vU; dk;Z ds fy, ½</t>
  </si>
  <si>
    <t>edku fdjk;k HkRrk izkIr djus gsrq izkFkZuk i=</t>
  </si>
  <si>
    <t>edku fdjk;k HkRrk iznku djus gsrq Lohd`fr vkns'k</t>
  </si>
  <si>
    <t>edku fdjk;k HkRrk dh vk;dj gsrq NqV gsrq edku fdjk;k jlhn</t>
  </si>
  <si>
    <t>onhZ /kqykbZ HkRrk iznku djus gsrq Lohd`fr vkns'k</t>
  </si>
  <si>
    <t>,l-vkbZ- dh izFke dVksfr djus dk dVksfr izi=</t>
  </si>
  <si>
    <t>,l-vkbZ- _.k dk C;kt fudkyus dk izi=</t>
  </si>
  <si>
    <t>dk;kZy;k/;{k dk pktZ gLrkukUrj.k izi=</t>
  </si>
  <si>
    <t>dk;kZy;k/;{k dk fMftVy Mksaxy ,fDVo@osfjQkbZ djkus dk izi=</t>
  </si>
  <si>
    <t>dk;kZy;k/;{k dk fMftVy Mksaxy Mh,fDVo djkus dk izi=</t>
  </si>
  <si>
    <t>7 is fMVsy pkVZ</t>
  </si>
  <si>
    <t>vafUre osru Hkqxrku i=</t>
  </si>
  <si>
    <t xml:space="preserve">ukekadu lwpuk </t>
  </si>
  <si>
    <t>ukekadu lwpuk ladk;okj</t>
  </si>
  <si>
    <t>Ldkyj jftLVj uEcjksa dh lwph</t>
  </si>
  <si>
    <t>QkbZyksa dh lwph</t>
  </si>
  <si>
    <t>dkfeZdksa ds nkf;Ro dk fooj.k</t>
  </si>
  <si>
    <t>d{kk/;kidksa ds uke dh lwph</t>
  </si>
  <si>
    <t>izos'k lfefr ds uke dh lwph</t>
  </si>
  <si>
    <t>vodk'k izkFkZuk i= fgUnh esa</t>
  </si>
  <si>
    <t>vodk'k izkFkZuk i= vaxzsth esa</t>
  </si>
  <si>
    <t>vk{ksi la[;k</t>
  </si>
  <si>
    <t>vk{ksi dk laf{kIr dk fooj.k</t>
  </si>
  <si>
    <t xml:space="preserve">laaLFkk iz/kku }kjk ikyuk </t>
  </si>
  <si>
    <t>ft f'k v dh fVIi.kh</t>
  </si>
  <si>
    <t>funs'kky; dk fu.kZ;</t>
  </si>
  <si>
    <t>vns; vkS"kf/k;ksa dh olwyh 3436</t>
  </si>
  <si>
    <t>fuEu pkyku }kjk jkf'k jktdks"k esa tek dh xbZ</t>
  </si>
  <si>
    <t>pkyku la</t>
  </si>
  <si>
    <t>nsosUnz ikyhoky</t>
  </si>
  <si>
    <t>lkseiky flag jk.kk</t>
  </si>
  <si>
    <t>vfuy ikusjh</t>
  </si>
  <si>
    <t>deys'k dgkY;k</t>
  </si>
  <si>
    <t>y{eh yky ikyhoky</t>
  </si>
  <si>
    <t>jlhn ls tek</t>
  </si>
  <si>
    <t>ek/ko yky</t>
  </si>
  <si>
    <t>f'koyky dqEgkj</t>
  </si>
  <si>
    <t>i~Foh jkt ikyhoky</t>
  </si>
  <si>
    <t>dqlqe yrk</t>
  </si>
  <si>
    <t>jke çlkn Lo.kZdkj</t>
  </si>
  <si>
    <t xml:space="preserve">iUuk yky </t>
  </si>
  <si>
    <t>jes'k ikyhoky</t>
  </si>
  <si>
    <t>Hkaoj yky esokfM;k</t>
  </si>
  <si>
    <r>
      <rPr>
        <sz val="12"/>
        <color theme="1"/>
        <rFont val="Kruti Dev 010"/>
      </rPr>
      <t xml:space="preserve">pkyku la </t>
    </r>
    <r>
      <rPr>
        <sz val="12"/>
        <color theme="1"/>
        <rFont val="Calibri"/>
        <family val="2"/>
        <scheme val="minor"/>
      </rPr>
      <t>17844705</t>
    </r>
  </si>
  <si>
    <t>jks'ku yky lsB</t>
  </si>
  <si>
    <t>enu eksgu dqekor</t>
  </si>
  <si>
    <t>ukjk;.k yky ekgs'ojh</t>
  </si>
  <si>
    <t>fxjhjkt 'kekZ</t>
  </si>
  <si>
    <t>ekaxh yky dqEgkj</t>
  </si>
  <si>
    <t>uxsUnz dqekj esgrk</t>
  </si>
  <si>
    <t xml:space="preserve">jlhn la 3494 </t>
  </si>
  <si>
    <t xml:space="preserve">bl çdkj vk{ksi la[;k 23 esas vafdr Ø-l 1 ls 21 rd leLr dkfeZdksa ls 'kr çfr'kr olwyh dh tk pqdh gS vk{ksi fujLr djkosaA </t>
  </si>
  <si>
    <t>laaLFkk iz/kku }kjk ikyuk</t>
  </si>
  <si>
    <t>ft-f'k-v- dh fVIi.kh</t>
  </si>
  <si>
    <t xml:space="preserve">VsyhQksu fcy fu/kkZfjr le; ij Hkqxrku ugh djus ls laLFkk dks fjcsV dh gkfu olwyh ;ksX; : 40@&amp; </t>
  </si>
  <si>
    <t>mDr jkf'k #0 40@&amp; lEcfU/kr dkfeZd ls jlhn u0 4713 fn 21&amp;06&amp;2013 ls olwy dj yh xbZ gSA jlhn ,oa jksdM dh Nk;k çfr lkFk esa layXu gS vr% isjk fujLr djkosaA</t>
  </si>
  <si>
    <r>
      <t xml:space="preserve">dk;kZy; ftyk f'k{kk vf/kdkjh </t>
    </r>
    <r>
      <rPr>
        <sz val="14"/>
        <color theme="1"/>
        <rFont val="Kruti Dev 010"/>
      </rPr>
      <t>¼ eq[;ky; ½ ek/;fed] jktleUn</t>
    </r>
  </si>
  <si>
    <t xml:space="preserve">dzekad%ftf'kv@eq[;k-@ek/;@jktl@ys[kk@2020@            fnukad </t>
  </si>
  <si>
    <t>fo"k; %&amp; iz'kklfud@dk;ksZRrj Lohd`fr</t>
  </si>
  <si>
    <t xml:space="preserve">izfrosnuksa esa iz'kklfud@dk;ksZRrj Lohd`fr ds vHkko esa fd;s x;s O;; dh Lohd`fr ds </t>
  </si>
  <si>
    <t>izLrkoksa dk ijh{k.k djus ds mijkUr ik;k x;k fd O;;@dz; esa fdlh Hkh izdkj dh</t>
  </si>
  <si>
    <t>xaHkhj vfu;ferrk ugh ik;s tkus o izkIr izLrko Lohd`fr ;ksX; ik;s tkus ds QyLo:i</t>
  </si>
  <si>
    <t>fd;s x;s O;; @ dz; dh iz'kklfud@dk;ksZRrj Lohd`fr iznku dh tkrh gS A</t>
  </si>
  <si>
    <t>en dk uke</t>
  </si>
  <si>
    <t>O;;@dz; dk fooj.k</t>
  </si>
  <si>
    <t>fodkl dks"k</t>
  </si>
  <si>
    <t>JhukFk bysfDVªdYl]dkadjksyh 27-12-98        Nr ia[ks 4</t>
  </si>
  <si>
    <t>uksV %&amp; ;g Lohd`fr Hkfo"; esa bl izdkj dh iqujko`fr u djus dh 'krZ ij iznku</t>
  </si>
  <si>
    <t>dh tkrh gS A</t>
  </si>
  <si>
    <t xml:space="preserve">layXu %&amp; ewy izLrko </t>
  </si>
  <si>
    <t>¼ eq[;ky; ½ ek/;fed] jktleUn</t>
  </si>
  <si>
    <t>lkekU; foRrh; ,oa ys[kk fu;e&amp;89 ds rgr</t>
  </si>
  <si>
    <t>Hkqxrku izek.k&amp;i=</t>
  </si>
  <si>
    <t>ICP 4/2002 TO 3/2010</t>
  </si>
  <si>
    <t xml:space="preserve">     izekf.kr fd;k tkrk gS fd eSllZ    fuEu fooj.k vuqlkj</t>
  </si>
  <si>
    <t>dks                        ds fy, Hkqxrku gsrq pSd la[;k@dks"kkxkj okmpj</t>
  </si>
  <si>
    <t>la[;k   -----------------------fnukad-------------------------------------------------- ds }kjk vkgfjr jkf'k</t>
  </si>
  <si>
    <t>:i;s--------------------------- 'kCnksa esa--------------------------------------------------------------------------------------</t>
  </si>
  <si>
    <t>dh jkf'k dk okLrfod Hkqxrku fuEu fooj.k vuqlkj----------------------------------------</t>
  </si>
  <si>
    <t>dks fnukad---------------------------------------- udn@pSd }kjk@cSad M~zkWQ~V la[;k-----------------</t>
  </si>
  <si>
    <t xml:space="preserve"> fnukad             }kjk dj fn;k x;k gSA</t>
  </si>
  <si>
    <t>vk{ksi la[;k 15</t>
  </si>
  <si>
    <t xml:space="preserve">fcy ua- o fnukad </t>
  </si>
  <si>
    <t>jde</t>
  </si>
  <si>
    <t>Mh-Mh-ua- o fnukad</t>
  </si>
  <si>
    <t>285/15-01-03</t>
  </si>
  <si>
    <t>jkmekfo fcuksy</t>
  </si>
  <si>
    <t>98466/15-01-03</t>
  </si>
  <si>
    <t>65/29-1-03</t>
  </si>
  <si>
    <t>Hks:ukFk osfYMax</t>
  </si>
  <si>
    <t>98471/29-01-03</t>
  </si>
  <si>
    <t>65/29-01-03</t>
  </si>
  <si>
    <t>jkekfo frrjMh</t>
  </si>
  <si>
    <t>98487/17-05-03</t>
  </si>
  <si>
    <t>2750/01-03-03</t>
  </si>
  <si>
    <t>fgaxM bysfDVªdYl</t>
  </si>
  <si>
    <t>452952/19-12-03</t>
  </si>
  <si>
    <t>178/06-01-05</t>
  </si>
  <si>
    <t>ckcsy bysfDVªdYl</t>
  </si>
  <si>
    <t xml:space="preserve">       --</t>
  </si>
  <si>
    <t>56/14-04-06</t>
  </si>
  <si>
    <t>lkbal gkml t;iqj</t>
  </si>
  <si>
    <t>518823/17-04-06</t>
  </si>
  <si>
    <t>12/02-06-06</t>
  </si>
  <si>
    <t>30219000/21-08-06</t>
  </si>
  <si>
    <t>17@17-01-09</t>
  </si>
  <si>
    <t>vtkfj;k ,.Vjçkbtst</t>
  </si>
  <si>
    <t>9252/24-08-09</t>
  </si>
  <si>
    <t xml:space="preserve">     izekf.kr fd;k tkrk gS fd eSllZ lqJh euh"kk @Jh jktdqekj lkyoh </t>
  </si>
  <si>
    <t>dks   d{kk 11                     ds fy, Hkqxrku gsrq pSd la[;k@dks"kkxkj okmpj</t>
  </si>
  <si>
    <t>la[;k  65722-----fnukad-02&amp;02&amp;2007-- ds }kjk vkgfjr jkf'k</t>
  </si>
  <si>
    <t>:i;s  560  'kCnksa esa-    ikap lkS lkB :Ik;s ek=</t>
  </si>
  <si>
    <t>dh jkf'k dk okLrfod Hkqxrku lqJh euh"kk @Jh jktdqekj lkyoh d{kk 11</t>
  </si>
  <si>
    <t>dks fnukad---------------------------------------- udn@pSd }kjk@cSad M~zkWQ~V la[;k---------------------</t>
  </si>
  <si>
    <t>¼Nk=o`fr isVs½</t>
  </si>
  <si>
    <t>dk;kZy; ftyk f’k{kk vf/kdkjh ¼eq[;ky;½ ek/;fed jktleUn</t>
  </si>
  <si>
    <t>Nk=dks"k ,oa fodkl dks"k dh vo’ks’k jkf’k dk Nk= fgrksa@fo|ky; fodkl esa lewfpr ,oa vko’;drkuqlkj mi;ksx ds vHkko esa vo:) jkf’k :- 136-31 yk[k  A</t>
  </si>
  <si>
    <t xml:space="preserve">      o"kZ 04@14 ls 03@17 rd fd ys[kk ijh{kk ds nksjku fuEu fo|ky;ksa }kjk miyC/k lwpuk ds vuqlkj Nk= dks"k ,oa fodkl dks"k esa jkf’k :- 13630788 fnukad 31-03-17 dks vo:) iMh gqbZ gSA jkf’k dk fu;ekuqlkj Nk= fgr o fodkl dk;Z esa mi;ksx dj izxfr ls ys[kk ijh{kk dks voxr djkosa A</t>
  </si>
  <si>
    <t xml:space="preserve">      mi’kklu lfpo f’k{kk ¼xzqi&amp;6½ foHkkx jktLFkku ds i= dzekad%&amp; i 19¼45½ f’k{kk 6@96 t;iqj fn- 17-01-02 rFkk lel[;d fn- 24-08-02 rFkk 23-01-03 ds }kjk laLFkk iz/kkuksa dks funsZf’kr fd;k x;k Fkk fd Nk= fuf/k dks"k ,oa fodkl dks"k esa i;kZIr jkf’k miyC/k gksus ij Nk=ksa dks vko’;d lqfo/kk, miyC/k djkuk lqfuf’pr djsxsa rFkk ,slk ugh djus ij lacaf/kr laLFkkiz/kku ds fo:) lDr dk;Zokgh dh tkosxh A</t>
  </si>
  <si>
    <t xml:space="preserve">o"kZ 4@2002 ls 3@2010 rd </t>
  </si>
  <si>
    <t xml:space="preserve">foHkkxh; vads{k.k ikyuk izfrosnu </t>
  </si>
  <si>
    <t xml:space="preserve"> vk{ksi dk fooj.k</t>
  </si>
  <si>
    <t xml:space="preserve">ft-f’k-v- eq[;k- ek/;- }kjk dh xbZ ikyuk    </t>
  </si>
  <si>
    <t xml:space="preserve">    </t>
  </si>
  <si>
    <t xml:space="preserve">egkys[kkdkj dk     vkns’k   </t>
  </si>
  <si>
    <t>funs’kd egksn; dh jk;</t>
  </si>
  <si>
    <t>egkys[kkdkj vads{k.k dh vuqikyuk</t>
  </si>
  <si>
    <t>o"kZ &amp; 04@14 ls 03@17</t>
  </si>
  <si>
    <t xml:space="preserve">la;qDr funs’kd ¼Ldwy f’k{kk½ mn;iqj lEHkkax mn;iqj }kjk fVIi.kh </t>
  </si>
  <si>
    <t>esjk Hkkjr egku A t; toku t; fd'kku A</t>
  </si>
  <si>
    <t>for foHkkx dh vf/klwpuk ,Q-11¼7½,QMh@¼fu;e½@2008 fnukad 12-09-2008 ,oa ifji= la[;k ,Q-14¼88½ ,QMh@¼fu;e½@2008&amp;kk fnukad 31-12-2009 ds rgr jkT; f'k{kk lsok ds vf/kdkfj;ksa dk larku laca/kh “kiFk dk izk:iA ¼jkf”k :- 50@&amp; ds ukWu T;wfMf”k;y LVkEi ij IkzLrqr fd;k tkos½ ¼uksVsjh ls izekf.kr ewy izfr½</t>
  </si>
  <si>
    <t>luk&lt;;</t>
  </si>
  <si>
    <t>opu nsrk gWw tks ckn eass esjs nkossa</t>
  </si>
  <si>
    <t>ds lEcU/k esa jkf'k :i;s vdksa esa %&amp;</t>
  </si>
  <si>
    <t>;k=k@fpfdRlk</t>
  </si>
  <si>
    <t xml:space="preserve">nl gtkj ,d lkS bxrkyhl :i;k  </t>
  </si>
  <si>
    <t xml:space="preserve">'kCnksa esa&amp; </t>
  </si>
  <si>
    <t>12.12.2020</t>
  </si>
  <si>
    <t xml:space="preserve"> 'kiFk iwoZd /kks"k.kk djrk gw fd esjs nkossa </t>
  </si>
  <si>
    <t xml:space="preserve">fcy ds lEcU/k esa jkf'k :i;s vdksa esa </t>
  </si>
  <si>
    <t>10141/-</t>
  </si>
  <si>
    <r>
      <rPr>
        <sz val="12"/>
        <rFont val="Times New Roman"/>
        <family val="1"/>
      </rPr>
      <t>( i )</t>
    </r>
    <r>
      <rPr>
        <sz val="12"/>
        <rFont val="DevLys 010"/>
      </rPr>
      <t xml:space="preserve"> eSa uxjikfydk {ks=@xkao </t>
    </r>
  </si>
  <si>
    <t>esa fLFkr edku esa fdjk;s ij jg jgk gwaA</t>
  </si>
  <si>
    <t>dk Lohd`r fd;k tkrk gSA</t>
  </si>
  <si>
    <t xml:space="preserve">¼2½,rn~}kjk edku fdjk;k HkRrk :Ik;s </t>
  </si>
  <si>
    <r>
      <t>1- foRr foHkkx vkns'k fnukad 12-05-2020 ds fcUnq la[;k 1 ls Li"B gS fd</t>
    </r>
    <r>
      <rPr>
        <sz val="16"/>
        <rFont val="Times New Roman"/>
        <family val="1"/>
      </rPr>
      <t xml:space="preserve">THE QUARANTINE LEAVE MAY BE SANCTIONED TO GOVERNMENT SERVANT AS PER EXISTING PROVISIONS, WHO HAS BEEN QUARANTINED BY MEDICAL AUTHORITIES DUE TO COVID- 19  </t>
    </r>
    <r>
      <rPr>
        <sz val="16"/>
        <rFont val="DevLys 010"/>
      </rPr>
      <t xml:space="preserve">blls Li"B gS fd tks rsr es bl lacU/k es izksfotu fn, x, gSA ogh dkWfoM 19 ij Hkh ykxq jgsxsA vFkkZr Lo;a dkfeZd iksftfVo gS rks mikftZr ifjofrZr vodk'k tks vftZr gSA og vodk'k ysuk gksxkA </t>
    </r>
  </si>
  <si>
    <r>
      <t xml:space="preserve">2- tcfd dkfeZd ds ifjtu ds dksjksuk lafdzer gksus ;k vU; dkj.k ls </t>
    </r>
    <r>
      <rPr>
        <sz val="16"/>
        <rFont val="Times New Roman"/>
        <family val="1"/>
      </rPr>
      <t xml:space="preserve">AS PER GOVT,  GUIDELINES DR </t>
    </r>
    <r>
      <rPr>
        <sz val="16"/>
        <rFont val="DevLys 010"/>
      </rPr>
      <t xml:space="preserve">}kjk dkfeZd dks Hkh DokjUVkbu fd;k x;k gks rks mls fpfdRlk izek.k i= ds vk/kkj ij fujks/kkodk'k DokjUVkbu vodk'k ns; gksxkA  </t>
    </r>
  </si>
  <si>
    <r>
      <t xml:space="preserve">3- ysfdu fcUnq la[;k 2- ds }kjk bl iksfotu es rhu o"kZ ls de lsok okys dkfeZd dks Lo;a lafdzer gksus ij Hkh tks dsoy fcUnq la[;k 2 es gh fy[kk gqvk gSA </t>
    </r>
    <r>
      <rPr>
        <sz val="16"/>
        <rFont val="Times New Roman"/>
        <family val="1"/>
      </rPr>
      <t xml:space="preserve">HE/SHE IS IINFECTED WITH COVID-19 QUARANTINE LEAVE </t>
    </r>
    <r>
      <rPr>
        <sz val="16"/>
        <rFont val="DevLys 010"/>
      </rPr>
      <t xml:space="preserve">dk izko/kku dj fn;k x;k D;ksafd muds ikl ysus ds fy, vkSj dksbZ vodk'k tek ugh gksrk gSA </t>
    </r>
  </si>
  <si>
    <r>
      <t xml:space="preserve">4- </t>
    </r>
    <r>
      <rPr>
        <sz val="16"/>
        <rFont val="Times New Roman"/>
        <family val="1"/>
      </rPr>
      <t xml:space="preserve">QUARANTINE LEAVE CMHO / PRINCIPAL MEDICAL HOSPITAL </t>
    </r>
    <r>
      <rPr>
        <sz val="16"/>
        <rFont val="DevLys 010"/>
      </rPr>
      <t xml:space="preserve">  ds izek.k i= ds vk/kkj ij gh Lohd`r dh tk ldsxhA </t>
    </r>
  </si>
  <si>
    <t xml:space="preserve">ds ekeys dk fooj.k </t>
  </si>
  <si>
    <t xml:space="preserve">fu;qfDr </t>
  </si>
  <si>
    <t xml:space="preserve">vk;q </t>
  </si>
  <si>
    <t>dqy lsok</t>
  </si>
  <si>
    <t xml:space="preserve">vodk'k dk iwoZ le; ;fn igys fpfdRlk izek.k&amp;i= vuqifLFkr jgk gSA </t>
  </si>
  <si>
    <t>vknrs</t>
  </si>
  <si>
    <t>jksx</t>
  </si>
  <si>
    <t xml:space="preserve">eSa] </t>
  </si>
  <si>
    <t xml:space="preserve">ekg dk vodk'k fnukad </t>
  </si>
  <si>
    <t xml:space="preserve">eSa   </t>
  </si>
  <si>
    <t xml:space="preserve">izkf/kd`r ifjpkjd ;k </t>
  </si>
  <si>
    <t>flfoy 'kY; fpfdRld</t>
  </si>
  <si>
    <t xml:space="preserve">1- bl fLFkfr es jktdh; lsod ds [kqn ;k vU; ikfjokfjd tu ds dksfoM 19 ladzfer gksus ij dkfeZd dks gkse DokjuVkbu fd;k x;k gksA rks mls lsok fu;eks ds vuqlkj DokjuVkbu vodk'k ns; gksxkA </t>
  </si>
  <si>
    <t xml:space="preserve">jktdh; lsod ftudh lsok 3 lky ls de gqbZ gks </t>
  </si>
  <si>
    <t xml:space="preserve">ljdkjh izko/kkuks ds vuqlkj ljdkjh deZpkjh dks DokjaVkbu vodk'k Lohd`r fd;k tk ldrk gS tks dksfoM 19 ds dkj.k fpfdRlk }kjk DokjVkbu fd;k x;k gSA DokjuVkbu vodk'k Hkh ,ls ljdkjh deZpkjh dks Lohd`r fd;k tk,xkA ftlus rhu o"kZ dh lsok iwjh ugh fd xbZ gSA vkSj og dksfoM 19 ladzfer gS ;k blds dkj.k fpfdRlk vf/kdkjh;ks }kjk DokjVkbu gSA DokjVkbu dks muds }kjk vuq'kaflr vof/k ds fy, lacaf/kr lh,e,pvks fizafliy esfMdky dkWyst dh lhQkjh'k ij vuqeksfnr fd;k x;k gSA </t>
  </si>
  <si>
    <t xml:space="preserve">jktdh; lsod ftudh lsok 3 lky ls T;knk gks xbZ gks </t>
  </si>
  <si>
    <t>1-dkfeZd ds ifjokj dksbZ lnL; dksfoM 19 iksftfVo ik;k tkrk gS vkSj dkfeZd dks gkse DokjuVkbu fd;k x;k gksA l{ke izkf/kdjh }kjk izek.k i= gS rks mldks DokjVkbu yho ns; gksxhA dkfeZd Loa; dksfoM 19 ikssftfVo gks ysfdu oks dksfoM M;wVh ij uk gks rks mudks DokjVkbu yho ns; ugh gksxhA mudks fpfdRlk vodk'k ;k mikftZr vodk'k Lohd`r fd;k tk,xkA dkfeZd Lo;a dksfoM iksftfVo ik;k x;k gks ysfdu bl vof/k es dksfoM 19 M;wfV ds nkSjku gh dksfoM  iksftfVo gqvk gks rks dkfeZd dks DokjuVkbu yho ns; gksxhA</t>
  </si>
  <si>
    <t xml:space="preserve">3- jktLFkku ljdkj f'k{kk ¼xzqi 2½ foHkkx ds vkns'k dzekad i Q 11 ¼14½ 1&amp;¼,½@xzqi   2@73 t;iqj fnukad 01-12-1973 ds )kjk ¼ ;g vkKk lkekU; iz'kklu ¼1½ foHkkx dh  lgefr ls fd mudh vUrfoZHkkxh; la[;k 410@lk-iz-@d@23 fnukad 17-11-1973 ds )kjk izkIr gqbZ gS] izpfyr dh tkrh gSA½ ,oa vkj-Vh-vkbZ-ds rgr nh xbZ lwpuk dk  lgk;d funs'kd ¼ iz'kklu ½ ek/;fed f'k{kk ]jktLFkku] chdkusj ds  vkns'k  dzekad@f'kfojk@ek/;@lkiz@,&amp;3@mn;iqj@2014@33 fnukad 01-11-2017 ds )kjk f)rh; 'kfuokj dh ,ot esa ,oa jktif=r vodk'k fnol esa fd, x, dk;Z ds cnys ea=kyf;d deZpkfj;ksa dks {kfriwfrZ vodk'k ns; gksxkA </t>
  </si>
  <si>
    <t xml:space="preserve">10- {kfriwfrZ vodk'k dh dksbZ fyfeV 15 fnol gS ftrus jktif=r vodk'k ds fnu </t>
  </si>
  <si>
    <t xml:space="preserve">   vodk'k vkdfLed vodk'k dh HkkWafr ysIl ekuk tk,xkA</t>
  </si>
  <si>
    <t xml:space="preserve">jktif=r vf/kdkfj;ksa ds fy, fpfdRlk izek.k&amp;i= </t>
  </si>
  <si>
    <t>fcekjh</t>
  </si>
  <si>
    <t xml:space="preserve">dk flfoy ltZu fpfdRlk vf/kdkjh ekeys dh O;fDrxr :Ik ls </t>
  </si>
  <si>
    <t xml:space="preserve">lko/kkuhiwoZd tkWp djus ds ckn ,rn }kjk ;g izekf.kr djrk gwa fd Jh                               </t>
  </si>
  <si>
    <t xml:space="preserve">fd n'kk xEHkhj gS rFkk eSa fu"BkiwoZd ,oe xEHkhjrk iwoZd ?kks"k.kk djrk gwW fd esjs loksZre fu.kZ; ds vuqlkj LoLFk </t>
  </si>
  <si>
    <t xml:space="preserve">gksus ds fy, lsok ls mldk vuqifLFkr jguk vko';d gS rFkk ;g flQkfj'k djrk gwW fd  mls            </t>
  </si>
  <si>
    <t>uoEcj fnlEcj</t>
  </si>
  <si>
    <t>vf/kdkjh ds fy, fpfdRlk&amp;e.My ds lEeq[k mifLFkr gksuk vko';d@ vko';d ugha gSA½</t>
  </si>
  <si>
    <t xml:space="preserve">ls Lohd`r fd;k tk;sA ¼esjh jk; esa </t>
  </si>
  <si>
    <t xml:space="preserve">ij flfoy 'kY; fpfdRld fpfdRlk vf/kdkjh ,rn }kjk ;g </t>
  </si>
  <si>
    <t xml:space="preserve">izekf.kr djrk gwW fd eSus Jh </t>
  </si>
  <si>
    <t>dk /;kuiwoZd ijh{k.k dj fy;k gS vkSj bl fu.kZ; ij igqWpk gwW fd og chekjh ls LoLFk ¼ Bhd ½</t>
  </si>
  <si>
    <t xml:space="preserve">gks x;k gS vkSj vc dRrZO; ij vkus ;ksX; gSA eSa ;g Hkh izekf.kr djrk gwW fd eSus bl ekeys eS eq[; fpfdRlk </t>
  </si>
  <si>
    <t xml:space="preserve">izek.k i= vkSj LVsVesaVks ftuds vk/kkj ij mls vodk'k dh Lohd`fr o`f) dh xbZ gS] fd ewy :i ls tkWp fy;k </t>
  </si>
  <si>
    <t>x;k gS vkSj ;g fu.kZ; gksus ds iwoZ mu ij fopkj dj fy;k gSA</t>
  </si>
  <si>
    <t>lka;dky</t>
  </si>
  <si>
    <t>BLOOD TRANSFUNCTION SERVICE BLOOD BANK, GOVT.HOSPITAL</t>
  </si>
  <si>
    <t xml:space="preserve">RAJSAMAND DISTRICT - RAJSAMAND </t>
  </si>
  <si>
    <t>ONE UNIT OF BLOOD VOLUNTARILY WITHOUT TAKING PAYMENT</t>
  </si>
  <si>
    <t>O POSITIVE</t>
  </si>
  <si>
    <r>
      <t xml:space="preserve">Vsyhxzke ds isesustj bUQks pSuy esa ,M gksus ds fy, fyad %&amp; </t>
    </r>
    <r>
      <rPr>
        <sz val="16"/>
        <rFont val="Times New Roman"/>
        <family val="1"/>
      </rPr>
      <t>http://t.me/paymanagerinfogroup</t>
    </r>
  </si>
  <si>
    <t>MY SUGGESTION</t>
  </si>
  <si>
    <t>ns; vodk'k ds izdkj o jktLFkku lsok fu;e] laLFkkiu 'kk[kk] ys[kk 'kk[kk] lkekU; 'kk[kk] Hk.Mkj 'kk[kk rFkk fjDr izi= dh 'khVksa ij lh/ks gh tkus gsrq ekLVj 'khV esa rFkk 'khV ls iqu% ekLVj 'khV ij vkus gsrq cVu fn;k x;k gS] ftldk mi;ksx djsaA</t>
  </si>
  <si>
    <r>
      <t xml:space="preserve">fuEu xzqi </t>
    </r>
    <r>
      <rPr>
        <sz val="16"/>
        <rFont val="DevLys 010"/>
      </rPr>
      <t>Þ lh[kks vkSj fl[kkvks ß ds y{; dks /;ku esa j[krs gq, lapkfyr fd, tk jgs gSaA xzqi lapkyu dk eq[; mÌs'; gekjs jktdh; dkfeZdksa dh leL;kvksa dk Rofjr lek/kku djuk gSA bu xzqiksa ls tqM+sA</t>
    </r>
  </si>
  <si>
    <r>
      <t xml:space="preserve">Qslcqd isesustj bUQksxzqi esa vius iz'u j[ksaA fyad %&amp; </t>
    </r>
    <r>
      <rPr>
        <sz val="16"/>
        <rFont val="Times New Roman"/>
        <family val="1"/>
      </rPr>
      <t>https://www.facebook.com/groups/113882522815088/</t>
    </r>
  </si>
  <si>
    <t>fcuq lRlax foosd u gksbZA jke d`ik fcuq lqyHk u lksbZAA Jhjkepfjrekul&amp;pkSikbZA</t>
  </si>
  <si>
    <t>LoPN Hkkjr ] LoPN jktLFkku A csVh cpkvks ] csVh i&lt;kvks A</t>
  </si>
  <si>
    <t>2- ijhoh{kkdky esas fnukad 11-6-2014 ds i'pkr~ yxs dkfeZd dks 30 fnol ls vf/kd vof/k dk vlk/kkj.k vodk'k ns; ugha gksxkA ;fn fdlh dkfeZd us 30 fnol ls vf/kd dh vof/k dk vlk/kkj.k vodk'k miHkksx fd;k rks mldk izdj.k jkT; ljdkj dks vkj,l,l- 96 ¼ch½ f'kfFkyu gsrq jkT; ljdkj dks izf"kr fd;k tk,xkA</t>
  </si>
  <si>
    <t>SANSTHAPAN SUCHANA</t>
  </si>
  <si>
    <t>HITKARI NIDHI ECS SCHEDULE</t>
  </si>
  <si>
    <t xml:space="preserve"> 2020&amp;21      </t>
  </si>
  <si>
    <t>foRrh; o"kZ 2020&amp;21 esa osru en esa vkaofVr jkf'k</t>
  </si>
  <si>
    <t>fnukad 01 vizsy 2020 ls fnukad 10 tuojh 2021 rd okLrfod O;;</t>
  </si>
  <si>
    <t>fnukad 11 tuojh 2021 ls fnukad 31 ekpZ 2021 rd okLrfod@vuqekfur O;;</t>
  </si>
  <si>
    <r>
      <t xml:space="preserve">foRrh; o"kZ 2020&amp;21 esa dqy gksus okyk O;; ;ksx dkye 4 </t>
    </r>
    <r>
      <rPr>
        <sz val="11"/>
        <color theme="1"/>
        <rFont val="DevLys 010"/>
      </rPr>
      <t xml:space="preserve">$ </t>
    </r>
    <r>
      <rPr>
        <sz val="11"/>
        <color theme="1"/>
        <rFont val="Kruti Dev 010"/>
      </rPr>
      <t>++5</t>
    </r>
  </si>
  <si>
    <r>
      <t xml:space="preserve">foRrh; o"kZ 2020&amp;21 esa dh cpr @ vkf/kD; dkye 3 </t>
    </r>
    <r>
      <rPr>
        <sz val="11"/>
        <color theme="1"/>
        <rFont val="DevLys 010"/>
      </rPr>
      <t>&amp; 6</t>
    </r>
  </si>
  <si>
    <t>9- Digital Dongle (Number&amp;Value ) कार्यालय में -</t>
  </si>
  <si>
    <t>DONGLE ACTIVE VERIFY FORM</t>
  </si>
  <si>
    <t>DONGLE DEACTIVATE FORM</t>
  </si>
  <si>
    <t>TEACHER'S DIARY ISSUE</t>
  </si>
  <si>
    <t>EMPLOYEE WORK CHARGE</t>
  </si>
  <si>
    <t>ICP AUDIT PALNA MEDICAL</t>
  </si>
  <si>
    <t>ICP  AUDIT PALNA</t>
  </si>
  <si>
    <t>KARIYOTAR PURCHASE SANCTION</t>
  </si>
  <si>
    <t>GF&amp;AR 89 CERTIFICATE</t>
  </si>
  <si>
    <t>GF AND AR 89 CERTIFICATE</t>
  </si>
  <si>
    <t>AG AUDIT PALNA</t>
  </si>
  <si>
    <t>foHkkxh; vads{k.k vkfMV vuqikyuk izfrosnu</t>
  </si>
  <si>
    <t>foHkkxh; vads{k.k vkfMV vuqikyuk izfrosnu ¼ fpfdRlk dk isjk ½</t>
  </si>
  <si>
    <t>foHkkxh; vads{k.k vkfMV vuqikyuk gsrq dk;ksZRrj@iz'kklfud Lohd`fr gsrq</t>
  </si>
  <si>
    <t>lkekU; foRrh; ,oa ys[kk fu;e&amp;89 ds rgr Hkqxrku izek.k&amp;i=</t>
  </si>
  <si>
    <t>lkekU; foRrh; ,oa ys[kk fu;e&amp;89 ds rgr Hkqxrku izek.k&amp;i= ¼ flaxy ½</t>
  </si>
  <si>
    <t>egkys[kkdkj vads{k.k vkfMV vuqikyuk izfrosnu</t>
  </si>
  <si>
    <t xml:space="preserve">mi;qZDr fo"k;kUrxZr ys[k gS fd vkids fo/kky; ds foHkkxh; vads{k.k </t>
  </si>
  <si>
    <t>7@89 ls 3@2002</t>
  </si>
  <si>
    <t xml:space="preserve">jktLFkku lsok fu;eksa ds vUrxZr vodk'k ds fy;s vkosnu i= dk izi= </t>
  </si>
  <si>
    <t>¼ iath;u la[;k         ½</t>
  </si>
  <si>
    <t xml:space="preserve">BLANK SICKNESS&amp;FITNESS GAZETD  </t>
  </si>
  <si>
    <t xml:space="preserve">BLANK SICKNESS FITNESS GAZETTED </t>
  </si>
  <si>
    <t>BLANK SR 5</t>
  </si>
  <si>
    <t>BLANK SR 6</t>
  </si>
  <si>
    <t>BLANK SR 7</t>
  </si>
  <si>
    <t>BLANK BHAUTIK SATYAPAN SUCI</t>
  </si>
  <si>
    <t>jksx vkjksX; izek.k i= ¼ jktif=r ½      ¼ fgUnh ½</t>
  </si>
  <si>
    <t>jksx vkjksX; izek.k i= ¼ jktif=r ½      ¼ vaxzsth ½</t>
  </si>
  <si>
    <r>
      <t xml:space="preserve">lk-fu-ys-fu-Hkkx AA &amp; fu;e 23 </t>
    </r>
    <r>
      <rPr>
        <sz val="16"/>
        <rFont val="Times New Roman"/>
        <family val="1"/>
      </rPr>
      <t>(iii)</t>
    </r>
  </si>
  <si>
    <t>vizpfyr ,oa vuqi;ksxh lkekuksa dk jftLVj</t>
  </si>
  <si>
    <t>losZ{k.k izfrosnu</t>
  </si>
  <si>
    <t>fodz; ys[kk</t>
  </si>
  <si>
    <t>fo/kky; Hk.Mkj lkexzh dh HkkSfrd lR;kiu lwph</t>
  </si>
  <si>
    <t>okLrfod ;k=k izksxzke</t>
  </si>
  <si>
    <t xml:space="preserve">   e/;dkyhu vodk'k dks Hkh osds'ku ekurk gS A mi lfpo jktLFkku ljdkj t;iqj ds vkns'k </t>
  </si>
  <si>
    <t xml:space="preserve">  ds vuqlkj lh-,y- ns; gS A</t>
  </si>
  <si>
    <r>
      <t xml:space="preserve">  dzekad </t>
    </r>
    <r>
      <rPr>
        <sz val="16"/>
        <rFont val="Times New Roman"/>
        <family val="1"/>
      </rPr>
      <t>F.16(1)EDU/GR.11/71 DATED 2 SEPTEMBER 1972 WINTER BREAK</t>
    </r>
  </si>
  <si>
    <t xml:space="preserve">1&amp; ys[kk 'kk[kk LFkkuh; fo/kky; A </t>
  </si>
  <si>
    <t>RULES LEAVE SERVICE BOOK ENTRY</t>
  </si>
  <si>
    <t>LFkkukUrj.k i=d</t>
  </si>
  <si>
    <t>Nk= jftLVj la[;k</t>
  </si>
  <si>
    <t>izos'k jftLVj la[;k</t>
  </si>
  <si>
    <t>ys[k izek.k ¼v½</t>
  </si>
  <si>
    <t>izos'k fnukad</t>
  </si>
  <si>
    <t>fo|ky; NksMus dk fnukad</t>
  </si>
  <si>
    <t>fo|ky; NksMus dk dkj.k</t>
  </si>
  <si>
    <t>vU;= v/;;u</t>
  </si>
  <si>
    <t>ys[k izek.k ¼c½</t>
  </si>
  <si>
    <t xml:space="preserve">Nk= dk uke </t>
  </si>
  <si>
    <t>firk dk uke] irk ,oa O;olk;</t>
  </si>
  <si>
    <t>ekrk dk uke</t>
  </si>
  <si>
    <t>laj{kd dk uke] lEcU/k o irk</t>
  </si>
  <si>
    <t/>
  </si>
  <si>
    <t xml:space="preserve">
</t>
  </si>
  <si>
    <t>Nk= dh tUe fnukad</t>
  </si>
  <si>
    <t>bl fo|ky; esa izos'k ds le; vk;q</t>
  </si>
  <si>
    <t>izos'k ls iwoZ ds fo|ky; dk uke] ftlesa Nk= us v/;;u fd;k gks</t>
  </si>
  <si>
    <t>iwoZ ds fo|ky; ls mÙkh.kZ d{kk</t>
  </si>
  <si>
    <t>;fn Nk= dk fookg gks x;k gks rks fookg dk fnukad</t>
  </si>
  <si>
    <t>o"kZ</t>
  </si>
  <si>
    <t>ekg</t>
  </si>
  <si>
    <t>tUe frfFk 'kCnksa esa%&amp;</t>
  </si>
  <si>
    <t>pkSng fnlEcj lu~ mUuhl lks fr;klh</t>
  </si>
  <si>
    <t>ys[k izek.k ¼l½</t>
  </si>
  <si>
    <t>izos'k ;k mÙkh.kZ</t>
  </si>
  <si>
    <t>bl fo|ky; esa d{kk mÙkh.kZ@vuqRrh.kZ djus dk fnukad</t>
  </si>
  <si>
    <t>mifLFkfr</t>
  </si>
  <si>
    <t>Nk= dk ifj.kke</t>
  </si>
  <si>
    <t>oSdfYid fo"k; tks fy, x, gksa</t>
  </si>
  <si>
    <t>Ldwy o"kZ esa Nk= dk vkpj.k rFkk dk;Z</t>
  </si>
  <si>
    <t>Nk= dh  mi- ehfVax</t>
  </si>
  <si>
    <t>dqy ehfVax</t>
  </si>
  <si>
    <t>ifj.kke</t>
  </si>
  <si>
    <t>Js.kh</t>
  </si>
  <si>
    <t>mRrh.kZ</t>
  </si>
  <si>
    <t>---</t>
  </si>
  <si>
    <t>f}rh;</t>
  </si>
  <si>
    <t>2- izekf.kr fd;k tkrk gS fd Ldwy dh Qhl Nk= dh rjQ ls ckdh ugha gSA</t>
  </si>
  <si>
    <t>1- izekf.kr fd;k tkrk gS fd mijksDr Nk= jftLVj esa f'k{kk foHkkx ds fu;ekuqlkj Nk= ds Ldwy NksMus ds fnu rd lHkh [kkuk iwfrZ      dj nh xbZ gSA</t>
  </si>
  <si>
    <t>TC OFFILINE</t>
  </si>
  <si>
    <t>LFkkukUrj.k izek.k i= vkWQykbZu</t>
  </si>
  <si>
    <t xml:space="preserve">                     d`i;k Lohd`fr iznku djkus dh d`ik djkosa A</t>
  </si>
  <si>
    <t xml:space="preserve">mi;qZDr fo"k;kUrxZr fuosnu gS fd </t>
  </si>
  <si>
    <t>2-'kkyk niZ.k ls dk;ZeqfDr vkns'k dh izfr A</t>
  </si>
  <si>
    <t>3-lUrku lEcU/kh /kks"k.kk ¼ LVkEi isij ij ½ dh izfr A</t>
  </si>
  <si>
    <t>fnuakd</t>
  </si>
  <si>
    <t xml:space="preserve">lwph Øekad </t>
  </si>
  <si>
    <t xml:space="preserve">     ofj"Brk Øekad </t>
  </si>
  <si>
    <t>l=</t>
  </si>
  <si>
    <t>2016&amp;17</t>
  </si>
  <si>
    <t xml:space="preserve">okf"kZd dk;Z ewY;kadu </t>
  </si>
  <si>
    <t>¼o"kZ 2016 &amp;2017½</t>
  </si>
  <si>
    <t xml:space="preserve">in dk uke &amp; </t>
  </si>
  <si>
    <t>jkT; f'k{kk lsok vf/kdkfj;ksa ds fy,
¼O;k[;krk ,oa Åij ds inksa gsrq½</t>
  </si>
  <si>
    <t>1- uke &amp;</t>
  </si>
  <si>
    <t xml:space="preserve"> iq=@iq=h@ifRu Jh</t>
  </si>
  <si>
    <t>Jh x.kir yky ikyhoky</t>
  </si>
  <si>
    <t>2- tUe frfFk</t>
  </si>
  <si>
    <t xml:space="preserve">         x`g ftyk</t>
  </si>
  <si>
    <t xml:space="preserve">3- leh{kk/khu vof/k ds nkSjku in rFkk LFkku </t>
  </si>
  <si>
    <t>4- izfrosnd vf/kdkjh ds v/khu dh xbZ lsok vof/k fnukad</t>
  </si>
  <si>
    <t>01.07.2016</t>
  </si>
  <si>
    <t xml:space="preserve">ls fnukad </t>
  </si>
  <si>
    <t>30.06.2017</t>
  </si>
  <si>
    <r>
      <t>5- vodk'k</t>
    </r>
    <r>
      <rPr>
        <sz val="12"/>
        <color theme="1"/>
        <rFont val="DevLys 010"/>
      </rPr>
      <t>@</t>
    </r>
    <r>
      <rPr>
        <sz val="14"/>
        <color theme="1"/>
        <rFont val="DevLys 010"/>
      </rPr>
      <t>izf'k{k.k ds nkSjku vuqifLFkfr dh dkykof/k fnukad</t>
    </r>
  </si>
  <si>
    <t>6- eq[; ikfj.kkfed dk;ksZ ds fy, fu/kkZfjr y{;ksa¼d`i;k fofufnZ"V djsa½ds vuqlkj LO;a }kjk fd;k x;k ewY;kadu%&amp;</t>
  </si>
  <si>
    <t>Ø-
la-</t>
  </si>
  <si>
    <t>miyfC/k;ksa esa deh dk 
dkj.k¼;fn dksbZ gks rks½
,oa fo'ks"k ;ksxnku</t>
  </si>
  <si>
    <t xml:space="preserve"> 'kSf{kd</t>
  </si>
  <si>
    <t>i</t>
  </si>
  <si>
    <t>dk;kZy; Lrj ij larks"ktud Hkjh xbZ A</t>
  </si>
  <si>
    <t>ii</t>
  </si>
  <si>
    <t>lg 'kSf{kd</t>
  </si>
  <si>
    <t>HkkSfrd</t>
  </si>
  <si>
    <t>ukekadu</t>
  </si>
  <si>
    <t>Bgjko</t>
  </si>
  <si>
    <t>xq.koÙkk</t>
  </si>
  <si>
    <t>d{kk fujh{k.k</t>
  </si>
  <si>
    <t>lkeqnkf;d lgHkkfxrk</t>
  </si>
  <si>
    <t>7- ijh{kk ifj.kke %&amp;</t>
  </si>
  <si>
    <t>fo|kfFkZ;ksa dh la[;k</t>
  </si>
  <si>
    <r>
      <t>60</t>
    </r>
    <r>
      <rPr>
        <sz val="11"/>
        <color theme="1"/>
        <rFont val="Times New Roman"/>
        <family val="1"/>
      </rPr>
      <t>%</t>
    </r>
    <r>
      <rPr>
        <sz val="13"/>
        <color theme="1"/>
        <rFont val="Times New Roman"/>
        <family val="1"/>
      </rPr>
      <t xml:space="preserve"> </t>
    </r>
    <r>
      <rPr>
        <sz val="13"/>
        <color theme="1"/>
        <rFont val="DevLys 010"/>
      </rPr>
      <t>,oa blls vf/kd vad
izkIr djus okyksa dh la[;k</t>
    </r>
  </si>
  <si>
    <r>
      <t>mÙkhZ.k izfr'kr</t>
    </r>
    <r>
      <rPr>
        <sz val="11"/>
        <color theme="1"/>
        <rFont val="DevLys 010"/>
      </rPr>
      <t>@</t>
    </r>
    <r>
      <rPr>
        <sz val="13"/>
        <color theme="1"/>
        <rFont val="DevLys 010"/>
      </rPr>
      <t xml:space="preserve">
xzsM</t>
    </r>
  </si>
  <si>
    <t>ijh{kk esa izfo"B</t>
  </si>
  <si>
    <t>mÙkhZ.k</t>
  </si>
  <si>
    <t>vi</t>
  </si>
  <si>
    <t>vii</t>
  </si>
  <si>
    <t>viii</t>
  </si>
  <si>
    <t>ix</t>
  </si>
  <si>
    <t>x</t>
  </si>
  <si>
    <t>xi</t>
  </si>
  <si>
    <t>xii</t>
  </si>
  <si>
    <t>uksV&amp;¼O;k[;krk@o-v-@iz/kkukpk;Z }kjk Hkjk tkos rFkk laLFkk iz/kku d{kkokj fo|ky+A13 ds vkSlr ifj.kke ds lkFk&amp;LkkFk ds fo"k; f'k{k.k dk ifj.kke Hkh vafdr djsxs½</t>
  </si>
  <si>
    <t>8- fujh{k.k ¼lHkh fujh{k.k vf/kdkfj;ksa ds fy;s½</t>
  </si>
  <si>
    <t>o"kZ Hkj ds fy;s fu/kkZfjr y{;</t>
  </si>
  <si>
    <t>o"kZ Hkj esa fd;s x;s fujh{k.k</t>
  </si>
  <si>
    <t>izfr'kr</t>
  </si>
  <si>
    <t>fu/kkZfjr y{; iw.kZ ugh fd;s
 tkus dk dkj.k</t>
  </si>
  <si>
    <t>fo'ks"k</t>
  </si>
  <si>
    <t>9- eq[;ky; ds vfrfjDr {ks= esa jk=h foJke ¼dsoy fujh{k.k vf/kdkfj;ksa ds fy;s½</t>
  </si>
  <si>
    <t>10- o"kZ ds nkSjku izkIr izf'k{k.k dk fooj.k %&amp;</t>
  </si>
  <si>
    <t>izf'k{k.k dk izdkj</t>
  </si>
  <si>
    <t>izf'k{k.k ls izkIr miyfC/k dk mYys[k</t>
  </si>
  <si>
    <r>
      <t xml:space="preserve">11- izfrosfnr vf/kdkjh }kjk fd, x, fo'ks"k mYys[kuh; dk;ksZ dk laf{kIr fooj.k </t>
    </r>
    <r>
      <rPr>
        <sz val="12"/>
        <color theme="1"/>
        <rFont val="DevLys 010"/>
      </rPr>
      <t>¼mikcU/k layXu ugha fd;k tk,</t>
    </r>
    <r>
      <rPr>
        <sz val="14"/>
        <color theme="1"/>
        <rFont val="DevLys 010"/>
      </rPr>
      <t>½</t>
    </r>
  </si>
  <si>
    <t>izfrosfnr vf/kdkjh ds gLrk{kj</t>
  </si>
  <si>
    <t>izfrosnd vf/kdkjh dks izLrqr fd, tkus dk fnukad</t>
  </si>
  <si>
    <t xml:space="preserve">inuke </t>
  </si>
  <si>
    <r>
      <t xml:space="preserve">eq[; ikfj.kkfed dk;Z
</t>
    </r>
    <r>
      <rPr>
        <sz val="10"/>
        <color theme="1"/>
        <rFont val="Arial Narrow"/>
        <family val="2"/>
      </rPr>
      <t>(Key result areas)</t>
    </r>
  </si>
  <si>
    <r>
      <t xml:space="preserve">fu/kZfjr y{;
</t>
    </r>
    <r>
      <rPr>
        <sz val="10"/>
        <color theme="1"/>
        <rFont val="Arial Narrow"/>
        <family val="2"/>
      </rPr>
      <t>(Targets)</t>
    </r>
    <r>
      <rPr>
        <sz val="10"/>
        <color theme="1"/>
        <rFont val="DevLys 010"/>
      </rPr>
      <t xml:space="preserve">
 </t>
    </r>
  </si>
  <si>
    <r>
      <t xml:space="preserve">okLrfod miyfC/k;k¡
</t>
    </r>
    <r>
      <rPr>
        <sz val="10"/>
        <color theme="1"/>
        <rFont val="Arial Narrow"/>
        <family val="2"/>
      </rPr>
      <t xml:space="preserve">(Actual Achievements)
</t>
    </r>
    <r>
      <rPr>
        <sz val="10"/>
        <color theme="1"/>
        <rFont val="DevLys 010"/>
      </rPr>
      <t>foHkkxh;@ifj;kstuk</t>
    </r>
  </si>
  <si>
    <t xml:space="preserve">ACR </t>
  </si>
  <si>
    <t>okf"kZd dk;Z ewY;kadu izfrosnu</t>
  </si>
  <si>
    <t>inLFkkiu LFkku  %&amp;</t>
  </si>
  <si>
    <t>LFkkukUrj.k@inkSUufr ij dk;Zxzg.k djus dk izkFkZuk i=</t>
  </si>
  <si>
    <t xml:space="preserve">izalx %&amp; </t>
  </si>
  <si>
    <t xml:space="preserve">t; Jh jke </t>
  </si>
  <si>
    <r>
      <t xml:space="preserve">T.C. </t>
    </r>
    <r>
      <rPr>
        <sz val="16"/>
        <rFont val="DevLys 010"/>
      </rPr>
      <t>dk izkFkZuk &amp; i=</t>
    </r>
  </si>
  <si>
    <t>fo"k; %&amp;</t>
  </si>
  <si>
    <r>
      <t xml:space="preserve">T.C. </t>
    </r>
    <r>
      <rPr>
        <sz val="16"/>
        <rFont val="DevLys 010"/>
      </rPr>
      <t>dk izek.k &amp; i= pkgus ckcr A</t>
    </r>
  </si>
  <si>
    <t>eksgn;th]</t>
  </si>
  <si>
    <t xml:space="preserve">mi;qZDr fo"k;kUrxZr fuosnu gS fd eSaus LFkkuh; fo?kky; ls l= </t>
  </si>
  <si>
    <t xml:space="preserve">dh vadrkfydk,sa blds lkFk layXu dj jgk gwWA </t>
  </si>
  <si>
    <t xml:space="preserve">fnukad&amp; </t>
  </si>
  <si>
    <t xml:space="preserve">izkFkhZ ds gLrk{kj </t>
  </si>
  <si>
    <t xml:space="preserve">vns; izek.k&amp;i= </t>
  </si>
  <si>
    <t>1 iqLdky;</t>
  </si>
  <si>
    <t>2+ ijh{kk</t>
  </si>
  <si>
    <t>3+ foKku</t>
  </si>
  <si>
    <t xml:space="preserve">4+ Hkqxksy </t>
  </si>
  <si>
    <t>5+ dk;kZy;</t>
  </si>
  <si>
    <t>6+ [ksydqn</t>
  </si>
  <si>
    <t>7+ ,ulhlh@,u,l,l</t>
  </si>
  <si>
    <t>8+ ,lihlh@LdkmV</t>
  </si>
  <si>
    <t xml:space="preserve">9+ vU; </t>
  </si>
  <si>
    <t>vkKk</t>
  </si>
  <si>
    <t xml:space="preserve">dk;kZy; mi;ksxkFkZ </t>
  </si>
  <si>
    <t xml:space="preserve">LdkWyj uEcj&amp; </t>
  </si>
  <si>
    <t xml:space="preserve">jktdh; jlhn la[;k&amp;               </t>
  </si>
  <si>
    <t>fnukad&amp;</t>
  </si>
  <si>
    <t>jkf'k&amp;</t>
  </si>
  <si>
    <t>izkIr dhA</t>
  </si>
  <si>
    <t>dk;kZy; izHkkjh</t>
  </si>
  <si>
    <t>2020-2021</t>
  </si>
  <si>
    <t xml:space="preserve">es d{kk </t>
  </si>
  <si>
    <t xml:space="preserve">esa fu;fer v/;;u fd;k vkSj mRrh.kZ @vuqRrh.kZ@ iwjd jgk@ jgh gwWA </t>
  </si>
  <si>
    <t>12 ,</t>
  </si>
  <si>
    <t xml:space="preserve">vU;=@mPp v/;;u djus@vko';d dkj.k gsrq eq&gt;s Vh+lh dh vko';drk gSA </t>
  </si>
  <si>
    <t xml:space="preserve">d`i;k Vh-Lkh- fnykus dh d`ik djkosaA LFkkuh; fo?kky; }kjk nh xbZ lHkh d{kkvksa </t>
  </si>
  <si>
    <t>22.01.2021</t>
  </si>
  <si>
    <t xml:space="preserve">firk dk uke %&amp; </t>
  </si>
  <si>
    <t xml:space="preserve">d{kk %&amp; </t>
  </si>
  <si>
    <t>oxZ %&amp;</t>
  </si>
  <si>
    <t>fuoklh %&amp;</t>
  </si>
  <si>
    <t>eksckbZy uEcj %&amp;</t>
  </si>
  <si>
    <t>dey rykbZ]dkadjksyh</t>
  </si>
  <si>
    <t xml:space="preserve"> ,</t>
  </si>
  <si>
    <t>Hkxorh yky luk&lt;;</t>
  </si>
  <si>
    <t>lqUnj yky th luk&lt;;</t>
  </si>
  <si>
    <t>mijksDr Nk=@Nk=k dks fu;ekuqlkj 'kqYd izkIr dj Vh +lh + tkjh dh tkosaA</t>
  </si>
  <si>
    <t xml:space="preserve">iz/kkukpk;Z@iz/kkuk/;kid </t>
  </si>
  <si>
    <t>TC APPLICATION</t>
  </si>
  <si>
    <t>LFkkukUrj.k izek.k i= pkgus gsrq izkFkZuk i= vkWQykbZu</t>
  </si>
  <si>
    <t>lqUnj yky luk&lt;;</t>
  </si>
  <si>
    <t>vksMk</t>
  </si>
  <si>
    <t>jktw ckbZ luk&lt;;</t>
  </si>
  <si>
    <t>jk-ek-fo-vksMk</t>
  </si>
  <si>
    <t>izFke</t>
  </si>
  <si>
    <r>
      <t>;g cgqmn~ns'; dk;kZy; dk;Z izksxzke</t>
    </r>
    <r>
      <rPr>
        <sz val="16"/>
        <rFont val="DevLys 010"/>
      </rPr>
      <t xml:space="preserve"> </t>
    </r>
    <r>
      <rPr>
        <sz val="14"/>
        <rFont val="Times New Roman"/>
        <family val="1"/>
      </rPr>
      <t>MULTIPURPOSE OFFICE WORK SOFTWARE</t>
    </r>
    <r>
      <rPr>
        <sz val="16"/>
        <rFont val="Times New Roman"/>
        <family val="1"/>
      </rPr>
      <t xml:space="preserve"> </t>
    </r>
    <r>
      <rPr>
        <sz val="16"/>
        <rFont val="DevLys 010"/>
      </rPr>
      <t xml:space="preserve">cukus esa Jheku nqxkZ 'kadj th esukfj;k] Jheku toku flag th HkkVh] is esustj bUQks xzqi pSuy ds ,Mfeu iSuy lnL;ksa rFkk vU; lHkh lnL;ksa </t>
    </r>
    <r>
      <rPr>
        <sz val="16"/>
        <rFont val="Kruti Dev 010"/>
      </rPr>
      <t>ftUgksuas izR;{k ;k vizR;{k :i ls lg;ksx fn;k gS] mudk eSa vkHkkjh gwWaA</t>
    </r>
  </si>
  <si>
    <r>
      <t xml:space="preserve">bl cgqmn~ns'; dk;kZy; dk;Z izksxzke esa vkidks dsoy ekLVj 'khV esa ihys jax ds </t>
    </r>
    <r>
      <rPr>
        <sz val="13"/>
        <rFont val="Times New Roman"/>
        <family val="1"/>
      </rPr>
      <t>CELL</t>
    </r>
    <r>
      <rPr>
        <sz val="16"/>
        <rFont val="Kruti Dev 010"/>
      </rPr>
      <t xml:space="preserve"> esa MkVk Hkjuk gSA lkFk gh dqN 'khVksa esa ihys jax ds </t>
    </r>
    <r>
      <rPr>
        <sz val="13"/>
        <rFont val="Times New Roman"/>
        <family val="1"/>
      </rPr>
      <t>CELL</t>
    </r>
    <r>
      <rPr>
        <sz val="16"/>
        <rFont val="Kruti Dev 010"/>
      </rPr>
      <t xml:space="preserve"> esa viuh vko';drkuqlkj MkVk Hkj dj fizUV ysossaA</t>
    </r>
  </si>
  <si>
    <r>
      <t xml:space="preserve">fdlh Hkh izdkj dh =qfV] leL;k ;k lq&gt;ko gks rks lknj vkefU=r gS ysfdu d`i;k eq&gt;s Qksu ugha djsaA dsoy </t>
    </r>
    <r>
      <rPr>
        <sz val="13"/>
        <rFont val="Times New Roman"/>
        <family val="1"/>
      </rPr>
      <t>WHATS APP</t>
    </r>
    <r>
      <rPr>
        <sz val="16"/>
        <rFont val="Times New Roman"/>
        <family val="1"/>
      </rPr>
      <t xml:space="preserve"> </t>
    </r>
    <r>
      <rPr>
        <sz val="16"/>
        <rFont val="Kruti Dev 010"/>
      </rPr>
      <t xml:space="preserve">ij eSlst dj nsosaA vkidh leL;k dk lek/kku fuf'pr :i ls gks tk;sxkA vfrvko';d gksus ij eSa Lo;a vkidks t:j Qksu d:axkA bldks vkSj vf/kd csgrj cukus gsrq vkids vewY; lq&gt;ko dsoy </t>
    </r>
    <r>
      <rPr>
        <sz val="16"/>
        <rFont val="Times New Roman"/>
        <family val="1"/>
      </rPr>
      <t xml:space="preserve"> </t>
    </r>
    <r>
      <rPr>
        <sz val="13"/>
        <rFont val="Times New Roman"/>
        <family val="1"/>
      </rPr>
      <t>WHATS APP</t>
    </r>
    <r>
      <rPr>
        <sz val="16"/>
        <rFont val="Kruti Dev 010"/>
      </rPr>
      <t xml:space="preserve"> ij lknj vkeaf=r gSA</t>
    </r>
  </si>
  <si>
    <t>;g cgqmn~ns'; dk;kZy; dk;Z izksxzke lHkh foHkkx ds dkfeZdkas ds fy, leku :i ls rS;kj fd;k x;k gSA ladyu ,oa x.kuk esa iw.kZ lko/kkuh j[kh xbZ gS ] fQj Hkh =qfV ;k fdlh Hkh izdkj dh fofHkUurk dh fLFkfr esa foHkkx ds fu;e gh loksZijh ekU; gkssxsaA rS;kj drkZ dk dksbZ mRrjnkf;Ro ugha gksxkA</t>
  </si>
  <si>
    <r>
      <t xml:space="preserve">lcls igys </t>
    </r>
    <r>
      <rPr>
        <sz val="13"/>
        <rFont val="Times New Roman"/>
        <family val="1"/>
      </rPr>
      <t>WWW.RAJSEVAK.COM APP</t>
    </r>
    <r>
      <rPr>
        <sz val="16"/>
        <rFont val="Times New Roman"/>
        <family val="1"/>
      </rPr>
      <t xml:space="preserve"> </t>
    </r>
    <r>
      <rPr>
        <sz val="16"/>
        <rFont val="DevLys 010"/>
      </rPr>
      <t xml:space="preserve"> ls vki ;g izksxzke MkmuyksM djsaA</t>
    </r>
  </si>
  <si>
    <r>
      <t xml:space="preserve">bl cgqmn~ns'; dk;kZy; dk;Z izksxzke esa dsoy ekLVj </t>
    </r>
    <r>
      <rPr>
        <sz val="13"/>
        <rFont val="Times New Roman"/>
        <family val="1"/>
      </rPr>
      <t>MASTER</t>
    </r>
    <r>
      <rPr>
        <sz val="16"/>
        <rFont val="Times New Roman"/>
        <family val="1"/>
      </rPr>
      <t xml:space="preserve"> </t>
    </r>
    <r>
      <rPr>
        <sz val="16"/>
        <rFont val="Kruti Dev 010"/>
      </rPr>
      <t xml:space="preserve">'khV esa ihys dyj ds </t>
    </r>
    <r>
      <rPr>
        <sz val="13"/>
        <rFont val="Times New Roman"/>
        <family val="1"/>
      </rPr>
      <t>CELL</t>
    </r>
    <r>
      <rPr>
        <sz val="16"/>
        <rFont val="Kruti Dev 010"/>
      </rPr>
      <t xml:space="preserve"> esa ,oa lkFk gh dqN 'khVksa esa ihys dyj dh </t>
    </r>
    <r>
      <rPr>
        <sz val="13"/>
        <rFont val="Times New Roman"/>
        <family val="1"/>
      </rPr>
      <t>CELL</t>
    </r>
    <r>
      <rPr>
        <sz val="16"/>
        <rFont val="Kruti Dev 010"/>
      </rPr>
      <t xml:space="preserve"> esa lko/kkuhiwoZd ,oa viuh vko';drkuqlkj Hkjdj lso djuk gSA flQZ </t>
    </r>
    <r>
      <rPr>
        <sz val="16"/>
        <rFont val="Times New Roman"/>
        <family val="1"/>
      </rPr>
      <t>A4</t>
    </r>
    <r>
      <rPr>
        <sz val="16"/>
        <rFont val="Kruti Dev 010"/>
      </rPr>
      <t xml:space="preserve"> lkbZt esa fizUV fudkyuk gSA </t>
    </r>
  </si>
  <si>
    <t>PRIVILEGE LEAVE</t>
  </si>
  <si>
    <t>HALF PAY LEAVE</t>
  </si>
  <si>
    <t xml:space="preserve">v)Zosru vodk'k </t>
  </si>
  <si>
    <t>LEAVE NOT DUE LEAVE</t>
  </si>
  <si>
    <t>EXTRA ORDINARY LEAVE</t>
  </si>
  <si>
    <t xml:space="preserve">izlwfr@ekr`Ro vodk'k </t>
  </si>
  <si>
    <t>MATERNITY LEAVE</t>
  </si>
  <si>
    <t xml:space="preserve">larku ns[kHkky vodk'k </t>
  </si>
  <si>
    <t>105 ls 108</t>
  </si>
  <si>
    <t>CASUAL LEAVE</t>
  </si>
  <si>
    <t xml:space="preserve">laØked jksx fujks/kkodk'k </t>
  </si>
  <si>
    <t>QUARENTINE LEAVE</t>
  </si>
  <si>
    <t>NON PUERPERAL /VASECTOMY LEAVE</t>
  </si>
  <si>
    <t>93¼1½ o 94</t>
  </si>
  <si>
    <t xml:space="preserve">fo'ks"k vleZFkrk vodk'k </t>
  </si>
  <si>
    <t xml:space="preserve">larku nÙkdxzg.k vodk'k </t>
  </si>
  <si>
    <t>CHILD ADOPTION LEAVE</t>
  </si>
  <si>
    <t>COMPENSATION CASUAL LEAVE</t>
  </si>
  <si>
    <t>vodk'k izkFkZuk i= ¼dk;kZy;k/;{k gsrq½</t>
  </si>
  <si>
    <t>vodk'k ls iqu% dk;ZHHkkj xzg.k djus dk izkFkZuk i= ¼dk;kZy;k/;{k gsrq½</t>
  </si>
  <si>
    <t>vodk'k izkFkZuk i= ¼dkfeZd gsrq½</t>
  </si>
  <si>
    <t>vodk'k ls iqu% dk;ZHHkkj xzg.k djus dk izkFkZuk i= ¼dkfeZd gsrq½</t>
  </si>
  <si>
    <t>CHILD CARE LEAVE SENCTION ORDER</t>
  </si>
  <si>
    <t>dk;Zxzg.k dky ds ,ot esa mikftZr vodk'k tksM+us ckcr izkFkZuk i=</t>
  </si>
  <si>
    <t>APPLICATION FOR JOINING TIME REMAINING PL</t>
  </si>
  <si>
    <t>dk;Zxzg.k dky ds ,ot esa mikftZr vodk'k Lohd`fr vkns'k</t>
  </si>
  <si>
    <t>APPLICATION FOR JOINING TIME PL SENCTION</t>
  </si>
  <si>
    <t>dk;Zxzg.k dky ds ,ot esa mikftZr vodk'k gsrq mifLFkfr izek.k i=</t>
  </si>
  <si>
    <t>jksx vkjksX; izek.k i= ¼vjktif=r½</t>
  </si>
  <si>
    <t>jksx vkjksX; izek.k i= ¼jktif=r½</t>
  </si>
  <si>
    <t>SICKNESS &amp; FITNESS GAZETTED HINDI</t>
  </si>
  <si>
    <t>ANNUAL INCERMENT ORDER</t>
  </si>
  <si>
    <t xml:space="preserve">PL SURRENDER CONSENT </t>
  </si>
  <si>
    <t>PL SURRENDER ORDER</t>
  </si>
  <si>
    <t>ACP PAY FIXATION ORDER</t>
  </si>
  <si>
    <t>GA 141 REGULAR SERVICE</t>
  </si>
  <si>
    <t>NO DUES CERTIFICATE</t>
  </si>
  <si>
    <t>larku lEcU/kh /kks"k.kk i=</t>
  </si>
  <si>
    <t>CHILD DECLARATION FORM</t>
  </si>
  <si>
    <t>mifLFkfr izek.k i=</t>
  </si>
  <si>
    <t>ATTENDENCE CERTIFICATE</t>
  </si>
  <si>
    <t>jDrnku djus dk mifLFkfr izek.k i=</t>
  </si>
  <si>
    <t>BLOOD DONATION CERTIFICATE</t>
  </si>
  <si>
    <t>TRANSFER PARMOTION JOINING APPLICATION</t>
  </si>
  <si>
    <t xml:space="preserve"> 'kqYd fooj.k</t>
  </si>
  <si>
    <t>fo/kkFkhZ 'kqYd C;kSjk</t>
  </si>
  <si>
    <t>BUDGET DEMAND FORMATE</t>
  </si>
  <si>
    <t>COMPENSATION BOND FORM</t>
  </si>
  <si>
    <t>TENDER COMPARISION DETAIL FOR BOOKS</t>
  </si>
  <si>
    <t>TENDER COMPARISON DETAIL FOR OTHER WORKS</t>
  </si>
  <si>
    <t>SI LOAN INTEREST CALCULATOR</t>
  </si>
  <si>
    <t>LAST PAY CERTIFICATE (LPC)</t>
  </si>
  <si>
    <t>GPF Rates</t>
  </si>
  <si>
    <t>f'k{kd nSufUnuh izkfIr gLrk{kj djkus gsrq</t>
  </si>
  <si>
    <t>mi;ksfxrk izek.k i= lexz f'k{kk</t>
  </si>
  <si>
    <t>fodkl en ls lelk en esa O;; LFkkukUrfjr djus dk Lohd`fr vkns'k</t>
  </si>
  <si>
    <t>Nk=dks"k en ls lelk en esa O;; LFkkukUrfjr djus dk Lohd`fr vkns'k</t>
  </si>
  <si>
    <t>BLANK LEAVE APPLICATION ENGLISH</t>
  </si>
  <si>
    <t xml:space="preserve">BLANK LEAVE FORM </t>
  </si>
  <si>
    <t>BLANK APPLICATION FOR CHILD CARE</t>
  </si>
  <si>
    <t>BLANK SICKNESS &amp; FITNESS CERTIFI</t>
  </si>
  <si>
    <t>BLANK ACTUAL JOURNEY  PROGRAMME</t>
  </si>
  <si>
    <t>BLANK VOUCHER</t>
  </si>
  <si>
    <t xml:space="preserve">   tc rd iwjs o"kZ dkfeZd dk;Z ugha djsxk mls mikftZr vodk'k ykHk ns; ugha gksxkA</t>
  </si>
  <si>
    <t xml:space="preserve">7-  fdlh Hkh dkfeZd dks lkekU;r% ,d le; esa 120 fnu ls vf/kd vof/k dk mikftZr vodk'k </t>
  </si>
  <si>
    <t xml:space="preserve">   ns; ugha gS pkgs mlds [kkrsa esa 300 fnukas dk cSysUl D;ksa u gksA ekU;rk izkIr fpfdRlky; esa  </t>
  </si>
  <si>
    <t xml:space="preserve">   Vh-ch-] dSalj jksx] dks&lt;+ vFkok ekufld jksx ds funku dh fpfdRlk djokus ij vko';d gks</t>
  </si>
  <si>
    <t xml:space="preserve">   rks 300 fnu rd dk mikftZr vodk'k ns; gksus ij ,d lkFk Lohd`r fd;k tk ldrk gSA</t>
  </si>
  <si>
    <t xml:space="preserve">9- iz'kklfud dkj.kksa ls LFkkukUrj.k ij Hkh mikftZr vodk'k ns; gksrk gSA tks 1000 fd-eh- rd </t>
  </si>
  <si>
    <t xml:space="preserve">  10 fnol dk gksxkA</t>
  </si>
  <si>
    <t xml:space="preserve">10- ;fn fdlh f'k{kd dks xzh"ekodk'k ;k vU; vodk'kksa esa egRoiw.kZ jktdh; dk;Z ds fy, </t>
  </si>
  <si>
    <t xml:space="preserve">    yxk;k tkrk gS rks mls 3 fnol ds cnys 1 fnu dk mikftZr vodk'k ns; gksxkA</t>
  </si>
  <si>
    <t>3- mikftZr vodk'k [kkrk loZ izFke fu;qfDr frfFk ls 31 fnlEcj rd dk gh ysuk gSA blds i'pkr~ 01 tuojh ls 31 fnlEcj rd dk la/kkfjr djuk gSA</t>
  </si>
  <si>
    <t>v/kZ osru vodk'k ¼,p-ih-,y-½ vkj-,l-vkj-93¼1½ o 94</t>
  </si>
  <si>
    <r>
      <t>vkdfLed vodk'k ¼lh,y½ jk-ls-fu- Hkkx 2 ifjf'k"V&amp;1¼</t>
    </r>
    <r>
      <rPr>
        <b/>
        <sz val="18"/>
        <rFont val="Times New Roman"/>
        <family val="1"/>
      </rPr>
      <t>III</t>
    </r>
    <r>
      <rPr>
        <b/>
        <sz val="18"/>
        <rFont val="DevLys 010"/>
      </rPr>
      <t>½</t>
    </r>
  </si>
  <si>
    <r>
      <t>¼ cU/;kdj.k vodk'k jk-ls-fu- Hkkx 2 ifjf'k"V&amp;1¼</t>
    </r>
    <r>
      <rPr>
        <b/>
        <sz val="20"/>
        <rFont val="Times New Roman"/>
        <family val="1"/>
      </rPr>
      <t>III</t>
    </r>
    <r>
      <rPr>
        <b/>
        <sz val="20"/>
        <rFont val="DevLys 010"/>
      </rPr>
      <t xml:space="preserve">½½ </t>
    </r>
  </si>
  <si>
    <r>
      <t>lh-lh-,y- ¼{kfriwfrZ vodk'k½ jk-ls-fu- Hkkx 2 ifjf'k"V&amp;1¼</t>
    </r>
    <r>
      <rPr>
        <b/>
        <sz val="20"/>
        <rFont val="Times New Roman"/>
        <family val="1"/>
      </rPr>
      <t>IIIA</t>
    </r>
    <r>
      <rPr>
        <b/>
        <sz val="20"/>
        <rFont val="DevLys 010"/>
      </rPr>
      <t>½</t>
    </r>
  </si>
  <si>
    <r>
      <t>¼ DokjUVkbu vodk'k ½ jk-ls-fu- Hkkx 2 ifjf'k"V&amp;1¼</t>
    </r>
    <r>
      <rPr>
        <b/>
        <sz val="20"/>
        <rFont val="Times New Roman"/>
        <family val="1"/>
      </rPr>
      <t>IV</t>
    </r>
    <r>
      <rPr>
        <b/>
        <sz val="20"/>
        <rFont val="DevLys 010"/>
      </rPr>
      <t>½</t>
    </r>
  </si>
  <si>
    <t>REMARK OF CONTROLLING OFFICER LEAVE RECOMMENDED / LEAVE NOT RECOMMENDED</t>
  </si>
  <si>
    <t>SIGNATURE OF DDO</t>
  </si>
  <si>
    <t>DESIGNATION : PRINCIPAL</t>
  </si>
  <si>
    <t>OFFICE: G.S.S.S.KANKROLI</t>
  </si>
  <si>
    <t>19.04.2002</t>
  </si>
  <si>
    <t>BHASKAR SANADHYA</t>
  </si>
  <si>
    <t>CHILD CARE</t>
  </si>
  <si>
    <t>ON DUTY PL</t>
  </si>
  <si>
    <t>laLFkkiu 'kk[kk</t>
  </si>
  <si>
    <t>ys[kk 'kk[kk</t>
  </si>
  <si>
    <t>lkekU; 'kk[kk</t>
  </si>
  <si>
    <t>Hk.Mkj 'kk[kk</t>
  </si>
  <si>
    <t>ijh{kk 'kk[kk</t>
  </si>
  <si>
    <t>iqLrdky; 'kk[kk</t>
  </si>
  <si>
    <t>vns;</t>
  </si>
  <si>
    <t xml:space="preserve">               laLFkkiz/kku %&amp; Jh  iz/kkukpk;Z                   eksckbZy uaEcj 8209921634  fnukad 06-01-2021</t>
  </si>
  <si>
    <t>Mr. sanadhya</t>
  </si>
  <si>
    <t>Mr. trivedi</t>
  </si>
  <si>
    <t>¼ lsfel dksM &amp; 1234567891234 ½</t>
  </si>
  <si>
    <r>
      <t xml:space="preserve">lk-fo-ys-fu-HkkxAA &amp; fu;e 21 </t>
    </r>
    <r>
      <rPr>
        <sz val="16"/>
        <rFont val="Times New Roman"/>
        <family val="1"/>
      </rPr>
      <t>(ii)</t>
    </r>
  </si>
  <si>
    <t xml:space="preserve">Jh  lqUnj yky th </t>
  </si>
  <si>
    <t>Fully-Vouched Contingent Bill</t>
  </si>
  <si>
    <t>ifjiw.kZ vU; &amp; O;; fcy</t>
  </si>
  <si>
    <r>
      <t>Bill No-/</t>
    </r>
    <r>
      <rPr>
        <sz val="14"/>
        <rFont val="Kruti Dev 010"/>
      </rPr>
      <t xml:space="preserve"> </t>
    </r>
    <r>
      <rPr>
        <b/>
        <sz val="14"/>
        <rFont val="Kruti Dev 010"/>
      </rPr>
      <t>fcy la[;</t>
    </r>
    <r>
      <rPr>
        <sz val="14"/>
        <rFont val="Kruti Dev 010"/>
      </rPr>
      <t xml:space="preserve">k                                  </t>
    </r>
    <r>
      <rPr>
        <sz val="14"/>
        <rFont val="Times New Roman"/>
        <family val="1"/>
      </rPr>
      <t>STATE…RAJASTHAN</t>
    </r>
  </si>
  <si>
    <t>State</t>
  </si>
  <si>
    <r>
      <t>Head of Account /</t>
    </r>
    <r>
      <rPr>
        <b/>
        <sz val="14"/>
        <rFont val="Kruti Dev 010"/>
      </rPr>
      <t>fglkc dk en</t>
    </r>
  </si>
  <si>
    <t>Ø-la</t>
  </si>
  <si>
    <r>
      <t xml:space="preserve">Rs. </t>
    </r>
    <r>
      <rPr>
        <b/>
        <sz val="14"/>
        <rFont val="Kruti Dev 010"/>
      </rPr>
      <t>:-</t>
    </r>
  </si>
  <si>
    <r>
      <t xml:space="preserve">P. </t>
    </r>
    <r>
      <rPr>
        <b/>
        <sz val="14"/>
        <rFont val="Kruti Dev 010"/>
      </rPr>
      <t>iSls</t>
    </r>
  </si>
  <si>
    <r>
      <t>Rs.</t>
    </r>
    <r>
      <rPr>
        <b/>
        <sz val="14"/>
        <rFont val="Kruti Dev 010"/>
      </rPr>
      <t>:i;s</t>
    </r>
  </si>
  <si>
    <r>
      <t xml:space="preserve">P. </t>
    </r>
    <r>
      <rPr>
        <b/>
        <sz val="14"/>
        <rFont val="Kruti Dev 010"/>
      </rPr>
      <t>isSls</t>
    </r>
  </si>
  <si>
    <t>dk;kZy; esa izkIr lkexzh %&amp; LVs'kujh</t>
  </si>
  <si>
    <t>To be entered Drawing Officer</t>
  </si>
  <si>
    <t>(I)  I Cerity that the Expenditure included in this bill could not , with due regard to the interwst of the public service, be avoided,I certity that to , the best of my knowledge and bilief the apayment entered in this bill  have been duly made to the parties ebtitled to receive them with  the exceptions noted below which exceed the balance of the permanent advance and will be paid on receipt ofthe money drawn on this bill Vochhers for sall sums abouts 25 in amount are attached to dhis bill save those noted below which wikk be forwarded as soon as the alounts have been paid. I have as possible obtained Vochers for other sums and I am responsoble that they have been so defaced or mutiated that they can not be used agin. all work bills are annexed.</t>
  </si>
  <si>
    <r>
      <t xml:space="preserve">*(2)  Cetified that </t>
    </r>
    <r>
      <rPr>
        <sz val="10"/>
        <rFont val="Arial"/>
        <family val="2"/>
      </rPr>
      <t>all the article detailed in the Vochers attached to the bill and in those retained in my office have been accounted for in the Stock Register.</t>
    </r>
  </si>
  <si>
    <t>(3) Certified that all purchases bill for have beenj received in good order that their quantities are correct and their quality good that the rates paid are not in excess of the accepted and the marked rates and that suitable notes of payment have been recorded against the indents and invoices aincerned to prevent double payments.</t>
  </si>
  <si>
    <t xml:space="preserve">(4)  Certified that :- </t>
  </si>
  <si>
    <t>(a) the expenditure on conveyance hire included in this bill was actually incurred, was unavoidab,e and is within the Schduled scale of charges for conveyance used, and</t>
  </si>
  <si>
    <t>(b) the Government servant concened is not entitled to drawn traveling allowance under the ordinary rules for the journy and is not gradnted any compensatory leave and does not and will not otherwise receive any special remuneration for the performance fo the duty which necessitated the journey.</t>
  </si>
  <si>
    <t>This Certificate is required when proper store accounts of materials and stores purchased are required to be maintained.</t>
  </si>
  <si>
    <t>Received Coutents</t>
  </si>
  <si>
    <t>pay to ……………………………………………..   ( Designation)</t>
  </si>
  <si>
    <t>1. ………………………………….</t>
  </si>
  <si>
    <t>Signature of Messenger</t>
  </si>
  <si>
    <t>Whose specimen sinjgature below is hereby attested</t>
  </si>
  <si>
    <t>2………………………………….</t>
  </si>
  <si>
    <t>Signature of Drawing Officer</t>
  </si>
  <si>
    <t>For Treasury Use</t>
  </si>
  <si>
    <t>Treasury/ Bank</t>
  </si>
  <si>
    <t xml:space="preserve">Examined and entered </t>
  </si>
  <si>
    <t>Dated………………………..</t>
  </si>
  <si>
    <t>Accountant</t>
  </si>
  <si>
    <t>Station………………………..</t>
  </si>
  <si>
    <t>Paye's Discharge</t>
  </si>
  <si>
    <t>Paid Rs…………………………</t>
  </si>
  <si>
    <t>Received Rs …………………</t>
  </si>
  <si>
    <t>On………………………………….</t>
  </si>
  <si>
    <t>On………………………………</t>
  </si>
  <si>
    <t>Bank Seal</t>
  </si>
  <si>
    <t>Treasurer</t>
  </si>
  <si>
    <t>Manager</t>
  </si>
  <si>
    <t>Fro use in Accountant General's Office</t>
  </si>
  <si>
    <t>Gazelled Officer</t>
  </si>
  <si>
    <r>
      <t xml:space="preserve">S.Number of Sub-Vocher </t>
    </r>
    <r>
      <rPr>
        <b/>
        <sz val="12"/>
        <rFont val="Kruti Dev 010"/>
      </rPr>
      <t>mi&amp;okmpj dk Øekad</t>
    </r>
  </si>
  <si>
    <t>jktLFkku</t>
  </si>
  <si>
    <r>
      <t>Vocher No. /</t>
    </r>
    <r>
      <rPr>
        <b/>
        <sz val="14"/>
        <rFont val="Kruti Dev 010"/>
      </rPr>
      <t xml:space="preserve">okmpj Øekad </t>
    </r>
    <r>
      <rPr>
        <sz val="14"/>
        <rFont val="Kruti Dev 010"/>
      </rPr>
      <t>--------------------------------------------------------------</t>
    </r>
    <r>
      <rPr>
        <sz val="14"/>
        <rFont val="Times New Roman"/>
        <family val="1"/>
      </rPr>
      <t>of list of payment for the month of /</t>
    </r>
    <r>
      <rPr>
        <sz val="14"/>
        <rFont val="Kruti Dev 010"/>
      </rPr>
      <t xml:space="preserve"> </t>
    </r>
    <r>
      <rPr>
        <b/>
        <sz val="14"/>
        <rFont val="Kruti Dev 010"/>
      </rPr>
      <t xml:space="preserve">O;; dh lwph dk </t>
    </r>
  </si>
  <si>
    <t>ekg %&amp;</t>
  </si>
  <si>
    <t xml:space="preserve">District             </t>
  </si>
  <si>
    <t>ftyk&amp;jktleUn</t>
  </si>
  <si>
    <t xml:space="preserve">1 izekf.kr fd;k tkrk gS fd bl fcy dk Hkqxrku iwoZ esa ugh mBk;k x;k A            </t>
  </si>
  <si>
    <t xml:space="preserve">Appropriation for the current year </t>
  </si>
  <si>
    <t>Expenditure including this bill</t>
  </si>
  <si>
    <t>Amount of work bill annexed</t>
  </si>
  <si>
    <t>Balance available</t>
  </si>
  <si>
    <t>Pay Rupees (……………               ……..) ………………………………………………………………………………….</t>
  </si>
  <si>
    <t>Paid Rs ----</t>
  </si>
  <si>
    <t>On………………………</t>
  </si>
  <si>
    <t>Auditor</t>
  </si>
  <si>
    <t>Supdt.</t>
  </si>
  <si>
    <t>Admistted for Rupees…………………</t>
  </si>
  <si>
    <t>Objaect to Rs………………………………</t>
  </si>
  <si>
    <t>Reason of objection…………………</t>
  </si>
  <si>
    <t>Sinnature and Designation                                                           of the Drawing Officer</t>
  </si>
  <si>
    <t>( Abbreviated Classification )</t>
  </si>
  <si>
    <r>
      <t xml:space="preserve">        Amount         </t>
    </r>
    <r>
      <rPr>
        <b/>
        <sz val="12"/>
        <rFont val="Kruti Dev 010"/>
      </rPr>
      <t>jde</t>
    </r>
  </si>
  <si>
    <r>
      <t xml:space="preserve">Description of charge and number and date of authority for all charges requirong special sanction.                                                </t>
    </r>
    <r>
      <rPr>
        <b/>
        <sz val="12"/>
        <rFont val="Kruti Dev 010"/>
      </rPr>
      <t xml:space="preserve">O;; dk fooj.k vkSj ftl O;; ds fy, fo'ks"k Lohd`fr dh vko';drk gks] ml Lohd`fr dk Øekad o fnukad </t>
    </r>
  </si>
  <si>
    <r>
      <rPr>
        <b/>
        <sz val="14"/>
        <rFont val="Times New Roman"/>
        <family val="1"/>
      </rPr>
      <t>OLD NO.G.A. 108</t>
    </r>
    <r>
      <rPr>
        <b/>
        <sz val="16"/>
        <rFont val="Kruti Dev 010"/>
      </rPr>
      <t xml:space="preserve">       jktLFkku ljdkj     </t>
    </r>
    <r>
      <rPr>
        <b/>
        <sz val="14"/>
        <rFont val="Times New Roman"/>
        <family val="1"/>
      </rPr>
      <t>NEW NO.G.A.84 RULE 219</t>
    </r>
  </si>
  <si>
    <t xml:space="preserve">izek.k &amp; i=        </t>
  </si>
  <si>
    <t xml:space="preserve">37-ofnsZ;k rFkk vU; lqfo/kk,W 
</t>
  </si>
  <si>
    <t xml:space="preserve">cSad [kkrk la[;k </t>
  </si>
  <si>
    <t>p-Js-d-</t>
  </si>
  <si>
    <r>
      <t xml:space="preserve">S.Number of Sub-Vocher </t>
    </r>
    <r>
      <rPr>
        <b/>
        <sz val="8"/>
        <rFont val="Kruti Dev 010"/>
      </rPr>
      <t>mi&amp;okmpj dk Øekad</t>
    </r>
  </si>
  <si>
    <r>
      <t xml:space="preserve">Description of charge and number and date of authority for all charges requirong special sanction.                                                </t>
    </r>
    <r>
      <rPr>
        <b/>
        <sz val="11"/>
        <rFont val="Kruti Dev 010"/>
      </rPr>
      <t xml:space="preserve">O;; dk fooj.k vkSj ftl O;; ds fy, fo'ks"k Lohd`fr dh vko';drk gks] ml Lohd`fr dk Øekad o fnukad </t>
    </r>
  </si>
  <si>
    <r>
      <t>Vocher No. /</t>
    </r>
    <r>
      <rPr>
        <b/>
        <sz val="11"/>
        <rFont val="Kruti Dev 010"/>
      </rPr>
      <t xml:space="preserve">okmpj Øekad </t>
    </r>
    <r>
      <rPr>
        <sz val="11"/>
        <rFont val="Kruti Dev 010"/>
      </rPr>
      <t>--------------------------------------------------------------</t>
    </r>
    <r>
      <rPr>
        <sz val="11"/>
        <rFont val="Times New Roman"/>
        <family val="1"/>
      </rPr>
      <t>of list of payment for the month of /</t>
    </r>
    <r>
      <rPr>
        <sz val="11"/>
        <rFont val="Kruti Dev 010"/>
      </rPr>
      <t xml:space="preserve"> </t>
    </r>
    <r>
      <rPr>
        <b/>
        <sz val="11"/>
        <rFont val="Kruti Dev 010"/>
      </rPr>
      <t xml:space="preserve">O;; dh lwph dk </t>
    </r>
  </si>
  <si>
    <t>2 iq:"k o efgyk dkfeZd ds fu;ekuqlkj jkf'k Dyse dh tk jgh gSA</t>
  </si>
  <si>
    <t>Sinnature and Designation                                                                of the Drawing Officer</t>
  </si>
  <si>
    <t>dh udn fcy cukdj [kkrs esa tek djuh gSA</t>
  </si>
  <si>
    <t xml:space="preserve">3 jkT;kns'kkuqlkj ofnZ;ksa dh </t>
  </si>
  <si>
    <t>FVC BILL LIVERIES</t>
  </si>
  <si>
    <t>FVC BILL OFFICE EXPENSES</t>
  </si>
  <si>
    <t>,Q-oh-lh- fcy 37 ofnZ;k rFkk vU; lqfo/kk,a</t>
  </si>
  <si>
    <t>,Q-oh-lh- fcy 05 dk;kZy; O;;</t>
  </si>
  <si>
    <t>¼o"kZ            ½</t>
  </si>
  <si>
    <t xml:space="preserve">BLANK ACR </t>
  </si>
  <si>
    <t>okf"kZd dk;Z ewY;kadu QkeZ</t>
  </si>
  <si>
    <t>lkekU; foÙkh; ,oa ys[kk fu;eksa ds fu;e 03 ds rgr vkgj.k forj.k vf/kdkj fn;s tkus ds izLrko</t>
  </si>
  <si>
    <t>lEcfU/kr dks"k @ midks"k dk uke</t>
  </si>
  <si>
    <t xml:space="preserve">foHkkxh; tk¡p dh fLFkfr </t>
  </si>
  <si>
    <t xml:space="preserve">la/kkfjr jftLVj dk Øekad o fnukad </t>
  </si>
  <si>
    <t>laLFkk dk uke o dk;kZy; v/;{k dk in uke ftlds fy, vkgj.k forj.k vf/kdkj fn;s tkus gSa</t>
  </si>
  <si>
    <t xml:space="preserve">ys[kkdehZ dh fVIi.kh ifji= ds fcUnq la- 1] 2 ds vuqlkj </t>
  </si>
  <si>
    <t xml:space="preserve">jkmekfo dkadjksyh] jktleUn  iz/kkukpk;Z  </t>
  </si>
  <si>
    <t xml:space="preserve">Jh izeksn dqekj ikyhoky  iz/kkukpk;Z            jkmekfo dkadjksyh] jktleUn   </t>
  </si>
  <si>
    <t>Mhihlh</t>
  </si>
  <si>
    <t>5 fd-eh-</t>
  </si>
  <si>
    <t xml:space="preserve">dksbZ foHkkxh; tkap ugha py jgh gS </t>
  </si>
  <si>
    <t>111 fnukad 30-01-2021</t>
  </si>
  <si>
    <t>ek/;fed] eq[;ky; &amp; jktleUn</t>
  </si>
  <si>
    <t>fnukad %&amp; 30-01-2021</t>
  </si>
  <si>
    <t>dk;kZy; ftyk f'k{kk vf/kdkjh ¼ek/;fed½ eq[;ky; ] jktleUn</t>
  </si>
  <si>
    <t>gLrk{kj ¼03 ikoj ysus okys ds½</t>
  </si>
  <si>
    <t>03 POWER</t>
  </si>
  <si>
    <t>03 ds vkgj.k ,oa forj.k ds vf/kdkj ds fy, izLrko dk izk:i</t>
  </si>
  <si>
    <t>vodk'k dk izdkj o jktLFkku lsok fu;e</t>
  </si>
  <si>
    <t>91 AND 92</t>
  </si>
  <si>
    <t>93(1) AND 94</t>
  </si>
  <si>
    <t>99 TO 102</t>
  </si>
  <si>
    <t>103 A</t>
  </si>
  <si>
    <t>105 TO 108</t>
  </si>
  <si>
    <t>109 TO 121</t>
  </si>
  <si>
    <t>RSR V- 2 APPENDIX - 1 (III)</t>
  </si>
  <si>
    <t>RSR V- 2 APPENDIX - 1 (IIIA)</t>
  </si>
  <si>
    <t>RSR V- 2 APPENDIX - 1 (IV)</t>
  </si>
  <si>
    <t>jktLFkku lsok fu;e ¼fgUnh esa½</t>
  </si>
  <si>
    <t>jktLFkku lsok fu;e ¼vaxzsth esa½</t>
  </si>
  <si>
    <t>vodk'k dk uke e; jktLFkku lsok fu;e ¼ fgUnh esa ½</t>
  </si>
  <si>
    <t>vodk'k dk uke e; jktLFkku lsok fu;e ¼ vaxzsth esa ½</t>
  </si>
  <si>
    <t>mikftZr vodk'k ¼ jk-ls-fu- 91 o 92 ds rgr ½</t>
  </si>
  <si>
    <t>PRIVILEGE LEAVE  ( UNDER SECTION RSR 91 AND 92 )</t>
  </si>
  <si>
    <t>v)Zosru vodk'k  ¼ jk-ls-fu- 93¼1½ o 94 ds rgr ½</t>
  </si>
  <si>
    <t>HALF PAY LEAVE ( UNDER SECTION RSR 93(1) AND 94 )</t>
  </si>
  <si>
    <t>:ikUrfjr vodk'k  ¼ jk-ls-fu- 93¼1½ o 94 ds rgr ½</t>
  </si>
  <si>
    <t>CAMMUTED LEAVE ( UNDER SECTION RSR 93(2) AND 94 )</t>
  </si>
  <si>
    <t>vns; vodk'k  ¼ jk-ls-fu- 93¼3½ o 94 ds rgr ½</t>
  </si>
  <si>
    <t>LEAVE NOT DUE LEAVE           ( UNDER SECTION RSR 93(3) AND 94 )</t>
  </si>
  <si>
    <t>vlk/kkj.k vodk'k ¼ jk-ls-fu- 96 ds rgr ½</t>
  </si>
  <si>
    <t>EXTRA ORDINARY LEAVE       ( UNDER SECTION RSR 96 )</t>
  </si>
  <si>
    <t>fo'ks"k vleZFkrk vodk'k ¼ jk-ls-fu- 99 ls 102 ds rgr ½</t>
  </si>
  <si>
    <t>SPECIAL DISABILITY LEAVE   ( UNDER SECTION RSR 99 TO 102 )</t>
  </si>
  <si>
    <t>izlwfr@ekr`Ro vodk'k ¼ jk-ls-fu- 103 ds rgr ½</t>
  </si>
  <si>
    <t>MATERNITY LEAVE ( UNDER SECTION RSR 103 )</t>
  </si>
  <si>
    <t>PATERNITY LEAVE ( UNDER SECTION RSR 103 A )</t>
  </si>
  <si>
    <t>fir`Ro vodk'k ¼ jk-ls-fu- 103 , ds rgr ½</t>
  </si>
  <si>
    <t>larku nÙkdxzg.k vodk'k ¼ jk-ls-fu- 103 ch ds rgr ½</t>
  </si>
  <si>
    <t>CHILD ADOPTION LEAVE        ( UNDER SECTION RSR 103 B )</t>
  </si>
  <si>
    <t>larku ns[kHkky vodk'k ¼ jk-ls-fu- 103 lh ds rgr ½</t>
  </si>
  <si>
    <t>103 C</t>
  </si>
  <si>
    <t>103 B</t>
  </si>
  <si>
    <t>CHILD CARE LEAVE ( UNDER SECTION RSR 103 C )</t>
  </si>
  <si>
    <t>fpfdRlky; vodk'k  ¼ jk-ls-fu- 105 o 108 ds rgr ½</t>
  </si>
  <si>
    <t>HOSPITAL LEAVE ( UNDER SECTION RSR 105 TO 108 )</t>
  </si>
  <si>
    <t>v/;;u vodk'k ¼ jk-ls-fu- 109 o 121 ds rgr ½</t>
  </si>
  <si>
    <t>STUDY  LEAVE ( UNDER SECTION RSR 109 TO 121 )</t>
  </si>
  <si>
    <t>vkdfLed vodk'k ¼ jk-ls-fu- Hkkx 2 ifjf'k"V&amp;1¼kkk½ ds rgr ½</t>
  </si>
  <si>
    <t>jk-ls-fu- Hkkx 2 ifjf'k"V&amp;1¼kkk½</t>
  </si>
  <si>
    <t>CASUAL LEAVE ( UNDER SECTION RSR V- 2 APPENDIX - 1 (III) )</t>
  </si>
  <si>
    <t>fo'ks"k vkdfLed vodk' ¼ jk-ls-fu- Hkkx 2 ifjf'k"V&amp;1¼kkk½ ds rgr ½</t>
  </si>
  <si>
    <t>cU/;kdj.k vodk'k ¼ jk-ls-fu- Hkkx 2 ifjf'k"V&amp;1¼kkk½ ds rgr ½</t>
  </si>
  <si>
    <t>NON PUERPERAL /VASECTOMY LEAVE                ( UNDER SECTION RSR V- 2 APPENDIX - 1 (III) )</t>
  </si>
  <si>
    <t>SPECIAL CASUAL LEAVE         ( UNDER SECTION RSR V- 2 APPENDIX - 1 (III) )</t>
  </si>
  <si>
    <t>{kfriwfrZ vkdfLed vodk'k ¼ jk-ls-fu- Hkkx 2 ifjf'k"V&amp;1¼kkk ,½ ds rgr ½</t>
  </si>
  <si>
    <t>jk-ls-fu- Hkkx 2 ifjf'k"V&amp;1¼kkk ,½</t>
  </si>
  <si>
    <t>COMPENSATION CASUAL LEAVE ( UNDER SECTION RSR V- 2 APPENDIX - 1 (III A) )</t>
  </si>
  <si>
    <t>laØked jksx fujks/kkodk'k ¼ jk-ls-fu- Hkkx 2 ifjf'k"V&amp;1¼4½ ds rgr ½</t>
  </si>
  <si>
    <t>QUARENTINE LEAVE ( UNDER SECTION RSR V- 2 APPENDIX - 1 (4) )</t>
  </si>
  <si>
    <t>vodk'k dk uke e; jktLFkku lsok fu;e ¼ buiqV QksUV fgUnh esa ½</t>
  </si>
  <si>
    <t xml:space="preserve"> </t>
  </si>
  <si>
    <t>अध्ययन अवकाश</t>
  </si>
  <si>
    <t>क्षतिपूर्ति आकस्मिक अवकाश</t>
  </si>
  <si>
    <t xml:space="preserve">उपार्जित अवकाश (रा.से.नि. 91 व 92 के तहत ) </t>
  </si>
  <si>
    <t xml:space="preserve">रूपांतरित अवकाश (रा.से.नि. 93(1) व 94 के तहत ) ) </t>
  </si>
  <si>
    <t xml:space="preserve">अदेय अवकाश (रा.से.नि. 91(3) व 94 के तहत) </t>
  </si>
  <si>
    <t xml:space="preserve">असाधारण  अवकाश (रा.से.नि. 96 के तहत)  </t>
  </si>
  <si>
    <t>विशेष असमर्थता अवकाश</t>
  </si>
  <si>
    <t xml:space="preserve">विशेष असमर्थता अवकाश(रा.से.नि. 99 से 102 के तहत )  </t>
  </si>
  <si>
    <t xml:space="preserve">पितृत्व अवकाश(रा.से.नि. 103 A के तहत )  </t>
  </si>
  <si>
    <t>सन्तान देखभाल अवकाश</t>
  </si>
  <si>
    <t>सन्तान देखभाल अवकाश(रा.से.नि. 103 C  के तहत )</t>
  </si>
  <si>
    <t>चिकित्सालय अवकाश (रा.से.नि. 105 व 108  के तहत )</t>
  </si>
  <si>
    <t>अध्ययन अवकाश(रा.से.नि. 109 व 121   के तहत )</t>
  </si>
  <si>
    <t xml:space="preserve">अर्द्धवेतनिक अवकाश (रा.से.नि. 93(1) व 94 के तहत ) </t>
  </si>
  <si>
    <t xml:space="preserve">संतान दत्तक ग्रहण अवकाश (रा.से.नि. 103 B  के तहत )  </t>
  </si>
  <si>
    <t>उपार्जित अवकाश</t>
  </si>
  <si>
    <t>अर्द्धवेतनिक अवकाश</t>
  </si>
  <si>
    <t>प्रसूति अवकाश / मातृत्व अवकाश</t>
  </si>
  <si>
    <t>संतान दत्तक ग्रहण अवकाश</t>
  </si>
  <si>
    <t>चिकित्सालय अवकाश</t>
  </si>
  <si>
    <t>आकस्मिक अवकाश</t>
  </si>
  <si>
    <t>विशेष आकस्मिक अवकाश</t>
  </si>
  <si>
    <t xml:space="preserve">रूपांतरित अवकाश </t>
  </si>
  <si>
    <t>संक्रामक रोग निरोधावकाश</t>
  </si>
  <si>
    <t xml:space="preserve">प्रसूति अवकाश \ मातृत्व अवकाश  (रा.से.नि.103 के तहत )  </t>
  </si>
  <si>
    <t>आकस्मिक अवकाश (रा.से.नि. भाग 2  परिशिष्ट -1(iii)  के तहत )</t>
  </si>
  <si>
    <t>विशेष आकस्मिक अवकाश  (रा.से.नि. भाग 2  परिशिष्ट -1(iii)  के तहत )</t>
  </si>
  <si>
    <t>बंध्याकरण अवकाश (रा.से.नि. भाग 2  परिशिष्ट -1(iii)  के तहत )</t>
  </si>
  <si>
    <t>क्षतिपूर्ति आकस्मिक अवकाश (रा.से.नि. भाग 2  परिशिष्ट -1(iii)  के तहत )</t>
  </si>
  <si>
    <t>संक्रामक रोग निरोधावकाश (रा.से.नि. भाग 2  परिशिष्ट -1(IV)  के तहत )</t>
  </si>
  <si>
    <t>Øa-l-</t>
  </si>
  <si>
    <t>dk fuEukuqlkj vodk'k Loh—r fd;k tkrk gSA</t>
  </si>
  <si>
    <t>1 ys[kk 'kk[kk nks izfrA</t>
  </si>
  <si>
    <t>gLrk{kj vf/kdkjh</t>
  </si>
  <si>
    <t xml:space="preserve"> izekf.kr fd;k tkrk gS fd bl fcy dk Hkqxrku iwoZ esa ugh mBk;k x;k A            </t>
  </si>
  <si>
    <t xml:space="preserve"> Hkqxrku foRrh; lhekvksa esa fd;k x;k gSA</t>
  </si>
  <si>
    <t xml:space="preserve"> fcy dh jkf'k :1000@ ls vf/kd gS blfy, buokW;l fcy layXu fd;k x;k gSA</t>
  </si>
  <si>
    <t xml:space="preserve"> lkexzh dk LVkd izfo"V dj nh xbZ gS</t>
  </si>
  <si>
    <t>ftl dze esa  izek.k i= vafdr djuk gS jaxhu lsy esa vafdr djsa</t>
  </si>
  <si>
    <r>
      <t xml:space="preserve"> izekf.kr fd;k tkrk gS fd dz; lkeku lh-,l-ih-vks- </t>
    </r>
    <r>
      <rPr>
        <sz val="12"/>
        <rFont val="DevLys 010"/>
      </rPr>
      <t xml:space="preserve">lwph </t>
    </r>
    <r>
      <rPr>
        <sz val="11"/>
        <rFont val="Kruti Dev 010"/>
      </rPr>
      <t xml:space="preserve">esa ugh gS A            </t>
    </r>
  </si>
  <si>
    <t>Øekad</t>
  </si>
  <si>
    <t xml:space="preserve"> fnukad</t>
  </si>
  <si>
    <r>
      <t xml:space="preserve">bl cgqmn~ns'; dk;kZy; dk;Z izksxzke esa fgUnh QksUV </t>
    </r>
    <r>
      <rPr>
        <sz val="16"/>
        <rFont val="Times New Roman"/>
        <family val="1"/>
      </rPr>
      <t>Kruti Dev 010</t>
    </r>
    <r>
      <rPr>
        <sz val="16"/>
        <rFont val="Kruti Dev 010"/>
      </rPr>
      <t xml:space="preserve"> ,oa </t>
    </r>
    <r>
      <rPr>
        <sz val="16"/>
        <rFont val="Times New Roman"/>
        <family val="1"/>
      </rPr>
      <t>Devlys 010</t>
    </r>
    <r>
      <rPr>
        <sz val="16"/>
        <rFont val="DevLys 010"/>
      </rPr>
      <t xml:space="preserve"> ,oa </t>
    </r>
    <r>
      <rPr>
        <sz val="16"/>
        <rFont val="Times New Roman"/>
        <family val="1"/>
      </rPr>
      <t>Hindi Input</t>
    </r>
    <r>
      <rPr>
        <sz val="16"/>
        <rFont val="DevLys 010"/>
      </rPr>
      <t xml:space="preserve"> dk iz;ksx fd;k x;k</t>
    </r>
    <r>
      <rPr>
        <sz val="16"/>
        <rFont val="Kruti Dev 010"/>
      </rPr>
      <t xml:space="preserve"> gSA vr% ;s QksUV vkids dEI;qVj esa buLVky gksus vko';d gS vU;Fkk QksUV lgh ugha fn[ksxk A </t>
    </r>
  </si>
  <si>
    <t>Lohd`r ctV</t>
  </si>
  <si>
    <t>bl fcy lfgr O;;</t>
  </si>
  <si>
    <t xml:space="preserve">fcy dh jkf'k 'kCnksa esa </t>
  </si>
  <si>
    <t>v{kjs :i;s</t>
  </si>
  <si>
    <t>fcy dh uEcj o fnukad</t>
  </si>
  <si>
    <t>LEAVE NOT DUE LEAVE ( UNDER SECTION RSR 93(3) AND 94 )</t>
  </si>
  <si>
    <t>EXTRA ORDINARY LEAVE ( UNDER SECTION RSR 96 )</t>
  </si>
  <si>
    <t>SPECIAL DISABILITY LEAVE ( UNDER SECTION RSR 99 TO 102 )</t>
  </si>
  <si>
    <t>CHILD ADOPTION LEAVE ( UNDER SECTION RSR 103 B )</t>
  </si>
  <si>
    <t>NON PUERPERAL /VASECTOMY LEAVE   ( UNDER SECTION RSR V- 2 APPENDIX - 1 (III) )</t>
  </si>
  <si>
    <t>COMPENSATION CASUAL LEAVE (NDER SECTION RSR V- 2 APPENDIX - 1 (III A) )</t>
  </si>
  <si>
    <t>vodk'k dk uke    ¼ vaxzsth esa ½</t>
  </si>
  <si>
    <t>जय श्री राम</t>
  </si>
  <si>
    <t>यह एक्सेल प्रोग्राम मेरे ईष्ट प्रभु श्री राम भगवान एवं परम पूज्य गुरूदेव श्री हनुमान जी महाराज को समर्पित है।</t>
  </si>
  <si>
    <t>मेरे माता पिता एवं गुरूजनों के आर्शीवाद से यह प्रोग्राम शिक्षक बन्धुओं के साथ सभी विभाग के कार्मिकों की सेवा में समर्पित है।</t>
  </si>
  <si>
    <t>मेरी इस निस्वार्थ सेवा का मूल उद्देश्य आपका व राज्य सरकार का समय, श्रम व धन की बचत करने का प्रयास है।</t>
  </si>
  <si>
    <t>इस बहुउद्देश्य कार्यालय कार्य प्रोग्राम में देय अवकाश के प्रकार व राजस्थान सेवा नियम, संस्थापन शाखा, लेखा शाखा, सामान्य शाखा, भण्डार शाखा तथा रिक्त प्रपत्र का समावेश किया गया है ।</t>
  </si>
  <si>
    <t>देय अवकाश के प्रकार व राजस्थान सेवा नियम, संस्थापन शाखा, लेखा शाखा, सामान्य शाखा, भण्डार शाखा तथा रिक्त प्रपत्र की शीटों पर सीधे ही जाने हेतु मास्टर शीट में तथा शीट से पुनः मास्टर शीट पर आने हेतु बटन दिया गया है, जिसका उपयोग करें।</t>
  </si>
  <si>
    <t>निम्न ग्रुप “ सीखो और सिखाओ ” के लक्ष्य को ध्यान में रखते हुए संचालित किए जा रहे हैं। ग्रुप संचालन का मुख्य उद्देश्य हमारे राजकीय कार्मिकों की समस्याओं का त्वरित समाधान करना है। इन ग्रुपों से जुड़े।</t>
  </si>
  <si>
    <t>बिनु सत्संग विवेक न होई। राम कृपा बिनु सुलभ न सोई।। श्रीरामचरितमानस-चौपाई।</t>
  </si>
  <si>
    <t>मेरा भारत महान । जय जवान जय किशान ।</t>
  </si>
  <si>
    <t>स्वच्छ भारत , स्वच्छ राजस्थान । बेटी बचाओ , बेटी पढाओ ।</t>
  </si>
  <si>
    <t>काम का आलस और पैसों का लालच, हमें महान बनने नहीं देता।</t>
  </si>
  <si>
    <t>तैयारकर्ता</t>
  </si>
  <si>
    <t>भगवती लाल सनाढ़़य</t>
  </si>
  <si>
    <t>कार्यालय का पूर्ण पता</t>
  </si>
  <si>
    <t>डी.डी.ओ. का पदनाम</t>
  </si>
  <si>
    <t>डी.डी.ओ. कार्यालय का पता</t>
  </si>
  <si>
    <t xml:space="preserve">डी.डी.ओ. कार्यालय का स्थान </t>
  </si>
  <si>
    <t>डी.डी.ओ. कोड नम्बर</t>
  </si>
  <si>
    <t>डी.डी.ओ. से उच्च अधिकारी का पदनाम</t>
  </si>
  <si>
    <t>डी.डी.ओ. से उच्च अधिकारी का कार्यालय का पता</t>
  </si>
  <si>
    <t xml:space="preserve">डी.डी.ओ. से उच्च अधिकारी का कार्यालय का स्थान </t>
  </si>
  <si>
    <t xml:space="preserve">कोष कार्यालय का नाम </t>
  </si>
  <si>
    <t xml:space="preserve">विभाग का नाम </t>
  </si>
  <si>
    <t xml:space="preserve">नाम </t>
  </si>
  <si>
    <t xml:space="preserve">पे मेटिक लेवल </t>
  </si>
  <si>
    <t>मूल वेतन</t>
  </si>
  <si>
    <t>जन्म तिथि</t>
  </si>
  <si>
    <t>प्रथम नियुक्ति तिथि</t>
  </si>
  <si>
    <t>सेवा निवृति तिथि</t>
  </si>
  <si>
    <t>लिए गए अवकाश की अवधि</t>
  </si>
  <si>
    <t>दिनांक से</t>
  </si>
  <si>
    <t>दिनांक तक</t>
  </si>
  <si>
    <t>कुल दिन</t>
  </si>
  <si>
    <t xml:space="preserve">अवकाश का प्रकार </t>
  </si>
  <si>
    <t>अवकाश लेने का कारण</t>
  </si>
  <si>
    <t>अवकाश का पता</t>
  </si>
  <si>
    <t>अवकाश प्रार्थना पत्र कार्यालयाध्यक्ष को देने की दिनांक</t>
  </si>
  <si>
    <t>कार्यालयाध्यक्ष द्धारा अवकाश स्वीकृति क्रमांक व दिनांक</t>
  </si>
  <si>
    <t>अवकाश शेष</t>
  </si>
  <si>
    <t>अभी लिया (मेडिकल लेने पर डबल लिखे)</t>
  </si>
  <si>
    <t>एम्पलोई आई डी</t>
  </si>
  <si>
    <t>पदौन्नति/स्थानान्तरण सूचना</t>
  </si>
  <si>
    <t>जाने पर</t>
  </si>
  <si>
    <t>आने पर</t>
  </si>
  <si>
    <t xml:space="preserve">क्रमांक </t>
  </si>
  <si>
    <t>दिनांक</t>
  </si>
  <si>
    <t>पदौन्नति/स्थानान्तरण</t>
  </si>
  <si>
    <t xml:space="preserve">कहां से </t>
  </si>
  <si>
    <t xml:space="preserve">कहां को </t>
  </si>
  <si>
    <t>कार्यमुक्ति दिनांक</t>
  </si>
  <si>
    <t>अन्तिम वेतन भुगतान दिनांक</t>
  </si>
  <si>
    <t>पद का नाम</t>
  </si>
  <si>
    <t>क्रम संख्या</t>
  </si>
  <si>
    <t>अवकाश का नाम</t>
  </si>
  <si>
    <t>अवकाश का प्रकार  राजस्थान सेवा नियम सहित हिन्दी में)</t>
  </si>
  <si>
    <t>अवकाश का प्रकार राजस्थान सेवा नियम सहित हिन्दी इनपुट फोन्ट में</t>
  </si>
  <si>
    <t>अवकाश का प्रकार  राजस्थान सेवा नियम सहित अंग्रजी में</t>
  </si>
  <si>
    <t>ड्रोप डाउन लिस्ट</t>
  </si>
  <si>
    <t xml:space="preserve">इस बहुउद्देश्य कार्यालय कार्य प्रोग्राम में हिन्दी फोन्ट Kruti Dev 010 एवं Devlys 010  एवं Hindi Input का प्रयोग किया गया है। अतः ये फोन्ट आपके कम्प्युटर में इनस्टाल होने आवश्यक है अन्यथा फोन्ट सही नहीं दिखेगा । </t>
  </si>
  <si>
    <t>इस बहुउद्देश्य कार्यालय कार्य प्रोग्राम में आपको केवल मास्टर शीट में पीले रंग के CELL में डाटा भरना है। साथ ही कुछ शीटों में पीले रंग के CELL में अपनी आवश्यकतानुसार डाटा भर कर प्रिन्ट लेवे।</t>
  </si>
  <si>
    <t>किसी भी प्रकार की त्रुटि, समस्या या सुझाव हो तो सादर आमन्त्रित है लेकिन कृपया मुझे फोन नहीं करें। केवल WHATS APP पर मैसेज कर देवें। आपकी समस्या का समाधान निश्चित रूप से हो जायेगा। अतिआवश्यक होने पर मैं स्वयं आपको जरूर फोन करूंगा। इसको और अधिक बेहतर बनाने हेतु आपके अमूल्य सुझाव केवल WHATS APP पर सादर आमंत्रित है।</t>
  </si>
  <si>
    <t>यह बहुउद्देश्य कार्यालय कार्य प्रोग्राम सभी विभाग के कार्मिकां के लिए समान रूप से तैयार किया गया है। संकलन एवं गणना में पूर्ण सावधानी रखी गई है , फिर भी त्रुटि या किसी भी प्रकार की विभिन्नता की स्थिति में विभाग के नियम ही सर्वोपरी मान्य होेगें। तैयार कर्ता का कोई उत्तरदायित्व नहीं होगा।</t>
  </si>
  <si>
    <t>सबसे पहले WWW.RAJSEVAK.COM APP से आप यह प्रोग्राम डाउनलोड करें।</t>
  </si>
  <si>
    <t xml:space="preserve">इस बहुउद्देश्य कार्यालय कार्य प्रोग्राम में केवल मास्टर MASTER  शीट में पीले कलर के CELL में एवं साथ ही कुछ शीटों में पीले कलर की CELL में सावधानीपूर्वक एवं अपनी आवश्यकतानुसार भरकर सेव करना है। सिर्फ A4 साईज में प्रिन्ट निकालना है। </t>
  </si>
  <si>
    <t>फेसबुक पेमेनेजर इन्फोग्रुप में अपने प्रश्न रखें। लिंक:- https://www.facebook.com/groups/113882522815088/</t>
  </si>
  <si>
    <t>टेलीग्राम के पेमेनेजर इन्फो चैनल में एड होने के लिए लिंक:- http://t.me/paymanagerinfogroup</t>
  </si>
  <si>
    <t xml:space="preserve">संस्थापन शाखा </t>
  </si>
  <si>
    <t>लेखा शाखा</t>
  </si>
  <si>
    <t xml:space="preserve">सामान्य शाखा </t>
  </si>
  <si>
    <t>रिक्त प्रपत्र</t>
  </si>
  <si>
    <t>अवकाश प्रार्थना पत्र (कार्यालयाध्यक्ष हेतु)</t>
  </si>
  <si>
    <t>हितकारी निधी ई.सी.एस.स्लिप व कटौति पत्र</t>
  </si>
  <si>
    <t xml:space="preserve">नामांकन सूचना </t>
  </si>
  <si>
    <t>उपयोगिता प्रमाण पत्र समग्र शिक्षा</t>
  </si>
  <si>
    <t>अवकाश प्रार्थना पत्र हिन्दी में</t>
  </si>
  <si>
    <t>अवकाश से पुनः कार्यभ्भार ग्रहण करने का प्रार्थना पत्र (कार्यालयाध्यक्ष हेतु)</t>
  </si>
  <si>
    <t>आयकर गणना प्रपत्र भरने हेतु आदेश माह फरवरी हेतु</t>
  </si>
  <si>
    <t>नामांकन सूचना संकायवार</t>
  </si>
  <si>
    <t>विकास मद से समसा मद में व्यय स्थानान्तरित करने का स्वीकृति आदेश</t>
  </si>
  <si>
    <t>अवकाश प्रार्थना पत्र अंग्रेजी में</t>
  </si>
  <si>
    <t>अवकाश प्रार्थना पत्र (कार्मिक हेतु)</t>
  </si>
  <si>
    <t>आयकर गणना प्रपत्र फार्म नम्बर 16 देनंे हेतु प्राप्ति रसीद लेने हेतु आदेश</t>
  </si>
  <si>
    <t>शिक्षक दैनन्दिनी प्राप्ति हस्ताक्षर कराने हेतु</t>
  </si>
  <si>
    <t>छात्रकोष मद से समसा मद में व्यय स्थानान्तरित करने का स्वीकृति आदेश</t>
  </si>
  <si>
    <t>अवकाश फार्म</t>
  </si>
  <si>
    <t>अवकाश से पुनः कार्यभ्भार ग्रहण करने का प्रार्थना पत्र (कार्मिक हेतु)</t>
  </si>
  <si>
    <t xml:space="preserve"> शुल्क विवरण</t>
  </si>
  <si>
    <t>स्कालर रजिस्टर नम्बरों की सूची</t>
  </si>
  <si>
    <t>विभागीय अंकेक्षण आडिट अनुपालना प्रतिवेदन ( चिकित्सा का पेरा )</t>
  </si>
  <si>
    <t xml:space="preserve">चाईड केयर अवकाश प्रार्थना पत्र </t>
  </si>
  <si>
    <t>अवकाश प्रार्थना पत्र फार्म</t>
  </si>
  <si>
    <t>विधार्थी शुल्क ब्यौरा</t>
  </si>
  <si>
    <t>फाईलों की सूची</t>
  </si>
  <si>
    <t>विभागीय अंकेक्षण आडिट अनुपालना प्रतिवेदन</t>
  </si>
  <si>
    <t>रोग आरोग्य प्रमाण पत्र ( अराजपत्रित )</t>
  </si>
  <si>
    <t>अवकाश स्वीकृति आदेश</t>
  </si>
  <si>
    <t>बजट डिमाण्ड प्रपत्र</t>
  </si>
  <si>
    <t>कार्मिकों के दायित्व का विवरण</t>
  </si>
  <si>
    <t>विभागीय अंकेक्षण आडिट अनुपालना हेतु कार्योत्तर/प्रशासनिक स्वीकृति हेतु</t>
  </si>
  <si>
    <t>रोग आरोग्य प्रमाण पत्र ( राजपत्रित )      ( अंग्रेजी )</t>
  </si>
  <si>
    <t>बजट समर्पित प्रपत्र</t>
  </si>
  <si>
    <t>कक्षाध्यापकों के नाम की सूची</t>
  </si>
  <si>
    <t>सामान्य वित्तीय एवं लेखा नियम-89 के तहत भुगतान प्रमाण-पत्र</t>
  </si>
  <si>
    <t>रोग आरोग्य प्रमाण पत्र ( राजपत्रित )      ( हिन्दी )</t>
  </si>
  <si>
    <t xml:space="preserve">चाईड केयर अवकाश स्वीकृति आदेश </t>
  </si>
  <si>
    <t>बैंक खाता संख्या का विवरण</t>
  </si>
  <si>
    <t>प्रवेश समिति के नाम की सूची</t>
  </si>
  <si>
    <t>सामान्य वित्तीय एवं लेखा नियम-89 के तहत भुगतान प्रमाण-पत्र ( सिंगल )</t>
  </si>
  <si>
    <t>अप्रचलित एवं अनुपयोगी सामानों का रजिस्टर</t>
  </si>
  <si>
    <t>चाईड केयर अवकाश खाता</t>
  </si>
  <si>
    <t>क्षर्तिपूर्ति बाण्ड प्रारूप</t>
  </si>
  <si>
    <t>स्थानान्तरण प्रमाण पत्र चाहने हेतु प्रार्थना पत्र ऑफलाईन</t>
  </si>
  <si>
    <t>महालेखाकार अंकेक्षण आडिट अनुपालना प्रतिवेदन</t>
  </si>
  <si>
    <t>सर्वेक्षण प्रतिवेदन</t>
  </si>
  <si>
    <t>कार्यग्रहण काल के एवज में उपार्जित अवकाश जोड़ने बाबत प्रार्थना पत्र</t>
  </si>
  <si>
    <t>वेलिडिटी प्रारूप</t>
  </si>
  <si>
    <t>स्थानान्तरण प्रमाण पत्र ऑफलाईन</t>
  </si>
  <si>
    <t>विक्रय लेखा</t>
  </si>
  <si>
    <t>कार्यग्रहण काल के एवज में उपार्जित अवकाश स्वीकृति आदेश</t>
  </si>
  <si>
    <t>टेण्डर तुलनात्मक विवरण प्रारूप ( किताबों के लिए )</t>
  </si>
  <si>
    <t>विधालय भण्डार सामग्री की भौतिक सत्यापन सूची</t>
  </si>
  <si>
    <t>कार्यग्रहण काल के एवज में उपार्जित अवकाश हेतु उपस्थिति प्रमाण पत्र</t>
  </si>
  <si>
    <t>टेण्डर तुलनात्मक विवरण प्रारूप ( अन्य कार्य के लिए )</t>
  </si>
  <si>
    <t>वास्तविक यात्रा प्रोग्राम</t>
  </si>
  <si>
    <t>रोग आरोग्य प्रमाण पत्र (अराजपत्रित)</t>
  </si>
  <si>
    <t>मकान किराया भत्ता प्राप्त करने हेतु प्रार्थना पत्र</t>
  </si>
  <si>
    <t>वाउचर</t>
  </si>
  <si>
    <t>रोग आरोग्य प्रमाण पत्र (राजपत्रित)</t>
  </si>
  <si>
    <t>मकान किराया भत्ता प्रदान करने हेतु स्वीकृति आदेश</t>
  </si>
  <si>
    <t>वार्षिक कार्य मूल्यांकन फार्म</t>
  </si>
  <si>
    <t>वार्षिक वेतन वृद्धि आदेश</t>
  </si>
  <si>
    <t>मकान किराया भत्ता की आयकर हेतु छुट हेतु मकान किराया रसीद</t>
  </si>
  <si>
    <t>समर्पित अवकाश की सहमति हेतु आदेश</t>
  </si>
  <si>
    <t>वर्दी धुलाई भत्ता प्रदान करने हेतु स्वीकृति आदेश</t>
  </si>
  <si>
    <t xml:space="preserve">समर्पित अवकाश की गणना हेतु रफ कार्य </t>
  </si>
  <si>
    <t>एस.आई. की प्रथम कटोति करने का कटोति प्रपत्र</t>
  </si>
  <si>
    <t>समर्पित अवकाश स्वीकृति आदेश</t>
  </si>
  <si>
    <t>एस.आई. ऋण का ब्याज निकालने का प्रपत्र</t>
  </si>
  <si>
    <t>बोनस स्वीकृति आदेश</t>
  </si>
  <si>
    <t>कार्यालयाध्यक्ष का चार्ज हस्तानान्तरण प्रपत्र</t>
  </si>
  <si>
    <t>प्राध्यापक के पद पर पदौन्नति पर वेतन निर्धारण आदेश</t>
  </si>
  <si>
    <t>कार्यालयाध्यक्ष का डिजिटल डोंगल एक्टिव/वेरिफाई कराने का प्रपत्र</t>
  </si>
  <si>
    <t>वरिष्ठ अध्यापक के पद पर पदौन्नति पर वेतन निर्धारण आदेश</t>
  </si>
  <si>
    <t>कार्यालयाध्यक्ष का डिजिटल डोंगल डीएक्टिव कराने का प्रपत्र</t>
  </si>
  <si>
    <t>प्राध्यापक के पद पर स्थाईकरण होने पर वेतन निर्धारण आदेश</t>
  </si>
  <si>
    <t>अंन्तिम वेतन भुगतान पत्र</t>
  </si>
  <si>
    <t>चतुर्थ श्रेणी कर्मचारी के पद पर स्थाईकरण होने पर वेतन निर्धारण आदेश</t>
  </si>
  <si>
    <t>एफ.वी.सी. बिल 37 वर्दिया तथा अन्य सुविधाएं</t>
  </si>
  <si>
    <t>एसीपी पर वेतन निर्धारण आदेश</t>
  </si>
  <si>
    <t>एफ.वी.सी. बिल 05 कार्यालय व्यय</t>
  </si>
  <si>
    <t>निरन्तर एवं योग्य सेवा का प्रमाण पत्र</t>
  </si>
  <si>
    <t>03 के आहरण एवं वितरण के अधिकार के लिए प्रस्ताव का प्रारूप</t>
  </si>
  <si>
    <t>अदेय प्रमाण पत्र</t>
  </si>
  <si>
    <t>7 पे डिटेल चार्ट</t>
  </si>
  <si>
    <t>सर्विस बुक, व्यक्तिगत पंजिका, एस.आई.व जीपीएफ पासबुक भेजने का पत्र</t>
  </si>
  <si>
    <t>भुगतान रसीद वाउचर</t>
  </si>
  <si>
    <t>संतान सम्बन्धी धोषणा पत्र</t>
  </si>
  <si>
    <t>संस्थापन सूचना</t>
  </si>
  <si>
    <t>चुनाव सूचना</t>
  </si>
  <si>
    <t>उपस्थिति प्रमाण पत्र</t>
  </si>
  <si>
    <t>रिक्त पद की सूचना</t>
  </si>
  <si>
    <t>रक्तदान करने का उपस्थिति प्रमाण पत्र</t>
  </si>
  <si>
    <t>वार्षिक कार्य मूल्यांकन प्रतिवेदन</t>
  </si>
  <si>
    <t>स्थानान्तरण/पदौन्नति पर कार्यग्रहण करने का प्रार्थना पत्र</t>
  </si>
  <si>
    <t>PAYMENT VOCHER</t>
  </si>
  <si>
    <t>Hkqxrku okmpj jlhn</t>
  </si>
  <si>
    <r>
      <t>अवकाश नियम एवं राजस्थान सेवा नियम</t>
    </r>
    <r>
      <rPr>
        <sz val="9"/>
        <color rgb="FFFFFFFF"/>
        <rFont val="DevLys 010"/>
      </rPr>
      <t xml:space="preserve"> </t>
    </r>
  </si>
  <si>
    <r>
      <t>लेखा शाखा</t>
    </r>
    <r>
      <rPr>
        <sz val="14"/>
        <color rgb="FFFFFFFF"/>
        <rFont val="DevLys 010"/>
      </rPr>
      <t xml:space="preserve"> </t>
    </r>
  </si>
  <si>
    <r>
      <t>भण्डार शाखा</t>
    </r>
    <r>
      <rPr>
        <sz val="12"/>
        <color rgb="FFFFFFFF"/>
        <rFont val="DevLys 010"/>
      </rPr>
      <t xml:space="preserve"> </t>
    </r>
  </si>
  <si>
    <r>
      <t>रिक्त प्रपत्र</t>
    </r>
    <r>
      <rPr>
        <sz val="12"/>
        <color rgb="FFFFFFFF"/>
        <rFont val="DevLys 010"/>
      </rPr>
      <t xml:space="preserve"> </t>
    </r>
  </si>
  <si>
    <t xml:space="preserve">अवकाश नियम एवं राजस्थान सेवा नियम
</t>
  </si>
  <si>
    <r>
      <t>103</t>
    </r>
    <r>
      <rPr>
        <sz val="14"/>
        <rFont val="Times New Roman"/>
        <family val="1"/>
      </rPr>
      <t>A</t>
    </r>
  </si>
  <si>
    <r>
      <t>103</t>
    </r>
    <r>
      <rPr>
        <sz val="14"/>
        <rFont val="Times New Roman"/>
        <family val="1"/>
      </rPr>
      <t>B</t>
    </r>
  </si>
  <si>
    <r>
      <t>103</t>
    </r>
    <r>
      <rPr>
        <sz val="14"/>
        <rFont val="Times New Roman"/>
        <family val="1"/>
      </rPr>
      <t>C</t>
    </r>
  </si>
  <si>
    <r>
      <t>jk-ls-fu- Hkkx 2 ifjf'k"V&amp;1¼</t>
    </r>
    <r>
      <rPr>
        <sz val="14"/>
        <rFont val="Times New Roman"/>
        <family val="1"/>
      </rPr>
      <t>IV</t>
    </r>
    <r>
      <rPr>
        <sz val="14"/>
        <rFont val="Kruti Dev 010"/>
      </rPr>
      <t>½</t>
    </r>
  </si>
  <si>
    <t>vodk'k dk uke ¼ fgUnh esa½</t>
  </si>
  <si>
    <t>vodk'k izkFkZuk i= dk fooj.k</t>
  </si>
  <si>
    <t>dkj.k ls jguk pkgrk@pkgrh gwa A</t>
  </si>
  <si>
    <t>LEAVE SENCTION ORDER MULTIPUL</t>
  </si>
  <si>
    <t>vodk'k Lohd`fr vkns'k ¼,d ls vf/kd vof/k ,oa vodk'k izdkj ½</t>
  </si>
  <si>
    <t>izek.k i=</t>
  </si>
  <si>
    <t>;g izekf.kr fd;k tkrk gS fd bl fcy dh jkf'k iwoZ esa ugha mBkbZ xbZ gSA</t>
  </si>
  <si>
    <t>lHkh dVksfr;k fcy esa vafdr lHkh dkfeZdks dh fu;ekuqlkj dj yh x;h gS A</t>
  </si>
  <si>
    <t>dksfoM 19 dh dVkSfr djus gsrq fdlh Hkh dkfeZd us fyf[kr esa ugha fn;k gS] blfy, dVkSfr ugha dh xbZ gSA</t>
  </si>
  <si>
    <t xml:space="preserve">fnukad 23-07-2020 ls 31-07-2020 rd 9 fnu dk ekg tqykbZ 2020 dk izFke osru fcy cuk;k x;k gSA </t>
  </si>
  <si>
    <t>,Q-oh-lh fcy ekg vxLr 2020 gsrq vko';d izek.k i=</t>
  </si>
  <si>
    <t xml:space="preserve">dz; Lohdqfr vkns'k o fcy dh izfr layXu gSA </t>
  </si>
  <si>
    <t>Lohd`r ctV forh; o"kZ 2020&amp;21 &amp;  3000</t>
  </si>
  <si>
    <t>bl fcy lfgr O;; forh; o"kZ 2020&amp;21 &amp;  3000</t>
  </si>
  <si>
    <t xml:space="preserve"> 'ks"k jkf'k forh; o"kZ 2020&amp;21 &amp; 000</t>
  </si>
  <si>
    <t>dz; lkexzh dh LVksd izfo"Vh dj yh xbZ gSA</t>
  </si>
  <si>
    <t>lsokfuo`fr ij 'ks"k ih-,y-dk uxn Hkqxrku fcy ekg ucEcj 2020 gsrq vko';d izek.k i=</t>
  </si>
  <si>
    <t xml:space="preserve">lsokfuo`fr vkns'k ,oe Lohd`fr vkns'k dh izfr lkFk layXu gSA </t>
  </si>
  <si>
    <t>,lhih osru ,fj;j fcy ekg twykbZ 2020 gsrq vko';d izek.k i=</t>
  </si>
  <si>
    <t xml:space="preserve">,lhih Lohd`fr vkns'k o osru fu/kkZj.k dh izfr lkFk layXu gSA </t>
  </si>
  <si>
    <t>Mh , ,fj;j fcy gsrq vko';d izek.k i=</t>
  </si>
  <si>
    <t>vxj jkT; ljdkj )kjk vkj-ih-,e-,Q-dh dVkSrh c&lt;kbZ tkrh gS rks vxys fcy esa ,fj;j lesr dj yh tk;sxhA</t>
  </si>
  <si>
    <r>
      <rPr>
        <sz val="12"/>
        <rFont val="DevLys 010"/>
      </rPr>
      <t>foRrh; o"kZ</t>
    </r>
    <r>
      <rPr>
        <sz val="9"/>
        <rFont val="Kruti Dev 010"/>
      </rPr>
      <t xml:space="preserve"> </t>
    </r>
  </si>
  <si>
    <t>izfr'kr &amp;</t>
  </si>
  <si>
    <t>jkT; chek _.k</t>
  </si>
  <si>
    <t>th-ih-,Q- _.k</t>
  </si>
  <si>
    <t>edku _.k</t>
  </si>
  <si>
    <t xml:space="preserve"> fnukad  </t>
  </si>
  <si>
    <t>NA</t>
  </si>
  <si>
    <r>
      <t>संस्थापन शाखा</t>
    </r>
    <r>
      <rPr>
        <sz val="12"/>
        <color rgb="FFFFFFFF"/>
        <rFont val="DevLys 010"/>
      </rPr>
      <t xml:space="preserve"> </t>
    </r>
  </si>
  <si>
    <t>ALL BUTTON</t>
  </si>
  <si>
    <t>रोग प्रमाण पत्र</t>
  </si>
  <si>
    <t>आरोग्य प्रमाण पत्र</t>
  </si>
  <si>
    <t>रोग व आरोग्य प्रमाण पत्र</t>
  </si>
  <si>
    <t xml:space="preserve">SELECT  DROP DOWN </t>
  </si>
  <si>
    <t>dks fo/kky;@dk;kZy; le; ij viuh M;qVh ij mifLFkr gks x;k@x;h gwa A</t>
  </si>
  <si>
    <t>izkFkhZ@izkfFkZ;k</t>
  </si>
  <si>
    <t>USE ONLY P.C.</t>
  </si>
  <si>
    <t>dks fo/kky;@dk;kZy; le; ij viuh M;qVh ij mifLFkr gks x;k @ x;h gwa A</t>
  </si>
  <si>
    <t xml:space="preserve">in ij dh tkdj inLFkkiu LFkkuh; fo/kky;@dk;kZy; esa fd;s tkus ls </t>
  </si>
  <si>
    <t xml:space="preserve">ls vkids dk;kZy;@fo/kky; jk ckmekfo@ckekfo@mizkfo                      </t>
  </si>
  <si>
    <t xml:space="preserve">dh inksUufr@LFkkukUrj.k LFkkuh; dk;kZy; @fo/kky; </t>
  </si>
  <si>
    <t xml:space="preserve"> Jheku f’k{kk mifuns’kd ]ek/;fed </t>
  </si>
  <si>
    <t>Jheku~ iz/kkukpk;Z egksn;</t>
  </si>
  <si>
    <t>inksUufr@LFkkukUrj.k@lek;kstu ij dk;ZHkkj xzg.k djus ckcr A</t>
  </si>
  <si>
    <t>1-inkSUufr@LFkkukUrj.k@lek;kstu vkns'k dh izfr A</t>
  </si>
  <si>
    <t xml:space="preserve">      fo"k; %&amp; </t>
  </si>
  <si>
    <t xml:space="preserve">mn;iqj e.My ]mn;iqj ds vkns’k dzekad f’kmfu&amp;Ekk/;@mn;@laLFkk&amp;c@Qk&amp;1086&amp;87@ 2015&amp;16@1643¼1&amp;10½ fnuakd 05&amp;02&amp;2016 vkns’k la[;k 6 dza-la-11 ds )kjk esjh inksUufr@LFkkukUrj.k@lek;kstu lgk;d dk;kZy; v/kh{kd ds in ij vkids fo/kky;@dk;kZy; esa fd;s tkus ls vkns’k dh ikyuk esa fnuakd  06&amp;02&amp;2016 dks iwokZUg@vijkUg ckn Mq;qVh jk-m-ek-fo-jkT;kokl ftyk &amp; jktlean ls dk;ZeqDr gksdj vkt fnuakd 06&amp;02&amp;2016 dks iwokZUg@vijkUg esa lgk;d dk;kZy; v/kh{kd ds in ij dk;Zxzg.k djuk pkgrk@pkgrh gqa A </t>
  </si>
  <si>
    <t xml:space="preserve">Jheku f’k{kk mifuns’kd ]ek/;fed] mn;iqj e.My]mn;iqj ds vkns’k dzaekd f’kmfu &amp;Ekk/;@mn;@laLFkk&amp;c@Qk&amp;1086&amp;87@2015&amp;16@1643¼1&amp;10½ fnuakd 05&amp;02&amp;2016  </t>
  </si>
  <si>
    <t>foHkkx %&amp;</t>
  </si>
  <si>
    <t>dk LFkkukUrj.k@inkSUufr@lek;kstu</t>
  </si>
  <si>
    <t>Jh fiUVq jke firk Jh jru yky</t>
  </si>
  <si>
    <t xml:space="preserve">dkadjksyh </t>
  </si>
  <si>
    <t>ia-l- o ftyk</t>
  </si>
  <si>
    <t>N% lkS ek=</t>
  </si>
  <si>
    <t>fo/kky;@dk;kZy; ds 'kkSpky; ,oa ew=ky; dh lkQ lQkbZ</t>
  </si>
  <si>
    <t>अवकाश स्वीकृति आदेश (एक से अधिक अवधि एवं अवकाश प्रकार )</t>
  </si>
  <si>
    <t>ORIGINAL</t>
  </si>
  <si>
    <t>DUPLICATE</t>
  </si>
  <si>
    <t>अच्छा</t>
  </si>
  <si>
    <t>उत्तम</t>
  </si>
  <si>
    <t>सामान्य</t>
  </si>
  <si>
    <t>izfrfyfi nh x;h @ Mkd }kjk Hksth x;h A</t>
  </si>
  <si>
    <t xml:space="preserve">leqg O;fDrxr n`/kZVuk chek ;kstuk dh jkf'k 220 :i;s tfj;s pkyku uEcj 41782621 fnukad 13-08-2020 ds jktdks"k esa tek djok nh gS rFkk izLrko i= vksuykbZu Hkj fn;k gSA pkyku dh izfr o izLrko dh izfr fcy ds lkFk layXu gSA </t>
  </si>
  <si>
    <t>Jheku~ funs'kd egksn; ek/;fed f'k{kk jktLFkku chdkusj ds vkns'k dzekad&amp; f'kfojk@ek-@fg-fu-@28203@2019&amp;20 fnukad 10-11-2020 ds vkns'kkuqlkj fcy esa vafdr leLr dkfeZdksa fgrdkjh fuf/k dh dVkSfr fu;ekuqlkj osru fcy esa dj yh xbZ gSA</t>
  </si>
  <si>
    <t xml:space="preserve">fcy esa vafdr lHkh dkfeZdks ls vk;dj x.kuk izi= 2020&amp;21 ds izkIr dj vk;dj dh fu;ekuqlkj dVksfr dj yh x;h gS rFkk fcy dh dk;kZy; izfr;ksa esa vk;dj x.kuk izi= 2020&amp;21 layXu dj fn;s x;s gSA </t>
  </si>
  <si>
    <r>
      <t xml:space="preserve">Jheku la;qDr funs'kd ¼Ldwy f'k{kk½ mn;iqj laHkkx mn;iqj ds vkns'k dzekad%&amp;la;qDr funs'kd Ldwy f'k{kk </t>
    </r>
    <r>
      <rPr>
        <b/>
        <sz val="14"/>
        <color theme="1"/>
        <rFont val="New times roman"/>
      </rPr>
      <t>/</t>
    </r>
    <r>
      <rPr>
        <b/>
        <sz val="14"/>
        <color theme="1"/>
        <rFont val="DevLys 010"/>
      </rPr>
      <t xml:space="preserve"> mn;@laaLFkk&amp;c@Qk-1071@2020@1586 fnukad%&amp;26-02-2020 ds }kjk Jherh 'kkyhuh 'kekZ] ofj"B v/;kfidk dh vf/kokf"kZdh vk;q iw.kZ djus ds mijkUr fnukad 31-10--2020 ls jkT; lsok ls lsokfuo`r fd;s tkus ls buds  lsokfuo`fr ij 'ks"k mikftZr vodk'k 300 fnu dk uxn Hkwxrku djus dh Lohd`rh LFkkuh; fo/kky; ds vkns'k dzekad%&amp;jkmekfo@dkadjksyh@Qk&amp;104@2020&amp;21@387&amp;390 fnukad%&amp;31-10-2020 ds }kjk iznku fd;s tkus l lsokfuo`fr ij 'ks"k ih-,y- dk uxn Hkwxrku djus gsrq fcy cuk;k x;k gSAs   </t>
    </r>
  </si>
  <si>
    <t>izekf.kr fd;k tkrk gS fd ftl dkfeZd dk vodk'k udnhdj.k dk fcy izLrqr fd;k tk jgk gS ] isa'ku foHkkx )kjk ml gh dkfeZd ds uke ctV vkaofVr fd;k x;k gS A</t>
  </si>
  <si>
    <t xml:space="preserve">izekf.kr fd;k tkrk gS fd uohu va'knk;h ;kstuk ds dVkSrh i=ksa esa izku uEcj ] ih isu uEcj ] bEIyks;h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t>
  </si>
  <si>
    <t>jkT; ljdkj ds vkns'k dzekad &amp; ,Q&amp;6¼3½ ,Q Mh¼:Yl½ 2017 t;iqj] fnukad &amp; 27-3-2020 ds vuqlkj ekg tqykbZ 2019 ls egWaxkbZ HkRrk 12 izfr'kr ls 17 izfr'kr fd, tkus ls varj dh jkf'k Dyse dh tk jgh gSA</t>
  </si>
  <si>
    <t>jkT; ljdkj ds vkns'k dzekad &amp; i-4¼72½for@jktLo@94&amp;ywt t;iqj] fnukad &amp; 09 vizsy 2020 ds vuqlkj ekg vizsy 2020 ds osru fcy ls lHkh dkfeZdks ds leqg O;fDrxr nq/kZVuk chek jkf'k dkV yh xbZ gS ,oa izLrko i= iwoZ esa vksuykbZu Hkj fn;s x;s gS ftlesa fdlh izdkj dk la'kks/ku@ifjorZu ugh fd;k tkuk gSA</t>
  </si>
  <si>
    <r>
      <t xml:space="preserve">Jheku ftyk f'k{kk vf/kdkjh </t>
    </r>
    <r>
      <rPr>
        <b/>
        <sz val="14"/>
        <color theme="1"/>
        <rFont val="Kruti Dev 010"/>
      </rPr>
      <t>¼eq[;ky;½ ek/;fed jktleUn ds vkns'k dzekad%&amp;ftf'kv@eq[;k@ek/;@laLFkk@Qk&amp;ok-os-o`-@2020@737 fnukad%&amp;17-07-2020 ds }kjk Jh izeksn dqekj ikyhoky] iz/kkukpk;Z ds ,oa LFkkuh; fo/kky; ds vkns'k dzekad%&amp;jkmekfo@dkadjksyh@Qk&amp;103@laLFkkiu@2020&amp;21@307 fnukad%&amp;01-07-2020 ds }kjk LFkkuh; fo/kky; esa dk;Zjr dkfeZdksa ds okf"kZd osru o`f} Lohdr fd;s tkus ls fcy esa vafdr leLr dkfeZdksa ds okf"kZd osru o`f} fnukad 01-07-2020 ls yxk nh xbZ gSA fcy esa vafdr dksbZ Hkh dkfeZd fnukad 01-07-2020 dks vkdfLed vodk'k ds vykok fdlh izdkj dk vodk'k dk mi;ksx ugha fd;k x;k gSA vkns'k dh izfr lkFk fcy ds lkFk layXu gSA</t>
    </r>
  </si>
  <si>
    <t xml:space="preserve">th ,Q ,.M , vkj dh /kkjk 200 ,oa 186 ds vUrxZr bl fcy dk bUnzkt fcy dhs dk;kZy; izfr;ksa esa dj fy;k x;k gSA </t>
  </si>
  <si>
    <t>bl dz; dk Hkqxrku 05&amp;dk;Zy; O;; foRrh; o"kZZ 2020&amp;21 ekg vxLr 2020 es Hkwxrku fd;s tkus dh Lohd`fr iznku dh tkrh gSA</t>
  </si>
  <si>
    <t xml:space="preserve">QeZ dks uxn Hkwxrku djus dh Lohd`rh LFkkuh; fo/kky; ds vkns'k dzekad%&amp;jkmekfo@dkadjksyh@ys[kk@ Qk&amp;110@2020&amp;21@345 fnukad%&amp;29-08-2020 ds }kjk iznku fd;s tkus ls LVs'kujh dz; fd;s tkus ls Hkqxrku djus gsrq fcy cuk;k x;k gSA </t>
  </si>
  <si>
    <t>izFke osru fcy Jh fo'oizrki flag  ekg twykbZ 2020 gsrq vko';d izek.k i=</t>
  </si>
  <si>
    <t>Jheku funs'kd] ek/;fed f'k{kk] jktLFkku chdkusj ds vkns'k dzekad% f'kfojk&amp;ek@laLFkk@ ,Q&amp;1@12247@ vuq-fu;q@iz'kkl@xzzsM&amp;3@2020@fnukad% 06-07-2020,oa la;qDr funs'kd] Ldwy f'k{kk] mn;iqj ds vkns'k dazekd%la;aq-fu-@Ldwy f'k{kk @laLFkk&amp;c@Qk&amp;1059@2020@222 fnukad 15-07-2020 ,oa ftyk f'k{kk vf/kdkjh eq[;ky; ek/;fed]jktleUn ds vkns'k daekad ftf'kv@eq[;k@ek/;@ jktl @laLFkk@e`jkdvjfy@Qk&amp;209@2020@751 fnukad % 22-07-2020 ds vuqlkj Jh fo'oizrki flag pkSgku fd izFke fu;qfDr iz;ksx 'kkyk lgk;d ds in ij fd, tkus ls vkns'k fd ikyuk es bUgksaus fnukd2 23-07-2020 dks iwokZgu es LFkkuh; fo/kky; es dk;Zxzg.k fd;k A fu;qfDr vkns'k ,oe vko';d i= vkfn lkFk lyaXu gSA</t>
  </si>
  <si>
    <r>
      <t xml:space="preserve">Jheku ftyk f'k{kk vf/kdkjh </t>
    </r>
    <r>
      <rPr>
        <b/>
        <sz val="14"/>
        <color theme="1"/>
        <rFont val="Kruti Dev 010"/>
      </rPr>
      <t>¼eq[;ky;½ ek/;fed jktleUn ds vkns'k dzekad%&amp;ftf'kv@ek/;@jktl@ys[kk@ ,lhih@2020@1219 fnukad%&amp;21-07-2020 ds }kjk lqJh xxu feukspk ] v/;kfidk ds 27 o"kZ ij ,lhih fnukad 02-07-2020 ls Lohd`r fd;s tkus ls LFkkuh; fo/kky; ds vkns'k dzekad%&amp;jkmekfo@dkadjksyh@,lhih&amp;kkk@Qk&amp;103@ 2020&amp;21@336 fnukad%&amp;04-08-2020 ds }kjk osru fu;eu fd;s tkus ls osru vUrj dh jkf'k Dyse dh tk jgh gSA</t>
    </r>
  </si>
  <si>
    <t xml:space="preserve">izekf.kr fd;k tkrk gS fd uohu va'knk;h ;kstuk ds dVkSrh i=ksa esa izku uEcj ] ih isu uEcj ] ,EIyks;h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t>
  </si>
  <si>
    <r>
      <t>th-ih-,Q- ,oa ,l-vkbZ-</t>
    </r>
    <r>
      <rPr>
        <b/>
        <sz val="14"/>
        <color theme="1"/>
        <rFont val="Times New Roman"/>
        <family val="1"/>
      </rPr>
      <t xml:space="preserve"> </t>
    </r>
    <r>
      <rPr>
        <b/>
        <sz val="14"/>
        <color theme="1"/>
        <rFont val="DevLys 010"/>
      </rPr>
      <t xml:space="preserve">dh dVkSrh fcy esa vafdr lsokfuo`r dkfeZdksa dh fu;ekuqlkj cUn dj nh xbZ gS A </t>
    </r>
  </si>
  <si>
    <t xml:space="preserve">,l-vkbZ-dh dVkSrh fcy esa vafdr 55 o"kZ ls mij ds dkfeZdksa dh fu;ekuqlkj iwoZ Lysc ds vuqlkj gh dj yh xbZ gSA </t>
  </si>
  <si>
    <t xml:space="preserve">;g izekf.kr fd;k tkrk gS fd bl fcy dh jkf'k iwoZ esa ugha mBkbZ xbZ gSA </t>
  </si>
  <si>
    <t>ihys dyj dh lsy esa vko';drkuqlkj psUt djsa rFkk D;q 4 dh dze la[;k , 4 esa Mkys ftl dze ls izek.k i= vafdr djuk gS A</t>
  </si>
  <si>
    <t>ONLINE PAY  BILL CERTIFICATE</t>
  </si>
  <si>
    <t>ONLINE FIRST PAY BILL CERTIFICA</t>
  </si>
  <si>
    <t>ONLINE ARREAR BILL CERTIFICATE</t>
  </si>
  <si>
    <t>ONLINE RETD PL BILL CERTIFICATE</t>
  </si>
  <si>
    <t>ONLINE DA ARREAR BILL CERTIFICA</t>
  </si>
  <si>
    <t>ONLINE FVC BILL CERTIFICATE</t>
  </si>
  <si>
    <r>
      <t>vk</t>
    </r>
    <r>
      <rPr>
        <sz val="14"/>
        <color theme="1"/>
        <rFont val="Kruti Dev 010"/>
      </rPr>
      <t>WW</t>
    </r>
    <r>
      <rPr>
        <sz val="14"/>
        <color theme="1"/>
        <rFont val="DevLys 010"/>
      </rPr>
      <t xml:space="preserve">uykbZu viyksM djus gsrq izFke osru fcy ij yxus okyk izek.k i=  </t>
    </r>
  </si>
  <si>
    <r>
      <t>vk</t>
    </r>
    <r>
      <rPr>
        <sz val="14"/>
        <color theme="1"/>
        <rFont val="Kruti Dev 010"/>
      </rPr>
      <t>WW</t>
    </r>
    <r>
      <rPr>
        <sz val="14"/>
        <color theme="1"/>
        <rFont val="DevLys 010"/>
      </rPr>
      <t xml:space="preserve">uykbZu viyksM djus gsrq osru fcy ij yxus okyk izek.k i=  </t>
    </r>
  </si>
  <si>
    <r>
      <t>vk</t>
    </r>
    <r>
      <rPr>
        <sz val="14"/>
        <color theme="1"/>
        <rFont val="Kruti Dev 010"/>
      </rPr>
      <t>WW</t>
    </r>
    <r>
      <rPr>
        <sz val="14"/>
        <color theme="1"/>
        <rFont val="DevLys 010"/>
      </rPr>
      <t xml:space="preserve">uykbZu viyksM djus gsrq osru o ,-lh-ih- ,fj;j fcy ij yxus okyk izek.k i=  </t>
    </r>
  </si>
  <si>
    <r>
      <t>vk</t>
    </r>
    <r>
      <rPr>
        <sz val="14"/>
        <color theme="1"/>
        <rFont val="Kruti Dev 010"/>
      </rPr>
      <t>WW</t>
    </r>
    <r>
      <rPr>
        <sz val="14"/>
        <color theme="1"/>
        <rFont val="DevLys 010"/>
      </rPr>
      <t xml:space="preserve">uykbZu viyksM djus gsrq Mh-,- ,fj;j fcy ij yxus okyk izek.k i=  </t>
    </r>
  </si>
  <si>
    <r>
      <t>vk</t>
    </r>
    <r>
      <rPr>
        <sz val="14"/>
        <color theme="1"/>
        <rFont val="Kruti Dev 010"/>
      </rPr>
      <t>WW</t>
    </r>
    <r>
      <rPr>
        <sz val="14"/>
        <color theme="1"/>
        <rFont val="DevLys 010"/>
      </rPr>
      <t xml:space="preserve">uykbZu viyksM djus gsrq lsokfuo`r dkfeZdksa ds 'ks"k ih-,y- fcy ij yxus okyk izek.k i=  </t>
    </r>
  </si>
  <si>
    <r>
      <t>vk</t>
    </r>
    <r>
      <rPr>
        <sz val="14"/>
        <color theme="1"/>
        <rFont val="Kruti Dev 010"/>
      </rPr>
      <t>WW</t>
    </r>
    <r>
      <rPr>
        <sz val="14"/>
        <color theme="1"/>
        <rFont val="DevLys 010"/>
      </rPr>
      <t xml:space="preserve">uykbZu viyksM djus gsrq ,Q-oh-lh- fcy ij yxus okyk izek.k i=  </t>
    </r>
  </si>
  <si>
    <t xml:space="preserve">ऑॅनलाईन अपलोड करने हेतु वेतन बिल पर लगने वाला प्रमाण पत्र </t>
  </si>
  <si>
    <t>ऑॅनलाईन अपलोड करने हेतु प्रथम वेतन बिल पर लगने वाला प्रमाण पत्र</t>
  </si>
  <si>
    <t>ऑॅनलाईन अपलोड करने हेतु वेतन व ए.सी.पी. एरियर बिल पर लगने वाला प्रमाण पत्र</t>
  </si>
  <si>
    <t xml:space="preserve">ऑॅनलाईन अपलोड करने हेतु सेवानिवृत कार्मिकों के शेष पी.एल. बिल पर लगने वाला प्रमाण पत्र </t>
  </si>
  <si>
    <t xml:space="preserve">ऑॅनलाईन अपलोड करने हेतु डी.ए. एरियर बिल पर लगने वाला प्रमाण पत्र </t>
  </si>
  <si>
    <t xml:space="preserve">ऑॅनलाईन अपलोड करने हेतु एफ.वी.सी. बिल पर लगने वाला प्रमाण पत्र </t>
  </si>
  <si>
    <t>HOW TO USE</t>
  </si>
  <si>
    <t xml:space="preserve">iz/kkukpk;Z ,oa 'kgjh ladqy izkjafHkd f'k{kk vf/kdkjh ds v/khu dk;Zjr dkfeZdksa dh vyx vyx QkbZy cukosa A </t>
  </si>
  <si>
    <t>SB PF ETC FOR SENDING</t>
  </si>
  <si>
    <t>,EiyksbzZ uEcj</t>
  </si>
  <si>
    <t>th-ih-,Q-@,u-ih-,l-</t>
  </si>
  <si>
    <t>,l-vkbZ-</t>
  </si>
  <si>
    <t>,y-vkbZ-lh-</t>
  </si>
  <si>
    <t>esa vodk'k fujLr fd;k tk ldsxk mldh lwpuk fdlh Hkh ek/;e ls feyus ij mifLFkr gksus dk</t>
  </si>
  <si>
    <t>nkf;Ro dkfeZd Lo;a dk gksxk A</t>
  </si>
  <si>
    <t>mDr vkns'k esa of.kZr 'krksZ ds v/khu Lohd`r dh tkrh gS A dksbzZ jkT; dk;Z ckf/kr gksus dh fLFkfr</t>
  </si>
  <si>
    <t>mi;qZDr fo"k;kUrxZr fuosnu gS fd esjk iq=@iq=h Jh@lqJh</t>
  </si>
  <si>
    <t>esaa v/;;ujr gS@esjk iq=@iq=h</t>
  </si>
  <si>
    <t xml:space="preserve">4 ¼2½@4 ¼3½@4 ¼4½ ds rgr fnukad </t>
  </si>
  <si>
    <t>nkf;Ro esjk Lo;a dk gksxk A</t>
  </si>
  <si>
    <t>Hkonh;k</t>
  </si>
  <si>
    <t xml:space="preserve">fnu dk esjk pkbYM ds;j vodk'k Lohd`r djus dh d`ik djkosa A vodk'k ds nkSjku dHkh Hkh jktdk;Z ckf/kr </t>
  </si>
  <si>
    <t xml:space="preserve">gksus dh fLFkfr esa esjk vodk'k fujLr fd;k tkus ij mldh lwpuk fdlh Hkh ek/;e ls feyus ij mifLFkr gksus dk </t>
  </si>
  <si>
    <t xml:space="preserve">fo"k; %&amp; </t>
  </si>
  <si>
    <t>rd pkbYM ds;j vodk'k pkgus ckcr A</t>
  </si>
  <si>
    <t>fu/kkZfjr izi= esa vkosnu</t>
  </si>
  <si>
    <t>jk'ku dkMZ vFkok Hkkek'kkg dkMZ dh izfr</t>
  </si>
  <si>
    <t>cPpksa ds tUe izek.k i= dh izfr</t>
  </si>
  <si>
    <t>cPps ds v/;;u vFkok chekjh ls lEcfU/kr izek.k i= dh izfr</t>
  </si>
  <si>
    <t>LEAVE APPLICATION EMPLOYEE CCL</t>
  </si>
  <si>
    <t xml:space="preserve">pkbZM ds;j vodk'k izkFkZuk i= QkeZ </t>
  </si>
  <si>
    <t xml:space="preserve">चाईड केयर अवकाश प्रार्थना पत्र फार्म  </t>
  </si>
  <si>
    <t>¼ laUrku ns[kHkky vodk'k vkj-,l-vkj- 103 lh ½</t>
  </si>
  <si>
    <t>¼ fo'ks"k vleZFkrk vodk'k  vkj-,l-vkj- 99 ls 102 ½</t>
  </si>
  <si>
    <r>
      <t xml:space="preserve">¼ fir`Ro vodk'k  vkj-,l-vkj- 103 </t>
    </r>
    <r>
      <rPr>
        <b/>
        <sz val="20"/>
        <rFont val="Times New Roman"/>
        <family val="1"/>
      </rPr>
      <t>A</t>
    </r>
    <r>
      <rPr>
        <b/>
        <sz val="20"/>
        <rFont val="DevLys 010"/>
      </rPr>
      <t xml:space="preserve"> ½</t>
    </r>
  </si>
  <si>
    <r>
      <t xml:space="preserve">¼ larku nÙkdxzg.k vodk'k vkj-,l-vkj- 103 </t>
    </r>
    <r>
      <rPr>
        <sz val="18"/>
        <rFont val="Times New Roman"/>
        <family val="1"/>
      </rPr>
      <t>B</t>
    </r>
    <r>
      <rPr>
        <b/>
        <sz val="20"/>
        <rFont val="DevLys 010"/>
      </rPr>
      <t xml:space="preserve"> ½</t>
    </r>
  </si>
  <si>
    <t>¼ fpfdRlky; vodk'k  vkj-,l-vkj- 105 ls 108 ½</t>
  </si>
  <si>
    <t>¼ v/;;u vodk'k  vkj-,l-vkj- 109 ls 121 ½</t>
  </si>
  <si>
    <t xml:space="preserve">nks ls de mRrj thoh lUrkuksa okys fdlh iq:"k ljdkjh deZpkjh dks] mldh iRuh dh izlokoLFkk ds </t>
  </si>
  <si>
    <r>
      <t xml:space="preserve">16-12-2020 dks </t>
    </r>
    <r>
      <rPr>
        <sz val="14"/>
        <color theme="1"/>
        <rFont val="Times New Roman"/>
        <family val="1"/>
      </rPr>
      <t>CREDIT</t>
    </r>
  </si>
  <si>
    <t>76/15.01.2020</t>
  </si>
  <si>
    <t>77/24.01.2020</t>
  </si>
  <si>
    <t>79/10.04.2020</t>
  </si>
  <si>
    <t>79/19.05.2020</t>
  </si>
  <si>
    <t>80/02.06.2020</t>
  </si>
  <si>
    <t>80/09.06.2020</t>
  </si>
  <si>
    <t>81/17.06.2020</t>
  </si>
  <si>
    <t>81/13.07.2020</t>
  </si>
  <si>
    <t>85/06.08.2020</t>
  </si>
  <si>
    <t>93/17.08.2020</t>
  </si>
  <si>
    <t>1/25.08.2020</t>
  </si>
  <si>
    <t>9/18.09.2020</t>
  </si>
  <si>
    <t>11/05.10.2020</t>
  </si>
  <si>
    <t>12/12.10.2020</t>
  </si>
  <si>
    <t>14/19.11.2020</t>
  </si>
  <si>
    <t>14/25.11.2020</t>
  </si>
  <si>
    <t>75/04.12.2019</t>
  </si>
  <si>
    <t xml:space="preserve">                çekf.kr fd;k tkrk gS fd dk;kZy; esa inLFkkfir leLr vf/kdkjhx.k] dkfeZdx.k ls foÙk o"kZ 2020&amp; 21 ds vk;dj x.kuk i= çkIr dj fy;s gS] ,oa leLr vk;dj x.kuk i=ksa dh tkap dj vk;dj VhMh,l dh dVkSrh dj yh gSA
                osru ds vykok vU; fofu;ksx nLrkost vf/kdkjh] deZpkjhx.k ls çkIr dj fy;s x;s gS ,oa laosru fcy dh dk;kZy; çfr ds lkFk lqjf{kr j[k fy;s x;s gSA
                ;g Hkh çekf.kr fd;k tkrk gS fd vf/kdkjh] deZpkjh }kjk çLrqr vk;dj x.kuk ds lkFk layXu Vîw'ku Qhl] jlhnksa dh lko/kkuh iwoZd tkap dj yh xbZ gS rFkk fdlh Hkh vf/kdkjh] deZpkjh dks fons'kh laLFkku dks Hkqxrku dh xbZ Vîw'ku Qhl ;k fdlh dksfpax laLFkku dks Hkqxrku dh xbZ Vîw'ku Qhl dh vk;dj esa jkgr çnku ugha dh xbZ gSA
               blh çdkj xSj ljdkjh laLFkkvksa dh nku dh xbZ jkf'k ds fy, vkgj.k ,oa forj.k vf/kdkjh Lrj ij vk;dj esa NwV çnku ugha dh xbZA foÙk o"kZ 2020&amp;21 esa laosru vk;dj dh dVkSfr fu;ekuqlkj ugha fd;s tkus dk iw.kZ mÙkjnkf;Ro vkgj.k ,oa forj.k vkf/kdkjh ds :i esa esjk gksxkA</t>
  </si>
  <si>
    <t>osru fcy ekg Qjojh 2021 gsrq vko';d izek.k i=  fnukad 26-02-2021</t>
  </si>
  <si>
    <t>22.06.19</t>
  </si>
  <si>
    <t>21/29.7.19</t>
  </si>
  <si>
    <t>18.07.19</t>
  </si>
  <si>
    <t>03.04.19</t>
  </si>
  <si>
    <t>02.08.19</t>
  </si>
  <si>
    <t>22/02.08.19</t>
  </si>
  <si>
    <t>21.08.19</t>
  </si>
  <si>
    <t>26/22.08.19</t>
  </si>
  <si>
    <t>16.09.19</t>
  </si>
  <si>
    <t>23.09.19</t>
  </si>
  <si>
    <t>27/16.9.19</t>
  </si>
  <si>
    <t>27/25.9.19</t>
  </si>
  <si>
    <t>04.10.19</t>
  </si>
  <si>
    <t>30/04.10.19</t>
  </si>
  <si>
    <t>17.10.19</t>
  </si>
  <si>
    <t>32/17.10.19</t>
  </si>
  <si>
    <t>04.11.19</t>
  </si>
  <si>
    <t>33/18.11.19</t>
  </si>
  <si>
    <t>12.12.19</t>
  </si>
  <si>
    <t>35/12.2.19</t>
  </si>
  <si>
    <t>17.02.20</t>
  </si>
  <si>
    <t>39/17.02.20</t>
  </si>
  <si>
    <t>06.03.20</t>
  </si>
  <si>
    <t>41/31.03.20</t>
  </si>
  <si>
    <t>28.05.20</t>
  </si>
  <si>
    <t>44/03.06.20</t>
  </si>
  <si>
    <t>29.06.20</t>
  </si>
  <si>
    <t>46/22.07.20</t>
  </si>
  <si>
    <t>17.07.20</t>
  </si>
  <si>
    <t>46/27.07.20</t>
  </si>
  <si>
    <t>29.07.20</t>
  </si>
  <si>
    <t>47/29.07.20</t>
  </si>
  <si>
    <t>10.08.20</t>
  </si>
  <si>
    <t>51/10.08.20</t>
  </si>
  <si>
    <t>17.08.20</t>
  </si>
  <si>
    <t>58/17.08.20</t>
  </si>
  <si>
    <t xml:space="preserve">Jh fiUVq gfjtu] dkadjksyh 600 &amp; 300 </t>
  </si>
  <si>
    <r>
      <t xml:space="preserve">dzekad@jkmekfo@dkaadjksyh@ys[kk@Qk- @2020&amp;21@       fnukad </t>
    </r>
    <r>
      <rPr>
        <b/>
        <sz val="14"/>
        <color theme="1"/>
        <rFont val="Times New Roman"/>
        <family val="1"/>
      </rPr>
      <t>: 03.03.2021</t>
    </r>
  </si>
  <si>
    <r>
      <t xml:space="preserve">dzekad@jkmekfo@dkadjksyh@ys[kk@Qk- @2020&amp;21@      fnukad </t>
    </r>
    <r>
      <rPr>
        <sz val="14"/>
        <color theme="1"/>
        <rFont val="Times New Roman"/>
        <family val="1"/>
      </rPr>
      <t>:-</t>
    </r>
    <r>
      <rPr>
        <sz val="14"/>
        <color theme="1"/>
        <rFont val="DevLys 010"/>
      </rPr>
      <t xml:space="preserve"> </t>
    </r>
    <r>
      <rPr>
        <b/>
        <sz val="14"/>
        <color theme="1"/>
        <rFont val="DevLys 010"/>
      </rPr>
      <t>03-03-2021</t>
    </r>
  </si>
  <si>
    <t xml:space="preserve">    dzekad@jkmekfo@dkadjksyh@ys[kk@Qk- @2020&amp;21@      fnukad %&amp; 03-03-2021</t>
  </si>
  <si>
    <r>
      <t xml:space="preserve">vf/kdkjh dk uke@inuke inLFkkiu LFkku ftudks vkgj.k forj.k vf/kdkj fn;s tkus gSa e; tUe frfFk rFkk inLFkkiu LFkku dh </t>
    </r>
    <r>
      <rPr>
        <sz val="12"/>
        <rFont val="Times New Roman"/>
        <family val="1"/>
      </rPr>
      <t>OFFICE ID</t>
    </r>
  </si>
  <si>
    <t xml:space="preserve">dkWye 4 esa vafdr vf/kdkjh dk p;u rFkk vkjih,llh@ Mhihlh@ ikrs osru vafdr djsa </t>
  </si>
  <si>
    <t xml:space="preserve">dkWye la[;k 3 o 4 esa ijLij nwjh fdeh- esa </t>
  </si>
  <si>
    <r>
      <t xml:space="preserve">ftl laLFkk gsrq vkgj.k forj.k vf/kdkj fn;s tkus gS dh </t>
    </r>
    <r>
      <rPr>
        <sz val="12"/>
        <rFont val="Times New Roman"/>
        <family val="1"/>
      </rPr>
      <t>OFFICE ID</t>
    </r>
  </si>
  <si>
    <t xml:space="preserve">dkWye 3 esa vafdr vf/kdkjh dks fdrus laLFkk@dk;kZy; dk vkgj.k forj.k vf/kdkj gS </t>
  </si>
  <si>
    <r>
      <t xml:space="preserve">mDr izLrko esy vkbZ-Mh- </t>
    </r>
    <r>
      <rPr>
        <sz val="16"/>
        <rFont val="Times New Roman"/>
        <family val="1"/>
      </rPr>
      <t>school03power@gmail.com</t>
    </r>
    <r>
      <rPr>
        <sz val="16"/>
        <rFont val="DevLys 010"/>
      </rPr>
      <t xml:space="preserve"> ij gh vko';d :Ik ls fd;k tk;sA mDr izLrko ds dkWye la[;k 4 esa ftl lLFkk ds dkfeZd@vf/kdkjh dks vkgj.k forj.k vf/kdkj fn;k tkuk gSA ml laLFkk dh </t>
    </r>
    <r>
      <rPr>
        <sz val="16"/>
        <rFont val="Times New Roman"/>
        <family val="1"/>
      </rPr>
      <t xml:space="preserve">office id </t>
    </r>
    <r>
      <rPr>
        <sz val="16"/>
        <rFont val="DevLys 010"/>
      </rPr>
      <t>vfdar djuh gS deZpkjh dh ughaA</t>
    </r>
  </si>
  <si>
    <t>ftyk f'k{kk vf/kdkjh¼ek½@eq[; Cykd f'k{kk vf/kdkjh</t>
  </si>
  <si>
    <t xml:space="preserve">                      वित्त (सामान्य वित्तीय एवं लेखा नियम) विभाग, जयपुर के आदेशांक प-4(1) वित्त/साविलेनि/2006 दिनांक 24.12.2020 दिनांक 26.02.2021 द्वारा समसंख्यक आदेश दिनांक 31.03.2020, 02.04.2020 एवं 05.04.2020 द्वारा कार्मिकों माह मार्च देय अप्रैल 2020 के वेतन में से आंशिक राशि आस्थगित (Deffered) की गई थी। जिन कार्मिकों (सेवारत / सेवानिवृति) का माह मार्च 2020 का वेतन आस्थगित (Deffered) किया गया था। तथा उन कार्मिकों को आस्थगित (Deffered) वेतन का भुगतान किये जाने की स्वीकृति उक्त आदेश दिनांक से जारी होने के पश्चात् इस विद्यालय/संस्था से निम्नांकित कार्मिकों (सेवारत/सेवानिवृति) का माह मार्च देय अप्रैल 2020 वेतन में से आंशिक आस्थगित (Deffered) राशि का वेतन भुगतान करने की स्वीकृति प्रदान की जाती है।</t>
  </si>
  <si>
    <t>क्र.स.</t>
  </si>
  <si>
    <t>नाम कर्मचारी</t>
  </si>
  <si>
    <t>पद</t>
  </si>
  <si>
    <t>वेतन आस्थगित (Deffered) दिवस</t>
  </si>
  <si>
    <t>मार्च 2020 में मिला वेतन</t>
  </si>
  <si>
    <t>वेतन (Deffered) जो मिलना है</t>
  </si>
  <si>
    <t>16</t>
  </si>
  <si>
    <t>नोटः-राजपत्रित/अधीनस्थ सेवा के लिए 16 दिवस एवं अन्य सेवा कार्मिक (लेवल-5 से लेवल-9 तक) के लिए 09 दिवस का वेतन।</t>
  </si>
  <si>
    <t>प्रतिलिपिः- निम्नांकित को सूचनार्थ एवं आवश्यक कार्यवाही हेतु प्रेषित है-</t>
  </si>
  <si>
    <t>1- श्रीमान् कोषाधिकारी/उपकोषाधिकारी .............................. को सूचनार्थ।</t>
  </si>
  <si>
    <t>2- लेखा शाखा - बिल बनाने हेतु।</t>
  </si>
  <si>
    <t>3- संबंधित कर्मचारी श्री.................................................।</t>
  </si>
  <si>
    <t>4- कार्यालय प्रति।</t>
  </si>
  <si>
    <t>Deferred Salary March 2020</t>
  </si>
  <si>
    <t>Difference Sheet</t>
  </si>
  <si>
    <t>S.NO.</t>
  </si>
  <si>
    <t>Employee's Name</t>
  </si>
  <si>
    <t>Post</t>
  </si>
  <si>
    <t>Level</t>
  </si>
  <si>
    <t>GPF or NPS</t>
  </si>
  <si>
    <t>Due Salary</t>
  </si>
  <si>
    <t>Already Drawn Salary</t>
  </si>
  <si>
    <t>Difference</t>
  </si>
  <si>
    <t>Deductions</t>
  </si>
  <si>
    <t>Net Amount</t>
  </si>
  <si>
    <t>Basic</t>
  </si>
  <si>
    <t>DA</t>
  </si>
  <si>
    <t>HRA</t>
  </si>
  <si>
    <t>CCA</t>
  </si>
  <si>
    <t>Cash.All.</t>
  </si>
  <si>
    <t>Total</t>
  </si>
  <si>
    <t>Ecpef</t>
  </si>
  <si>
    <t>Itax</t>
  </si>
  <si>
    <t>Other</t>
  </si>
  <si>
    <t>1</t>
  </si>
  <si>
    <t>2</t>
  </si>
  <si>
    <t>3</t>
  </si>
  <si>
    <t>4</t>
  </si>
  <si>
    <t>5</t>
  </si>
  <si>
    <t>6</t>
  </si>
  <si>
    <t>7</t>
  </si>
  <si>
    <t>8</t>
  </si>
  <si>
    <t>9</t>
  </si>
  <si>
    <t>10</t>
  </si>
  <si>
    <t>11</t>
  </si>
  <si>
    <t>12</t>
  </si>
  <si>
    <t>13</t>
  </si>
  <si>
    <t>14</t>
  </si>
  <si>
    <t>15</t>
  </si>
  <si>
    <t>17</t>
  </si>
  <si>
    <t>18</t>
  </si>
  <si>
    <t>19</t>
  </si>
  <si>
    <t>20</t>
  </si>
  <si>
    <t>21</t>
  </si>
  <si>
    <t>22</t>
  </si>
  <si>
    <t>23</t>
  </si>
  <si>
    <t>24</t>
  </si>
  <si>
    <t>25</t>
  </si>
  <si>
    <t>26</t>
  </si>
  <si>
    <t>27</t>
  </si>
  <si>
    <t>28</t>
  </si>
  <si>
    <t>29</t>
  </si>
  <si>
    <t>NPS</t>
  </si>
  <si>
    <t xml:space="preserve">,u 1 Jheku izHkkjh vf/kdkjh LVksj ls Hkqxrku gsrq fuEu fcy izkIr gq, gS ftudk fooj.k fuEu izdkj gS %&amp; </t>
  </si>
  <si>
    <t>FIRM NAME</t>
  </si>
  <si>
    <t>BILL NO</t>
  </si>
  <si>
    <t>BILL DATE</t>
  </si>
  <si>
    <t>BILL AMOUNT</t>
  </si>
  <si>
    <t>DEDUCTION GST</t>
  </si>
  <si>
    <t>DEDUCTION INCOME TAX</t>
  </si>
  <si>
    <t>NET AMOUNT</t>
  </si>
  <si>
    <t>PAYMENT RECEIVER</t>
  </si>
  <si>
    <t>BANK A/C NO</t>
  </si>
  <si>
    <t>BANK</t>
  </si>
  <si>
    <t>BANK IFSC</t>
  </si>
  <si>
    <t>03.12.2018</t>
  </si>
  <si>
    <t>M/S NEELAM HP AUTOMOBILES KANKROLI</t>
  </si>
  <si>
    <t>SBI RAJYAWAS</t>
  </si>
  <si>
    <t>SBIN0031423</t>
  </si>
  <si>
    <t>03.12.2019</t>
  </si>
  <si>
    <t>SBIN0031424</t>
  </si>
  <si>
    <t>03.12.2020</t>
  </si>
  <si>
    <t>SBIN0031425</t>
  </si>
  <si>
    <t>03.12.2021</t>
  </si>
  <si>
    <t>SBIN0031426</t>
  </si>
  <si>
    <t>03.12.2022</t>
  </si>
  <si>
    <t>SBIN0031427</t>
  </si>
  <si>
    <t>03.12.2023</t>
  </si>
  <si>
    <t>SBIN0031428</t>
  </si>
  <si>
    <t>03.12.2024</t>
  </si>
  <si>
    <t>SBIN0031429</t>
  </si>
  <si>
    <t>03.12.2025</t>
  </si>
  <si>
    <t>SBIN0031430</t>
  </si>
  <si>
    <t>03.12.2026</t>
  </si>
  <si>
    <t>SBIN0031431</t>
  </si>
  <si>
    <t>03.12.2027</t>
  </si>
  <si>
    <t>SBIN0031432</t>
  </si>
  <si>
    <t>03.12.2028</t>
  </si>
  <si>
    <t>SBIN0031433</t>
  </si>
  <si>
    <t xml:space="preserve">,u 2 Jheku lj  mijksDrkuqlkj :i;s 131769 ds fcy okLrs ikjhr voyksdukFkZ ,oa vkns'kkFkZ izLrqr gS A </t>
  </si>
  <si>
    <t xml:space="preserve">,u 3 mijksDrkuqlkj :i;s 131769 ds fcy ikjhr fd;s tkrs gS A </t>
  </si>
  <si>
    <r>
      <t xml:space="preserve">NOTE SHEET </t>
    </r>
    <r>
      <rPr>
        <b/>
        <sz val="18"/>
        <color theme="1"/>
        <rFont val="DevLys 010"/>
      </rPr>
      <t>¼ dk;kZy; fVIi.kh ½</t>
    </r>
  </si>
  <si>
    <t>NOTE SHEET</t>
  </si>
  <si>
    <t>dk;kZy; fVIi.kh</t>
  </si>
  <si>
    <t>dk;kZy; &amp; vkns'k</t>
  </si>
  <si>
    <t>क्रमांक -                                                                         दिनांक-</t>
  </si>
  <si>
    <t>DEFER SALARY ORDER</t>
  </si>
  <si>
    <t xml:space="preserve">ekg ekpZ 2020 dk vkLFkfxr osru Hkqxrku dk dk;kZy; vkns'k </t>
  </si>
  <si>
    <t>DEFER SALARY DEFFERENCE SHEET</t>
  </si>
  <si>
    <t>ekg ekpZ 2020 dk vkLFkfxr osru Hkqxrku dh osru vUrj rkfydk</t>
  </si>
  <si>
    <t>कार्यालय टिप्पणी</t>
  </si>
  <si>
    <t xml:space="preserve">माह मार्च 2020 का आस्थगित वेतन भुगतान का कार्यालय आदेश </t>
  </si>
  <si>
    <t>माह मार्च 2020 का आस्थगित वेतन भुगतान की वेतन अन्तर तालिका</t>
  </si>
  <si>
    <t>nkSjku] vFkkZr cPps ds tUe ds 15 fnu iwoZ ls cPpk iSnk gksus ds rhu ekg ckn rd fn;k tk ldrk gS]</t>
  </si>
  <si>
    <t>15 fnu dh dkykof/k ¼ vf/kdRre nks ckj ½ dk fir`Ro vodk'k eatwj fd;k tk ldsxk vkSj ;fn ,slh</t>
  </si>
  <si>
    <t>NqVVh dk miHkksx bl dkykof/k esa ugha fd;k tkrk gS rks ;g O;;xr le&gt;h tkosxhA ,slh NqVVh dh</t>
  </si>
  <si>
    <t>dkykof/k ds nkSjku ljdkjh deZpkjh dks NqVVh ij tkus ds Bhd iwoZ vkgfjr osru ds leku vodk'k</t>
  </si>
  <si>
    <t>osru lanRr fd;k tkosxkA fir`Ro vodk'k ds vodk'k ys[kksa esa ls fodfyr ugha fd;k tkosxk fdUrq ,slh</t>
  </si>
  <si>
    <t>izfof"V lsok iqfLrdk esa i`Fkd :Ik ls dh tkuh pkfg,A bls fdlh Hkh vodk'k ds lkFk tksMk tk ldrk gSA</t>
  </si>
  <si>
    <t>l{ke vf/kdkjh ,d ,sls prqFkZ Js.kh deZpkjh vFkok fyfid oxhZ; vFkok v/khuLFk lsok ds dEkZpkjh</t>
  </si>
  <si>
    <t xml:space="preserve">dks fpfdRlky; vodk'k Lohd`r dj ldrk gS ftldk osru fpfdRlky; esa izos'k ds fnu :Ik;s </t>
  </si>
  <si>
    <t xml:space="preserve">31000 ¼ vkns'k fnukad 30-10-2017 ½ ekfld ls de gS ,oa ftldk dk;Z ,oa mRrjnkf;Ro fo"ke </t>
  </si>
  <si>
    <r>
      <t xml:space="preserve">la;a=ksa] foLQksVd lkexzh] fo"kSys vkS"kf/k;ksa@ jlk;uksa dks gkFk esa idM+us] ¼ </t>
    </r>
    <r>
      <rPr>
        <sz val="16"/>
        <rFont val="Times New Roman"/>
        <family val="1"/>
      </rPr>
      <t xml:space="preserve">HANDLE </t>
    </r>
    <r>
      <rPr>
        <sz val="16"/>
        <rFont val="DevLys 010"/>
      </rPr>
      <t xml:space="preserve">½ dks gks </t>
    </r>
  </si>
  <si>
    <t xml:space="preserve">rFkk mlds dkj.k izR;{k tksf[ke gks ,oa Li"Vr;k mlds in ds drZO;ksa ls tqM+s gq, tksf[keksa ds </t>
  </si>
  <si>
    <t>dkj.k gksus pkfg,A ¼ fu;e 105 ½</t>
  </si>
  <si>
    <t xml:space="preserve">fpfdRlky; vodk'k izkf/kd`r fpfdRlk vf/kdkjh ds izek.k i= rFkk mldh flQkfj'k ds vk/kkj </t>
  </si>
  <si>
    <t xml:space="preserve">ij l{ke izkf/kdkjh }kjk Lohd`r fd;k tk ldrk gS rFkk ,slh vof/k esa deZpkjh dks l{ke </t>
  </si>
  <si>
    <t>vf/kdkjh ds foosd ij iw.kZ osru fn;k tk ldrk gSA</t>
  </si>
  <si>
    <t xml:space="preserve">fpfdRlky; vodk'k ds lkFk vU; izdkj dk vodk'k Hkh Lohd`r fd;k tk ldrk gS D;ksafd  </t>
  </si>
  <si>
    <t xml:space="preserve">fpfdRlky; vodk'k ,d i`Fkd~ Js.kh dk fof'k"V ekuk x;k gSA ¼ fu;e 106 rFkk 108 ½ </t>
  </si>
  <si>
    <t>1- v/;;u vodk'k ,d LFkkbZ lsok dks fdlh ,sls ikB~;dze vFkok fdlh fof'k"V vFkok rduhdh</t>
  </si>
  <si>
    <t>izd`fr ds v/;;u@ikB~;dze ds fy, Lohd`r fd;k tk ldrk gS ;fn l{ke izkf/kdkjh dh lEefr</t>
  </si>
  <si>
    <t xml:space="preserve">esa ,slk v/;;u@ikB~;dze ml foHkkx ds dk;Z lEiknu ds fy, tufgr esa vko';d gksA </t>
  </si>
  <si>
    <t xml:space="preserve">jktLFkku lsok fu;e 93 ds vuqlkj jkT; deZpkjh dks izR;sd iw.kZ o"kZ dh lsok ij 20 v)Zosru </t>
  </si>
  <si>
    <t xml:space="preserve">vodk'k vftZr gksaxsaA ¼fu;e 7¼ 9 ½¼ , ½ ds vuqlkj ,d o"kZ dh fujUrj lsok dk rkRi;Z jktLFkku </t>
  </si>
  <si>
    <t xml:space="preserve">ljdkj ds v/khu yxkrkj dh xbZ lsok ls gS rFkk M~;wVh ij fcrk, x, le; rFkk vlk/kkj.k </t>
  </si>
  <si>
    <t>vodk'k lfgr vU; vodk'kksa dk Hkh le; lfEefyr gksrk gSA</t>
  </si>
  <si>
    <t>fu;e 93 ds 3 vuqHkkx gS ftlesa igyk v)Zosru vodk'k] nwljk :ikUrfjr vodk'k vkSj rhljk</t>
  </si>
  <si>
    <t>vns; vodk'k ¼ yho uksV M~;w ½</t>
  </si>
  <si>
    <t xml:space="preserve">fu;e 93 ¼ 1 ½ds vuqlkj v)Zosru vodk'k fpfdRld ds izek.k i= ds vk/kkj ij ,oa futh dkj.kksa </t>
  </si>
  <si>
    <t>ls Hkh fy;k tk ldrk gSA bl vodk'k esa v)Zosru ns; gksxk rFkk ftrus fnu dk vodk'k fy;k</t>
  </si>
  <si>
    <t xml:space="preserve">x;k gS vodk'k ys[kk esa mrus fnu de gksaxsaA </t>
  </si>
  <si>
    <t>fu;e 93 ¼ 2 ½ :ikUrfjr@ifjofrZr vodk'k %&amp; ;g vodk'k fpfdRld ds izek.k i= ds vk/kkj</t>
  </si>
  <si>
    <t xml:space="preserve">ij Lohd`r fd;k tkrk gSA bl vodk'k esa ftrus fnu dk vodk'k fy;k tkrk gS v)Zosru </t>
  </si>
  <si>
    <t xml:space="preserve">vodk'k esa ls nqxquk de fd;k tk,sxkA tSls %&amp; 5 fnu ds vodk'k vkosnu ij 10 v)Zosru de </t>
  </si>
  <si>
    <t>gksaxsaA</t>
  </si>
  <si>
    <t>izFke vkSj f}rh; vuqHkkx okys vodk'k dks vftZr djus ls iwoZ miHkksx dh vuqefr ugha gS rFkk uk</t>
  </si>
  <si>
    <t>gh bUgsa vfxze tksM+k tkdj miHkksx dh vuqefr nh tk,sxhA</t>
  </si>
  <si>
    <t>rhljk vuqHkkx yho uksV M~;w dk gS tc LFkkbZ deZpkjh ds ikl vU; vodk'k 'ks"k ugha gks rks bl</t>
  </si>
  <si>
    <t>vodk'k dks vfxze ds :i esa Lohd`r fd;k tk ldsxkA ftldh vof/k lEiw.kZ lsokdky esa 360 fnu</t>
  </si>
  <si>
    <t>ls vf/kd dh ugha gksxh rFkk ,d ckj esa 90 fnu rd dk vodk'k Lohd`r fd;k tk ldsxkA</t>
  </si>
  <si>
    <t xml:space="preserve">180 fnu dk vodk'k fpfdRld ds izek.k i= ds vk/kkj ij Lohd`r fd;k tk ldsxkA bl </t>
  </si>
  <si>
    <t>vodk'k dk bUnzkt v)Zosru vodk'k ys[kk esa MsfcV ds :i esa fy[kk tkosxk rFkk Hkfo"; esa vftZr</t>
  </si>
  <si>
    <t xml:space="preserve">gksus okys v)Zosru vodk'k esa ls bldk lek;kstu fd;k tkosxkA </t>
  </si>
  <si>
    <t>;g vodk'k rHkh Lohd`r fd;k tk ldsxk tc Mh-Mh-vks- bl ckr ls larq"V gks tk, fd deZpkjh</t>
  </si>
  <si>
    <t>iqu% lsok esa vkdj mrus fnu dk v)Zosru vodk'k vftZr dj ysxkA bl vodk'k esa deZpkjh dks</t>
  </si>
  <si>
    <t>v)Zosru feysxkA</t>
  </si>
  <si>
    <t>fu;e 93¼ 5 ½ ds vuqlkj fu;e 93 ds mifu;e 2 vFkok 3 ds vUrxZr :ikUrfjr vFkok vns;</t>
  </si>
  <si>
    <t>vodk'k ¼ yho uksV M~;w ½ Lohd`r fd;k x;k gks vkSj ,sls deZpkjh dh lsok esa jgrs gq, e`R;q gks</t>
  </si>
  <si>
    <t xml:space="preserve">tkrh gS vFkok jktLFkku flfoy lsok ¼ isa'ku ½ fu;e] 1996 ds fu;e 35 ds vUrxZr vleFkZrk </t>
  </si>
  <si>
    <t>ds vk/kkj ij lsokfuo`r dj fn;k tkrk gks vFkok jktLFkku lsok fu;e  ¼ isa'ku ½ fu;e] 53 ds</t>
  </si>
  <si>
    <t>vuqlkj vfuok;Z :i ls lsokfuo`r dj fn;k tkrk gS rks mlls vodk'k osru ds lEcU/k esa dksbZ</t>
  </si>
  <si>
    <t xml:space="preserve">olwyh curh gks rks ugha dh tkosxhA vU; leLr ekeyksa esa tSls %&amp; R;kx i= nsus] LosPNk ls </t>
  </si>
  <si>
    <t xml:space="preserve">lsokfuo`r gksus] lsok ls fu"dkflr djus vFkok c[kkZLr vkfn ds ekeyksa esa vodk'k osru dh </t>
  </si>
  <si>
    <t xml:space="preserve">olwyh] ;fn fu;eksa ds vuqlkj curh gks rks vo'; dh tkosxhA </t>
  </si>
  <si>
    <t>foRr foHkkx dh vf/klwpuk fnukad 22-5-2018 }kjk jktLFkku lsok fu;e 1951 ds fu;e 103 lh ds</t>
  </si>
  <si>
    <t>rgr ,d efgyk deZpkjh dks lEiw.kZ lsokdky esa 730 fnu dk pkbZYM ds;j yho iw.kZ osru ij fn,</t>
  </si>
  <si>
    <t>tkus dk izko/kku fd;k x;k ftls ckn esa foRr foHkkx dh vf/klwpuk fnukad 31-7-2020 }kjk 365</t>
  </si>
  <si>
    <t>fnu iwoZ osru rFkk 365 fnu 80 izfr'kr osru ij fn, tkus rFkk efgyk ,oa ,dy iq:"k deZpkjh</t>
  </si>
  <si>
    <t xml:space="preserve">dks fn, tkus gsrq la'kksf/kr fd;k x;kA </t>
  </si>
  <si>
    <t xml:space="preserve">1- fdlh efgyk deZpkjh }kjk viuh 2 lcls cM+h larku ;k muesa ls fdlh ,d dh ikyu ;k </t>
  </si>
  <si>
    <t>ijh{kk ;k chekjh vkfn ds le; pkbZYM ds;j yho gsrq fu/kkZfjr izi= esa vkosnu fd;k tk ldsxkA</t>
  </si>
  <si>
    <t xml:space="preserve">2- 18 o"kZ rd ds vk;q ds cPpksa dh ns[kHkky gsrq pkbZYM ds;j yho ds fy, vkosnu fd;k tk </t>
  </si>
  <si>
    <t>ldrk gS ijUrq ekufld foeanrk] ,ihySIlh fnO;kaxrk ls izHkkfor cPps dh ns[kHkky gsrq pkbZYM</t>
  </si>
  <si>
    <t>ds;j yho ds vkosnu ds fy, vk;q lhek 22 o"kZ Fkh ftls ckn esa gVk fy;k x;k gSA</t>
  </si>
  <si>
    <t xml:space="preserve">3- pkbZYM ds;j yho dks mikftZr vodk'k dh rjg ,d ckj esa vf/kdre 120 fnu rd rFkk  </t>
  </si>
  <si>
    <t>Vh-ch-] dSalj] dks&lt;+ ;k ekufld jksx ds funku ds fy, vf/kdre 300 fnu dk vodk'k Lohd`r</t>
  </si>
  <si>
    <t>fd;k tk ldsxkA U;wure vof/k 5 fnol gksxhA</t>
  </si>
  <si>
    <t>4- ,d dSys.Mj o"kZ esa vf/kdre 3 ckj pkbZYM ds;j yho yh tk ldsxhA gkbZdksVZ tks/kiqj ds</t>
  </si>
  <si>
    <t>vkns'k fnukad 7-1-2019 ds vuqlkj gkbZdksVZ deZpkfj;ksa gsrq 2 ckj pkbZYM ds;j yho ds chp rhu</t>
  </si>
  <si>
    <t>ekg dk vUrjky vfuok;Z gS tcfd f'k{kk foHkkx o foRr foHkkx ds vkns'k ds vuqlkj vUrjky</t>
  </si>
  <si>
    <t>vof/k fu/kkZfjr ugha dh xbZ gSA</t>
  </si>
  <si>
    <t>5- ,d efgyk dkfeZd }kjk fuEu dkj.kksa ls pkbZYM ds;j yho gsrq vkosnu fd;k tk ldsxk %&amp;</t>
  </si>
  <si>
    <t>¼1½ cPps dh xEHkhj chekjh vFkok fodykaxrk ds dkj.k ns[kHkky gsrq</t>
  </si>
  <si>
    <t xml:space="preserve">¼2½ lSds.Mjh o lhfu;j lSds.Mjh ijh{kk ds le; ns[kHkky gsrq </t>
  </si>
  <si>
    <t xml:space="preserve">¼3½ lSds.Mjh o lhfu;j lSds.Mjh ijh{kk ds vfrfjDr f'k{k.k dk;Z ds le; ns[kHkky gsrq </t>
  </si>
  <si>
    <t>¼4½ 3 o"kZ rd ds vk;q ds cPps ds ikyu gsrq</t>
  </si>
  <si>
    <t xml:space="preserve">6- izkscs'ku ds nkSjku fdlh dkfeZd dk lkekU; ifjfLFkfr esa pkbZYM ds;j yho Lohd`r ugha fd;k </t>
  </si>
  <si>
    <t>tk ldsxkA fo'ks"k ifjfLFkfr;ksa esa pkbZYM ds;j yho ns; gksxh ijUrq mlls yho vof/k ds leku</t>
  </si>
  <si>
    <t xml:space="preserve">izkscs'ku vkxs ljdsxkA fo'ks"k ifjfLFkfr;kWa ifjHkkf"kr ugha dh xbZ gS vr% ;g Mh-Mh-vks- ij </t>
  </si>
  <si>
    <t>fuHkZj gS fd og mu ifjfLFkfr;ksa dks fo'ks"k ekurk gS vFkok ughaA</t>
  </si>
  <si>
    <t xml:space="preserve">7- fcuk iwoZ Lohd`fr ds vodk'k ij tkus ij pkbZYM ds;j yho ckn esa Lohd`r ugha dh tk </t>
  </si>
  <si>
    <t>ldsxhA</t>
  </si>
  <si>
    <t>8- pkbZYM ds;j yho dk vodk'k ys[kk j[kus gsrq i`Fkd~ ls ,d i`"B lsok iqfLrdk esa pLik fd;k</t>
  </si>
  <si>
    <t>tk,sxkA</t>
  </si>
  <si>
    <t>pkbZYM ds;j yho vkosnu gsrq vko';d nLrkost %&amp;</t>
  </si>
  <si>
    <t>1- fu/kkZfjr izi= esa vkosnu</t>
  </si>
  <si>
    <t>2- jk'ku dkMZ vFkok Hkkek'kkg dkMZ dh izfr</t>
  </si>
  <si>
    <t>3- cPpksa ds tUe izek.k i= dh izfr</t>
  </si>
  <si>
    <t xml:space="preserve">4- cPps ds v/;;u vFkok chekjh ls lEcfU/kr izek.k i= </t>
  </si>
  <si>
    <t>MhMhvks- }kjk /;ku j[kus ;ksX; fcUnw %&amp;</t>
  </si>
  <si>
    <t xml:space="preserve">1- funsZ'kkuqlkj 20 izfr'kr ls vf/kd efgyk dkfeZdksa dks ,d lkFk pkbZYM ds;j yho Lohd`r </t>
  </si>
  <si>
    <t>ugha djsa ijUrq ;fn efgyk dkfeZdksa dh la[;k cgqr de ¼ tSls 1 ls 4 ½ gS rFkk laLFkk dh</t>
  </si>
  <si>
    <t>O;oLFkk esa ck/kk ugha iM+ jgh gks rks MhMhvks- foosdkuqlkj vodk'k Lohd`r dj ldrk gSA</t>
  </si>
  <si>
    <t xml:space="preserve">2- efgyk dkfeZd ds }kjk vodk'k vkosnu ds le; lHkh vko';d nLrkost rFkk og </t>
  </si>
  <si>
    <t>Loizekf.kr gksA</t>
  </si>
  <si>
    <t>3- dkfeZd }kjk vkosnu fd;s tkus ij MhMhvks- pkbZYM ds;j yho gsrq mldh ik=rk laca/kh</t>
  </si>
  <si>
    <t>tkap vo'; dj yasA</t>
  </si>
  <si>
    <t xml:space="preserve">4- vodk'k vLohd`fr dh fLFkfr esa dkfeZd }kjk vodk'k ij tkus dh fLFkfr esa jktdk;Z </t>
  </si>
  <si>
    <t>ckf/kr gksus lEcU/kh ;qfDr;qDr dkj.k dk mYys[k vodk'k vLohssd`fr ds lkFk vo'; djsaA</t>
  </si>
  <si>
    <t>dkfeZd }kjk /;ku j[kus ;ksX; fcUnw %&amp;</t>
  </si>
  <si>
    <t>1- vU; vodk'k dh rjg pkbZYM ds;j yho vf/kdkj ugha gS rFkk fdlh Hkh ifjfLFkfr esa</t>
  </si>
  <si>
    <t>dkfeZd }kjk vodk'k miHkksx ds i'pkr~ Lohd`r ugha fd;s tk ldsaxsa vr% vodk'k ij tkus</t>
  </si>
  <si>
    <t>ls igys dkfeZd ;s lqfuf'pr dj ysa dh mlds }kjk vkosfnr pkbZYM ds;j yho Lohd`r dj</t>
  </si>
  <si>
    <t>yh xbZ gSA</t>
  </si>
  <si>
    <t>2- 3 o"kZ ls de mez ds cPps dh ns[kHkky gsrq vkosnu fd;k tk ldrk gS ijUrq 3 o"kZ vf/kd</t>
  </si>
  <si>
    <t xml:space="preserve">,sls cPps ftudh cksMZ ijh{kk ugha gS mudh ns[kHkky gsrq fcUnw la[;k 3 ds ek/;fed rFkk </t>
  </si>
  <si>
    <t>mPp ek/;fed ijh{kk ds vfrfjDr f'k{k.k ds le; ns[kHkky gsrq ds rgr vkosnu djsaA</t>
  </si>
  <si>
    <t xml:space="preserve">3- vodk'k vkosnu ls iwoZ ;g ;kn j[ksa dh laLFkku dh O;oLFkk u fcxM+s vr% vkidk </t>
  </si>
  <si>
    <t>vodk'k vkosnu vLohd`r Hkh fd;k tk ldrk gSA</t>
  </si>
  <si>
    <t>4- d`i;k vU; dk;ksZa gsrq pkbZYM ds;j dk cgkuk cukdj vodk'k vkosnu u djsaA</t>
  </si>
  <si>
    <t xml:space="preserve">izkscs'ku ds nkSjku pkbZYM ds;j yho %&amp; </t>
  </si>
  <si>
    <t>1- izkscs'ku ds nkSjku pkbZYM ds;j yho Lohd`r dh tk ldsxhA</t>
  </si>
  <si>
    <t>2- tgkW rd lEHko gks izkscs'ku ds nkSjku pkbZYM ds;j yho ugha yh tkuh pkfg,A</t>
  </si>
  <si>
    <t>3- ;fn 30 fnu ls de vodk'k dh vko';Drk gks rks dkfeZd dks pkbZYM ds;j</t>
  </si>
  <si>
    <t>yho ds ctk; voSrfud vodk'k gsrq vkosnu djuk pkfg, ftlls izkscs'ku vkxs ugha</t>
  </si>
  <si>
    <t>cM+sxkA</t>
  </si>
  <si>
    <t>jkmekfo- csjM+ksa dk ckl] vksfl;k ftyk &amp; tks/kiqj</t>
  </si>
  <si>
    <t>jkmekfo- lwjiqjk] CykWd &amp; uks[kk ftyk &amp; chdkusj</t>
  </si>
  <si>
    <t>lkStU; ls %&amp; is eSustj bUQks xzqi ds ,Mfeu iSuy lnL; Jh ';ke lqUnj HkkaHkw lqjiqjk ]ofj"B v/;kid]</t>
  </si>
  <si>
    <t>lkStU; ls %&amp; is eSustj bUQks xzqi dh ,Mfeu iSuy lnL;k Jherh nsoh fctkuh] iz/kkukpk;Z]</t>
  </si>
  <si>
    <t>dkj.k pksV yxh gks ;k pksV igqpk;h x;h gks vkSj ftlds dkj.k og deZpkjh vleFkZ gks x;k</t>
  </si>
  <si>
    <r>
      <t xml:space="preserve">gks] mls fo'ks"k vleFkZrk vodk'k Lohd`r fd;k tk ldrk gSA  fu;e 99 ¼ </t>
    </r>
    <r>
      <rPr>
        <sz val="16"/>
        <rFont val="Times New Roman"/>
        <family val="1"/>
      </rPr>
      <t xml:space="preserve">i </t>
    </r>
    <r>
      <rPr>
        <sz val="16"/>
        <rFont val="DevLys 010"/>
      </rPr>
      <t>½</t>
    </r>
    <r>
      <rPr>
        <sz val="16"/>
        <rFont val="Times New Roman"/>
        <family val="1"/>
      </rPr>
      <t xml:space="preserve"> </t>
    </r>
  </si>
  <si>
    <t>1- ,d jkT; deZpkjh ftls vius dRrZO; dh mfpr ikyuk djrs gq, ;k viuh jktdh; fLFkfr ds</t>
  </si>
  <si>
    <t>2- ;g vodk'k fpfdRld e.My ds izek.k i= ds vk/kkj ij Lohdkj fd;k tkosxk ijUrq fdlh</t>
  </si>
  <si>
    <r>
      <t xml:space="preserve">Hkh n'kk esa 24 ekg ls vf/kd dk Lohd`r ugha fd;k tkosxkA fu;e 99 ¼ </t>
    </r>
    <r>
      <rPr>
        <sz val="16"/>
        <rFont val="Times New Roman"/>
        <family val="1"/>
      </rPr>
      <t xml:space="preserve">iv </t>
    </r>
    <r>
      <rPr>
        <sz val="16"/>
        <rFont val="DevLys 010"/>
      </rPr>
      <t>½</t>
    </r>
  </si>
  <si>
    <r>
      <t xml:space="preserve">3- ,slk vodk'k fdlh Hkh izdkj ds vodk'k ds lkFk feyk dj fy;k tk ldrk gSA fu;e 99 ¼ </t>
    </r>
    <r>
      <rPr>
        <sz val="16"/>
        <rFont val="Times New Roman"/>
        <family val="1"/>
      </rPr>
      <t>iv</t>
    </r>
    <r>
      <rPr>
        <sz val="16"/>
        <rFont val="DevLys 010"/>
      </rPr>
      <t xml:space="preserve"> ½</t>
    </r>
  </si>
  <si>
    <r>
      <t xml:space="preserve">4- bl vodk'k dh vof/k isa'ku ;ksX; lsok dh x.kuk esa tksMh tk,sxhA fu;e 99 ¼ </t>
    </r>
    <r>
      <rPr>
        <sz val="16"/>
        <rFont val="Times New Roman"/>
        <family val="1"/>
      </rPr>
      <t xml:space="preserve">vi </t>
    </r>
    <r>
      <rPr>
        <sz val="16"/>
        <rFont val="DevLys 010 "/>
      </rPr>
      <t xml:space="preserve">½ </t>
    </r>
  </si>
  <si>
    <t>5- ,sls vodk'k ds nkSjku mPp lsok esa fu;qDr deZpkfj;ksa dks izFke 120 fnu dk iw.kZ osru ,oa prqFkZ</t>
  </si>
  <si>
    <t>lsok deZpkfj;ksa dks izFke 60 fnu dk iw.kZ osru ns; gksxkA</t>
  </si>
  <si>
    <t>6- ,sls vodk'k ds 'ks"k le; ds fy, fu;e 97 ¼ 2 ½ ds vuqlkj v)Zosru ds leku vodk'k osru ns;</t>
  </si>
  <si>
    <t>gksxkA</t>
  </si>
  <si>
    <t xml:space="preserve">7- deZpkfj;ksa ds fodYi ij mikftZr vodk'k dh vf/kdre vof/k ds fy, tks vU;Fkk :i ls Lohd`r </t>
  </si>
  <si>
    <t xml:space="preserve">dh tk ldrh gks] iw.kZ osru ns; gksxkA vodk'k dk vk/kk le; mlds mikftZr vodk'k ds ys[kksa esa </t>
  </si>
  <si>
    <t>ukes fy[kk tkosxkA fu;e 99</t>
  </si>
  <si>
    <t xml:space="preserve">8- vleFkZrk ds dkj.k {kfriwfrZ Lohd`r gksus ij vodk'k osru esa ls {kfriwfrZ dh jkf'k de dj </t>
  </si>
  <si>
    <t>Hkqxrku dh tkosxhA fu;e 100</t>
  </si>
  <si>
    <t>foRr@xzqi&amp;2@83 fnukad 7-12-2011 }kjk fu;e 103 ¼ch½ ds :i esa izfrLFkkfir</t>
  </si>
  <si>
    <t xml:space="preserve">1-;g vodk'k fnukad 7-12-2011 ls ns; fd;k x;k gSA foRr foHkkx dk ifji= dzekad ,Q-1 ¼43½ </t>
  </si>
  <si>
    <t xml:space="preserve">2- 2 ls de thfor larku gksus ij ,d efgyk jkT; deZpkjh dks 1 o"kZ ls de mez ds cPps dh </t>
  </si>
  <si>
    <t xml:space="preserve">fo/kh ekU; nRrddj.k djus dh fnukad ls 180 fnu dh vof/k dk cPpk nRrddj.k vodk'k </t>
  </si>
  <si>
    <t>Lohd`r fd;k tk ldsxkA</t>
  </si>
  <si>
    <t>3- ;g vodk'k] vodk'k Lohd`r djus okys l{ke vf/kdkjh }kjk Lohd`r fd;k tk ldrk gSA</t>
  </si>
  <si>
    <t xml:space="preserve">fu;e 103 ¼ch½ ¼1½ </t>
  </si>
  <si>
    <t>4- bl vodk'k dh vof/k ds nkSjku mldks vodk'k ij tkus ds Bhd iwoZ vkgfjr osru ds cjkcj</t>
  </si>
  <si>
    <t>vodk'k osru dk Hkqxrku fd;k tk,sxkA</t>
  </si>
  <si>
    <t xml:space="preserve">5- bl vodk'k dks vodk'k ys[sk esa ls ?kVk;k ughsa tk,sxk] vfirqq lsok iqfLrdk esa ,slh i`Fkd~ </t>
  </si>
  <si>
    <t>izfo"Vh fd tkuh pkfg,A fu;e 103 ¼ch½ ¼2½] ¼3½ ,oa ¼4½</t>
  </si>
  <si>
    <t xml:space="preserve">mlls vf/kd dh lsok dj yh gksA ¿ fu;e 110 ¼ 1 ½ À  </t>
  </si>
  <si>
    <t>2- lkekU;r% v/;;u vodk'k ml deZpkjh dks Lohd`r ugha fd;k tkuk pkfg, ftlus 20 o"kZ vFkok</t>
  </si>
  <si>
    <t xml:space="preserve">¼1½ mldh fu;qfDr fu;fer vk/kkj ij gqbZ gksA </t>
  </si>
  <si>
    <t>¼2½ mlus 3 o"kZ dh fujUrj lsok iw.kZ dj yh gksA</t>
  </si>
  <si>
    <t>¼3½ mldh izkjfEHkd fu;qfDr jktLFkku yksd lsok vk;ksx dh vuq'ka"kk ls dh xbZ gksA</t>
  </si>
  <si>
    <t xml:space="preserve">¼4½ fu;qfDr drkZ izkf/kdkjh us Hkkjr ds lafo/kku ds vuqPNsn 309 esa fn, x, ijUrqd ds rgr </t>
  </si>
  <si>
    <t>cuk, x, lsok fu;e@mifu;e ds vuqlkj fu;qfDr dh gksA</t>
  </si>
  <si>
    <t>¼5½ tgka ,sls fu;e ugha cus gks ogka fu;qfDr drkZ izkf/kdkjh us og fu;qfDr 'kSf{kd vgZrk] vuqHko</t>
  </si>
  <si>
    <t>vkfn fofgr djus ds l{ke vkns'kksa ds vuqlkj dh gksA fu;e 110¼2½</t>
  </si>
  <si>
    <t xml:space="preserve">4- ,sls vLFkkbZ lsokk ds deZpkjh us ;fn %&amp; </t>
  </si>
  <si>
    <t>1- 3 o"kZ dh fujUrj lsok iw.kZ dj yh gks] ysfdu fu;e 110 ¼2½ ds izko/kku iw.kZ ugha djrk gks]</t>
  </si>
  <si>
    <t>mls tufgr esa izekf.kr mPp v/;;u ds iz;kstukFkZ 2 o"kZ dk vlk/kkj.k vodk'k jktLFkku lsok</t>
  </si>
  <si>
    <t xml:space="preserve">fu;e 96 ¼[k½ ds izko/kkuksa ds f'kfFkfydj.k esa Lohd`r fd;k tk ldrk gSA fu;e 110¼3½ </t>
  </si>
  <si>
    <t>5- ;g ,d ckj esa 12 ekg ls vf/kd Lohd`r ugha fd;k tk;sxk rFkk lEiw.kZ lsokdky esa 24 ekg ds</t>
  </si>
  <si>
    <t xml:space="preserve">fy, Lohd`r fd;k tk ldrk gS ftls jkT; deZpkjh ,d volj ;k ,d ls vf/kd voljksa ij </t>
  </si>
  <si>
    <t>miHkksx dj ldrk gSA</t>
  </si>
  <si>
    <t xml:space="preserve">6- fpfdRlk vf/kdkfj;ksa dks ihth djus ds fy, 3 o"kZ dk v/;;u vodk'k Lohd`r fd;k tk </t>
  </si>
  <si>
    <t>ldrk gSA</t>
  </si>
  <si>
    <t>7- bl vodk'k dk miHkksx vU; izdkj ds vodk'k] ¼ vlk/kkj.k vodk'k dks NksM+dj ½ ds lkFk</t>
  </si>
  <si>
    <t>fd;k tkkosa rks jkT; deZpkjh dh fu;fer drZO;ksa ls vuqifLFkfr 28 ekg ls vf/kd dh Lohd`r</t>
  </si>
  <si>
    <r>
      <t xml:space="preserve">ugha dh tk,sxhA fu;e 112 ¼ </t>
    </r>
    <r>
      <rPr>
        <sz val="16"/>
        <rFont val="Times New Roman"/>
        <family val="1"/>
      </rPr>
      <t xml:space="preserve">ii </t>
    </r>
    <r>
      <rPr>
        <sz val="16"/>
        <rFont val="DevLys 010"/>
      </rPr>
      <t xml:space="preserve">½ </t>
    </r>
  </si>
  <si>
    <t>8- bl vodk'k dh vof/k esa ,d jkT; deZpkjh dks v)Zosru ds leku vodk'k osru ns; gSA</t>
  </si>
  <si>
    <t>9- v/;;u vodk'k inksUufr ;k isa'ku ds fy, lsok vof/k ds :i esa le&gt;k tk,sxkA</t>
  </si>
  <si>
    <t>10- bldk izHkko deZpkjh ds ukes vo'ks"k fdlh Hkh vodk'k ij ugha iM+sxkA fu;e 121</t>
  </si>
  <si>
    <t>11- ;g v)Zosru ij vfrfjDr vodk'k gksrk gS rFkk ,sls vodk'k dky essa deZpkjh dks</t>
  </si>
  <si>
    <t>vodk'k osru dk Hkqxrku jktLFkku lsok fu;e 97¼2½ ds vuqlkj ns; gSSA fu;e 112¼2½</t>
  </si>
  <si>
    <t xml:space="preserve">12- deZpkjh dks v/;;u dk ikB~;dze dk 'kqYd vkfn Lo;a dks tek djkuk gksxk ;k ogu </t>
  </si>
  <si>
    <t>djuk gksxkA</t>
  </si>
  <si>
    <t>13- dsoy viokn Lo:i ekeyksa esa gh jkT; ljdkj bl izdkj dk izLrko Lohdkj djus dks</t>
  </si>
  <si>
    <t>lger gksxh fd veqd 'kqYd ljdkj }kjk fn;k tkuk pkfg,A fu;e 119</t>
  </si>
  <si>
    <t xml:space="preserve">14- deZpkjh dks osru ds vfrfjDr fdlh Hkh ,slh Nk=o`fr ¼ LdkWyjf'ki ½@LVkbis.M izkIr </t>
  </si>
  <si>
    <t xml:space="preserve">djus rFkk mls vius ikl j[kus dh Lohd`fr nh tk ldrh gSA fu;e 119 </t>
  </si>
  <si>
    <t>jktLFkku ljdkj ds fuEukafdr fu.kZ; ds vuqlkj %&amp;</t>
  </si>
  <si>
    <t>i= ljdkj dks izLrqr djuk gksxkA fu;e 120</t>
  </si>
  <si>
    <t xml:space="preserve">1- deZpkjh dks v/;;u ds mijkUr fdlh v/;;u ds ikB~;dze dks iwjk djus ij ,d izek.k </t>
  </si>
  <si>
    <t xml:space="preserve">2- deZpkjh dks ,d cU/kd i= [k.M 2 ds ifjf'k"V 18 ds vuqlkj Hkjdj fuEukuqlkj nsuk </t>
  </si>
  <si>
    <t>gksxk %&amp;</t>
  </si>
  <si>
    <t>v/;;u vodk'k dh vof/k</t>
  </si>
  <si>
    <t>cU/kd i= dh vof/k</t>
  </si>
  <si>
    <t>3 ekg</t>
  </si>
  <si>
    <t xml:space="preserve">6 ekg </t>
  </si>
  <si>
    <t>1 o"kZ</t>
  </si>
  <si>
    <t>2 o"kZ ls vf/kd</t>
  </si>
  <si>
    <t xml:space="preserve">2 o"kZ </t>
  </si>
  <si>
    <t>2 o"kZ</t>
  </si>
  <si>
    <t xml:space="preserve">5 o"kZ </t>
  </si>
  <si>
    <t>3- v/;;u vodk'k ,sls vLFkkbZ lsok ds deZpkjh dks Hkh fuEu 'krksZa ij Lohd`r fd;k tk ldrk gS%&amp;</t>
  </si>
  <si>
    <r>
      <t>Hkkx&amp;</t>
    </r>
    <r>
      <rPr>
        <sz val="13"/>
        <color theme="1"/>
        <rFont val="Times New Roman"/>
        <family val="1"/>
      </rPr>
      <t>I</t>
    </r>
    <r>
      <rPr>
        <sz val="13"/>
        <color theme="1"/>
        <rFont val="DevLys 010"/>
      </rPr>
      <t xml:space="preserve"> ¼izfrosnu </t>
    </r>
    <r>
      <rPr>
        <sz val="13"/>
        <color theme="1"/>
        <rFont val="Arial Narrow"/>
        <family val="2"/>
      </rPr>
      <t>(REPORTEE)</t>
    </r>
    <r>
      <rPr>
        <sz val="13"/>
        <color theme="1"/>
        <rFont val="DevLys 010"/>
      </rPr>
      <t xml:space="preserve"> vf/kdkjh@deZpkjh ds fy,</t>
    </r>
  </si>
  <si>
    <t>MULTIPURPOSE OFFICE WORK SOFTWARE KI DETAIL</t>
  </si>
  <si>
    <t>93¼2½</t>
  </si>
  <si>
    <t xml:space="preserve">93(2) </t>
  </si>
  <si>
    <t>93¼3½</t>
  </si>
  <si>
    <t xml:space="preserve">93(3) </t>
  </si>
  <si>
    <t>¼ :ikUrfjr vodk'k vkj-,l-vkj- 93¼2½ ½</t>
  </si>
  <si>
    <t>¼ vns; vodk'k vkj-,l-vkj- 93 ¼+3½ ½</t>
  </si>
  <si>
    <t xml:space="preserve">अदेय अवकाश (रा.से.नि. 93 (3)  के तहत) </t>
  </si>
  <si>
    <t xml:space="preserve">रूपांतरित अवकाश (रा.से.नि. 93(2) के तहत ) ) </t>
  </si>
  <si>
    <t>8- foRr foHkkx ds vkns'k fnukad 22-02-2021 ds vuqlkj ifjoh{kk/khu izf'k{kq dkfeZd tks ifjoh{kk/khu &amp; izf'k{kq ds :I esa fu;qfDr ls igys fdlh fu;fer ikB~;dze ;k izfr;ksxh ijh{kk dh rS;kjh dj jgk gS vkSj mijksDr ikB~;dze dh iw.kZrk ds fy, vlk/kj.k@voSrfud vodk'k gsrq vkosnu djrk gS rks izkscs'kuj dkfeZd dks ikB~;dze iw.kZrk gsrq vko';d vof/k ds fy, vlk/kkj.k vodk'k dh vuqefr nh tk ldrh gSA</t>
  </si>
  <si>
    <t>9- v?;;u ds fdlh Hkh ikB~;dze dks tkjh j[kus ;k fudV izfr;ksxh ijh{kk dh rS;kjh djus ds fy, vlk/kkj.k@voSrfud vodk'k ysus ij fy, x;s voSrfud vodk'k ds cjkcj ifjoh{kkdky dks vkxs c&lt;k;k tk,xkA</t>
  </si>
  <si>
    <t xml:space="preserve">10- ;fn dksbZ dkfeZd fcuk iwoZ Lohd`fr ds bl iz;kstu ds fy, vlk/kkj.k@voSrfud vodk'k ij izLFkku djrk gS rks bls LosPNk ls vuqifLFkfr ds :i esa ekuk tk,sxk vkSj dkfeZd vuq'kklukRed </t>
  </si>
  <si>
    <t>dk;Zokgh ds fy, Lo;a mRrjnk;h gksxkA</t>
  </si>
  <si>
    <t>11- bl Kkiu dks tkjh djus ls igys ,oa izkscs'kuj V~zsuh ds :i esa lsok esa 'kkfey gksus ls igys ds</t>
  </si>
  <si>
    <t xml:space="preserve">v/;;u ds lrr ikB~;dze dks iwjk djus ;k fudV izfr;ksxh ijh{kk dh rS;kjh ls lEcfU/kr </t>
  </si>
  <si>
    <t xml:space="preserve">vlk/kkj.k vodk'k Lohd`fr ds yfEcr ekeyksa dks fu;qfDr izkf/kdkjh vkSj iz'kklfud foHkkx }kjk </t>
  </si>
  <si>
    <t xml:space="preserve">bl vkns'k ds lUnHkZ esa r; fd;k tk ldrk gS vFkkZr~ fu;qfDr vf/kdkjh@iz'kklfud foHkkx }kjk </t>
  </si>
  <si>
    <t>bl izdkj ds vodk'k dkfeZd fgr esa Lohd`r fd, tk ldsaxsaA</t>
  </si>
  <si>
    <t>lkStU; ls %&amp; is eSustj bUQks xzqi dh ,Mfeu iSuy lnL; Jh ;'koar dqekj tkafxM ] v/;kid ]</t>
  </si>
  <si>
    <t xml:space="preserve">jkizkfo] txnsoiqjk ] MkaMk ] iapk;r lfefr &amp; fd'kuxat ftyk &amp; ckjkWa </t>
  </si>
  <si>
    <t>lkStU; ls %&amp; is eSustj bUQks xzqi dh ,Mfeu iSuy lnL; Jh 'kadj yky tkafxM ] iz/kkukpk;Z ]</t>
  </si>
  <si>
    <t>jkmekfo] ukSxkaok ] Mqaxyk ] ftyk &amp; fprkSMx&lt;</t>
  </si>
  <si>
    <t>lkStU; ls %&amp; is eSustj bUQks xzqi dh ,Mfeu iSuy lnL; Jh fnyhi dqekj ] lsokfuo`r izk/;kid ]</t>
  </si>
  <si>
    <t>lkStU; ls %&amp; is eSustj bUQks xzqi dh ,Mfeu iSuy lnL; Jh vfuy dqekj egyk ] ofj"B lgk;d ]</t>
  </si>
  <si>
    <t>jkmekfo] lkxMk rglhy &amp; Hkknjk ftyk &amp; guqekux&lt;</t>
  </si>
  <si>
    <t>lkStU; ls %&amp; is eSustj bUQks xzqi dh ,Mfeu iSuy lnL; Jh xkSjo luk&lt;; ] izk/;kid ]</t>
  </si>
  <si>
    <t>jkmekfo] fuHksjk rglhy &amp; :iokl ftyk &amp; Hkjriqj</t>
  </si>
  <si>
    <t>lkStU; ls %&amp; is eSustj bUQks xzqi dh ,Mfeu iSuy lnL; Jh jkgqy dqekj tSu ] v/;kid ]</t>
  </si>
  <si>
    <t>jkmizkfo] cEcksjh ] rglhy &amp; ckxhnkSjk ftyk &amp; ckalokMk</t>
  </si>
  <si>
    <t>lkStU; ls %&amp; is eSustj bUQks xzqi dh ,Mfeu iSuy lnL; Jh ikjl ey ykSgkj ] izk/;kid ]</t>
  </si>
  <si>
    <t>¼ jktuhfr foKku ½ jkmekfo] lhdokMk ftyk &amp; tkykSj</t>
  </si>
  <si>
    <t xml:space="preserve">lkStU; ls %&amp; is eSustj bUQks xzqi dh ,Mfeu iSuy lnL; Jh xksfoUn flag pkS/kjh ] lgk;d </t>
  </si>
  <si>
    <t>iz'kklfud vf/kdkjh ] cky fodkl ifj;kstuk] fi.MokMk ] ftyk &amp; fljksgh</t>
  </si>
  <si>
    <t>lkStU; ls %&amp; is eSustj bUQks xzqi dh ,Mfeu iSuy lnL; Jh xCcw flag dqEHkdkj ] ofj"B v/;kid ]</t>
  </si>
  <si>
    <t>¼ xf.kr ½ jkmekfo] ikueksMh ] ftyk &amp; izrkix&lt;</t>
  </si>
  <si>
    <t xml:space="preserve">lkStU; ls %&amp; is eSustj bUQks xzqi dh ,Mfeu iSuy lnL; Jh fnus'k dqekj oS".ko ] </t>
  </si>
  <si>
    <t>ofj"B lgk;d]lhchbZvks &amp; vjkbZ ftyk &amp; vtesj</t>
  </si>
  <si>
    <t>¼ jkmekfo &amp; xqMk tkVku ftyk &amp; ikyh ½ fuoklh &amp; lknMh ftyk &amp; ikyh</t>
  </si>
  <si>
    <t>lkStU; ls %&amp; is eSustj bUQks xzqi dh ,Mfeu iSuy lnL; Jh txnh'k izlkn cjksM ] izk/;kid ]</t>
  </si>
  <si>
    <t>jkmekfo &amp; lkgok ftyk &amp; pq:</t>
  </si>
  <si>
    <t xml:space="preserve">lkStU; ls %&amp; is eSustj bUQks xzqi dh ,Mfeu iSuy lnL; Jh fFkjiky nkl [k=h ] lsokfuo`r </t>
  </si>
  <si>
    <t>dk;kZy; v/kh{kd  ftyk &amp; ckMesj</t>
  </si>
  <si>
    <t>lkStU; ls %&amp; is eSustj bUQks xzqi dh ,Mfeu iSuy lnL; Jh jes'k pUnz /kkckbZ ] lsokfuo`r ]</t>
  </si>
  <si>
    <t>lgk;d iz'kklfud vf/kdkjh fuoklh &amp; C;koj ftyk &amp; vtesj</t>
  </si>
  <si>
    <t>lkStU; ls %&amp; is eSustj bUQks xzqi dh ,Mfeu iSuy lnL; Jh eqds'k 'kekZ lksuh ]ofj"B lgk;d ]</t>
  </si>
  <si>
    <t>jkekfo &amp; vukdj iapk;r lfefr &amp; toktk ftyk &amp; vtesj</t>
  </si>
  <si>
    <t>ALL INDIA SERVICES</t>
  </si>
  <si>
    <t>dkfeZd dk uke</t>
  </si>
  <si>
    <t>Jh Hkxorh yky luk&lt;+;</t>
  </si>
  <si>
    <t xml:space="preserve">,EiyksbZ vkbZ-Mh- </t>
  </si>
  <si>
    <r>
      <t>is esfV</t>
    </r>
    <r>
      <rPr>
        <sz val="11"/>
        <rFont val="DevLys 010"/>
      </rPr>
      <t>ª</t>
    </r>
    <r>
      <rPr>
        <sz val="11"/>
        <rFont val="Kruti Dev 010"/>
      </rPr>
      <t>Dl ysoy</t>
    </r>
  </si>
  <si>
    <t>STATE SERVICE</t>
  </si>
  <si>
    <t>SUBORDINATE</t>
  </si>
  <si>
    <t xml:space="preserve">dk;kyZ; dk uke </t>
  </si>
  <si>
    <t>jktdh; mPp ek/;fed fo|ky; dkadjksyh ftyk &amp; jktleUn</t>
  </si>
  <si>
    <t>ewy osru ekg ekpZ 2021</t>
  </si>
  <si>
    <t>MINISTRIL</t>
  </si>
  <si>
    <t>Mh-Mh-vks- dk uke</t>
  </si>
  <si>
    <t>dsMj</t>
  </si>
  <si>
    <t>CLASS IV</t>
  </si>
  <si>
    <t>edku fdjk;k HkRrk izfr'kr</t>
  </si>
  <si>
    <t>vk;dj uEcj</t>
  </si>
  <si>
    <t>D;k vki ofj"B ukxfjd Js.kh ¼60-80 vk;qoxZ½ esa vkrs gS \</t>
  </si>
  <si>
    <t>YES</t>
  </si>
  <si>
    <t>D;k vkidks cksul feyk gS \</t>
  </si>
  <si>
    <t>NO</t>
  </si>
  <si>
    <t>,l-vkbZ-ikWyhlh uEcj</t>
  </si>
  <si>
    <t>th-ih-,Q-@,u-ih-,l-uEcj</t>
  </si>
  <si>
    <t>eksckby uEcj</t>
  </si>
  <si>
    <t>D;k vkius o"kZ 2021&amp;22 esa lefiZr osru fy;k gS \</t>
  </si>
  <si>
    <t>;fn gk¡ rks ftl ekg esa fcy cuk mldk Øekad pqusaA</t>
  </si>
  <si>
    <r>
      <t xml:space="preserve">;fn vki 01-01-2004 dks ;k mlds i'pkr fu;qDr dkfeZd gSa rks </t>
    </r>
    <r>
      <rPr>
        <sz val="16"/>
        <rFont val="Times New Roman"/>
        <family val="1"/>
      </rPr>
      <t>Drop Down Menu</t>
    </r>
    <r>
      <rPr>
        <sz val="16"/>
        <rFont val="Kruti Dev 010"/>
      </rPr>
      <t xml:space="preserve"> esa ls </t>
    </r>
    <r>
      <rPr>
        <sz val="16"/>
        <rFont val="Times New Roman"/>
        <family val="1"/>
      </rPr>
      <t xml:space="preserve">"Yes" </t>
    </r>
    <r>
      <rPr>
        <sz val="16"/>
        <rFont val="Kruti Dev 010"/>
      </rPr>
      <t xml:space="preserve">pqusa] vU;Fkk </t>
    </r>
    <r>
      <rPr>
        <sz val="16"/>
        <rFont val="Times New Roman"/>
        <family val="1"/>
      </rPr>
      <t xml:space="preserve">"No" </t>
    </r>
    <r>
      <rPr>
        <sz val="16"/>
        <rFont val="Kruti Dev 010"/>
      </rPr>
      <t xml:space="preserve">pqusaA </t>
    </r>
  </si>
  <si>
    <t>osru ds vfrfjDr dVkSfr;k¡] vk;@tek jkf'k ,oa NwV dk fooj.k</t>
  </si>
  <si>
    <t>1- edku fdjk;k HkRrk ¼ NwV tks ysuh gS½</t>
  </si>
  <si>
    <r>
      <rPr>
        <sz val="12"/>
        <rFont val="DevLys 010"/>
      </rPr>
      <t>17</t>
    </r>
    <r>
      <rPr>
        <sz val="14"/>
        <rFont val="DevLys 010"/>
      </rPr>
      <t xml:space="preserve">- </t>
    </r>
    <r>
      <rPr>
        <sz val="12"/>
        <rFont val="DevLys 010"/>
      </rPr>
      <t xml:space="preserve">cpr [kkrs dh tek jkf'k ij izkIr C;kt </t>
    </r>
    <r>
      <rPr>
        <sz val="10"/>
        <rFont val="Times New Roman"/>
        <family val="1"/>
      </rPr>
      <t xml:space="preserve">(80 TTA/80 TTB) </t>
    </r>
    <r>
      <rPr>
        <sz val="12"/>
        <rFont val="DevLys 010"/>
      </rPr>
      <t>gsrq</t>
    </r>
  </si>
  <si>
    <r>
      <t>2- euksjatu Hkrk /kkjk 16 ¼</t>
    </r>
    <r>
      <rPr>
        <sz val="13"/>
        <rFont val="Times New Roman"/>
        <family val="1"/>
      </rPr>
      <t>ii</t>
    </r>
    <r>
      <rPr>
        <sz val="13"/>
        <rFont val="DevLys 010"/>
      </rPr>
      <t xml:space="preserve">½ ds vUrxZr </t>
    </r>
  </si>
  <si>
    <t>18- vU; vk; ¼,Q Mh ij C;kt] vU; C;kt ;k vU; L=ks+= ls vk; vkfn dk ;ksx½</t>
  </si>
  <si>
    <r>
      <t>3- O;o;k; dj /kkjk 16 ¼</t>
    </r>
    <r>
      <rPr>
        <sz val="13"/>
        <rFont val="Calibri"/>
        <family val="2"/>
        <scheme val="minor"/>
      </rPr>
      <t>iii</t>
    </r>
    <r>
      <rPr>
        <sz val="13"/>
        <rFont val="DevLys 010"/>
      </rPr>
      <t xml:space="preserve">½ ds vUrxrZ </t>
    </r>
  </si>
  <si>
    <t>19- vU; tek jkf'k ¼/kkjk 80 lh ds vUrxZr½</t>
  </si>
  <si>
    <t>4- x`g lEifr ls izkIr fdjk;k &amp; vk;</t>
  </si>
  <si>
    <r>
      <t>20- /kkjk 80</t>
    </r>
    <r>
      <rPr>
        <sz val="10"/>
        <rFont val="Calibri"/>
        <family val="2"/>
        <scheme val="minor"/>
      </rPr>
      <t xml:space="preserve">CCC - </t>
    </r>
    <r>
      <rPr>
        <sz val="12"/>
        <rFont val="DevLys 010"/>
      </rPr>
      <t>isa'ku Iyku gsrq va'knku ¼,u-ih-,l- ds avykok½</t>
    </r>
  </si>
  <si>
    <t xml:space="preserve">5- x`gdj </t>
  </si>
  <si>
    <r>
      <t xml:space="preserve">21- /kkjk </t>
    </r>
    <r>
      <rPr>
        <sz val="10"/>
        <rFont val="Calibri"/>
        <family val="2"/>
        <scheme val="minor"/>
      </rPr>
      <t>80CCD(1B)</t>
    </r>
    <r>
      <rPr>
        <sz val="12"/>
        <rFont val="Calibri"/>
        <family val="2"/>
        <scheme val="minor"/>
      </rPr>
      <t xml:space="preserve"> -</t>
    </r>
    <r>
      <rPr>
        <sz val="12"/>
        <rFont val="DevLys 010"/>
      </rPr>
      <t>uohu isa'ku ;kstuk esa vfrfjDr va'knku ¼vf/kdre :- 50]000½</t>
    </r>
  </si>
  <si>
    <t>6- x`g _.k fdLr ewy ¼tks osru ls ugha dkVk x;k½</t>
  </si>
  <si>
    <r>
      <t>22- /kkjk 80</t>
    </r>
    <r>
      <rPr>
        <sz val="10"/>
        <rFont val="Calibri"/>
        <family val="2"/>
        <scheme val="minor"/>
      </rPr>
      <t xml:space="preserve">D - </t>
    </r>
    <r>
      <rPr>
        <sz val="12"/>
        <rFont val="DevLys 010"/>
      </rPr>
      <t>fpfdRlk chek izhfe;e ¼lkekU; 25000] ofj"B ukxfjd 50000½</t>
    </r>
  </si>
  <si>
    <t>7- x`g _.k fdLr C;kt ¼tks osru ls ugha dkVk x;k½</t>
  </si>
  <si>
    <r>
      <t>23- /kkjk 80</t>
    </r>
    <r>
      <rPr>
        <sz val="10"/>
        <rFont val="Calibri"/>
        <family val="2"/>
        <scheme val="minor"/>
      </rPr>
      <t xml:space="preserve">DD - </t>
    </r>
    <r>
      <rPr>
        <sz val="12"/>
        <rFont val="DevLys 010"/>
      </rPr>
      <t>fodykax vkfJrksa ds fpfdRlk mipkj</t>
    </r>
    <r>
      <rPr>
        <sz val="10"/>
        <rFont val="DevLys 010"/>
      </rPr>
      <t xml:space="preserve">¼vf/kdre 75000] </t>
    </r>
    <r>
      <rPr>
        <sz val="10"/>
        <rFont val="Times New Roman"/>
        <family val="1"/>
      </rPr>
      <t xml:space="preserve">80% </t>
    </r>
    <r>
      <rPr>
        <sz val="10"/>
        <rFont val="DevLys 010"/>
      </rPr>
      <t>fodykaxrk 125000½</t>
    </r>
  </si>
  <si>
    <r>
      <t xml:space="preserve">8- thou chek izhfe;e ¼tks osru ls ugh dkVk x;k½ </t>
    </r>
    <r>
      <rPr>
        <sz val="11"/>
        <rFont val="Calibri"/>
        <family val="2"/>
        <scheme val="minor"/>
      </rPr>
      <t>LIC</t>
    </r>
  </si>
  <si>
    <r>
      <t>24- /kkjk 80</t>
    </r>
    <r>
      <rPr>
        <sz val="10"/>
        <rFont val="Calibri"/>
        <family val="2"/>
        <scheme val="minor"/>
      </rPr>
      <t xml:space="preserve">DDB - </t>
    </r>
    <r>
      <rPr>
        <sz val="12"/>
        <rFont val="DevLys 010"/>
      </rPr>
      <t>fof'k"V jksxksa ds mipkj gsrq dVkSrh</t>
    </r>
    <r>
      <rPr>
        <sz val="12"/>
        <rFont val="Arial"/>
        <family val="2"/>
      </rPr>
      <t xml:space="preserve"> </t>
    </r>
    <r>
      <rPr>
        <sz val="12"/>
        <rFont val="DevLys 010"/>
      </rPr>
      <t>¼lkekU; 40000] ofj"B ukxfjd 1 yk[k½</t>
    </r>
  </si>
  <si>
    <r>
      <t xml:space="preserve">9- ih-,y-vkbZ- </t>
    </r>
    <r>
      <rPr>
        <sz val="11"/>
        <rFont val="Calibri"/>
        <family val="2"/>
        <scheme val="minor"/>
      </rPr>
      <t>(PLI)</t>
    </r>
  </si>
  <si>
    <r>
      <t>25- /kkjk 80</t>
    </r>
    <r>
      <rPr>
        <sz val="10"/>
        <rFont val="Calibri"/>
        <family val="2"/>
        <scheme val="minor"/>
      </rPr>
      <t xml:space="preserve">E - </t>
    </r>
    <r>
      <rPr>
        <sz val="12"/>
        <rFont val="DevLys 010"/>
      </rPr>
      <t xml:space="preserve">mPp f'k{kk gsrq fy, _.k dk C;kt ¼/kkjk </t>
    </r>
    <r>
      <rPr>
        <sz val="8"/>
        <rFont val="Arial"/>
        <family val="2"/>
      </rPr>
      <t>80E</t>
    </r>
    <r>
      <rPr>
        <sz val="12"/>
        <rFont val="DevLys 010"/>
      </rPr>
      <t>½</t>
    </r>
  </si>
  <si>
    <r>
      <t xml:space="preserve">10- V;w'ku Qhl </t>
    </r>
    <r>
      <rPr>
        <sz val="11"/>
        <rFont val="Calibri"/>
        <family val="2"/>
        <scheme val="minor"/>
      </rPr>
      <t>(Tution Fees)</t>
    </r>
  </si>
  <si>
    <r>
      <t>26- /kkjk 80</t>
    </r>
    <r>
      <rPr>
        <sz val="10"/>
        <rFont val="Calibri"/>
        <family val="2"/>
        <scheme val="minor"/>
      </rPr>
      <t>G -</t>
    </r>
    <r>
      <rPr>
        <sz val="12"/>
        <rFont val="DevLys 010"/>
      </rPr>
      <t xml:space="preserve"> /kekZFkZ laLFkkvksa vkfn dks fn;s nku ¼d Js.kh 100</t>
    </r>
    <r>
      <rPr>
        <sz val="8"/>
        <rFont val="Arial"/>
        <family val="2"/>
      </rPr>
      <t>%</t>
    </r>
    <r>
      <rPr>
        <sz val="12"/>
        <rFont val="DevLys 010"/>
      </rPr>
      <t xml:space="preserve"> ,oa [k Js.kh 50</t>
    </r>
    <r>
      <rPr>
        <sz val="8"/>
        <rFont val="Arial"/>
        <family val="2"/>
      </rPr>
      <t>%</t>
    </r>
    <r>
      <rPr>
        <sz val="12"/>
        <rFont val="DevLys 010"/>
      </rPr>
      <t>½</t>
    </r>
  </si>
  <si>
    <t>11- ;w- ,y- vkbZ- ih-@okf"kZd Iyku</t>
  </si>
  <si>
    <r>
      <t>27- /kkjk 80</t>
    </r>
    <r>
      <rPr>
        <sz val="10"/>
        <rFont val="Calibri"/>
        <family val="2"/>
        <scheme val="minor"/>
      </rPr>
      <t xml:space="preserve">U - </t>
    </r>
    <r>
      <rPr>
        <sz val="12"/>
        <rFont val="DevLys 010"/>
      </rPr>
      <t xml:space="preserve">LFkkbZ 'kkjhfjd fodykaxrk ¼vf/kdre 75000] </t>
    </r>
    <r>
      <rPr>
        <sz val="9"/>
        <rFont val="Times New Roman"/>
        <family val="1"/>
      </rPr>
      <t>80%</t>
    </r>
    <r>
      <rPr>
        <sz val="12"/>
        <rFont val="DevLys 010"/>
      </rPr>
      <t xml:space="preserve"> fodykaxrk 125000½</t>
    </r>
  </si>
  <si>
    <r>
      <t xml:space="preserve">12- jk"Vªh; cpr i= </t>
    </r>
    <r>
      <rPr>
        <sz val="11"/>
        <rFont val="Calibri"/>
        <family val="2"/>
        <scheme val="minor"/>
      </rPr>
      <t>(NSC)</t>
    </r>
  </si>
  <si>
    <r>
      <t xml:space="preserve">28- /kkjk 80 </t>
    </r>
    <r>
      <rPr>
        <sz val="9"/>
        <rFont val="Times New Roman"/>
        <family val="1"/>
      </rPr>
      <t>GGA</t>
    </r>
    <r>
      <rPr>
        <sz val="12"/>
        <rFont val="DevLys 010"/>
      </rPr>
      <t xml:space="preserve"> - vuqeksfnr oSKkfud]lkekftd]xzkeh.k fodkl vkfn gsrq fn;k x;k nku</t>
    </r>
  </si>
  <si>
    <t>13- jk"Vªh; cpr i= ij vnr C;kt</t>
  </si>
  <si>
    <t>29- bfDoVh fyad lsfoax Ldhe</t>
  </si>
  <si>
    <r>
      <t xml:space="preserve">14- yksd Hkfo"; fuf/k </t>
    </r>
    <r>
      <rPr>
        <sz val="11"/>
        <rFont val="Calibri"/>
        <family val="2"/>
        <scheme val="minor"/>
      </rPr>
      <t>(PPF)</t>
    </r>
  </si>
  <si>
    <t>30- LFkfxr okf"kZdh</t>
  </si>
  <si>
    <t>15- jk"Vªh; cpr Ldhe</t>
  </si>
  <si>
    <t xml:space="preserve">31- jkgr /kkjk 89 ds rgr </t>
  </si>
  <si>
    <r>
      <t xml:space="preserve">16- lqdU;k le`f) ;kstuk </t>
    </r>
    <r>
      <rPr>
        <sz val="11"/>
        <rFont val="Calibri"/>
        <family val="2"/>
        <scheme val="minor"/>
      </rPr>
      <t>(SSY)</t>
    </r>
  </si>
  <si>
    <r>
      <t xml:space="preserve">32- osru fcy ds vykok tek djk;k x;k aavk;dj </t>
    </r>
    <r>
      <rPr>
        <sz val="10"/>
        <rFont val="Calibri"/>
        <family val="2"/>
        <scheme val="minor"/>
      </rPr>
      <t>(TDS)</t>
    </r>
  </si>
  <si>
    <t xml:space="preserve">vk;dj izi= rS;kj djus dh fnukad </t>
  </si>
  <si>
    <t>27.02.2021</t>
  </si>
  <si>
    <t>BASIC+D.A.</t>
  </si>
  <si>
    <t>Taxable Amt</t>
  </si>
  <si>
    <t>Tax Deposited</t>
  </si>
  <si>
    <t>Rebate Under Section
80C, 80CCC, 80CCD(1)</t>
  </si>
  <si>
    <t>edku fdjk;k NwV ds fy, jlhn dh vko';drk</t>
  </si>
  <si>
    <t>osru rFkk dVkSfr;ka dk fooj.k foRrh; o"kZ &amp; 2021&amp;22</t>
  </si>
  <si>
    <t xml:space="preserve">uke deZpkjh %&amp;                      </t>
  </si>
  <si>
    <t xml:space="preserve"> in %&amp;</t>
  </si>
  <si>
    <t>vk;dj uEcj%&amp;</t>
  </si>
  <si>
    <t>cSad [kkrk la-</t>
  </si>
  <si>
    <t>thih,Q@,uih,l [kkrk la-</t>
  </si>
  <si>
    <t>,lvkbZ [kkrk la-</t>
  </si>
  <si>
    <t>eksckbZy</t>
  </si>
  <si>
    <t>dz
-l-</t>
  </si>
  <si>
    <t>osru tks fn;k x;k</t>
  </si>
  <si>
    <t>dVkSfr;k tks dh x;h</t>
  </si>
  <si>
    <t>udn
Hkqxrku</t>
  </si>
  <si>
    <t>Vh-oh-uEcj ;k vkgj.k frFkh</t>
  </si>
  <si>
    <t>eagxkbZ HkRrk</t>
  </si>
  <si>
    <t>edku fdjk;k HkRrk</t>
  </si>
  <si>
    <t>vU; HkRrk</t>
  </si>
  <si>
    <t>dsf'k;j HkRrk</t>
  </si>
  <si>
    <t>cksul</t>
  </si>
  <si>
    <t>thih,Q@,uih,l</t>
  </si>
  <si>
    <t>thih,Q_.k</t>
  </si>
  <si>
    <t xml:space="preserve">jkT; chek </t>
  </si>
  <si>
    <t>vkj-ih-,e-,Q-</t>
  </si>
  <si>
    <t xml:space="preserve">l-nq-chek </t>
  </si>
  <si>
    <t>dksjkuk lh-,e-fjfyQ</t>
  </si>
  <si>
    <t>fgrdkjh fuf/k</t>
  </si>
  <si>
    <t>;ksx dVkSrh</t>
  </si>
  <si>
    <t>ekpZ 2021</t>
  </si>
  <si>
    <t>77775 1.4.21</t>
  </si>
  <si>
    <t>77775 1.4.22</t>
  </si>
  <si>
    <t>ebZ 2021</t>
  </si>
  <si>
    <t>77775 1.4.23</t>
  </si>
  <si>
    <t>twu 2021</t>
  </si>
  <si>
    <t>77775 1.4.24</t>
  </si>
  <si>
    <t>twykbZ 2021</t>
  </si>
  <si>
    <t>77775 1.4.25</t>
  </si>
  <si>
    <t>77775 1.4.26</t>
  </si>
  <si>
    <t>flrEcj 2021</t>
  </si>
  <si>
    <t>77775 1.4.27</t>
  </si>
  <si>
    <t>vDVqEcj 2021</t>
  </si>
  <si>
    <t>77775 1.4.28</t>
  </si>
  <si>
    <t>uoEcj 2021</t>
  </si>
  <si>
    <t>77775 1.4.29</t>
  </si>
  <si>
    <t>fnlEcj 2021</t>
  </si>
  <si>
    <t>77775 1.4.30</t>
  </si>
  <si>
    <t>tuojh 2022</t>
  </si>
  <si>
    <t>77775 1.4.31</t>
  </si>
  <si>
    <t>Qjojh 2022</t>
  </si>
  <si>
    <t>77775 1.4.32</t>
  </si>
  <si>
    <t>Mh-,-,fj;j</t>
  </si>
  <si>
    <t>77775 1.4.33</t>
  </si>
  <si>
    <t>77775 1.4.34</t>
  </si>
  <si>
    <t>77775 1.4.35</t>
  </si>
  <si>
    <t>lefiZr osru</t>
  </si>
  <si>
    <t>77775 1.4.36</t>
  </si>
  <si>
    <t>vk;dj x.kuk izi= o"kZ 2021&amp;2022 ¼dj fu/kkZj.k o"kZ 2022&amp;2023½</t>
  </si>
  <si>
    <t>uke deZpkjh %</t>
  </si>
  <si>
    <t xml:space="preserve"> in %</t>
  </si>
  <si>
    <t>vk; %  o"kZ&amp;2021&amp;22 esa izkIr dqy osru ¼ dj ;ksX; lqfo/kkvksa ds eqY; lfgr ½</t>
  </si>
  <si>
    <t>#-</t>
  </si>
  <si>
    <r>
      <t>x`g fdjk;k] /kkjk 10¼13&amp;</t>
    </r>
    <r>
      <rPr>
        <sz val="10"/>
        <rFont val="Arial"/>
        <family val="2"/>
      </rPr>
      <t>A</t>
    </r>
    <r>
      <rPr>
        <sz val="10"/>
        <rFont val="DevLys 010"/>
      </rPr>
      <t>½ ds vUrxrZ ,oa /kkjk 10¼14½ds vUrxrZ vU; Hkrs tks dj eqDÙk gSA</t>
    </r>
  </si>
  <si>
    <t xml:space="preserve">                                                              'ks"k ¼2&amp;3½</t>
  </si>
  <si>
    <r>
      <t xml:space="preserve"> ¼</t>
    </r>
    <r>
      <rPr>
        <sz val="10"/>
        <rFont val="Calibri"/>
        <family val="2"/>
        <scheme val="minor"/>
      </rPr>
      <t>i</t>
    </r>
    <r>
      <rPr>
        <sz val="10"/>
        <rFont val="DevLys 010"/>
      </rPr>
      <t>½euksjatu Hkrk /kkjk 16 ¼</t>
    </r>
    <r>
      <rPr>
        <sz val="10"/>
        <rFont val="Arial"/>
        <family val="2"/>
      </rPr>
      <t>ii</t>
    </r>
    <r>
      <rPr>
        <sz val="10"/>
        <rFont val="DevLys 010"/>
      </rPr>
      <t>½ ds vUrxZr ¼ vf/kdre lhek : 5000 ½</t>
    </r>
  </si>
  <si>
    <r>
      <t xml:space="preserve"> ¼</t>
    </r>
    <r>
      <rPr>
        <sz val="10"/>
        <rFont val="Calibri"/>
        <family val="2"/>
        <scheme val="minor"/>
      </rPr>
      <t>ii</t>
    </r>
    <r>
      <rPr>
        <sz val="10"/>
        <rFont val="DevLys 010"/>
      </rPr>
      <t>½ O;o;k; dj /kkjk 16 ¼</t>
    </r>
    <r>
      <rPr>
        <sz val="10"/>
        <rFont val="Arial"/>
        <family val="2"/>
      </rPr>
      <t>iii</t>
    </r>
    <r>
      <rPr>
        <sz val="10"/>
        <rFont val="DevLys 010"/>
      </rPr>
      <t xml:space="preserve">½ ds vUrxZr </t>
    </r>
  </si>
  <si>
    <r>
      <t xml:space="preserve"> ¼</t>
    </r>
    <r>
      <rPr>
        <sz val="10"/>
        <rFont val="Calibri"/>
        <family val="2"/>
        <scheme val="minor"/>
      </rPr>
      <t>iiI</t>
    </r>
    <r>
      <rPr>
        <sz val="10"/>
        <rFont val="DevLys 010"/>
      </rPr>
      <t xml:space="preserve">½ LVs.MMZ fMMsD'ku </t>
    </r>
    <r>
      <rPr>
        <sz val="10"/>
        <rFont val="Times New Roman"/>
        <family val="1"/>
      </rPr>
      <t>(Standard Deduction)  5</t>
    </r>
    <r>
      <rPr>
        <sz val="10"/>
        <rFont val="DevLys 010"/>
      </rPr>
      <t>0]000 ¼vf/kdre½</t>
    </r>
  </si>
  <si>
    <t xml:space="preserve">                                                           'ks"k ¼4&amp;5½</t>
  </si>
  <si>
    <t>¼v½x`g lEifr ls vk;%¼1½ Loa; ds mi;ksx esa &amp;'kwU;</t>
  </si>
  <si>
    <t>¼2½ izkIr fdjk;k #-</t>
  </si>
  <si>
    <t xml:space="preserve">¼c½ ?kVk;sa </t>
  </si>
  <si>
    <r>
      <t xml:space="preserve"> fdjk;s dk </t>
    </r>
    <r>
      <rPr>
        <sz val="10"/>
        <rFont val="Calibri"/>
        <family val="2"/>
        <scheme val="minor"/>
      </rPr>
      <t>30%</t>
    </r>
  </si>
  <si>
    <t xml:space="preserve"> x`g _.k ij C;kt</t>
  </si>
  <si>
    <t xml:space="preserve"> x`gdj </t>
  </si>
  <si>
    <t xml:space="preserve">  ;ksx 7¼c½</t>
  </si>
  <si>
    <t xml:space="preserve">                                                          'ks"k &amp;@$¼7¼v½ ,oa ;ksx 7¼c½ dk½  </t>
  </si>
  <si>
    <t xml:space="preserve">                                                             dqy 'ks"k &amp;@$¼6,oa 7½</t>
  </si>
  <si>
    <t>vU; vk;</t>
  </si>
  <si>
    <t>ldy vk;                                                            ;ksx ¼8$9½</t>
  </si>
  <si>
    <r>
      <t>?kVkb;s dVkSSfr;k¡ %&amp; /kkjk</t>
    </r>
    <r>
      <rPr>
        <b/>
        <sz val="10"/>
        <rFont val="Arial"/>
        <family val="2"/>
      </rPr>
      <t xml:space="preserve"> </t>
    </r>
    <r>
      <rPr>
        <b/>
        <sz val="10"/>
        <rFont val="Calibri"/>
        <family val="2"/>
        <scheme val="minor"/>
      </rPr>
      <t xml:space="preserve">US </t>
    </r>
    <r>
      <rPr>
        <b/>
        <sz val="10"/>
        <rFont val="Arial"/>
        <family val="2"/>
      </rPr>
      <t>80C, 80CCC,80CCD (1)</t>
    </r>
  </si>
  <si>
    <r>
      <t xml:space="preserve">(A) </t>
    </r>
    <r>
      <rPr>
        <sz val="10"/>
        <rFont val="DevLys 010"/>
      </rPr>
      <t xml:space="preserve">vf/kdre lhek 1]50]000@&amp; ¼/kkjk </t>
    </r>
    <r>
      <rPr>
        <sz val="10"/>
        <rFont val="Arial"/>
        <family val="2"/>
      </rPr>
      <t>80CCE</t>
    </r>
    <r>
      <rPr>
        <sz val="10"/>
        <rFont val="DevLys 010"/>
      </rPr>
      <t xml:space="preserve"> ½ ] ¼/kkjk </t>
    </r>
    <r>
      <rPr>
        <sz val="10"/>
        <rFont val="Arial"/>
        <family val="2"/>
      </rPr>
      <t xml:space="preserve">80CCD (2), </t>
    </r>
    <r>
      <rPr>
        <sz val="10"/>
        <rFont val="DevLys 010"/>
      </rPr>
      <t>ds vykok</t>
    </r>
  </si>
  <si>
    <r>
      <t>jkT; chek ¼</t>
    </r>
    <r>
      <rPr>
        <sz val="10"/>
        <rFont val="Calibri"/>
        <family val="2"/>
        <scheme val="minor"/>
      </rPr>
      <t>SI)</t>
    </r>
  </si>
  <si>
    <t>(x)</t>
  </si>
  <si>
    <r>
      <t xml:space="preserve">ljdkjh isa'ku ;kstuk esa va'knku </t>
    </r>
    <r>
      <rPr>
        <sz val="10"/>
        <rFont val="Calibri"/>
        <family val="2"/>
      </rPr>
      <t>ECPF</t>
    </r>
    <r>
      <rPr>
        <sz val="10"/>
        <rFont val="DevLys 010"/>
      </rPr>
      <t xml:space="preserve">
vf/kdre osru dk 10</t>
    </r>
    <r>
      <rPr>
        <sz val="10"/>
        <rFont val="Arial"/>
        <family val="2"/>
      </rPr>
      <t>%</t>
    </r>
    <r>
      <rPr>
        <sz val="10"/>
        <rFont val="DevLys 010"/>
      </rPr>
      <t>¼/kkjk 80</t>
    </r>
    <r>
      <rPr>
        <sz val="10"/>
        <rFont val="Arial"/>
        <family val="2"/>
      </rPr>
      <t>ccd</t>
    </r>
    <r>
      <rPr>
        <sz val="10"/>
        <rFont val="DevLys 010"/>
      </rPr>
      <t>½</t>
    </r>
  </si>
  <si>
    <r>
      <t>thou chek izhfe;e ¼</t>
    </r>
    <r>
      <rPr>
        <sz val="10"/>
        <rFont val="Calibri"/>
        <family val="2"/>
        <scheme val="minor"/>
      </rPr>
      <t>LIC)</t>
    </r>
  </si>
  <si>
    <t>(xi)</t>
  </si>
  <si>
    <r>
      <t>isa'ku Iyku gsrq va'knku¼/kkjk 80</t>
    </r>
    <r>
      <rPr>
        <sz val="10"/>
        <rFont val="Arial"/>
        <family val="2"/>
      </rPr>
      <t>ccc</t>
    </r>
    <r>
      <rPr>
        <sz val="10"/>
        <rFont val="DevLys 010"/>
      </rPr>
      <t>½</t>
    </r>
  </si>
  <si>
    <r>
      <t>jk"Vªh; cpr i= ¼</t>
    </r>
    <r>
      <rPr>
        <sz val="10"/>
        <rFont val="Calibri"/>
        <family val="2"/>
        <scheme val="minor"/>
      </rPr>
      <t>NSC)</t>
    </r>
  </si>
  <si>
    <t>(xii)</t>
  </si>
  <si>
    <t>jk"Vªh; cpr i= ij vnr C;kt</t>
  </si>
  <si>
    <r>
      <t>yksd Hkfo"; fuf/k ¼</t>
    </r>
    <r>
      <rPr>
        <sz val="10"/>
        <rFont val="Calibri"/>
        <family val="2"/>
        <scheme val="minor"/>
      </rPr>
      <t>PPF)</t>
    </r>
  </si>
  <si>
    <t>(xiii)</t>
  </si>
  <si>
    <t xml:space="preserve">V;w'ku Qhl </t>
  </si>
  <si>
    <t>(v)</t>
  </si>
  <si>
    <r>
      <t>jk"Vªh; cpr Ldhe ¼</t>
    </r>
    <r>
      <rPr>
        <sz val="10"/>
        <rFont val="Calibri"/>
        <family val="2"/>
        <scheme val="minor"/>
      </rPr>
      <t>NSS)</t>
    </r>
  </si>
  <si>
    <t>(xiv)</t>
  </si>
  <si>
    <t>bfDoVh fyad lsfoax Ldhe</t>
  </si>
  <si>
    <t>(vi)</t>
  </si>
  <si>
    <r>
      <t>lkekU; izko/kk;h fuf/k ¼</t>
    </r>
    <r>
      <rPr>
        <sz val="10"/>
        <rFont val="Calibri"/>
        <family val="2"/>
        <scheme val="minor"/>
      </rPr>
      <t>GPF)</t>
    </r>
  </si>
  <si>
    <t>(xv)</t>
  </si>
  <si>
    <r>
      <t>LFkfxr okf"kZdh ¼</t>
    </r>
    <r>
      <rPr>
        <sz val="10"/>
        <rFont val="Calibri"/>
        <family val="2"/>
        <scheme val="minor"/>
      </rPr>
      <t>Defferred Annuty)</t>
    </r>
  </si>
  <si>
    <t>(vii)</t>
  </si>
  <si>
    <r>
      <t>lkewfgd chek izhfe;e ¼</t>
    </r>
    <r>
      <rPr>
        <sz val="10"/>
        <rFont val="Calibri"/>
        <family val="2"/>
        <scheme val="minor"/>
      </rPr>
      <t>G.Ins.)</t>
    </r>
  </si>
  <si>
    <t>(xvi)</t>
  </si>
  <si>
    <r>
      <t>ih-,y-vkbZ- ¼</t>
    </r>
    <r>
      <rPr>
        <sz val="10"/>
        <rFont val="Calibri"/>
        <family val="2"/>
        <scheme val="minor"/>
      </rPr>
      <t>PLI)</t>
    </r>
  </si>
  <si>
    <t>(viii)</t>
  </si>
  <si>
    <t>;w- ,y- vkbZ- ih-@okf"kZd Iyku</t>
  </si>
  <si>
    <t>(xvii)</t>
  </si>
  <si>
    <t>vU; tekjkf'k ¼/kkjk 80 lh ds vUrxZr½</t>
  </si>
  <si>
    <t>(ix)</t>
  </si>
  <si>
    <r>
      <t>x`g _.k fdLr ¼</t>
    </r>
    <r>
      <rPr>
        <sz val="10"/>
        <rFont val="Calibri"/>
        <family val="2"/>
        <scheme val="minor"/>
      </rPr>
      <t>HBA Premium)</t>
    </r>
  </si>
  <si>
    <t>(xviii)</t>
  </si>
  <si>
    <t>lqdU;k le`f) ;kstuk esa tek jkf'k</t>
  </si>
  <si>
    <r>
      <rPr>
        <b/>
        <sz val="10"/>
        <rFont val="DevLys 010"/>
      </rPr>
      <t>;ksx</t>
    </r>
    <r>
      <rPr>
        <b/>
        <sz val="10"/>
        <rFont val="Times New Roman"/>
        <family val="1"/>
      </rPr>
      <t xml:space="preserve"> ( i </t>
    </r>
    <r>
      <rPr>
        <b/>
        <sz val="10"/>
        <rFont val="DevLys 010"/>
      </rPr>
      <t>ls</t>
    </r>
    <r>
      <rPr>
        <b/>
        <sz val="10"/>
        <rFont val="Times New Roman"/>
        <family val="1"/>
      </rPr>
      <t xml:space="preserve"> xviii )</t>
    </r>
  </si>
  <si>
    <t xml:space="preserve">                        vf/kdre dVkSrh dh jkf'k 1-50 yk[k #i, rd</t>
  </si>
  <si>
    <r>
      <t xml:space="preserve">(B) </t>
    </r>
    <r>
      <rPr>
        <sz val="10"/>
        <rFont val="DevLys 010"/>
      </rPr>
      <t xml:space="preserve">?kVkb;s&amp; /kkjk </t>
    </r>
    <r>
      <rPr>
        <sz val="10"/>
        <rFont val="Calibri"/>
        <family val="2"/>
        <scheme val="minor"/>
      </rPr>
      <t>80CCD(2)</t>
    </r>
    <r>
      <rPr>
        <sz val="10"/>
        <rFont val="DevLys 010"/>
      </rPr>
      <t xml:space="preserve"> fu;ksDrk }kjk isa'ku va'knku dh jkf'k ¼vf/kdre osru dk 10</t>
    </r>
    <r>
      <rPr>
        <sz val="10"/>
        <rFont val="Arial"/>
        <family val="2"/>
      </rPr>
      <t xml:space="preserve">%) </t>
    </r>
    <r>
      <rPr>
        <sz val="10"/>
        <rFont val="DevLys 010"/>
      </rPr>
      <t>i`Fkd ls NwV</t>
    </r>
  </si>
  <si>
    <r>
      <t xml:space="preserve">(C) </t>
    </r>
    <r>
      <rPr>
        <sz val="10"/>
        <rFont val="DevLys 010"/>
      </rPr>
      <t>?kVkb;s &amp; /kkjk</t>
    </r>
    <r>
      <rPr>
        <sz val="10"/>
        <rFont val="Calibri"/>
        <family val="2"/>
        <scheme val="minor"/>
      </rPr>
      <t xml:space="preserve"> 80CCD (1B)</t>
    </r>
    <r>
      <rPr>
        <sz val="10"/>
        <rFont val="Arial"/>
        <family val="2"/>
      </rPr>
      <t xml:space="preserve"> </t>
    </r>
    <r>
      <rPr>
        <sz val="10"/>
        <rFont val="DevLys 010"/>
      </rPr>
      <t>uohu isa'ku ;kstuk esa vfrfjDr va'knku ¼vf/kdre :- 50]000</t>
    </r>
    <r>
      <rPr>
        <sz val="10"/>
        <rFont val="Arial"/>
        <family val="2"/>
      </rPr>
      <t>)</t>
    </r>
  </si>
  <si>
    <r>
      <t xml:space="preserve">;ksx </t>
    </r>
    <r>
      <rPr>
        <sz val="10"/>
        <rFont val="Arial"/>
        <family val="2"/>
      </rPr>
      <t xml:space="preserve">11(A+B+C)      </t>
    </r>
  </si>
  <si>
    <t xml:space="preserve"> vU; dVkSfr;k¡</t>
  </si>
  <si>
    <r>
      <t xml:space="preserve">1-/kkjk </t>
    </r>
    <r>
      <rPr>
        <sz val="10"/>
        <rFont val="Calibri"/>
        <family val="2"/>
        <scheme val="minor"/>
      </rPr>
      <t>80 D</t>
    </r>
    <r>
      <rPr>
        <sz val="10"/>
        <rFont val="Arial"/>
        <family val="2"/>
      </rPr>
      <t xml:space="preserve"> ,</t>
    </r>
    <r>
      <rPr>
        <sz val="10"/>
        <rFont val="DevLys 010"/>
      </rPr>
      <t>fpfdRlk chek izhfe;e ¼Lo;a]ifr@iRuh o cPpksa ds fy, : 25000] ekrk&amp;firk ds fy, : 25000]lhfu;j flVhtu : 50000½</t>
    </r>
  </si>
  <si>
    <r>
      <t xml:space="preserve">2- /kkjk </t>
    </r>
    <r>
      <rPr>
        <sz val="10"/>
        <rFont val="Calibri"/>
        <family val="2"/>
        <scheme val="minor"/>
      </rPr>
      <t>80DD</t>
    </r>
    <r>
      <rPr>
        <sz val="10"/>
        <rFont val="Arial"/>
        <family val="2"/>
      </rPr>
      <t xml:space="preserve"> </t>
    </r>
    <r>
      <rPr>
        <sz val="10"/>
        <rFont val="DevLys 010"/>
      </rPr>
      <t xml:space="preserve">fodykax vkfJrksa ds fpfdRlk mipkj ¼vf/kdre 75]000 rFkk </t>
    </r>
    <r>
      <rPr>
        <sz val="10"/>
        <rFont val="Times New Roman"/>
        <family val="1"/>
      </rPr>
      <t xml:space="preserve">80% </t>
    </r>
    <r>
      <rPr>
        <sz val="10"/>
        <rFont val="DevLys 010"/>
      </rPr>
      <t>;k vf/kd fodykaxrk 125]000½</t>
    </r>
  </si>
  <si>
    <r>
      <t xml:space="preserve">3- /kkjk </t>
    </r>
    <r>
      <rPr>
        <sz val="10"/>
        <rFont val="Calibri"/>
        <family val="2"/>
        <scheme val="minor"/>
      </rPr>
      <t>80DDB</t>
    </r>
    <r>
      <rPr>
        <sz val="10"/>
        <rFont val="Arial"/>
        <family val="2"/>
      </rPr>
      <t xml:space="preserve"> </t>
    </r>
    <r>
      <rPr>
        <sz val="10"/>
        <rFont val="DevLys 010"/>
      </rPr>
      <t xml:space="preserve">fof'k"V jksaxksa ds mipkj gsrq dVkSrh </t>
    </r>
    <r>
      <rPr>
        <sz val="10"/>
        <rFont val="DevLys 010 "/>
      </rPr>
      <t>¼vf/kdre : 40]000] lhfu;j flVhtu gsrq : 100]000½</t>
    </r>
  </si>
  <si>
    <r>
      <t xml:space="preserve">4- /kkjk </t>
    </r>
    <r>
      <rPr>
        <sz val="10"/>
        <rFont val="Calibri"/>
        <family val="2"/>
        <scheme val="minor"/>
      </rPr>
      <t>80E</t>
    </r>
    <r>
      <rPr>
        <sz val="10"/>
        <rFont val="Arial"/>
        <family val="2"/>
      </rPr>
      <t xml:space="preserve"> </t>
    </r>
    <r>
      <rPr>
        <sz val="10"/>
        <rFont val="DevLys 010"/>
      </rPr>
      <t>mPp f'k{kk gsrq fy, _.k dk C;kt</t>
    </r>
  </si>
  <si>
    <r>
      <t xml:space="preserve">5- /kkjk </t>
    </r>
    <r>
      <rPr>
        <sz val="10"/>
        <rFont val="Calibri"/>
        <family val="2"/>
        <scheme val="minor"/>
      </rPr>
      <t>80G</t>
    </r>
    <r>
      <rPr>
        <sz val="10"/>
        <rFont val="DevLys 010"/>
      </rPr>
      <t xml:space="preserve"> /kekZFkZ laLFkkvksa vkfn dks fn;s nku ¼ d Js.kh esa 100 izfr'kr ,oa [k Js.kh esa 50 izfr'kr½</t>
    </r>
  </si>
  <si>
    <r>
      <t xml:space="preserve">6- /kkjk </t>
    </r>
    <r>
      <rPr>
        <sz val="10"/>
        <rFont val="Calibri"/>
        <family val="2"/>
        <scheme val="minor"/>
      </rPr>
      <t>80U</t>
    </r>
    <r>
      <rPr>
        <sz val="10"/>
        <rFont val="DevLys 010"/>
      </rPr>
      <t xml:space="preserve"> LFkkbZ :i ls 'kkjhfjd vleFkZrrk dh n'kk esa ¼vf/kdre 75]000 rFkk  vf/kfu;e 1995ds vuqlkj 125]000½</t>
    </r>
  </si>
  <si>
    <r>
      <t xml:space="preserve">7- /kkjk </t>
    </r>
    <r>
      <rPr>
        <sz val="10"/>
        <rFont val="Calibri"/>
        <family val="2"/>
        <scheme val="minor"/>
      </rPr>
      <t>80 TTA</t>
    </r>
    <r>
      <rPr>
        <sz val="10"/>
        <rFont val="DevLys 010"/>
      </rPr>
      <t xml:space="preserve"> cpr [kkrs ij vf/kdre C;kt :- 10]000 </t>
    </r>
    <r>
      <rPr>
        <sz val="10"/>
        <rFont val="Calibri"/>
        <family val="2"/>
        <scheme val="minor"/>
      </rPr>
      <t xml:space="preserve">194(IA) (80 TTB - </t>
    </r>
    <r>
      <rPr>
        <sz val="10"/>
        <rFont val="DevLys 010"/>
      </rPr>
      <t>aofj"B ukxfjd vf/kdre C;kt 50000:-½</t>
    </r>
  </si>
  <si>
    <r>
      <t xml:space="preserve">8- /kkjk </t>
    </r>
    <r>
      <rPr>
        <sz val="10"/>
        <rFont val="Calibri"/>
        <family val="2"/>
        <scheme val="minor"/>
      </rPr>
      <t>80 GGA</t>
    </r>
    <r>
      <rPr>
        <sz val="10"/>
        <rFont val="DevLys 010"/>
      </rPr>
      <t xml:space="preserve"> vuqeksfnr oSKkfud] lkekftd] xzkeh.k fodkl vkfn gsrq fn;k x;k nku</t>
    </r>
  </si>
  <si>
    <t>dqy ;ksx 12 ¼ 1 ls 6 rd ½</t>
  </si>
  <si>
    <r>
      <t xml:space="preserve">dqy dVkSrh </t>
    </r>
    <r>
      <rPr>
        <b/>
        <sz val="10"/>
        <rFont val="Arial"/>
        <family val="2"/>
      </rPr>
      <t>( 11 + 12)</t>
    </r>
  </si>
  <si>
    <r>
      <t xml:space="preserve">dj ;ksX; vk; </t>
    </r>
    <r>
      <rPr>
        <sz val="10"/>
        <rFont val="Arial"/>
        <family val="2"/>
      </rPr>
      <t>( 10 - 13 )</t>
    </r>
  </si>
  <si>
    <r>
      <t xml:space="preserve">dqy vk; dh jkf'k dks lEiw.kZ djuk ¼ nl ds xq.kd esa ½ /kkjk </t>
    </r>
    <r>
      <rPr>
        <b/>
        <sz val="10"/>
        <rFont val="Calibri"/>
        <family val="2"/>
        <scheme val="minor"/>
      </rPr>
      <t>288A</t>
    </r>
  </si>
  <si>
    <t xml:space="preserve"> vk;dj dh x.kuk  mijksDr dkWye 15 ds vk/kkj ij</t>
  </si>
  <si>
    <t>,d O;fDr dj nkrk</t>
  </si>
  <si>
    <t>ofj"B ukxfjd ¼60 ls 80 o"kZ rd½</t>
  </si>
  <si>
    <t>80 o"kZ ;k vf/kd vk;q</t>
  </si>
  <si>
    <r>
      <t xml:space="preserve">2,50,000 </t>
    </r>
    <r>
      <rPr>
        <sz val="10"/>
        <rFont val="DevLys 010"/>
      </rPr>
      <t>rd</t>
    </r>
  </si>
  <si>
    <t>Nil</t>
  </si>
  <si>
    <r>
      <t xml:space="preserve">3,00,000 </t>
    </r>
    <r>
      <rPr>
        <sz val="10"/>
        <rFont val="DevLys 010"/>
      </rPr>
      <t>rd</t>
    </r>
  </si>
  <si>
    <t>2,50,001-5,00,000</t>
  </si>
  <si>
    <t>3,00,001-5,00,000</t>
  </si>
  <si>
    <r>
      <t xml:space="preserve">5,00,000 </t>
    </r>
    <r>
      <rPr>
        <sz val="10"/>
        <rFont val="DevLys 010"/>
      </rPr>
      <t>rd</t>
    </r>
  </si>
  <si>
    <t>5,00,001-10,00,000</t>
  </si>
  <si>
    <r>
      <rPr>
        <sz val="10"/>
        <rFont val="Calibri"/>
        <family val="2"/>
        <scheme val="minor"/>
      </rPr>
      <t>10,00,000</t>
    </r>
    <r>
      <rPr>
        <sz val="10"/>
        <rFont val="DevLys 010"/>
      </rPr>
      <t xml:space="preserve"> ls vf/kd</t>
    </r>
  </si>
  <si>
    <r>
      <t xml:space="preserve">10,00,000 </t>
    </r>
    <r>
      <rPr>
        <sz val="10"/>
        <rFont val="DevLys 010"/>
      </rPr>
      <t>ls vf/kd</t>
    </r>
  </si>
  <si>
    <t>¼1½ ;ksx vk;dj</t>
  </si>
  <si>
    <r>
      <rPr>
        <b/>
        <sz val="10"/>
        <rFont val="DevLys 010"/>
      </rPr>
      <t>¼2½</t>
    </r>
    <r>
      <rPr>
        <sz val="10"/>
        <rFont val="DevLys 010"/>
      </rPr>
      <t xml:space="preserve"> NwV ?kkjk 87¼</t>
    </r>
    <r>
      <rPr>
        <sz val="10"/>
        <rFont val="Calibri"/>
        <family val="2"/>
        <scheme val="minor"/>
      </rPr>
      <t>A</t>
    </r>
    <r>
      <rPr>
        <sz val="10"/>
        <rFont val="DevLys 010"/>
      </rPr>
      <t>½ ¼2-50 yk[k ls 5-00 yk[k rd dh dj ;ksX; vk; ij vk;dj dh NwV vf/kdre :- 12500 rd½</t>
    </r>
  </si>
  <si>
    <t>¼3½ 'ks"k vk;dj ¼1&amp;2½</t>
  </si>
  <si>
    <r>
      <t xml:space="preserve">¼4½ </t>
    </r>
    <r>
      <rPr>
        <sz val="10"/>
        <rFont val="DevLys 010"/>
      </rPr>
      <t xml:space="preserve">f'k{kk midj </t>
    </r>
    <r>
      <rPr>
        <sz val="10"/>
        <rFont val="Times New Roman"/>
        <family val="1"/>
      </rPr>
      <t>2</t>
    </r>
    <r>
      <rPr>
        <sz val="10"/>
        <rFont val="Arial"/>
        <family val="2"/>
      </rPr>
      <t>%</t>
    </r>
    <r>
      <rPr>
        <sz val="10"/>
        <rFont val="DevLys 010"/>
      </rPr>
      <t xml:space="preserve"> ,oa mPp f'k{kk ds fy, vf/kHkkj </t>
    </r>
    <r>
      <rPr>
        <sz val="10"/>
        <rFont val="Times New Roman"/>
        <family val="1"/>
      </rPr>
      <t>2</t>
    </r>
    <r>
      <rPr>
        <sz val="10"/>
        <rFont val="Arial"/>
        <family val="2"/>
      </rPr>
      <t>%  (</t>
    </r>
    <r>
      <rPr>
        <sz val="10"/>
        <rFont val="DevLys 010"/>
      </rPr>
      <t xml:space="preserve">;ksx </t>
    </r>
    <r>
      <rPr>
        <sz val="10"/>
        <rFont val="Times New Roman"/>
        <family val="1"/>
      </rPr>
      <t>4</t>
    </r>
    <r>
      <rPr>
        <sz val="10"/>
        <rFont val="Arial"/>
        <family val="2"/>
      </rPr>
      <t>%)</t>
    </r>
  </si>
  <si>
    <t xml:space="preserve">                                                             dqy vk;dj ¼3$4½</t>
  </si>
  <si>
    <r>
      <t xml:space="preserve">?kVkb;s  %&amp; jkgr /kkjk </t>
    </r>
    <r>
      <rPr>
        <sz val="10"/>
        <rFont val="Arial"/>
        <family val="2"/>
      </rPr>
      <t>89</t>
    </r>
    <r>
      <rPr>
        <sz val="10"/>
        <rFont val="DevLys 010"/>
      </rPr>
      <t xml:space="preserve"> ds rgr </t>
    </r>
  </si>
  <si>
    <t>dqy 'ks"k vk;dj</t>
  </si>
  <si>
    <t xml:space="preserve"> vk;dj dVkSrh
 dk fooj.k</t>
  </si>
  <si>
    <t>flrEcj 2019
rd  :i;s</t>
  </si>
  <si>
    <t>fnlEcj 2019
rd  :i;s</t>
  </si>
  <si>
    <t>tuojh 2020
rd :i;s</t>
  </si>
  <si>
    <t>Qjojh 2020
rd  :i;s</t>
  </si>
  <si>
    <t>Vh-Mh-,l-
:Ik;s</t>
  </si>
  <si>
    <t xml:space="preserve">;ksx dkWye 19 </t>
  </si>
  <si>
    <t>vk;dj x.kuk izi= rS;kj djus gsrq fuEu lwpuk Hkjsa</t>
  </si>
  <si>
    <t>SR. NO.</t>
  </si>
  <si>
    <t xml:space="preserve">NAME OF EMPLOYEE             </t>
  </si>
  <si>
    <t>PAN NO.</t>
  </si>
  <si>
    <t>GPF / NPS</t>
  </si>
  <si>
    <t>MARCH BASIC</t>
  </si>
  <si>
    <t>CATEGORY</t>
  </si>
  <si>
    <t>SURRENDER 2020-21</t>
  </si>
  <si>
    <t>BONUS</t>
  </si>
  <si>
    <t>SENIOR CITIZEN</t>
  </si>
  <si>
    <t>MONTH</t>
  </si>
  <si>
    <t>PARMANAND MEGHWAL</t>
  </si>
  <si>
    <t>SR TEACHER</t>
  </si>
  <si>
    <t>ASQPM6311G</t>
  </si>
  <si>
    <t>TAN NO.</t>
  </si>
  <si>
    <t>SHRI BALKRISHAN VIDHYA BHAWAN G.SR.SEC.SCH.KANKROLI,RAJSAMAND</t>
  </si>
  <si>
    <t>JDHR04285B</t>
  </si>
  <si>
    <r>
      <t xml:space="preserve">vk;dj x.kuk l= 2020&amp;2021 ds fy;s fuEu izi= dks lko/kkuh iwoZd HkjsaA blds ckn </t>
    </r>
    <r>
      <rPr>
        <b/>
        <sz val="20"/>
        <color theme="1"/>
        <rFont val="Times New Roman"/>
        <family val="1"/>
      </rPr>
      <t>GA55</t>
    </r>
    <r>
      <rPr>
        <b/>
        <sz val="20"/>
        <color theme="1"/>
        <rFont val="Kruti Dev 010"/>
      </rPr>
      <t xml:space="preserve"> okyh 'khV esa </t>
    </r>
    <r>
      <rPr>
        <b/>
        <sz val="20"/>
        <color theme="1"/>
        <rFont val="Times New Roman"/>
        <family val="1"/>
      </rPr>
      <t>GPF, SI &amp; LIC</t>
    </r>
    <r>
      <rPr>
        <b/>
        <sz val="20"/>
        <color theme="1"/>
        <rFont val="Kruti Dev 010"/>
      </rPr>
      <t xml:space="preserve"> o </t>
    </r>
    <r>
      <rPr>
        <b/>
        <sz val="20"/>
        <color theme="1"/>
        <rFont val="Times New Roman"/>
        <family val="1"/>
      </rPr>
      <t>INCOME TAX</t>
    </r>
    <r>
      <rPr>
        <b/>
        <sz val="20"/>
        <color theme="1"/>
        <rFont val="Kruti Dev 010"/>
      </rPr>
      <t xml:space="preserve"> dh jkf'k dks psd@la'kks/ku dj ysaA</t>
    </r>
  </si>
  <si>
    <t>S.N.</t>
  </si>
  <si>
    <t>INCOME TAX CALCULATION (GA-55) 2020-21</t>
  </si>
  <si>
    <t>NAME :</t>
  </si>
  <si>
    <t>PAN:</t>
  </si>
  <si>
    <t>TAN:</t>
  </si>
  <si>
    <t>WWW.RAJTEACHERS.NET</t>
  </si>
  <si>
    <t>Month</t>
  </si>
  <si>
    <t>Basic Pay</t>
  </si>
  <si>
    <t>Dearness Pay</t>
  </si>
  <si>
    <t>Leave  Pay</t>
  </si>
  <si>
    <t>Spl. Pay</t>
  </si>
  <si>
    <t>D.A.</t>
  </si>
  <si>
    <t>H.R.A.</t>
  </si>
  <si>
    <t>Washing Allow.</t>
  </si>
  <si>
    <t>ROP (If any, put the value in minus)</t>
  </si>
  <si>
    <t>Other Allowance 1</t>
  </si>
  <si>
    <t>Other Allowance 2</t>
  </si>
  <si>
    <t>Gross  Salary</t>
  </si>
  <si>
    <t>Emp. C.Pen.F.</t>
  </si>
  <si>
    <t>SI</t>
  </si>
  <si>
    <t>SI Arear</t>
  </si>
  <si>
    <t>SI LOAN + INT</t>
  </si>
  <si>
    <t>RPMF</t>
  </si>
  <si>
    <t>LIC</t>
  </si>
  <si>
    <t>Group Insurance  
Accidental</t>
  </si>
  <si>
    <t>HBA Premium</t>
  </si>
  <si>
    <t>HBA Interest</t>
  </si>
  <si>
    <t>Income Tax / TDS</t>
  </si>
  <si>
    <t>GPF 2004 (NPS)</t>
  </si>
  <si>
    <t>Hitkari Nidhi</t>
  </si>
  <si>
    <t>CM Corona Fund</t>
  </si>
  <si>
    <t>Total
Deduction</t>
  </si>
  <si>
    <t>Net Payment</t>
  </si>
  <si>
    <t>Bill No. &amp; T.V. No.</t>
  </si>
  <si>
    <t>DA Arrear 17%     (July 19 To Dec. 19)</t>
  </si>
  <si>
    <t>DA Arrear 17%      (Jan 20 To Feb. 20)</t>
  </si>
  <si>
    <t>Surrender Arrear</t>
  </si>
  <si>
    <t>Surrender</t>
  </si>
  <si>
    <t>Bonus</t>
  </si>
  <si>
    <t>Fixation Arrear</t>
  </si>
  <si>
    <t>Salary Arrear 1</t>
  </si>
  <si>
    <t>Salary Arrear 2</t>
  </si>
  <si>
    <t>Extra Sallary</t>
  </si>
  <si>
    <t>Signature of Employee</t>
  </si>
  <si>
    <t>vk;dj x.kuk izi= o"kZ 2020&amp;2021 ¼dj fu/kkZj.k o"kZ 2021&amp;2022½</t>
  </si>
  <si>
    <t>PAN :</t>
  </si>
  <si>
    <t>vk; %  o"kZ&amp;2020&amp;21 esa izkIr dqy osru ¼ dj ;ksX; lqfo/kkvksa ds eqY; lfgr ½</t>
  </si>
  <si>
    <r>
      <t>x`g fdjk;k] /kkjk 10¼13&amp;</t>
    </r>
    <r>
      <rPr>
        <sz val="9"/>
        <rFont val="Arial"/>
        <family val="2"/>
      </rPr>
      <t>A</t>
    </r>
    <r>
      <rPr>
        <sz val="12"/>
        <rFont val="DevLys 010"/>
      </rPr>
      <t>½ ds vUrxrZ ,oa /kkjk 10¼14½ds vUrxrZ vU; Hkrs tks dj eqDÙk gSA</t>
    </r>
  </si>
  <si>
    <r>
      <t xml:space="preserve"> ¼</t>
    </r>
    <r>
      <rPr>
        <sz val="12"/>
        <rFont val="Calibri"/>
        <family val="2"/>
        <scheme val="minor"/>
      </rPr>
      <t>i</t>
    </r>
    <r>
      <rPr>
        <sz val="12"/>
        <rFont val="DevLys 010"/>
      </rPr>
      <t>½euksjatu Hkrk /kkjk 16 ¼</t>
    </r>
    <r>
      <rPr>
        <sz val="12"/>
        <rFont val="Arial"/>
        <family val="2"/>
      </rPr>
      <t>ii</t>
    </r>
    <r>
      <rPr>
        <sz val="12"/>
        <rFont val="DevLys 010"/>
      </rPr>
      <t>½ ds vUrxrZ ¼ vf/kdre lhek : 5000 ½</t>
    </r>
  </si>
  <si>
    <r>
      <t xml:space="preserve"> ¼</t>
    </r>
    <r>
      <rPr>
        <sz val="12"/>
        <rFont val="Calibri"/>
        <family val="2"/>
        <scheme val="minor"/>
      </rPr>
      <t>ii</t>
    </r>
    <r>
      <rPr>
        <sz val="12"/>
        <rFont val="DevLys 010"/>
      </rPr>
      <t>½ O;o;k; dj /kkjk 16 ¼</t>
    </r>
    <r>
      <rPr>
        <sz val="12"/>
        <rFont val="Arial"/>
        <family val="2"/>
      </rPr>
      <t>iii</t>
    </r>
    <r>
      <rPr>
        <sz val="12"/>
        <rFont val="DevLys 010"/>
      </rPr>
      <t xml:space="preserve">½ ds vUrxrZ </t>
    </r>
  </si>
  <si>
    <r>
      <t xml:space="preserve"> ¼</t>
    </r>
    <r>
      <rPr>
        <sz val="12"/>
        <rFont val="Calibri"/>
        <family val="2"/>
        <scheme val="minor"/>
      </rPr>
      <t>iiI</t>
    </r>
    <r>
      <rPr>
        <sz val="12"/>
        <rFont val="DevLys 010"/>
      </rPr>
      <t xml:space="preserve">½ LVs.MMZ fMMsD'ku </t>
    </r>
    <r>
      <rPr>
        <sz val="10"/>
        <rFont val="Times New Roman"/>
        <family val="1"/>
      </rPr>
      <t>(Standard Deduction)  5</t>
    </r>
    <r>
      <rPr>
        <sz val="12"/>
        <rFont val="DevLys 010"/>
      </rPr>
      <t>0]000 ¼vf/kdre½</t>
    </r>
  </si>
  <si>
    <r>
      <t>?kVkb;s dVkSSfr;k¡ %&amp; /kkjk</t>
    </r>
    <r>
      <rPr>
        <b/>
        <sz val="12"/>
        <rFont val="Arial"/>
        <family val="2"/>
      </rPr>
      <t xml:space="preserve"> </t>
    </r>
    <r>
      <rPr>
        <b/>
        <sz val="12"/>
        <rFont val="Calibri"/>
        <family val="2"/>
        <scheme val="minor"/>
      </rPr>
      <t xml:space="preserve">US </t>
    </r>
    <r>
      <rPr>
        <b/>
        <sz val="10"/>
        <rFont val="Arial"/>
        <family val="2"/>
      </rPr>
      <t>80C, 80CCC,80CCD (1)</t>
    </r>
  </si>
  <si>
    <r>
      <rPr>
        <sz val="10"/>
        <rFont val="Arial"/>
        <family val="2"/>
      </rPr>
      <t>(A)</t>
    </r>
    <r>
      <rPr>
        <sz val="12"/>
        <rFont val="Arial"/>
        <family val="2"/>
      </rPr>
      <t xml:space="preserve"> </t>
    </r>
    <r>
      <rPr>
        <sz val="12"/>
        <rFont val="DevLys 010"/>
      </rPr>
      <t xml:space="preserve">vf/kdre lhek 1]50]000@&amp; ¼/kkjk </t>
    </r>
    <r>
      <rPr>
        <sz val="10"/>
        <rFont val="Arial"/>
        <family val="2"/>
      </rPr>
      <t>80CCE</t>
    </r>
    <r>
      <rPr>
        <sz val="12"/>
        <rFont val="DevLys 010"/>
      </rPr>
      <t xml:space="preserve"> ½ ] ¼/kkjk </t>
    </r>
    <r>
      <rPr>
        <sz val="10"/>
        <rFont val="Arial"/>
        <family val="2"/>
      </rPr>
      <t>80CCD (2),</t>
    </r>
    <r>
      <rPr>
        <sz val="12"/>
        <rFont val="Arial"/>
        <family val="2"/>
      </rPr>
      <t xml:space="preserve"> </t>
    </r>
    <r>
      <rPr>
        <sz val="12"/>
        <rFont val="DevLys 010"/>
      </rPr>
      <t>ds vykok</t>
    </r>
  </si>
  <si>
    <r>
      <t>jkT; chek ¼</t>
    </r>
    <r>
      <rPr>
        <sz val="12"/>
        <rFont val="Calibri"/>
        <family val="2"/>
        <scheme val="minor"/>
      </rPr>
      <t>SI)</t>
    </r>
  </si>
  <si>
    <r>
      <t xml:space="preserve">ljdkjh isa'ku ;kstuk esa va'knku </t>
    </r>
    <r>
      <rPr>
        <sz val="11"/>
        <rFont val="Calibri"/>
        <family val="2"/>
      </rPr>
      <t>ECPF</t>
    </r>
    <r>
      <rPr>
        <sz val="11"/>
        <rFont val="DevLys 010"/>
      </rPr>
      <t xml:space="preserve">
vf/kdre osru dk 10</t>
    </r>
    <r>
      <rPr>
        <sz val="11"/>
        <rFont val="Arial"/>
        <family val="2"/>
      </rPr>
      <t>%</t>
    </r>
    <r>
      <rPr>
        <sz val="11"/>
        <rFont val="DevLys 010"/>
      </rPr>
      <t>¼/kkjk 80</t>
    </r>
    <r>
      <rPr>
        <sz val="11"/>
        <rFont val="Arial"/>
        <family val="2"/>
      </rPr>
      <t>ccd</t>
    </r>
    <r>
      <rPr>
        <sz val="11"/>
        <rFont val="DevLys 010"/>
      </rPr>
      <t>½</t>
    </r>
  </si>
  <si>
    <r>
      <t>thou chek izhfe;e ¼</t>
    </r>
    <r>
      <rPr>
        <sz val="12"/>
        <rFont val="Calibri"/>
        <family val="2"/>
        <scheme val="minor"/>
      </rPr>
      <t>LIC)</t>
    </r>
  </si>
  <si>
    <r>
      <t>isa'ku Iyku gsrq va'knku¼/kkjk 80</t>
    </r>
    <r>
      <rPr>
        <sz val="12"/>
        <rFont val="Arial"/>
        <family val="2"/>
      </rPr>
      <t>ccc</t>
    </r>
    <r>
      <rPr>
        <sz val="12"/>
        <rFont val="DevLys 010"/>
      </rPr>
      <t>½</t>
    </r>
  </si>
  <si>
    <r>
      <t>jk"Vªh; cpr i= ¼</t>
    </r>
    <r>
      <rPr>
        <sz val="12"/>
        <rFont val="Calibri"/>
        <family val="2"/>
        <scheme val="minor"/>
      </rPr>
      <t>NSC)</t>
    </r>
  </si>
  <si>
    <r>
      <t>yksd Hkfo"; fuf/k ¼</t>
    </r>
    <r>
      <rPr>
        <sz val="12"/>
        <rFont val="Calibri"/>
        <family val="2"/>
        <scheme val="minor"/>
      </rPr>
      <t>PPF)</t>
    </r>
  </si>
  <si>
    <r>
      <t>jk"Vªh; cpr Ldhe ¼</t>
    </r>
    <r>
      <rPr>
        <sz val="12"/>
        <rFont val="Calibri"/>
        <family val="2"/>
        <scheme val="minor"/>
      </rPr>
      <t>NSS)</t>
    </r>
  </si>
  <si>
    <r>
      <t>lkekU; izko/kk;h fuf/k ¼</t>
    </r>
    <r>
      <rPr>
        <sz val="12"/>
        <rFont val="Calibri"/>
        <family val="2"/>
        <scheme val="minor"/>
      </rPr>
      <t>GPF)</t>
    </r>
  </si>
  <si>
    <r>
      <t>lkewfgd chek izhfe;e ¼</t>
    </r>
    <r>
      <rPr>
        <sz val="12"/>
        <rFont val="Calibri"/>
        <family val="2"/>
        <scheme val="minor"/>
      </rPr>
      <t>G.Ins.)</t>
    </r>
  </si>
  <si>
    <r>
      <t xml:space="preserve">ih-,y-vkbZ- </t>
    </r>
    <r>
      <rPr>
        <sz val="10"/>
        <rFont val="DevLys 010"/>
      </rPr>
      <t>¼</t>
    </r>
    <r>
      <rPr>
        <sz val="10"/>
        <rFont val="Calibri"/>
        <family val="2"/>
        <scheme val="minor"/>
      </rPr>
      <t>PLI)</t>
    </r>
  </si>
  <si>
    <r>
      <t xml:space="preserve">x`g _.k fdLr </t>
    </r>
    <r>
      <rPr>
        <sz val="10"/>
        <rFont val="DevLys 010"/>
      </rPr>
      <t>¼</t>
    </r>
    <r>
      <rPr>
        <sz val="10"/>
        <rFont val="Calibri"/>
        <family val="2"/>
        <scheme val="minor"/>
      </rPr>
      <t>HBA Premium)</t>
    </r>
  </si>
  <si>
    <t>(xix)</t>
  </si>
  <si>
    <r>
      <rPr>
        <b/>
        <sz val="12"/>
        <rFont val="DevLys 010"/>
      </rPr>
      <t>;ksx</t>
    </r>
    <r>
      <rPr>
        <b/>
        <sz val="12"/>
        <rFont val="Times New Roman"/>
        <family val="1"/>
      </rPr>
      <t xml:space="preserve"> ( i </t>
    </r>
    <r>
      <rPr>
        <b/>
        <sz val="12"/>
        <rFont val="DevLys 010"/>
      </rPr>
      <t>ls</t>
    </r>
    <r>
      <rPr>
        <b/>
        <sz val="12"/>
        <rFont val="Times New Roman"/>
        <family val="1"/>
      </rPr>
      <t xml:space="preserve"> xviii )</t>
    </r>
  </si>
  <si>
    <r>
      <rPr>
        <sz val="10"/>
        <rFont val="Arial"/>
        <family val="2"/>
      </rPr>
      <t>(B)</t>
    </r>
    <r>
      <rPr>
        <sz val="12"/>
        <rFont val="Arial"/>
        <family val="2"/>
      </rPr>
      <t xml:space="preserve"> </t>
    </r>
    <r>
      <rPr>
        <sz val="12"/>
        <rFont val="DevLys 010"/>
      </rPr>
      <t xml:space="preserve">?kVkb;s&amp; /kkjk </t>
    </r>
    <r>
      <rPr>
        <sz val="10"/>
        <rFont val="Calibri"/>
        <family val="2"/>
        <scheme val="minor"/>
      </rPr>
      <t>80CCD(2)</t>
    </r>
    <r>
      <rPr>
        <sz val="12"/>
        <rFont val="DevLys 010"/>
      </rPr>
      <t xml:space="preserve"> fu;ksDrk }kjk isa'ku va'knku dh jkf'k ¼vf/kdre osru dk 10</t>
    </r>
    <r>
      <rPr>
        <sz val="9"/>
        <rFont val="Arial"/>
        <family val="2"/>
      </rPr>
      <t>%</t>
    </r>
    <r>
      <rPr>
        <sz val="12"/>
        <rFont val="Arial"/>
        <family val="2"/>
      </rPr>
      <t xml:space="preserve">) </t>
    </r>
    <r>
      <rPr>
        <sz val="12"/>
        <rFont val="DevLys 010"/>
      </rPr>
      <t>i`Fkd ls NwV</t>
    </r>
  </si>
  <si>
    <r>
      <rPr>
        <sz val="10"/>
        <rFont val="Arial"/>
        <family val="2"/>
      </rPr>
      <t>(C)</t>
    </r>
    <r>
      <rPr>
        <sz val="12"/>
        <rFont val="Arial"/>
        <family val="2"/>
      </rPr>
      <t xml:space="preserve"> </t>
    </r>
    <r>
      <rPr>
        <sz val="12"/>
        <rFont val="DevLys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DevLys 010"/>
      </rPr>
      <t>uohu isa'ku ;kstuk esa vfrfjDr va'knku ¼vf/kdre :- 50]000</t>
    </r>
    <r>
      <rPr>
        <sz val="12"/>
        <rFont val="Arial"/>
        <family val="2"/>
      </rPr>
      <t>)</t>
    </r>
  </si>
  <si>
    <r>
      <t xml:space="preserve">;ksx </t>
    </r>
    <r>
      <rPr>
        <sz val="10"/>
        <rFont val="Arial"/>
        <family val="2"/>
      </rPr>
      <t>11(A+B+C)</t>
    </r>
    <r>
      <rPr>
        <sz val="12"/>
        <rFont val="Arial"/>
        <family val="2"/>
      </rPr>
      <t xml:space="preserve">      </t>
    </r>
  </si>
  <si>
    <r>
      <t xml:space="preserve">1-/kkjk </t>
    </r>
    <r>
      <rPr>
        <sz val="10"/>
        <rFont val="Calibri"/>
        <family val="2"/>
        <scheme val="minor"/>
      </rPr>
      <t>80 D</t>
    </r>
    <r>
      <rPr>
        <sz val="12"/>
        <rFont val="Arial"/>
        <family val="2"/>
      </rPr>
      <t xml:space="preserve"> ,</t>
    </r>
    <r>
      <rPr>
        <sz val="12"/>
        <rFont val="DevLys 010"/>
      </rPr>
      <t xml:space="preserve">fpfdRlk chek izhfe;e </t>
    </r>
    <r>
      <rPr>
        <sz val="9"/>
        <rFont val="DevLys 010"/>
      </rPr>
      <t>¼Lo;a]ifr@iRuh o cPpksa ds fy, : 25000] ekrk&amp;firk ds fy, : 25000]lhfu;j flVhtu : 50000½</t>
    </r>
  </si>
  <si>
    <r>
      <t xml:space="preserve">2- /kkjk </t>
    </r>
    <r>
      <rPr>
        <sz val="10"/>
        <rFont val="Calibri"/>
        <family val="2"/>
        <scheme val="minor"/>
      </rPr>
      <t>80DD</t>
    </r>
    <r>
      <rPr>
        <sz val="12"/>
        <rFont val="Arial"/>
        <family val="2"/>
      </rPr>
      <t xml:space="preserve"> </t>
    </r>
    <r>
      <rPr>
        <sz val="12"/>
        <rFont val="DevLys 010"/>
      </rPr>
      <t xml:space="preserve">fodykax vkfJrksa ds fpfdRlk mipkj </t>
    </r>
    <r>
      <rPr>
        <sz val="11"/>
        <rFont val="DevLys 010"/>
      </rPr>
      <t xml:space="preserve">¼vf/kdre 75]000 rFkk </t>
    </r>
    <r>
      <rPr>
        <sz val="10"/>
        <rFont val="Times New Roman"/>
        <family val="1"/>
      </rPr>
      <t>80%</t>
    </r>
    <r>
      <rPr>
        <sz val="11"/>
        <rFont val="Times New Roman"/>
        <family val="1"/>
      </rPr>
      <t xml:space="preserve"> </t>
    </r>
    <r>
      <rPr>
        <sz val="11"/>
        <rFont val="DevLys 010"/>
      </rPr>
      <t>;k vf/kd fodykaxrk 125]000½</t>
    </r>
  </si>
  <si>
    <r>
      <t xml:space="preserve">3- /kkjk </t>
    </r>
    <r>
      <rPr>
        <sz val="10"/>
        <rFont val="Calibri"/>
        <family val="2"/>
        <scheme val="minor"/>
      </rPr>
      <t>80DDB</t>
    </r>
    <r>
      <rPr>
        <sz val="12"/>
        <rFont val="Arial"/>
        <family val="2"/>
      </rPr>
      <t xml:space="preserve"> </t>
    </r>
    <r>
      <rPr>
        <sz val="12"/>
        <rFont val="DevLys 010"/>
      </rPr>
      <t>fof'k"V jksaxksa ds mipkj gsrq dVkSrh</t>
    </r>
    <r>
      <rPr>
        <sz val="13"/>
        <rFont val="DevLys 010"/>
      </rPr>
      <t xml:space="preserve"> </t>
    </r>
    <r>
      <rPr>
        <sz val="13"/>
        <rFont val="Kruti Dev 010"/>
      </rPr>
      <t>¼vf/kdre : 40]000] lhfu;j flVhtu gsrq : 100]000½</t>
    </r>
  </si>
  <si>
    <r>
      <t xml:space="preserve">4- /kkjk </t>
    </r>
    <r>
      <rPr>
        <sz val="10"/>
        <rFont val="Calibri"/>
        <family val="2"/>
        <scheme val="minor"/>
      </rPr>
      <t>80E</t>
    </r>
    <r>
      <rPr>
        <sz val="12"/>
        <rFont val="Arial"/>
        <family val="2"/>
      </rPr>
      <t xml:space="preserve"> </t>
    </r>
    <r>
      <rPr>
        <sz val="12"/>
        <rFont val="DevLys 010"/>
      </rPr>
      <t>mPp f'k{kk gsrq fy, _.k dk C;kt</t>
    </r>
  </si>
  <si>
    <r>
      <t xml:space="preserve">5- /kkjk </t>
    </r>
    <r>
      <rPr>
        <sz val="10"/>
        <rFont val="Calibri"/>
        <family val="2"/>
        <scheme val="minor"/>
      </rPr>
      <t>80G</t>
    </r>
    <r>
      <rPr>
        <sz val="12"/>
        <rFont val="DevLys 010"/>
      </rPr>
      <t xml:space="preserve"> /kekZFkZ laLFkkvksa vkfn dks fn;s nku </t>
    </r>
    <r>
      <rPr>
        <sz val="11"/>
        <rFont val="DevLys 010"/>
      </rPr>
      <t>¼ d Js.kh esa 100 izfr'kr ,oa [k Js.kh esa 50 izfr'kr½</t>
    </r>
  </si>
  <si>
    <r>
      <t xml:space="preserve">6- /kkjk </t>
    </r>
    <r>
      <rPr>
        <sz val="10"/>
        <rFont val="Calibri"/>
        <family val="2"/>
        <scheme val="minor"/>
      </rPr>
      <t>80U</t>
    </r>
    <r>
      <rPr>
        <sz val="12"/>
        <rFont val="DevLys 010"/>
      </rPr>
      <t xml:space="preserve"> LFkkbZ :i ls 'kkjhfjd vleFkZrrk dh n'kk esa </t>
    </r>
    <r>
      <rPr>
        <sz val="10"/>
        <rFont val="DevLys 010"/>
      </rPr>
      <t>¼vf/kdre 75]000 rFkk  vf/kfu;e 1995ds vuqlkj 125]000½</t>
    </r>
  </si>
  <si>
    <r>
      <t xml:space="preserve">7- /kkjk </t>
    </r>
    <r>
      <rPr>
        <sz val="10"/>
        <rFont val="Calibri"/>
        <family val="2"/>
        <scheme val="minor"/>
      </rPr>
      <t>80 TTA</t>
    </r>
    <r>
      <rPr>
        <sz val="12"/>
        <rFont val="DevLys 010"/>
      </rPr>
      <t xml:space="preserve"> cpr [kkrs ij vf/kdre C;kt :- 10]000 </t>
    </r>
    <r>
      <rPr>
        <sz val="10"/>
        <rFont val="Calibri"/>
        <family val="2"/>
        <scheme val="minor"/>
      </rPr>
      <t xml:space="preserve">194(IA) (80 TTB - </t>
    </r>
    <r>
      <rPr>
        <sz val="12"/>
        <rFont val="DevLys 010"/>
      </rPr>
      <t>aofj"B ukxfjd vf/kdre C;kt 50000:-½</t>
    </r>
  </si>
  <si>
    <r>
      <t xml:space="preserve">8- /kkjk </t>
    </r>
    <r>
      <rPr>
        <sz val="10"/>
        <rFont val="Calibri"/>
        <family val="2"/>
        <scheme val="minor"/>
      </rPr>
      <t>80 GGA</t>
    </r>
    <r>
      <rPr>
        <sz val="12"/>
        <rFont val="DevLys 010"/>
      </rPr>
      <t xml:space="preserve"> vuqeksfnr oSKkfud] lkekftd] xzkeh.k fodkl vkfn gsrq fn;k x;k nku</t>
    </r>
  </si>
  <si>
    <r>
      <t xml:space="preserve">dqy vk; dh jkf'k dks lEiw.kZ djuk ¼ nl ds xq.kd esa ½ /kkjk </t>
    </r>
    <r>
      <rPr>
        <b/>
        <sz val="11"/>
        <rFont val="Calibri"/>
        <family val="2"/>
        <scheme val="minor"/>
      </rPr>
      <t>288A</t>
    </r>
  </si>
  <si>
    <r>
      <t xml:space="preserve">2,50,000 </t>
    </r>
    <r>
      <rPr>
        <sz val="12"/>
        <rFont val="DevLys 010"/>
      </rPr>
      <t>rd</t>
    </r>
  </si>
  <si>
    <r>
      <t xml:space="preserve">3,00,000 </t>
    </r>
    <r>
      <rPr>
        <sz val="12"/>
        <rFont val="DevLys 010"/>
      </rPr>
      <t>rd</t>
    </r>
  </si>
  <si>
    <r>
      <t xml:space="preserve">5,00,000 </t>
    </r>
    <r>
      <rPr>
        <sz val="12"/>
        <rFont val="DevLys 010"/>
      </rPr>
      <t>rd</t>
    </r>
  </si>
  <si>
    <r>
      <t xml:space="preserve">10,00,000 </t>
    </r>
    <r>
      <rPr>
        <sz val="12"/>
        <rFont val="DevLys 010"/>
      </rPr>
      <t>ls vf/kd</t>
    </r>
  </si>
  <si>
    <r>
      <rPr>
        <b/>
        <sz val="12"/>
        <rFont val="DevLys 010"/>
      </rPr>
      <t>¼2½</t>
    </r>
    <r>
      <rPr>
        <sz val="12"/>
        <rFont val="DevLys 010"/>
      </rPr>
      <t xml:space="preserve"> NwV ?kkjk 87¼</t>
    </r>
    <r>
      <rPr>
        <sz val="10"/>
        <rFont val="Calibri"/>
        <family val="2"/>
        <scheme val="minor"/>
      </rPr>
      <t>A</t>
    </r>
    <r>
      <rPr>
        <sz val="12"/>
        <rFont val="DevLys 010"/>
      </rPr>
      <t>½ ¼2-50 yk[k ls 5-00 yk[k rd dh dj ;ksX; vk; ij vk;dj dh NwV vf/kdre :- 12500 rd½</t>
    </r>
  </si>
  <si>
    <r>
      <t xml:space="preserve">¼4½ </t>
    </r>
    <r>
      <rPr>
        <sz val="12"/>
        <rFont val="DevLys 010"/>
      </rPr>
      <t xml:space="preserve">f'k{kk midj </t>
    </r>
    <r>
      <rPr>
        <sz val="11"/>
        <rFont val="Times New Roman"/>
        <family val="1"/>
      </rPr>
      <t>2</t>
    </r>
    <r>
      <rPr>
        <sz val="10"/>
        <rFont val="Arial"/>
        <family val="2"/>
      </rPr>
      <t>%</t>
    </r>
    <r>
      <rPr>
        <sz val="12"/>
        <rFont val="DevLys 010"/>
      </rPr>
      <t xml:space="preserve"> ,oa mPp f'k{kk ds fy, vf/kHkkj </t>
    </r>
    <r>
      <rPr>
        <sz val="12"/>
        <rFont val="Times New Roman"/>
        <family val="1"/>
      </rPr>
      <t>2</t>
    </r>
    <r>
      <rPr>
        <sz val="10"/>
        <rFont val="Arial"/>
        <family val="2"/>
      </rPr>
      <t>%  (</t>
    </r>
    <r>
      <rPr>
        <sz val="12"/>
        <rFont val="DevLys 010"/>
      </rPr>
      <t xml:space="preserve">;ksx </t>
    </r>
    <r>
      <rPr>
        <sz val="11"/>
        <rFont val="Times New Roman"/>
        <family val="1"/>
      </rPr>
      <t>4</t>
    </r>
    <r>
      <rPr>
        <sz val="10"/>
        <rFont val="Arial"/>
        <family val="2"/>
      </rPr>
      <t>%</t>
    </r>
    <r>
      <rPr>
        <sz val="12"/>
        <rFont val="Arial"/>
        <family val="2"/>
      </rPr>
      <t>)</t>
    </r>
  </si>
  <si>
    <r>
      <t xml:space="preserve">?kVkb;s  %&amp; jkgr /kkjk </t>
    </r>
    <r>
      <rPr>
        <sz val="10"/>
        <rFont val="Arial"/>
        <family val="2"/>
      </rPr>
      <t>89</t>
    </r>
    <r>
      <rPr>
        <sz val="12"/>
        <rFont val="DevLys 010"/>
      </rPr>
      <t xml:space="preserve"> ds rgr </t>
    </r>
  </si>
  <si>
    <t>flrEcj 2020
rd  :i;s</t>
  </si>
  <si>
    <t>fnlEcj 2020
rd  :i;s</t>
  </si>
  <si>
    <t>tuojh 2021
rd :i;s</t>
  </si>
  <si>
    <t>Qjojh 2021
rd  :i;s</t>
  </si>
  <si>
    <t>Income Tax Payable</t>
  </si>
  <si>
    <r>
      <t xml:space="preserve">1-/kkjk </t>
    </r>
    <r>
      <rPr>
        <sz val="10"/>
        <rFont val="Calibri"/>
        <family val="2"/>
        <scheme val="minor"/>
      </rPr>
      <t>80 D</t>
    </r>
    <r>
      <rPr>
        <sz val="12"/>
        <rFont val="Arial"/>
        <family val="2"/>
      </rPr>
      <t xml:space="preserve"> ,</t>
    </r>
    <r>
      <rPr>
        <sz val="12"/>
        <rFont val="DevLys 010"/>
      </rPr>
      <t xml:space="preserve">fpfdRlk chek izhfe;e </t>
    </r>
    <r>
      <rPr>
        <sz val="9"/>
        <rFont val="Kruti Dev 010"/>
      </rPr>
      <t>¼Lo;a]ifr@iRuh o cPpksa ds fy, : 25000] ekrk&amp;firk ds fy, : 25000]lhfu;j flVhtu : 50000½</t>
    </r>
  </si>
  <si>
    <r>
      <t xml:space="preserve">3- /kkjk </t>
    </r>
    <r>
      <rPr>
        <sz val="10"/>
        <rFont val="Calibri"/>
        <family val="2"/>
        <scheme val="minor"/>
      </rPr>
      <t>80DDB</t>
    </r>
    <r>
      <rPr>
        <sz val="12"/>
        <rFont val="Arial"/>
        <family val="2"/>
      </rPr>
      <t xml:space="preserve"> </t>
    </r>
    <r>
      <rPr>
        <sz val="12"/>
        <rFont val="DevLys 010"/>
      </rPr>
      <t xml:space="preserve">fof'k"V jksaxksa ds mipkj gsrq dVkSrh </t>
    </r>
    <r>
      <rPr>
        <sz val="12"/>
        <rFont val="Kruti Dev 010"/>
      </rPr>
      <t>¼vf/kdre : 40]000] lhfu;j flVhtu gsrq : 100]000½</t>
    </r>
  </si>
  <si>
    <r>
      <t xml:space="preserve">2,50,000 </t>
    </r>
    <r>
      <rPr>
        <sz val="11"/>
        <rFont val="DevLys 010"/>
      </rPr>
      <t>rd</t>
    </r>
  </si>
  <si>
    <t>5,00,001-7,50,000</t>
  </si>
  <si>
    <t>7,50,001-10,00,000</t>
  </si>
  <si>
    <t>10,00,001-12,50,000</t>
  </si>
  <si>
    <t>12,50,001-15,00.000</t>
  </si>
  <si>
    <r>
      <rPr>
        <sz val="11"/>
        <rFont val="Calibri"/>
        <family val="2"/>
        <scheme val="minor"/>
      </rPr>
      <t>15,00,001</t>
    </r>
    <r>
      <rPr>
        <sz val="11"/>
        <rFont val="DevLys 010"/>
      </rPr>
      <t xml:space="preserve"> ls vf/kd</t>
    </r>
  </si>
  <si>
    <t>(Under section 1 (13-A) of Income Tax Act)</t>
  </si>
  <si>
    <t>Date :-</t>
  </si>
  <si>
    <t>11.12.2020</t>
  </si>
  <si>
    <t xml:space="preserve">I Owner </t>
  </si>
  <si>
    <t xml:space="preserve">Received with Thanks from Sri/Smt. </t>
  </si>
  <si>
    <t>Address-</t>
  </si>
  <si>
    <t xml:space="preserve">The sum of </t>
  </si>
  <si>
    <t>Rs.=</t>
  </si>
  <si>
    <t>In word Type Here</t>
  </si>
  <si>
    <t>Only</t>
  </si>
  <si>
    <t>Towards the House Rent @  Rs. =</t>
  </si>
  <si>
    <t>Per Month From :-</t>
  </si>
  <si>
    <t>April 2020 To March 2021</t>
  </si>
  <si>
    <t xml:space="preserve">Rs.  =  </t>
  </si>
  <si>
    <t>Date:-</t>
  </si>
  <si>
    <t>(Signature of House Owner)</t>
  </si>
  <si>
    <t>Name-</t>
  </si>
  <si>
    <r>
      <t xml:space="preserve">vk;dj x.kuk l= 2020&amp;2021 ds fy;s fuEu izi= dks lko/kkuh iwoZd HkjsaA blds ckn </t>
    </r>
    <r>
      <rPr>
        <b/>
        <sz val="16"/>
        <color theme="1"/>
        <rFont val="Times New Roman"/>
        <family val="1"/>
      </rPr>
      <t>GA55</t>
    </r>
    <r>
      <rPr>
        <b/>
        <sz val="16"/>
        <color theme="1"/>
        <rFont val="Kruti Dev 010"/>
      </rPr>
      <t xml:space="preserve"> okyh 'khV esa </t>
    </r>
    <r>
      <rPr>
        <b/>
        <sz val="16"/>
        <color theme="1"/>
        <rFont val="Times New Roman"/>
        <family val="1"/>
      </rPr>
      <t>GPF, SI &amp; LIC</t>
    </r>
    <r>
      <rPr>
        <b/>
        <sz val="16"/>
        <color theme="1"/>
        <rFont val="Kruti Dev 010"/>
      </rPr>
      <t xml:space="preserve"> o </t>
    </r>
    <r>
      <rPr>
        <b/>
        <sz val="16"/>
        <color theme="1"/>
        <rFont val="Times New Roman"/>
        <family val="1"/>
      </rPr>
      <t>INCOME TAX</t>
    </r>
    <r>
      <rPr>
        <b/>
        <sz val="16"/>
        <color theme="1"/>
        <rFont val="Kruti Dev 010"/>
      </rPr>
      <t xml:space="preserve"> dh jkf'k dks psd@la'kks/ku dj ysaA</t>
    </r>
  </si>
  <si>
    <t>lh-,l-th-xzkUV ,oa ,s-ch-,y-d{k dh jkf'k l= 2020&amp;2021</t>
  </si>
  <si>
    <t>fo/kky; dk uke</t>
  </si>
  <si>
    <t>lh-,l-th-xzkUV dh jkf'k</t>
  </si>
  <si>
    <t>,s-ch-,y-d{k dh jkf'k</t>
  </si>
  <si>
    <t>dqy jkf'k</t>
  </si>
  <si>
    <t>psd uEcj</t>
  </si>
  <si>
    <t>fo-fo-l-jk-m-ck-ek-fo-lfefr jktuxj</t>
  </si>
  <si>
    <t>02.01.2021</t>
  </si>
  <si>
    <t>jk-izk-fo-vklksfV;k</t>
  </si>
  <si>
    <t>fo-iz-l-foos-jk-m-izk-lqjtiksy</t>
  </si>
  <si>
    <t>jk-izk-fo-Hkkuth dk [ksMk</t>
  </si>
  <si>
    <t>fo/kky; izcU/ku lfefr dkadjksyh 2</t>
  </si>
  <si>
    <t>Mka-Hkhejko vEcsMdj jk-izk-fo-</t>
  </si>
  <si>
    <t>fo-fo-,oa iz-l-dks;M</t>
  </si>
  <si>
    <t>fo-iz-l-jk-izk-fo-xqMyh</t>
  </si>
  <si>
    <t>fnukad 02-01-2021</t>
  </si>
  <si>
    <t>fo/kky; ds je'kk ds cSad [kkrs esa tek fnukad 16-12-2020 lh-,l-th-xzkUV dh jkf'k 439000</t>
  </si>
  <si>
    <t>fo/kky; ds je'kk ds cSad [kkrs esa tek fnukad 29-12-2020 ,s-ch-,y-d{k dh jkf'k 12750</t>
  </si>
  <si>
    <t>gLrk{kj l{ke vf/kdkjh e; lhy</t>
  </si>
  <si>
    <t>fo|ky; dk uke&amp;</t>
  </si>
  <si>
    <t>fo|ky; dk dksM &amp;</t>
  </si>
  <si>
    <t>bDdks ,oa ;wFk Dyc dh jkf'k</t>
  </si>
  <si>
    <t>isafUVx dh jkf'k</t>
  </si>
  <si>
    <t>fo/kky; ds je'kk ds cSad [kkrs esa tek fnukad 24-02-2021 bDdks ,oa ;wFk Dyc dh jkf'k 55000</t>
  </si>
  <si>
    <t>fo/kky; ds je'kk ds cSad [kkrs esa tek fnukad 13-01-2021 okWy isafUVx dh jkf'k 4000</t>
  </si>
  <si>
    <t>15.03.2021</t>
  </si>
  <si>
    <t>le'kk ls izkIr jkf'k dk forj.k bDdks ,oa ;wFk Dyc ,oa okWy isafUVx dh jkf'k l= 2020&amp;2021</t>
  </si>
  <si>
    <t xml:space="preserve">GPF </t>
  </si>
  <si>
    <t>TV NO AND INCASHMENT DATE</t>
  </si>
  <si>
    <t>1285   08.04.2020</t>
  </si>
  <si>
    <t>fnukad 02-03-2021</t>
  </si>
  <si>
    <t>GRAND TOTAL</t>
  </si>
  <si>
    <t>udn ns; v{kjs :i;s fr;kyhl gtkj pkj lkS isalB ek=</t>
  </si>
  <si>
    <t>Mh-Mh-vks-dksM uEcj</t>
  </si>
  <si>
    <t>216    08.04.2020</t>
  </si>
  <si>
    <t>udn ns; v{kjs :i;s lRrkbZl gtkj pkj lkS fiP;klh ek=</t>
  </si>
  <si>
    <t>ctV gsM &amp; 2202&amp;02&amp;796&amp;02&amp;01 LVsV Q.M</t>
  </si>
  <si>
    <t>ctV gsM &amp; 2202&amp;02&amp;796&amp;02&amp;06 LVsV Q.M</t>
  </si>
  <si>
    <t>udn ns; v{kjs :i;s flR;ksRrj gtkj pkj lkS rjk.kq ek=</t>
  </si>
  <si>
    <t>219   08.04.2020</t>
  </si>
  <si>
    <t>ctV gsM &amp; 2202&amp;02&amp;109&amp;01&amp;00 LVsV Q.M</t>
  </si>
  <si>
    <t>vkLFkfxr osru fcy ekg ekpZ 2020 gsrq vko';d izek.k i=  fnukad 02-03-2021</t>
  </si>
  <si>
    <t>jkT; ljdkj ds vkns'k dzekad &amp; i-1¼4½for@lkfoysfu@2006 t;iqj] fnukad &amp; 26 Qjojh 2021 ds vuqlkj ekg ekpZ 2020 dk vkLFkfxr osru fn;s tkus ds vkns'k fd;s tkus ls vkns'k dh ikyuk esa fcy esa vafdr lHkh dkfeZdks ds ekg ekpZ 2020 dh vkLFkfxr osru fcy cuk;k x;k gSA</t>
  </si>
  <si>
    <t xml:space="preserve">vkLFkfxr osru ekg ekpZ 2020 dk Lohd`fr vkns'k o osru vUrj rkfydk dh izfr o vk;dj x.kuk izi= 2020 &amp; 2021 lkFk layXu gSA </t>
  </si>
  <si>
    <t>ctV gsM 2202&amp;02&amp;109&amp;01&amp;00 LVsV Q.M</t>
  </si>
  <si>
    <t>ctV gsM 2202&amp;02&amp;796&amp;02&amp;01 LVsV Q.M</t>
  </si>
  <si>
    <t>ctV gsM 2202&amp;02&amp;796&amp;02&amp;06 LVsV Q.M</t>
  </si>
  <si>
    <t>ctV gsM 2202&amp;02&amp;109&amp;27&amp;01 LVsV Q.M</t>
  </si>
  <si>
    <t>Jherh jktw nsoh luk&lt;;</t>
  </si>
  <si>
    <t>GPF LOAN</t>
  </si>
  <si>
    <t>ctV gsM &amp; 2202&amp;02&amp;109&amp;27&amp;01 LVsV Q.M</t>
  </si>
  <si>
    <t>1283   08.04.2020</t>
  </si>
  <si>
    <t>udn ns; v{kjs :i;s N% yk[k cjk.kq gtkj lkr lkS cklB ek=</t>
  </si>
  <si>
    <t>vLoLFk@v/;;ujr gS ftldh ns[kHkky gsrq eq&gt;s foRr foHkkx dh vf/klwpuk fnukad 10-09-2018 ds fcUnq la[;k 4¼1½@</t>
  </si>
  <si>
    <t>jkT; ljdkj ds vkns'k dzekad &amp; i-1¼4½for@lkfoysfu@2006 t;iqj] fnukad &amp; 24 fnlEcj 2020 ds vuqlkj ekg ekpZ 2020 dk vkLFkfxr osru fn;s tkus ds vkns'k fd;s tkus ls vkns'k dh ikyuk esa fcy esa vafdr lHkh dkfeZdks ds ekg ekpZ 2020 dh vkLFkfxr osru fcy cuk;k x;k gSA</t>
  </si>
  <si>
    <t>Jhefr nqxkZ f'k'kksfn;k</t>
  </si>
  <si>
    <t>udn ns; v{kjs :i;s vMrhl gtkj rhu lkS fiPpiu ek=</t>
  </si>
  <si>
    <t>fnukad 19-03-2021</t>
  </si>
  <si>
    <t>&amp;% leLr dkfeZdksa ds cSad [kkrk dh lwpuk %&amp;</t>
  </si>
  <si>
    <t>SBI</t>
  </si>
  <si>
    <t>eksckbZy uEcj</t>
  </si>
  <si>
    <t>Jheku Cykd f'k{kk vf/kdkjh egksn; ] jktleUn A</t>
  </si>
  <si>
    <t>Øekad %&amp; jkmekfo@dkadjksyh@Qk&amp;103@laLFkkiu@2021&amp;22@             fnaukd %&amp;25-03-2021</t>
  </si>
  <si>
    <r>
      <t>3-</t>
    </r>
    <r>
      <rPr>
        <b/>
        <sz val="7"/>
        <rFont val="Times New Roman"/>
        <family val="1"/>
      </rPr>
      <t xml:space="preserve">   </t>
    </r>
    <r>
      <rPr>
        <b/>
        <sz val="14"/>
        <rFont val="Kruti Dev 010"/>
      </rPr>
      <t xml:space="preserve">Jheku~ lgk;d funs”kd egksn;]jkT; chek ,oa izko/kk;h fu/kh foHkkx] jktleUn A  </t>
    </r>
  </si>
  <si>
    <r>
      <t>6-</t>
    </r>
    <r>
      <rPr>
        <b/>
        <sz val="7"/>
        <rFont val="Times New Roman"/>
        <family val="1"/>
      </rPr>
      <t xml:space="preserve">   </t>
    </r>
    <r>
      <rPr>
        <b/>
        <sz val="14"/>
        <rFont val="Kruti Dev 010"/>
      </rPr>
      <t>dk;kZy; izfr A</t>
    </r>
  </si>
  <si>
    <r>
      <t xml:space="preserve">                                                               </t>
    </r>
    <r>
      <rPr>
        <b/>
        <sz val="14"/>
        <rFont val="Kruti Dev 010"/>
      </rPr>
      <t xml:space="preserve">                                                                               </t>
    </r>
  </si>
  <si>
    <t>Jheku~ funs’kd egksn;</t>
  </si>
  <si>
    <t xml:space="preserve">ek/;fed f’k{kk]jktLFkku </t>
  </si>
  <si>
    <t xml:space="preserve">chdkusj </t>
  </si>
  <si>
    <t>fu;qfDr ij inHkkj xzg.k dh lwpuk fHktkus ckcr~   A</t>
  </si>
  <si>
    <t>izfrfyfi lwpukFkZ ,oa ikyukFkZ %&amp;</t>
  </si>
  <si>
    <r>
      <t>1-</t>
    </r>
    <r>
      <rPr>
        <b/>
        <sz val="7"/>
        <rFont val="Kruti Dev 010"/>
      </rPr>
      <t xml:space="preserve">   </t>
    </r>
    <r>
      <rPr>
        <b/>
        <sz val="14"/>
        <rFont val="Kruti Dev 010"/>
      </rPr>
      <t>Jheku~ la;qDr funs'kd]Ldwy f'k{kk] mn;iqj laEHkkx]mn;iqj A</t>
    </r>
  </si>
  <si>
    <r>
      <t>2-</t>
    </r>
    <r>
      <rPr>
        <b/>
        <sz val="7"/>
        <rFont val="Times New Roman"/>
        <family val="1"/>
      </rPr>
      <t xml:space="preserve">   </t>
    </r>
    <r>
      <rPr>
        <b/>
        <sz val="14"/>
        <rFont val="Kruti Dev 010"/>
      </rPr>
      <t xml:space="preserve">Jheku~ </t>
    </r>
    <r>
      <rPr>
        <b/>
        <sz val="14"/>
        <rFont val="DevLys 010"/>
      </rPr>
      <t xml:space="preserve">ftyk f’k{kk vf/kdkjh egksn;] ek/;fed] eq[;ky;] jktleUn </t>
    </r>
    <r>
      <rPr>
        <b/>
        <sz val="14"/>
        <rFont val="Kruti Dev 010"/>
      </rPr>
      <t>A</t>
    </r>
  </si>
  <si>
    <r>
      <t>4-</t>
    </r>
    <r>
      <rPr>
        <b/>
        <sz val="7"/>
        <rFont val="Times New Roman"/>
        <family val="1"/>
      </rPr>
      <t xml:space="preserve">   </t>
    </r>
    <r>
      <rPr>
        <b/>
        <sz val="14"/>
        <rFont val="Kruti Dev 010"/>
      </rPr>
      <t>Lakcaf/kr lqJh pk: firk Jh jeu dqekj</t>
    </r>
    <r>
      <rPr>
        <b/>
        <sz val="14"/>
        <rFont val="DevLys 010"/>
      </rPr>
      <t>] izk/;kid ¼ vaxzsth ½</t>
    </r>
    <r>
      <rPr>
        <b/>
        <sz val="14"/>
        <rFont val="Kruti Dev 010"/>
      </rPr>
      <t>A</t>
    </r>
  </si>
  <si>
    <r>
      <t>5-</t>
    </r>
    <r>
      <rPr>
        <b/>
        <sz val="7"/>
        <rFont val="Times New Roman"/>
        <family val="1"/>
      </rPr>
      <t xml:space="preserve">   </t>
    </r>
    <r>
      <rPr>
        <b/>
        <sz val="14"/>
        <rFont val="Kruti Dev 010"/>
      </rPr>
      <t>O;fDrxr iaftdk lqJh pk: firk Jh jeu dqekj] izk/;kid ¼ vaxzsth ½</t>
    </r>
    <r>
      <rPr>
        <b/>
        <sz val="14"/>
        <rFont val="DevLys 010"/>
      </rPr>
      <t>A</t>
    </r>
  </si>
  <si>
    <t xml:space="preserve">Jheku funs’kd ]ek/;fed f’k{kk]jktLFkku chdkusj ds vkns’k dzekad%f’kfojk@ ek-@laLFkk@lh&amp;1@vaxzsth@vkjih,llh&amp;18@ inLFkkiu@2021 fnuakd 18&amp;03&amp;2021  </t>
  </si>
  <si>
    <t xml:space="preserve">              vr% mifLFkfr dh lwpuk lsokfiZr gSaA </t>
  </si>
  <si>
    <t>osru fcy ekg ekpZ 2021 gsrq vko';d izek.k i=  fnukad 01-04-2021</t>
  </si>
  <si>
    <r>
      <t>fcy esa vafdr ftu dkfeZdks uss jkT; chek vf/kd /kks"k.kk izi= vk</t>
    </r>
    <r>
      <rPr>
        <b/>
        <sz val="14"/>
        <color theme="1"/>
        <rFont val="Kruti Dev 010"/>
      </rPr>
      <t>W</t>
    </r>
    <r>
      <rPr>
        <b/>
        <sz val="13.3"/>
        <color theme="1"/>
        <rFont val="DevLys 010"/>
      </rPr>
      <t>uykbZu Hkjk gS mudks vkWuykbZu QksjoMZ dj fn;k gS rFkk mldh gkMZdksih jkT; chek izko/kk;h fu/kh foHkkx ] jktleUn esa tek djk nh gS A</t>
    </r>
  </si>
  <si>
    <t>lefiZr vodk'k</t>
  </si>
  <si>
    <t>lefiZr vodk'k dk udn Hkqxrku izkIr djus gsrq</t>
  </si>
  <si>
    <t>LEAVE FORM SURRENDER</t>
  </si>
  <si>
    <t xml:space="preserve">lefiZr vodk'k gsrq vkosnu QkeZ </t>
  </si>
  <si>
    <t>GPS/NPS</t>
  </si>
  <si>
    <t xml:space="preserve"> x</t>
  </si>
  <si>
    <t>77775 1.4.37</t>
  </si>
  <si>
    <t>le'kk ls izkIr jkf'k dk forj.k fu"Bk izf'k{k.k dh jkf'k l= 2020&amp;2021</t>
  </si>
  <si>
    <t>fu"Bk izf'k{k.k dh jkf'k</t>
  </si>
  <si>
    <t>jhuk pkj.k jk-izk-fo-ohjHkkuth dk [ksMk</t>
  </si>
  <si>
    <t>vU; jkf'k</t>
  </si>
  <si>
    <t>16.03.2021</t>
  </si>
  <si>
    <t>fo/kky; ds je'kk ds cSad [kkrs esa tek fnukad 24-02-2021 fu"Bk izf'k{k.k dh jkf'k 2000</t>
  </si>
  <si>
    <t>Hkqxrku izkfIr gLrk{kj</t>
  </si>
  <si>
    <t>xk;=h 'kekZ jk-izk-fo-ohjHkkuth dk [ksMk</t>
  </si>
  <si>
    <t xml:space="preserve">lefiZr vodk'k Lohd`fr vkns'k dh izfr lkFk layXu gSA </t>
  </si>
  <si>
    <t>jkT; ljdkj ds vkns'k dzekad &amp; ,Q-15 ¼1½ ,QMh@:Yl@2017 t;iqj] fnukad &amp; 30 vDVqEcj 2017 ,oa la'kksf/kr vkns'k dzekad &amp; ,Q-15 ¼1½ ,QMh@:Yl@2017 t;iqj] fnukad &amp; 09 fnlEcj 2017 ds vuqlkj lefiZr vodk'k osru fn;s tkus ds vkns'k fd;s tkus ls vkns'k dh ikyuk esa fcy esa vafdr lHkh dkfeZdks ds lefiZr vodk'k osru fcy cuk;k x;k gSA</t>
  </si>
  <si>
    <t>lefiZr vodk'k osru fofr; o"kZ 2021 &amp; 2022 esa izFke ckj gh Lohd`r x;k gSA</t>
  </si>
  <si>
    <t>lefiZr vodk'k osru fofr; o"kZ 2021 &amp; 2022 esa izFke ckj gh Lohd`r x;k gSA ;g ekg vizsy 2021 esa Lohd`r fd;k x;k gS A lEcfU/kr dkfeZd dh ewy lsok iqfLrdk esa bl vodk'k Lohd`fr dk bUnzkt dj fn;k x;k gSA vodk'k ys[ks esa ls vodk'k de dj fn;k x;k gSA</t>
  </si>
  <si>
    <t>lefiZr vodk'k osru fcy ekg vizsy 2021 gsrq vko';d izek.k i=  fnukad 02-04-2021</t>
  </si>
  <si>
    <t>NIYUKTI JOINING SUCHNA</t>
  </si>
  <si>
    <t>fu;qfDr ij dk;Zxzg.k djus dk izkFkZuk i=</t>
  </si>
  <si>
    <t>ON LINE BILL CERTIFICATE</t>
  </si>
  <si>
    <t>BANK ACCOUNT NUMBER</t>
  </si>
  <si>
    <t xml:space="preserve">                     fuEu dkfeZdkssa dks vknsf'kr fd;k tkrk gS fd vkidks leqg nq/kZVuk chek </t>
  </si>
  <si>
    <r>
      <t xml:space="preserve">QkeZ viuh </t>
    </r>
    <r>
      <rPr>
        <sz val="14"/>
        <color theme="1"/>
        <rFont val="Times New Roman"/>
        <family val="1"/>
      </rPr>
      <t xml:space="preserve">SSO ID </t>
    </r>
    <r>
      <rPr>
        <sz val="14"/>
        <color theme="1"/>
        <rFont val="DevLys 010"/>
      </rPr>
      <t xml:space="preserve">ls foRrh; o"kZ 2021&amp;22 gsrq ekg vizsy 2021 esa fnukad 15-04-2021 rd </t>
    </r>
  </si>
  <si>
    <t>vkuykbZu Hkj dj mldh gkMZdksih vfuok;Zr lqJh lUrks"k iwfcZ;k lsu] izk/;kid ¼ okf.kT; ½ ds ikl</t>
  </si>
  <si>
    <t>tek djkosa rkfd vkidks ekg vizsy 2021 dk osru dk Hkqxrku le; ij djkus dh dk;Zokgh dh tk lds A</t>
  </si>
  <si>
    <t>dzekad@jkmekfo@dkadjksyh@ys[kk@Qk- 103@2021&amp;22@        fnuakd%&amp;08-04-2021</t>
  </si>
  <si>
    <t>gkMZdksih izkIr gka ;k ugh</t>
  </si>
  <si>
    <t>foyEc ds fy, vki Loa; mRrjnk;h gksxsa A</t>
  </si>
  <si>
    <r>
      <t>jkT; ljdkj ds vkns'k dzekad &amp; i-4¼72½for@jktLo@94&amp;ywt t;iqj] fnukad &amp; 25 ekpZ 2021 ,oa Jheku funs'kd egksn;] jkT; chek ,oa izko/kk;h foHkkx] jktLFkku] t;iqj ds vkns'k dzekad@lkchfu@thih,@jk-deZ-@ikVZ&amp;4@2017&amp;18@ 04&amp;803 fnukad 05-04-2021 ,oa vkns'k dzekad%i-128@dEi@thvkbZ,l ek</t>
    </r>
    <r>
      <rPr>
        <b/>
        <sz val="14"/>
        <color theme="1"/>
        <rFont val="Kruti Dev 010"/>
      </rPr>
      <t>W</t>
    </r>
    <r>
      <rPr>
        <b/>
        <sz val="13.3"/>
        <color theme="1"/>
        <rFont val="DevLys 010"/>
      </rPr>
      <t>M;qy@2020@164&amp;208 fnukad 16-04-2021</t>
    </r>
    <r>
      <rPr>
        <b/>
        <sz val="14"/>
        <color theme="1"/>
        <rFont val="DevLys 010"/>
      </rPr>
      <t xml:space="preserve"> ds vuqlkj ekg vizsy 2020 ds osru fcy ls lHkh dkfeZdks ds leqg O;fDrxr nq/kZVuk chek jkf'k dkV yh xbZ gS ,oa izLrko i= u;s ,oa iwoZ esa vksuykbZu Hkj fn;s x;s gS ftlesa fdlh izdkj dk la'kks/ku@ifjorZu ugh fd;k tkuk gSA</t>
    </r>
  </si>
  <si>
    <t>वेतन बिल माह अप्रेल 2021 हेतु आवश्यक प्रमाण पत्र दिनांक 20.04.2024</t>
  </si>
  <si>
    <t>वेतन बिल माह अप्रेल 2021 हेतु आवश्यक प्रमाण पत्र दिनांक 20.04.2025</t>
  </si>
  <si>
    <t>वेतन बिल माह अप्रेल 2021 हेतु आवश्यक प्रमाण पत्र दिनांक 20.04.2026</t>
  </si>
  <si>
    <t>वेतन बिल माह अप्रेल 2021 हेतु आवश्यक प्रमाण पत्र दिनांक 20.04.2027</t>
  </si>
  <si>
    <t>वेतन बिल माह अप्रेल 2021 हेतु आवश्यक प्रमाण पत्र दिनांक 20.04.2028</t>
  </si>
  <si>
    <t>वेतन बिल माह अप्रेल 2021 हेतु आवश्यक प्रमाण पत्र दिनांक 20.04.2029</t>
  </si>
  <si>
    <t>वेतन बिल माह अप्रेल 2021 हेतु आवश्यक प्रमाण पत्र दिनांक 20.04.2030</t>
  </si>
  <si>
    <t>वेतन बिल माह अप्रेल 2021 हेतु आवश्यक प्रमाण पत्र दिनांक 20.04.2031</t>
  </si>
  <si>
    <t>वेतन बिल माह अप्रेल 2021 हेतु आवश्यक प्रमाण पत्र दिनांक 20.04.2032</t>
  </si>
  <si>
    <t>GROUP NAME 109-01-00 SF PTI  BUDGET HEAD 2202-02-109-01-00 SF</t>
  </si>
  <si>
    <t>GROUP NAME 109-27-01 SF BUDGET HEAD 2202-02-109-27-01 SF</t>
  </si>
  <si>
    <t>GROUP NAME 796-02-01 SF BUDGET HEAD 2202-02-796-02-01 SF</t>
  </si>
  <si>
    <t>GROUP NAME 796-02-06 sf BUDGET HEAD 2202-02-796-02-06 SF</t>
  </si>
  <si>
    <t>GROUP NAME      BUDGET HEAD</t>
  </si>
  <si>
    <t xml:space="preserve">Jheku~ iz/kkukpk;Z egksn; </t>
  </si>
  <si>
    <t xml:space="preserve">jk-m-ek-fo-dkadjksyh ftyk &amp; jktlean   </t>
  </si>
  <si>
    <t>layXu%&amp;1-fu;qfDr vkns’k</t>
  </si>
  <si>
    <t xml:space="preserve">       2-iqfyl v/kh{kd }kjk tkjh fd;k x;k pfj= izek.k i= ewy</t>
  </si>
  <si>
    <t xml:space="preserve">       3-fpfdRlk vf/kdkjh }kjk tkjh fd;k x;k LokLF; izek.k i= ewy</t>
  </si>
  <si>
    <t xml:space="preserve">       4-’kiFk izek.k i= LVkEi isij ij ,oa vU; nLrkost</t>
  </si>
  <si>
    <t xml:space="preserve">fnuakd % </t>
  </si>
  <si>
    <t>Hkonh;</t>
  </si>
  <si>
    <t>fuokl %&amp;</t>
  </si>
  <si>
    <t>Lksaokesa ]</t>
  </si>
  <si>
    <r>
      <t xml:space="preserve">Jheku </t>
    </r>
    <r>
      <rPr>
        <b/>
        <sz val="14"/>
        <rFont val="DevLys 010"/>
      </rPr>
      <t>ftyk f’k{kk vf/kdkjh</t>
    </r>
    <r>
      <rPr>
        <b/>
        <sz val="14"/>
        <rFont val="Kruti Dev 010"/>
      </rPr>
      <t xml:space="preserve"> ] </t>
    </r>
  </si>
  <si>
    <t xml:space="preserve">¼eq[;ky;½ ek/;fed] jktleUn A </t>
  </si>
  <si>
    <t xml:space="preserve">egksn; ] </t>
  </si>
  <si>
    <t xml:space="preserve">vr% mifLFkfr dh lwpuk lsokfiZr gSaA </t>
  </si>
  <si>
    <r>
      <t>1-</t>
    </r>
    <r>
      <rPr>
        <b/>
        <sz val="7"/>
        <rFont val="Times New Roman"/>
        <family val="1"/>
      </rPr>
      <t xml:space="preserve">   </t>
    </r>
    <r>
      <rPr>
        <b/>
        <sz val="14"/>
        <rFont val="Kruti Dev 010"/>
      </rPr>
      <t>Jheku~ funs”kd egksn;] ek/;fed f”k{kk] jktLFkku] chdkusj A</t>
    </r>
  </si>
  <si>
    <t xml:space="preserve"> fo"k; %&amp; </t>
  </si>
  <si>
    <t xml:space="preserve">e`r jkT; deZpkfj;ksa ds vkfJrks dh vuqdEikRed fu;qfDr ij dk;ZHkkj xzg.k djus ckcr A </t>
  </si>
  <si>
    <t xml:space="preserve"> izalx %&amp; </t>
  </si>
  <si>
    <t xml:space="preserve">       d`i;k dfu"B lgk;d ds in ij dk;Zxzg.k djus dh Lohd`fr iznku djkus dh d`ik djkosa A</t>
  </si>
  <si>
    <t>Jh fo'okl iqjksfgr</t>
  </si>
  <si>
    <t>iq= %&amp;</t>
  </si>
  <si>
    <t>21] lqUnj dksyksuh] okMZ uEcj 22 ] dkdhth dk ckx ds ihNs]</t>
  </si>
  <si>
    <t>HkhyokMk jksM] dkadjksyh ftyk &amp; jktleUn fiudksM &amp; 313324</t>
  </si>
  <si>
    <t>eksckby %&amp;</t>
  </si>
  <si>
    <t>bZ esy %&amp;</t>
  </si>
  <si>
    <t>vishwaspaliwal99@gmail.com</t>
  </si>
  <si>
    <t>Lo-Jh vfuy iqjksfgr ¼ofj"B lgk;d½ fu/ku frfFk 24-07-2020</t>
  </si>
  <si>
    <t xml:space="preserve">Jheku funs’kd ]ek/;fed f’k{kk]jktLFkku chdkusj ds vkns’k dzekad % f’kfojk&amp;ek/;@lkiz @,&amp;4@3901@fu;qfDr ewy@2021@ fnukad% 16-03-2021 ,oa Jheku ftyk f’k{kk vf/kdkjh ¼eq[;ky;½ ek/;fed] jktleUn ds vkns'k dzekad% ftf'kv@eq[;k@ ek/; @jktl@ laLFkk&amp;1@e`jkdvkfu@fy&amp;kk@Qk&amp;209@2021@226 fnukad % 23-04-02021 </t>
  </si>
  <si>
    <r>
      <rPr>
        <b/>
        <sz val="14"/>
        <rFont val="DevLys 010"/>
      </rPr>
      <t xml:space="preserve">e`r jkT; deZpkfj;ksa ds vkfJrks dh vuqdEikRed fu;qfDr ij </t>
    </r>
    <r>
      <rPr>
        <b/>
        <sz val="14"/>
        <rFont val="Kruti Dev 010"/>
      </rPr>
      <t xml:space="preserve">Jh fo'okl iqjksfgr dfu"B lgk;d ds in ij inHkkj xzg.k dh lwpuk fHktkus ckcr~  </t>
    </r>
  </si>
  <si>
    <t xml:space="preserve">Jheku funs’kd ]ek/;fed f’k{kk]jktLFkku chdkusj ds vkns’k dzekad % f’kfojk&amp;ek/;@lkiz @,&amp;4@3901@fu;qfDr ewy@2021@ fnukad% 16-03-2021 ,oa Jheku ftyk f’k{kk vf/kdkjh ¼eq[;ky;½ ek/;fed] jktleUn ds vkns'k dzekad% ftf'kv@eq[;k@ ek/; @jktl@ laLFkk&amp;1@e`jkdvkfu @fy&amp;kk@Qk&amp;209@ 2021@226 fnukad % 23-04-02021 </t>
  </si>
  <si>
    <r>
      <t>2-</t>
    </r>
    <r>
      <rPr>
        <b/>
        <sz val="7"/>
        <rFont val="Times New Roman"/>
        <family val="1"/>
      </rPr>
      <t xml:space="preserve">   </t>
    </r>
    <r>
      <rPr>
        <b/>
        <sz val="14"/>
        <rFont val="Kruti Dev 010"/>
      </rPr>
      <t xml:space="preserve">Jheku~ </t>
    </r>
    <r>
      <rPr>
        <b/>
        <sz val="14"/>
        <rFont val="DevLys 010"/>
      </rPr>
      <t>la;qDr funs’kd]Ldwy f’k{kk] mn;iqj laEHkkx]mn;iqj A</t>
    </r>
  </si>
  <si>
    <t xml:space="preserve">                  mi;qZDr fo"k;kUrxZr fuosnu gSa fd izlakfxd i= }kjk e`r jkT; deZpkfj;ksa dss vkfJrks dh vuqdEikRed fu;qfDr ij dfu"B lgk;d ds in ij Jh fo'okl iqjksfgr iq= Lo-Jh vfuy iqjksfgr ¼ofj"B lgk;d½ fu/ku frfFk 24-07-2020 fuoklh &amp; 21] lqUnj dksyksuh] okMZ uEcj 22 ] dkdhth dk ckx ds ihNs] HkhyokMk jksM] dkadjksyh ftyk &amp; jktleUn fiudksM &amp; 313324      dh fu;qfDr LFkkuh; fo/kky; esa fd;s tkus vkns’k dh ikyuk esa vkt fnukad &amp; 26-04-2021 dks iwokZUg esa LFkkuh; fo|ky; esa dk;Zxzg.k dj fy;k gSaA</t>
  </si>
  <si>
    <r>
      <t xml:space="preserve">        mi;qZDr fo"k;kUrxZr fuosnu gS fd Jheku funs’kd ]ek/;fed f’k{kk]jktLFkku chdkusj ds vkns’k dzekad % f’kfojk&amp;ek/;@lkiz@,&amp;4@3901@fu;qfDr ewy@2021@ fnukad% 16-03-2021 ,oa Jheku ftyk f’k{kk vf/kdkjh ¼eq[;ky;½ ek/;fed] jktleUn ds vkns'k dzekad% ftf'kv@eq[;k@ ek/;@jktl@ laLFkk&amp;1@e`jkdvkfu@fy&amp;kk@Qk&amp;209@2021@226 fnukad % 23-04-02021 dza-la- 1 ds )kjk esjh e`r jkT; deZpkfj;ksa ds vkfJrks dh vuqdEikRed fu;qfDr ij fu;qfDr inuke dfu"B lgk;d ds in ij vkids fo/kky; esa fd;s tkus ls vkns’k dh ikyuk esa vkt fnuakd 26&amp;04&amp;2021 dks iwokZUg esa Mq;qVh dfu"B lgk;d ds in ij dk;Zxzg.k djuk pkgrk gqa A izlkafxd vkns’kks esa of.kZr lHkh MksD;qesaUV ewy o QksVks izfr;k lkFk layXu gSA </t>
    </r>
    <r>
      <rPr>
        <sz val="16"/>
        <rFont val="Kruti Dev 010"/>
      </rPr>
      <t/>
    </r>
  </si>
  <si>
    <t>26.04.2021</t>
  </si>
  <si>
    <r>
      <t>4-</t>
    </r>
    <r>
      <rPr>
        <b/>
        <sz val="7"/>
        <rFont val="Times New Roman"/>
        <family val="1"/>
      </rPr>
      <t xml:space="preserve">   </t>
    </r>
    <r>
      <rPr>
        <b/>
        <sz val="14"/>
        <rFont val="Kruti Dev 010"/>
      </rPr>
      <t xml:space="preserve">Jheku~ lgk;d funs”kd egksn;]jkT; chek ,oa izko/kk;h fu/kh foHkkx] jktleUn A  </t>
    </r>
  </si>
  <si>
    <r>
      <t>5-</t>
    </r>
    <r>
      <rPr>
        <b/>
        <sz val="7"/>
        <rFont val="Times New Roman"/>
        <family val="1"/>
      </rPr>
      <t xml:space="preserve">   </t>
    </r>
    <r>
      <rPr>
        <b/>
        <sz val="14"/>
        <rFont val="Kruti Dev 010"/>
      </rPr>
      <t xml:space="preserve">Jheku~ ftyk dks"kkf/kdkjh egksn;] jktleUn A </t>
    </r>
  </si>
  <si>
    <r>
      <t>6-</t>
    </r>
    <r>
      <rPr>
        <b/>
        <sz val="7"/>
        <rFont val="Times New Roman"/>
        <family val="1"/>
      </rPr>
      <t xml:space="preserve">   </t>
    </r>
    <r>
      <rPr>
        <b/>
        <sz val="14"/>
        <rFont val="Kruti Dev 010"/>
      </rPr>
      <t>Lakcaf/kr Jh fo'okl iqjksfgr dfu"B lgk;d A</t>
    </r>
  </si>
  <si>
    <r>
      <t>7-</t>
    </r>
    <r>
      <rPr>
        <b/>
        <sz val="7"/>
        <rFont val="Times New Roman"/>
        <family val="1"/>
      </rPr>
      <t xml:space="preserve">   </t>
    </r>
    <r>
      <rPr>
        <b/>
        <sz val="14"/>
        <rFont val="Kruti Dev 010"/>
      </rPr>
      <t>O;fDrxr iaftdk Jh fo'okl iqjksfgr dfu"B lgk;d A</t>
    </r>
  </si>
  <si>
    <r>
      <t>8-</t>
    </r>
    <r>
      <rPr>
        <b/>
        <sz val="7"/>
        <rFont val="Times New Roman"/>
        <family val="1"/>
      </rPr>
      <t xml:space="preserve">   </t>
    </r>
    <r>
      <rPr>
        <b/>
        <sz val="14"/>
        <rFont val="Kruti Dev 010"/>
      </rPr>
      <t>dk;kZy; izfr A</t>
    </r>
  </si>
  <si>
    <t>Øekd % jkmekfo@dkadjksyh@laLFkkiu@2021&amp;22@28&amp;33         fnukad&amp;26-04-2021</t>
  </si>
  <si>
    <r>
      <t>3-</t>
    </r>
    <r>
      <rPr>
        <b/>
        <sz val="7"/>
        <rFont val="Times New Roman"/>
        <family val="1"/>
      </rPr>
      <t xml:space="preserve">   </t>
    </r>
    <r>
      <rPr>
        <b/>
        <sz val="14"/>
        <rFont val="Kruti Dev 010"/>
      </rPr>
      <t xml:space="preserve">Jheku~ eq[; </t>
    </r>
    <r>
      <rPr>
        <b/>
        <sz val="14"/>
        <rFont val="DevLys 010"/>
      </rPr>
      <t>Cykd f'k{kk vf/kdkjh] jktleUn A</t>
    </r>
  </si>
  <si>
    <t>fcy esa vafdr leLr dkfeZdks dh ewy lsok iqflrdk esa fnukad 31-03-2021 rd dk lsok lR;kiu dj fn;k x;k gS A</t>
  </si>
  <si>
    <r>
      <t xml:space="preserve">वेतन बिल माह </t>
    </r>
    <r>
      <rPr>
        <b/>
        <sz val="18"/>
        <rFont val="DevLys 010"/>
      </rPr>
      <t>ebZ 2021</t>
    </r>
    <r>
      <rPr>
        <sz val="14"/>
        <rFont val="DevLys 010"/>
      </rPr>
      <t xml:space="preserve"> हेतु आवश्यक प्रमाण पत्र दिनांक </t>
    </r>
    <r>
      <rPr>
        <b/>
        <sz val="18"/>
        <rFont val="DevLys 010"/>
      </rPr>
      <t>20-05-2021</t>
    </r>
  </si>
  <si>
    <t>Jheku funs'kd] ek/;fed f'k{kk] jktLFkku chdkusj ds vkns'k dzekad% f'kfojk&amp;ek@laLFkk@lh&amp;1@vaxzsth@vkjih,llh&amp;18@inLFkkiu@2021 fnukad% 18-03-2021 ds vuqlkj lqJh pk: firk Jh jeu dekj dh izFke fu;qfDr izk/;kid ¼ vaxzsth ½ ds in ij fd, tkus ls vkns'k fd ikyuk es bUgksaus fnukd %&amp; 20-03-2021 dks iwokZgu es LFkkuh; fo/kky; es dk;Zxzg.k fd;k A fu;qfDr vkns'k ,oe vko';d i= vkfn lkFk lyaXu gSA</t>
  </si>
  <si>
    <t>izFke osru fcy lqJh pk: firk Jh jeu dekj  ekg ekpZ 2021 gsrq vko';d izek.k i=</t>
  </si>
  <si>
    <t xml:space="preserve">fnukad 20-03-2021 ls 31-03-2021 rd 12 fnu dk ekg ekpZ 2021 dk izFke osru fcy cuk;k x;k gSA </t>
  </si>
  <si>
    <t>izFke osru fcy Jh fo'okl iqjksfgr ekg vizsy 2021 gsrq vko';d izek.k i=</t>
  </si>
  <si>
    <t>Jheku funs'kd] ek/;fed f'k{kk] jktLFkku chdkusj ds vkns'k dzekad% f'kfojk&amp;ek/;@lkiz@,&amp;4@3901@fu;qfDr ewy@2021@fnukad% 16-03-2021 ,oa ftyk f'k{kk vf/kdkjh eq[;ky; ek/;fed]jktleUn ds vkns'k daekad ftf'kv@eq[;k@ek/;@jktl@laLFkk&amp;1@e`jkdvkfu@fy&amp;kk@Qk&amp;209@2021@226 fnukad % 23-04-2021 ds vuqlkj Jh fo'okl iqjksfgr dh izFke fu;qfDr dfu"B lgk;d ds in ij fd, tkus ls vkns'k fd ikyuk es bUgksaus fnukd  26-04-2021 dks iwokZgu es LFkkuh; fo/kky; es dk;Zxzg.k fd;k A fu;qfDr vkns'k ,oe vko';d i= vkfn lkFk lyaXu gSA</t>
  </si>
  <si>
    <t xml:space="preserve">fnukad 26-04-2021 ls 30-04-2021 rd 5 fnu dk ekg vizsy 2021 dk izFke osru fcy cuk;k x;k gSA </t>
  </si>
  <si>
    <t>leqg O;fDrxr n`/kZVuk chek ;kstuk dh jkf'k 220 :i;s dh dVkSfr dj nh gS rFkk izLrko i= vksuykbZu Hkj fn;k gSA</t>
  </si>
  <si>
    <t>osru fcy ekg ebZ 2021 gsrq vko';d izek.k i=</t>
  </si>
  <si>
    <t xml:space="preserve">fu;ekuqlkj dVkSfr;k dj yh xbZ gSA </t>
  </si>
  <si>
    <t xml:space="preserve">Jh Hkxorh yky y[kkjk] edku uEcj 18 ] Jh fogkj dksyksuh] HkhyokMk jksM ] dkadjksyh ftyk &amp; jktleUn </t>
  </si>
  <si>
    <t>fiudksM 313324</t>
  </si>
  <si>
    <t>dzekad&amp;jkckyd`".kmekfo@dkad@Qk&amp; 102@2021&amp;22@       fnukad % 10-04-2021</t>
  </si>
  <si>
    <t xml:space="preserve">   Jheku funs'kd egksn;]ek/;fed f'k{kk] jktLFkku] chdkusj ds vkns’k Øekad&amp;</t>
  </si>
  <si>
    <t>f'kfojk@ek@laLFkk@lh&amp;1@laLd`r@vkjih,llh&amp;18@inLFkkiu@2021fnukad 18-03-2021</t>
  </si>
  <si>
    <t>dk ifjoh{kkdky lekfIr rd</t>
  </si>
  <si>
    <t xml:space="preserve">iqjkuk osru fy;s tkus ds dkj.k jktLFkku flfoy lsok ¼iqujhf{kr½ fu;e 2017 </t>
  </si>
  <si>
    <t>ijhoh{kkdky iw.kZ gksus rd</t>
  </si>
  <si>
    <t>10-04-2021 ls</t>
  </si>
  <si>
    <t xml:space="preserve">}kjk LFkkuh; fo|ky; esa lh/khHkrhZ ls fu;qDr dkfeZd </t>
  </si>
  <si>
    <r>
      <t xml:space="preserve">                Jheku mi[k.M vf/kdkjh ,oa mi[k.M eftLVªsM egksn; jktleUn ds vkns'k dzekad@dksjksuk@U;k;@2020@986&amp;999 fnukad 25-05-2020 ds }kjk fuEukafdr vf/kdkfj;ks@deZpkfj;ks dh M</t>
    </r>
    <r>
      <rPr>
        <sz val="16"/>
        <color theme="1"/>
        <rFont val="DevLys 010"/>
      </rPr>
      <t>~</t>
    </r>
    <r>
      <rPr>
        <sz val="16"/>
        <color theme="1"/>
        <rFont val="Kruti Dev 010"/>
      </rPr>
      <t>;qVh dksfoM 19 egkekjh ds nkSjku ckgj ls vk;s gq, izokfl;ks dh 14 fnu gkse DokjUVkbZu dh lDrh ls ikyuk djus gsrq fnukad 25 ebZ 2020 ls 14 twu 2020 rd mi[k.M {kS=] jktleUn esa dh xbZA</t>
    </r>
  </si>
  <si>
    <t>Jh 'kadj yky pkS/kjh</t>
  </si>
  <si>
    <t>25.05.2020</t>
  </si>
  <si>
    <t>14.06.2020</t>
  </si>
  <si>
    <t>Jh y{eh yky ikyhoky] jk-m-ek-fo-[kVkeyk</t>
  </si>
  <si>
    <t>l-iz-vf/kdkjh</t>
  </si>
  <si>
    <t xml:space="preserve">               vkns'k dh ikyuk esa LFkkuh; fo/kky; ds fuEu vafdr vf/kdkfj;ksa@f'k{kdks us fnukad 25 ebZ 2020 ls 14 twu 2020 rd mi[k.M {kS=] jktleUn esa muds uke ds lkeus vfdar fnuksa rd mifLFkrh nh gS A</t>
  </si>
  <si>
    <t>Øekad %&amp;jkmekfo@dkadjksyh@Qk&amp;103@laLFkkiu@2020&amp;21@       fnaukd %&amp;14-06-2020</t>
  </si>
  <si>
    <t>ns; mikftZr vodk'k LoRo</t>
  </si>
  <si>
    <t xml:space="preserve">             dk;kZy;k/{k }kjk izkIr mifLFkfr izek.k i= ds vk/kkj ij fuEu vafdr vf/kdkfj;ksa@f'k{kdks }kjk muds uke ds lkeus vafdr vof/k ¼ xzh"edkyhu vodk'k fnukad 25-05-2020 ls fnukad 14-06-2020 rd ½ esa dk;Z djus ds ,ot esa jktLFkku lsokfu;eksa ds fu;e 92 ch ds rgr muds uke ds lkeus vfdar fnuksa dk mikftZr vodk'k LoRo iznku fd;k tkrk gS A </t>
  </si>
  <si>
    <t>Øekad %&amp;jkmekfo@dkadjksyh@Qk&amp;103@laLFkkiu@2020&amp;21@            fnaukd %&amp;14-06-2020</t>
  </si>
  <si>
    <r>
      <t xml:space="preserve">                Jheku mi[k.M vf/kdkjh ,oa mi[k.M eftLVªsM egksn; jktleUn ds vkns'k dzekad@dksjksuk@U;k;@2020@986&amp;999 fnukad 25-05-2020 ds }kjk fuEukafdr vf/kdkfj;ks@ deZpkfj;ks dh M</t>
    </r>
    <r>
      <rPr>
        <sz val="16"/>
        <color theme="1"/>
        <rFont val="DevLys 010"/>
      </rPr>
      <t>~</t>
    </r>
    <r>
      <rPr>
        <sz val="16"/>
        <color theme="1"/>
        <rFont val="Kruti Dev 010"/>
      </rPr>
      <t>;qVh dksfoM 19 egkekjh ds nkSjku ckgj ls vk;s gq, izokfl;ks dh 14 fnu gkse DokjUVkbZu dh lDrh ls ikyuk djus gsrq fnukad 25 ebZ 2020 ls 14 twu 2020 rd mi[k.M {kS=] jktleUn esa dh xbZA</t>
    </r>
  </si>
  <si>
    <t xml:space="preserve">               vkns'k dh ikyuk esa LFkkuh; fo/kky; ds fuEu vafdr vf/kdkfj;ksa@f'k{kdks us fnukad 21 ebZ 2020 ls 27 ebZ 2020 rd DokjaVkbu dsUnz dsfj;j iksbZUV xq:dqy ] jktleUn esa muds uke ds lkeus vfdar fnuksa rd mifLFkrh nh gS A</t>
  </si>
  <si>
    <r>
      <t xml:space="preserve">                Jheku mi[k.M vf/kdkjh ,oa mi[k.M eftLVªsM egksn; jktleUn ds funsZ'kkuqkj Jheku eq[; Cykd f'k{kk vf/kdkjh insu chvkjlh,Q lexz f'k{kk vfHk;ku ] jktleUn ds vkns'k dzekad@lhchbZvks@jktleUn@2020&amp;21@61 fnukad 14-05-2020 ds }kjk Jh ';ke lqUnj lkyoh] izk/;kid dks DokjaVkbu dsUnz dsfj;j iksbZUV xq:dqy ] jktleUn dk izHkkjh dh M</t>
    </r>
    <r>
      <rPr>
        <sz val="16"/>
        <color theme="1"/>
        <rFont val="DevLys 010"/>
      </rPr>
      <t>~</t>
    </r>
    <r>
      <rPr>
        <sz val="16"/>
        <color theme="1"/>
        <rFont val="Kruti Dev 010"/>
      </rPr>
      <t>;qVh fnukad 14 ebZ 2020 ls 31 ebZ 2020 ,oa fuEukafdr vf/kdkfj;ks@deZpkfj;ks dh M</t>
    </r>
    <r>
      <rPr>
        <sz val="16"/>
        <color theme="1"/>
        <rFont val="DevLys 010"/>
      </rPr>
      <t>~</t>
    </r>
    <r>
      <rPr>
        <sz val="16"/>
        <color theme="1"/>
        <rFont val="Kruti Dev 010"/>
      </rPr>
      <t>;qVh dksfoM 19 egkekjh ds nkSjku ckgj ls vk;s gq, izokfl;ks dh fuxjkuh djus gsrq fnukad 21 ebZ 2020 ls 27 ebZ 2020 rd DokjaVkbu dsUnz dsfj;j iksbZUV xq:dqy ] jktleUn esa dh xbZA</t>
    </r>
  </si>
  <si>
    <t>14.05.2020</t>
  </si>
  <si>
    <t>31.05.2020</t>
  </si>
  <si>
    <t>Jh lUnhi dqekj uUnokuk</t>
  </si>
  <si>
    <t xml:space="preserve">             dk;kZy;k/{k }kjk izkIr mifLFkfr izek.k i= ds vk/kkj ij fuEu vafdr vf/kdkfj;ksa@f'k{kdks }kjk muds uke ds lkeus vafdr vof/k ¼ xzh"edkyhu vodk'k fnukad 17-05-2020 ls fnukad 31-05-2020 rd ½ esa dk;Z djus ds ,ot esa jktLFkku lsokfu;eksa ds fu;e 92 ch ds rgr muds uke ds lkeus vfdar fnuksa dk mikftZr vodk'k LoRo iznku fd;k tkrk gS A </t>
  </si>
  <si>
    <t>17.05.2020</t>
  </si>
  <si>
    <t>27.05.2020</t>
  </si>
  <si>
    <t>Øekad %&amp;jkmekfo@dkadjksyh@Qk&amp;103@laLFkkiu@2020&amp;21@            fnaukd %&amp;16-06-2021</t>
  </si>
  <si>
    <t>Øekad %&amp;jkmekfo@dkadjksyh@Qk&amp;103@laLFkkiu@2020&amp;21@       fnaukd %&amp;16-06-2021</t>
  </si>
  <si>
    <r>
      <t xml:space="preserve">वेतन बिल माह </t>
    </r>
    <r>
      <rPr>
        <sz val="18"/>
        <rFont val="DevLys 010"/>
      </rPr>
      <t>twu 2021</t>
    </r>
    <r>
      <rPr>
        <sz val="14"/>
        <rFont val="DevLys 010"/>
      </rPr>
      <t xml:space="preserve"> हेतु आवश्यक प्रमाण पत्र दिनांक </t>
    </r>
    <r>
      <rPr>
        <sz val="18"/>
        <rFont val="DevLys 010"/>
      </rPr>
      <t>21-06-2021</t>
    </r>
  </si>
  <si>
    <t>fodkl 'kqYd fodkl lfefr ds fu.kZ; vuqlkj dksfoM 19 ds dkj.k blh o"kZ fodk'k 'kqYd ugha fy;k tk jgk gSA</t>
  </si>
  <si>
    <t>Jh [;kyh yky dqekor</t>
  </si>
  <si>
    <t>Jhefr jek 'kekZ</t>
  </si>
  <si>
    <t>Jhefr xfjek luk&lt;;</t>
  </si>
  <si>
    <t>Jhefr lqfurk Nkijoky</t>
  </si>
  <si>
    <t>Jhefr izfrHkk 'kekZ</t>
  </si>
  <si>
    <t>lqJh pk:</t>
  </si>
  <si>
    <t>Jhefr dqynhi &lt;kdk</t>
  </si>
  <si>
    <t>Jhefr d`".kk 'kekZ</t>
  </si>
  <si>
    <t>Jhefr ehuk ikjhd</t>
  </si>
  <si>
    <t>Jh fo'oizrki flag pkSgku</t>
  </si>
  <si>
    <t>Jhefr jatuk egkRek</t>
  </si>
  <si>
    <t>l= ¼2021&amp;22½       fnukad 21-06-2021</t>
  </si>
  <si>
    <t>izkFkZuk LFky</t>
  </si>
  <si>
    <t>Jhefr dqythr &lt;kdk</t>
  </si>
  <si>
    <t>iqLrd forj.k o tek</t>
  </si>
  <si>
    <t>Jherh dqlqe yrk esgrk</t>
  </si>
  <si>
    <t>Jh 'kkUrh yky lkyoh</t>
  </si>
  <si>
    <t>1 ls 8</t>
  </si>
  <si>
    <t>Jherh yTtk MkHkh</t>
  </si>
  <si>
    <t>lqJh xxu feukspk</t>
  </si>
  <si>
    <t>fefMy Ldwy</t>
  </si>
  <si>
    <t>वेतन बिल माह twykbZ 2021 हेतु आवश्यक प्रमाण पत्र दिनांक 19-07-2021</t>
  </si>
  <si>
    <r>
      <t xml:space="preserve">वेतन बिल माह </t>
    </r>
    <r>
      <rPr>
        <sz val="18"/>
        <rFont val="DevLys 010"/>
      </rPr>
      <t>twykbZ 2021</t>
    </r>
    <r>
      <rPr>
        <sz val="14"/>
        <rFont val="DevLys 010"/>
      </rPr>
      <t xml:space="preserve"> हेतु आवश्यक प्रमाण पत्र दिनांक </t>
    </r>
    <r>
      <rPr>
        <sz val="18"/>
        <rFont val="DevLys 010"/>
      </rPr>
      <t>19-07-2021</t>
    </r>
  </si>
  <si>
    <r>
      <t xml:space="preserve">Jheku ftyk f'k{kk vf/kdkjh </t>
    </r>
    <r>
      <rPr>
        <b/>
        <sz val="14"/>
        <color theme="1"/>
        <rFont val="Kruti Dev 010"/>
      </rPr>
      <t>¼eq[;ky;½ ek/;fed jktleUn ds vkns'k dzekad%&amp;ftf'kv@eq@ek/;@laLFkk&amp;2@ok-os-o`-@2021@91 fnukad%&amp;05-07-2021 ds }kjk Jh izeksn dqekj ikyhoky] iz/kkukpk;Z ds ,oa LFkkuh; fo/kky; ds vkns'k dzekad%&amp;jkmekfo@dkadjksyh@Qk&amp;103@laLFkkiu@ 2021&amp;22@74 fnukad%&amp;01-07-2021 ds }kjk LFkkuh; fo/kky; esa dk;Zjr dkfeZdksa ds okf"kZd osru o`f} Lohdr fd;s tkus ls fcy esa vafdr leLr dkfeZdksa ds okf"kZd osru o`f} fnukad 01-07-2021 ls yxk nh xbZ gSA fcy esa vafdr dksbZ Hkh dkfeZd fnukad 01-07-2021 dks vkdfLed vodk'k ds vykok fdlh izdkj dk vodk'k dk mi;ksx ugha fd;k x;k gSA vkns'k dh izfr lkFk fcy ds lkFk layXu gSA</t>
    </r>
  </si>
  <si>
    <t>LFkkuh; fo/kky; ds vkns'k dzekad%&amp;jkmekfo@dkadjksyh@Qk&amp;103@laLFkkiu@ 2021&amp;22@74 fnukad%&amp;01-07-2021 ds }kjk LFkkuh; fo/kky; esa dk;Zjr dkfeZdksa ds okf"kZd osru o`f} Lohdr fd;s tkus ls fcy esa vafdr leLr dkfeZdksa ds okf"kZd osru o`f} fnukad 01-07-2021 ls yxk nh xbZ gSA fcy esa vafdr dksbZ Hkh dkfeZd fnukad 01-07-2021 dks vkdfLed vodk'k ds vykok fdlh izdkj dk vodk'k dk mi;ksx ugha fd;k x;k gSA vkns'k dh izfr lkFk fcy ds lkFk layXu gSA</t>
  </si>
  <si>
    <r>
      <t xml:space="preserve">वेतन बिल माह </t>
    </r>
    <r>
      <rPr>
        <sz val="18"/>
        <rFont val="DevLys 010"/>
      </rPr>
      <t>flrEcj 2021</t>
    </r>
    <r>
      <rPr>
        <sz val="14"/>
        <rFont val="DevLys 010"/>
      </rPr>
      <t xml:space="preserve"> हेतु आवश्यक प्रमाण पत्र दिनांक </t>
    </r>
    <r>
      <rPr>
        <sz val="18"/>
        <rFont val="DevLys 010"/>
      </rPr>
      <t>20-09-2021</t>
    </r>
  </si>
  <si>
    <t>29.09.2021</t>
  </si>
  <si>
    <t>06.04.2021</t>
  </si>
  <si>
    <t>01.05.2021</t>
  </si>
  <si>
    <t>01.06.2021</t>
  </si>
  <si>
    <t>02.08.2021</t>
  </si>
  <si>
    <t>01.09.2021</t>
  </si>
  <si>
    <t>dzekad&amp;jkckyd`".kmekfo@dkadjksyh@Qk&amp; 102@2021&amp;22@       fnukad % 29-09-2021</t>
  </si>
  <si>
    <t xml:space="preserve">jkmekfo ghrk    </t>
  </si>
  <si>
    <t>ftyk &amp; mn;iqj</t>
  </si>
  <si>
    <t>ghrk</t>
  </si>
  <si>
    <t>mn;iqj</t>
  </si>
  <si>
    <t xml:space="preserve">               </t>
  </si>
  <si>
    <t xml:space="preserve">         fo"k;&amp;,uih,l iklcqd@,lvkbZ  fjdkMZ cqd fHktkus ckcrA  </t>
  </si>
  <si>
    <t>ek/;@laLFkk@ch&amp;2@45002@Mhihlh&amp;2020&amp;21@2021@1&amp;1028 fnukad 08-09-2021</t>
  </si>
  <si>
    <t>Jheku~ funs'kd egksn;] ek/;fed f'k{kk]jktLFkku ]chdkusj ds vkns'k dzekad f'kfojk@</t>
  </si>
  <si>
    <t>esa fnukd  22-07-2013 ls 08-09-2021 rd inLFkkfir jgs] budk</t>
  </si>
  <si>
    <t>}kjk budh inkSUufr gks tkus ds dkj.k bUgsa fnukad 08-09-2021</t>
  </si>
  <si>
    <t xml:space="preserve">dks e/;kUg i'pkr~ dk;ZeqDr fd;k x;k A bu ij vkt fnukad 29-09-2021 dks </t>
  </si>
  <si>
    <t>Jh lanhi dqekj uUnokuk</t>
  </si>
  <si>
    <t>fo/kky; dk vius ftEesa dk pktZ nsus gsrq</t>
  </si>
  <si>
    <r>
      <t xml:space="preserve">                Jheku ftyk f'k{kk vf/kdkjh ¼ eq[;ky; ½ ek/;fed@izkjafHkd jktleUn  ds vkns'k dzekad@ftf'kv@ek-izk-@jktl@futh@2021@</t>
    </r>
    <r>
      <rPr>
        <sz val="16"/>
        <color theme="1"/>
        <rFont val="Times New Roman"/>
        <family val="1"/>
      </rPr>
      <t>SPL</t>
    </r>
    <r>
      <rPr>
        <sz val="16"/>
        <color theme="1"/>
        <rFont val="Kruti Dev 010"/>
      </rPr>
      <t xml:space="preserve"> fnukad 26-04-2021 Jheku ftyk dyDVj egksn; jktleUn ds funsZ'kkuqkj ,oa Jheku eq[; fpfdRlk ,oa LokLF; vf/kdkjh jktleUn ds i=kad 1251 fnukad 12-04-2021 ds vuqlkj fpfdRlk foHkkx esa dksfoM &amp; 19 egkekjh ds izHkkoh lapkyu gsrq ,oa osDlhus'ku ,oa lSEiafyx dk;Z gsrq dUV</t>
    </r>
    <r>
      <rPr>
        <sz val="16"/>
        <color theme="1"/>
        <rFont val="DevLys 010"/>
      </rPr>
      <t>ª</t>
    </r>
    <r>
      <rPr>
        <sz val="16"/>
        <color theme="1"/>
        <rFont val="Kruti Dev 010"/>
      </rPr>
      <t xml:space="preserve">ksy :e ds fy, </t>
    </r>
    <r>
      <rPr>
        <sz val="16"/>
        <color theme="1"/>
        <rFont val="Kruti Dev 010"/>
      </rPr>
      <t>fuEukafdr vf/kdkfj;ks@deZpkfj;ks dh M~;qVh rRdky izHkko ls dk;kZy; eq[; fpfdRlk ,oa LokLF; vf/kdkjh jktleUn ¼ lesfdr jksx fuxjkuh ifj;kstuk ½ jktleUn esa yxkbZ xbZ A fnukad 27-04-2021 dks izkr% 8 cts ls viuh mifLFkrh LokLF; Hkou jktleUn esa nsuk lqfuf'pr djusa ds vkns'k fd;s x;s A</t>
    </r>
  </si>
  <si>
    <t>27.04.2021</t>
  </si>
  <si>
    <t>05.05.2021</t>
  </si>
  <si>
    <t>29.04.2021</t>
  </si>
  <si>
    <t xml:space="preserve">             vkns'k dh ikyuk esa fuEukafdr dkfeZd )kjk mifLFkfr nsus ij dk;kZy;k/{k }kjk izkIr mifLFkfr izek.k i= ds vk/kkj ij fuEukafdr vafdr vf/kdkfj;ksa@f'k{kdks }kjk muds uke ds lkeus vafdr vof/k esa dk;Z djus ds ,ot esa jktLFkku lsokfu;eksa ds fu;e 92 ch ds rgr muds uke ds lkeus vfdar fnuksa dk mikftZr vodk'k LoRo iznku fd;k tkrk gS A </t>
  </si>
  <si>
    <t>Øekad %&amp;jkmekfo@dkadjksyh@Qk&amp;103@laLFkkiu@2021&amp;22@167            fnaukd %&amp;06-10-2021</t>
  </si>
  <si>
    <t xml:space="preserve">बीमारी के </t>
  </si>
  <si>
    <t>fl)kUr luk&lt;;</t>
  </si>
  <si>
    <t>jktdh; mPp ek?;fed fo/kky;</t>
  </si>
  <si>
    <t>dsyok ftyk &amp; jktleUn</t>
  </si>
  <si>
    <t>dsyok</t>
  </si>
  <si>
    <t>jktdh; mPp ek/;fed fo/kky; dsyok ftyk &amp; jktleUn</t>
  </si>
  <si>
    <t>Jheku la;qDr funs'kd egksn;] ¼ Ldwy f'k{kk ½ mn;iqj laHkkx] mn;iqj ds vkns'k dzekad@</t>
  </si>
  <si>
    <t>la;q-fu-@Ldwy f'k{kk@mn;@laLFkk&amp;2@Qk&amp;1063@2021@550 fnukad 30-09-2021</t>
  </si>
  <si>
    <t>09.10.2021</t>
  </si>
  <si>
    <t>11.10.2021</t>
  </si>
  <si>
    <t>16.10.2021</t>
  </si>
  <si>
    <t xml:space="preserve">Øekad@jkmekfo@dsyok@laLFkkiu@2021&amp;22@          fnukad  </t>
  </si>
  <si>
    <t xml:space="preserve">ds vuqlkj bl fo|ky; ds fuEukfdar deZpkjh dk LFkkukUrj.k jkT; fgr esa </t>
  </si>
  <si>
    <r>
      <t>jktdh; mPp ek/;fed fo</t>
    </r>
    <r>
      <rPr>
        <b/>
        <sz val="14"/>
        <rFont val="Kruti Dev 010"/>
      </rPr>
      <t>|</t>
    </r>
    <r>
      <rPr>
        <b/>
        <sz val="14"/>
        <rFont val="DevLys 010"/>
      </rPr>
      <t xml:space="preserve">ky; dsyok ftyk &amp; jktleUn     </t>
    </r>
  </si>
  <si>
    <t xml:space="preserve">09 fnu </t>
  </si>
  <si>
    <t>ckn M~;qVh</t>
  </si>
  <si>
    <t xml:space="preserve">iqokZgu esa </t>
  </si>
  <si>
    <t>jkmekfo dsyok ftyk &amp; jktleUn</t>
  </si>
  <si>
    <t xml:space="preserve">14 vDVqEcj 2021 </t>
  </si>
  <si>
    <t>fcy esa vafdr leLr dkfeZdks ds vkj-th-,p-,l- bZ dkMZ dh dksih fcy esa Ldsu dj nh xbZ gS ,oa fcy dh dk;kZy; izfr esa gkMZdksih layXu dj nh xbZ gS A blfy, dVkSfr ugha dh xbZ gSA</t>
  </si>
  <si>
    <r>
      <t xml:space="preserve">वेतन बिल माह </t>
    </r>
    <r>
      <rPr>
        <sz val="18"/>
        <rFont val="DevLys 010"/>
      </rPr>
      <t>vDVqEcj 2021</t>
    </r>
    <r>
      <rPr>
        <sz val="14"/>
        <rFont val="DevLys 010"/>
      </rPr>
      <t xml:space="preserve"> हेतु आवश्यक प्रमाण पत्र दिनांक 20-10-2021</t>
    </r>
  </si>
  <si>
    <t xml:space="preserve">iVokj lh/kh HkrhZ ijh{kk &amp; 2021 </t>
  </si>
  <si>
    <t xml:space="preserve">23 vDVqEcj 2021 </t>
  </si>
  <si>
    <t>dzekad@jkmekfo@dkadjksyh@2021&amp;22@                  fnukad 23-10-2021</t>
  </si>
  <si>
    <r>
      <t xml:space="preserve">वेतन बिल माह </t>
    </r>
    <r>
      <rPr>
        <sz val="18"/>
        <rFont val="DevLys 010"/>
      </rPr>
      <t>uoEcj 2021</t>
    </r>
    <r>
      <rPr>
        <sz val="14"/>
        <rFont val="DevLys 010"/>
      </rPr>
      <t xml:space="preserve"> हेतु आवश्यक प्रमाण पत्र दिनांक </t>
    </r>
    <r>
      <rPr>
        <sz val="18"/>
        <rFont val="DevLys 010"/>
      </rPr>
      <t>16.11.2021</t>
    </r>
  </si>
  <si>
    <t>v{kjs :i;s ikap gtkj vkB lkS iPpkl ek=</t>
  </si>
  <si>
    <t xml:space="preserve">123@26-11-2021 </t>
  </si>
  <si>
    <t>1-dapu luk&lt;;</t>
  </si>
  <si>
    <t>2-yfyrk lkyoh</t>
  </si>
  <si>
    <t>3-jktw nsoh</t>
  </si>
  <si>
    <t xml:space="preserve">jkf'k o"kZ 2021 &amp;2022 </t>
  </si>
  <si>
    <r>
      <rPr>
        <sz val="14"/>
        <rFont val="DevLys 010"/>
      </rPr>
      <t>jkT; ljdkj ds foRr foHkkx ds vkns'k dzekad &amp; i-6¼2½@lkiz@3@81 fnukad 16-06-2015 ds vuqlkj LFkkuh; fo/kky; esa dk;Zjr fuEu dkfeZdksa ds o"kZ 2021 &amp; 2022 esa ofnZ;ksa dh udn jkf'k buds cSad [kkrs esa tek djus gsrq %&amp;</t>
    </r>
    <r>
      <rPr>
        <sz val="11"/>
        <rFont val="DevLys 010"/>
      </rPr>
      <t xml:space="preserve">
</t>
    </r>
    <r>
      <rPr>
        <sz val="14"/>
        <rFont val="Kruti Dev 010"/>
      </rPr>
      <t xml:space="preserve">
</t>
    </r>
  </si>
  <si>
    <r>
      <t xml:space="preserve">pay to </t>
    </r>
    <r>
      <rPr>
        <sz val="10"/>
        <rFont val="DevLys 010"/>
      </rPr>
      <t>fcy esa vafdr dkfeZdksa ds cSad [kkrs esa tek djus dh d`ik djkosa</t>
    </r>
    <r>
      <rPr>
        <sz val="10"/>
        <rFont val="Arial"/>
        <family val="2"/>
      </rPr>
      <t xml:space="preserve">   ( Designation)</t>
    </r>
  </si>
  <si>
    <r>
      <t xml:space="preserve">Detailed Bill of Contingent Charges of/         </t>
    </r>
    <r>
      <rPr>
        <sz val="14"/>
        <rFont val="DevLys 010"/>
      </rPr>
      <t xml:space="preserve">jkmekfo dkadjksyh </t>
    </r>
    <r>
      <rPr>
        <b/>
        <sz val="14"/>
        <rFont val="Kruti Dev 010"/>
      </rPr>
      <t>dk</t>
    </r>
    <r>
      <rPr>
        <sz val="14"/>
        <rFont val="Kruti Dev 010"/>
      </rPr>
      <t xml:space="preserve"> </t>
    </r>
    <r>
      <rPr>
        <b/>
        <sz val="14"/>
        <rFont val="Kruti Dev 010"/>
      </rPr>
      <t xml:space="preserve">foLr`r vU; O;; fcy </t>
    </r>
    <r>
      <rPr>
        <sz val="14"/>
        <rFont val="Kruti Dev 010"/>
      </rPr>
      <t xml:space="preserve">2202&amp;02&amp;109&amp;27&amp;01 </t>
    </r>
    <r>
      <rPr>
        <sz val="14"/>
        <rFont val="Times New Roman"/>
        <family val="1"/>
      </rPr>
      <t xml:space="preserve">SF </t>
    </r>
    <r>
      <rPr>
        <sz val="14"/>
        <rFont val="Kruti Dev 010"/>
      </rPr>
      <t xml:space="preserve">¼37½ ofnZ;k rFkk vU; lqfo/kk,    </t>
    </r>
    <r>
      <rPr>
        <sz val="14"/>
        <rFont val="Times New Roman"/>
        <family val="1"/>
      </rPr>
      <t>for the Month of /</t>
    </r>
    <r>
      <rPr>
        <b/>
        <sz val="14"/>
        <rFont val="Kruti Dev 010"/>
      </rPr>
      <t>ekg</t>
    </r>
    <r>
      <rPr>
        <sz val="14"/>
        <rFont val="Kruti Dev 010"/>
      </rPr>
      <t xml:space="preserve"> --uoEcj 2021</t>
    </r>
  </si>
  <si>
    <t>,Q-oh-lh fcy ekg uoEcj 2021 gsrq vko';d izek.k i=</t>
  </si>
  <si>
    <t xml:space="preserve">Lohdqfr vkns'k o ,Q-oh-lh- fcy dh izfr layXu gSA </t>
  </si>
  <si>
    <t>Lohd`r ctV forh; o"kZ 2021&amp;22 &amp;  7500</t>
  </si>
  <si>
    <t>bl fcy lfgr O;; forh; o"kZ 2021&amp;22 &amp;  5850</t>
  </si>
  <si>
    <t xml:space="preserve"> 'ks"k jkf'k forh; o"kZ 2021&amp;22 &amp; 1650</t>
  </si>
  <si>
    <t>fnukd &amp; 26-11-2021</t>
  </si>
  <si>
    <t>bldk Hkqxrku 37&amp; ofnZ;k rFkk vU; lqfo/kk,a foRrh; o"kZZ 2021&amp;22 ekg uoEcj 2021 es Hkqxrku fd;s tkus dh Lohd`fr iznku dh tkrh gSA</t>
  </si>
  <si>
    <t xml:space="preserve">jkT; ljdkj ds vkns'k dzekad@i-6¼2½@lkiz@3@81 fnukad 16-06-2015 ds )kjk prqFkZ Js.kh deZpkfj;ksa dks onhZ dk uxn Hkqxrku djus dh Lohd`rh gksus ls LFkkuh; fo/kky; ds vkns'k dzekad%&amp;jkmekfo@dkadjksyh@ys[kk@ Qk&amp;4@2021&amp;22@161 fnukad%&amp;26-11-2021 ds }kjk iznku fd;s tkus ls lEcfU/kr ds cSad [kkrs esa tek fd;s tkus ls Hkqxrku djus gsrq fcy cuk;k x;k gSA </t>
  </si>
  <si>
    <t>dzekad@jkmekfo@dkadjksyh@ys[kk@Qk&amp;11@2021&amp;22@          fnuakd 01-12-2021</t>
  </si>
  <si>
    <t xml:space="preserve">gsrq vki viuk vk;dj x.kuk izi= l= 2021&amp;22 dk dk;kZy; esa fnukad </t>
  </si>
  <si>
    <t xml:space="preserve">           fuEu dkfeZdkssa dks vknsf'kr fd;k tkrk gS fd vkids fnlEcj 2021 dk osru fcy cukus </t>
  </si>
  <si>
    <t xml:space="preserve">dk;kZy; izHkkjh }kjk iwfrZ gsrq </t>
  </si>
  <si>
    <t>125/04/12/2021</t>
  </si>
  <si>
    <r>
      <t xml:space="preserve">Detailed Bill of Contingent Charges of/         </t>
    </r>
    <r>
      <rPr>
        <sz val="14"/>
        <rFont val="DevLys 010"/>
      </rPr>
      <t xml:space="preserve">jkmekfo dkadjksyh   </t>
    </r>
    <r>
      <rPr>
        <b/>
        <sz val="14"/>
        <rFont val="Kruti Dev 010"/>
      </rPr>
      <t>dk</t>
    </r>
    <r>
      <rPr>
        <sz val="14"/>
        <rFont val="Kruti Dev 010"/>
      </rPr>
      <t xml:space="preserve"> </t>
    </r>
    <r>
      <rPr>
        <b/>
        <sz val="14"/>
        <rFont val="Kruti Dev 010"/>
      </rPr>
      <t xml:space="preserve">foLr`r vU; O;; fcy </t>
    </r>
    <r>
      <rPr>
        <sz val="14"/>
        <rFont val="Kruti Dev 010"/>
      </rPr>
      <t>2202&amp;02&amp;109&amp;02&amp;00¼05½ dk;kZy; O;; --------</t>
    </r>
    <r>
      <rPr>
        <sz val="14"/>
        <rFont val="Times New Roman"/>
        <family val="1"/>
      </rPr>
      <t>for the Month of /</t>
    </r>
    <r>
      <rPr>
        <b/>
        <sz val="14"/>
        <rFont val="Kruti Dev 010"/>
      </rPr>
      <t>ekg</t>
    </r>
    <r>
      <rPr>
        <sz val="14"/>
        <rFont val="Kruti Dev 010"/>
      </rPr>
      <t xml:space="preserve"> --fnlEcj 2021</t>
    </r>
  </si>
  <si>
    <t>nks gtkj ikap lkS ek=</t>
  </si>
  <si>
    <t>125/04.12.2021</t>
  </si>
  <si>
    <t>kfDr ,tsUlh dkadjksyh ds LVs'kujh ds fcy uEcj 3119 04-12-2021 dk dk;kZy; dk;Z gsrw LVs'kujh dz; dh ftldk vksuykbu buds csad [kkrs es Hkqxrku djus gsrw</t>
  </si>
  <si>
    <t>,Q-oh-lh fcy ekg fnlEcj 2021 gsrq vko';d izek.k i=</t>
  </si>
  <si>
    <t xml:space="preserve">QeZ dks uxn Hkwxrku djus dh Lohd`rh LFkkuh; fo/kky; ds vkns'k dzekad%&amp;jkmekfo@dkadjksyh@ys[kk@ Qk&amp;05@2021&amp;22@171 fnukad%&amp;04-12-2021 ds }kjk iznku fd;s tkus ls LVs'kujh dz; fd;s tkus ls Hkqxrku djus gsrq fcy cuk;k x;k gSA </t>
  </si>
  <si>
    <t>Lohd`r ctV forh; o"kZ 2021&amp;22 2500</t>
  </si>
  <si>
    <t>bl fcy lfgr O;; forh; o"kZ 2021&amp;22 &amp;2500</t>
  </si>
  <si>
    <t xml:space="preserve"> 'ks"k jkf'k forh; o"kZ 2021&amp;22 &amp; 000</t>
  </si>
  <si>
    <t>bl dz; dk Hkqxrku 05&amp;dk;Zy; O;; foRrh; o"kZZ 2021&amp;22 ekg fnlEcj 2021 es Hkwxrku fd;s tkus dh Lohd`fr iznku dh tkrh gSA</t>
  </si>
  <si>
    <t>fnukad 04-12-2021</t>
  </si>
  <si>
    <t>Jheku~ funs'kd egksn; ek/;fed f'k{kk jktLFkku chdkusj ds vkns'k dzekad&amp; f'kfojk@ek-@fg-fu-@28203@2019&amp;20 fnukad 09-11-2021 ds vkns'kkuqlkj fcy esa vafdr leLr dkfeZdksa fgrdkjh fuf/k dh dVkSfr fu;ekuqlkj osru fcy esa dj yh xbZ gSA</t>
  </si>
  <si>
    <t xml:space="preserve">fcy esa vafdr lHkh dkfeZdks ls vk;dj x.kuk izi= 2021&amp;22 ds izkIr dj vk;dj dh fu;ekuqlkj dVksfr dj yh x;h gS rFkk fcy dh dk;kZy; izfr;ksa esa vk;dj x.kuk izi= 2021&amp;22 layXu dj fn;s x;s gSA </t>
  </si>
  <si>
    <r>
      <t xml:space="preserve">वेतन बिल माह </t>
    </r>
    <r>
      <rPr>
        <sz val="18"/>
        <rFont val="DevLys 010"/>
      </rPr>
      <t>fnlEcj 2021</t>
    </r>
    <r>
      <rPr>
        <sz val="14"/>
        <rFont val="DevLys 010"/>
      </rPr>
      <t xml:space="preserve"> हेतु आवश्यक प्रमाण पत्र दिनांक </t>
    </r>
    <r>
      <rPr>
        <sz val="18"/>
        <rFont val="DevLys 010"/>
      </rPr>
      <t>17-12-2021</t>
    </r>
  </si>
  <si>
    <t xml:space="preserve">Jh lyhe Mk;j </t>
  </si>
  <si>
    <t xml:space="preserve">iz;ksx'kkyk lgk;d </t>
  </si>
  <si>
    <t xml:space="preserve">                Jheku~ fuokZpd iathdj.k vf/kdkj] ¼mi[k.M eftLV~zsV½ fo/kku lHkk fuokZpu {kS= jktleUn] ftyk&amp;jktleUn ds vkns'k dzekad% fuokZ@2020@1960 fnukad 13-08-2021 ds vuqlkj cwFk ysoy vf/kdkfj;ksa ,oa lqijokbZtlZ ds }kjk fnukad 25 fnlEcj 2018 ls fnukad 25 tuojh 2019 dh vof/k esa ernkrkvksa ds nkos ,oa vkifRr;ka izkIr djus dk dk;Z lEikfnr fd;k x;k FkkA mDr vof/k esa fnukad 25 fnlEcj] 2019 ls fnukad 31 fnlEcj] 2019 rd fo|ky;ksa esa 'khrdkyhu vodk'k Fkk] vr% LFkkuh; fo|ky; ds iz;ksx'kkyk lgk;d Jh lyhe Mk;j ch,yvks-  ds }kjk 'khrdkyhu vodk'k dk miHkksx ugha fd;kA vr,o ch,yvks- dk dk;Z lEikfnr djus ds vkns'k gksus ls jktLFkku lsok fu;e 92 ch ds rgr fu;ekuqlkj mikftZr vodk'k dk ifjykHk Lohd`r fd;s tkus ls vkns'k dh ikyuk esa fuEukafdr dkfeZd )kjk mifLFkfr nsus ij fuEukafdr vafdr vf/kdkfj;ksa@f'k{kdks }kjk muds uke ds lkeus vafdr vof/k esa dk;Z djus ds ,ot esa jktLFkku lsokfu;eksa ds fu;e 92 ch ds rgr muds uke ds lkeus vfdar fnuksa dk mikftZr vodk'k LoRo iznku fd;k tkrk gS A                                                            </t>
  </si>
  <si>
    <t>31.12.2019</t>
  </si>
  <si>
    <t>Øekad %&amp;jkmekfo@dkadjksyh@Qk&amp;103@laLFkkiu@2021&amp;22@           fnaukd %&amp;17-12-2021</t>
  </si>
  <si>
    <t xml:space="preserve">                Jheku~ fuokZpd iathdj.k vf/kdkj] ¼mi[k.M eftLV~zsV½ fo/kku lHkk fuokZpu {kS= jktleUn] ftyk&amp;jktleUn ds vkns'k dzekad% fuokZ@2020@1959 fnukad 13-08-2021 ds vuqlkj cwFk ysoy vf/kdkfj;ksa ,oa lqijokbZtlZ ds }kjk ernkrkvksa ds nkos ,oa vkifRr;ka izkIr djus dk dk;Z lEikfnr fd;k x;k FkkA mDr vof/k esa fnukad 15 ebZ] 2019 ls fnukad 30 twu] 2019 rd fo|ky;ksa esa xzh"ekodk'k Fkk] vr% LFkkuh; fo|ky; ds iz;ksx'kkyk lgk;d Jh lyhe Mk;j ch,yvks-  ds }kjk 'khrdkyhu vodk'k dk miHkksx ugha fd;kA vr,o ch,yvks- dk dk;Z lEikfnr djus ds vkns'k gksus ls jktLFkku lsok fu;e 92 ch ds rgr fu;ekuqlkj mikftZr vodk'k dk ifjykHk Lohd`r fd;s tkus ls vkns'k dh ikyuk esa fuEukafdr dkfeZd )kjk mifLFkfr nsus ij fuEukafdr vafdr vf/kdkfj;ksa@f'k{kdks }kjk muds uke ds lkeus vafdr vof/k esa dk;Z djus ds ,ot esa jktLFkku lsokfu;eksa ds fu;e 92 ch ds rgr muds uke ds lkeus vfdar fnuksa dk mikftZr vodk'k LoRo iznku fd;k tkrk gS A                                                            </t>
  </si>
  <si>
    <t>15.05.2019</t>
  </si>
  <si>
    <t>30.06.2019</t>
  </si>
  <si>
    <t>Øekad %&amp;jkmekfo@dkadjksyh@Qk&amp;103@laLFkkiu@2021&amp;22@199&amp;202           fnaukd %&amp;17-12-2021</t>
  </si>
  <si>
    <t>Jh fl)kFkZ vkpk;Z</t>
  </si>
  <si>
    <t>Jh vkfnR; vkpk;Z</t>
  </si>
  <si>
    <t>24.12.2021</t>
  </si>
  <si>
    <t>ofj"Brk dzekad %&amp;</t>
  </si>
  <si>
    <t>ofj"Brk o"kZ %&amp;</t>
  </si>
  <si>
    <t>tUe frfFk %&amp;</t>
  </si>
  <si>
    <t>2013 - 14</t>
  </si>
  <si>
    <t>07.07.1970</t>
  </si>
  <si>
    <t>dze la[;k %&amp;</t>
  </si>
  <si>
    <t xml:space="preserve">dkfeZd foHkkx dh vf/klwpuk dzekad ,Q-7 ¼1½ dkfeZd@d&amp;2@96¼33@01½ fnukad 20-06-2001 ds dze esa deZpkjh )kjk fn;k tkus okyk larku laca/kh </t>
  </si>
  <si>
    <t>/kks"k.kk i=</t>
  </si>
  <si>
    <t>lqJh dksey pkS/kjh</t>
  </si>
  <si>
    <t>Jh dkfrZd pkS/kjh</t>
  </si>
  <si>
    <t>10.12.1965</t>
  </si>
  <si>
    <t>lh-,l-th-xzkUV dh jkf'k l= 2021&amp;2022</t>
  </si>
  <si>
    <t>Mka-Hkhejko vEcsMdj jk-izk-fo-lyql jksM</t>
  </si>
  <si>
    <t>iz/kkukpk;Z jk-m-ek-fo-dkadjksyh</t>
  </si>
  <si>
    <t>fo/kky; fodkl ,oa izcU/ku lfefr jk-m-ek-fo-dkadjksyh</t>
  </si>
  <si>
    <t>05.01.2022</t>
  </si>
  <si>
    <t>fnukad 05-01-2022</t>
  </si>
  <si>
    <t>fo/kky; ds je'kk ds cSad [kkrs esa tek fnukad                    lh-,l-th-xzkUV dh jkf'k %&amp; 288000</t>
  </si>
  <si>
    <t xml:space="preserve">Jheku ftyk f'k{kk vf/kdkjh ] ek/;fed ] eq[;ky; ] jktleUn ds vkns'k dzekad%&amp;ftf'kv@eq[;k@ek/;@jktl@ laaLFkk&amp;k@lsokfuo`fr@2021@161 fnukad%&amp;25-01-2021 ds }kjk Jh lyhe Mk;j ]iz;ksx 'kkyk lgk;d dh vf/kokf"kZdh vk;q iw.kZ djus ds mijkUr fnukad 31-12--2021 ls jkT; lsok ls lsokfuo`r fd;s tkus ls buds  lsokfuo`fr ij 'ks"k mikftZr vodk'k 300 fnu dk uxn Hkwxrku djus dh Lohd`rh LFkkuh; fo/kky; ds vkns'k dzekad%&amp;jkmekfo@dkadjksyh@laLFkk@2021&amp;22@223&amp;226 fnukad%&amp;31-12-2021 ds }kjk iznku fd;s tkus l lsokfuo`fr ij 'ks"k ih-,y- dk uxn Hkwxrku djus gsrq fcy cuk;k x;k gSAs   </t>
  </si>
  <si>
    <t>lsokfuo`fr ij 'ks"k ih-,y-dk uxn Hkqxrku fcy ekg tuojh 2021 gsrq vko';d izek.k i=</t>
  </si>
  <si>
    <r>
      <t xml:space="preserve">dzekad@jkmekfo@dkaadjksyh@ys[kk@Qk- @2021&amp;22@      fnukad </t>
    </r>
    <r>
      <rPr>
        <b/>
        <sz val="14"/>
        <color theme="1"/>
        <rFont val="Times New Roman"/>
        <family val="1"/>
      </rPr>
      <t>: 13.01.2022</t>
    </r>
  </si>
  <si>
    <t xml:space="preserve">mi;qZDr fo"k;kUrxZr fuosnu gS fd LFkkuh; fo/kky;@dk;kZy; ds </t>
  </si>
  <si>
    <t xml:space="preserve">dk Mksaxy nks o"kZ gks tkus ls </t>
  </si>
  <si>
    <t>lekIr gks x;k gSA</t>
  </si>
  <si>
    <t>13.01.2022</t>
  </si>
  <si>
    <t>30.07.2015</t>
  </si>
  <si>
    <t>21.05.2018</t>
  </si>
  <si>
    <t>pramodpaliwal1966@gmail.com</t>
  </si>
  <si>
    <r>
      <t xml:space="preserve">dzekad@jkmekfo@dkaadjksyh@ys[kk@Qk- @2021&amp;22@        fnukad </t>
    </r>
    <r>
      <rPr>
        <b/>
        <sz val="14"/>
        <color theme="1"/>
        <rFont val="Times New Roman"/>
        <family val="1"/>
      </rPr>
      <t>: 13.01.2022</t>
    </r>
  </si>
  <si>
    <r>
      <t>वेतन बिल माह</t>
    </r>
    <r>
      <rPr>
        <sz val="18"/>
        <rFont val="DevLys 010"/>
      </rPr>
      <t xml:space="preserve"> </t>
    </r>
    <r>
      <rPr>
        <sz val="20"/>
        <rFont val="DevLys 010"/>
      </rPr>
      <t>tuojh 2022</t>
    </r>
    <r>
      <rPr>
        <sz val="14"/>
        <rFont val="DevLys 010"/>
      </rPr>
      <t xml:space="preserve"> हेतु आवश्यक प्रमाण पत्र दिनांक</t>
    </r>
    <r>
      <rPr>
        <sz val="18"/>
        <rFont val="DevLys 010"/>
      </rPr>
      <t xml:space="preserve"> 17-01-2022</t>
    </r>
  </si>
  <si>
    <t>वेतन बिल माह tuojh 2022 हेतु आवश्यक प्रमाण पत्र दिनांक 17-01-2022</t>
  </si>
  <si>
    <t xml:space="preserve">feyku dj ,oa osru ds vykok tks Hkh vk;dj esa dVksrh dk ykHk ysuk pkgrs gS mudh pkj&amp;pkj </t>
  </si>
  <si>
    <t>उप प्रधानाचार्य</t>
  </si>
  <si>
    <t>f'k{kk</t>
  </si>
  <si>
    <t>01.07.2023</t>
  </si>
  <si>
    <t>31.03.2022</t>
  </si>
  <si>
    <t>cwUnh ftyk &amp; cwUnh</t>
  </si>
  <si>
    <r>
      <rPr>
        <b/>
        <sz val="16"/>
        <rFont val="DevLys 010"/>
      </rPr>
      <t>vfrfjDr iz'kklfud vf/kdkjh</t>
    </r>
    <r>
      <rPr>
        <sz val="11"/>
        <rFont val="Times New Roman"/>
        <family val="1"/>
      </rPr>
      <t xml:space="preserve"> </t>
    </r>
  </si>
  <si>
    <t>e0u0 4 laLdkj Ldwy okyh xyh dey ryh dkdjksyh jktleUn</t>
  </si>
  <si>
    <t>वरिष्ठ व्याख्याता</t>
  </si>
  <si>
    <t>1556</t>
  </si>
  <si>
    <t>foRrh; o"kZ %&amp; 2021&amp;22</t>
  </si>
  <si>
    <t xml:space="preserve">d`i;k esjk vodk'k Lohd`r djus ,oa eq[;ky; NksM+us dh Hkh vuqefr iznku djkus dh d`ik djkosaA </t>
  </si>
  <si>
    <t>46/27.12.2019</t>
  </si>
  <si>
    <t>51441/03.01.2020</t>
  </si>
  <si>
    <t>47/30.12.2019</t>
  </si>
  <si>
    <t>51481/03.01.2020</t>
  </si>
  <si>
    <t>59/28.12.2020</t>
  </si>
  <si>
    <t>48305/01.01.2021</t>
  </si>
  <si>
    <t>60/28.12.2020</t>
  </si>
  <si>
    <t>48306/01.01.2021</t>
  </si>
  <si>
    <t>62/20.12.2021</t>
  </si>
  <si>
    <t>49694/01.01.2022</t>
  </si>
  <si>
    <t xml:space="preserve">fgrdkjh fu/kh okf"kZd va'knku o"kZ 2019 ls 2021 rd dh jkf'k ekg fnlEcj 2019 ls fnlECkj 2021 ds osru fcy ls dj yh xbZ gSA </t>
  </si>
  <si>
    <t>inLFkkiu 
LFkku</t>
  </si>
  <si>
    <t>vodk'k vof/k</t>
  </si>
  <si>
    <t>vodk'k dh fdLe</t>
  </si>
  <si>
    <t>fnolks dh rknkn</t>
  </si>
  <si>
    <t xml:space="preserve">fu;e ftlds rgr vodk'k Lohd`r fd;k x;k  </t>
  </si>
  <si>
    <t>dc ls</t>
  </si>
  <si>
    <t>dc  rd</t>
  </si>
  <si>
    <t>2 lacfU/kr laLFkk iz/kku                                     A</t>
  </si>
  <si>
    <t>3 lEcfU/kr dkfeZd</t>
  </si>
  <si>
    <t xml:space="preserve">4 O;fDrxr iaftdk </t>
  </si>
  <si>
    <t>1 ys[kk 'kk[kk nks izfr A</t>
  </si>
  <si>
    <t>5 dk;kZy; izfr A</t>
  </si>
  <si>
    <t>in LFkkiu LFkku</t>
  </si>
  <si>
    <r>
      <t xml:space="preserve">                     jktLFkku flfoy lsok fu;eksa ds v/;k; 16 fu;e 167 ?k ifjf'k"B ¼</t>
    </r>
    <r>
      <rPr>
        <sz val="16"/>
        <color theme="1"/>
        <rFont val="Calibri"/>
        <family val="2"/>
      </rPr>
      <t>iX</t>
    </r>
    <r>
      <rPr>
        <sz val="16"/>
        <color theme="1"/>
        <rFont val="DevLys 010"/>
      </rPr>
      <t>½ ds rgr iznÙk vf/kdkjksa ds rgr uhps dkye 02 es vafdr dkfeZdkas ds }kjk izLrqr vodk'k vkosnukuqlkj uke ds lkeus vafdr dkye la[;k 05 ls 06 rd esa vfdar vof/k dk vodk'k dkWye la[;k 9 esa vafdr jktLFkku lsok fu;eks ds rgr Lohd`r fd;k tkrk gSA</t>
    </r>
  </si>
  <si>
    <t>izfrfyfi lqpukFkZ ,oa vko';d dk;Zokgh gsrq %&amp;</t>
  </si>
  <si>
    <r>
      <t xml:space="preserve">ekLVj 'khV esa dkfeZd dk flfj;y uEcj %&amp; </t>
    </r>
    <r>
      <rPr>
        <sz val="16"/>
        <rFont val="Calibri"/>
        <family val="2"/>
      </rPr>
      <t>_x001F_</t>
    </r>
  </si>
  <si>
    <t>31 ekpZ 2022 dks ewy osru</t>
  </si>
  <si>
    <t>RMSA RS VITRIT CSG ABL KAXSH</t>
  </si>
  <si>
    <t>RMSA RS VITRIT ECOKO YUTHCLUB</t>
  </si>
  <si>
    <t>RMSA RS VITRIT SCHOOL NISTA PAR</t>
  </si>
  <si>
    <t xml:space="preserve">le'kk ,oa Hk.Mkj 'kk[kk </t>
  </si>
  <si>
    <t>lexz f'k{kk ls izkIr jkf'k dks lEcfU/kr fo/kky;ksa dks forfjr djus dh lwph ,ch,y d{k</t>
  </si>
  <si>
    <t>lexz f'k{kk ls izkIr jkf'k dks lEcfU/kr fo/kky;ksa dks forfjr djus dh lwph bZdks ,oa ;wFk Dyc</t>
  </si>
  <si>
    <t>lexz f'k{kk ls izkIr jkf'k dks lEcfU/kr fo/kky;ksa dks forfjr djus dh lwph fu"Bk izf'k{k.k</t>
  </si>
  <si>
    <t>le'kk ,oa Hk.Mkj 'kk[kk</t>
  </si>
  <si>
    <t>ftf'kizla@cwUnh@laLFkkiu@Qk&amp;7@21&amp;22@2025</t>
  </si>
  <si>
    <t>l{ke vf/kdkjh  e; eksgj</t>
  </si>
  <si>
    <t xml:space="preserve">gLrk{kj vf/kdkjh </t>
  </si>
  <si>
    <t>LEAVE SENCTION ORDER MULTIP EMP</t>
  </si>
  <si>
    <t>vodk'k Lohd`fr vkns'k ¼,d ls vf/kd dkfeZdksa ds fy, ½</t>
  </si>
  <si>
    <t>forh; o"kZ       2022 &amp; 2023</t>
  </si>
  <si>
    <t xml:space="preserve">¼vodk'k dk izdkj½ dk Lohd`r vuqer gSA        </t>
  </si>
  <si>
    <t xml:space="preserve">foRrh; o"kZ 2022&amp;23 gsrq fuEukuqlkj mikftZr vodk'k ds </t>
  </si>
  <si>
    <t xml:space="preserve">                         foRr foHkkx jktLFkku ljdkj ds vkns'k dekad ,Q-6 ¼5½ ,QMh ¼:Yl½@2009 t;iqj fn- 18-10-2022 ds vuqlkj LFkkuh; dk;kZy; ds v/khu dk;Zjr fuEukafdr vjktif=r deZpkfj;ks dks foRrh; o"kZ  2021&amp;2022  gsrq jkT; ljdkj }kjk fu/kkZfjr 'krkZ ds v/khu rnFkZ cksul Hkqxrku fd;s tkus dh Lohdfr iznku dh tkrh gSA</t>
  </si>
  <si>
    <t>Øekad%&amp; ftf'kizla@cwUnh@laLFkkiu@Qk&amp;7@21&amp;22@        fnaukd %&amp;29&amp;08&amp;2019</t>
  </si>
  <si>
    <t xml:space="preserve">Øekad%&amp; ftf'kizla@cwUnh@laLFkkiu@Qk&amp;7@21&amp;22@     fnaukd %&amp;04-01-2020 </t>
  </si>
  <si>
    <t xml:space="preserve">Øekad%&amp; ftf'kizla@cwUnh@laLFkkiu@Qk&amp;7@21&amp;22@     fnaukd %&amp;04-01-2021 </t>
  </si>
  <si>
    <t>dzekad@ftf'kizla@cwUnh@laLFkkiu@Qk&amp;7@21&amp;22@      fnuakd 21-05-2021</t>
  </si>
  <si>
    <t>fofr; o"kZ 2021&amp;2022 dk</t>
  </si>
  <si>
    <t>dzekad@ftf'kizla@cwUnh@laLFkkiu@Qk&amp;7@21&amp;22@           fnukad %&amp;19-03-2021</t>
  </si>
  <si>
    <t>dzekad@ftf'kizla@cwUnh@laLFkkiu@Qk&amp;7@21&amp;22@      fnukad %&amp;10-01-2017</t>
  </si>
  <si>
    <t>Øekad@ftf'kizla@cwUnh@laLFkkiu@Qk&amp;7@21&amp;22@      fnukad 26-11-2021</t>
  </si>
  <si>
    <r>
      <t xml:space="preserve">dzekad@ftf'kizla@cwUnh@laLFkkiu@Qk&amp;7@21&amp;22@      fnukad </t>
    </r>
    <r>
      <rPr>
        <b/>
        <sz val="14"/>
        <color theme="1"/>
        <rFont val="Times New Roman"/>
        <family val="1"/>
      </rPr>
      <t>: 13.01.2022</t>
    </r>
  </si>
  <si>
    <t>01.08.2021</t>
  </si>
  <si>
    <t>Øekad@ftf'kizla@cwUnh@laLFkkiu@Qk&amp;7@22&amp;23@          fnukad  11@04@2022</t>
  </si>
  <si>
    <t>eq[; ftyk f'k{kk vf/kdkjh</t>
  </si>
  <si>
    <t>ftf'kizla@cwUnh@laLFkkiu@Qk&amp;7@22&amp;23@</t>
  </si>
  <si>
    <t>dk;kZy; ftyk f'k{kk vf/kdkjh ¼ eq[;ky; ½ ek/;fed jktleUn</t>
  </si>
  <si>
    <t>izi=  %&amp;  ih</t>
  </si>
  <si>
    <t xml:space="preserve">fo"k; %&amp; Jh jes'k pUnz vkesVk O;k[;krk ds }kjk jkT; ds futh vuqeksfnr fpfdRlky; </t>
  </si>
  <si>
    <t xml:space="preserve">         ls djk;s x;s bZykt dss izdj.k dh tkap ds laca/k esaA</t>
  </si>
  <si>
    <t>izi=  v</t>
  </si>
  <si>
    <t>deZpkjh dk uke jes'k pUnz vkesVk fu;qfDr frfFk -------------------------------------- osru -------------------------------</t>
  </si>
  <si>
    <t>jksxh dk uke jk/kk vkesVk deZpkjh ls laca/k ifRu  vk;q ----------------- ekfld vk; ----------------</t>
  </si>
  <si>
    <t>fpfdRlky; dk uke iksjoky gkWLihVy HkhyokM+k mipkj dh vof/k 17-07-17 ls 31-05-17 rd</t>
  </si>
  <si>
    <r>
      <t>ctV en ftlesa osru vkgfjr gksrk gS %&amp; 2202&amp;02&amp;109&amp;¼27½&amp;01</t>
    </r>
    <r>
      <rPr>
        <sz val="14"/>
        <rFont val="Times New Roman"/>
        <family val="1"/>
      </rPr>
      <t xml:space="preserve"> SF/CA OFFICE ID 18273 </t>
    </r>
  </si>
  <si>
    <t>izi= c</t>
  </si>
  <si>
    <t>dz-la--</t>
  </si>
  <si>
    <t>ekax jkf'k</t>
  </si>
  <si>
    <t>izfriwfrZ ;ksX; jkf'k</t>
  </si>
  <si>
    <t>DRUGS &amp; MEDICINES</t>
  </si>
  <si>
    <t>90% OF REMURSABLE DRUGS AND MEDICINES</t>
  </si>
  <si>
    <t>INVESTIGATION</t>
  </si>
  <si>
    <t xml:space="preserve">1- RASTES AS PER APPENDIX-16      2- IF FACTS ARE NOT PRESCRIBED IN APPENDIX-16, 70% OF ACTUAL EXPENDITURE    </t>
  </si>
  <si>
    <t xml:space="preserve">OPERATION THEATRE CHARGES </t>
  </si>
  <si>
    <t>50% OF  ACTUAL EXPENDITURE SUBJECT TO MAXIMUM OF RS 5000</t>
  </si>
  <si>
    <t xml:space="preserve">ANESTHESIA CHARGES </t>
  </si>
  <si>
    <t xml:space="preserve">DOCTORS FEES </t>
  </si>
  <si>
    <t>40% OF  ACTUAL EXPENDITURE SUBJECT TO MAXIMUM OF RS 5000</t>
  </si>
  <si>
    <t>ROOM CHARGES</t>
  </si>
  <si>
    <t xml:space="preserve"> AS PER APPENDIX 15</t>
  </si>
  <si>
    <t>Blood bank charges including blood platelets</t>
  </si>
  <si>
    <t>as per Appendix - 16</t>
  </si>
  <si>
    <t xml:space="preserve">Diaries Charges </t>
  </si>
  <si>
    <t>Implant</t>
  </si>
  <si>
    <t>As per Appendix-9</t>
  </si>
  <si>
    <t>HOSPITAL CHARGE</t>
  </si>
  <si>
    <t xml:space="preserve"> mijksDr fo"k;kUrxZr fuosnu gS fd izklafxd i= ds }kjk mijksDr dkfeZd dk jkT; ds Hkhrj vuqeksfnr </t>
  </si>
  <si>
    <t xml:space="preserve">fpfdRlky; esa djk;s x;s bZykt dk izdj.k bl dk;kZy; dks izkIr gqvk gSA izdj.k esa :i;s izfriwfrZ ;ksX; </t>
  </si>
  <si>
    <t>jkf'k ¼----------------------------- gSAmDr izdj.k dh tkWap jktLFkku flfoy lsok ¼ fpfdRlk ifjp;kZ ½ fu;e 2013 ,oa</t>
  </si>
  <si>
    <t xml:space="preserve"> foRr foHkkx }kjk le;&amp;le; ij tkjh ifji=ksa ds vuqlkj ftyk f'k{kk vf/kdkjh mi funs'kd dk;kZy; ds </t>
  </si>
  <si>
    <t>lgk;d ys[kkf/kdkjh ls djokdj izdj.k vko';d dk;Zokgh gsrq izsf"kr gSA</t>
  </si>
  <si>
    <t xml:space="preserve">lgk;d ys[kkf/kdkjh </t>
  </si>
  <si>
    <t xml:space="preserve">             ftyk f'k{kk vf/kdkjh </t>
  </si>
  <si>
    <t xml:space="preserve">     g0 dk;kZy; v/;{k e; eksgj</t>
  </si>
  <si>
    <t xml:space="preserve">               ek/;fed f'k{kk</t>
  </si>
  <si>
    <t>izi=  %&amp;  vkj</t>
  </si>
  <si>
    <t xml:space="preserve">fo"k; %&amp; Jh dSyk'k pUnz lkaphgj o-v- ds }kjk jkT; ds Hkhrj xSj vuqeksfnr futh fpfdRlky; </t>
  </si>
  <si>
    <t>deZpkjh dk uke dSyk'k pUnz lkaphgj fu;qfDr frfFk -------------------------------------- osru -------------------------------</t>
  </si>
  <si>
    <t>jksxh dk uke dSyk'k pUnz lkaphgj deZpkjh ls laca/k Lo;a vk;q ----------------- ekfld vk; ----------------</t>
  </si>
  <si>
    <t xml:space="preserve">fpfdRlky; dk uke 'kSyckbZ fyfeVsM vgenkckn ¼ xqtjkr ½ ctV en ftlesa osru vkgfjr </t>
  </si>
  <si>
    <t>50% OF REMURSABLE DRUGS AND MEDICINES</t>
  </si>
  <si>
    <t xml:space="preserve">1- RASTES AS PER APPENDIX-16      2- IF FACTS ARE NOT PRESCRIBED IN APPENDIX-16, 50% OF ACTUAL EXPENDITURE    </t>
  </si>
  <si>
    <t>40% OF  ACTUAL EXPENDITURE SUBJECT TO MAXIMUM OF RS 3000</t>
  </si>
  <si>
    <t>75% amount of rates prescribed in Appendix - 16</t>
  </si>
  <si>
    <t>75% amount of rates prescribed in Appendix - 17</t>
  </si>
  <si>
    <t xml:space="preserve">other charges </t>
  </si>
  <si>
    <t xml:space="preserve"> mijksDr dkfeZd dk jkT; ds Hkhrj@ckgj xSj vuqeksfnr fpfdRlky; esa djk;s x;s bZykt dk </t>
  </si>
  <si>
    <t>izdj.k bl dk;kZy; dks izkIr gqvk gSA izdj.k esa :i;s izfriwfrZ ;ksX; jkf'k ¼----------------------------- gSA</t>
  </si>
  <si>
    <t xml:space="preserve">mDr izdj.k dh tkWap jktLFkku flfoy lsok ¼ fpfdRlk ifjp;kZ ½ fu;e 2013 ,oa foRr foHkkx </t>
  </si>
  <si>
    <t xml:space="preserve">}kjk le;&amp;le; ij tkjh ifji=ksa ds vuqlkj ftyk f'k{kk vf/kdkjh mi funs'kd dk;kZy; ds </t>
  </si>
  <si>
    <t xml:space="preserve">Øekad%&amp;ftf'kizla@cwUnh@laLFkkiu@Qk&amp;7@22&amp;23@   fnaukd %&amp;26-04-2022 </t>
  </si>
  <si>
    <r>
      <t xml:space="preserve">ewy fuoklh &amp; vksM+k ] rglhy &amp; jsyexjk ftyk &amp; jktleUn </t>
    </r>
    <r>
      <rPr>
        <b/>
        <sz val="16"/>
        <color rgb="FFC00000"/>
        <rFont val="Kruti Dev 010"/>
      </rPr>
      <t>¼ jktLFkku ½ fiudksM &amp; 313329</t>
    </r>
  </si>
  <si>
    <r>
      <t xml:space="preserve">orZeku fuoklh &amp; dey rykbZ ] dkadjksyh ftyk &amp; jktleUn </t>
    </r>
    <r>
      <rPr>
        <b/>
        <sz val="16"/>
        <color rgb="FFC00000"/>
        <rFont val="Kruti Dev 010"/>
      </rPr>
      <t>¼ jktLFkku ½ fiudksM &amp; 313324</t>
    </r>
  </si>
  <si>
    <t>esjk iq=@iq=h Jh@lqJh</t>
  </si>
  <si>
    <t xml:space="preserve">NAME - BHASKAR SANADHYA                                    DATE OF BIRTH- 19.04.2002   </t>
  </si>
  <si>
    <t>FROM 01.01.2022 TO 02.01.2022     DAYS - 2</t>
  </si>
  <si>
    <t>27.04.2022</t>
  </si>
  <si>
    <t>dzekad@jkmekfo@dkadjksyh@ys[kk@Qk- 103@2022&amp;23@          fnuakd 27-04-2022</t>
  </si>
  <si>
    <t>28.04.2022</t>
  </si>
  <si>
    <t>29.04.2022</t>
  </si>
  <si>
    <t>Øekad@jkmekfo@dakdjksyh@laLFkkiu@Qk&amp;104@2022&amp;23@      fnukad  27-04-2022</t>
  </si>
  <si>
    <r>
      <t xml:space="preserve">us 'khrdkyhu vodk'k vof/k esa </t>
    </r>
    <r>
      <rPr>
        <sz val="16"/>
        <color theme="1"/>
        <rFont val="DevLys 010"/>
      </rPr>
      <t>vkj-,l-,l-vks- t;iqj</t>
    </r>
    <r>
      <rPr>
        <sz val="16"/>
        <color theme="1"/>
        <rFont val="Kruti Dev 010"/>
      </rPr>
      <t xml:space="preserve"> ds 15 fnolh; O;fDrxr lEidZ f'kfoj esa   </t>
    </r>
  </si>
  <si>
    <t>lefiZr vodk'k jQ odZ  fnukad 17-05-2022</t>
  </si>
  <si>
    <t>Øekad %&amp; ftf'kizla@cwUnh@laLFkkiu@Qk&amp;7@2022&amp;2023@    fnaukd %&amp;17-05-2022</t>
  </si>
  <si>
    <t>Øekad%&amp;ftf'kizla@cwUnh@laLFkkiu@Qk&amp;7@2022&amp;23@   fnaukd %&amp; 17-05-2022</t>
  </si>
  <si>
    <t>ekg ekpZ 2020 dk vkLFkfxr osru Hkqxrku dh osru vkns'k</t>
  </si>
  <si>
    <t>dzekad&amp;ftf'kizla@cwUnh@laLFkkiu@Qk&amp;7@2022&amp;23@       fnukad % 17-05-2022</t>
  </si>
  <si>
    <t>dzekad@jkmekfo@dkadjksyh@Qk&amp;105@2022&amp;23@               fnukad 17-05-2022</t>
  </si>
  <si>
    <r>
      <t xml:space="preserve">               mi;qZDr fo"k;kUrxZr fuosnu gSa fd izlakfxd i= }kjk jktLFkku yksd lsok vk;ksx )kjk p;uksijkUr fu;qfDr ij izk/;kid ¼ vaxzsth ½ ds in ij</t>
    </r>
    <r>
      <rPr>
        <b/>
        <sz val="16"/>
        <rFont val="Kruti Dev 010"/>
      </rPr>
      <t xml:space="preserve">  lq</t>
    </r>
    <r>
      <rPr>
        <b/>
        <sz val="16"/>
        <rFont val="DevLys 010"/>
      </rPr>
      <t xml:space="preserve">Jh pk: firk Jh </t>
    </r>
    <r>
      <rPr>
        <b/>
        <sz val="16"/>
        <rFont val="Kruti Dev 010"/>
      </rPr>
      <t>jeu dqekj</t>
    </r>
    <r>
      <rPr>
        <b/>
        <sz val="16"/>
        <rFont val="DevLys 010"/>
      </rPr>
      <t xml:space="preserve"> fuoklh&amp; 6 ,Q 6] tokgj uxj] Jhxaxkuxj ftyk &amp; Jhxaxkuxj fiudksM &amp; 335001</t>
    </r>
    <r>
      <rPr>
        <b/>
        <sz val="16"/>
        <rFont val="Kruti Dev 010"/>
      </rPr>
      <t xml:space="preserve"> dh </t>
    </r>
    <r>
      <rPr>
        <b/>
        <sz val="16"/>
        <rFont val="DevLys 010"/>
      </rPr>
      <t>fu;qfDr</t>
    </r>
    <r>
      <rPr>
        <b/>
        <sz val="16"/>
        <rFont val="Kruti Dev 010"/>
      </rPr>
      <t xml:space="preserve"> LFkkuh;</t>
    </r>
    <r>
      <rPr>
        <b/>
        <sz val="16"/>
        <rFont val="DevLys 010"/>
      </rPr>
      <t xml:space="preserve"> fo/kky; esa fd;s  tkus ls vkns’k dh ikyuk esa vkt fnuakd 20&amp;03&amp;2021 dks iwokZUg esa izk/;kid ¼ vaxzsth ½ ds in ij L</t>
    </r>
    <r>
      <rPr>
        <b/>
        <sz val="16"/>
        <rFont val="Kruti Dev 010"/>
      </rPr>
      <t>Fkkuh; fo|ky; esa</t>
    </r>
    <r>
      <rPr>
        <b/>
        <sz val="16"/>
        <rFont val="DevLys 010"/>
      </rPr>
      <t xml:space="preserve"> dk;Zxzg.k dj </t>
    </r>
    <r>
      <rPr>
        <b/>
        <sz val="16"/>
        <rFont val="Kruti Dev 010"/>
      </rPr>
      <t xml:space="preserve">fy;k gSaA </t>
    </r>
  </si>
  <si>
    <t>Øekd % jkmekfo@dkadjksyh@laLFkkiu@Qk&amp;106@2022&amp;23@491       fnukad&amp;17-05-2022</t>
  </si>
  <si>
    <t>17.05.2022</t>
  </si>
  <si>
    <t>dzekad@ftf'kizl@cwUnh@ys[kk@2022&amp;23@                       fnuakd 17-05-2022</t>
  </si>
  <si>
    <r>
      <t xml:space="preserve">fgrdkjh fu/kh okf"kZd va'knku o"kZ 2019]2020]2021 dk f'kM;qy o </t>
    </r>
    <r>
      <rPr>
        <sz val="14"/>
        <color theme="1"/>
        <rFont val="Times New Roman"/>
        <family val="1"/>
      </rPr>
      <t xml:space="preserve">ECS </t>
    </r>
    <r>
      <rPr>
        <sz val="14"/>
        <color theme="1"/>
        <rFont val="DevLys 010"/>
      </rPr>
      <t xml:space="preserve">fLyi bl i= ds lkFk </t>
    </r>
  </si>
  <si>
    <t>dzekad@ftf'kizla@cwUnh@laLFkkiu@Qk&amp;7@2022&amp;23@          fnuakd 17-05-2022</t>
  </si>
  <si>
    <t xml:space="preserve">           fuEu dkfeZdkssa dks vknsf'kr fd;k tkrk gS fd vkius tks fnlEcj 2022 esa vk;dj </t>
  </si>
  <si>
    <r>
      <t xml:space="preserve">x.kuk izi= dk;kZy; esa fn;k x;k Fkk mlesa viuh is esustj vkbZ Mh ls </t>
    </r>
    <r>
      <rPr>
        <sz val="16"/>
        <color theme="1"/>
        <rFont val="Times New Roman"/>
        <family val="1"/>
      </rPr>
      <t xml:space="preserve">GA 55 </t>
    </r>
    <r>
      <rPr>
        <sz val="16"/>
        <color theme="1"/>
        <rFont val="DevLys 010"/>
      </rPr>
      <t xml:space="preserve">l= 2022&amp;23 ls </t>
    </r>
  </si>
  <si>
    <r>
      <t xml:space="preserve">,Q-Mh-]V;w'ku Qhl]edku fuekZ.k _.k dk LVsVesUV fnukad 01-04-2022 ls vkt rd dk </t>
    </r>
    <r>
      <rPr>
        <sz val="16"/>
        <color theme="1"/>
        <rFont val="Times New Roman"/>
        <family val="1"/>
      </rPr>
      <t>SELF</t>
    </r>
    <r>
      <rPr>
        <sz val="16"/>
        <color theme="1"/>
        <rFont val="DevLys 010"/>
      </rPr>
      <t xml:space="preserve"> </t>
    </r>
  </si>
  <si>
    <t>Mh, 34 izfr'kr</t>
  </si>
  <si>
    <t xml:space="preserve">gksrk gS %&amp;  </t>
  </si>
  <si>
    <t>2202&amp;02&amp;796&amp;02&amp;06</t>
  </si>
  <si>
    <t>MkW- jkgqy egkRek</t>
  </si>
  <si>
    <t>53 o"kZ</t>
  </si>
  <si>
    <t>37 o"kZ</t>
  </si>
  <si>
    <t>Øekad %&amp; ftf'kizla@cwUnh@laLFkkiu@Qk&amp;7@2022&amp;23@          fnaukd %&amp;01-07-2022</t>
  </si>
  <si>
    <r>
      <t xml:space="preserve">             jkT; ljdkj ds foRr foHkkx ds vkns'k dzekad%&amp; </t>
    </r>
    <r>
      <rPr>
        <sz val="14"/>
        <color theme="1"/>
        <rFont val="Times New Roman"/>
        <family val="1"/>
      </rPr>
      <t>No. F. 15(1)FD/Rules/ 2017   Dated</t>
    </r>
    <r>
      <rPr>
        <sz val="14"/>
        <color theme="1"/>
        <rFont val="DevLys 010"/>
      </rPr>
      <t xml:space="preserve"> </t>
    </r>
    <r>
      <rPr>
        <sz val="14"/>
        <color theme="1"/>
        <rFont val="Times New Roman"/>
        <family val="1"/>
      </rPr>
      <t>: 30th October, 2017 &amp; Revised Order No. F. 15   (1 )FD(Rules)/2017 dated : 09.12.2017</t>
    </r>
    <r>
      <rPr>
        <sz val="16"/>
        <color theme="1"/>
        <rFont val="Times New Roman"/>
        <family val="1"/>
      </rPr>
      <t xml:space="preserve"> </t>
    </r>
    <r>
      <rPr>
        <sz val="16"/>
        <color theme="1"/>
        <rFont val="DevLys 010"/>
      </rPr>
      <t xml:space="preserve">ds vuqlj.k esa bl laLFkku@fo|ky;@dk;kZy; esa dk;Zjr fuEufyf[kr dkfeZdksa dks muds uke ds lEeq[k vafdr vuqlkj muds }kjk ,d o"kZ dh larks"ktud lsok iw.kZ djus ij </t>
    </r>
  </si>
  <si>
    <t>dzekad%&amp;ftf'kizla@cwUnh@laLFkkiu@Qk&amp;7@2022&amp;23@        fnuakd%&amp;01-07-2022</t>
  </si>
  <si>
    <t>osru foRrh; o"kZ 2022&amp;23 ekg</t>
  </si>
  <si>
    <t>tqykbZ 2022</t>
  </si>
  <si>
    <t xml:space="preserve">tqykbZ 2022 </t>
  </si>
  <si>
    <t>Øekad%&amp;ftf'kizla@cwUnh@laLFkkiu@Qk&amp;7@2022&amp;2023@       fnaukd %&amp;01-07-2022</t>
  </si>
  <si>
    <t>lefiZr vodk'k jQ odZ  fnukad 01-07-2022</t>
  </si>
  <si>
    <t>cwUnh</t>
  </si>
  <si>
    <t>14.07.2022</t>
  </si>
  <si>
    <t xml:space="preserve">ds }kjk  </t>
  </si>
  <si>
    <t>ftf'kv@eqek@</t>
  </si>
  <si>
    <t xml:space="preserve">cw@laLFkk&amp;3@2022@692  fnaukd %&amp; 29&amp;07&amp;2022 </t>
  </si>
  <si>
    <t>Øekad%&amp;ftf'kizla@cwUnh@laLFkkiu@Qk&amp;7@2022&amp;23@          fnaukd %&amp;01&amp;08&amp;2022</t>
  </si>
  <si>
    <t>14-07-2022 ls</t>
  </si>
  <si>
    <t>dzekad&amp;ftf'kizla@cwUnh@laLFkkiu@2022&amp;23@             fnukad % 01-08-2022</t>
  </si>
  <si>
    <t>O;fDrxr iaftdk</t>
  </si>
  <si>
    <t xml:space="preserve">         Jheku ftyk f’k{kk vf/kdkjh ¼eq[;ky;½]ek/;fed cwUnh ds vkns’k Øekad&amp;ftf'kv@eqek@cw@laLFkk&amp;3@2022@692  fnaukd %&amp; 29&amp;07&amp;2022 </t>
  </si>
  <si>
    <t xml:space="preserve">}kjk LFkkuh; laLFkku esa uofu;qDr dkfeZd </t>
  </si>
  <si>
    <t>dfu"B lgk;d ds in ij LFkkbZdj.k gksus ij osru fu/kkZj.k vkns'k</t>
  </si>
  <si>
    <t>Øekad%&amp;ftf'kizla@cwUnh@laLFkkiu@Qk&amp;7@21&amp;22@          fnaukd %&amp;29&amp;08&amp;2022</t>
  </si>
  <si>
    <t>CONFORMATION PAY ORDER LDC</t>
  </si>
  <si>
    <t xml:space="preserve">fo"k; %&amp; th-ih-,Q- [kkrk la[;k </t>
  </si>
  <si>
    <t>dks cwUnh ftys esa LFkkukUrj.k djokus ckcr A</t>
  </si>
  <si>
    <t>dks cwUnh ftys esa VªklQj  djus dh d`ik djkosaA</t>
  </si>
  <si>
    <r>
      <t xml:space="preserve">     vr% d`i;k esjk </t>
    </r>
    <r>
      <rPr>
        <sz val="16"/>
        <color theme="1"/>
        <rFont val="Times New Roman"/>
        <family val="1"/>
      </rPr>
      <t>GPF</t>
    </r>
    <r>
      <rPr>
        <sz val="16"/>
        <color theme="1"/>
        <rFont val="DevLys 010"/>
      </rPr>
      <t xml:space="preserve"> [kkrk la[;k </t>
    </r>
  </si>
  <si>
    <t xml:space="preserve">                           mi;qZDr fo"k;kUrxZr fuosnu gS fd esjh inkSUUkfr lgk;d iz'kklfud vf/kdkjh ds in ls inLFkkiu LFkku jkmekfo dkadjksyh jktleUn ls vfrfjDr iz'kklfud vf/kdkjh ds in ij inLFkkiu Lfkku MkbZV] cwUnh esa Jheku funs'kd egksn;] ek/;fed f'k{kk] jktLFkku] chdkusj ds vkns'k Øekad% f'kfojk@ek/;@lkiz@ch&amp;1@3188@vfr-iz-vf/k- inLFkkiu@2021&amp;22@79&amp;81 fnukad 01-02-2022 ,oa la'kksf/kr vkns'k fnukad 07-02-2022 ,oa fnukad 09-02-2022 dks gqbZA vkns'k esa ikyuk esa eSusa fnukad 10-02-2022 dks vijkUg ckn jktleUn ftys ls dk;ZeqDr gksdj fnukad 11-02-2022 dks iwokZUg essa dk;Zxzg.k dj fy;k gSA
          </t>
  </si>
  <si>
    <t xml:space="preserve">                                  ewy gh izkFkZuk i= Jheku lgk;d funs'kd egksn;] jkT; chek ,oa izko/kk;h fu/kh foHkkx ] jktleUn dh lsok esa lsokfiZr gh fuosnu gS fd bUgksaus fnukad 11-02-2022 dks LFkkuh; laLFkku esa vfrfjDr iz'kklfud ds in ij dk;Zxzg.k dj fy;k x;k gSA </t>
  </si>
  <si>
    <t>dks cwUnh ftys esa VªklQj djus dh d`ik djkosaA</t>
  </si>
  <si>
    <r>
      <t xml:space="preserve">                     vr% budk vr% d`i;k esjk </t>
    </r>
    <r>
      <rPr>
        <sz val="16"/>
        <color theme="1"/>
        <rFont val="Times New Roman"/>
        <family val="1"/>
      </rPr>
      <t xml:space="preserve">GPF </t>
    </r>
    <r>
      <rPr>
        <sz val="16"/>
        <color theme="1"/>
        <rFont val="DevLys 010"/>
      </rPr>
      <t xml:space="preserve">[kkrk la[;k </t>
    </r>
  </si>
  <si>
    <t>GPF AC TRANSFER APLICATION</t>
  </si>
  <si>
    <t>SI AC TRANSFER APLICATION</t>
  </si>
  <si>
    <t>,l-vkbZ- dk [kkrk LFkkukUrj.k djus dk vkosnu i=</t>
  </si>
  <si>
    <t>th-ih-,Q- dk [kkrk LFkkukUrj.k djus dk vkosnu i=</t>
  </si>
  <si>
    <t>FEE DETAIL     YEAR   2023-24</t>
  </si>
  <si>
    <t xml:space="preserve">eq[; ftyk f'k{kk vf/kdkjh] eq[;ky;] </t>
  </si>
  <si>
    <t>JDHP02001B</t>
  </si>
  <si>
    <t>,EiyksbZ vkbZ-Mh- %&amp;</t>
  </si>
  <si>
    <t xml:space="preserve">fo"k; %&amp; ,l-vkbZ-,Q- [kkrk la[;k </t>
  </si>
  <si>
    <t xml:space="preserve">                           mi;qZDr fo"k;kUrxZr fuosnu gS fd esjh inkSUUkfr lgk;d iz'kklfud vf/kdkjh ds in ls inLFkkiu LFkku jkmekfo dkadjksyh jktleUn ls vfrfjDr iz'kklfud vf/kdkjh ds in ij inLFkkiu LFkku MkbZV] cwUnh esa Jheku funs'kd egksn;] ek/;fed f'k{kk] jktLFkku] chdkusj ds vkns'k Øekad% f'kfojk@ek/;@lkiz@ch&amp;1@3188@vfr-iz-vf/k- inLFkkiu@2021&amp;22@79&amp;81 fnukad 01-02-2022 ,oa la'kksf/kr vkns'k fnukad 07-02-2022 ,oa fnukad 09-02-2022 dks gqbZA vkns'k esa ikyuk esa eSusa fnukad 10-02-2022 dks vijkUg ckn jktleUn ftys ls dk;ZeqDr gksdj fnukad 11-02-2022 dks iwokZUg essa dk;Zxzg.k dj fy;k gSA
          </t>
  </si>
  <si>
    <r>
      <t xml:space="preserve">     vr% d`i;k esjk</t>
    </r>
    <r>
      <rPr>
        <sz val="16"/>
        <color theme="1"/>
        <rFont val="Times New Roman"/>
        <family val="1"/>
      </rPr>
      <t xml:space="preserve"> SIF</t>
    </r>
    <r>
      <rPr>
        <sz val="16"/>
        <color theme="1"/>
        <rFont val="DevLys 010"/>
      </rPr>
      <t xml:space="preserve"> [kkrk la[;k </t>
    </r>
  </si>
  <si>
    <r>
      <t xml:space="preserve">                     vr% budk vr% d`i;k esjk </t>
    </r>
    <r>
      <rPr>
        <sz val="16"/>
        <color theme="1"/>
        <rFont val="Times New Roman"/>
        <family val="1"/>
      </rPr>
      <t xml:space="preserve">SIF </t>
    </r>
    <r>
      <rPr>
        <sz val="16"/>
        <color theme="1"/>
        <rFont val="DevLys 010"/>
      </rPr>
      <t xml:space="preserve">[kkrk la[;k </t>
    </r>
  </si>
  <si>
    <t>jk</t>
  </si>
  <si>
    <t xml:space="preserve">flfoy ltZu ;k </t>
  </si>
  <si>
    <t>jktdh; fpfdRlk vf/kdkjh</t>
  </si>
  <si>
    <r>
      <t>dk flfoy ltZu</t>
    </r>
    <r>
      <rPr>
        <b/>
        <sz val="14"/>
        <rFont val="DevLys 010"/>
      </rPr>
      <t>@</t>
    </r>
    <r>
      <rPr>
        <sz val="14"/>
        <rFont val="DevLys 010"/>
      </rPr>
      <t xml:space="preserve">fpfdRlk vf/kdkjh ekeys dh O;fDrxr :Ik ls </t>
    </r>
  </si>
  <si>
    <t xml:space="preserve">ij flfoy 'kY; fpfdRld@ fpfdRlk vf/kdkjh ,rn }kjk ;g </t>
  </si>
  <si>
    <t xml:space="preserve">izekf.kr djrk gwW fd eSus  </t>
  </si>
  <si>
    <t>¼lka;dky½</t>
  </si>
  <si>
    <t xml:space="preserve">gksus ds fy, lsok ls mldk vuqifLFkr jguk vko';d gS rFkk ;g flQkfj'k djrk gwW fd mls ekg           </t>
  </si>
  <si>
    <t xml:space="preserve">dk vodk'k fnukad </t>
  </si>
  <si>
    <t xml:space="preserve">fnu rd dk Lohd`r </t>
  </si>
  <si>
    <t>fd;k tk;sA ¼esjh jk; esa vf/kdkjh ds fy, fpfdRlk&amp;e.My ds lEeq[k mifLFkr gksuk vko';d@ vko';d ugha gSA½</t>
  </si>
  <si>
    <t>jktLFkku f'k{kk foHkkxh; ea=kyf;d deZpkjh dzhMk ,oa lkaLd`frd</t>
  </si>
  <si>
    <t>lHkh dkWye dh iwfrZ lkQ&amp;Li"V :i ls Hkjk tkosa</t>
  </si>
  <si>
    <t>f[kykMh ;ksX;rk izek.k i=</t>
  </si>
  <si>
    <t>gLrk{kj izekf.kr</t>
  </si>
  <si>
    <t>e; eksgj</t>
  </si>
  <si>
    <t>firk dk uke</t>
  </si>
  <si>
    <t>Jh lqUnj yky luk&lt;;</t>
  </si>
  <si>
    <t>dks vk;q</t>
  </si>
  <si>
    <t xml:space="preserve">o"kZ  </t>
  </si>
  <si>
    <t xml:space="preserve">  ekg</t>
  </si>
  <si>
    <t xml:space="preserve">                  </t>
  </si>
  <si>
    <t xml:space="preserve"> fnu</t>
  </si>
  <si>
    <t xml:space="preserve"> 'kkjhfjd igpku fpUg</t>
  </si>
  <si>
    <t>1-cka;h vka[k dh HkkSag ij pksV dk fu'kku 2-nka;s iSj ds /kqVus ds uhps ckabZ lkbM pksV dk fu'kku</t>
  </si>
  <si>
    <t xml:space="preserve">dk;kZy; dh bZ esy vkbZ Mh </t>
  </si>
  <si>
    <t>laLFkk iz/kku dk uke</t>
  </si>
  <si>
    <t>laLFkk iz/kku dk eksckbZy uEcj</t>
  </si>
  <si>
    <t>Jh jke pUnz th ikyhoky</t>
  </si>
  <si>
    <t>iq=@iq=h@iRuh Jh</t>
  </si>
  <si>
    <t>tks dk;kZy;@fo|ky;</t>
  </si>
  <si>
    <t>:i;s gSA</t>
  </si>
  <si>
    <t xml:space="preserve">esa </t>
  </si>
  <si>
    <t>in ij fnukad</t>
  </si>
  <si>
    <t>orZeku in ij dk;Zxzg.k fnukad</t>
  </si>
  <si>
    <t>01.11.2022</t>
  </si>
  <si>
    <t xml:space="preserve">ls dk;Zjr gS A budh lsok;sa </t>
  </si>
  <si>
    <t>fcuk fdlh vojks/k@fu"dklu ds vuojr gSA orZeku esa budk ewy osru %&amp;</t>
  </si>
  <si>
    <t>deZpkjh dk uke % &amp;</t>
  </si>
  <si>
    <t>in % &amp;</t>
  </si>
  <si>
    <t>firk dk uke % &amp;</t>
  </si>
  <si>
    <t>inLFkkiu dk;kZy;@fo|ky; % &amp;</t>
  </si>
  <si>
    <t>tUe fnukad % &amp;</t>
  </si>
  <si>
    <t>,EykbZ vkbZ-Mh- vfuok;Z vafdr djsssa %&amp;</t>
  </si>
  <si>
    <t>izFke fu;qfDr frfFk % &amp;</t>
  </si>
  <si>
    <t>D;k dHkh lsok ls fuyfEcr jgk gS] ;fn gka rks fooj.k % &amp;</t>
  </si>
  <si>
    <t>D;k yksd lsok vk;ksx ls p;fur gS ;fn gkW rks frfFk vafdr djsa &amp;</t>
  </si>
  <si>
    <t xml:space="preserve"> 'kkjhfjd igpku fpUg % &amp;</t>
  </si>
  <si>
    <t>dkfeZd dk eksckbZy uEcj % &amp;</t>
  </si>
  <si>
    <t>fo|ky; dh bZ esy vkbZ Mh fy[kuk vfuok;Z gS % &amp;</t>
  </si>
  <si>
    <t>dk;Zjr laLFkk iz/kku dk uke e; eksckbZy uEcj % &amp;</t>
  </si>
  <si>
    <t>laHkkx</t>
  </si>
  <si>
    <t>izfr;ksfxrk o"kZ</t>
  </si>
  <si>
    <t>deZpkjh dk izekf.kr ikliksVZ QksVks</t>
  </si>
  <si>
    <t xml:space="preserve">Speciliod in soction 2 (b) © (i) (n) (o) © ® (t) </t>
  </si>
  <si>
    <t xml:space="preserve">(t) &amp; (u) of the peoses with disabilites Act 1995, cll, </t>
  </si>
  <si>
    <t>the prsons with disabilites</t>
  </si>
  <si>
    <t xml:space="preserve">prsons with disabilites Rules 1999, notification of it so I cilnda in the Ministry of Welfere No </t>
  </si>
  <si>
    <t>1-2/83 ||W ||| date 8th august 1986 and circular No-P-16/SMll/dated 30/06/2020</t>
  </si>
  <si>
    <t>men. Govermnent of rajasthan</t>
  </si>
  <si>
    <t>certificate No ………………./2000 Date ……………..</t>
  </si>
  <si>
    <t>Name of Hospital……………………………</t>
  </si>
  <si>
    <t>PARTICULARS OF THE DISABLED PERSON</t>
  </si>
  <si>
    <t xml:space="preserve">This is to certify that Shri/Shrimati/Kum……………………..Whose particulars are </t>
  </si>
  <si>
    <t xml:space="preserve">furnished below, is bonbfide ''person with Disability ORTHOPATEDCALLYNISUALLY/ </t>
  </si>
  <si>
    <t>HEARING  IMPAIRMENT MANTALLY/ LEPROSY CURED PERSON</t>
  </si>
  <si>
    <t xml:space="preserve">FATHER/HUSBAND's NAME……………... </t>
  </si>
  <si>
    <t>GENDER…………..</t>
  </si>
  <si>
    <t>AGE…………..</t>
  </si>
  <si>
    <t>Address……………….</t>
  </si>
  <si>
    <t>IDENTIFCATION MARK……………….</t>
  </si>
  <si>
    <t>HISTORY OF ILLNESS/ TRAUMA WITH DURATION………………………………….</t>
  </si>
  <si>
    <t>AGGREGATE PERCENTAGE OF THE PERMANENT DISABILTY…………………..</t>
  </si>
  <si>
    <t>SIGNATURE</t>
  </si>
  <si>
    <t>Thumb Impression</t>
  </si>
  <si>
    <t>of the Disabled person</t>
  </si>
  <si>
    <t>DEPARTMANT OF ORTHOPADICS,</t>
  </si>
  <si>
    <t>MAHARAN BHUPAL GOVT. HOSPITAL, UDAIPUR - RAJASTHAN</t>
  </si>
  <si>
    <t>NO……………</t>
  </si>
  <si>
    <t>Date………….</t>
  </si>
  <si>
    <t>CERTFICATE</t>
  </si>
  <si>
    <t>As per order No. G.O/ Gen/F31/2014/511                        Dated:………..</t>
  </si>
  <si>
    <t>Issued by the Superintendent; M.B. Hospital, Udaipur</t>
  </si>
  <si>
    <t>it is to certified that Shri…………………………</t>
  </si>
  <si>
    <t>Shri……………………….R/O…………….had been examined and found to be suffering from………………..</t>
  </si>
  <si>
    <t>He/She comorners under the category of physical Handicapped For Income Tax</t>
  </si>
  <si>
    <t>Exemption (above 50%).</t>
  </si>
  <si>
    <t>As per order No. G.O/ Gen/F31/2023/                        Dated :………..</t>
  </si>
  <si>
    <t xml:space="preserve">Issued by the Superintendent ;  </t>
  </si>
  <si>
    <t xml:space="preserve">                                            it is to certified that Shri…………………………</t>
  </si>
  <si>
    <t>Shri…………………………………..R/O…………………………………………………………...</t>
  </si>
  <si>
    <t>had been examined and found to be suffering from………………………………………………</t>
  </si>
  <si>
    <t xml:space="preserve">He/She comorners under the category of physical Handicapped For Income Tax </t>
  </si>
  <si>
    <t>DR.SIGNATURE</t>
  </si>
  <si>
    <t xml:space="preserve">DEPARTMANT OF                                     </t>
  </si>
  <si>
    <t xml:space="preserve"> HOSPITAL, </t>
  </si>
  <si>
    <t>MEDICAL BOARD CERTIFICATE</t>
  </si>
  <si>
    <t>ON PERMANENT DISABILITY</t>
  </si>
  <si>
    <t>certificate No ………………./2023        Date ……………..</t>
  </si>
  <si>
    <t xml:space="preserve">This is to certify that Shri/Shrimati/Kum………………………..………………..Whose particulars are </t>
  </si>
  <si>
    <t>MEDICAL AND HEALTH DEPARTMENT</t>
  </si>
  <si>
    <t>CHAIRMAN</t>
  </si>
  <si>
    <t>MEMBER</t>
  </si>
  <si>
    <t xml:space="preserve">GOVERNMENT OF              </t>
  </si>
  <si>
    <t>men. Govermnent of  …………..</t>
  </si>
  <si>
    <t>ofj"Brk lwph esa ukekadu@la'kks/ku@;ksX;rk vfHko`f) gsrq vkosnu i= dk izk:i</t>
  </si>
  <si>
    <t>1- vafdr lwpuk esa la'kks/ku</t>
  </si>
  <si>
    <r>
      <rPr>
        <sz val="10"/>
        <rFont val="Times New Roman"/>
        <family val="1"/>
      </rPr>
      <t>a</t>
    </r>
    <r>
      <rPr>
        <sz val="12"/>
        <rFont val="DevLys 010"/>
      </rPr>
      <t xml:space="preserve"> uke@miuke </t>
    </r>
    <r>
      <rPr>
        <sz val="10"/>
        <rFont val="Times New Roman"/>
        <family val="1"/>
      </rPr>
      <t>b</t>
    </r>
    <r>
      <rPr>
        <sz val="12"/>
        <rFont val="DevLys 010"/>
      </rPr>
      <t xml:space="preserve"> oxZ ¼Js.kh½</t>
    </r>
  </si>
  <si>
    <r>
      <t xml:space="preserve">vkosnu dk laca/k ¼lacaf/kr dks </t>
    </r>
    <r>
      <rPr>
        <sz val="12"/>
        <rFont val="DevLys 010"/>
      </rPr>
      <t xml:space="preserve"> djsa½</t>
    </r>
  </si>
  <si>
    <r>
      <rPr>
        <sz val="10"/>
        <rFont val="Times New Roman"/>
        <family val="1"/>
      </rPr>
      <t>c</t>
    </r>
    <r>
      <rPr>
        <sz val="12"/>
        <rFont val="DevLys 010"/>
      </rPr>
      <t xml:space="preserve"> tUefrfFk </t>
    </r>
    <r>
      <rPr>
        <sz val="10"/>
        <rFont val="Times New Roman"/>
        <family val="1"/>
      </rPr>
      <t>d</t>
    </r>
    <r>
      <rPr>
        <sz val="12"/>
        <rFont val="DevLys 010"/>
      </rPr>
      <t xml:space="preserve"> ;ksX;rk </t>
    </r>
    <r>
      <rPr>
        <sz val="10"/>
        <rFont val="Times New Roman"/>
        <family val="1"/>
      </rPr>
      <t>e</t>
    </r>
    <r>
      <rPr>
        <sz val="12"/>
        <rFont val="DevLys 010"/>
      </rPr>
      <t xml:space="preserve"> p;u frfFk@o"kZ</t>
    </r>
  </si>
  <si>
    <t>2- ukekadu@foyksiu</t>
  </si>
  <si>
    <t>3- ;ksX;rk vfHko`f)</t>
  </si>
  <si>
    <r>
      <rPr>
        <sz val="10"/>
        <rFont val="Times New Roman"/>
        <family val="1"/>
      </rPr>
      <t>A</t>
    </r>
    <r>
      <rPr>
        <sz val="12"/>
        <rFont val="DevLys 010"/>
      </rPr>
      <t xml:space="preserve"> lkekU; lwpuk,W</t>
    </r>
  </si>
  <si>
    <t>uke o firk dk uke -------------------------------------------------------------------------------------------------------------</t>
  </si>
  <si>
    <t>tUefrfFk ---------------------------------------------------------------------------------------------------------------------------------</t>
  </si>
  <si>
    <t>orZeku in o inLFkkiu LFkku --------------------------------------------------------------------------------------------</t>
  </si>
  <si>
    <t>lsok fooj.k &amp;</t>
  </si>
  <si>
    <t>dza la-</t>
  </si>
  <si>
    <t>fu;qfDr frfFk@inksUufr o"kZ</t>
  </si>
  <si>
    <t>in ij dk;Zxzg.k frfFk</t>
  </si>
  <si>
    <t>LFkkbZdj.k frfFk</t>
  </si>
  <si>
    <t>ofj"Brk dzekad</t>
  </si>
  <si>
    <t>v/;kid</t>
  </si>
  <si>
    <t>ofj"B v/;kid</t>
  </si>
  <si>
    <t>O;k[;krk</t>
  </si>
  <si>
    <t>iz/kkuk/;kid</t>
  </si>
  <si>
    <t>ofj"B mi ftf'kv</t>
  </si>
  <si>
    <t xml:space="preserve"> 'kS{kf.kd o iz'kS{kf.kd</t>
  </si>
  <si>
    <t>;ksX;rk</t>
  </si>
  <si>
    <t>vftZr djus dk o"kZ</t>
  </si>
  <si>
    <t>ekU;rk izkIr ¼gkW@ugha½</t>
  </si>
  <si>
    <t>fu;fer@ i=kpkj</t>
  </si>
  <si>
    <t>Lukrd</t>
  </si>
  <si>
    <t>LukrksDrj</t>
  </si>
  <si>
    <t>ch,M@,e,M</t>
  </si>
  <si>
    <t>ih,pMh</t>
  </si>
  <si>
    <r>
      <rPr>
        <sz val="10"/>
        <rFont val="Times New Roman"/>
        <family val="1"/>
      </rPr>
      <t>B</t>
    </r>
    <r>
      <rPr>
        <sz val="12"/>
        <rFont val="DevLys 010"/>
      </rPr>
      <t xml:space="preserve"> ofj"Brk lwph esa visf{kr la'kks/ku@uohu vadu ds laca/k esa lwpuk,a</t>
    </r>
  </si>
  <si>
    <t>¼uke@miuke@oxZ¼Js.kh½@tUefrfFk@;ksX;rk@p;u frfFk@o"kZ½</t>
  </si>
  <si>
    <t>ofj"Brk lwph esa orZeku esa vadu dk fooj.k ------------------------------------------------------------</t>
  </si>
  <si>
    <t>okafNr la'kks/ku dk fooj.k ------------------------------------------------------------------------------------------</t>
  </si>
  <si>
    <t>la'kks/ku pkgus dk dkj.k --------------------------------------------------------------------------------------------</t>
  </si>
  <si>
    <r>
      <rPr>
        <sz val="10"/>
        <rFont val="Times New Roman"/>
        <family val="1"/>
      </rPr>
      <t>B</t>
    </r>
    <r>
      <rPr>
        <sz val="12"/>
        <rFont val="DevLys 010"/>
      </rPr>
      <t xml:space="preserve"> uohu ukekadu ckcr</t>
    </r>
  </si>
  <si>
    <t>dkj.k uohu ukekadu --------------------------------------------------------------------------------------------------</t>
  </si>
  <si>
    <t>;fn iwoZ e.My ls LFkkukUrj.k dkj.k gS rks] D;k iwoZ e.My ls uke foyksfir gks pqdk gS \ gkW@ugha</t>
  </si>
  <si>
    <t>iwoZ e.My dk uke ----------------------------------------------------------------------------------------------------</t>
  </si>
  <si>
    <t>orZeku e.My dk uke ------------------------------------- ,oa dk;Zxzg.k frfFk ----------------------</t>
  </si>
  <si>
    <r>
      <rPr>
        <sz val="10"/>
        <rFont val="Times New Roman"/>
        <family val="1"/>
      </rPr>
      <t>C</t>
    </r>
    <r>
      <rPr>
        <sz val="12"/>
        <rFont val="DevLys 010"/>
      </rPr>
      <t xml:space="preserve"> ;ksX;rk vfHko`f) ckcr &amp;</t>
    </r>
  </si>
  <si>
    <t>;ksX;rk dk fooj.k e; fo"k; ------------------------------------------------------------------------------------</t>
  </si>
  <si>
    <t>ijh{kk dk o"kZ --------------------------------------------------------------------------------------------------------------</t>
  </si>
  <si>
    <t>mRrh.kZ djus dk fnukad --------------------------------------------------------------------------------------------</t>
  </si>
  <si>
    <t>uksV &amp; lk{; ds :i esa layXu fd;s tkus okys nLrkost ¼tks Hkh ykxw gks½</t>
  </si>
  <si>
    <r>
      <rPr>
        <sz val="10"/>
        <rFont val="Times New Roman"/>
        <family val="1"/>
      </rPr>
      <t>A</t>
    </r>
    <r>
      <rPr>
        <sz val="12"/>
        <rFont val="DevLys 010"/>
      </rPr>
      <t xml:space="preserve"> la'kks/ku ds izdj.kksa esa ¼vko';drkuqlkj½ lR;kfir izfrfyfi</t>
    </r>
  </si>
  <si>
    <t>a</t>
  </si>
  <si>
    <t>b</t>
  </si>
  <si>
    <t>c</t>
  </si>
  <si>
    <t>d</t>
  </si>
  <si>
    <t>d{kk 10oha dh vadrkfydk</t>
  </si>
  <si>
    <t>tkfr izek.k i=</t>
  </si>
  <si>
    <t>;ksX;rk izek.k i=</t>
  </si>
  <si>
    <t>fu;qfDr vkns'k@p;u vkns'k</t>
  </si>
  <si>
    <r>
      <rPr>
        <sz val="10"/>
        <rFont val="Times New Roman"/>
        <family val="1"/>
      </rPr>
      <t>B</t>
    </r>
    <r>
      <rPr>
        <sz val="12"/>
        <rFont val="DevLys 010"/>
      </rPr>
      <t xml:space="preserve"> ukekadu izdj.k</t>
    </r>
  </si>
  <si>
    <t>fu;qfDr@p;u@uohu e.My esa inLFkkiu ds vkns'k</t>
  </si>
  <si>
    <t>xr e.My ls LFkkukUrj.k i'pkr ofj"Brk lwph ls uke foyksiu vkns'k</t>
  </si>
  <si>
    <t>LFkkbZdj.k vkns'k</t>
  </si>
  <si>
    <t>mijksDr fcUnq la[;k 1 esa mYysf[kr leLr nLrkost</t>
  </si>
  <si>
    <r>
      <rPr>
        <sz val="10"/>
        <rFont val="Times New Roman"/>
        <family val="1"/>
      </rPr>
      <t>C</t>
    </r>
    <r>
      <rPr>
        <sz val="12"/>
        <rFont val="DevLys 010"/>
      </rPr>
      <t xml:space="preserve"> ;ksX;rk vfHko`f) izdj.k</t>
    </r>
  </si>
  <si>
    <t>vftZr ;ksX;rk dh vadrkfydk ,oa izek.k i=</t>
  </si>
  <si>
    <t>ijh{kk esa lfEefyr gksus dk vukifRr izek.k i=</t>
  </si>
  <si>
    <t>deZpkjh }kjk ns; izek.k i=</t>
  </si>
  <si>
    <t>izekf.kr fd;k tkrk gS fd vkosnu i= esa vafdr lwpuk;sa iw.kZr% lR; gS rFkk mDr nh x;h lwpukvksa gsrq eSa Lo;a ftEesnkj gwWA</t>
  </si>
  <si>
    <t>laLFkk iz/kku }kjk ns; izek.k i=</t>
  </si>
  <si>
    <t>izekf.kr fd;k tkrk gS fd vkosnu i= esa vafdr lwpukvksa dk feyku lsokfHkys[k ls dj fy;k x;k gS rFkk nh x;h lwpuk lgha gSA okafNr la'kks/ku@ukekadu@;ksX;rk vfHko`f) dh vuq'ka"kk dh tkrh gSA</t>
  </si>
  <si>
    <t>gLrk{kj e; lhy</t>
  </si>
  <si>
    <t>laLFkk iz/kku</t>
  </si>
  <si>
    <t>ftyk f'k{kk vf/kdkjh }kjk ns; izek.k i=</t>
  </si>
  <si>
    <t>izekf.kr fd;k tkrk gS fd vkosnu i= esa vafdr lwpukvksa dk feyku dk;kZy; ds vfHkys[kks ls dj yh xbZ gS rFkk iw.kZr% lgh gSA okafNr la'kks/ku@ukekadu@;ksX;rk vfHko`f) dh vuq'ka"kk dh tkrh gSA</t>
  </si>
  <si>
    <t>ftyk f'k{kk vf/kdkjh</t>
  </si>
  <si>
    <t>dzekad</t>
  </si>
  <si>
    <t>vko';d dk;Zokgh gsrq izsf"kr gS ¼tks ykxw gks½ &amp;</t>
  </si>
  <si>
    <t>funs'kd] ek/;fed f'k{kk jktLFkku] chdkusj</t>
  </si>
  <si>
    <t>e.My mifuns'kd ek/;fed f'k{kk</t>
  </si>
  <si>
    <r>
      <rPr>
        <sz val="10"/>
        <rFont val="Times New Roman"/>
        <family val="1"/>
      </rPr>
      <t>A</t>
    </r>
    <r>
      <rPr>
        <sz val="12"/>
        <rFont val="DevLys 010"/>
      </rPr>
      <t xml:space="preserve"> la'kks/ku ckcr ¼lacaf/kr dks  </t>
    </r>
    <r>
      <rPr>
        <sz val="12"/>
        <rFont val="Times New Roman"/>
        <family val="1"/>
      </rPr>
      <t>√</t>
    </r>
    <r>
      <rPr>
        <sz val="12"/>
        <rFont val="DevLys 010"/>
      </rPr>
      <t xml:space="preserve">  djsa½ &amp;</t>
    </r>
  </si>
  <si>
    <t>07.12.2023</t>
  </si>
  <si>
    <t xml:space="preserve">     izekf.kr fd;k tkrk gS fd Jh@lqJh@Jherh</t>
  </si>
  <si>
    <t>[ksy dk uke %&amp;</t>
  </si>
  <si>
    <t>dCcMh@lqxe laxhr@100 ehVj nkSM</t>
  </si>
  <si>
    <t>la;qDr funs'kd] ¼Ldwy f'k{kk½ ] mn;iqj laHkkx ] mn;iqj</t>
  </si>
  <si>
    <t>ftyk f'k{kk vf/kdkjh ¼eq[;ky;½] ek/;fed@izkjafHkd ] jktleUn</t>
  </si>
  <si>
    <t>dk;kZy; izfr</t>
  </si>
  <si>
    <t>vkosnu dk laca/k ¼lacaf/kr dks  √  djsa½</t>
  </si>
  <si>
    <t>VARISTHA YOGAYTA SANSODHAN</t>
  </si>
  <si>
    <t>MINISTTRAL PLAYER ABILITY CERTI</t>
  </si>
  <si>
    <t>VARISTHA AAPTI APPLICATOIN</t>
  </si>
  <si>
    <t>jkt ¼ jktLFkku ½</t>
  </si>
  <si>
    <r>
      <t xml:space="preserve">यह बहुउद्देश्य कार्यालय कार्य प्रोग्राम MULTIPURPOSE OFFICE  बनाने में श्रीमान दुर्गा शंकर जी मेनारिया श्रीमान जवान सिंह जी भाटी पे मेनेजर इन्फो ग्रुप चैनल के एडमिन पैनल सदस्यों तथा </t>
    </r>
    <r>
      <rPr>
        <b/>
        <sz val="14"/>
        <color rgb="FF00B0F0"/>
        <rFont val="DevLys 010"/>
      </rPr>
      <t>Jh fnus'k dqekj oS".ko ] ofj"B lgk;d ] lh-ch-bZ-vks-dk;kZy; &amp; vjkbZ ftyk &amp; vtesj fuoklh &amp; fd'kux&lt;+ ftyk &amp; vtesj</t>
    </r>
    <r>
      <rPr>
        <b/>
        <sz val="14"/>
        <rFont val="DevLys 010"/>
      </rPr>
      <t xml:space="preserve"> ,oa </t>
    </r>
    <r>
      <rPr>
        <b/>
        <sz val="14"/>
        <color rgb="FFC00000"/>
        <rFont val="DevLys 010"/>
      </rPr>
      <t>Jh y{ehdkUr 'kekZ] vfrfjDr iz'kklfud vf/kdkjh] jktdh; mPp ek/;fed fo?kky; &amp; pkSFk dk cjokM+k ftyk &amp; lokbZ ek/kksiqj</t>
    </r>
    <r>
      <rPr>
        <b/>
        <sz val="14"/>
        <rFont val="DevLys 010"/>
      </rPr>
      <t xml:space="preserve"> dk fo'ks"k lg;ksx feyk gSa]</t>
    </r>
    <r>
      <rPr>
        <b/>
        <sz val="12"/>
        <rFont val="DevLys 010"/>
      </rPr>
      <t xml:space="preserve"> </t>
    </r>
    <r>
      <rPr>
        <sz val="11"/>
        <rFont val="Times New Roman"/>
        <family val="1"/>
      </rPr>
      <t>अन्य सभी सदस्यों जिन्हो</t>
    </r>
    <r>
      <rPr>
        <b/>
        <sz val="14"/>
        <rFont val="DevLys 010"/>
      </rPr>
      <t xml:space="preserve">us </t>
    </r>
    <r>
      <rPr>
        <sz val="11"/>
        <rFont val="Times New Roman"/>
        <family val="1"/>
      </rPr>
      <t>प्रत्यक्ष या अप्रत्यक्ष रूप से सहयोग दिया है, उनका मैं आभारी हू ।</t>
    </r>
  </si>
  <si>
    <r>
      <t xml:space="preserve">यह अपडेट वर्जन </t>
    </r>
    <r>
      <rPr>
        <b/>
        <sz val="11"/>
        <color rgb="FFFF0000"/>
        <rFont val="Times New Roman"/>
        <family val="1"/>
      </rPr>
      <t xml:space="preserve">दिनांक 17 </t>
    </r>
    <r>
      <rPr>
        <b/>
        <sz val="16"/>
        <color rgb="FFFF0000"/>
        <rFont val="DevLys 010"/>
      </rPr>
      <t>tuojh 2023 eaxyokj</t>
    </r>
    <r>
      <rPr>
        <b/>
        <sz val="11"/>
        <color rgb="FFFF0000"/>
        <rFont val="Times New Roman"/>
        <family val="1"/>
      </rPr>
      <t xml:space="preserve"> </t>
    </r>
    <r>
      <rPr>
        <b/>
        <sz val="11"/>
        <rFont val="Times New Roman"/>
        <family val="1"/>
      </rPr>
      <t>को आपकी सेवा में उपलब्ध कराया जा रहा है इसमें आपके फीड बेक के आधार पर एवं मेरी मर्जी से कुछ आवश्यक शीटों का ओर समावेश किया गया है । इसमें विशेष सहयोग श्री हंस राज जोशी ( सोॅफटवेर विशेषज्ञ ) प्रधानाचार्य,राउमावि 13 डीओएल जिला श्रीगंगानगर , श्री गौरव शर्मा, कनिष्ठ सहायक रामावि हरनगर जिला करोली एवं मेरे विधालय के श्री मधुसूदन आचार्य, प्राध्यापक ( इतिहास ) ,श्रीमती नीलू त्रिवेदी, वरिष्ठ सहायक एवं श्री विश्वप्रताप सिंह चौहान, प्रयोग शाला सहायक का रहा है, इनका आभारी हूं एवं जिन्होंने मुझे इस प्रोग्राम के लिए बधाई दी है उसे स्वीकारते हुए उनके लिए उज्जवल भविष्य के लिए ईश्वर से प्रार्थना करता हूं।</t>
    </r>
  </si>
  <si>
    <t>ftyk f'k{kk vf/kdkjh ¼ eq[;ky; ½ ] izkjafHkd ] jktleUn ¼ jktLFkku ½</t>
  </si>
  <si>
    <t>ftf'kv eq-izkj-jktleUn</t>
  </si>
  <si>
    <t xml:space="preserve">  @GMAIL.COM</t>
  </si>
  <si>
    <t>vkifRr@cSapekdZ fnO;kaxrk dh ofj"Brk lwph esa izfof"B gsrq vkosnu i=</t>
  </si>
  <si>
    <t>uke dkfeZd % &amp;</t>
  </si>
  <si>
    <t>lsok laoxZ dk uke ,oa ewy in % &amp;</t>
  </si>
  <si>
    <t>ea=kyf;d lsok</t>
  </si>
  <si>
    <t>LFkk;h @ ifjoh{kk/khu %&amp;</t>
  </si>
  <si>
    <t>orZeku inLFkkiu LFkku % &amp;</t>
  </si>
  <si>
    <t>inuke % &amp;</t>
  </si>
  <si>
    <t>,EykbZ vkbZ-Mh- %&amp;</t>
  </si>
  <si>
    <t>ofj"Brk lwph esa iwoZ ls ukekadu gksus ij jkT; Lrjh; ofj"Brk dzaekd e; ofj"Brk vof/k % &amp;</t>
  </si>
  <si>
    <t>esa vafdr fof'kf"V;ksa dh tkap lsokfHkys[k ls dj yh xbZ gS rFkk lR;kiu mijkUr ;Fkk LFkku izfof"V dj</t>
  </si>
  <si>
    <t>ds vadu gsrq izdj.k mi;qDr @ dkfeZd )kjk izsf"kr vkifRr fu;ekuqlkj mfpr gS A</t>
  </si>
  <si>
    <t>xbZ gSA izLrqr nLrkostksa ds ijh{k.k mijkUr ;g ik;k x;k gS fd cSapekdZ fnO;kaxrk@-------------------------</t>
  </si>
  <si>
    <t>¼gLrk{kj vkosnd½</t>
  </si>
  <si>
    <t>&amp;% fu;U=.k vf/kdkjh@dk;kZy;k/;{k )kjk vxzs"k.k %&amp;</t>
  </si>
  <si>
    <t>)kjk mi;qZDr vkosnu i=</t>
  </si>
  <si>
    <t>uke  % &amp;</t>
  </si>
  <si>
    <t>in  % &amp;</t>
  </si>
  <si>
    <t>inLFkkiu LFkku  % &amp;</t>
  </si>
  <si>
    <t>&amp;% vkifRr cSapekdZ fnO;kaxrk dh ofj"Brk lwph esa izfof"V gsrq vkosnu i= %&amp;</t>
  </si>
  <si>
    <t xml:space="preserve">lanHkZ&amp;dkfeZd foHkkx dk funsZ'k ifji= dzekad i-14¼36½dkfeZd@d&amp;2@2007 ikVZ&amp;k]t;iqj] fnukad 1-12-2021 </t>
  </si>
  <si>
    <t>ofj"Brk lwph esa uke vadu u gksus ij &amp; ¼1½ Mkiklh p;u o"kZ ,ao inksUur in ij dk;Zxzg.k frFkh</t>
  </si>
  <si>
    <t>vkifRr dk fooj.k %&amp;</t>
  </si>
  <si>
    <t>cSpekdZ fnO;kaxrk dk fooj.k % &amp;                                    ¼v½ n`f"V ckf/kr vkSj vYi n`f"V                                      ¼c½ Jo.k ckf/kr                                                 ¼l½ lsjsczy ikYlk] dq"B jksx] cksukiu] ,flM ihMhr] ekalisf'k;ksa fd fMLVªksQh lfgr leLr pyu&amp;fu%'kDrrk                              ¼n½ ¼1½ vkWfVTe] ckSf)d fu%'kDrrk] yfuZx fu%'kDrrk] ,ao ekufld :X.krk     ¼2½ cgqfodykaxrk ¼mijksDr xzqi v ls n rd esa of.kZr fu%'kDrrk ,ao Jo.k 'kfDr dk gkl ,ao n`f"V ckf/kr lfgr½</t>
  </si>
  <si>
    <t>LFkk;h @ ifjoh{kk/khu</t>
  </si>
  <si>
    <t xml:space="preserve">                        ;g izekf.kr fd;k tkrk gS fd Jh@lqJh@Jherh</t>
  </si>
  <si>
    <t>Old G.A.90/GFAR 194</t>
  </si>
  <si>
    <t>vuqifLFkr deZpkjh dk uke</t>
  </si>
  <si>
    <t>okLrfod osru nj</t>
  </si>
  <si>
    <t>fjDr LFkku  dk in ,oa osru dh nj</t>
  </si>
  <si>
    <t>vuqifLFkfr dk fooj.k</t>
  </si>
  <si>
    <t>vuqifLFkr ds HkRrs dh ekfld nj</t>
  </si>
  <si>
    <t>egkys[kkiky ds dk;kZy; esa iwfrZ gsrq</t>
  </si>
  <si>
    <t>LFkkukiUu vf/kdkjh ¼;fn dksbZ gks½</t>
  </si>
  <si>
    <t>fdLe</t>
  </si>
  <si>
    <t>iwokZUg ;k e/;kUg ls</t>
  </si>
  <si>
    <t>iwokZUg ;k e/;kUg rd</t>
  </si>
  <si>
    <t>uke</t>
  </si>
  <si>
    <t>LFkkbZ</t>
  </si>
  <si>
    <t>LFkkbZ osru</t>
  </si>
  <si>
    <t>LFkkukiUu ds fy, vf/kd osru</t>
  </si>
  <si>
    <t>E.C.   9   S.</t>
  </si>
  <si>
    <t>E.C.   14   S.</t>
  </si>
  <si>
    <t xml:space="preserve">fnukad%  </t>
  </si>
  <si>
    <t xml:space="preserve">osru izs"kd vf/kdkjh ds gLrk{kj ,oa in </t>
  </si>
  <si>
    <t>Notes:-</t>
  </si>
  <si>
    <t>New G.A. 40/Rule 154</t>
  </si>
  <si>
    <r>
      <rPr>
        <b/>
        <sz val="20"/>
        <color theme="1"/>
        <rFont val="DevLys 010"/>
      </rPr>
      <t xml:space="preserve">ekg </t>
    </r>
    <r>
      <rPr>
        <b/>
        <sz val="20"/>
        <color theme="1"/>
        <rFont val="Times New Roman"/>
        <family val="1"/>
      </rPr>
      <t xml:space="preserve"> </t>
    </r>
  </si>
  <si>
    <r>
      <t>Absentee Statement (</t>
    </r>
    <r>
      <rPr>
        <b/>
        <sz val="16"/>
        <color theme="1"/>
        <rFont val="DevLys 010"/>
      </rPr>
      <t>vuqifLFkfr fooj.k&amp;i=d</t>
    </r>
    <r>
      <rPr>
        <b/>
        <sz val="16"/>
        <color theme="1"/>
        <rFont val="Times New Roman"/>
        <family val="1"/>
      </rPr>
      <t>)</t>
    </r>
  </si>
  <si>
    <r>
      <rPr>
        <b/>
        <sz val="10"/>
        <color theme="1"/>
        <rFont val="Times New Roman"/>
        <family val="1"/>
      </rPr>
      <t>2.</t>
    </r>
    <r>
      <rPr>
        <sz val="10"/>
        <color theme="1"/>
        <rFont val="Times New Roman"/>
        <family val="1"/>
      </rPr>
      <t xml:space="preserve"> The statement should be devided off into sections corresponding to sections in the bill,arrangements affecting one section only being shown together.</t>
    </r>
  </si>
  <si>
    <t xml:space="preserve">   Office  of  the DDO/Principal  of  </t>
  </si>
  <si>
    <r>
      <rPr>
        <b/>
        <sz val="10"/>
        <color theme="1"/>
        <rFont val="Times New Roman"/>
        <family val="1"/>
      </rPr>
      <t xml:space="preserve">1. </t>
    </r>
    <r>
      <rPr>
        <sz val="10"/>
        <color theme="1"/>
        <rFont val="Times New Roman"/>
        <family val="1"/>
      </rPr>
      <t xml:space="preserve">In </t>
    </r>
    <r>
      <rPr>
        <b/>
        <sz val="10"/>
        <color theme="1"/>
        <rFont val="Times New Roman"/>
        <family val="1"/>
      </rPr>
      <t>column 4</t>
    </r>
    <r>
      <rPr>
        <sz val="10"/>
        <color theme="1"/>
        <rFont val="Times New Roman"/>
        <family val="1"/>
      </rPr>
      <t xml:space="preserve"> Should be stated </t>
    </r>
    <r>
      <rPr>
        <b/>
        <sz val="10"/>
        <color theme="1"/>
        <rFont val="Times New Roman"/>
        <family val="1"/>
      </rPr>
      <t>" full average pay","without pay"," other duty"," officiating","In transit","transferred to","suspended, etc.</t>
    </r>
    <r>
      <rPr>
        <sz val="10"/>
        <color theme="1"/>
        <rFont val="Times New Roman"/>
        <family val="1"/>
      </rPr>
      <t xml:space="preserve"> the date for each being specified as far </t>
    </r>
  </si>
  <si>
    <t xml:space="preserve">  as possible  in column 6 and 7.   In case of suspension it would be noted  whether or not the period for person.</t>
  </si>
  <si>
    <r>
      <rPr>
        <b/>
        <sz val="10"/>
        <color theme="1"/>
        <rFont val="Times New Roman"/>
        <family val="1"/>
      </rPr>
      <t>3.</t>
    </r>
    <r>
      <rPr>
        <sz val="10"/>
        <color theme="1"/>
        <rFont val="Times New Roman"/>
        <family val="1"/>
      </rPr>
      <t xml:space="preserve">When the leave salary noted in </t>
    </r>
    <r>
      <rPr>
        <b/>
        <sz val="10"/>
        <color theme="1"/>
        <rFont val="Times New Roman"/>
        <family val="1"/>
      </rPr>
      <t>column 8</t>
    </r>
    <r>
      <rPr>
        <sz val="10"/>
        <color theme="1"/>
        <rFont val="Times New Roman"/>
        <family val="1"/>
      </rPr>
      <t xml:space="preserve"> differs from that based on the rate of pay noted in the last establishment return particulars of the calculation should be given in </t>
    </r>
    <r>
      <rPr>
        <b/>
        <sz val="10"/>
        <color theme="1"/>
        <rFont val="Times New Roman"/>
        <family val="1"/>
      </rPr>
      <t>form GA 91</t>
    </r>
    <r>
      <rPr>
        <sz val="10"/>
        <color theme="1"/>
        <rFont val="Times New Roman"/>
        <family val="1"/>
      </rPr>
      <t xml:space="preserve"> </t>
    </r>
  </si>
  <si>
    <t xml:space="preserve"> attached  to the first bill in which the  leave salary is drawn.   If the calculation involves pay drawn outside  the officers substantive section,references to the vouchers in which sums </t>
  </si>
  <si>
    <t xml:space="preserve"> were drawn should also be given.</t>
  </si>
  <si>
    <r>
      <rPr>
        <b/>
        <sz val="10"/>
        <color theme="1"/>
        <rFont val="Times New Roman"/>
        <family val="1"/>
      </rPr>
      <t>4.</t>
    </r>
    <r>
      <rPr>
        <sz val="10"/>
        <color theme="1"/>
        <rFont val="Times New Roman"/>
        <family val="1"/>
      </rPr>
      <t xml:space="preserve"> All changes in the personal of the permanent establishment due to retirements,transfers,deaths,and consequent new appointment and increases and decreases of cards or </t>
    </r>
  </si>
  <si>
    <t xml:space="preserve">   recorded. Vacancies against which officiating arrangements have been made should be shown  individually  and in full details. </t>
  </si>
  <si>
    <t xml:space="preserve">   establishmemt should be shown.The number of  posts left unfilled should be noted at the end off each section and if there is no unfilled post in any month of the facts should be </t>
  </si>
  <si>
    <t>ABSENTEE STATEMENT</t>
  </si>
  <si>
    <t>vuqifLFkfr fooj.k&amp;i=d</t>
  </si>
  <si>
    <t>ihys dyj dh lsy esa vko';drkuqlkj psUt djsa  A</t>
  </si>
  <si>
    <t>MARCH 2023</t>
  </si>
  <si>
    <t>APRIL 2023</t>
  </si>
  <si>
    <t>MAY 2023</t>
  </si>
  <si>
    <t>JUNE 2023</t>
  </si>
  <si>
    <t>JULY 2023</t>
  </si>
  <si>
    <t>AUGUST 2023</t>
  </si>
  <si>
    <t>SEPTEMBER  2023</t>
  </si>
  <si>
    <t>OCTOBER 2023</t>
  </si>
  <si>
    <t>NOVEMBER  2023</t>
  </si>
  <si>
    <t>DECEMBER  2023</t>
  </si>
  <si>
    <t>JANUARY 2024</t>
  </si>
  <si>
    <t>FEUBRUARY 2024</t>
  </si>
  <si>
    <t>LFkkbZ ofj"Brk lwph dzekad@f'kfojk@ek/;@ea=k@Mhihlh@ofj"Brk@22&amp;23 fnukad%&amp;09-09-2022 eas dza-la- 106 uEcj ij vafdr esjs inLFkkiu LFkku MkbZV cwUnh ds LFkku ij ftyk f'k{kk vf/kdkjh ¼eq[;ky;½]izkjafHkd ]jktleUn djus dh d`ik djsa</t>
  </si>
  <si>
    <t xml:space="preserve">   </t>
  </si>
  <si>
    <t xml:space="preserve">dzekad %&amp;                                       fnukad  </t>
  </si>
  <si>
    <t>106@21&amp;22</t>
  </si>
</sst>
</file>

<file path=xl/styles.xml><?xml version="1.0" encoding="utf-8"?>
<styleSheet xmlns="http://schemas.openxmlformats.org/spreadsheetml/2006/main">
  <numFmts count="8">
    <numFmt numFmtId="43" formatCode="_-* #,##0.00_-;\-* #,##0.00_-;_-* &quot;-&quot;??_-;_-@_-"/>
    <numFmt numFmtId="164" formatCode="_(* #,##0.00_);_(* \(#,##0.00\);_(* &quot;-&quot;??_);_(@_)"/>
    <numFmt numFmtId="165" formatCode="dd\-mm\-yyyy"/>
    <numFmt numFmtId="166" formatCode="0.0%"/>
    <numFmt numFmtId="167" formatCode="dddd"/>
    <numFmt numFmtId="168" formatCode="dd/mm/yyyy;@"/>
    <numFmt numFmtId="169" formatCode="[$-14009]dd\-mm\-yyyy;@"/>
    <numFmt numFmtId="170" formatCode="[$-F800]dddd\,\ mmmm\ dd\,\ yyyy"/>
  </numFmts>
  <fonts count="329">
    <font>
      <sz val="10"/>
      <name val="Arial"/>
    </font>
    <font>
      <sz val="14"/>
      <name val="Kruti Dev 010"/>
    </font>
    <font>
      <sz val="18"/>
      <name val="Kruti Dev 010"/>
    </font>
    <font>
      <sz val="12"/>
      <name val="Arial"/>
      <family val="2"/>
    </font>
    <font>
      <sz val="12"/>
      <name val="Kruti Dev 010"/>
    </font>
    <font>
      <sz val="8"/>
      <name val="Arial"/>
      <family val="2"/>
    </font>
    <font>
      <sz val="16"/>
      <name val="Kruti Dev 010"/>
    </font>
    <font>
      <sz val="11"/>
      <name val="Kruti Dev 010"/>
    </font>
    <font>
      <sz val="11"/>
      <name val="Arial"/>
      <family val="2"/>
    </font>
    <font>
      <sz val="14"/>
      <name val="Arial"/>
      <family val="2"/>
    </font>
    <font>
      <sz val="16"/>
      <name val="Arial"/>
      <family val="2"/>
    </font>
    <font>
      <sz val="9"/>
      <name val="Arial"/>
      <family val="2"/>
    </font>
    <font>
      <b/>
      <sz val="14"/>
      <name val="Kruti Dev 010"/>
    </font>
    <font>
      <sz val="12"/>
      <name val="DevLys 010"/>
    </font>
    <font>
      <sz val="10"/>
      <name val="DevLys 010"/>
    </font>
    <font>
      <b/>
      <sz val="16"/>
      <name val="Kruti Dev 010"/>
    </font>
    <font>
      <b/>
      <sz val="10"/>
      <name val="Arial"/>
      <family val="2"/>
    </font>
    <font>
      <b/>
      <sz val="11"/>
      <name val="Arial"/>
      <family val="2"/>
    </font>
    <font>
      <b/>
      <sz val="12"/>
      <name val="Kruti Dev 010"/>
    </font>
    <font>
      <b/>
      <sz val="14"/>
      <name val="Times New Roman"/>
      <family val="1"/>
    </font>
    <font>
      <b/>
      <sz val="16"/>
      <name val="DevLys 010"/>
    </font>
    <font>
      <sz val="14"/>
      <name val="DevLys 010"/>
    </font>
    <font>
      <sz val="12"/>
      <name val="Times New Roman"/>
      <family val="1"/>
    </font>
    <font>
      <sz val="11"/>
      <name val="DevLys 010"/>
    </font>
    <font>
      <b/>
      <sz val="11"/>
      <name val="Times New Roman"/>
      <family val="1"/>
    </font>
    <font>
      <b/>
      <sz val="20"/>
      <name val="Kruti Dev 010"/>
    </font>
    <font>
      <b/>
      <sz val="18"/>
      <name val="DevLys 010"/>
    </font>
    <font>
      <b/>
      <sz val="14"/>
      <name val="DevLys 010"/>
    </font>
    <font>
      <sz val="14"/>
      <name val="Times New Roman"/>
      <family val="1"/>
    </font>
    <font>
      <sz val="20"/>
      <name val="Times New Roman"/>
      <family val="1"/>
    </font>
    <font>
      <sz val="16"/>
      <name val="DevLys 010"/>
    </font>
    <font>
      <sz val="16"/>
      <name val="Times New Roman"/>
      <family val="1"/>
    </font>
    <font>
      <sz val="20"/>
      <name val="DevLys 010"/>
    </font>
    <font>
      <sz val="14"/>
      <color theme="1"/>
      <name val="DevLys 010"/>
    </font>
    <font>
      <sz val="11"/>
      <color theme="1"/>
      <name val="Times New Roman"/>
      <family val="1"/>
    </font>
    <font>
      <sz val="16"/>
      <color theme="1"/>
      <name val="DevLys 010"/>
    </font>
    <font>
      <b/>
      <sz val="14"/>
      <color theme="1"/>
      <name val="DevLys 010"/>
    </font>
    <font>
      <b/>
      <sz val="16"/>
      <color theme="1"/>
      <name val="Times New Roman"/>
      <family val="1"/>
    </font>
    <font>
      <b/>
      <sz val="14"/>
      <color theme="1"/>
      <name val="Times New Roman"/>
      <family val="1"/>
    </font>
    <font>
      <sz val="16"/>
      <color rgb="FFFF0000"/>
      <name val="Kruti Dev 010"/>
    </font>
    <font>
      <b/>
      <sz val="12"/>
      <name val="DevLys 010"/>
    </font>
    <font>
      <sz val="14"/>
      <color theme="1"/>
      <name val="Times New Roman"/>
      <family val="1"/>
    </font>
    <font>
      <b/>
      <sz val="10"/>
      <name val="Kruti Dev 010"/>
    </font>
    <font>
      <b/>
      <sz val="14"/>
      <color theme="1"/>
      <name val="Kruti Dev 010"/>
    </font>
    <font>
      <b/>
      <sz val="12"/>
      <name val="Kruti Dev 011"/>
    </font>
    <font>
      <b/>
      <sz val="11"/>
      <name val="Calibri"/>
      <family val="2"/>
    </font>
    <font>
      <b/>
      <sz val="11"/>
      <color rgb="FF0000FF"/>
      <name val="Calibri"/>
      <family val="2"/>
    </font>
    <font>
      <b/>
      <sz val="11"/>
      <color rgb="FF000000"/>
      <name val="Calibri"/>
      <family val="2"/>
    </font>
    <font>
      <b/>
      <sz val="11"/>
      <color rgb="FFC00000"/>
      <name val="Calibri"/>
      <family val="2"/>
    </font>
    <font>
      <b/>
      <sz val="11"/>
      <color rgb="FF0000FF"/>
      <name val="Times New Roman"/>
      <family val="1"/>
    </font>
    <font>
      <sz val="11"/>
      <name val="Calibri"/>
      <family val="2"/>
    </font>
    <font>
      <b/>
      <sz val="11"/>
      <color rgb="FFFF0000"/>
      <name val="Calibri"/>
      <family val="2"/>
    </font>
    <font>
      <b/>
      <sz val="14"/>
      <color rgb="FF000000"/>
      <name val="Calibri"/>
      <family val="2"/>
    </font>
    <font>
      <sz val="16"/>
      <color rgb="FF00B050"/>
      <name val="Kruti Dev 010"/>
    </font>
    <font>
      <sz val="16"/>
      <color rgb="FFFF0000"/>
      <name val="Times New Roman"/>
      <family val="1"/>
    </font>
    <font>
      <sz val="16"/>
      <color theme="0"/>
      <name val="Kruti Dev 010"/>
    </font>
    <font>
      <sz val="16"/>
      <color rgb="FFFF0000"/>
      <name val="DevLys 010"/>
    </font>
    <font>
      <sz val="16"/>
      <color rgb="FF00B050"/>
      <name val="DevLys 010"/>
    </font>
    <font>
      <sz val="16"/>
      <color rgb="FF00B0F0"/>
      <name val="Times New Roman"/>
      <family val="1"/>
    </font>
    <font>
      <sz val="16"/>
      <color rgb="FF00B050"/>
      <name val="Times New Roman"/>
      <family val="1"/>
    </font>
    <font>
      <b/>
      <sz val="22"/>
      <name val="DevLys 010"/>
    </font>
    <font>
      <b/>
      <sz val="28"/>
      <name val="DevLys 010"/>
    </font>
    <font>
      <b/>
      <sz val="16"/>
      <color rgb="FF000000"/>
      <name val="Calibri"/>
      <family val="2"/>
    </font>
    <font>
      <b/>
      <sz val="18"/>
      <color rgb="FF000000"/>
      <name val="Calibri"/>
      <family val="2"/>
    </font>
    <font>
      <sz val="8"/>
      <name val="DevLys 010"/>
    </font>
    <font>
      <b/>
      <sz val="8"/>
      <color theme="1"/>
      <name val="DevLys 010"/>
    </font>
    <font>
      <b/>
      <i/>
      <sz val="9"/>
      <color theme="1"/>
      <name val="Calibri"/>
      <family val="2"/>
      <scheme val="minor"/>
    </font>
    <font>
      <b/>
      <sz val="9"/>
      <color theme="1"/>
      <name val="DevLys 010"/>
    </font>
    <font>
      <b/>
      <sz val="9"/>
      <color theme="1"/>
      <name val="Calibri"/>
      <family val="2"/>
      <scheme val="minor"/>
    </font>
    <font>
      <sz val="9"/>
      <color theme="1"/>
      <name val="Calibri"/>
      <family val="2"/>
      <scheme val="minor"/>
    </font>
    <font>
      <b/>
      <sz val="9"/>
      <color theme="1"/>
      <name val="Times New Roman"/>
      <family val="1"/>
    </font>
    <font>
      <b/>
      <u/>
      <sz val="9"/>
      <color theme="1"/>
      <name val="DevLys 010"/>
    </font>
    <font>
      <sz val="9"/>
      <color theme="1"/>
      <name val="Times New Roman"/>
      <family val="1"/>
    </font>
    <font>
      <sz val="9"/>
      <color theme="1"/>
      <name val="DevLys 010"/>
    </font>
    <font>
      <i/>
      <sz val="9"/>
      <color theme="1"/>
      <name val="Calibri"/>
      <family val="2"/>
      <scheme val="minor"/>
    </font>
    <font>
      <b/>
      <sz val="9"/>
      <name val="Calibri"/>
      <family val="2"/>
      <scheme val="minor"/>
    </font>
    <font>
      <sz val="11"/>
      <color theme="1"/>
      <name val="Kruti Dev 010"/>
    </font>
    <font>
      <b/>
      <sz val="11"/>
      <color theme="1"/>
      <name val="Calibri"/>
      <family val="2"/>
      <scheme val="minor"/>
    </font>
    <font>
      <b/>
      <sz val="15"/>
      <name val="Kruti Dev 010"/>
    </font>
    <font>
      <b/>
      <sz val="16"/>
      <color theme="1"/>
      <name val="DevLys 010"/>
    </font>
    <font>
      <b/>
      <sz val="12"/>
      <color theme="1"/>
      <name val="DevLys 010"/>
    </font>
    <font>
      <b/>
      <sz val="12"/>
      <color theme="1"/>
      <name val="Times New Roman"/>
      <family val="1"/>
    </font>
    <font>
      <sz val="12"/>
      <color theme="1"/>
      <name val="DevLys 010"/>
    </font>
    <font>
      <sz val="12"/>
      <color theme="1"/>
      <name val="Calibri"/>
      <family val="2"/>
      <scheme val="minor"/>
    </font>
    <font>
      <sz val="24"/>
      <color rgb="FF000000"/>
      <name val="Kruti Dev 010"/>
    </font>
    <font>
      <b/>
      <sz val="14"/>
      <name val="Kruti Dev 011"/>
    </font>
    <font>
      <b/>
      <sz val="12"/>
      <color theme="1"/>
      <name val="Calibri"/>
      <family val="2"/>
      <scheme val="minor"/>
    </font>
    <font>
      <b/>
      <sz val="11"/>
      <color theme="1"/>
      <name val="Times New Roman"/>
      <family val="1"/>
    </font>
    <font>
      <sz val="11"/>
      <color theme="1"/>
      <name val="DevLys 010"/>
    </font>
    <font>
      <sz val="20"/>
      <name val="Kruti Dev 010"/>
    </font>
    <font>
      <sz val="10"/>
      <color theme="1"/>
      <name val="Kruti Dev 010"/>
    </font>
    <font>
      <b/>
      <sz val="11"/>
      <color theme="1"/>
      <name val="DevLys 010"/>
    </font>
    <font>
      <b/>
      <sz val="10"/>
      <color theme="1"/>
      <name val="DevLys 010"/>
    </font>
    <font>
      <b/>
      <sz val="8"/>
      <color theme="1"/>
      <name val="Kruti Dev 010"/>
    </font>
    <font>
      <b/>
      <sz val="7"/>
      <name val="Times New Roman"/>
      <family val="1"/>
    </font>
    <font>
      <b/>
      <sz val="11"/>
      <color rgb="FF000000"/>
      <name val="Kruti Dev 010"/>
    </font>
    <font>
      <sz val="10"/>
      <name val="Arial"/>
      <family val="2"/>
    </font>
    <font>
      <sz val="11"/>
      <color theme="0"/>
      <name val="Calibri"/>
      <family val="2"/>
      <scheme val="minor"/>
    </font>
    <font>
      <sz val="10"/>
      <color theme="1"/>
      <name val="DevLys 010"/>
    </font>
    <font>
      <sz val="18"/>
      <color theme="1"/>
      <name val="DevLys 010"/>
    </font>
    <font>
      <sz val="16"/>
      <color theme="1"/>
      <name val="Kruti Dev 010"/>
    </font>
    <font>
      <sz val="16"/>
      <color theme="1"/>
      <name val="Times New Roman"/>
      <family val="1"/>
    </font>
    <font>
      <sz val="14"/>
      <color theme="1"/>
      <name val="Kruti Dev 010"/>
    </font>
    <font>
      <sz val="12"/>
      <color theme="1"/>
      <name val="Kruti Dev 010"/>
    </font>
    <font>
      <sz val="11"/>
      <color theme="1"/>
      <name val="Calibri"/>
      <family val="2"/>
    </font>
    <font>
      <sz val="14"/>
      <color theme="1"/>
      <name val="Calibri"/>
      <family val="2"/>
      <scheme val="minor"/>
    </font>
    <font>
      <sz val="10"/>
      <color theme="1"/>
      <name val="Times New Roman"/>
      <family val="1"/>
    </font>
    <font>
      <b/>
      <sz val="10"/>
      <color theme="1"/>
      <name val="Times New Roman"/>
      <family val="1"/>
    </font>
    <font>
      <sz val="12"/>
      <color theme="1"/>
      <name val="Times New Roman"/>
      <family val="1"/>
    </font>
    <font>
      <sz val="20"/>
      <color theme="1"/>
      <name val="DevLys 010"/>
    </font>
    <font>
      <sz val="22"/>
      <color theme="1"/>
      <name val="DevLys 010"/>
    </font>
    <font>
      <b/>
      <sz val="24"/>
      <name val="DevLys 010"/>
    </font>
    <font>
      <b/>
      <sz val="13"/>
      <color theme="1"/>
      <name val="DevLys 010"/>
    </font>
    <font>
      <b/>
      <sz val="22"/>
      <color theme="1"/>
      <name val="DevLys 010"/>
    </font>
    <font>
      <b/>
      <sz val="24"/>
      <color theme="1"/>
      <name val="DevLys 010"/>
    </font>
    <font>
      <b/>
      <sz val="18"/>
      <color theme="1"/>
      <name val="DevLys 010"/>
    </font>
    <font>
      <b/>
      <sz val="18"/>
      <color theme="1"/>
      <name val="Kruti Dev 011"/>
    </font>
    <font>
      <b/>
      <sz val="18"/>
      <color theme="1"/>
      <name val="Kruti Dev 010"/>
    </font>
    <font>
      <sz val="18"/>
      <color theme="1"/>
      <name val="Kruti Dev 011"/>
    </font>
    <font>
      <sz val="16"/>
      <color theme="1"/>
      <name val="Kruti Dev 011"/>
    </font>
    <font>
      <sz val="18"/>
      <color theme="1"/>
      <name val="Times New Roman"/>
      <family val="1"/>
    </font>
    <font>
      <sz val="11"/>
      <name val="Kruti Dev 011"/>
    </font>
    <font>
      <b/>
      <sz val="18"/>
      <name val="Kruti Dev 011"/>
    </font>
    <font>
      <b/>
      <sz val="20"/>
      <name val="Times New Roman"/>
      <family val="1"/>
    </font>
    <font>
      <sz val="20"/>
      <name val="Kruti Dev 011"/>
    </font>
    <font>
      <sz val="12"/>
      <name val="DevLys 020 Thin"/>
    </font>
    <font>
      <sz val="16"/>
      <name val="Calibri"/>
      <family val="2"/>
    </font>
    <font>
      <sz val="16"/>
      <name val="DevLys 010 "/>
    </font>
    <font>
      <sz val="14"/>
      <name val="Book Antiqua"/>
      <family val="1"/>
    </font>
    <font>
      <sz val="14"/>
      <name val="Kruti Dev 011"/>
    </font>
    <font>
      <sz val="22"/>
      <name val="Kruti Dev 011"/>
    </font>
    <font>
      <b/>
      <sz val="10"/>
      <name val="Kruti Dev 011"/>
    </font>
    <font>
      <sz val="16"/>
      <name val="Kruti Dev 011"/>
    </font>
    <font>
      <sz val="12"/>
      <name val="Kruti Dev 011"/>
    </font>
    <font>
      <b/>
      <sz val="26"/>
      <name val="Kruti Dev 011"/>
    </font>
    <font>
      <sz val="48"/>
      <name val="Kruti Dev 011"/>
    </font>
    <font>
      <b/>
      <sz val="48"/>
      <name val="Kruti Dev 011"/>
    </font>
    <font>
      <sz val="36"/>
      <name val="Kruti Dev 011"/>
    </font>
    <font>
      <sz val="10"/>
      <name val="Kruti Dev 011"/>
    </font>
    <font>
      <b/>
      <sz val="20"/>
      <color theme="1"/>
      <name val="DevLys 010"/>
    </font>
    <font>
      <b/>
      <sz val="20"/>
      <color theme="1"/>
      <name val="Kruti Dev 010"/>
    </font>
    <font>
      <b/>
      <sz val="11"/>
      <color theme="1"/>
      <name val="Kruti Dev 010"/>
    </font>
    <font>
      <sz val="16"/>
      <color theme="1"/>
      <name val="Rupee"/>
    </font>
    <font>
      <b/>
      <sz val="16"/>
      <color theme="1"/>
      <name val="Calibri"/>
      <family val="2"/>
      <scheme val="minor"/>
    </font>
    <font>
      <sz val="16"/>
      <color theme="1"/>
      <name val="Calibri"/>
      <family val="2"/>
      <scheme val="minor"/>
    </font>
    <font>
      <b/>
      <sz val="20"/>
      <color theme="1"/>
      <name val="Calibri"/>
      <family val="2"/>
      <scheme val="minor"/>
    </font>
    <font>
      <b/>
      <sz val="24"/>
      <color theme="1"/>
      <name val="Calibri"/>
      <family val="2"/>
      <scheme val="minor"/>
    </font>
    <font>
      <sz val="22"/>
      <color theme="1"/>
      <name val="Kruti Dev 010"/>
    </font>
    <font>
      <sz val="18"/>
      <color theme="1"/>
      <name val="Kruti Dev 010"/>
    </font>
    <font>
      <sz val="22"/>
      <color theme="1"/>
      <name val="Times New Roman"/>
      <family val="1"/>
    </font>
    <font>
      <b/>
      <sz val="16"/>
      <color theme="1"/>
      <name val="Kruti Dev 010"/>
    </font>
    <font>
      <b/>
      <u/>
      <sz val="16"/>
      <color theme="1"/>
      <name val="Kruti Dev 010"/>
    </font>
    <font>
      <b/>
      <sz val="22"/>
      <color theme="1"/>
      <name val="Kruti Dev 010"/>
    </font>
    <font>
      <b/>
      <sz val="10"/>
      <color theme="1"/>
      <name val="Kruti Dev 010"/>
    </font>
    <font>
      <sz val="12"/>
      <name val="Arial Unicode MS"/>
      <family val="2"/>
    </font>
    <font>
      <sz val="13"/>
      <color theme="1"/>
      <name val="DevLys 010"/>
    </font>
    <font>
      <sz val="20"/>
      <color theme="1"/>
      <name val="Times New Roman"/>
      <family val="1"/>
    </font>
    <font>
      <sz val="14"/>
      <color theme="1"/>
      <name val="Kruti Dev 011"/>
    </font>
    <font>
      <b/>
      <sz val="14"/>
      <color theme="1"/>
      <name val="Kruti Dev 011"/>
    </font>
    <font>
      <sz val="10"/>
      <color theme="1"/>
      <name val="Kruti Dev 011"/>
    </font>
    <font>
      <sz val="8"/>
      <color theme="1"/>
      <name val="Times New Roman"/>
      <family val="1"/>
    </font>
    <font>
      <sz val="8"/>
      <color theme="1"/>
      <name val="Kruti Dev 011"/>
    </font>
    <font>
      <sz val="11"/>
      <color theme="1"/>
      <name val="Kruti Dev 011"/>
    </font>
    <font>
      <b/>
      <sz val="16"/>
      <color theme="1"/>
      <name val="Kruti Dev 011"/>
    </font>
    <font>
      <sz val="12"/>
      <color theme="1"/>
      <name val="Kruti Dev 011"/>
    </font>
    <font>
      <sz val="22"/>
      <color theme="1"/>
      <name val="Calibri"/>
      <family val="2"/>
      <scheme val="minor"/>
    </font>
    <font>
      <sz val="8"/>
      <color indexed="8"/>
      <name val="DevLys 010"/>
    </font>
    <font>
      <sz val="11"/>
      <name val="Times New Roman"/>
      <family val="1"/>
    </font>
    <font>
      <b/>
      <sz val="11"/>
      <name val="Kruti Dev 010"/>
    </font>
    <font>
      <sz val="8"/>
      <name val="Times New Roman"/>
      <family val="1"/>
    </font>
    <font>
      <sz val="7"/>
      <name val="Times New Roman"/>
      <family val="1"/>
    </font>
    <font>
      <sz val="7"/>
      <color theme="1"/>
      <name val="Times New Roman"/>
      <family val="1"/>
    </font>
    <font>
      <sz val="8"/>
      <color theme="1"/>
      <name val="DevLys 010"/>
    </font>
    <font>
      <b/>
      <sz val="14"/>
      <name val="Arial"/>
      <family val="2"/>
    </font>
    <font>
      <b/>
      <sz val="10"/>
      <name val="Times New Roman"/>
      <family val="1"/>
    </font>
    <font>
      <sz val="9"/>
      <name val="DevLys 010"/>
    </font>
    <font>
      <b/>
      <sz val="12"/>
      <name val="Times New Roman"/>
      <family val="1"/>
    </font>
    <font>
      <u/>
      <sz val="10"/>
      <color theme="10"/>
      <name val="Arial"/>
      <family val="2"/>
    </font>
    <font>
      <b/>
      <sz val="14"/>
      <color theme="10"/>
      <name val="Bookman Old Style"/>
      <family val="1"/>
    </font>
    <font>
      <sz val="20"/>
      <color theme="1"/>
      <name val="DevLys 020"/>
    </font>
    <font>
      <sz val="18"/>
      <color theme="1"/>
      <name val="DevLys 020"/>
    </font>
    <font>
      <sz val="22"/>
      <color rgb="FFFF0000"/>
      <name val="Kruti Dev 010"/>
    </font>
    <font>
      <sz val="10"/>
      <name val="Times New Roman"/>
      <family val="1"/>
    </font>
    <font>
      <sz val="9"/>
      <color theme="1"/>
      <name val="Kruti Dev 010"/>
    </font>
    <font>
      <sz val="18"/>
      <name val="DevLys 010"/>
    </font>
    <font>
      <b/>
      <sz val="11"/>
      <name val="DevLys 010"/>
    </font>
    <font>
      <b/>
      <sz val="16"/>
      <name val="Times New Roman"/>
      <family val="1"/>
    </font>
    <font>
      <sz val="20"/>
      <name val="Arial"/>
      <family val="2"/>
    </font>
    <font>
      <b/>
      <sz val="12"/>
      <color theme="1"/>
      <name val="Kruti Dev 010"/>
    </font>
    <font>
      <sz val="10"/>
      <color theme="1"/>
      <name val="Arial"/>
      <family val="2"/>
    </font>
    <font>
      <sz val="10"/>
      <color theme="1"/>
      <name val="Arial"/>
      <family val="2"/>
    </font>
    <font>
      <b/>
      <sz val="20"/>
      <name val="Kruti Dev 011"/>
    </font>
    <font>
      <b/>
      <sz val="20"/>
      <name val="DevLys 010"/>
    </font>
    <font>
      <sz val="18"/>
      <name val="Kruti Dev 011"/>
    </font>
    <font>
      <sz val="16"/>
      <color rgb="FFFFFF00"/>
      <name val="DevLys 010"/>
    </font>
    <font>
      <sz val="10"/>
      <name val="Kruti Dev 010"/>
    </font>
    <font>
      <sz val="11"/>
      <color rgb="FFFFFFFF"/>
      <name val="DevLys 010"/>
    </font>
    <font>
      <shadow/>
      <sz val="11"/>
      <color rgb="FFFFFFFF"/>
      <name val="DevLys 010"/>
    </font>
    <font>
      <b/>
      <sz val="9"/>
      <name val="Arial"/>
      <family val="2"/>
    </font>
    <font>
      <sz val="9"/>
      <name val="Times New Roman"/>
      <family val="1"/>
    </font>
    <font>
      <b/>
      <sz val="18"/>
      <name val="Kruti Dev 010"/>
    </font>
    <font>
      <sz val="20"/>
      <color rgb="FFFFFF00"/>
      <name val="DevLys 010"/>
    </font>
    <font>
      <sz val="20"/>
      <color rgb="FFFFFFFF"/>
      <name val="DevLys 010"/>
    </font>
    <font>
      <b/>
      <u/>
      <sz val="11"/>
      <color theme="1"/>
      <name val="Calibri"/>
      <family val="2"/>
      <scheme val="minor"/>
    </font>
    <font>
      <sz val="10"/>
      <color theme="1"/>
      <name val="Calibri"/>
      <family val="2"/>
      <scheme val="minor"/>
    </font>
    <font>
      <b/>
      <sz val="10"/>
      <color theme="1"/>
      <name val="Calibri"/>
      <family val="2"/>
      <scheme val="minor"/>
    </font>
    <font>
      <sz val="22"/>
      <name val="DevLys 010"/>
    </font>
    <font>
      <sz val="18"/>
      <name val="Times New Roman"/>
      <family val="1"/>
    </font>
    <font>
      <b/>
      <sz val="10"/>
      <name val="DevLys 010"/>
    </font>
    <font>
      <b/>
      <sz val="22"/>
      <name val="Kruti Dev 010"/>
    </font>
    <font>
      <sz val="12"/>
      <name val="Calibri"/>
      <family val="2"/>
      <scheme val="minor"/>
    </font>
    <font>
      <b/>
      <sz val="12"/>
      <name val="Calibri"/>
      <family val="2"/>
      <scheme val="minor"/>
    </font>
    <font>
      <b/>
      <sz val="12"/>
      <name val="Arial"/>
      <family val="2"/>
    </font>
    <font>
      <sz val="10"/>
      <name val="Calibri"/>
      <family val="2"/>
      <scheme val="minor"/>
    </font>
    <font>
      <b/>
      <sz val="8"/>
      <name val="Kruti Dev 010"/>
    </font>
    <font>
      <sz val="12"/>
      <name val="Calibri"/>
      <family val="2"/>
    </font>
    <font>
      <b/>
      <sz val="13"/>
      <name val="DevLys 010"/>
    </font>
    <font>
      <sz val="13.5"/>
      <color theme="1"/>
      <name val="DevLys 010"/>
    </font>
    <font>
      <sz val="13"/>
      <color theme="1"/>
      <name val="Times New Roman"/>
      <family val="1"/>
    </font>
    <font>
      <sz val="10"/>
      <color theme="1"/>
      <name val="Arial Narrow"/>
      <family val="2"/>
    </font>
    <font>
      <sz val="13"/>
      <name val="Times New Roman"/>
      <family val="1"/>
    </font>
    <font>
      <b/>
      <sz val="12"/>
      <color rgb="FFFF0000"/>
      <name val="Calibri"/>
      <family val="2"/>
    </font>
    <font>
      <b/>
      <sz val="18"/>
      <name val="Times New Roman"/>
      <family val="1"/>
    </font>
    <font>
      <sz val="10"/>
      <name val="Arial"/>
      <family val="2"/>
    </font>
    <font>
      <b/>
      <i/>
      <sz val="10"/>
      <name val="Arial"/>
      <family val="2"/>
    </font>
    <font>
      <i/>
      <sz val="10"/>
      <name val="Arial"/>
      <family val="2"/>
    </font>
    <font>
      <b/>
      <i/>
      <sz val="11"/>
      <name val="Arial"/>
      <family val="2"/>
    </font>
    <font>
      <b/>
      <i/>
      <sz val="9"/>
      <name val="Arial"/>
      <family val="2"/>
    </font>
    <font>
      <b/>
      <sz val="8"/>
      <name val="Times New Roman"/>
      <family val="1"/>
    </font>
    <font>
      <b/>
      <sz val="8"/>
      <color theme="1"/>
      <name val="Calibri"/>
      <family val="2"/>
    </font>
    <font>
      <b/>
      <sz val="7"/>
      <color theme="1"/>
      <name val="Times New Roman"/>
      <family val="1"/>
    </font>
    <font>
      <b/>
      <sz val="5"/>
      <color theme="1"/>
      <name val="Times New Roman"/>
      <family val="1"/>
    </font>
    <font>
      <sz val="9"/>
      <name val="Kruti Dev 010"/>
    </font>
    <font>
      <sz val="8"/>
      <name val="Kruti Dev 010"/>
    </font>
    <font>
      <sz val="12"/>
      <color rgb="FF00B050"/>
      <name val="Kruti Dev 010"/>
    </font>
    <font>
      <b/>
      <sz val="7"/>
      <color theme="1"/>
      <name val="DevLys 010"/>
    </font>
    <font>
      <sz val="12"/>
      <color rgb="FFFF0000"/>
      <name val="Times New Roman"/>
      <family val="1"/>
    </font>
    <font>
      <sz val="12"/>
      <color rgb="FF00B050"/>
      <name val="Times New Roman"/>
      <family val="1"/>
    </font>
    <font>
      <sz val="14"/>
      <color rgb="FFFF0000"/>
      <name val="Times New Roman"/>
      <family val="1"/>
    </font>
    <font>
      <sz val="9"/>
      <color rgb="FFFFFFFF"/>
      <name val="Mangal"/>
    </font>
    <font>
      <sz val="9"/>
      <color rgb="FFFFFFFF"/>
      <name val="DevLys 010"/>
    </font>
    <font>
      <sz val="12"/>
      <color rgb="FFFFFFFF"/>
      <name val="Times New Roman"/>
      <family val="1"/>
    </font>
    <font>
      <sz val="12"/>
      <color rgb="FFFFFFFF"/>
      <name val="DevLys 010"/>
    </font>
    <font>
      <sz val="14"/>
      <color rgb="FFFFFFFF"/>
      <name val="Times New Roman"/>
      <family val="1"/>
    </font>
    <font>
      <sz val="14"/>
      <color rgb="FFFFFFFF"/>
      <name val="DevLys 010"/>
    </font>
    <font>
      <sz val="18"/>
      <color rgb="FFFF0000"/>
      <name val="Arial"/>
      <family val="2"/>
    </font>
    <font>
      <sz val="26"/>
      <color theme="1"/>
      <name val="DevLys 010"/>
    </font>
    <font>
      <b/>
      <sz val="14"/>
      <color theme="1"/>
      <name val="Calibri"/>
      <family val="2"/>
      <scheme val="minor"/>
    </font>
    <font>
      <b/>
      <sz val="26"/>
      <color theme="1"/>
      <name val="Kruti Dev 010"/>
    </font>
    <font>
      <b/>
      <sz val="14"/>
      <color theme="1"/>
      <name val="New times roman"/>
    </font>
    <font>
      <b/>
      <sz val="9"/>
      <color theme="1"/>
      <name val="Kruti Dev 010"/>
    </font>
    <font>
      <sz val="11"/>
      <color rgb="FFFFFFFF"/>
      <name val="Times New Roman"/>
      <family val="1"/>
    </font>
    <font>
      <sz val="18"/>
      <color rgb="FF00B050"/>
      <name val="Arial"/>
      <family val="2"/>
    </font>
    <font>
      <sz val="14"/>
      <color rgb="FFFF0000"/>
      <name val="DevLys 010"/>
    </font>
    <font>
      <sz val="16"/>
      <name val="Calibri"/>
      <family val="2"/>
      <scheme val="minor"/>
    </font>
    <font>
      <b/>
      <sz val="24"/>
      <color theme="1"/>
      <name val="Kruti Dev 010"/>
    </font>
    <font>
      <b/>
      <sz val="11"/>
      <color theme="1"/>
      <name val="Kruti Dev 011"/>
    </font>
    <font>
      <b/>
      <sz val="10"/>
      <color theme="1"/>
      <name val="Kruti Dev 011"/>
    </font>
    <font>
      <b/>
      <sz val="18"/>
      <color theme="1"/>
      <name val="Calibri"/>
      <family val="2"/>
      <scheme val="minor"/>
    </font>
    <font>
      <b/>
      <sz val="10"/>
      <color theme="1"/>
      <name val="Arial"/>
      <family val="2"/>
    </font>
    <font>
      <sz val="6"/>
      <name val="Arial"/>
      <family val="2"/>
    </font>
    <font>
      <sz val="13"/>
      <color theme="1"/>
      <name val="Arial Narrow"/>
      <family val="2"/>
    </font>
    <font>
      <sz val="27"/>
      <color rgb="FFFF0000"/>
      <name val="Kruti Dev 010"/>
    </font>
    <font>
      <b/>
      <sz val="11"/>
      <color theme="1"/>
      <name val="Arial"/>
      <family val="2"/>
    </font>
    <font>
      <sz val="16"/>
      <color rgb="FF002060"/>
      <name val="Kruti Dev 010"/>
    </font>
    <font>
      <sz val="13"/>
      <name val="DevLys 010"/>
    </font>
    <font>
      <sz val="13"/>
      <name val="Calibri"/>
      <family val="2"/>
      <scheme val="minor"/>
    </font>
    <font>
      <sz val="11"/>
      <name val="Calibri"/>
      <family val="2"/>
      <scheme val="minor"/>
    </font>
    <font>
      <b/>
      <sz val="12"/>
      <color rgb="FF7030A0"/>
      <name val="Times New Roman"/>
      <family val="1"/>
    </font>
    <font>
      <b/>
      <sz val="12"/>
      <color theme="0"/>
      <name val="Times New Roman"/>
      <family val="1"/>
    </font>
    <font>
      <sz val="8"/>
      <color theme="1"/>
      <name val="Arial"/>
      <family val="2"/>
    </font>
    <font>
      <b/>
      <i/>
      <sz val="12"/>
      <name val="DevLys 010"/>
    </font>
    <font>
      <b/>
      <i/>
      <sz val="10"/>
      <name val="Calibri"/>
      <family val="2"/>
      <scheme val="minor"/>
    </font>
    <font>
      <b/>
      <sz val="10"/>
      <name val="Calibri"/>
      <family val="2"/>
      <scheme val="minor"/>
    </font>
    <font>
      <i/>
      <sz val="10"/>
      <name val="Calibri"/>
      <family val="2"/>
      <scheme val="minor"/>
    </font>
    <font>
      <sz val="10"/>
      <name val="Calibri"/>
      <family val="2"/>
    </font>
    <font>
      <sz val="10"/>
      <name val="DevLys 010 "/>
    </font>
    <font>
      <b/>
      <i/>
      <sz val="10"/>
      <name val="Times New Roman"/>
      <family val="1"/>
    </font>
    <font>
      <b/>
      <sz val="20"/>
      <color theme="1"/>
      <name val="Times New Roman"/>
      <family val="1"/>
    </font>
    <font>
      <b/>
      <sz val="16"/>
      <color rgb="FFFF0000"/>
      <name val="Algerian"/>
      <family val="5"/>
    </font>
    <font>
      <b/>
      <sz val="26"/>
      <color theme="0"/>
      <name val="Times New Roman"/>
      <family val="1"/>
    </font>
    <font>
      <b/>
      <sz val="24"/>
      <name val="Arial"/>
      <family val="2"/>
    </font>
    <font>
      <b/>
      <sz val="10"/>
      <color theme="0"/>
      <name val="Arial"/>
      <family val="2"/>
    </font>
    <font>
      <b/>
      <sz val="13"/>
      <name val="Calibri"/>
      <family val="2"/>
      <scheme val="minor"/>
    </font>
    <font>
      <b/>
      <sz val="36"/>
      <color theme="0"/>
      <name val="Arial"/>
      <family val="2"/>
    </font>
    <font>
      <sz val="22"/>
      <color rgb="FFFF0000"/>
      <name val="Arial"/>
      <family val="2"/>
    </font>
    <font>
      <b/>
      <i/>
      <u/>
      <sz val="14"/>
      <name val="Calibri"/>
      <family val="2"/>
      <scheme val="minor"/>
    </font>
    <font>
      <i/>
      <sz val="11"/>
      <name val="Calibri"/>
      <family val="2"/>
      <scheme val="minor"/>
    </font>
    <font>
      <b/>
      <i/>
      <sz val="11"/>
      <name val="Calibri"/>
      <family val="2"/>
      <scheme val="minor"/>
    </font>
    <font>
      <sz val="13"/>
      <name val="Kruti Dev 010"/>
    </font>
    <font>
      <i/>
      <sz val="12"/>
      <name val="Calibri"/>
      <family val="2"/>
      <scheme val="minor"/>
    </font>
    <font>
      <b/>
      <sz val="11"/>
      <name val="Calibri"/>
      <family val="2"/>
      <scheme val="minor"/>
    </font>
    <font>
      <b/>
      <u/>
      <sz val="16"/>
      <color theme="1"/>
      <name val="Calibri"/>
      <family val="2"/>
      <scheme val="minor"/>
    </font>
    <font>
      <i/>
      <u/>
      <sz val="14"/>
      <color theme="1"/>
      <name val="Calibri"/>
      <family val="2"/>
      <scheme val="minor"/>
    </font>
    <font>
      <sz val="11"/>
      <color indexed="8"/>
      <name val="Times New Roman"/>
      <family val="1"/>
    </font>
    <font>
      <sz val="11"/>
      <color rgb="FF000000"/>
      <name val="Calibri"/>
      <family val="2"/>
      <scheme val="minor"/>
    </font>
    <font>
      <sz val="8"/>
      <name val="Calibri"/>
      <family val="2"/>
      <scheme val="minor"/>
    </font>
    <font>
      <b/>
      <sz val="18"/>
      <color theme="0"/>
      <name val="Times New Roman"/>
      <family val="1"/>
    </font>
    <font>
      <sz val="11"/>
      <color theme="1"/>
      <name val="Calibri"/>
      <family val="2"/>
      <scheme val="minor"/>
    </font>
    <font>
      <sz val="7"/>
      <color theme="1"/>
      <name val="DevLys 010"/>
    </font>
    <font>
      <b/>
      <sz val="7"/>
      <name val="Kruti Dev 010"/>
    </font>
    <font>
      <b/>
      <sz val="13.3"/>
      <color theme="1"/>
      <name val="DevLys 010"/>
    </font>
    <font>
      <b/>
      <sz val="14"/>
      <color rgb="FF0070C0"/>
      <name val="DevLys 010"/>
    </font>
    <font>
      <b/>
      <sz val="16"/>
      <color rgb="FF0070C0"/>
      <name val="DevLys 010"/>
    </font>
    <font>
      <b/>
      <sz val="12"/>
      <color rgb="FF0070C0"/>
      <name val="Times New Roman"/>
      <family val="1"/>
    </font>
    <font>
      <b/>
      <sz val="10"/>
      <color rgb="FF00B0F0"/>
      <name val="Arial"/>
      <family val="2"/>
    </font>
    <font>
      <sz val="18"/>
      <name val="Arial"/>
      <family val="2"/>
    </font>
    <font>
      <b/>
      <sz val="22"/>
      <name val="Kruti Dev 011"/>
    </font>
    <font>
      <b/>
      <sz val="12"/>
      <color rgb="FF000000"/>
      <name val="Kruti Dev 010"/>
    </font>
    <font>
      <b/>
      <u/>
      <sz val="20"/>
      <color rgb="FF000000"/>
      <name val="Kruti Dev 010"/>
    </font>
    <font>
      <sz val="11"/>
      <name val="DevLys 011"/>
    </font>
    <font>
      <sz val="7"/>
      <name val="DevLys 010"/>
    </font>
    <font>
      <b/>
      <i/>
      <sz val="11"/>
      <name val="Kruti Dev 010"/>
    </font>
    <font>
      <b/>
      <sz val="20"/>
      <color rgb="FFFF0000"/>
      <name val="Times New Roman"/>
      <family val="1"/>
    </font>
    <font>
      <b/>
      <sz val="16"/>
      <color rgb="FF00B050"/>
      <name val="Times New Roman"/>
      <family val="1"/>
    </font>
    <font>
      <b/>
      <sz val="11"/>
      <color rgb="FFFF0000"/>
      <name val="Times New Roman"/>
      <family val="1"/>
    </font>
    <font>
      <sz val="16"/>
      <color theme="1"/>
      <name val="Calibri"/>
      <family val="2"/>
    </font>
    <font>
      <sz val="20"/>
      <color theme="1"/>
      <name val="Kruti Dev 011"/>
    </font>
    <font>
      <b/>
      <sz val="20"/>
      <color theme="1"/>
      <name val="Kruti Dev 011"/>
    </font>
    <font>
      <sz val="18"/>
      <color rgb="FFFFFF00"/>
      <name val="DevLys 010"/>
    </font>
    <font>
      <b/>
      <sz val="16"/>
      <color rgb="FFFF0000"/>
      <name val="DevLys 010"/>
    </font>
    <font>
      <b/>
      <sz val="16"/>
      <color rgb="FFC00000"/>
      <name val="DevLys 010"/>
    </font>
    <font>
      <b/>
      <sz val="16"/>
      <color rgb="FFC00000"/>
      <name val="Kruti Dev 010"/>
    </font>
    <font>
      <b/>
      <sz val="14"/>
      <color rgb="FF00B0F0"/>
      <name val="DevLys 010"/>
    </font>
    <font>
      <b/>
      <sz val="14"/>
      <color rgb="FFC00000"/>
      <name val="DevLys 010"/>
    </font>
    <font>
      <sz val="14"/>
      <name val="Calibri"/>
      <family val="2"/>
      <scheme val="minor"/>
    </font>
    <font>
      <b/>
      <i/>
      <sz val="12"/>
      <name val="Times New Roman"/>
      <family val="1"/>
    </font>
    <font>
      <b/>
      <u/>
      <sz val="12"/>
      <name val="DevLys 010"/>
    </font>
    <font>
      <b/>
      <sz val="8"/>
      <color theme="1"/>
      <name val="Times New Roman"/>
      <family val="1"/>
    </font>
  </fonts>
  <fills count="24">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rgb="FFFFC000"/>
        <bgColor theme="9" tint="0.79998168889431442"/>
      </patternFill>
    </fill>
    <fill>
      <patternFill patternType="solid">
        <fgColor rgb="FF7030A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theme="1"/>
        <bgColor indexed="64"/>
      </patternFill>
    </fill>
    <fill>
      <patternFill patternType="solid">
        <fgColor theme="9"/>
        <bgColor indexed="64"/>
      </patternFill>
    </fill>
    <fill>
      <patternFill patternType="solid">
        <fgColor them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indexed="42"/>
        <bgColor indexed="64"/>
      </patternFill>
    </fill>
    <fill>
      <patternFill patternType="solid">
        <fgColor rgb="FF0000FF"/>
        <bgColor indexed="64"/>
      </patternFill>
    </fill>
    <fill>
      <patternFill patternType="solid">
        <fgColor rgb="FF00B050"/>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rgb="FF0000FF"/>
      </left>
      <right/>
      <top style="thin">
        <color rgb="FF0000FF"/>
      </top>
      <bottom/>
      <diagonal/>
    </border>
    <border>
      <left/>
      <right/>
      <top style="thin">
        <color rgb="FF0000FF"/>
      </top>
      <bottom/>
      <diagonal/>
    </border>
    <border>
      <left/>
      <right style="thin">
        <color rgb="FF000000"/>
      </right>
      <top style="thin">
        <color rgb="FF0000FF"/>
      </top>
      <bottom/>
      <diagonal/>
    </border>
    <border>
      <left style="thin">
        <color rgb="FF000000"/>
      </left>
      <right/>
      <top style="thin">
        <color rgb="FF0000FF"/>
      </top>
      <bottom/>
      <diagonal/>
    </border>
    <border>
      <left/>
      <right style="thin">
        <color rgb="FF0000FF"/>
      </right>
      <top style="thin">
        <color rgb="FF0000FF"/>
      </top>
      <bottom/>
      <diagonal/>
    </border>
    <border>
      <left style="thin">
        <color rgb="FF0000FF"/>
      </left>
      <right/>
      <top/>
      <bottom style="thin">
        <color rgb="FF0000FF"/>
      </bottom>
      <diagonal/>
    </border>
    <border>
      <left/>
      <right/>
      <top/>
      <bottom style="thin">
        <color rgb="FF0000FF"/>
      </bottom>
      <diagonal/>
    </border>
    <border>
      <left/>
      <right style="thin">
        <color rgb="FF000000"/>
      </right>
      <top/>
      <bottom style="thin">
        <color rgb="FF0000FF"/>
      </bottom>
      <diagonal/>
    </border>
    <border>
      <left style="thin">
        <color rgb="FF000000"/>
      </left>
      <right/>
      <top/>
      <bottom style="thin">
        <color rgb="FF0000FF"/>
      </bottom>
      <diagonal/>
    </border>
    <border>
      <left/>
      <right style="thin">
        <color rgb="FF0000FF"/>
      </right>
      <top/>
      <bottom style="thin">
        <color rgb="FF0000FF"/>
      </bottom>
      <diagonal/>
    </border>
    <border>
      <left style="thin">
        <color rgb="FF0000FF"/>
      </left>
      <right style="thin">
        <color rgb="FF000000"/>
      </right>
      <top style="thin">
        <color rgb="FF0000FF"/>
      </top>
      <bottom/>
      <diagonal/>
    </border>
    <border>
      <left style="thin">
        <color rgb="FF000000"/>
      </left>
      <right style="thin">
        <color rgb="FF0000FF"/>
      </right>
      <top style="thin">
        <color rgb="FF0000FF"/>
      </top>
      <bottom/>
      <diagonal/>
    </border>
    <border>
      <left style="thin">
        <color rgb="FF0000FF"/>
      </left>
      <right style="thin">
        <color rgb="FF0000FF"/>
      </right>
      <top style="thin">
        <color rgb="FF0000FF"/>
      </top>
      <bottom/>
      <diagonal/>
    </border>
    <border>
      <left style="thin">
        <color rgb="FF0000FF"/>
      </left>
      <right style="thin">
        <color rgb="FF000000"/>
      </right>
      <top/>
      <bottom style="thin">
        <color rgb="FF0000FF"/>
      </bottom>
      <diagonal/>
    </border>
    <border>
      <left style="thin">
        <color rgb="FF000000"/>
      </left>
      <right style="thin">
        <color rgb="FF0000FF"/>
      </right>
      <top/>
      <bottom/>
      <diagonal/>
    </border>
    <border>
      <left style="thin">
        <color rgb="FF0000FF"/>
      </left>
      <right/>
      <top/>
      <bottom/>
      <diagonal/>
    </border>
    <border>
      <left/>
      <right style="thin">
        <color rgb="FF0000FF"/>
      </right>
      <top/>
      <bottom/>
      <diagonal/>
    </border>
    <border>
      <left style="thin">
        <color rgb="FF0000FF"/>
      </left>
      <right style="thin">
        <color rgb="FF0000FF"/>
      </right>
      <top/>
      <bottom/>
      <diagonal/>
    </border>
    <border>
      <left style="thin">
        <color rgb="FF0000FF"/>
      </left>
      <right style="thin">
        <color rgb="FF0000FF"/>
      </right>
      <top style="thin">
        <color rgb="FF0000FF"/>
      </top>
      <bottom style="thin">
        <color rgb="FF0000FF"/>
      </bottom>
      <diagonal/>
    </border>
    <border>
      <left style="thin">
        <color rgb="FF0000FF"/>
      </left>
      <right style="thin">
        <color rgb="FF000000"/>
      </right>
      <top style="thin">
        <color rgb="FF0000FF"/>
      </top>
      <bottom style="thin">
        <color rgb="FF0000FF"/>
      </bottom>
      <diagonal/>
    </border>
    <border>
      <left style="thin">
        <color rgb="FF000000"/>
      </left>
      <right style="thin">
        <color rgb="FF0000FF"/>
      </right>
      <top/>
      <bottom style="thin">
        <color rgb="FF0000FF"/>
      </bottom>
      <diagonal/>
    </border>
    <border>
      <left style="thin">
        <color rgb="FF0000FF"/>
      </left>
      <right style="thin">
        <color rgb="FF0000FF"/>
      </right>
      <top/>
      <bottom style="thin">
        <color rgb="FF0000FF"/>
      </bottom>
      <diagonal/>
    </border>
    <border>
      <left style="thin">
        <color rgb="FF000000"/>
      </left>
      <right style="thin">
        <color rgb="FF0000FF"/>
      </right>
      <top style="thin">
        <color rgb="FF0000FF"/>
      </top>
      <bottom style="thin">
        <color rgb="FF0000FF"/>
      </bottom>
      <diagonal/>
    </border>
    <border>
      <left style="thin">
        <color rgb="FF0000FF"/>
      </left>
      <right/>
      <top style="thin">
        <color rgb="FF0000FF"/>
      </top>
      <bottom style="thin">
        <color rgb="FF0000FF"/>
      </bottom>
      <diagonal/>
    </border>
    <border>
      <left/>
      <right/>
      <top style="thin">
        <color rgb="FF0000FF"/>
      </top>
      <bottom style="thin">
        <color rgb="FF0000FF"/>
      </bottom>
      <diagonal/>
    </border>
    <border>
      <left/>
      <right style="thin">
        <color rgb="FF0000FF"/>
      </right>
      <top style="thin">
        <color rgb="FF0000FF"/>
      </top>
      <bottom style="thin">
        <color rgb="FF0000FF"/>
      </bottom>
      <diagonal/>
    </border>
    <border>
      <left style="thin">
        <color rgb="FF0000FF"/>
      </left>
      <right style="thin">
        <color rgb="FF0000FF"/>
      </right>
      <top style="thin">
        <color rgb="FF0000FF"/>
      </top>
      <bottom style="thin">
        <color rgb="FF000000"/>
      </bottom>
      <diagonal/>
    </border>
    <border>
      <left style="thin">
        <color rgb="FF0000FF"/>
      </left>
      <right style="thin">
        <color rgb="FF000000"/>
      </right>
      <top style="thin">
        <color rgb="FF0000FF"/>
      </top>
      <bottom style="thin">
        <color rgb="FF000000"/>
      </bottom>
      <diagonal/>
    </border>
    <border>
      <left style="thin">
        <color rgb="FF000000"/>
      </left>
      <right/>
      <top style="thin">
        <color rgb="FF000000"/>
      </top>
      <bottom/>
      <diagonal/>
    </border>
    <border>
      <left/>
      <right style="thin">
        <color rgb="FF0000FF"/>
      </right>
      <top style="thin">
        <color rgb="FF000000"/>
      </top>
      <bottom/>
      <diagonal/>
    </border>
    <border>
      <left style="thin">
        <color rgb="FF000000"/>
      </left>
      <right/>
      <top/>
      <bottom/>
      <diagonal/>
    </border>
    <border>
      <left style="thin">
        <color rgb="FF000000"/>
      </left>
      <right/>
      <top style="thin">
        <color rgb="FF000000"/>
      </top>
      <bottom style="thin">
        <color rgb="FF0000FF"/>
      </bottom>
      <diagonal/>
    </border>
    <border>
      <left/>
      <right/>
      <top style="thin">
        <color rgb="FF000000"/>
      </top>
      <bottom style="thin">
        <color rgb="FF0000FF"/>
      </bottom>
      <diagonal/>
    </border>
    <border>
      <left/>
      <right style="thin">
        <color rgb="FF0000FF"/>
      </right>
      <top style="thin">
        <color rgb="FF000000"/>
      </top>
      <bottom style="thin">
        <color rgb="FF0000FF"/>
      </bottom>
      <diagonal/>
    </border>
    <border>
      <left style="thin">
        <color rgb="FF000000"/>
      </left>
      <right/>
      <top style="thin">
        <color rgb="FF0000FF"/>
      </top>
      <bottom style="thin">
        <color rgb="FF0000FF"/>
      </bottom>
      <diagonal/>
    </border>
    <border>
      <left style="thin">
        <color rgb="FF0000FF"/>
      </left>
      <right style="thin">
        <color rgb="FF0000FF"/>
      </right>
      <top style="thin">
        <color rgb="FF000000"/>
      </top>
      <bottom style="thin">
        <color rgb="FF0000FF"/>
      </bottom>
      <diagonal/>
    </border>
    <border>
      <left style="thin">
        <color rgb="FF000000"/>
      </left>
      <right style="thin">
        <color rgb="FF0000FF"/>
      </right>
      <top style="thin">
        <color rgb="FF000000"/>
      </top>
      <bottom/>
      <diagonal/>
    </border>
    <border>
      <left/>
      <right style="thin">
        <color rgb="FF000000"/>
      </right>
      <top style="thin">
        <color rgb="FF0000FF"/>
      </top>
      <bottom style="thin">
        <color rgb="FF0000FF"/>
      </bottom>
      <diagonal/>
    </border>
    <border>
      <left style="thin">
        <color rgb="FF000000"/>
      </left>
      <right/>
      <top/>
      <bottom style="thin">
        <color rgb="FF000000"/>
      </bottom>
      <diagonal/>
    </border>
    <border>
      <left/>
      <right style="thin">
        <color rgb="FF0000FF"/>
      </right>
      <top/>
      <bottom style="thin">
        <color rgb="FF000000"/>
      </bottom>
      <diagonal/>
    </border>
    <border>
      <left style="thin">
        <color rgb="FF0000FF"/>
      </left>
      <right/>
      <top style="thin">
        <color rgb="FF000000"/>
      </top>
      <bottom style="thin">
        <color rgb="FF0000F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theme="6" tint="-0.249977111117893"/>
      </bottom>
      <diagonal/>
    </border>
    <border>
      <left/>
      <right/>
      <top/>
      <bottom style="thin">
        <color theme="6" tint="-0.249977111117893"/>
      </bottom>
      <diagonal/>
    </border>
    <border>
      <left/>
      <right style="medium">
        <color indexed="64"/>
      </right>
      <top/>
      <bottom style="thin">
        <color theme="6" tint="-0.249977111117893"/>
      </bottom>
      <diagonal/>
    </border>
    <border>
      <left/>
      <right/>
      <top style="thin">
        <color theme="6" tint="-0.249977111117893"/>
      </top>
      <bottom/>
      <diagonal/>
    </border>
    <border>
      <left/>
      <right style="medium">
        <color indexed="64"/>
      </right>
      <top style="thin">
        <color theme="6" tint="-0.249977111117893"/>
      </top>
      <bottom/>
      <diagonal/>
    </border>
    <border>
      <left style="medium">
        <color indexed="64"/>
      </left>
      <right style="thin">
        <color theme="6" tint="-0.249977111117893"/>
      </right>
      <top/>
      <bottom style="thin">
        <color theme="6" tint="-0.249977111117893"/>
      </bottom>
      <diagonal/>
    </border>
    <border>
      <left style="thin">
        <color theme="6" tint="-0.249977111117893"/>
      </left>
      <right style="thin">
        <color theme="6" tint="-0.249977111117893"/>
      </right>
      <top/>
      <bottom style="thin">
        <color theme="6" tint="-0.249977111117893"/>
      </bottom>
      <diagonal/>
    </border>
    <border>
      <left style="thin">
        <color theme="6" tint="-0.249977111117893"/>
      </left>
      <right/>
      <top/>
      <bottom style="thin">
        <color theme="6" tint="-0.249977111117893"/>
      </bottom>
      <diagonal/>
    </border>
    <border>
      <left style="medium">
        <color indexed="64"/>
      </left>
      <right style="thin">
        <color indexed="64"/>
      </right>
      <top style="thin">
        <color theme="6" tint="-0.249977111117893"/>
      </top>
      <bottom/>
      <diagonal/>
    </border>
    <border>
      <left style="thin">
        <color indexed="64"/>
      </left>
      <right style="thin">
        <color indexed="64"/>
      </right>
      <top style="thin">
        <color theme="6" tint="-0.249977111117893"/>
      </top>
      <bottom/>
      <diagonal/>
    </border>
    <border>
      <left style="thin">
        <color indexed="64"/>
      </left>
      <right style="medium">
        <color indexed="64"/>
      </right>
      <top style="thin">
        <color theme="6" tint="-0.249977111117893"/>
      </top>
      <bottom/>
      <diagonal/>
    </border>
    <border>
      <left style="medium">
        <color indexed="64"/>
      </left>
      <right/>
      <top style="thin">
        <color theme="6" tint="-0.249977111117893"/>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s>
  <cellStyleXfs count="6">
    <xf numFmtId="0" fontId="0" fillId="0" borderId="0"/>
    <xf numFmtId="164" fontId="96" fillId="0" borderId="0" applyFont="0" applyFill="0" applyBorder="0" applyAlignment="0" applyProtection="0"/>
    <xf numFmtId="0" fontId="50" fillId="0" borderId="0">
      <alignment vertical="center"/>
    </xf>
    <xf numFmtId="0" fontId="166" fillId="0" borderId="1">
      <alignment vertical="top"/>
      <protection locked="0"/>
    </xf>
    <xf numFmtId="0" fontId="177" fillId="0" borderId="0" applyNumberFormat="0" applyFill="0" applyBorder="0" applyAlignment="0" applyProtection="0">
      <alignment vertical="top"/>
      <protection locked="0"/>
    </xf>
    <xf numFmtId="0" fontId="96" fillId="0" borderId="0"/>
  </cellStyleXfs>
  <cellXfs count="4159">
    <xf numFmtId="0" fontId="0" fillId="0" borderId="0" xfId="0"/>
    <xf numFmtId="0" fontId="4" fillId="0" borderId="0" xfId="0" applyFont="1"/>
    <xf numFmtId="0" fontId="7" fillId="0" borderId="0" xfId="0" applyFont="1"/>
    <xf numFmtId="0" fontId="1" fillId="0" borderId="0" xfId="0" applyFont="1"/>
    <xf numFmtId="0" fontId="0" fillId="0" borderId="0" xfId="0" applyFill="1"/>
    <xf numFmtId="0" fontId="8" fillId="0" borderId="0" xfId="0" applyFont="1" applyFill="1"/>
    <xf numFmtId="0" fontId="13" fillId="0" borderId="0" xfId="0" applyFont="1"/>
    <xf numFmtId="0" fontId="16" fillId="0" borderId="0" xfId="0" applyFont="1"/>
    <xf numFmtId="0" fontId="30" fillId="0" borderId="0" xfId="0" applyFont="1"/>
    <xf numFmtId="0" fontId="6" fillId="2" borderId="0" xfId="0" applyFont="1" applyFill="1"/>
    <xf numFmtId="0" fontId="6" fillId="2" borderId="0" xfId="0" applyFont="1" applyFill="1" applyAlignment="1">
      <alignment vertical="top"/>
    </xf>
    <xf numFmtId="0" fontId="6" fillId="0" borderId="0" xfId="0" applyFont="1"/>
    <xf numFmtId="0" fontId="33" fillId="0" borderId="0" xfId="0" applyFont="1" applyAlignment="1">
      <alignment vertical="top"/>
    </xf>
    <xf numFmtId="0" fontId="34" fillId="0" borderId="0" xfId="0" applyFont="1" applyAlignment="1">
      <alignment horizontal="center"/>
    </xf>
    <xf numFmtId="0" fontId="35" fillId="0" borderId="0" xfId="0" applyFont="1"/>
    <xf numFmtId="0" fontId="36" fillId="0" borderId="0" xfId="0" applyFont="1" applyAlignment="1"/>
    <xf numFmtId="0" fontId="35" fillId="0" borderId="0" xfId="0" applyFont="1" applyAlignment="1"/>
    <xf numFmtId="0" fontId="33" fillId="0" borderId="0" xfId="0" applyFont="1" applyBorder="1" applyAlignment="1">
      <alignment horizontal="center" vertical="top"/>
    </xf>
    <xf numFmtId="0" fontId="33" fillId="0" borderId="0" xfId="0" applyFont="1" applyBorder="1" applyAlignment="1">
      <alignment horizontal="center"/>
    </xf>
    <xf numFmtId="0" fontId="0" fillId="0" borderId="0" xfId="0" applyAlignment="1">
      <alignment vertical="top"/>
    </xf>
    <xf numFmtId="0" fontId="33" fillId="0" borderId="0" xfId="0" applyFont="1" applyAlignment="1"/>
    <xf numFmtId="0" fontId="0" fillId="0" borderId="0" xfId="0"/>
    <xf numFmtId="0" fontId="10" fillId="0" borderId="0" xfId="0" applyFont="1"/>
    <xf numFmtId="0" fontId="12" fillId="0" borderId="0" xfId="0" applyFont="1" applyAlignment="1"/>
    <xf numFmtId="0" fontId="27" fillId="0" borderId="0" xfId="0" applyFont="1"/>
    <xf numFmtId="0" fontId="8" fillId="0" borderId="16"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19" xfId="0" applyFont="1" applyFill="1" applyBorder="1" applyAlignment="1">
      <alignment horizontal="left" vertical="center" wrapText="1"/>
    </xf>
    <xf numFmtId="0" fontId="8" fillId="0" borderId="20" xfId="0" applyFont="1" applyFill="1" applyBorder="1" applyAlignment="1">
      <alignment horizontal="left" vertical="center" wrapText="1"/>
    </xf>
    <xf numFmtId="0" fontId="8" fillId="0" borderId="21" xfId="0" applyFont="1" applyFill="1" applyBorder="1" applyAlignment="1">
      <alignment horizontal="left" vertical="center" wrapText="1"/>
    </xf>
    <xf numFmtId="0" fontId="8" fillId="0" borderId="22" xfId="0" applyFont="1" applyFill="1" applyBorder="1" applyAlignment="1">
      <alignment horizontal="left" vertical="center" wrapText="1"/>
    </xf>
    <xf numFmtId="0" fontId="8" fillId="0" borderId="23"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45" fillId="0" borderId="26" xfId="0" applyFont="1" applyFill="1" applyBorder="1" applyAlignment="1">
      <alignment horizontal="left" vertical="top" wrapText="1"/>
    </xf>
    <xf numFmtId="0" fontId="45" fillId="0" borderId="17" xfId="0" applyFont="1" applyFill="1" applyBorder="1" applyAlignment="1">
      <alignment horizontal="right" vertical="top" wrapText="1"/>
    </xf>
    <xf numFmtId="0" fontId="45" fillId="0" borderId="29" xfId="0" applyFont="1" applyFill="1" applyBorder="1" applyAlignment="1">
      <alignment horizontal="left" vertical="top" wrapText="1"/>
    </xf>
    <xf numFmtId="0" fontId="45" fillId="0" borderId="34" xfId="0" applyFont="1" applyFill="1" applyBorder="1" applyAlignment="1">
      <alignment horizontal="left" vertical="top" wrapText="1"/>
    </xf>
    <xf numFmtId="1" fontId="47" fillId="0" borderId="34" xfId="0" applyNumberFormat="1" applyFont="1" applyFill="1" applyBorder="1" applyAlignment="1">
      <alignment horizontal="center" vertical="top" shrinkToFit="1"/>
    </xf>
    <xf numFmtId="1" fontId="47" fillId="0" borderId="34" xfId="0" applyNumberFormat="1" applyFont="1" applyFill="1" applyBorder="1" applyAlignment="1">
      <alignment horizontal="right" vertical="top" shrinkToFit="1"/>
    </xf>
    <xf numFmtId="1" fontId="47" fillId="0" borderId="35" xfId="0" applyNumberFormat="1" applyFont="1" applyFill="1" applyBorder="1" applyAlignment="1">
      <alignment horizontal="right" vertical="top" shrinkToFit="1"/>
    </xf>
    <xf numFmtId="0" fontId="45" fillId="0" borderId="34" xfId="0" applyFont="1" applyFill="1" applyBorder="1" applyAlignment="1">
      <alignment horizontal="center" vertical="top" wrapText="1"/>
    </xf>
    <xf numFmtId="1" fontId="47" fillId="0" borderId="34" xfId="0" applyNumberFormat="1" applyFont="1" applyFill="1" applyBorder="1" applyAlignment="1">
      <alignment horizontal="left" vertical="top" shrinkToFit="1"/>
    </xf>
    <xf numFmtId="1" fontId="47" fillId="0" borderId="34" xfId="0" applyNumberFormat="1" applyFont="1" applyFill="1" applyBorder="1" applyAlignment="1">
      <alignment horizontal="right" vertical="top" indent="1" shrinkToFit="1"/>
    </xf>
    <xf numFmtId="0" fontId="45" fillId="0" borderId="34" xfId="0" applyFont="1" applyFill="1" applyBorder="1" applyAlignment="1">
      <alignment horizontal="right" vertical="top" wrapText="1"/>
    </xf>
    <xf numFmtId="0" fontId="8" fillId="0" borderId="34" xfId="0" applyFont="1" applyFill="1" applyBorder="1" applyAlignment="1">
      <alignment horizontal="left" wrapText="1"/>
    </xf>
    <xf numFmtId="1" fontId="47" fillId="0" borderId="38" xfId="0" applyNumberFormat="1" applyFont="1" applyFill="1" applyBorder="1" applyAlignment="1">
      <alignment horizontal="center" vertical="top" shrinkToFit="1"/>
    </xf>
    <xf numFmtId="1" fontId="47" fillId="0" borderId="42" xfId="0" applyNumberFormat="1" applyFont="1" applyFill="1" applyBorder="1" applyAlignment="1">
      <alignment horizontal="right" vertical="top" shrinkToFit="1"/>
    </xf>
    <xf numFmtId="1" fontId="47" fillId="0" borderId="43" xfId="0" applyNumberFormat="1" applyFont="1" applyFill="1" applyBorder="1" applyAlignment="1">
      <alignment horizontal="right" vertical="top" shrinkToFit="1"/>
    </xf>
    <xf numFmtId="1" fontId="47" fillId="0" borderId="35" xfId="0" applyNumberFormat="1" applyFont="1" applyFill="1" applyBorder="1" applyAlignment="1">
      <alignment horizontal="center" vertical="top" shrinkToFit="1"/>
    </xf>
    <xf numFmtId="10" fontId="47" fillId="0" borderId="34" xfId="0" applyNumberFormat="1" applyFont="1" applyFill="1" applyBorder="1" applyAlignment="1">
      <alignment horizontal="center" vertical="top" shrinkToFit="1"/>
    </xf>
    <xf numFmtId="0" fontId="45" fillId="0" borderId="42" xfId="0" applyFont="1" applyFill="1" applyBorder="1" applyAlignment="1">
      <alignment horizontal="right" vertical="top" wrapText="1"/>
    </xf>
    <xf numFmtId="0" fontId="45" fillId="0" borderId="51" xfId="0" applyFont="1" applyFill="1" applyBorder="1" applyAlignment="1">
      <alignment horizontal="right" vertical="top" wrapText="1"/>
    </xf>
    <xf numFmtId="1" fontId="47" fillId="0" borderId="43" xfId="0" applyNumberFormat="1" applyFont="1" applyFill="1" applyBorder="1" applyAlignment="1">
      <alignment horizontal="center" vertical="top" shrinkToFit="1"/>
    </xf>
    <xf numFmtId="9" fontId="47" fillId="0" borderId="34" xfId="0" applyNumberFormat="1" applyFont="1" applyFill="1" applyBorder="1" applyAlignment="1">
      <alignment horizontal="center" vertical="top" shrinkToFit="1"/>
    </xf>
    <xf numFmtId="0" fontId="8" fillId="0" borderId="34" xfId="0" applyFont="1" applyFill="1" applyBorder="1" applyAlignment="1">
      <alignment horizontal="left" vertical="center" wrapText="1"/>
    </xf>
    <xf numFmtId="1" fontId="47" fillId="0" borderId="42" xfId="0" applyNumberFormat="1" applyFont="1" applyFill="1" applyBorder="1" applyAlignment="1">
      <alignment horizontal="center" vertical="top" shrinkToFit="1"/>
    </xf>
    <xf numFmtId="1" fontId="52" fillId="0" borderId="34" xfId="0" applyNumberFormat="1" applyFont="1" applyFill="1" applyBorder="1" applyAlignment="1">
      <alignment horizontal="right" vertical="top" shrinkToFit="1"/>
    </xf>
    <xf numFmtId="1" fontId="52" fillId="0" borderId="35" xfId="0" applyNumberFormat="1" applyFont="1" applyFill="1" applyBorder="1" applyAlignment="1">
      <alignment horizontal="right" vertical="top" shrinkToFit="1"/>
    </xf>
    <xf numFmtId="1" fontId="52" fillId="0" borderId="42" xfId="0" applyNumberFormat="1" applyFont="1" applyFill="1" applyBorder="1" applyAlignment="1">
      <alignment horizontal="right" vertical="top" shrinkToFit="1"/>
    </xf>
    <xf numFmtId="1" fontId="52" fillId="0" borderId="43" xfId="0" applyNumberFormat="1" applyFont="1" applyFill="1" applyBorder="1" applyAlignment="1">
      <alignment horizontal="right" vertical="top" shrinkToFit="1"/>
    </xf>
    <xf numFmtId="0" fontId="0" fillId="0" borderId="0" xfId="0" applyAlignment="1">
      <alignment horizontal="center"/>
    </xf>
    <xf numFmtId="0" fontId="22" fillId="2" borderId="0" xfId="0" applyFont="1" applyFill="1" applyAlignment="1">
      <alignment vertical="top"/>
    </xf>
    <xf numFmtId="0" fontId="55" fillId="0" borderId="0" xfId="0" applyFont="1"/>
    <xf numFmtId="0" fontId="30" fillId="2" borderId="0" xfId="0" applyFont="1" applyFill="1" applyAlignment="1">
      <alignment vertical="top"/>
    </xf>
    <xf numFmtId="0" fontId="13" fillId="0" borderId="0" xfId="0" applyFont="1" applyBorder="1"/>
    <xf numFmtId="0" fontId="21" fillId="0" borderId="0" xfId="0" applyFont="1"/>
    <xf numFmtId="0" fontId="21" fillId="0" borderId="0" xfId="0" applyFont="1" applyBorder="1" applyAlignment="1">
      <alignment horizontal="center"/>
    </xf>
    <xf numFmtId="0" fontId="27" fillId="0" borderId="1" xfId="0" applyFont="1" applyBorder="1" applyAlignment="1">
      <alignment vertical="top"/>
    </xf>
    <xf numFmtId="0" fontId="27" fillId="0" borderId="1" xfId="0" applyFont="1" applyBorder="1" applyAlignment="1">
      <alignment vertical="top" wrapText="1"/>
    </xf>
    <xf numFmtId="0" fontId="27" fillId="0" borderId="1" xfId="0" applyFont="1" applyBorder="1"/>
    <xf numFmtId="0" fontId="27" fillId="0" borderId="0" xfId="0" applyFont="1" applyAlignment="1"/>
    <xf numFmtId="0" fontId="61" fillId="0" borderId="0" xfId="0" applyFont="1" applyAlignment="1">
      <alignment horizontal="center"/>
    </xf>
    <xf numFmtId="0" fontId="20" fillId="0" borderId="0" xfId="0" applyFont="1" applyAlignment="1">
      <alignment horizontal="center" vertical="center"/>
    </xf>
    <xf numFmtId="1" fontId="62" fillId="0" borderId="34" xfId="0" applyNumberFormat="1" applyFont="1" applyFill="1" applyBorder="1" applyAlignment="1">
      <alignment horizontal="center" vertical="center" shrinkToFit="1"/>
    </xf>
    <xf numFmtId="1" fontId="62" fillId="0" borderId="34" xfId="0" applyNumberFormat="1" applyFont="1" applyFill="1" applyBorder="1" applyAlignment="1">
      <alignment horizontal="right" vertical="center" shrinkToFit="1"/>
    </xf>
    <xf numFmtId="1" fontId="62" fillId="0" borderId="35" xfId="0" applyNumberFormat="1" applyFont="1" applyFill="1" applyBorder="1" applyAlignment="1">
      <alignment horizontal="center" vertical="center" shrinkToFit="1"/>
    </xf>
    <xf numFmtId="1" fontId="63" fillId="0" borderId="35" xfId="0" applyNumberFormat="1" applyFont="1" applyFill="1" applyBorder="1" applyAlignment="1">
      <alignment horizontal="right" vertical="top" shrinkToFit="1"/>
    </xf>
    <xf numFmtId="0" fontId="21" fillId="0" borderId="0" xfId="0" applyFont="1" applyBorder="1"/>
    <xf numFmtId="0" fontId="21" fillId="0" borderId="0" xfId="0" applyFont="1" applyBorder="1" applyAlignment="1"/>
    <xf numFmtId="0" fontId="21" fillId="0" borderId="0" xfId="0" applyFont="1" applyBorder="1" applyAlignment="1">
      <alignment horizontal="right"/>
    </xf>
    <xf numFmtId="0" fontId="21" fillId="0" borderId="0" xfId="0" applyFont="1" applyBorder="1" applyAlignment="1">
      <alignment horizontal="left"/>
    </xf>
    <xf numFmtId="0" fontId="21" fillId="0" borderId="0" xfId="0" applyFont="1" applyBorder="1" applyAlignment="1">
      <alignment horizontal="center" vertical="top"/>
    </xf>
    <xf numFmtId="0" fontId="21" fillId="0" borderId="0" xfId="0" applyFont="1" applyBorder="1" applyAlignment="1">
      <alignment horizontal="center" vertical="center"/>
    </xf>
    <xf numFmtId="14" fontId="21" fillId="0" borderId="0" xfId="0" applyNumberFormat="1" applyFont="1" applyBorder="1" applyAlignment="1"/>
    <xf numFmtId="0" fontId="11" fillId="0" borderId="0" xfId="0" applyFont="1"/>
    <xf numFmtId="0" fontId="69" fillId="0" borderId="0" xfId="0" applyFont="1"/>
    <xf numFmtId="0" fontId="68" fillId="0" borderId="0" xfId="0" applyFont="1"/>
    <xf numFmtId="0" fontId="67" fillId="0" borderId="0" xfId="0" applyFont="1" applyAlignment="1">
      <alignment vertical="top"/>
    </xf>
    <xf numFmtId="0" fontId="68" fillId="0" borderId="0" xfId="0" applyFont="1" applyAlignment="1">
      <alignment vertical="top"/>
    </xf>
    <xf numFmtId="0" fontId="68" fillId="0" borderId="0" xfId="0" applyFont="1" applyAlignment="1">
      <alignment vertical="top" wrapText="1"/>
    </xf>
    <xf numFmtId="0" fontId="11" fillId="0" borderId="0" xfId="0" applyFont="1" applyAlignment="1">
      <alignment vertical="top" wrapText="1"/>
    </xf>
    <xf numFmtId="0" fontId="69" fillId="0" borderId="0" xfId="0" applyFont="1" applyAlignment="1">
      <alignment horizontal="center" vertical="top"/>
    </xf>
    <xf numFmtId="0" fontId="11" fillId="0" borderId="14" xfId="0" applyFont="1" applyBorder="1" applyAlignment="1">
      <alignment vertical="top"/>
    </xf>
    <xf numFmtId="0" fontId="67" fillId="0" borderId="14" xfId="0" applyFont="1" applyBorder="1" applyAlignment="1">
      <alignment horizontal="center" vertical="top" wrapText="1"/>
    </xf>
    <xf numFmtId="0" fontId="11" fillId="0" borderId="0" xfId="0" applyFont="1" applyAlignment="1">
      <alignment horizontal="center" vertical="top"/>
    </xf>
    <xf numFmtId="0" fontId="11" fillId="0" borderId="0" xfId="0" applyFont="1" applyAlignment="1">
      <alignment vertical="top"/>
    </xf>
    <xf numFmtId="0" fontId="69" fillId="0" borderId="0" xfId="0" applyFont="1" applyAlignment="1">
      <alignment vertical="top"/>
    </xf>
    <xf numFmtId="0" fontId="68" fillId="0" borderId="0" xfId="0" applyFont="1" applyAlignment="1">
      <alignment horizontal="center" vertical="top"/>
    </xf>
    <xf numFmtId="0" fontId="69" fillId="0" borderId="0" xfId="0" applyFont="1" applyAlignment="1">
      <alignment horizontal="left" vertical="top" wrapText="1"/>
    </xf>
    <xf numFmtId="0" fontId="69" fillId="0" borderId="0" xfId="0" applyFont="1" applyAlignment="1">
      <alignment horizontal="center" vertical="top" wrapText="1"/>
    </xf>
    <xf numFmtId="0" fontId="68" fillId="0" borderId="0" xfId="0" applyFont="1" applyAlignment="1">
      <alignment horizontal="left" vertical="top" wrapText="1"/>
    </xf>
    <xf numFmtId="0" fontId="68" fillId="0" borderId="0" xfId="0" applyFont="1" applyAlignment="1">
      <alignment horizontal="center" vertical="top" wrapText="1"/>
    </xf>
    <xf numFmtId="0" fontId="67" fillId="0" borderId="0" xfId="0" applyFont="1" applyAlignment="1">
      <alignment horizontal="left" vertical="top"/>
    </xf>
    <xf numFmtId="0" fontId="67" fillId="0" borderId="0" xfId="0" applyFont="1" applyAlignment="1">
      <alignment horizontal="center" vertical="top"/>
    </xf>
    <xf numFmtId="0" fontId="68" fillId="0" borderId="0" xfId="0" quotePrefix="1" applyFont="1" applyAlignment="1">
      <alignment vertical="top"/>
    </xf>
    <xf numFmtId="0" fontId="68" fillId="0" borderId="0" xfId="0" applyFont="1" applyAlignment="1">
      <alignment horizontal="left" vertical="top" wrapText="1" indent="5"/>
    </xf>
    <xf numFmtId="0" fontId="11" fillId="0" borderId="0" xfId="0" quotePrefix="1" applyFont="1" applyAlignment="1">
      <alignment horizontal="center" vertical="top"/>
    </xf>
    <xf numFmtId="0" fontId="69" fillId="0" borderId="0" xfId="0" quotePrefix="1" applyFont="1" applyAlignment="1">
      <alignment vertical="top"/>
    </xf>
    <xf numFmtId="0" fontId="11" fillId="0" borderId="0" xfId="0" quotePrefix="1" applyFont="1" applyAlignment="1">
      <alignment vertical="top"/>
    </xf>
    <xf numFmtId="0" fontId="70" fillId="0" borderId="0" xfId="0" applyFont="1" applyAlignment="1">
      <alignment vertical="top"/>
    </xf>
    <xf numFmtId="0" fontId="11" fillId="0" borderId="12" xfId="0" applyFont="1" applyBorder="1" applyAlignment="1">
      <alignment vertical="top"/>
    </xf>
    <xf numFmtId="0" fontId="69" fillId="0" borderId="13" xfId="0" applyFont="1" applyBorder="1" applyAlignment="1">
      <alignment vertical="top"/>
    </xf>
    <xf numFmtId="0" fontId="69" fillId="0" borderId="13" xfId="0" applyFont="1" applyBorder="1" applyAlignment="1">
      <alignment horizontal="center" vertical="top"/>
    </xf>
    <xf numFmtId="0" fontId="69" fillId="0" borderId="13" xfId="0" quotePrefix="1" applyFont="1" applyBorder="1" applyAlignment="1">
      <alignment vertical="top"/>
    </xf>
    <xf numFmtId="0" fontId="67" fillId="0" borderId="14" xfId="0" applyFont="1" applyBorder="1" applyAlignment="1">
      <alignment horizontal="center" vertical="top"/>
    </xf>
    <xf numFmtId="0" fontId="67" fillId="0" borderId="14" xfId="0" applyFont="1" applyBorder="1" applyAlignment="1">
      <alignment horizontal="left" vertical="top"/>
    </xf>
    <xf numFmtId="0" fontId="68" fillId="0" borderId="12" xfId="0" applyFont="1" applyBorder="1" applyAlignment="1">
      <alignment horizontal="center" vertical="top"/>
    </xf>
    <xf numFmtId="0" fontId="67" fillId="0" borderId="5" xfId="0" applyFont="1" applyBorder="1" applyAlignment="1">
      <alignment horizontal="center" vertical="top"/>
    </xf>
    <xf numFmtId="0" fontId="67" fillId="0" borderId="5" xfId="0" applyFont="1" applyBorder="1" applyAlignment="1">
      <alignment horizontal="center" vertical="top" wrapText="1"/>
    </xf>
    <xf numFmtId="14" fontId="70" fillId="0" borderId="0" xfId="0" applyNumberFormat="1" applyFont="1" applyAlignment="1">
      <alignment horizontal="left" vertical="top" wrapText="1"/>
    </xf>
    <xf numFmtId="0" fontId="67" fillId="0" borderId="0" xfId="0" applyFont="1" applyAlignment="1">
      <alignment horizontal="left" vertical="top" wrapText="1"/>
    </xf>
    <xf numFmtId="0" fontId="69" fillId="0" borderId="0" xfId="0" applyFont="1" applyAlignment="1">
      <alignment vertical="top" wrapText="1"/>
    </xf>
    <xf numFmtId="0" fontId="27" fillId="3" borderId="0" xfId="0" applyFont="1" applyFill="1" applyProtection="1">
      <protection locked="0"/>
    </xf>
    <xf numFmtId="14" fontId="27" fillId="3" borderId="0" xfId="0" applyNumberFormat="1" applyFont="1" applyFill="1" applyAlignment="1" applyProtection="1">
      <alignment horizontal="left"/>
      <protection locked="0"/>
    </xf>
    <xf numFmtId="0" fontId="0" fillId="0" borderId="0" xfId="0" applyAlignment="1">
      <alignment horizontal="right"/>
    </xf>
    <xf numFmtId="0" fontId="82" fillId="0" borderId="0" xfId="0" applyFont="1" applyAlignment="1"/>
    <xf numFmtId="0" fontId="82" fillId="0" borderId="0" xfId="0" applyFont="1"/>
    <xf numFmtId="0" fontId="33" fillId="0" borderId="0" xfId="0" applyFont="1"/>
    <xf numFmtId="0" fontId="36" fillId="0" borderId="1" xfId="0" applyFont="1" applyBorder="1" applyAlignment="1">
      <alignment vertical="top" wrapText="1"/>
    </xf>
    <xf numFmtId="0" fontId="83" fillId="0" borderId="0" xfId="0" applyFont="1"/>
    <xf numFmtId="0" fontId="36" fillId="0" borderId="0" xfId="0" applyFont="1"/>
    <xf numFmtId="0" fontId="1" fillId="0" borderId="0" xfId="0" applyNumberFormat="1" applyFont="1" applyAlignment="1">
      <alignment horizontal="left" vertical="top"/>
    </xf>
    <xf numFmtId="0" fontId="0" fillId="0" borderId="0" xfId="0" applyAlignment="1">
      <alignment vertical="center"/>
    </xf>
    <xf numFmtId="0" fontId="12" fillId="0" borderId="0" xfId="0" applyFont="1" applyAlignment="1">
      <alignment vertical="top"/>
    </xf>
    <xf numFmtId="0" fontId="1" fillId="0" borderId="0" xfId="0" applyFont="1" applyAlignment="1"/>
    <xf numFmtId="0" fontId="0" fillId="0" borderId="0" xfId="0"/>
    <xf numFmtId="0" fontId="0" fillId="0" borderId="1" xfId="0" applyBorder="1"/>
    <xf numFmtId="0" fontId="0" fillId="0" borderId="0" xfId="0"/>
    <xf numFmtId="0" fontId="93" fillId="0" borderId="0" xfId="0" applyFont="1" applyAlignment="1">
      <alignment vertical="top" wrapText="1"/>
    </xf>
    <xf numFmtId="0" fontId="77" fillId="0" borderId="0" xfId="0" applyFont="1" applyAlignment="1">
      <alignment wrapText="1"/>
    </xf>
    <xf numFmtId="0" fontId="0" fillId="0" borderId="0" xfId="0" applyAlignment="1"/>
    <xf numFmtId="0" fontId="15" fillId="0" borderId="0" xfId="0" applyFont="1" applyAlignment="1">
      <alignment horizontal="center"/>
    </xf>
    <xf numFmtId="0" fontId="12" fillId="0" borderId="0" xfId="0" applyFont="1" applyAlignment="1">
      <alignment horizontal="justify"/>
    </xf>
    <xf numFmtId="14" fontId="12" fillId="0" borderId="0" xfId="0" applyNumberFormat="1" applyFont="1" applyAlignment="1"/>
    <xf numFmtId="0" fontId="12" fillId="0" borderId="1" xfId="0" applyFont="1" applyBorder="1" applyAlignment="1">
      <alignment horizontal="left" vertical="top"/>
    </xf>
    <xf numFmtId="0" fontId="12" fillId="0" borderId="13" xfId="0" applyFont="1" applyBorder="1" applyAlignment="1">
      <alignment vertical="top"/>
    </xf>
    <xf numFmtId="14" fontId="42" fillId="0" borderId="0" xfId="0" applyNumberFormat="1" applyFont="1" applyAlignment="1"/>
    <xf numFmtId="0" fontId="27" fillId="3" borderId="1" xfId="0" applyFont="1" applyFill="1" applyBorder="1" applyAlignment="1" applyProtection="1">
      <alignment horizontal="center" vertical="center"/>
      <protection locked="0"/>
    </xf>
    <xf numFmtId="0" fontId="0" fillId="0" borderId="1" xfId="0" applyBorder="1" applyAlignment="1">
      <alignment horizontal="center"/>
    </xf>
    <xf numFmtId="0" fontId="35" fillId="0" borderId="0" xfId="0" applyFont="1" applyAlignment="1">
      <alignment horizontal="center"/>
    </xf>
    <xf numFmtId="0" fontId="33" fillId="0" borderId="1" xfId="0" applyFont="1" applyBorder="1" applyAlignment="1">
      <alignment horizontal="center" wrapText="1"/>
    </xf>
    <xf numFmtId="0" fontId="0" fillId="0" borderId="0" xfId="0" applyFont="1"/>
    <xf numFmtId="0" fontId="88" fillId="0" borderId="0" xfId="0" applyFont="1"/>
    <xf numFmtId="0" fontId="100" fillId="0" borderId="0" xfId="0" applyFont="1" applyAlignment="1"/>
    <xf numFmtId="0" fontId="100" fillId="0" borderId="1" xfId="0" applyFont="1" applyBorder="1" applyAlignment="1">
      <alignment horizontal="center" vertical="center"/>
    </xf>
    <xf numFmtId="0" fontId="102" fillId="0" borderId="0" xfId="0" applyFont="1"/>
    <xf numFmtId="0" fontId="102" fillId="0" borderId="0" xfId="0" applyFont="1" applyAlignment="1"/>
    <xf numFmtId="0" fontId="103" fillId="0" borderId="0" xfId="0" applyFont="1"/>
    <xf numFmtId="0" fontId="105" fillId="0" borderId="0" xfId="0" applyFont="1"/>
    <xf numFmtId="0" fontId="34" fillId="0" borderId="0" xfId="0" applyFont="1"/>
    <xf numFmtId="0" fontId="109" fillId="0" borderId="0" xfId="0" applyFont="1" applyAlignment="1">
      <alignment horizontal="center" vertical="top"/>
    </xf>
    <xf numFmtId="0" fontId="1" fillId="0" borderId="0" xfId="0" applyNumberFormat="1" applyFont="1" applyAlignment="1">
      <alignment horizontal="justify" vertical="top"/>
    </xf>
    <xf numFmtId="0" fontId="1" fillId="0" borderId="1" xfId="0" applyFont="1" applyBorder="1" applyAlignment="1">
      <alignment horizontal="center" vertical="center"/>
    </xf>
    <xf numFmtId="0" fontId="34" fillId="0" borderId="1" xfId="0" applyFont="1" applyBorder="1" applyAlignment="1">
      <alignment horizontal="center" vertical="center"/>
    </xf>
    <xf numFmtId="0" fontId="108" fillId="0" borderId="1" xfId="0" applyFont="1" applyBorder="1" applyAlignment="1">
      <alignment horizontal="center"/>
    </xf>
    <xf numFmtId="0" fontId="91" fillId="0" borderId="1" xfId="0" applyFont="1" applyBorder="1" applyAlignment="1">
      <alignment horizontal="center"/>
    </xf>
    <xf numFmtId="18" fontId="108" fillId="0" borderId="1" xfId="0" applyNumberFormat="1" applyFont="1" applyBorder="1" applyAlignment="1">
      <alignment horizontal="center"/>
    </xf>
    <xf numFmtId="0" fontId="108" fillId="0" borderId="5" xfId="0" applyFont="1" applyBorder="1" applyAlignment="1">
      <alignment horizontal="center"/>
    </xf>
    <xf numFmtId="0" fontId="36" fillId="0" borderId="1" xfId="0" applyFont="1" applyBorder="1"/>
    <xf numFmtId="0" fontId="82" fillId="0" borderId="1" xfId="0" applyFont="1" applyBorder="1"/>
    <xf numFmtId="0" fontId="88" fillId="0" borderId="1" xfId="0" applyFont="1" applyBorder="1"/>
    <xf numFmtId="0" fontId="108" fillId="0" borderId="1" xfId="0" applyFont="1" applyBorder="1" applyAlignment="1">
      <alignment horizontal="center" vertical="center"/>
    </xf>
    <xf numFmtId="0" fontId="0" fillId="0" borderId="0" xfId="0" applyFont="1" applyAlignment="1">
      <alignment horizontal="center" wrapText="1"/>
    </xf>
    <xf numFmtId="0" fontId="0" fillId="0" borderId="1" xfId="0" applyBorder="1" applyAlignment="1">
      <alignment horizontal="center" vertical="center"/>
    </xf>
    <xf numFmtId="0" fontId="35" fillId="0" borderId="1" xfId="0" applyFont="1" applyBorder="1" applyAlignment="1">
      <alignment horizontal="center" vertical="top"/>
    </xf>
    <xf numFmtId="0" fontId="35" fillId="0" borderId="1" xfId="0" applyFont="1" applyBorder="1" applyAlignment="1">
      <alignment vertical="top" wrapText="1"/>
    </xf>
    <xf numFmtId="0" fontId="35" fillId="0" borderId="1" xfId="0" applyFont="1" applyBorder="1" applyAlignment="1">
      <alignment horizontal="center"/>
    </xf>
    <xf numFmtId="0" fontId="33" fillId="0" borderId="1" xfId="0" applyFont="1" applyBorder="1" applyAlignment="1">
      <alignment vertical="top" wrapText="1"/>
    </xf>
    <xf numFmtId="0" fontId="33" fillId="0" borderId="1" xfId="0" applyFont="1" applyBorder="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center" vertical="top" wrapText="1"/>
    </xf>
    <xf numFmtId="0" fontId="33" fillId="0" borderId="1" xfId="0" applyFont="1" applyBorder="1" applyAlignment="1">
      <alignment vertical="top"/>
    </xf>
    <xf numFmtId="0" fontId="82" fillId="0" borderId="1" xfId="0" applyFont="1" applyBorder="1" applyAlignment="1">
      <alignment vertical="top" wrapText="1"/>
    </xf>
    <xf numFmtId="0" fontId="33" fillId="0" borderId="1" xfId="0" applyFont="1" applyBorder="1" applyAlignment="1">
      <alignment horizontal="center"/>
    </xf>
    <xf numFmtId="0" fontId="35" fillId="0" borderId="1" xfId="0" applyFont="1" applyBorder="1" applyAlignment="1">
      <alignment horizontal="center" vertical="top" wrapText="1"/>
    </xf>
    <xf numFmtId="0" fontId="33" fillId="0" borderId="1" xfId="0" applyFont="1" applyBorder="1" applyAlignment="1">
      <alignment horizontal="center" vertical="top" wrapText="1"/>
    </xf>
    <xf numFmtId="0" fontId="108" fillId="0" borderId="1" xfId="0" applyFont="1" applyBorder="1" applyAlignment="1">
      <alignment horizontal="center" vertical="center" wrapText="1"/>
    </xf>
    <xf numFmtId="0" fontId="0" fillId="0" borderId="0" xfId="0" applyBorder="1" applyAlignment="1"/>
    <xf numFmtId="0" fontId="33" fillId="0" borderId="0" xfId="0" applyFont="1" applyAlignment="1">
      <alignment horizontal="center"/>
    </xf>
    <xf numFmtId="0" fontId="85" fillId="0" borderId="1" xfId="0" applyFont="1" applyBorder="1" applyAlignment="1"/>
    <xf numFmtId="0" fontId="85" fillId="0" borderId="1" xfId="0" applyFont="1" applyBorder="1" applyAlignment="1">
      <alignment horizontal="center" vertical="top" wrapText="1"/>
    </xf>
    <xf numFmtId="0" fontId="19" fillId="0" borderId="1" xfId="0" applyFont="1" applyBorder="1" applyAlignment="1">
      <alignment horizontal="center" vertical="top" wrapText="1"/>
    </xf>
    <xf numFmtId="0" fontId="44" fillId="0" borderId="1" xfId="0" applyFont="1" applyBorder="1" applyAlignment="1">
      <alignment horizontal="center" vertical="top" textRotation="90" wrapText="1"/>
    </xf>
    <xf numFmtId="0" fontId="40" fillId="0" borderId="1" xfId="0" applyFont="1" applyBorder="1" applyAlignment="1">
      <alignment horizontal="center" vertical="top" wrapText="1"/>
    </xf>
    <xf numFmtId="0" fontId="85" fillId="0" borderId="1" xfId="0" applyFont="1" applyBorder="1" applyAlignment="1">
      <alignment vertical="top" wrapText="1"/>
    </xf>
    <xf numFmtId="0" fontId="19" fillId="0" borderId="1" xfId="0" applyFont="1" applyBorder="1" applyAlignment="1">
      <alignment horizontal="center"/>
    </xf>
    <xf numFmtId="0" fontId="124" fillId="0" borderId="1" xfId="0" applyFont="1" applyBorder="1" applyAlignment="1">
      <alignment horizontal="center"/>
    </xf>
    <xf numFmtId="0" fontId="18" fillId="0" borderId="0" xfId="0" applyFont="1" applyBorder="1" applyAlignment="1"/>
    <xf numFmtId="0" fontId="18" fillId="0" borderId="0" xfId="0" applyFont="1" applyBorder="1" applyAlignment="1">
      <alignment horizontal="center"/>
    </xf>
    <xf numFmtId="0" fontId="18" fillId="0" borderId="0" xfId="0" applyFont="1" applyBorder="1" applyAlignment="1">
      <alignment vertical="top"/>
    </xf>
    <xf numFmtId="0" fontId="125" fillId="0" borderId="0" xfId="0" applyFont="1" applyBorder="1" applyAlignment="1">
      <alignment horizontal="center" vertical="top"/>
    </xf>
    <xf numFmtId="0" fontId="30" fillId="0" borderId="1" xfId="0" applyFont="1" applyBorder="1" applyAlignment="1">
      <alignment horizontal="center" vertical="center"/>
    </xf>
    <xf numFmtId="0" fontId="129" fillId="0" borderId="4" xfId="0" applyFont="1" applyBorder="1" applyAlignment="1">
      <alignment horizontal="center" vertical="top" wrapText="1"/>
    </xf>
    <xf numFmtId="0" fontId="130" fillId="0" borderId="4" xfId="0" applyFont="1" applyBorder="1" applyAlignment="1">
      <alignment horizontal="center" vertical="top" wrapText="1"/>
    </xf>
    <xf numFmtId="0" fontId="130" fillId="0" borderId="4" xfId="0" applyFont="1" applyBorder="1" applyAlignment="1">
      <alignment horizontal="center" vertical="top"/>
    </xf>
    <xf numFmtId="0" fontId="124" fillId="0" borderId="1" xfId="0" applyFont="1" applyBorder="1" applyAlignment="1">
      <alignment horizontal="center" vertical="top"/>
    </xf>
    <xf numFmtId="0" fontId="124" fillId="0" borderId="0" xfId="0" applyFont="1" applyBorder="1" applyAlignment="1">
      <alignment horizontal="center" vertical="center"/>
    </xf>
    <xf numFmtId="0" fontId="129" fillId="0" borderId="0" xfId="0" applyFont="1" applyBorder="1" applyAlignment="1">
      <alignment horizontal="center" vertical="center"/>
    </xf>
    <xf numFmtId="0" fontId="124" fillId="0" borderId="0" xfId="0" applyFont="1" applyBorder="1" applyAlignment="1">
      <alignment horizontal="left" vertical="center"/>
    </xf>
    <xf numFmtId="0" fontId="133" fillId="0" borderId="0" xfId="0" applyFont="1" applyBorder="1"/>
    <xf numFmtId="0" fontId="138" fillId="0" borderId="0" xfId="0" applyFont="1"/>
    <xf numFmtId="0" fontId="129" fillId="0" borderId="0" xfId="0" applyFont="1" applyBorder="1" applyAlignment="1">
      <alignment horizontal="center"/>
    </xf>
    <xf numFmtId="0" fontId="129" fillId="0" borderId="0" xfId="0" applyFont="1" applyBorder="1" applyAlignment="1">
      <alignment horizontal="left" vertical="center"/>
    </xf>
    <xf numFmtId="0" fontId="88" fillId="0" borderId="0" xfId="0" applyFont="1" applyAlignment="1">
      <alignment vertical="center"/>
    </xf>
    <xf numFmtId="0" fontId="91" fillId="0" borderId="0" xfId="0" applyFont="1" applyBorder="1" applyAlignment="1">
      <alignment vertical="center" wrapText="1"/>
    </xf>
    <xf numFmtId="0" fontId="150" fillId="0" borderId="0" xfId="0" applyFont="1" applyBorder="1" applyAlignment="1">
      <alignment horizontal="center" vertical="center" wrapText="1"/>
    </xf>
    <xf numFmtId="0" fontId="154" fillId="0" borderId="0" xfId="0" applyFont="1" applyAlignment="1">
      <alignment vertical="top"/>
    </xf>
    <xf numFmtId="0" fontId="154" fillId="0" borderId="0" xfId="0" applyFont="1" applyAlignment="1">
      <alignment horizontal="left" vertical="top" wrapText="1"/>
    </xf>
    <xf numFmtId="0" fontId="154" fillId="0" borderId="0" xfId="0" applyFont="1" applyAlignment="1">
      <alignment vertical="top" wrapText="1"/>
    </xf>
    <xf numFmtId="0" fontId="154" fillId="0" borderId="0" xfId="0" applyFont="1"/>
    <xf numFmtId="0" fontId="154" fillId="0" borderId="0" xfId="0" applyFont="1" applyAlignment="1">
      <alignment horizontal="center"/>
    </xf>
    <xf numFmtId="0" fontId="154" fillId="0" borderId="0" xfId="0" applyFont="1" applyAlignment="1">
      <alignment horizontal="left" wrapText="1"/>
    </xf>
    <xf numFmtId="0" fontId="154" fillId="0" borderId="11" xfId="0" applyFont="1" applyBorder="1" applyAlignment="1">
      <alignment horizontal="center" vertical="top" wrapText="1"/>
    </xf>
    <xf numFmtId="0" fontId="154" fillId="0" borderId="1" xfId="0" applyFont="1" applyBorder="1" applyAlignment="1">
      <alignment horizontal="center" vertical="top" wrapText="1"/>
    </xf>
    <xf numFmtId="0" fontId="154" fillId="0" borderId="3" xfId="0" applyFont="1" applyBorder="1" applyAlignment="1">
      <alignment horizontal="center" vertical="top" wrapText="1"/>
    </xf>
    <xf numFmtId="0" fontId="154" fillId="0" borderId="1" xfId="0" applyFont="1" applyBorder="1" applyAlignment="1">
      <alignment horizontal="left" vertical="top" wrapText="1"/>
    </xf>
    <xf numFmtId="0" fontId="154" fillId="0" borderId="1" xfId="0" applyFont="1" applyBorder="1" applyAlignment="1">
      <alignment horizontal="center" wrapText="1"/>
    </xf>
    <xf numFmtId="0" fontId="154" fillId="0" borderId="1" xfId="0" applyFont="1" applyBorder="1" applyAlignment="1">
      <alignment horizontal="left" wrapText="1"/>
    </xf>
    <xf numFmtId="14" fontId="154" fillId="0" borderId="0" xfId="0" applyNumberFormat="1" applyFont="1" applyAlignment="1">
      <alignment horizontal="center"/>
    </xf>
    <xf numFmtId="14" fontId="154" fillId="0" borderId="0" xfId="0" applyNumberFormat="1" applyFont="1"/>
    <xf numFmtId="0" fontId="154" fillId="0" borderId="0" xfId="0" applyFont="1" applyBorder="1" applyAlignment="1">
      <alignment horizontal="center"/>
    </xf>
    <xf numFmtId="0" fontId="154" fillId="0" borderId="0" xfId="0" applyFont="1" applyBorder="1" applyAlignment="1">
      <alignment horizontal="left" wrapText="1"/>
    </xf>
    <xf numFmtId="0" fontId="154" fillId="0" borderId="0" xfId="0" applyFont="1" applyBorder="1"/>
    <xf numFmtId="0" fontId="102" fillId="0" borderId="0" xfId="0" applyFont="1" applyAlignment="1">
      <alignment horizontal="justify"/>
    </xf>
    <xf numFmtId="0" fontId="110" fillId="0" borderId="0" xfId="0" applyFont="1"/>
    <xf numFmtId="0" fontId="157" fillId="0" borderId="1" xfId="0" applyFont="1" applyBorder="1" applyAlignment="1">
      <alignment horizontal="center" vertical="top" wrapText="1"/>
    </xf>
    <xf numFmtId="0" fontId="159" fillId="0" borderId="1" xfId="0" applyFont="1" applyBorder="1" applyAlignment="1">
      <alignment horizontal="center" vertical="top" wrapText="1"/>
    </xf>
    <xf numFmtId="0" fontId="0" fillId="0" borderId="1" xfId="0" applyFont="1" applyBorder="1"/>
    <xf numFmtId="0" fontId="41" fillId="0" borderId="1" xfId="0" applyFont="1" applyBorder="1" applyAlignment="1">
      <alignment horizontal="center" wrapText="1"/>
    </xf>
    <xf numFmtId="0" fontId="157" fillId="0" borderId="1" xfId="0" applyFont="1" applyBorder="1" applyAlignment="1">
      <alignment vertical="top" wrapText="1"/>
    </xf>
    <xf numFmtId="0" fontId="162" fillId="0" borderId="1" xfId="0" applyFont="1" applyBorder="1" applyAlignment="1">
      <alignment vertical="top" wrapText="1"/>
    </xf>
    <xf numFmtId="0" fontId="157" fillId="0" borderId="0" xfId="0" applyFont="1" applyAlignment="1">
      <alignment horizontal="left"/>
    </xf>
    <xf numFmtId="0" fontId="163" fillId="0" borderId="0" xfId="0" applyFont="1" applyBorder="1" applyAlignment="1">
      <alignment horizontal="center" wrapText="1"/>
    </xf>
    <xf numFmtId="0" fontId="0" fillId="0" borderId="0" xfId="0" applyFont="1" applyAlignment="1"/>
    <xf numFmtId="0" fontId="157" fillId="0" borderId="0" xfId="0" applyFont="1" applyAlignment="1"/>
    <xf numFmtId="0" fontId="41" fillId="0" borderId="0" xfId="0" applyFont="1"/>
    <xf numFmtId="0" fontId="164" fillId="0" borderId="0" xfId="0" applyFont="1"/>
    <xf numFmtId="0" fontId="157" fillId="0" borderId="0" xfId="0" applyFont="1"/>
    <xf numFmtId="0" fontId="118" fillId="0" borderId="0" xfId="0" applyFont="1" applyAlignment="1"/>
    <xf numFmtId="0" fontId="157" fillId="0" borderId="1" xfId="0" applyFont="1" applyBorder="1" applyAlignment="1">
      <alignment horizontal="left" vertical="top" wrapText="1" indent="3"/>
    </xf>
    <xf numFmtId="0" fontId="1" fillId="0" borderId="1" xfId="0" applyFont="1" applyBorder="1" applyAlignment="1">
      <alignment horizontal="center" vertical="center" wrapText="1"/>
    </xf>
    <xf numFmtId="0" fontId="115" fillId="0" borderId="0" xfId="0" applyFont="1" applyAlignment="1"/>
    <xf numFmtId="0" fontId="33" fillId="0" borderId="1" xfId="0" applyFont="1" applyBorder="1"/>
    <xf numFmtId="0" fontId="35" fillId="0" borderId="0" xfId="0" applyFont="1" applyBorder="1" applyAlignment="1">
      <alignment vertical="top" wrapText="1"/>
    </xf>
    <xf numFmtId="0" fontId="33" fillId="0" borderId="0" xfId="0" applyFont="1" applyBorder="1"/>
    <xf numFmtId="0" fontId="102" fillId="0" borderId="1" xfId="0" applyFont="1" applyBorder="1" applyAlignment="1">
      <alignment vertical="top"/>
    </xf>
    <xf numFmtId="0" fontId="102" fillId="0" borderId="1" xfId="0" applyFont="1" applyBorder="1" applyAlignment="1">
      <alignment vertical="top" wrapText="1"/>
    </xf>
    <xf numFmtId="0" fontId="102" fillId="0" borderId="1" xfId="0" applyFont="1" applyBorder="1" applyAlignment="1">
      <alignment horizontal="center" vertical="top"/>
    </xf>
    <xf numFmtId="0" fontId="0" fillId="0" borderId="0" xfId="0" applyProtection="1"/>
    <xf numFmtId="0" fontId="77" fillId="6" borderId="1" xfId="0" applyFont="1" applyFill="1" applyBorder="1" applyProtection="1"/>
    <xf numFmtId="0" fontId="0" fillId="6" borderId="1" xfId="0" applyFill="1" applyBorder="1" applyAlignment="1" applyProtection="1">
      <protection locked="0"/>
    </xf>
    <xf numFmtId="0" fontId="77" fillId="6" borderId="0" xfId="0" applyFont="1" applyFill="1" applyProtection="1"/>
    <xf numFmtId="0" fontId="0" fillId="6" borderId="5" xfId="0" applyFill="1" applyBorder="1" applyProtection="1">
      <protection locked="0"/>
    </xf>
    <xf numFmtId="0" fontId="0" fillId="6" borderId="0" xfId="0" applyFill="1" applyBorder="1" applyAlignment="1" applyProtection="1">
      <alignment horizontal="center"/>
      <protection locked="0"/>
    </xf>
    <xf numFmtId="0" fontId="0" fillId="6" borderId="0" xfId="0" applyFill="1" applyProtection="1"/>
    <xf numFmtId="0" fontId="0" fillId="6" borderId="0" xfId="0" applyFill="1" applyAlignment="1" applyProtection="1">
      <alignment vertical="top"/>
    </xf>
    <xf numFmtId="0" fontId="0" fillId="6" borderId="5" xfId="0" applyFill="1" applyBorder="1" applyAlignment="1" applyProtection="1">
      <protection locked="0"/>
    </xf>
    <xf numFmtId="0" fontId="0" fillId="4" borderId="0" xfId="0" applyFill="1" applyProtection="1"/>
    <xf numFmtId="0" fontId="77" fillId="10" borderId="0" xfId="0" applyFont="1" applyFill="1" applyAlignment="1" applyProtection="1">
      <alignment vertical="top" wrapText="1"/>
    </xf>
    <xf numFmtId="0" fontId="0" fillId="10" borderId="0" xfId="0" applyFill="1" applyAlignment="1" applyProtection="1">
      <alignment vertical="top" wrapText="1"/>
    </xf>
    <xf numFmtId="0" fontId="0" fillId="5" borderId="1" xfId="0" applyFill="1" applyBorder="1" applyAlignment="1" applyProtection="1">
      <alignment vertical="top" wrapText="1"/>
    </xf>
    <xf numFmtId="0" fontId="0" fillId="5" borderId="1" xfId="0" applyFill="1" applyBorder="1" applyAlignment="1" applyProtection="1">
      <alignment horizontal="center" vertical="top" wrapText="1"/>
    </xf>
    <xf numFmtId="0" fontId="97" fillId="0" borderId="0" xfId="0" applyFont="1" applyFill="1" applyBorder="1" applyAlignment="1" applyProtection="1">
      <alignment vertical="top" wrapText="1"/>
    </xf>
    <xf numFmtId="0" fontId="97" fillId="0" borderId="0" xfId="0" applyFont="1" applyFill="1" applyBorder="1" applyAlignment="1" applyProtection="1">
      <alignment horizontal="center" vertical="top" wrapText="1"/>
    </xf>
    <xf numFmtId="0" fontId="97" fillId="0" borderId="0" xfId="0" applyFont="1" applyFill="1" applyBorder="1" applyProtection="1"/>
    <xf numFmtId="9" fontId="97" fillId="0" borderId="0" xfId="0" applyNumberFormat="1" applyFont="1" applyFill="1" applyBorder="1" applyProtection="1"/>
    <xf numFmtId="166" fontId="97" fillId="0" borderId="0" xfId="0" applyNumberFormat="1" applyFont="1" applyFill="1" applyBorder="1" applyProtection="1"/>
    <xf numFmtId="2" fontId="0" fillId="0" borderId="0" xfId="0" applyNumberFormat="1" applyProtection="1"/>
    <xf numFmtId="0" fontId="31" fillId="0" borderId="0" xfId="0" applyFont="1"/>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21" fillId="0" borderId="0" xfId="0" applyFont="1" applyBorder="1" applyAlignment="1">
      <alignment horizontal="center"/>
    </xf>
    <xf numFmtId="0" fontId="21" fillId="0" borderId="0" xfId="0" applyFont="1" applyBorder="1" applyAlignment="1">
      <alignment horizontal="center" vertical="top"/>
    </xf>
    <xf numFmtId="14" fontId="41" fillId="0" borderId="0" xfId="0" applyNumberFormat="1" applyFont="1"/>
    <xf numFmtId="0" fontId="33" fillId="4" borderId="0" xfId="0" applyFont="1" applyFill="1" applyBorder="1" applyAlignment="1">
      <alignment horizontal="center"/>
    </xf>
    <xf numFmtId="0" fontId="21" fillId="0" borderId="0" xfId="0" applyFont="1" applyFill="1"/>
    <xf numFmtId="14" fontId="8" fillId="0" borderId="0" xfId="0" applyNumberFormat="1" applyFont="1" applyFill="1" applyAlignment="1">
      <alignment horizontal="left"/>
    </xf>
    <xf numFmtId="0" fontId="17" fillId="0" borderId="0" xfId="0" applyFont="1" applyFill="1" applyAlignment="1">
      <alignment horizontal="center"/>
    </xf>
    <xf numFmtId="0" fontId="38" fillId="0" borderId="0" xfId="0" applyNumberFormat="1" applyFont="1" applyAlignment="1">
      <alignment horizontal="center"/>
    </xf>
    <xf numFmtId="14" fontId="38" fillId="0" borderId="0" xfId="0" applyNumberFormat="1" applyFont="1"/>
    <xf numFmtId="0" fontId="24" fillId="0" borderId="0" xfId="0" applyFont="1" applyFill="1" applyAlignment="1">
      <alignment horizontal="center"/>
    </xf>
    <xf numFmtId="0" fontId="19" fillId="0" borderId="0" xfId="0" applyFont="1" applyFill="1" applyAlignment="1">
      <alignment horizontal="center"/>
    </xf>
    <xf numFmtId="0" fontId="19" fillId="0" borderId="0" xfId="0" applyFont="1" applyBorder="1" applyAlignment="1">
      <alignment horizontal="center"/>
    </xf>
    <xf numFmtId="0" fontId="21" fillId="0" borderId="0" xfId="0" applyFont="1" applyBorder="1" applyAlignment="1">
      <alignment horizontal="center"/>
    </xf>
    <xf numFmtId="0" fontId="12" fillId="0" borderId="1" xfId="0" applyFont="1" applyBorder="1" applyAlignment="1">
      <alignment horizontal="center" vertical="top" wrapText="1"/>
    </xf>
    <xf numFmtId="0" fontId="27" fillId="0" borderId="1" xfId="0" applyFont="1" applyBorder="1" applyAlignment="1">
      <alignment horizontal="center" vertical="top" wrapText="1"/>
    </xf>
    <xf numFmtId="0" fontId="27" fillId="0" borderId="0" xfId="0" applyFont="1" applyAlignment="1">
      <alignment vertical="top" wrapText="1"/>
    </xf>
    <xf numFmtId="0" fontId="27" fillId="0" borderId="0" xfId="0" applyFont="1" applyAlignment="1">
      <alignment vertical="center"/>
    </xf>
    <xf numFmtId="0" fontId="21" fillId="0" borderId="0" xfId="0" applyFont="1" applyAlignment="1">
      <alignment vertical="center"/>
    </xf>
    <xf numFmtId="0" fontId="3" fillId="0" borderId="0" xfId="0" applyFont="1" applyAlignment="1">
      <alignment vertical="center"/>
    </xf>
    <xf numFmtId="0" fontId="22" fillId="0" borderId="0" xfId="0" applyFont="1" applyAlignment="1">
      <alignment vertical="center"/>
    </xf>
    <xf numFmtId="0" fontId="173" fillId="0" borderId="0" xfId="0" applyFont="1" applyAlignment="1">
      <alignment horizontal="center" vertical="center"/>
    </xf>
    <xf numFmtId="0" fontId="174" fillId="0" borderId="0" xfId="0" applyFont="1" applyAlignment="1">
      <alignment horizontal="left" vertical="center"/>
    </xf>
    <xf numFmtId="14" fontId="41" fillId="0" borderId="0" xfId="0" applyNumberFormat="1" applyFont="1" applyAlignment="1">
      <alignment horizontal="center"/>
    </xf>
    <xf numFmtId="0" fontId="33" fillId="0" borderId="0" xfId="0" applyFont="1" applyAlignment="1">
      <alignment horizontal="right"/>
    </xf>
    <xf numFmtId="14" fontId="22" fillId="0" borderId="0" xfId="0" applyNumberFormat="1" applyFont="1" applyBorder="1" applyAlignment="1">
      <alignment vertical="center" wrapText="1"/>
    </xf>
    <xf numFmtId="14" fontId="22" fillId="0" borderId="0" xfId="0" applyNumberFormat="1" applyFont="1" applyBorder="1" applyAlignment="1">
      <alignment horizontal="center" vertical="center" wrapText="1"/>
    </xf>
    <xf numFmtId="14" fontId="22" fillId="0" borderId="0" xfId="0" applyNumberFormat="1" applyFont="1" applyBorder="1" applyAlignment="1"/>
    <xf numFmtId="0" fontId="33" fillId="0" borderId="0" xfId="0" applyFont="1" applyAlignment="1">
      <alignment horizontal="right" vertical="center"/>
    </xf>
    <xf numFmtId="0" fontId="28" fillId="0" borderId="0" xfId="0" applyFont="1" applyAlignment="1">
      <alignment horizontal="center" vertical="center"/>
    </xf>
    <xf numFmtId="0" fontId="22" fillId="4" borderId="1" xfId="0" applyFont="1" applyFill="1" applyBorder="1" applyAlignment="1">
      <alignment horizontal="center" vertical="center"/>
    </xf>
    <xf numFmtId="0" fontId="33" fillId="0" borderId="0" xfId="0" applyFont="1" applyAlignment="1">
      <alignment horizontal="left" vertical="top" wrapText="1"/>
    </xf>
    <xf numFmtId="0" fontId="30" fillId="0" borderId="0" xfId="0" applyFont="1" applyAlignment="1">
      <alignment horizontal="right"/>
    </xf>
    <xf numFmtId="0" fontId="30" fillId="0" borderId="0" xfId="0" applyFont="1" applyAlignment="1">
      <alignment vertical="center"/>
    </xf>
    <xf numFmtId="0" fontId="28" fillId="4" borderId="0" xfId="0" applyFont="1" applyFill="1" applyAlignment="1">
      <alignment vertical="center"/>
    </xf>
    <xf numFmtId="0" fontId="35" fillId="0" borderId="0" xfId="0" applyNumberFormat="1" applyFont="1" applyBorder="1" applyAlignment="1">
      <alignment vertical="top"/>
    </xf>
    <xf numFmtId="0" fontId="35" fillId="0" borderId="0" xfId="0" applyNumberFormat="1" applyFont="1" applyBorder="1" applyAlignment="1">
      <alignment vertical="top" wrapText="1"/>
    </xf>
    <xf numFmtId="0" fontId="33" fillId="0" borderId="0" xfId="0" applyNumberFormat="1" applyFont="1" applyAlignment="1">
      <alignment vertical="top" wrapText="1"/>
    </xf>
    <xf numFmtId="0" fontId="33" fillId="0" borderId="0" xfId="0" applyNumberFormat="1" applyFont="1" applyAlignment="1">
      <alignment vertical="top"/>
    </xf>
    <xf numFmtId="0" fontId="33" fillId="0" borderId="0" xfId="0" applyFont="1" applyBorder="1" applyAlignment="1">
      <alignment horizontal="right" vertical="top"/>
    </xf>
    <xf numFmtId="0" fontId="33" fillId="0" borderId="0" xfId="0" applyFont="1" applyBorder="1" applyAlignment="1">
      <alignment horizontal="justify" vertical="top" wrapText="1"/>
    </xf>
    <xf numFmtId="0" fontId="106" fillId="0" borderId="0" xfId="0" applyFont="1" applyBorder="1" applyAlignment="1">
      <alignment horizontal="justify" vertical="top" wrapText="1"/>
    </xf>
    <xf numFmtId="0" fontId="41" fillId="0" borderId="0" xfId="0" applyFont="1" applyBorder="1" applyAlignment="1">
      <alignment horizontal="center" vertical="top"/>
    </xf>
    <xf numFmtId="0" fontId="33" fillId="0" borderId="13" xfId="0" applyFont="1" applyBorder="1" applyAlignment="1">
      <alignment horizontal="center" vertical="top"/>
    </xf>
    <xf numFmtId="0" fontId="0" fillId="0" borderId="13" xfId="0" applyBorder="1" applyAlignment="1">
      <alignment vertical="top"/>
    </xf>
    <xf numFmtId="0" fontId="0" fillId="0" borderId="0" xfId="0" applyBorder="1" applyAlignment="1">
      <alignment vertical="top"/>
    </xf>
    <xf numFmtId="0" fontId="33" fillId="0" borderId="0" xfId="0" applyFont="1" applyAlignment="1">
      <alignment vertical="top" wrapText="1"/>
    </xf>
    <xf numFmtId="0" fontId="33" fillId="0" borderId="0" xfId="0" applyFont="1" applyAlignment="1">
      <alignment horizontal="left" vertical="top"/>
    </xf>
    <xf numFmtId="0" fontId="0" fillId="0" borderId="0" xfId="0" applyFont="1" applyAlignment="1">
      <alignment vertical="top"/>
    </xf>
    <xf numFmtId="0" fontId="82" fillId="0" borderId="0" xfId="0" applyFont="1" applyAlignment="1">
      <alignment vertical="center"/>
    </xf>
    <xf numFmtId="0" fontId="1" fillId="0" borderId="0" xfId="0" applyNumberFormat="1" applyFont="1" applyAlignment="1">
      <alignment horizontal="justify" vertical="top"/>
    </xf>
    <xf numFmtId="0" fontId="21" fillId="0" borderId="0" xfId="0" applyFont="1" applyAlignment="1">
      <alignment vertical="top"/>
    </xf>
    <xf numFmtId="0" fontId="100" fillId="0" borderId="0" xfId="0" applyFont="1" applyBorder="1" applyAlignment="1">
      <alignment horizontal="center" vertical="center"/>
    </xf>
    <xf numFmtId="0" fontId="100" fillId="0" borderId="0" xfId="0" applyFont="1" applyBorder="1" applyAlignment="1">
      <alignment horizontal="left" vertical="center"/>
    </xf>
    <xf numFmtId="14" fontId="108" fillId="0" borderId="0" xfId="0" applyNumberFormat="1" applyFont="1" applyBorder="1" applyAlignment="1">
      <alignment horizontal="center" vertical="center"/>
    </xf>
    <xf numFmtId="0" fontId="41" fillId="0" borderId="0" xfId="0" applyFont="1" applyBorder="1" applyAlignment="1">
      <alignment horizontal="center" vertical="center"/>
    </xf>
    <xf numFmtId="0" fontId="33" fillId="0" borderId="0" xfId="0" applyFont="1" applyAlignment="1">
      <alignment horizontal="center"/>
    </xf>
    <xf numFmtId="0" fontId="1" fillId="0" borderId="0" xfId="0" applyFont="1" applyAlignment="1">
      <alignment vertical="center"/>
    </xf>
    <xf numFmtId="0" fontId="1" fillId="3" borderId="1" xfId="0" applyFont="1" applyFill="1" applyBorder="1"/>
    <xf numFmtId="0" fontId="1" fillId="4" borderId="0" xfId="0" applyFont="1" applyFill="1"/>
    <xf numFmtId="0" fontId="178" fillId="0" borderId="0" xfId="4" applyNumberFormat="1" applyFont="1" applyAlignment="1" applyProtection="1"/>
    <xf numFmtId="0" fontId="35" fillId="0" borderId="0" xfId="0" applyFont="1" applyBorder="1" applyAlignment="1">
      <alignment horizontal="left" vertical="center"/>
    </xf>
    <xf numFmtId="0" fontId="35" fillId="0" borderId="0" xfId="0" applyFont="1" applyBorder="1" applyAlignment="1">
      <alignment horizontal="center" vertical="center"/>
    </xf>
    <xf numFmtId="0" fontId="35" fillId="0" borderId="0" xfId="0" applyFont="1" applyAlignment="1">
      <alignment vertical="center" wrapText="1"/>
    </xf>
    <xf numFmtId="0" fontId="35" fillId="0" borderId="0" xfId="0" applyFont="1" applyAlignment="1">
      <alignment vertical="center"/>
    </xf>
    <xf numFmtId="0" fontId="179" fillId="0" borderId="0" xfId="0" applyFont="1" applyAlignment="1"/>
    <xf numFmtId="0" fontId="180" fillId="0" borderId="0" xfId="0" applyFont="1" applyAlignment="1"/>
    <xf numFmtId="0" fontId="36" fillId="0" borderId="0" xfId="0" applyFont="1" applyAlignment="1">
      <alignment horizontal="left"/>
    </xf>
    <xf numFmtId="0" fontId="35" fillId="0" borderId="0" xfId="0" applyFont="1" applyAlignment="1">
      <alignment horizontal="center" vertical="center" wrapText="1"/>
    </xf>
    <xf numFmtId="0" fontId="88" fillId="6" borderId="1" xfId="0" applyFont="1" applyFill="1" applyBorder="1" applyAlignment="1">
      <alignment horizontal="left" vertical="top" wrapText="1"/>
    </xf>
    <xf numFmtId="0" fontId="33" fillId="0" borderId="0" xfId="0" applyFont="1" applyAlignment="1">
      <alignment horizontal="center"/>
    </xf>
    <xf numFmtId="0" fontId="33" fillId="0" borderId="0" xfId="0" applyFont="1" applyAlignment="1">
      <alignment horizontal="center"/>
    </xf>
    <xf numFmtId="0" fontId="33" fillId="0" borderId="0" xfId="0" applyFont="1" applyAlignment="1">
      <alignment horizontal="left"/>
    </xf>
    <xf numFmtId="0" fontId="34" fillId="0" borderId="0" xfId="0" applyFont="1" applyAlignment="1">
      <alignment horizontal="center"/>
    </xf>
    <xf numFmtId="0" fontId="35" fillId="0" borderId="0" xfId="0" applyFont="1" applyAlignment="1">
      <alignment horizontal="center"/>
    </xf>
    <xf numFmtId="0" fontId="41" fillId="7" borderId="1" xfId="0" applyFont="1" applyFill="1" applyBorder="1" applyAlignment="1">
      <alignment horizontal="center" vertical="top" wrapText="1"/>
    </xf>
    <xf numFmtId="0" fontId="33" fillId="7" borderId="3" xfId="0" applyFont="1" applyFill="1" applyBorder="1" applyAlignment="1">
      <alignment vertical="top" wrapText="1"/>
    </xf>
    <xf numFmtId="0" fontId="33" fillId="0" borderId="1" xfId="0" applyFont="1" applyBorder="1" applyAlignment="1">
      <alignment horizontal="center" vertical="top" wrapText="1"/>
    </xf>
    <xf numFmtId="0" fontId="1" fillId="0" borderId="1" xfId="0" applyFont="1" applyBorder="1" applyAlignment="1">
      <alignment horizontal="center" vertical="top"/>
    </xf>
    <xf numFmtId="0" fontId="35" fillId="0" borderId="0" xfId="0" applyFont="1" applyBorder="1" applyAlignment="1">
      <alignment horizontal="center" vertical="center"/>
    </xf>
    <xf numFmtId="0" fontId="33" fillId="0" borderId="1" xfId="0" applyFont="1" applyBorder="1" applyAlignment="1">
      <alignment horizontal="center" vertical="top"/>
    </xf>
    <xf numFmtId="0" fontId="35" fillId="0" borderId="0" xfId="0" applyFont="1" applyAlignment="1"/>
    <xf numFmtId="0" fontId="90" fillId="0" borderId="0" xfId="0" applyFont="1" applyAlignment="1"/>
    <xf numFmtId="14" fontId="108" fillId="0" borderId="0" xfId="0" applyNumberFormat="1" applyFont="1" applyAlignment="1">
      <alignment horizontal="center" vertical="center"/>
    </xf>
    <xf numFmtId="14" fontId="41" fillId="0" borderId="0" xfId="0" applyNumberFormat="1" applyFont="1" applyAlignment="1">
      <alignment horizontal="left"/>
    </xf>
    <xf numFmtId="14" fontId="28" fillId="0" borderId="0" xfId="0" applyNumberFormat="1" applyFont="1" applyFill="1" applyAlignment="1">
      <alignment horizontal="left"/>
    </xf>
    <xf numFmtId="0" fontId="98" fillId="0" borderId="0" xfId="0" applyFont="1" applyAlignment="1">
      <alignment vertical="center"/>
    </xf>
    <xf numFmtId="0" fontId="21" fillId="0" borderId="0" xfId="0" applyFont="1" applyFill="1" applyAlignment="1">
      <alignment vertical="center"/>
    </xf>
    <xf numFmtId="0" fontId="163" fillId="0" borderId="0" xfId="0" applyFont="1" applyBorder="1" applyAlignment="1">
      <alignment horizontal="center" wrapText="1"/>
    </xf>
    <xf numFmtId="0" fontId="21" fillId="0" borderId="0" xfId="0" applyNumberFormat="1" applyFont="1" applyAlignment="1">
      <alignment horizontal="left" vertical="top" wrapText="1"/>
    </xf>
    <xf numFmtId="0" fontId="35" fillId="0" borderId="0" xfId="0" applyFont="1" applyBorder="1" applyAlignment="1">
      <alignment horizontal="right" vertical="center"/>
    </xf>
    <xf numFmtId="0" fontId="1" fillId="0" borderId="0" xfId="0" applyNumberFormat="1" applyFont="1" applyAlignment="1">
      <alignment vertical="center"/>
    </xf>
    <xf numFmtId="0" fontId="4" fillId="0" borderId="0" xfId="0" applyFont="1" applyAlignment="1">
      <alignment vertical="center"/>
    </xf>
    <xf numFmtId="0" fontId="1" fillId="0" borderId="1" xfId="0" applyFont="1" applyBorder="1" applyAlignment="1">
      <alignment horizontal="center" vertical="top" wrapText="1"/>
    </xf>
    <xf numFmtId="0" fontId="21" fillId="6" borderId="0" xfId="0" applyFont="1" applyFill="1" applyAlignment="1"/>
    <xf numFmtId="0" fontId="9" fillId="0" borderId="0" xfId="0" applyFont="1" applyAlignment="1">
      <alignment horizontal="left" vertical="top"/>
    </xf>
    <xf numFmtId="0" fontId="9" fillId="0" borderId="0" xfId="0" applyFont="1"/>
    <xf numFmtId="0" fontId="30" fillId="0" borderId="0" xfId="0" applyNumberFormat="1" applyFont="1" applyAlignment="1">
      <alignment vertical="top" wrapText="1"/>
    </xf>
    <xf numFmtId="0" fontId="30" fillId="0" borderId="0" xfId="0" applyNumberFormat="1" applyFont="1" applyAlignment="1">
      <alignment vertical="top"/>
    </xf>
    <xf numFmtId="0" fontId="30" fillId="0" borderId="1" xfId="0" applyFont="1" applyBorder="1" applyAlignment="1">
      <alignment vertical="top" wrapText="1"/>
    </xf>
    <xf numFmtId="0" fontId="30" fillId="0" borderId="1" xfId="0" applyFont="1" applyBorder="1" applyAlignment="1">
      <alignment vertical="top"/>
    </xf>
    <xf numFmtId="0" fontId="30" fillId="0" borderId="1" xfId="0" applyFont="1" applyBorder="1" applyAlignment="1">
      <alignment horizontal="left" vertical="top" wrapText="1"/>
    </xf>
    <xf numFmtId="0" fontId="30" fillId="0" borderId="1" xfId="0" applyFont="1" applyBorder="1" applyAlignment="1">
      <alignment horizontal="center" vertical="center" wrapText="1"/>
    </xf>
    <xf numFmtId="0" fontId="21" fillId="0" borderId="0" xfId="0" applyNumberFormat="1" applyFont="1" applyAlignment="1">
      <alignment vertical="top" wrapText="1"/>
    </xf>
    <xf numFmtId="0" fontId="0" fillId="6" borderId="13" xfId="0" applyFill="1" applyBorder="1" applyAlignment="1" applyProtection="1">
      <protection locked="0"/>
    </xf>
    <xf numFmtId="0" fontId="0" fillId="6" borderId="7" xfId="0" applyFill="1" applyBorder="1" applyAlignment="1" applyProtection="1">
      <protection locked="0"/>
    </xf>
    <xf numFmtId="0" fontId="0" fillId="6" borderId="0" xfId="0" applyFill="1" applyBorder="1" applyAlignment="1" applyProtection="1">
      <protection locked="0"/>
    </xf>
    <xf numFmtId="0" fontId="0" fillId="6" borderId="9" xfId="0" applyFill="1" applyBorder="1" applyAlignment="1" applyProtection="1">
      <protection locked="0"/>
    </xf>
    <xf numFmtId="0" fontId="0" fillId="0" borderId="1" xfId="0" applyBorder="1" applyAlignment="1" applyProtection="1">
      <alignment horizontal="center" vertical="center"/>
    </xf>
    <xf numFmtId="0" fontId="105" fillId="6" borderId="1" xfId="0" applyFont="1" applyFill="1" applyBorder="1" applyAlignment="1" applyProtection="1">
      <alignment horizontal="center" vertical="center"/>
      <protection locked="0"/>
    </xf>
    <xf numFmtId="9" fontId="0" fillId="5" borderId="1" xfId="0" applyNumberFormat="1" applyFill="1" applyBorder="1" applyAlignment="1" applyProtection="1">
      <alignment vertical="center"/>
    </xf>
    <xf numFmtId="0" fontId="0" fillId="5" borderId="1" xfId="0" applyFill="1" applyBorder="1" applyAlignment="1" applyProtection="1">
      <alignment vertical="center"/>
    </xf>
    <xf numFmtId="166" fontId="0" fillId="5" borderId="1" xfId="0" applyNumberFormat="1" applyFill="1" applyBorder="1" applyAlignment="1" applyProtection="1">
      <alignment vertical="center"/>
    </xf>
    <xf numFmtId="0" fontId="96" fillId="5" borderId="1" xfId="0" applyFont="1" applyFill="1" applyBorder="1" applyAlignment="1" applyProtection="1">
      <alignment vertical="center"/>
    </xf>
    <xf numFmtId="0" fontId="173" fillId="0" borderId="0" xfId="0" applyFont="1"/>
    <xf numFmtId="0" fontId="143" fillId="0" borderId="0" xfId="0" applyFont="1"/>
    <xf numFmtId="0" fontId="21" fillId="0" borderId="1" xfId="0" applyFont="1" applyBorder="1" applyAlignment="1">
      <alignment horizontal="center" vertical="center"/>
    </xf>
    <xf numFmtId="0" fontId="115" fillId="0" borderId="14" xfId="0" applyFont="1" applyBorder="1" applyAlignment="1"/>
    <xf numFmtId="0" fontId="99" fillId="0" borderId="1" xfId="0" applyFont="1" applyBorder="1" applyAlignment="1">
      <alignment horizontal="center" vertical="top"/>
    </xf>
    <xf numFmtId="0" fontId="157" fillId="3" borderId="0" xfId="0" applyFont="1" applyFill="1" applyAlignment="1">
      <alignment horizontal="left"/>
    </xf>
    <xf numFmtId="0" fontId="102" fillId="0" borderId="0" xfId="0" applyFont="1" applyAlignment="1">
      <alignment horizontal="left" vertical="center"/>
    </xf>
    <xf numFmtId="0" fontId="82" fillId="0" borderId="1" xfId="0" applyFont="1" applyBorder="1" applyAlignment="1">
      <alignment horizontal="center" vertical="center"/>
    </xf>
    <xf numFmtId="0" fontId="187" fillId="0" borderId="0" xfId="0" applyFont="1"/>
    <xf numFmtId="0" fontId="79" fillId="0" borderId="0" xfId="0" applyFont="1" applyAlignment="1">
      <alignment vertical="top" wrapText="1"/>
    </xf>
    <xf numFmtId="0" fontId="79" fillId="0" borderId="0" xfId="0" applyFont="1" applyAlignment="1">
      <alignment vertical="top"/>
    </xf>
    <xf numFmtId="0" fontId="79" fillId="0" borderId="0" xfId="0" applyNumberFormat="1" applyFont="1" applyAlignment="1">
      <alignment horizontal="left" vertical="top"/>
    </xf>
    <xf numFmtId="0" fontId="20" fillId="0" borderId="0" xfId="0" applyFont="1"/>
    <xf numFmtId="0" fontId="20" fillId="0" borderId="0" xfId="0" applyFont="1" applyAlignment="1">
      <alignment vertical="center"/>
    </xf>
    <xf numFmtId="0" fontId="36" fillId="0" borderId="0" xfId="0" applyFont="1" applyAlignment="1">
      <alignment horizontal="center" vertical="center" wrapText="1"/>
    </xf>
    <xf numFmtId="0" fontId="35" fillId="0" borderId="0" xfId="0" applyFont="1" applyAlignment="1">
      <alignment horizontal="center"/>
    </xf>
    <xf numFmtId="0" fontId="27" fillId="0" borderId="0" xfId="0" applyFont="1" applyAlignment="1">
      <alignment horizontal="left" vertical="center"/>
    </xf>
    <xf numFmtId="0" fontId="68" fillId="0" borderId="0" xfId="0" applyFont="1" applyAlignment="1">
      <alignment horizontal="center" vertical="top"/>
    </xf>
    <xf numFmtId="0" fontId="67" fillId="0" borderId="0" xfId="0" applyFont="1" applyAlignment="1">
      <alignment vertical="top"/>
    </xf>
    <xf numFmtId="0" fontId="35" fillId="0" borderId="1" xfId="0" applyFont="1" applyBorder="1" applyAlignment="1">
      <alignment horizontal="center"/>
    </xf>
    <xf numFmtId="0" fontId="102" fillId="0" borderId="0" xfId="0" applyFont="1" applyAlignment="1">
      <alignment horizontal="left" vertical="top"/>
    </xf>
    <xf numFmtId="0" fontId="102" fillId="0" borderId="0" xfId="0" applyFont="1" applyAlignment="1">
      <alignment horizontal="right" vertical="center"/>
    </xf>
    <xf numFmtId="0" fontId="103" fillId="0" borderId="0" xfId="0" applyFont="1" applyAlignment="1">
      <alignment horizontal="left" vertical="top"/>
    </xf>
    <xf numFmtId="0" fontId="0" fillId="0" borderId="0" xfId="0" applyAlignment="1">
      <alignment wrapText="1"/>
    </xf>
    <xf numFmtId="0" fontId="147" fillId="0" borderId="0" xfId="0" applyFont="1" applyAlignment="1">
      <alignment horizontal="center" vertical="center"/>
    </xf>
    <xf numFmtId="0" fontId="109" fillId="0" borderId="14" xfId="0" applyFont="1" applyBorder="1" applyAlignment="1"/>
    <xf numFmtId="0" fontId="34" fillId="0" borderId="0" xfId="0" applyFont="1" applyBorder="1" applyAlignment="1">
      <alignment horizontal="center" vertical="top"/>
    </xf>
    <xf numFmtId="0" fontId="153" fillId="0" borderId="0" xfId="0" applyFont="1" applyBorder="1" applyAlignment="1">
      <alignment horizontal="center" vertical="top" wrapText="1"/>
    </xf>
    <xf numFmtId="0" fontId="101" fillId="0" borderId="0" xfId="0" applyFont="1" applyBorder="1" applyAlignment="1">
      <alignment horizontal="center" vertical="top"/>
    </xf>
    <xf numFmtId="0" fontId="150" fillId="0" borderId="0" xfId="0" applyFont="1" applyBorder="1"/>
    <xf numFmtId="0" fontId="88" fillId="0" borderId="0" xfId="0" applyFont="1" applyBorder="1" applyAlignment="1">
      <alignment vertical="center"/>
    </xf>
    <xf numFmtId="0" fontId="108" fillId="0" borderId="0" xfId="0" applyFont="1" applyBorder="1" applyAlignment="1">
      <alignment horizontal="center" vertical="center" wrapText="1"/>
    </xf>
    <xf numFmtId="49" fontId="41" fillId="0" borderId="0" xfId="0" applyNumberFormat="1" applyFont="1" applyBorder="1" applyAlignment="1">
      <alignment horizontal="center" vertical="center" wrapText="1"/>
    </xf>
    <xf numFmtId="0" fontId="189" fillId="0" borderId="0" xfId="0" applyFont="1" applyBorder="1" applyAlignment="1">
      <alignment vertical="center"/>
    </xf>
    <xf numFmtId="0" fontId="103" fillId="0" borderId="0" xfId="0" applyFont="1" applyBorder="1" applyAlignment="1">
      <alignment horizontal="center" vertical="center"/>
    </xf>
    <xf numFmtId="0" fontId="189" fillId="0" borderId="0" xfId="0" applyFont="1" applyBorder="1"/>
    <xf numFmtId="0" fontId="41" fillId="0" borderId="1" xfId="0" applyFont="1" applyBorder="1" applyAlignment="1">
      <alignment horizontal="center" vertical="center" wrapText="1"/>
    </xf>
    <xf numFmtId="0" fontId="188" fillId="0" borderId="1" xfId="0" applyFont="1" applyBorder="1" applyAlignment="1">
      <alignment horizontal="left" vertical="center" wrapText="1"/>
    </xf>
    <xf numFmtId="0" fontId="91" fillId="0" borderId="1" xfId="0" applyFont="1" applyBorder="1" applyAlignment="1">
      <alignment vertical="center" wrapText="1"/>
    </xf>
    <xf numFmtId="0" fontId="104" fillId="0" borderId="1" xfId="0" applyFont="1" applyBorder="1" applyAlignment="1">
      <alignment horizontal="center" vertical="top" wrapText="1"/>
    </xf>
    <xf numFmtId="0" fontId="76" fillId="0" borderId="1" xfId="0" applyFont="1" applyBorder="1" applyAlignment="1">
      <alignment horizontal="center" vertical="top" wrapText="1"/>
    </xf>
    <xf numFmtId="0" fontId="34" fillId="0" borderId="1" xfId="0" applyFont="1" applyBorder="1" applyAlignment="1">
      <alignment horizontal="center" vertical="center" wrapText="1"/>
    </xf>
    <xf numFmtId="0" fontId="102" fillId="0" borderId="14" xfId="0" applyFont="1" applyBorder="1" applyAlignment="1"/>
    <xf numFmtId="0" fontId="102" fillId="0" borderId="14" xfId="0" applyFont="1" applyBorder="1" applyAlignment="1">
      <alignment horizontal="right"/>
    </xf>
    <xf numFmtId="49" fontId="34" fillId="0" borderId="1" xfId="0" applyNumberFormat="1" applyFont="1" applyBorder="1" applyAlignment="1">
      <alignment horizontal="center" vertical="top"/>
    </xf>
    <xf numFmtId="0" fontId="93" fillId="0" borderId="1" xfId="0" applyFont="1" applyBorder="1" applyAlignment="1">
      <alignment horizontal="center" vertical="top" wrapText="1"/>
    </xf>
    <xf numFmtId="0" fontId="103" fillId="0" borderId="0" xfId="0" applyFont="1" applyBorder="1" applyAlignment="1">
      <alignment horizontal="center" vertical="center"/>
    </xf>
    <xf numFmtId="0" fontId="76" fillId="0" borderId="1" xfId="0" applyFont="1" applyBorder="1" applyAlignment="1">
      <alignment horizontal="center" vertical="center"/>
    </xf>
    <xf numFmtId="0" fontId="190" fillId="0" borderId="1" xfId="0" applyFont="1" applyBorder="1" applyAlignment="1">
      <alignment vertical="center"/>
    </xf>
    <xf numFmtId="0" fontId="190" fillId="0" borderId="1" xfId="0" applyFont="1" applyBorder="1" applyAlignment="1">
      <alignment horizontal="center" vertical="center"/>
    </xf>
    <xf numFmtId="0" fontId="33" fillId="0" borderId="1" xfId="0" applyFont="1" applyBorder="1" applyAlignment="1">
      <alignment horizontal="left" vertical="center" wrapText="1"/>
    </xf>
    <xf numFmtId="0" fontId="190" fillId="0" borderId="0" xfId="0" applyFont="1" applyBorder="1" applyAlignment="1">
      <alignment vertical="center"/>
    </xf>
    <xf numFmtId="0" fontId="76" fillId="0" borderId="12" xfId="0" applyFont="1" applyBorder="1" applyAlignment="1">
      <alignment vertical="center" wrapText="1"/>
    </xf>
    <xf numFmtId="0" fontId="76" fillId="0" borderId="3" xfId="0" applyFont="1" applyBorder="1" applyAlignment="1">
      <alignment vertical="center" wrapText="1"/>
    </xf>
    <xf numFmtId="0" fontId="76" fillId="0" borderId="2" xfId="0" applyFont="1" applyBorder="1" applyAlignment="1">
      <alignment vertical="center"/>
    </xf>
    <xf numFmtId="0" fontId="190" fillId="0" borderId="0" xfId="0" applyFont="1" applyBorder="1" applyAlignment="1"/>
    <xf numFmtId="0" fontId="76" fillId="0" borderId="0" xfId="0" applyFont="1" applyBorder="1" applyAlignment="1"/>
    <xf numFmtId="0" fontId="76" fillId="0" borderId="0" xfId="0" quotePrefix="1" applyFont="1" applyBorder="1" applyAlignment="1"/>
    <xf numFmtId="0" fontId="103" fillId="0" borderId="0" xfId="0" quotePrefix="1" applyFont="1" applyBorder="1" applyAlignment="1"/>
    <xf numFmtId="0" fontId="134" fillId="0" borderId="14" xfId="0" applyFont="1" applyBorder="1" applyAlignment="1">
      <alignment vertical="center"/>
    </xf>
    <xf numFmtId="0" fontId="193" fillId="0" borderId="4" xfId="0" applyFont="1" applyBorder="1" applyAlignment="1">
      <alignment horizontal="center" wrapText="1"/>
    </xf>
    <xf numFmtId="0" fontId="193" fillId="0" borderId="4" xfId="0" applyFont="1" applyBorder="1" applyAlignment="1">
      <alignment horizontal="center"/>
    </xf>
    <xf numFmtId="0" fontId="193" fillId="0" borderId="4" xfId="0" applyFont="1" applyBorder="1" applyAlignment="1">
      <alignment horizontal="center" vertical="top" wrapText="1"/>
    </xf>
    <xf numFmtId="0" fontId="193" fillId="0" borderId="4" xfId="0" applyFont="1" applyBorder="1" applyAlignment="1">
      <alignment horizontal="center" vertical="top"/>
    </xf>
    <xf numFmtId="0" fontId="193" fillId="0" borderId="1" xfId="0" applyFont="1" applyBorder="1" applyAlignment="1">
      <alignment horizontal="center"/>
    </xf>
    <xf numFmtId="0" fontId="193" fillId="0" borderId="0" xfId="0" applyFont="1" applyBorder="1" applyAlignment="1">
      <alignment horizontal="center" vertical="center"/>
    </xf>
    <xf numFmtId="0" fontId="132" fillId="0" borderId="0" xfId="0" applyFont="1" applyBorder="1" applyAlignment="1">
      <alignment horizontal="center" vertical="center"/>
    </xf>
    <xf numFmtId="0" fontId="185" fillId="0" borderId="1" xfId="0" applyFont="1" applyBorder="1" applyAlignment="1">
      <alignment horizontal="center" vertical="top" wrapText="1"/>
    </xf>
    <xf numFmtId="0" fontId="35" fillId="0" borderId="1" xfId="0" applyFont="1" applyBorder="1" applyAlignment="1">
      <alignment horizontal="left" vertical="top" wrapText="1"/>
    </xf>
    <xf numFmtId="0" fontId="36" fillId="0" borderId="1" xfId="0" applyFont="1" applyBorder="1" applyAlignment="1">
      <alignment horizontal="center" vertical="top"/>
    </xf>
    <xf numFmtId="0" fontId="114" fillId="0" borderId="1" xfId="0" applyFont="1" applyBorder="1" applyAlignment="1">
      <alignment horizontal="center" vertical="top"/>
    </xf>
    <xf numFmtId="0" fontId="115" fillId="0" borderId="0" xfId="0" applyFont="1" applyBorder="1" applyAlignment="1">
      <alignment horizontal="center" vertical="top"/>
    </xf>
    <xf numFmtId="0" fontId="115" fillId="0" borderId="0" xfId="0" applyFont="1" applyBorder="1" applyAlignment="1">
      <alignment vertical="top"/>
    </xf>
    <xf numFmtId="0" fontId="36" fillId="0" borderId="1" xfId="0" applyFont="1" applyBorder="1" applyAlignment="1">
      <alignment horizontal="center" vertical="top" wrapText="1"/>
    </xf>
    <xf numFmtId="0" fontId="195" fillId="6" borderId="1" xfId="0" applyFont="1" applyFill="1" applyBorder="1" applyAlignment="1">
      <alignment vertical="top" wrapText="1"/>
    </xf>
    <xf numFmtId="0" fontId="182" fillId="0" borderId="0" xfId="0" applyFont="1" applyBorder="1" applyAlignment="1"/>
    <xf numFmtId="0" fontId="28" fillId="4" borderId="0" xfId="0" applyFont="1" applyFill="1" applyAlignment="1">
      <alignment horizontal="center" vertical="center"/>
    </xf>
    <xf numFmtId="0" fontId="1" fillId="4" borderId="0" xfId="0" applyNumberFormat="1" applyFont="1" applyFill="1" applyAlignment="1">
      <alignment vertical="top"/>
    </xf>
    <xf numFmtId="14" fontId="22" fillId="4" borderId="1" xfId="0" applyNumberFormat="1" applyFont="1" applyFill="1" applyBorder="1" applyAlignment="1">
      <alignment horizontal="center" vertical="center"/>
    </xf>
    <xf numFmtId="0" fontId="36" fillId="0" borderId="0" xfId="0" applyFont="1" applyAlignment="1">
      <alignment vertical="center"/>
    </xf>
    <xf numFmtId="0" fontId="36" fillId="0" borderId="0" xfId="0" applyFont="1" applyAlignment="1">
      <alignment vertical="top"/>
    </xf>
    <xf numFmtId="0" fontId="196" fillId="0" borderId="0" xfId="0" applyFont="1" applyAlignment="1">
      <alignment horizontal="left"/>
    </xf>
    <xf numFmtId="14" fontId="70" fillId="4" borderId="0" xfId="0" applyNumberFormat="1" applyFont="1" applyFill="1" applyAlignment="1">
      <alignment horizontal="left" vertical="top" wrapText="1"/>
    </xf>
    <xf numFmtId="0" fontId="17" fillId="3" borderId="1" xfId="0" applyFont="1" applyFill="1" applyBorder="1" applyAlignment="1" applyProtection="1">
      <alignment horizontal="center" vertical="center"/>
      <protection locked="0"/>
    </xf>
    <xf numFmtId="0" fontId="167" fillId="0" borderId="0" xfId="0" applyFont="1"/>
    <xf numFmtId="0" fontId="21" fillId="0" borderId="0" xfId="0" applyFont="1" applyAlignment="1">
      <alignment horizontal="center" vertical="center"/>
    </xf>
    <xf numFmtId="0" fontId="21" fillId="0" borderId="0" xfId="0" applyFont="1" applyAlignment="1">
      <alignment horizontal="center"/>
    </xf>
    <xf numFmtId="0" fontId="21" fillId="0" borderId="0" xfId="0" applyFont="1" applyAlignment="1">
      <alignment horizontal="left"/>
    </xf>
    <xf numFmtId="0" fontId="199" fillId="0" borderId="0" xfId="0" applyFont="1"/>
    <xf numFmtId="0" fontId="182" fillId="0" borderId="0" xfId="0" applyFont="1"/>
    <xf numFmtId="0" fontId="33" fillId="0" borderId="0" xfId="0" applyFont="1" applyAlignment="1">
      <alignment vertical="center"/>
    </xf>
    <xf numFmtId="0" fontId="35" fillId="0" borderId="14" xfId="0" applyFont="1" applyBorder="1" applyAlignment="1"/>
    <xf numFmtId="0" fontId="174" fillId="0" borderId="0" xfId="0" applyFont="1" applyAlignment="1"/>
    <xf numFmtId="0" fontId="82" fillId="0" borderId="14" xfId="0" applyFont="1" applyBorder="1" applyAlignment="1">
      <alignment vertical="center"/>
    </xf>
    <xf numFmtId="0" fontId="28" fillId="0" borderId="0" xfId="0" applyFont="1" applyAlignment="1">
      <alignment vertical="top"/>
    </xf>
    <xf numFmtId="0" fontId="28" fillId="0" borderId="0" xfId="0" applyFont="1" applyAlignment="1">
      <alignment horizontal="left" vertical="top"/>
    </xf>
    <xf numFmtId="0" fontId="167" fillId="0" borderId="1" xfId="0" applyFont="1" applyBorder="1" applyAlignment="1">
      <alignment horizontal="left" vertical="top"/>
    </xf>
    <xf numFmtId="0" fontId="167" fillId="0" borderId="1" xfId="0" applyFont="1" applyBorder="1" applyAlignment="1">
      <alignment vertical="top"/>
    </xf>
    <xf numFmtId="0" fontId="185" fillId="0" borderId="1" xfId="0" applyFont="1" applyBorder="1" applyAlignment="1">
      <alignment horizontal="center" vertical="top"/>
    </xf>
    <xf numFmtId="0" fontId="167" fillId="0" borderId="0" xfId="0" applyFont="1" applyAlignment="1">
      <alignment vertical="top"/>
    </xf>
    <xf numFmtId="0" fontId="167" fillId="0" borderId="0" xfId="0" applyFont="1" applyBorder="1" applyAlignment="1">
      <alignment vertical="top"/>
    </xf>
    <xf numFmtId="0" fontId="23" fillId="0" borderId="1" xfId="0" applyFont="1" applyBorder="1" applyAlignment="1"/>
    <xf numFmtId="0" fontId="167" fillId="0" borderId="0" xfId="0" applyFont="1" applyAlignment="1">
      <alignment horizontal="left" vertical="top"/>
    </xf>
    <xf numFmtId="0" fontId="185" fillId="0" borderId="0" xfId="0" applyFont="1" applyAlignment="1">
      <alignment horizontal="center" vertical="top"/>
    </xf>
    <xf numFmtId="0" fontId="167" fillId="0" borderId="1" xfId="0" applyFont="1" applyBorder="1" applyAlignment="1">
      <alignment vertical="top" wrapText="1"/>
    </xf>
    <xf numFmtId="0" fontId="21" fillId="6" borderId="0" xfId="0" applyFont="1" applyFill="1" applyAlignment="1">
      <alignment wrapText="1"/>
    </xf>
    <xf numFmtId="0" fontId="21" fillId="6" borderId="0" xfId="0" applyFont="1" applyFill="1" applyAlignment="1">
      <alignment horizontal="center" wrapText="1"/>
    </xf>
    <xf numFmtId="0" fontId="167" fillId="0" borderId="0" xfId="0" applyFont="1" applyAlignment="1">
      <alignment horizontal="right" vertical="top"/>
    </xf>
    <xf numFmtId="0" fontId="30" fillId="0" borderId="0" xfId="0" applyFont="1" applyAlignment="1">
      <alignment vertical="top"/>
    </xf>
    <xf numFmtId="0" fontId="20" fillId="0" borderId="0" xfId="0" applyFont="1" applyAlignment="1">
      <alignment vertical="top"/>
    </xf>
    <xf numFmtId="0" fontId="27" fillId="0" borderId="0" xfId="0" applyFont="1" applyAlignment="1">
      <alignment vertical="top"/>
    </xf>
    <xf numFmtId="0" fontId="10" fillId="0" borderId="0" xfId="0" applyFont="1" applyFill="1"/>
    <xf numFmtId="0" fontId="10" fillId="0" borderId="0" xfId="0" applyFont="1" applyFill="1" applyAlignment="1">
      <alignment vertical="center"/>
    </xf>
    <xf numFmtId="0" fontId="30" fillId="5" borderId="0" xfId="0" applyFont="1" applyFill="1" applyAlignment="1">
      <alignment vertical="center"/>
    </xf>
    <xf numFmtId="0" fontId="21" fillId="5" borderId="0" xfId="0" applyFont="1" applyFill="1" applyAlignment="1">
      <alignment vertical="center"/>
    </xf>
    <xf numFmtId="0" fontId="192" fillId="5" borderId="0" xfId="0" applyFont="1" applyFill="1" applyAlignment="1">
      <alignment horizontal="center" vertical="center"/>
    </xf>
    <xf numFmtId="0" fontId="184" fillId="5" borderId="0" xfId="0" applyFont="1" applyFill="1" applyAlignment="1">
      <alignment horizontal="left" vertical="center"/>
    </xf>
    <xf numFmtId="0" fontId="8" fillId="5" borderId="0" xfId="0" applyFont="1" applyFill="1" applyAlignment="1">
      <alignment horizontal="left" vertical="center"/>
    </xf>
    <xf numFmtId="0" fontId="30" fillId="5" borderId="0" xfId="0" applyFont="1" applyFill="1" applyAlignment="1">
      <alignment vertical="top"/>
    </xf>
    <xf numFmtId="0" fontId="10" fillId="5" borderId="0" xfId="0" applyFont="1" applyFill="1"/>
    <xf numFmtId="0" fontId="8" fillId="5" borderId="0" xfId="0" applyFont="1" applyFill="1"/>
    <xf numFmtId="0" fontId="202" fillId="0" borderId="0" xfId="0" applyFont="1" applyAlignment="1">
      <alignment horizontal="center"/>
    </xf>
    <xf numFmtId="0" fontId="204" fillId="0" borderId="0" xfId="0" applyFont="1" applyProtection="1">
      <protection locked="0"/>
    </xf>
    <xf numFmtId="0" fontId="204" fillId="0" borderId="0" xfId="0" applyFont="1" applyAlignment="1" applyProtection="1">
      <alignment vertical="center"/>
      <protection locked="0"/>
    </xf>
    <xf numFmtId="0" fontId="204" fillId="0" borderId="0" xfId="0" applyFont="1" applyAlignment="1" applyProtection="1">
      <alignment horizontal="center" vertical="center"/>
      <protection locked="0"/>
    </xf>
    <xf numFmtId="0" fontId="204" fillId="0" borderId="0" xfId="0" applyFont="1" applyAlignment="1" applyProtection="1">
      <alignment horizontal="center"/>
      <protection locked="0"/>
    </xf>
    <xf numFmtId="0" fontId="204" fillId="0" borderId="0" xfId="0" applyFont="1" applyAlignment="1" applyProtection="1">
      <protection locked="0"/>
    </xf>
    <xf numFmtId="0" fontId="204" fillId="0" borderId="1" xfId="0" applyFont="1" applyBorder="1" applyAlignment="1" applyProtection="1">
      <protection locked="0"/>
    </xf>
    <xf numFmtId="0" fontId="204" fillId="0" borderId="1" xfId="0" applyFont="1" applyBorder="1" applyAlignment="1" applyProtection="1">
      <alignment vertical="center"/>
      <protection locked="0"/>
    </xf>
    <xf numFmtId="0" fontId="68" fillId="0" borderId="0" xfId="0" applyFont="1" applyProtection="1">
      <protection locked="0"/>
    </xf>
    <xf numFmtId="0" fontId="69" fillId="0" borderId="0" xfId="0" applyFont="1" applyProtection="1">
      <protection locked="0"/>
    </xf>
    <xf numFmtId="0" fontId="30" fillId="0" borderId="0" xfId="0" applyFont="1" applyAlignment="1">
      <alignment horizontal="center" vertical="center"/>
    </xf>
    <xf numFmtId="0" fontId="33" fillId="0" borderId="1" xfId="0" applyFont="1" applyBorder="1" applyAlignment="1">
      <alignment horizontal="center" vertical="top" wrapText="1"/>
    </xf>
    <xf numFmtId="0" fontId="204" fillId="3" borderId="13" xfId="0" applyFont="1" applyFill="1" applyBorder="1" applyAlignment="1" applyProtection="1">
      <alignment vertical="center"/>
      <protection locked="0"/>
    </xf>
    <xf numFmtId="0" fontId="204" fillId="3" borderId="0" xfId="0" applyFont="1" applyFill="1" applyAlignment="1" applyProtection="1">
      <alignment vertical="center"/>
      <protection locked="0"/>
    </xf>
    <xf numFmtId="0" fontId="69" fillId="3" borderId="0" xfId="0" applyFont="1" applyFill="1" applyProtection="1">
      <protection locked="0"/>
    </xf>
    <xf numFmtId="0" fontId="204" fillId="3" borderId="0" xfId="0" applyFont="1" applyFill="1" applyProtection="1">
      <protection locked="0"/>
    </xf>
    <xf numFmtId="0" fontId="9" fillId="0" borderId="0" xfId="0" applyFont="1" applyAlignment="1">
      <alignment vertical="center"/>
    </xf>
    <xf numFmtId="0" fontId="31" fillId="0" borderId="0" xfId="0" applyFont="1" applyAlignment="1">
      <alignment vertical="center"/>
    </xf>
    <xf numFmtId="0" fontId="6" fillId="0" borderId="0" xfId="0" applyFont="1" applyBorder="1" applyAlignment="1">
      <alignment horizontal="left"/>
    </xf>
    <xf numFmtId="0" fontId="21" fillId="5" borderId="0" xfId="0" applyFont="1" applyFill="1" applyAlignment="1">
      <alignment vertical="top"/>
    </xf>
    <xf numFmtId="0" fontId="33" fillId="0" borderId="2" xfId="0" applyFont="1" applyBorder="1" applyAlignment="1">
      <alignment vertical="top" wrapText="1"/>
    </xf>
    <xf numFmtId="0" fontId="21" fillId="0" borderId="0" xfId="0" applyFont="1" applyBorder="1" applyAlignment="1">
      <alignment horizontal="left"/>
    </xf>
    <xf numFmtId="0" fontId="21" fillId="0" borderId="0" xfId="0" applyFont="1" applyBorder="1" applyAlignment="1">
      <alignment horizontal="center" vertical="top"/>
    </xf>
    <xf numFmtId="0" fontId="21" fillId="0" borderId="0" xfId="0" applyFont="1" applyBorder="1" applyAlignment="1">
      <alignment horizontal="center"/>
    </xf>
    <xf numFmtId="0" fontId="21" fillId="0" borderId="0" xfId="0" applyFont="1" applyBorder="1" applyAlignment="1">
      <alignment horizontal="center" vertical="center"/>
    </xf>
    <xf numFmtId="0" fontId="30" fillId="0" borderId="0" xfId="0" applyFont="1" applyAlignment="1">
      <alignment horizontal="center" vertical="center"/>
    </xf>
    <xf numFmtId="0" fontId="30" fillId="0" borderId="0" xfId="0" applyFont="1" applyAlignment="1">
      <alignment horizontal="center"/>
    </xf>
    <xf numFmtId="0" fontId="35" fillId="0" borderId="0" xfId="0" applyFont="1" applyAlignment="1">
      <alignment horizontal="center" vertical="center"/>
    </xf>
    <xf numFmtId="0" fontId="35" fillId="0" borderId="14" xfId="0" applyFont="1" applyBorder="1" applyAlignment="1">
      <alignment horizontal="center" vertical="center"/>
    </xf>
    <xf numFmtId="0" fontId="30" fillId="0" borderId="0" xfId="0" applyFont="1" applyAlignment="1">
      <alignment horizontal="right" vertical="center"/>
    </xf>
    <xf numFmtId="0" fontId="196" fillId="0" borderId="0" xfId="0" applyFont="1"/>
    <xf numFmtId="0" fontId="30" fillId="4" borderId="1" xfId="0" applyFont="1" applyFill="1" applyBorder="1" applyAlignment="1">
      <alignment vertical="top"/>
    </xf>
    <xf numFmtId="0" fontId="167" fillId="4" borderId="1" xfId="0" applyFont="1" applyFill="1" applyBorder="1" applyAlignment="1">
      <alignment vertical="top"/>
    </xf>
    <xf numFmtId="0" fontId="23" fillId="4" borderId="1" xfId="0" applyFont="1" applyFill="1" applyBorder="1" applyAlignment="1">
      <alignment vertical="top" wrapText="1"/>
    </xf>
    <xf numFmtId="0" fontId="167" fillId="4" borderId="1" xfId="0" applyFont="1" applyFill="1" applyBorder="1" applyAlignment="1">
      <alignment vertical="top" wrapText="1"/>
    </xf>
    <xf numFmtId="0" fontId="167" fillId="4" borderId="1" xfId="0" applyFont="1" applyFill="1" applyBorder="1" applyAlignment="1">
      <alignment horizontal="center" vertical="center"/>
    </xf>
    <xf numFmtId="0" fontId="8" fillId="4" borderId="0" xfId="0" applyFont="1" applyFill="1" applyAlignment="1">
      <alignment vertical="center"/>
    </xf>
    <xf numFmtId="0" fontId="28" fillId="4" borderId="0" xfId="0" applyFont="1" applyFill="1"/>
    <xf numFmtId="0" fontId="28" fillId="4" borderId="0" xfId="0" applyFont="1" applyFill="1" applyAlignment="1"/>
    <xf numFmtId="0" fontId="21" fillId="4" borderId="0" xfId="0" applyFont="1" applyFill="1" applyBorder="1" applyAlignment="1">
      <alignment horizontal="center" vertical="top"/>
    </xf>
    <xf numFmtId="0" fontId="14" fillId="4" borderId="0" xfId="0" applyFont="1" applyFill="1" applyBorder="1" applyAlignment="1">
      <alignment vertical="center" wrapText="1"/>
    </xf>
    <xf numFmtId="14" fontId="22" fillId="4" borderId="0" xfId="0" applyNumberFormat="1" applyFont="1" applyFill="1" applyBorder="1" applyAlignment="1">
      <alignment vertical="center" wrapText="1"/>
    </xf>
    <xf numFmtId="14" fontId="22" fillId="4" borderId="0" xfId="0" applyNumberFormat="1" applyFont="1" applyFill="1" applyBorder="1" applyAlignment="1">
      <alignment horizontal="center" vertical="center" wrapText="1"/>
    </xf>
    <xf numFmtId="0" fontId="21" fillId="4" borderId="0" xfId="0" applyFont="1" applyFill="1" applyBorder="1" applyAlignment="1"/>
    <xf numFmtId="0" fontId="41" fillId="5" borderId="1" xfId="0" applyFont="1" applyFill="1" applyBorder="1" applyAlignment="1">
      <alignment horizontal="center" vertical="top" wrapText="1"/>
    </xf>
    <xf numFmtId="0" fontId="106" fillId="3" borderId="1" xfId="0" applyFont="1" applyFill="1" applyBorder="1" applyAlignment="1" applyProtection="1">
      <alignment horizontal="left" vertical="top" wrapText="1"/>
      <protection locked="0"/>
    </xf>
    <xf numFmtId="0" fontId="7" fillId="0" borderId="0" xfId="0" applyFont="1" applyProtection="1">
      <protection locked="0"/>
    </xf>
    <xf numFmtId="0" fontId="170" fillId="5" borderId="1" xfId="0" applyFont="1" applyFill="1" applyBorder="1" applyAlignment="1" applyProtection="1">
      <alignment horizontal="left" vertical="center"/>
      <protection locked="0"/>
    </xf>
    <xf numFmtId="0" fontId="170" fillId="11" borderId="1" xfId="0" applyFont="1" applyFill="1" applyBorder="1" applyAlignment="1" applyProtection="1">
      <alignment horizontal="left" vertical="center"/>
      <protection locked="0"/>
    </xf>
    <xf numFmtId="0" fontId="8" fillId="0" borderId="0" xfId="0" applyFont="1" applyProtection="1">
      <protection locked="0"/>
    </xf>
    <xf numFmtId="0" fontId="7" fillId="0" borderId="0" xfId="0" applyFont="1" applyProtection="1"/>
    <xf numFmtId="0" fontId="170" fillId="5" borderId="1" xfId="0" applyFont="1" applyFill="1" applyBorder="1" applyAlignment="1" applyProtection="1">
      <alignment horizontal="left" vertical="center"/>
    </xf>
    <xf numFmtId="0" fontId="167" fillId="7" borderId="1" xfId="0" applyFont="1" applyFill="1" applyBorder="1" applyProtection="1"/>
    <xf numFmtId="0" fontId="170" fillId="11" borderId="1" xfId="0" applyFont="1" applyFill="1" applyBorder="1" applyAlignment="1" applyProtection="1">
      <alignment horizontal="left" vertical="center"/>
    </xf>
    <xf numFmtId="0" fontId="169" fillId="7" borderId="1" xfId="0" applyFont="1" applyFill="1" applyBorder="1" applyProtection="1"/>
    <xf numFmtId="0" fontId="7" fillId="0" borderId="0" xfId="0" applyFont="1" applyBorder="1" applyProtection="1"/>
    <xf numFmtId="0" fontId="20" fillId="8" borderId="0" xfId="0" applyFont="1" applyFill="1" applyAlignment="1">
      <alignment vertical="center"/>
    </xf>
    <xf numFmtId="0" fontId="20" fillId="6" borderId="0" xfId="0" applyFont="1" applyFill="1" applyAlignment="1">
      <alignment vertical="center"/>
    </xf>
    <xf numFmtId="0" fontId="20" fillId="7" borderId="0" xfId="0" applyFont="1" applyFill="1" applyAlignment="1">
      <alignment vertical="center"/>
    </xf>
    <xf numFmtId="0" fontId="8" fillId="6" borderId="0" xfId="0" applyFont="1" applyFill="1"/>
    <xf numFmtId="0" fontId="31" fillId="0" borderId="0" xfId="0" applyFont="1" applyFill="1"/>
    <xf numFmtId="0" fontId="31" fillId="0" borderId="0" xfId="0" applyFont="1" applyFill="1" applyAlignment="1">
      <alignment vertical="center"/>
    </xf>
    <xf numFmtId="0" fontId="8" fillId="0" borderId="0" xfId="0" applyFont="1" applyFill="1" applyAlignment="1">
      <alignment vertical="center"/>
    </xf>
    <xf numFmtId="0" fontId="33" fillId="0" borderId="14" xfId="0" applyFont="1" applyBorder="1" applyAlignment="1">
      <alignment vertical="top"/>
    </xf>
    <xf numFmtId="0" fontId="36" fillId="0" borderId="1" xfId="0" applyFont="1" applyBorder="1" applyAlignment="1">
      <alignment horizontal="left" vertical="top" wrapText="1"/>
    </xf>
    <xf numFmtId="0" fontId="27" fillId="0" borderId="1" xfId="4" applyFont="1" applyBorder="1" applyAlignment="1" applyProtection="1">
      <alignment vertical="top" wrapText="1"/>
    </xf>
    <xf numFmtId="0" fontId="100" fillId="0" borderId="1" xfId="0" applyFont="1" applyBorder="1" applyAlignment="1">
      <alignment horizontal="center" vertical="top"/>
    </xf>
    <xf numFmtId="0" fontId="100" fillId="0" borderId="1" xfId="0" applyFont="1" applyBorder="1" applyAlignment="1">
      <alignment horizontal="center" vertical="top" wrapText="1"/>
    </xf>
    <xf numFmtId="0" fontId="132" fillId="0" borderId="1" xfId="0" applyFont="1" applyBorder="1" applyAlignment="1">
      <alignment horizontal="center" vertical="top" wrapText="1"/>
    </xf>
    <xf numFmtId="0" fontId="132" fillId="0" borderId="1" xfId="0" applyFont="1" applyBorder="1" applyAlignment="1">
      <alignment horizontal="center" wrapText="1"/>
    </xf>
    <xf numFmtId="0" fontId="119" fillId="0" borderId="1" xfId="4" applyFont="1" applyBorder="1" applyAlignment="1" applyProtection="1">
      <alignment horizontal="center" wrapText="1"/>
    </xf>
    <xf numFmtId="0" fontId="132" fillId="0" borderId="1" xfId="0" applyFont="1" applyBorder="1" applyAlignment="1">
      <alignment horizontal="center" vertical="top"/>
    </xf>
    <xf numFmtId="0" fontId="132" fillId="0" borderId="1" xfId="0" applyFont="1" applyBorder="1" applyAlignment="1">
      <alignment vertical="top" wrapText="1"/>
    </xf>
    <xf numFmtId="0" fontId="132" fillId="0" borderId="1" xfId="0" applyFont="1" applyBorder="1" applyAlignment="1">
      <alignment horizontal="center"/>
    </xf>
    <xf numFmtId="0" fontId="129" fillId="0" borderId="1" xfId="0" applyFont="1" applyBorder="1" applyAlignment="1">
      <alignment horizontal="center"/>
    </xf>
    <xf numFmtId="0" fontId="30" fillId="0" borderId="0" xfId="0" applyFont="1" applyAlignment="1">
      <alignment vertical="top" wrapText="1"/>
    </xf>
    <xf numFmtId="0" fontId="30" fillId="0" borderId="1" xfId="0" applyFont="1" applyBorder="1" applyAlignment="1">
      <alignment horizontal="center"/>
    </xf>
    <xf numFmtId="0" fontId="30" fillId="4" borderId="1" xfId="0" applyFont="1" applyFill="1" applyBorder="1" applyAlignment="1">
      <alignment horizontal="center"/>
    </xf>
    <xf numFmtId="0" fontId="119" fillId="0" borderId="1" xfId="4" applyFont="1" applyBorder="1" applyAlignment="1" applyProtection="1">
      <alignment horizontal="center" vertical="top" wrapText="1"/>
    </xf>
    <xf numFmtId="0" fontId="133" fillId="0" borderId="0" xfId="0" applyFont="1" applyBorder="1" applyAlignment="1"/>
    <xf numFmtId="0" fontId="7" fillId="6" borderId="1" xfId="0" applyFont="1" applyFill="1" applyBorder="1" applyAlignment="1">
      <alignment vertical="top" wrapText="1"/>
    </xf>
    <xf numFmtId="0" fontId="33" fillId="0" borderId="1" xfId="0" applyFont="1" applyBorder="1" applyAlignment="1">
      <alignment horizontal="center"/>
    </xf>
    <xf numFmtId="0" fontId="103" fillId="0" borderId="1" xfId="0" applyFont="1" applyBorder="1" applyAlignment="1">
      <alignment vertical="top" wrapText="1"/>
    </xf>
    <xf numFmtId="0" fontId="100" fillId="0" borderId="4" xfId="0" applyFont="1" applyBorder="1" applyAlignment="1">
      <alignment horizontal="center" vertical="top" wrapText="1"/>
    </xf>
    <xf numFmtId="0" fontId="103" fillId="0" borderId="2" xfId="0" applyFont="1" applyBorder="1" applyAlignment="1">
      <alignment horizontal="center" vertical="top" wrapText="1"/>
    </xf>
    <xf numFmtId="0" fontId="103" fillId="0" borderId="12" xfId="0" applyFont="1" applyBorder="1" applyAlignment="1">
      <alignment horizontal="center" vertical="top" wrapText="1"/>
    </xf>
    <xf numFmtId="0" fontId="100" fillId="0" borderId="1" xfId="0" applyFont="1" applyBorder="1" applyAlignment="1">
      <alignment vertical="top" wrapText="1"/>
    </xf>
    <xf numFmtId="0" fontId="100" fillId="0" borderId="0" xfId="0" applyFont="1"/>
    <xf numFmtId="0" fontId="100" fillId="0" borderId="1" xfId="0" applyFont="1" applyBorder="1" applyAlignment="1">
      <alignment vertical="top"/>
    </xf>
    <xf numFmtId="0" fontId="102" fillId="0" borderId="0" xfId="0" applyFont="1" applyAlignment="1">
      <alignment horizontal="left" vertical="center"/>
    </xf>
    <xf numFmtId="0" fontId="100" fillId="0" borderId="14" xfId="0" applyFont="1" applyBorder="1" applyAlignment="1"/>
    <xf numFmtId="0" fontId="21" fillId="0" borderId="1" xfId="0" applyFont="1" applyBorder="1" applyAlignment="1">
      <alignment vertical="top"/>
    </xf>
    <xf numFmtId="0" fontId="21" fillId="0" borderId="1" xfId="0" applyFont="1" applyBorder="1" applyAlignment="1">
      <alignment vertical="top" wrapText="1"/>
    </xf>
    <xf numFmtId="0" fontId="21" fillId="4" borderId="0" xfId="0" applyFont="1" applyFill="1" applyAlignment="1">
      <alignment vertical="center"/>
    </xf>
    <xf numFmtId="0" fontId="21" fillId="0" borderId="0" xfId="0" applyFont="1" applyFill="1" applyAlignment="1">
      <alignment horizontal="right" vertical="center"/>
    </xf>
    <xf numFmtId="0" fontId="26" fillId="0" borderId="0" xfId="0" applyFont="1" applyFill="1" applyAlignment="1">
      <alignment vertical="center"/>
    </xf>
    <xf numFmtId="0" fontId="33" fillId="0" borderId="0" xfId="0" applyFont="1" applyAlignment="1">
      <alignment horizontal="center"/>
    </xf>
    <xf numFmtId="0" fontId="8" fillId="3" borderId="1" xfId="0" applyFont="1" applyFill="1" applyBorder="1" applyAlignment="1" applyProtection="1">
      <alignment horizontal="center"/>
      <protection locked="0"/>
    </xf>
    <xf numFmtId="0" fontId="8" fillId="3" borderId="1" xfId="0" applyFont="1" applyFill="1" applyBorder="1" applyAlignment="1" applyProtection="1">
      <alignment horizontal="center" vertical="center"/>
      <protection locked="0"/>
    </xf>
    <xf numFmtId="0" fontId="167" fillId="3" borderId="1" xfId="0" applyFont="1" applyFill="1" applyBorder="1" applyAlignment="1" applyProtection="1">
      <alignment vertical="top" wrapText="1"/>
      <protection locked="0"/>
    </xf>
    <xf numFmtId="0" fontId="167" fillId="3" borderId="1" xfId="0" applyFont="1" applyFill="1" applyBorder="1" applyAlignment="1" applyProtection="1">
      <alignment vertical="top"/>
      <protection locked="0"/>
    </xf>
    <xf numFmtId="0" fontId="167" fillId="3" borderId="1" xfId="0" applyFont="1" applyFill="1" applyBorder="1" applyAlignment="1" applyProtection="1">
      <alignment horizontal="center" vertical="center"/>
      <protection locked="0"/>
    </xf>
    <xf numFmtId="0" fontId="27" fillId="3" borderId="0" xfId="0" applyFont="1" applyFill="1" applyAlignment="1" applyProtection="1">
      <alignment vertical="top" wrapText="1"/>
      <protection locked="0"/>
    </xf>
    <xf numFmtId="0" fontId="27" fillId="3" borderId="1" xfId="0" applyFont="1" applyFill="1" applyBorder="1" applyAlignment="1" applyProtection="1">
      <alignment vertical="top" wrapText="1"/>
      <protection locked="0"/>
    </xf>
    <xf numFmtId="0" fontId="100" fillId="3" borderId="1" xfId="0" applyFont="1" applyFill="1" applyBorder="1" applyAlignment="1" applyProtection="1">
      <alignment horizontal="center" vertical="center"/>
      <protection locked="0"/>
    </xf>
    <xf numFmtId="0" fontId="100" fillId="3" borderId="1" xfId="0" applyFont="1" applyFill="1" applyBorder="1" applyAlignment="1" applyProtection="1">
      <alignment horizontal="left" vertical="center"/>
      <protection locked="0"/>
    </xf>
    <xf numFmtId="14" fontId="108" fillId="3" borderId="1" xfId="0" applyNumberFormat="1" applyFont="1" applyFill="1" applyBorder="1" applyAlignment="1" applyProtection="1">
      <alignment horizontal="center" vertical="center"/>
      <protection locked="0"/>
    </xf>
    <xf numFmtId="0" fontId="41" fillId="3" borderId="1" xfId="0" applyFont="1" applyFill="1" applyBorder="1" applyAlignment="1" applyProtection="1">
      <alignment horizontal="center" vertical="center"/>
      <protection locked="0"/>
    </xf>
    <xf numFmtId="14" fontId="28" fillId="4" borderId="0" xfId="0" applyNumberFormat="1" applyFont="1" applyFill="1" applyAlignment="1">
      <alignment horizontal="center" vertical="center"/>
    </xf>
    <xf numFmtId="0" fontId="33" fillId="3" borderId="1" xfId="0" applyFont="1" applyFill="1" applyBorder="1" applyAlignment="1" applyProtection="1">
      <alignment vertical="center"/>
      <protection locked="0"/>
    </xf>
    <xf numFmtId="0" fontId="35" fillId="3" borderId="1" xfId="0" applyFont="1" applyFill="1" applyBorder="1" applyAlignment="1" applyProtection="1">
      <alignment vertical="top"/>
      <protection locked="0"/>
    </xf>
    <xf numFmtId="0" fontId="105" fillId="3" borderId="1" xfId="0" applyFont="1" applyFill="1" applyBorder="1" applyAlignment="1" applyProtection="1">
      <alignment horizontal="center" vertical="center"/>
      <protection locked="0"/>
    </xf>
    <xf numFmtId="0" fontId="41" fillId="0" borderId="1" xfId="0" applyFont="1" applyBorder="1" applyAlignment="1">
      <alignment horizontal="center" vertical="center" wrapText="1"/>
    </xf>
    <xf numFmtId="0" fontId="41" fillId="3" borderId="1" xfId="0" applyFont="1" applyFill="1" applyBorder="1" applyAlignment="1" applyProtection="1">
      <alignment horizontal="center" vertical="top"/>
      <protection locked="0"/>
    </xf>
    <xf numFmtId="0" fontId="33" fillId="3" borderId="1" xfId="0" applyFont="1" applyFill="1" applyBorder="1" applyAlignment="1" applyProtection="1">
      <alignment horizontal="center" vertical="top"/>
      <protection locked="0"/>
    </xf>
    <xf numFmtId="0" fontId="9" fillId="3" borderId="1" xfId="0" applyFont="1" applyFill="1" applyBorder="1" applyAlignment="1" applyProtection="1">
      <alignment horizontal="center" vertical="center"/>
      <protection locked="0"/>
    </xf>
    <xf numFmtId="0" fontId="1" fillId="3" borderId="1" xfId="0" applyFont="1" applyFill="1" applyBorder="1" applyProtection="1">
      <protection locked="0"/>
    </xf>
    <xf numFmtId="0" fontId="8" fillId="3" borderId="1" xfId="0" applyFont="1" applyFill="1" applyBorder="1" applyAlignment="1" applyProtection="1">
      <alignment horizontal="center"/>
      <protection locked="0"/>
    </xf>
    <xf numFmtId="0" fontId="1" fillId="4" borderId="0" xfId="0" applyNumberFormat="1" applyFont="1" applyFill="1" applyAlignment="1">
      <alignment vertical="center"/>
    </xf>
    <xf numFmtId="0" fontId="199" fillId="4" borderId="0" xfId="0" applyNumberFormat="1" applyFont="1" applyFill="1" applyAlignment="1">
      <alignment vertical="center"/>
    </xf>
    <xf numFmtId="0" fontId="1" fillId="3" borderId="1" xfId="0" applyFont="1" applyFill="1" applyBorder="1" applyAlignment="1" applyProtection="1">
      <alignment vertical="center" wrapText="1"/>
      <protection locked="0"/>
    </xf>
    <xf numFmtId="0" fontId="33" fillId="3" borderId="1" xfId="0" applyFont="1" applyFill="1" applyBorder="1" applyAlignment="1" applyProtection="1">
      <alignment horizontal="center" vertical="center"/>
      <protection locked="0"/>
    </xf>
    <xf numFmtId="0" fontId="33" fillId="4" borderId="0" xfId="0" applyFont="1" applyFill="1" applyAlignment="1" applyProtection="1">
      <alignment horizontal="center"/>
      <protection locked="0"/>
    </xf>
    <xf numFmtId="0" fontId="21" fillId="4" borderId="0" xfId="0" applyFont="1" applyFill="1" applyBorder="1" applyAlignment="1" applyProtection="1">
      <alignment horizontal="center" vertical="top"/>
    </xf>
    <xf numFmtId="0" fontId="8" fillId="0" borderId="0" xfId="0" applyFont="1" applyFill="1" applyAlignment="1">
      <alignment horizontal="center"/>
    </xf>
    <xf numFmtId="0" fontId="21" fillId="3" borderId="0" xfId="0" applyFont="1" applyFill="1" applyProtection="1">
      <protection locked="0"/>
    </xf>
    <xf numFmtId="0" fontId="108" fillId="3" borderId="1" xfId="0" applyFont="1" applyFill="1" applyBorder="1" applyAlignment="1" applyProtection="1">
      <alignment horizontal="center" vertical="top"/>
      <protection locked="0"/>
    </xf>
    <xf numFmtId="0" fontId="102" fillId="3" borderId="1" xfId="0" applyFont="1" applyFill="1" applyBorder="1" applyAlignment="1" applyProtection="1">
      <alignment vertical="top"/>
      <protection locked="0"/>
    </xf>
    <xf numFmtId="14" fontId="108" fillId="3" borderId="1" xfId="0" applyNumberFormat="1" applyFont="1" applyFill="1" applyBorder="1" applyAlignment="1" applyProtection="1">
      <alignment horizontal="center" vertical="top"/>
      <protection locked="0"/>
    </xf>
    <xf numFmtId="0" fontId="102" fillId="3" borderId="1" xfId="0" applyFont="1" applyFill="1" applyBorder="1" applyAlignment="1" applyProtection="1">
      <alignment vertical="top" wrapText="1"/>
      <protection locked="0"/>
    </xf>
    <xf numFmtId="0" fontId="102" fillId="3" borderId="1" xfId="0" applyFont="1" applyFill="1" applyBorder="1" applyAlignment="1" applyProtection="1">
      <alignment horizontal="left" vertical="top"/>
      <protection locked="0"/>
    </xf>
    <xf numFmtId="0" fontId="102" fillId="3" borderId="1" xfId="0" applyFont="1" applyFill="1" applyBorder="1" applyAlignment="1" applyProtection="1">
      <alignment horizontal="center" vertical="top"/>
      <protection locked="0"/>
    </xf>
    <xf numFmtId="14" fontId="108" fillId="3" borderId="1" xfId="0" applyNumberFormat="1" applyFont="1" applyFill="1" applyBorder="1" applyAlignment="1" applyProtection="1">
      <alignment vertical="top"/>
      <protection locked="0"/>
    </xf>
    <xf numFmtId="0" fontId="41" fillId="3" borderId="1" xfId="0" applyFont="1" applyFill="1" applyBorder="1" applyAlignment="1" applyProtection="1">
      <alignment vertical="top"/>
      <protection locked="0"/>
    </xf>
    <xf numFmtId="0" fontId="102" fillId="3" borderId="1" xfId="0" applyFont="1" applyFill="1" applyBorder="1" applyAlignment="1" applyProtection="1">
      <alignment horizontal="center" vertical="center"/>
      <protection locked="0"/>
    </xf>
    <xf numFmtId="0" fontId="0" fillId="3" borderId="1" xfId="0" applyFill="1" applyBorder="1" applyProtection="1">
      <protection locked="0"/>
    </xf>
    <xf numFmtId="0" fontId="182" fillId="3" borderId="1" xfId="0" applyFont="1" applyFill="1" applyBorder="1" applyAlignment="1" applyProtection="1">
      <alignment horizontal="center" vertical="center"/>
      <protection locked="0"/>
    </xf>
    <xf numFmtId="0" fontId="182" fillId="3" borderId="1" xfId="0" applyFont="1" applyFill="1" applyBorder="1" applyProtection="1">
      <protection locked="0"/>
    </xf>
    <xf numFmtId="0" fontId="154" fillId="3" borderId="0" xfId="0" applyFont="1" applyFill="1" applyAlignment="1" applyProtection="1">
      <alignment vertical="top"/>
      <protection locked="0"/>
    </xf>
    <xf numFmtId="0" fontId="154" fillId="3" borderId="0" xfId="0" applyFont="1" applyFill="1" applyAlignment="1" applyProtection="1">
      <alignment horizontal="left" vertical="top" wrapText="1"/>
      <protection locked="0"/>
    </xf>
    <xf numFmtId="0" fontId="154" fillId="3" borderId="0" xfId="0" applyFont="1" applyFill="1" applyAlignment="1" applyProtection="1">
      <alignment vertical="top" wrapText="1"/>
      <protection locked="0"/>
    </xf>
    <xf numFmtId="0" fontId="154" fillId="3" borderId="0" xfId="0" applyFont="1" applyFill="1" applyProtection="1">
      <protection locked="0"/>
    </xf>
    <xf numFmtId="0" fontId="154" fillId="3" borderId="0" xfId="0" applyFont="1" applyFill="1" applyAlignment="1" applyProtection="1">
      <alignment horizontal="center"/>
      <protection locked="0"/>
    </xf>
    <xf numFmtId="0" fontId="154" fillId="3" borderId="1" xfId="0" applyFont="1" applyFill="1" applyBorder="1" applyAlignment="1" applyProtection="1">
      <alignment horizontal="center" vertical="top"/>
      <protection locked="0"/>
    </xf>
    <xf numFmtId="0" fontId="154" fillId="3" borderId="1" xfId="0" applyFont="1" applyFill="1" applyBorder="1" applyAlignment="1" applyProtection="1">
      <alignment horizontal="left" vertical="top"/>
      <protection locked="0"/>
    </xf>
    <xf numFmtId="0" fontId="154" fillId="3" borderId="1" xfId="0" applyFont="1" applyFill="1" applyBorder="1" applyAlignment="1" applyProtection="1">
      <alignment horizontal="left" vertical="top" wrapText="1"/>
      <protection locked="0"/>
    </xf>
    <xf numFmtId="0" fontId="154" fillId="3" borderId="1" xfId="0" applyFont="1" applyFill="1" applyBorder="1" applyAlignment="1" applyProtection="1">
      <alignment horizontal="center" vertical="top" wrapText="1"/>
      <protection locked="0"/>
    </xf>
    <xf numFmtId="0" fontId="154" fillId="3" borderId="1" xfId="0" applyFont="1" applyFill="1" applyBorder="1" applyAlignment="1" applyProtection="1">
      <alignment vertical="top"/>
      <protection locked="0"/>
    </xf>
    <xf numFmtId="14" fontId="154" fillId="3" borderId="1" xfId="0" applyNumberFormat="1" applyFont="1" applyFill="1" applyBorder="1" applyAlignment="1" applyProtection="1">
      <alignment horizontal="center" vertical="top"/>
      <protection locked="0"/>
    </xf>
    <xf numFmtId="14" fontId="154" fillId="3" borderId="1" xfId="0" applyNumberFormat="1" applyFont="1" applyFill="1" applyBorder="1" applyAlignment="1" applyProtection="1">
      <alignment vertical="top"/>
      <protection locked="0"/>
    </xf>
    <xf numFmtId="0" fontId="154" fillId="3" borderId="1" xfId="0" applyFont="1" applyFill="1" applyBorder="1" applyAlignment="1" applyProtection="1">
      <alignment horizontal="center"/>
      <protection locked="0"/>
    </xf>
    <xf numFmtId="14" fontId="154" fillId="3" borderId="0" xfId="0" applyNumberFormat="1" applyFont="1" applyFill="1" applyAlignment="1" applyProtection="1">
      <alignment horizontal="center" vertical="top"/>
      <protection locked="0"/>
    </xf>
    <xf numFmtId="1" fontId="154" fillId="3" borderId="1" xfId="0" applyNumberFormat="1" applyFont="1" applyFill="1" applyBorder="1" applyAlignment="1" applyProtection="1">
      <alignment horizontal="center" vertical="top"/>
      <protection locked="0"/>
    </xf>
    <xf numFmtId="0" fontId="154" fillId="3" borderId="1" xfId="0" applyFont="1" applyFill="1" applyBorder="1" applyProtection="1">
      <protection locked="0"/>
    </xf>
    <xf numFmtId="0" fontId="154" fillId="3" borderId="1" xfId="0" applyFont="1" applyFill="1" applyBorder="1" applyAlignment="1" applyProtection="1">
      <alignment vertical="top" wrapText="1"/>
      <protection locked="0"/>
    </xf>
    <xf numFmtId="0" fontId="154" fillId="3" borderId="1" xfId="0" applyFont="1" applyFill="1" applyBorder="1" applyAlignment="1" applyProtection="1">
      <alignment vertical="center"/>
      <protection locked="0"/>
    </xf>
    <xf numFmtId="0" fontId="154" fillId="3" borderId="5" xfId="0" applyFont="1" applyFill="1" applyBorder="1" applyAlignment="1" applyProtection="1">
      <alignment horizontal="left" vertical="top"/>
      <protection locked="0"/>
    </xf>
    <xf numFmtId="0" fontId="154" fillId="3" borderId="5" xfId="0" applyFont="1" applyFill="1" applyBorder="1" applyAlignment="1" applyProtection="1">
      <alignment horizontal="left" vertical="top" wrapText="1"/>
      <protection locked="0"/>
    </xf>
    <xf numFmtId="0" fontId="10" fillId="3" borderId="1" xfId="0" applyFont="1" applyFill="1" applyBorder="1" applyAlignment="1" applyProtection="1">
      <alignment horizontal="center"/>
      <protection locked="0"/>
    </xf>
    <xf numFmtId="0" fontId="21" fillId="3" borderId="0" xfId="0" applyFont="1" applyFill="1" applyAlignment="1" applyProtection="1">
      <alignment vertical="center"/>
      <protection locked="0"/>
    </xf>
    <xf numFmtId="0" fontId="100" fillId="3" borderId="1" xfId="0" applyFont="1" applyFill="1" applyBorder="1" applyAlignment="1" applyProtection="1">
      <alignment horizontal="center"/>
      <protection locked="0"/>
    </xf>
    <xf numFmtId="14" fontId="101" fillId="3" borderId="0" xfId="0" applyNumberFormat="1" applyFont="1" applyFill="1" applyAlignment="1" applyProtection="1">
      <alignment horizontal="left"/>
      <protection locked="0"/>
    </xf>
    <xf numFmtId="0" fontId="35" fillId="3" borderId="1" xfId="0" applyFont="1" applyFill="1" applyBorder="1" applyAlignment="1" applyProtection="1">
      <alignment horizontal="center" vertical="center"/>
      <protection locked="0"/>
    </xf>
    <xf numFmtId="0" fontId="35" fillId="3" borderId="1" xfId="0" applyFont="1" applyFill="1" applyBorder="1" applyAlignment="1" applyProtection="1">
      <alignment horizontal="left" vertical="center"/>
      <protection locked="0"/>
    </xf>
    <xf numFmtId="0" fontId="106" fillId="3" borderId="1" xfId="0" applyFont="1" applyFill="1" applyBorder="1" applyAlignment="1" applyProtection="1">
      <alignment horizontal="left" vertical="center"/>
      <protection locked="0"/>
    </xf>
    <xf numFmtId="0" fontId="124" fillId="3" borderId="1" xfId="0" applyFont="1" applyFill="1" applyBorder="1" applyAlignment="1" applyProtection="1">
      <alignment horizontal="center"/>
      <protection locked="0"/>
    </xf>
    <xf numFmtId="14" fontId="176" fillId="3" borderId="0" xfId="0" applyNumberFormat="1" applyFont="1" applyFill="1" applyBorder="1" applyAlignment="1" applyProtection="1">
      <alignment horizontal="center"/>
      <protection locked="0"/>
    </xf>
    <xf numFmtId="0" fontId="0" fillId="3" borderId="0" xfId="0" applyFill="1" applyProtection="1">
      <protection locked="0"/>
    </xf>
    <xf numFmtId="0" fontId="96" fillId="3" borderId="0" xfId="0" applyFont="1" applyFill="1" applyProtection="1">
      <protection locked="0"/>
    </xf>
    <xf numFmtId="0" fontId="80" fillId="0" borderId="1" xfId="0" applyFont="1" applyBorder="1" applyAlignment="1">
      <alignment horizontal="center" vertical="center" wrapText="1"/>
    </xf>
    <xf numFmtId="0" fontId="43" fillId="0" borderId="1" xfId="0" applyFont="1" applyBorder="1" applyAlignment="1">
      <alignment horizontal="center" vertical="top" wrapText="1"/>
    </xf>
    <xf numFmtId="0" fontId="36" fillId="3" borderId="5" xfId="0" applyFont="1" applyFill="1" applyBorder="1" applyAlignment="1" applyProtection="1">
      <alignment horizontal="center" vertical="center" wrapText="1"/>
      <protection locked="0"/>
    </xf>
    <xf numFmtId="0" fontId="36" fillId="3" borderId="5" xfId="0" applyFont="1" applyFill="1" applyBorder="1" applyAlignment="1" applyProtection="1">
      <alignment vertical="top" wrapText="1"/>
      <protection locked="0"/>
    </xf>
    <xf numFmtId="0" fontId="108" fillId="3" borderId="5" xfId="0" applyFont="1" applyFill="1" applyBorder="1" applyAlignment="1" applyProtection="1">
      <alignment horizontal="center" vertical="center" wrapText="1"/>
      <protection locked="0"/>
    </xf>
    <xf numFmtId="0" fontId="106" fillId="3" borderId="5" xfId="0" applyFont="1" applyFill="1" applyBorder="1" applyAlignment="1" applyProtection="1">
      <alignment horizontal="center" vertical="center" wrapText="1"/>
      <protection locked="0"/>
    </xf>
    <xf numFmtId="0" fontId="22" fillId="3" borderId="5" xfId="0" applyFont="1" applyFill="1" applyBorder="1" applyAlignment="1" applyProtection="1">
      <alignment horizontal="center" vertical="center"/>
      <protection locked="0"/>
    </xf>
    <xf numFmtId="0" fontId="0" fillId="3" borderId="5" xfId="0" applyFill="1" applyBorder="1" applyAlignment="1" applyProtection="1">
      <alignment vertical="top"/>
      <protection locked="0"/>
    </xf>
    <xf numFmtId="0" fontId="188" fillId="3" borderId="1" xfId="0" applyFont="1" applyFill="1" applyBorder="1" applyAlignment="1" applyProtection="1">
      <alignment horizontal="left" vertical="center" wrapText="1"/>
      <protection locked="0"/>
    </xf>
    <xf numFmtId="0" fontId="91" fillId="3" borderId="1" xfId="0" applyFont="1" applyFill="1" applyBorder="1" applyAlignment="1" applyProtection="1">
      <alignment vertical="center" wrapText="1"/>
      <protection locked="0"/>
    </xf>
    <xf numFmtId="0" fontId="148" fillId="3" borderId="0" xfId="0" quotePrefix="1" applyFont="1" applyFill="1" applyBorder="1" applyAlignment="1" applyProtection="1">
      <protection locked="0"/>
    </xf>
    <xf numFmtId="14" fontId="190" fillId="3" borderId="0" xfId="0" applyNumberFormat="1" applyFont="1" applyFill="1" applyBorder="1" applyAlignment="1" applyProtection="1">
      <alignment vertical="center"/>
      <protection locked="0"/>
    </xf>
    <xf numFmtId="0" fontId="188" fillId="0" borderId="0" xfId="0" applyFont="1" applyBorder="1" applyAlignment="1">
      <alignment horizontal="left"/>
    </xf>
    <xf numFmtId="0" fontId="153" fillId="0" borderId="0" xfId="0" applyFont="1" applyBorder="1" applyAlignment="1">
      <alignment horizontal="left" vertical="center"/>
    </xf>
    <xf numFmtId="0" fontId="102" fillId="3" borderId="14" xfId="0" applyFont="1" applyFill="1" applyBorder="1" applyAlignment="1" applyProtection="1">
      <protection locked="0"/>
    </xf>
    <xf numFmtId="14" fontId="41" fillId="3" borderId="14" xfId="0" applyNumberFormat="1" applyFont="1" applyFill="1" applyBorder="1" applyAlignment="1" applyProtection="1">
      <alignment horizontal="center"/>
      <protection locked="0"/>
    </xf>
    <xf numFmtId="0" fontId="76" fillId="3" borderId="1" xfId="0" applyFont="1" applyFill="1" applyBorder="1" applyAlignment="1" applyProtection="1">
      <alignment horizontal="center" vertical="top" wrapText="1"/>
      <protection locked="0"/>
    </xf>
    <xf numFmtId="0" fontId="34" fillId="0" borderId="1" xfId="0" applyFont="1" applyBorder="1" applyAlignment="1" applyProtection="1">
      <alignment horizontal="center" vertical="center"/>
      <protection locked="0"/>
    </xf>
    <xf numFmtId="0" fontId="101" fillId="3" borderId="1" xfId="0" applyFont="1" applyFill="1" applyBorder="1" applyAlignment="1" applyProtection="1">
      <alignment horizontal="center" vertical="top"/>
      <protection locked="0"/>
    </xf>
    <xf numFmtId="14" fontId="156" fillId="3" borderId="14" xfId="0" applyNumberFormat="1" applyFont="1" applyFill="1" applyBorder="1" applyAlignment="1" applyProtection="1">
      <alignment horizontal="left" vertical="center"/>
      <protection locked="0"/>
    </xf>
    <xf numFmtId="0" fontId="109" fillId="3" borderId="1" xfId="0" applyFont="1" applyFill="1" applyBorder="1" applyAlignment="1" applyProtection="1">
      <alignment vertical="top" wrapText="1"/>
      <protection locked="0"/>
    </xf>
    <xf numFmtId="0" fontId="155" fillId="3" borderId="1" xfId="0" applyFont="1" applyFill="1" applyBorder="1" applyAlignment="1" applyProtection="1">
      <alignment vertical="top" wrapText="1"/>
      <protection locked="0"/>
    </xf>
    <xf numFmtId="0" fontId="108" fillId="3" borderId="1" xfId="0" applyFont="1" applyFill="1" applyBorder="1" applyAlignment="1" applyProtection="1">
      <alignment vertical="top" wrapText="1"/>
      <protection locked="0"/>
    </xf>
    <xf numFmtId="0" fontId="156" fillId="3" borderId="1" xfId="0" applyFont="1" applyFill="1" applyBorder="1" applyAlignment="1" applyProtection="1">
      <alignment vertical="top" wrapText="1"/>
      <protection locked="0"/>
    </xf>
    <xf numFmtId="0" fontId="149" fillId="3" borderId="1" xfId="0" applyFont="1" applyFill="1" applyBorder="1" applyAlignment="1" applyProtection="1">
      <alignment horizontal="center" vertical="top" wrapText="1"/>
      <protection locked="0"/>
    </xf>
    <xf numFmtId="0" fontId="33" fillId="3" borderId="1" xfId="0" applyFont="1" applyFill="1" applyBorder="1" applyAlignment="1" applyProtection="1">
      <alignment vertical="top" wrapText="1"/>
      <protection locked="0"/>
    </xf>
    <xf numFmtId="0" fontId="99" fillId="3" borderId="1" xfId="0" applyFont="1" applyFill="1" applyBorder="1" applyAlignment="1" applyProtection="1">
      <alignment vertical="top" wrapText="1"/>
      <protection locked="0"/>
    </xf>
    <xf numFmtId="0" fontId="28" fillId="3" borderId="0" xfId="0" applyFont="1" applyFill="1" applyAlignment="1" applyProtection="1">
      <alignment horizontal="center" vertical="center"/>
      <protection locked="0"/>
    </xf>
    <xf numFmtId="0" fontId="41" fillId="3" borderId="0" xfId="0" applyFont="1" applyFill="1" applyAlignment="1" applyProtection="1">
      <alignment horizontal="left" vertical="center"/>
      <protection locked="0"/>
    </xf>
    <xf numFmtId="0" fontId="11" fillId="3" borderId="0" xfId="0" applyFont="1" applyFill="1" applyAlignment="1" applyProtection="1">
      <alignment vertical="center"/>
      <protection locked="0"/>
    </xf>
    <xf numFmtId="14" fontId="37" fillId="3" borderId="14" xfId="0" applyNumberFormat="1" applyFont="1" applyFill="1" applyBorder="1" applyAlignment="1" applyProtection="1">
      <alignment horizontal="left"/>
      <protection locked="0"/>
    </xf>
    <xf numFmtId="0" fontId="26" fillId="3" borderId="0" xfId="0" applyFont="1" applyFill="1" applyAlignment="1" applyProtection="1">
      <protection locked="0"/>
    </xf>
    <xf numFmtId="0" fontId="109" fillId="3" borderId="1" xfId="0" applyFont="1" applyFill="1" applyBorder="1" applyAlignment="1" applyProtection="1">
      <alignment horizontal="left" vertical="top" wrapText="1"/>
      <protection locked="0"/>
    </xf>
    <xf numFmtId="0" fontId="35" fillId="3" borderId="1" xfId="0" applyFont="1" applyFill="1" applyBorder="1" applyAlignment="1" applyProtection="1">
      <alignment vertical="top" wrapText="1"/>
      <protection locked="0"/>
    </xf>
    <xf numFmtId="9" fontId="156" fillId="3" borderId="1" xfId="0" applyNumberFormat="1" applyFont="1" applyFill="1" applyBorder="1" applyAlignment="1" applyProtection="1">
      <alignment horizontal="center" vertical="top"/>
      <protection locked="0"/>
    </xf>
    <xf numFmtId="0" fontId="33" fillId="3" borderId="1" xfId="0" applyFont="1" applyFill="1" applyBorder="1" applyAlignment="1" applyProtection="1">
      <alignment vertical="top"/>
      <protection locked="0"/>
    </xf>
    <xf numFmtId="0" fontId="33" fillId="3" borderId="0" xfId="0" applyFont="1" applyFill="1" applyProtection="1">
      <protection locked="0"/>
    </xf>
    <xf numFmtId="0" fontId="35" fillId="3" borderId="1" xfId="0" applyFont="1" applyFill="1" applyBorder="1" applyAlignment="1" applyProtection="1">
      <alignment horizontal="left" vertical="top" wrapText="1"/>
      <protection locked="0"/>
    </xf>
    <xf numFmtId="0" fontId="35" fillId="3" borderId="1" xfId="0" applyFont="1" applyFill="1" applyBorder="1" applyAlignment="1" applyProtection="1">
      <alignment wrapText="1"/>
      <protection locked="0"/>
    </xf>
    <xf numFmtId="0" fontId="120" fillId="3" borderId="1" xfId="0" applyNumberFormat="1" applyFont="1" applyFill="1" applyBorder="1" applyAlignment="1" applyProtection="1">
      <alignment horizontal="center"/>
      <protection locked="0"/>
    </xf>
    <xf numFmtId="0" fontId="30" fillId="3" borderId="0" xfId="0" applyNumberFormat="1" applyFont="1" applyFill="1" applyAlignment="1" applyProtection="1">
      <alignment horizontal="center" vertical="top" wrapText="1"/>
      <protection locked="0"/>
    </xf>
    <xf numFmtId="0" fontId="30" fillId="3" borderId="0" xfId="0" applyNumberFormat="1" applyFont="1" applyFill="1" applyAlignment="1" applyProtection="1">
      <alignment vertical="top" wrapText="1"/>
      <protection locked="0"/>
    </xf>
    <xf numFmtId="0" fontId="30" fillId="4" borderId="1" xfId="0" applyFont="1" applyFill="1" applyBorder="1" applyAlignment="1">
      <alignment vertical="top" wrapText="1"/>
    </xf>
    <xf numFmtId="14" fontId="22" fillId="3" borderId="1" xfId="0" applyNumberFormat="1" applyFont="1" applyFill="1" applyBorder="1" applyAlignment="1" applyProtection="1">
      <alignment vertical="top"/>
      <protection locked="0"/>
    </xf>
    <xf numFmtId="0" fontId="28" fillId="3" borderId="1" xfId="0" applyFont="1" applyFill="1" applyBorder="1" applyAlignment="1" applyProtection="1">
      <alignment horizontal="center" vertical="top"/>
      <protection locked="0"/>
    </xf>
    <xf numFmtId="0" fontId="30" fillId="3" borderId="1" xfId="0" applyFont="1" applyFill="1" applyBorder="1" applyAlignment="1" applyProtection="1">
      <alignment vertical="top"/>
      <protection locked="0"/>
    </xf>
    <xf numFmtId="0" fontId="30" fillId="4" borderId="0" xfId="0" applyFont="1" applyFill="1" applyAlignment="1"/>
    <xf numFmtId="0" fontId="0" fillId="3" borderId="0" xfId="0" applyFill="1" applyAlignment="1" applyProtection="1">
      <protection locked="0"/>
    </xf>
    <xf numFmtId="0" fontId="21" fillId="3" borderId="1" xfId="0" applyFont="1" applyFill="1" applyBorder="1" applyProtection="1">
      <protection locked="0"/>
    </xf>
    <xf numFmtId="0" fontId="28" fillId="3" borderId="1" xfId="0" applyFont="1" applyFill="1" applyBorder="1" applyAlignment="1" applyProtection="1">
      <alignment horizontal="center"/>
      <protection locked="0"/>
    </xf>
    <xf numFmtId="0" fontId="22" fillId="3" borderId="1" xfId="0" applyFont="1" applyFill="1" applyBorder="1" applyProtection="1">
      <protection locked="0"/>
    </xf>
    <xf numFmtId="0" fontId="26" fillId="3" borderId="1" xfId="0" applyFont="1" applyFill="1" applyBorder="1" applyAlignment="1" applyProtection="1">
      <alignment horizontal="center" vertical="center"/>
      <protection locked="0"/>
    </xf>
    <xf numFmtId="0" fontId="186" fillId="3" borderId="1" xfId="0" applyFont="1" applyFill="1" applyBorder="1" applyAlignment="1" applyProtection="1">
      <alignment horizontal="center" vertical="center"/>
      <protection locked="0"/>
    </xf>
    <xf numFmtId="0" fontId="0" fillId="0" borderId="0" xfId="0" applyProtection="1">
      <protection locked="0"/>
    </xf>
    <xf numFmtId="0" fontId="21" fillId="0" borderId="0" xfId="0" applyFont="1" applyProtection="1">
      <protection locked="0"/>
    </xf>
    <xf numFmtId="0" fontId="3" fillId="3" borderId="0" xfId="0" applyFont="1" applyFill="1" applyAlignment="1" applyProtection="1">
      <alignment horizontal="left"/>
      <protection locked="0"/>
    </xf>
    <xf numFmtId="0" fontId="83" fillId="3" borderId="1" xfId="0" applyFont="1" applyFill="1" applyBorder="1" applyAlignment="1" applyProtection="1">
      <alignment horizontal="center" vertical="center"/>
      <protection locked="0"/>
    </xf>
    <xf numFmtId="0" fontId="83" fillId="3" borderId="1" xfId="0" applyFont="1" applyFill="1" applyBorder="1" applyAlignment="1" applyProtection="1">
      <alignment horizontal="left" vertical="center" wrapText="1"/>
      <protection locked="0"/>
    </xf>
    <xf numFmtId="0" fontId="144" fillId="3" borderId="1" xfId="0" applyFont="1" applyFill="1" applyBorder="1" applyAlignment="1" applyProtection="1">
      <alignment horizontal="center" vertical="center"/>
      <protection locked="0"/>
    </xf>
    <xf numFmtId="0" fontId="144" fillId="0" borderId="1" xfId="0" applyFont="1" applyBorder="1" applyProtection="1">
      <protection locked="0"/>
    </xf>
    <xf numFmtId="0" fontId="144" fillId="0" borderId="1" xfId="0" applyFont="1" applyBorder="1" applyAlignment="1" applyProtection="1">
      <alignment horizontal="center"/>
      <protection locked="0"/>
    </xf>
    <xf numFmtId="0" fontId="83" fillId="0" borderId="1" xfId="0" applyFont="1" applyBorder="1" applyProtection="1">
      <protection locked="0"/>
    </xf>
    <xf numFmtId="0" fontId="83" fillId="3" borderId="0" xfId="0" applyFont="1" applyFill="1" applyProtection="1">
      <protection locked="0"/>
    </xf>
    <xf numFmtId="0" fontId="83" fillId="3" borderId="0" xfId="0" applyFont="1" applyFill="1" applyAlignment="1" applyProtection="1">
      <alignment horizontal="center"/>
      <protection locked="0"/>
    </xf>
    <xf numFmtId="14" fontId="0" fillId="3" borderId="1" xfId="0" applyNumberFormat="1" applyFill="1" applyBorder="1" applyProtection="1">
      <protection locked="0"/>
    </xf>
    <xf numFmtId="0" fontId="0" fillId="3" borderId="1" xfId="0" applyFill="1" applyBorder="1" applyAlignment="1" applyProtection="1">
      <alignment horizontal="center" vertical="center"/>
      <protection locked="0"/>
    </xf>
    <xf numFmtId="17" fontId="0" fillId="3" borderId="1" xfId="0" applyNumberFormat="1" applyFill="1" applyBorder="1" applyAlignment="1" applyProtection="1">
      <alignment horizontal="center" vertical="center"/>
      <protection locked="0"/>
    </xf>
    <xf numFmtId="0" fontId="0" fillId="6" borderId="1" xfId="0" applyFill="1" applyBorder="1" applyAlignment="1" applyProtection="1">
      <alignment horizontal="center" vertical="center"/>
    </xf>
    <xf numFmtId="2" fontId="0" fillId="6" borderId="1" xfId="0" applyNumberFormat="1" applyFill="1" applyBorder="1" applyAlignment="1" applyProtection="1">
      <alignment horizontal="center" vertical="center"/>
    </xf>
    <xf numFmtId="0" fontId="105" fillId="6" borderId="1" xfId="0" applyFont="1" applyFill="1" applyBorder="1" applyAlignment="1" applyProtection="1">
      <alignment horizontal="center" vertical="center"/>
    </xf>
    <xf numFmtId="2" fontId="105" fillId="6" borderId="1" xfId="0" applyNumberFormat="1" applyFont="1" applyFill="1" applyBorder="1" applyAlignment="1" applyProtection="1">
      <alignment horizontal="center" vertical="center"/>
    </xf>
    <xf numFmtId="14" fontId="205" fillId="3" borderId="0" xfId="0" applyNumberFormat="1" applyFont="1" applyFill="1" applyAlignment="1" applyProtection="1">
      <alignment horizontal="center" vertical="center"/>
      <protection locked="0"/>
    </xf>
    <xf numFmtId="0" fontId="30" fillId="3"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vertical="center"/>
    </xf>
    <xf numFmtId="0" fontId="30" fillId="4" borderId="0" xfId="0" applyFont="1" applyFill="1" applyAlignment="1">
      <alignment vertical="center"/>
    </xf>
    <xf numFmtId="0" fontId="107" fillId="3" borderId="0" xfId="0" applyFont="1" applyFill="1" applyAlignment="1" applyProtection="1">
      <alignment horizontal="center" vertical="top" wrapText="1"/>
      <protection locked="0"/>
    </xf>
    <xf numFmtId="0" fontId="108" fillId="3" borderId="1" xfId="0" applyFont="1" applyFill="1" applyBorder="1" applyAlignment="1" applyProtection="1">
      <alignment horizontal="center"/>
      <protection locked="0"/>
    </xf>
    <xf numFmtId="0" fontId="108" fillId="3" borderId="1" xfId="0" applyFont="1" applyFill="1" applyBorder="1" applyAlignment="1" applyProtection="1">
      <alignment horizontal="center" vertical="center"/>
      <protection locked="0"/>
    </xf>
    <xf numFmtId="0" fontId="115" fillId="3" borderId="1" xfId="0" applyFont="1" applyFill="1" applyBorder="1" applyAlignment="1" applyProtection="1">
      <alignment horizontal="center" vertical="center"/>
      <protection locked="0"/>
    </xf>
    <xf numFmtId="0" fontId="115" fillId="3" borderId="1" xfId="0" applyFont="1" applyFill="1" applyBorder="1" applyAlignment="1" applyProtection="1">
      <alignment vertical="center"/>
      <protection locked="0"/>
    </xf>
    <xf numFmtId="0" fontId="115" fillId="3" borderId="1" xfId="0" applyFont="1" applyFill="1" applyBorder="1" applyAlignment="1" applyProtection="1">
      <alignment vertical="center" wrapText="1"/>
      <protection locked="0"/>
    </xf>
    <xf numFmtId="0" fontId="113" fillId="3" borderId="14" xfId="0" applyFont="1" applyFill="1" applyBorder="1" applyAlignment="1" applyProtection="1">
      <alignment vertical="top"/>
      <protection locked="0"/>
    </xf>
    <xf numFmtId="0" fontId="115" fillId="3" borderId="1" xfId="0" applyFont="1" applyFill="1" applyBorder="1" applyAlignment="1" applyProtection="1">
      <alignment horizontal="center" vertical="top"/>
      <protection locked="0"/>
    </xf>
    <xf numFmtId="0" fontId="115" fillId="3" borderId="1" xfId="0" applyFont="1" applyFill="1" applyBorder="1" applyAlignment="1" applyProtection="1">
      <alignment vertical="top"/>
      <protection locked="0"/>
    </xf>
    <xf numFmtId="0" fontId="115" fillId="3" borderId="1" xfId="0" applyFont="1" applyFill="1" applyBorder="1" applyAlignment="1" applyProtection="1">
      <alignment vertical="top" wrapText="1"/>
      <protection locked="0"/>
    </xf>
    <xf numFmtId="0" fontId="115" fillId="3" borderId="1" xfId="0" applyFont="1" applyFill="1" applyBorder="1" applyAlignment="1" applyProtection="1">
      <alignment wrapText="1"/>
      <protection locked="0"/>
    </xf>
    <xf numFmtId="0" fontId="79" fillId="3" borderId="1" xfId="0" applyFont="1" applyFill="1" applyBorder="1" applyAlignment="1" applyProtection="1">
      <alignment vertical="top"/>
      <protection locked="0"/>
    </xf>
    <xf numFmtId="0" fontId="115" fillId="3" borderId="0" xfId="0" applyFont="1" applyFill="1" applyBorder="1" applyAlignment="1" applyProtection="1">
      <alignment vertical="top"/>
      <protection locked="0"/>
    </xf>
    <xf numFmtId="0" fontId="30" fillId="3" borderId="14" xfId="0" applyFont="1" applyFill="1" applyBorder="1" applyAlignment="1" applyProtection="1">
      <alignment vertical="center"/>
      <protection locked="0"/>
    </xf>
    <xf numFmtId="0" fontId="30" fillId="3" borderId="1" xfId="0" applyFont="1" applyFill="1" applyBorder="1" applyAlignment="1" applyProtection="1">
      <alignment horizontal="left" vertical="top" wrapText="1"/>
      <protection locked="0"/>
    </xf>
    <xf numFmtId="0" fontId="21" fillId="3" borderId="1" xfId="0" applyFont="1" applyFill="1" applyBorder="1" applyAlignment="1" applyProtection="1">
      <alignment horizontal="left" vertical="top" wrapText="1"/>
      <protection locked="0"/>
    </xf>
    <xf numFmtId="0" fontId="30" fillId="0" borderId="1" xfId="0" applyFont="1" applyBorder="1" applyAlignment="1" applyProtection="1">
      <alignment horizontal="center" vertical="center"/>
      <protection locked="0"/>
    </xf>
    <xf numFmtId="0" fontId="122" fillId="3" borderId="14" xfId="0" applyFont="1" applyFill="1" applyBorder="1" applyAlignment="1" applyProtection="1">
      <alignment horizontal="center"/>
      <protection locked="0"/>
    </xf>
    <xf numFmtId="0" fontId="29" fillId="3" borderId="1" xfId="0" applyFont="1" applyFill="1" applyBorder="1" applyAlignment="1" applyProtection="1">
      <alignment horizontal="center"/>
      <protection locked="0"/>
    </xf>
    <xf numFmtId="0" fontId="124" fillId="3" borderId="1" xfId="0" applyFont="1" applyFill="1" applyBorder="1" applyAlignment="1" applyProtection="1">
      <alignment horizontal="center" vertical="center"/>
      <protection locked="0"/>
    </xf>
    <xf numFmtId="0" fontId="124" fillId="3" borderId="1" xfId="0" applyFont="1" applyFill="1" applyBorder="1" applyAlignment="1" applyProtection="1">
      <alignment horizontal="left" vertical="center"/>
      <protection locked="0"/>
    </xf>
    <xf numFmtId="0" fontId="124" fillId="3" borderId="1" xfId="0" applyFont="1" applyFill="1" applyBorder="1" applyAlignment="1" applyProtection="1">
      <alignment horizontal="left"/>
      <protection locked="0"/>
    </xf>
    <xf numFmtId="18" fontId="29" fillId="3" borderId="1" xfId="0" applyNumberFormat="1" applyFont="1" applyFill="1" applyBorder="1" applyAlignment="1" applyProtection="1">
      <alignment horizontal="center"/>
      <protection locked="0"/>
    </xf>
    <xf numFmtId="0" fontId="29" fillId="3" borderId="1" xfId="0" applyFont="1" applyFill="1" applyBorder="1" applyAlignment="1" applyProtection="1">
      <alignment horizontal="center" vertical="top"/>
      <protection locked="0"/>
    </xf>
    <xf numFmtId="0" fontId="124" fillId="3" borderId="1" xfId="0" applyFont="1" applyFill="1" applyBorder="1" applyAlignment="1" applyProtection="1">
      <alignment horizontal="center" vertical="top"/>
      <protection locked="0"/>
    </xf>
    <xf numFmtId="0" fontId="85" fillId="3" borderId="1" xfId="0" applyFont="1" applyFill="1" applyBorder="1" applyAlignment="1" applyProtection="1">
      <alignment horizontal="left" vertical="top" wrapText="1"/>
      <protection locked="0"/>
    </xf>
    <xf numFmtId="0" fontId="124" fillId="3" borderId="1" xfId="0" applyFont="1" applyFill="1" applyBorder="1" applyAlignment="1" applyProtection="1">
      <alignment horizontal="left" vertical="top"/>
      <protection locked="0"/>
    </xf>
    <xf numFmtId="0" fontId="131" fillId="3" borderId="1" xfId="0" applyFont="1" applyFill="1" applyBorder="1" applyAlignment="1" applyProtection="1">
      <alignment horizontal="left" vertical="top" wrapText="1"/>
      <protection locked="0"/>
    </xf>
    <xf numFmtId="14" fontId="28" fillId="3" borderId="0" xfId="0" applyNumberFormat="1" applyFont="1" applyFill="1" applyBorder="1" applyAlignment="1" applyProtection="1">
      <alignment horizontal="center" vertical="center"/>
      <protection locked="0"/>
    </xf>
    <xf numFmtId="0" fontId="134" fillId="3" borderId="14" xfId="0" applyFont="1" applyFill="1" applyBorder="1" applyAlignment="1" applyProtection="1">
      <protection locked="0"/>
    </xf>
    <xf numFmtId="0" fontId="193" fillId="3" borderId="1" xfId="0" applyFont="1" applyFill="1" applyBorder="1" applyProtection="1">
      <protection locked="0"/>
    </xf>
    <xf numFmtId="0" fontId="108" fillId="3" borderId="1" xfId="0" applyFont="1" applyFill="1" applyBorder="1" applyAlignment="1" applyProtection="1">
      <alignment horizontal="center" vertical="top" wrapText="1"/>
      <protection locked="0"/>
    </xf>
    <xf numFmtId="0" fontId="161" fillId="3" borderId="1" xfId="0" applyFont="1" applyFill="1" applyBorder="1" applyAlignment="1" applyProtection="1">
      <alignment vertical="top" wrapText="1"/>
      <protection locked="0"/>
    </xf>
    <xf numFmtId="0" fontId="162" fillId="3" borderId="1" xfId="0" applyFont="1" applyFill="1" applyBorder="1" applyAlignment="1" applyProtection="1">
      <alignment vertical="top" wrapText="1"/>
      <protection locked="0"/>
    </xf>
    <xf numFmtId="0" fontId="41" fillId="3" borderId="1" xfId="0" applyFont="1" applyFill="1" applyBorder="1" applyAlignment="1" applyProtection="1">
      <alignment horizontal="center" vertical="top" wrapText="1"/>
      <protection locked="0"/>
    </xf>
    <xf numFmtId="0" fontId="21" fillId="3" borderId="1" xfId="0" applyFont="1" applyFill="1" applyBorder="1" applyAlignment="1" applyProtection="1">
      <alignment horizontal="center" vertical="top"/>
      <protection locked="0"/>
    </xf>
    <xf numFmtId="0" fontId="0" fillId="3" borderId="1" xfId="0" applyFont="1" applyFill="1" applyBorder="1" applyAlignment="1" applyProtection="1">
      <alignment vertical="top"/>
      <protection locked="0"/>
    </xf>
    <xf numFmtId="0" fontId="0" fillId="3" borderId="1" xfId="0" applyFont="1" applyFill="1" applyBorder="1" applyAlignment="1" applyProtection="1">
      <alignment horizontal="center" vertical="top"/>
      <protection locked="0"/>
    </xf>
    <xf numFmtId="0" fontId="0" fillId="3" borderId="1" xfId="0" applyFont="1" applyFill="1" applyBorder="1" applyAlignment="1" applyProtection="1">
      <alignment horizontal="center" vertical="center"/>
      <protection locked="0"/>
    </xf>
    <xf numFmtId="0" fontId="41" fillId="3" borderId="1" xfId="0" applyFont="1" applyFill="1" applyBorder="1" applyAlignment="1" applyProtection="1">
      <alignment horizontal="left" vertical="top" wrapText="1"/>
      <protection locked="0"/>
    </xf>
    <xf numFmtId="0" fontId="157" fillId="3" borderId="1" xfId="0" applyFont="1" applyFill="1" applyBorder="1" applyAlignment="1" applyProtection="1">
      <alignment vertical="top" wrapText="1"/>
      <protection locked="0"/>
    </xf>
    <xf numFmtId="0" fontId="81" fillId="3" borderId="1" xfId="0" applyFont="1" applyFill="1" applyBorder="1" applyAlignment="1" applyProtection="1">
      <alignment vertical="top" wrapText="1"/>
      <protection locked="0"/>
    </xf>
    <xf numFmtId="0" fontId="38" fillId="3" borderId="1" xfId="0" applyFont="1" applyFill="1" applyBorder="1" applyAlignment="1" applyProtection="1">
      <alignment vertical="top" wrapText="1"/>
      <protection locked="0"/>
    </xf>
    <xf numFmtId="0" fontId="38" fillId="3" borderId="1" xfId="0" applyFont="1" applyFill="1" applyBorder="1" applyAlignment="1" applyProtection="1">
      <alignment horizontal="center" vertical="top" wrapText="1"/>
      <protection locked="0"/>
    </xf>
    <xf numFmtId="0" fontId="159" fillId="3" borderId="1" xfId="0" applyFont="1" applyFill="1" applyBorder="1" applyAlignment="1" applyProtection="1">
      <alignment vertical="top" wrapText="1"/>
      <protection locked="0"/>
    </xf>
    <xf numFmtId="0" fontId="163" fillId="3" borderId="1" xfId="0" applyFont="1" applyFill="1" applyBorder="1" applyAlignment="1" applyProtection="1">
      <alignment horizontal="center" vertical="top" wrapText="1"/>
      <protection locked="0"/>
    </xf>
    <xf numFmtId="0" fontId="41" fillId="3" borderId="1" xfId="0" applyFont="1" applyFill="1" applyBorder="1" applyAlignment="1" applyProtection="1">
      <alignment vertical="top" wrapText="1"/>
      <protection locked="0"/>
    </xf>
    <xf numFmtId="0" fontId="41" fillId="3" borderId="1" xfId="0" applyFont="1" applyFill="1" applyBorder="1" applyAlignment="1" applyProtection="1">
      <alignment horizontal="center" wrapText="1"/>
      <protection locked="0"/>
    </xf>
    <xf numFmtId="0" fontId="106" fillId="3" borderId="1" xfId="0" applyFont="1" applyFill="1" applyBorder="1" applyAlignment="1" applyProtection="1">
      <alignment horizontal="left" wrapText="1"/>
      <protection locked="0"/>
    </xf>
    <xf numFmtId="0" fontId="159" fillId="3" borderId="1" xfId="0" applyFont="1" applyFill="1" applyBorder="1" applyAlignment="1" applyProtection="1">
      <alignment wrapText="1"/>
      <protection locked="0"/>
    </xf>
    <xf numFmtId="0" fontId="163" fillId="3" borderId="1" xfId="0" applyFont="1" applyFill="1" applyBorder="1" applyAlignment="1" applyProtection="1">
      <alignment horizontal="center" wrapText="1"/>
      <protection locked="0"/>
    </xf>
    <xf numFmtId="0" fontId="38" fillId="3" borderId="1" xfId="0" applyFont="1" applyFill="1" applyBorder="1" applyAlignment="1" applyProtection="1">
      <alignment horizontal="center" wrapText="1"/>
      <protection locked="0"/>
    </xf>
    <xf numFmtId="0" fontId="0" fillId="3" borderId="1" xfId="0" applyFont="1" applyFill="1" applyBorder="1" applyAlignment="1" applyProtection="1">
      <protection locked="0"/>
    </xf>
    <xf numFmtId="0" fontId="41" fillId="3" borderId="1" xfId="0" applyFont="1" applyFill="1" applyBorder="1" applyAlignment="1" applyProtection="1">
      <alignment horizontal="left" wrapText="1"/>
      <protection locked="0"/>
    </xf>
    <xf numFmtId="0" fontId="157" fillId="3" borderId="1" xfId="0" applyFont="1" applyFill="1" applyBorder="1" applyAlignment="1" applyProtection="1">
      <alignment wrapText="1"/>
      <protection locked="0"/>
    </xf>
    <xf numFmtId="0" fontId="70" fillId="3" borderId="1" xfId="0" applyFont="1" applyFill="1" applyBorder="1" applyAlignment="1" applyProtection="1">
      <alignment horizontal="center" wrapText="1"/>
      <protection locked="0"/>
    </xf>
    <xf numFmtId="0" fontId="81" fillId="3" borderId="1" xfId="0" applyFont="1" applyFill="1" applyBorder="1" applyAlignment="1" applyProtection="1">
      <alignment horizontal="center" wrapText="1"/>
      <protection locked="0"/>
    </xf>
    <xf numFmtId="0" fontId="157" fillId="3" borderId="0" xfId="0" applyFont="1" applyFill="1" applyAlignment="1" applyProtection="1">
      <alignment horizontal="center"/>
      <protection locked="0"/>
    </xf>
    <xf numFmtId="0" fontId="157" fillId="3" borderId="0" xfId="0" applyFont="1" applyFill="1" applyAlignment="1" applyProtection="1">
      <alignment horizontal="left"/>
      <protection locked="0"/>
    </xf>
    <xf numFmtId="0" fontId="38" fillId="3" borderId="1" xfId="0" applyFont="1" applyFill="1" applyBorder="1" applyAlignment="1" applyProtection="1">
      <alignment wrapText="1"/>
      <protection locked="0"/>
    </xf>
    <xf numFmtId="17" fontId="41" fillId="3" borderId="1" xfId="0" applyNumberFormat="1" applyFont="1" applyFill="1" applyBorder="1" applyAlignment="1" applyProtection="1">
      <alignment horizontal="left" wrapText="1"/>
      <protection locked="0"/>
    </xf>
    <xf numFmtId="0" fontId="41" fillId="3" borderId="1" xfId="0" applyFont="1" applyFill="1" applyBorder="1" applyAlignment="1" applyProtection="1">
      <alignment wrapText="1"/>
      <protection locked="0"/>
    </xf>
    <xf numFmtId="0" fontId="41" fillId="3" borderId="4" xfId="0" applyFont="1" applyFill="1" applyBorder="1" applyAlignment="1" applyProtection="1">
      <alignment horizontal="center" wrapText="1"/>
      <protection locked="0"/>
    </xf>
    <xf numFmtId="0" fontId="41" fillId="3" borderId="4" xfId="0" applyFont="1" applyFill="1" applyBorder="1" applyAlignment="1" applyProtection="1">
      <alignment horizontal="left" wrapText="1"/>
      <protection locked="0"/>
    </xf>
    <xf numFmtId="0" fontId="157" fillId="3" borderId="4" xfId="0" applyFont="1" applyFill="1" applyBorder="1" applyAlignment="1" applyProtection="1">
      <alignment wrapText="1"/>
      <protection locked="0"/>
    </xf>
    <xf numFmtId="0" fontId="70" fillId="3" borderId="4" xfId="0" applyFont="1" applyFill="1" applyBorder="1" applyAlignment="1" applyProtection="1">
      <alignment horizontal="center" wrapText="1"/>
      <protection locked="0"/>
    </xf>
    <xf numFmtId="0" fontId="38" fillId="3" borderId="4" xfId="0" applyFont="1" applyFill="1" applyBorder="1" applyAlignment="1" applyProtection="1">
      <alignment horizontal="center" wrapText="1"/>
      <protection locked="0"/>
    </xf>
    <xf numFmtId="0" fontId="103" fillId="3" borderId="1" xfId="0" applyFont="1" applyFill="1" applyBorder="1" applyAlignment="1" applyProtection="1">
      <alignment horizontal="center" wrapText="1"/>
      <protection locked="0"/>
    </xf>
    <xf numFmtId="0" fontId="103" fillId="3" borderId="2" xfId="0" applyFont="1" applyFill="1" applyBorder="1" applyAlignment="1" applyProtection="1">
      <alignment horizontal="left" wrapText="1"/>
      <protection locked="0"/>
    </xf>
    <xf numFmtId="0" fontId="102" fillId="3" borderId="3" xfId="0" applyFont="1" applyFill="1" applyBorder="1" applyAlignment="1" applyProtection="1">
      <alignment horizontal="left" wrapText="1"/>
      <protection locked="0"/>
    </xf>
    <xf numFmtId="0" fontId="83" fillId="3" borderId="1" xfId="0" applyFont="1" applyFill="1" applyBorder="1" applyAlignment="1" applyProtection="1">
      <alignment horizontal="center" vertical="center" wrapText="1"/>
      <protection locked="0"/>
    </xf>
    <xf numFmtId="14" fontId="83" fillId="3" borderId="2" xfId="0" applyNumberFormat="1" applyFont="1" applyFill="1" applyBorder="1" applyAlignment="1" applyProtection="1">
      <alignment horizontal="center" vertical="center" wrapText="1"/>
      <protection locked="0"/>
    </xf>
    <xf numFmtId="0" fontId="102" fillId="3" borderId="2" xfId="0" applyFont="1" applyFill="1" applyBorder="1" applyAlignment="1" applyProtection="1">
      <alignment horizontal="center" vertical="center" wrapText="1"/>
      <protection locked="0"/>
    </xf>
    <xf numFmtId="0" fontId="103" fillId="3" borderId="1" xfId="0" applyFont="1" applyFill="1" applyBorder="1" applyAlignment="1" applyProtection="1">
      <alignment horizontal="center" vertical="center" wrapText="1"/>
      <protection locked="0"/>
    </xf>
    <xf numFmtId="0" fontId="102" fillId="3" borderId="3" xfId="0" applyFont="1" applyFill="1" applyBorder="1" applyAlignment="1" applyProtection="1">
      <alignment horizontal="left" vertical="center" wrapText="1"/>
      <protection locked="0"/>
    </xf>
    <xf numFmtId="0" fontId="103" fillId="3" borderId="1" xfId="0" applyFont="1" applyFill="1" applyBorder="1" applyAlignment="1" applyProtection="1">
      <alignment horizontal="center" vertical="top" wrapText="1"/>
      <protection locked="0"/>
    </xf>
    <xf numFmtId="0" fontId="103" fillId="3" borderId="2" xfId="0" applyFont="1" applyFill="1" applyBorder="1" applyAlignment="1" applyProtection="1">
      <alignment horizontal="left" vertical="top" wrapText="1"/>
      <protection locked="0"/>
    </xf>
    <xf numFmtId="0" fontId="103" fillId="3" borderId="1" xfId="0" applyFont="1" applyFill="1" applyBorder="1" applyAlignment="1" applyProtection="1">
      <alignment horizontal="left" vertical="top" wrapText="1"/>
      <protection locked="0"/>
    </xf>
    <xf numFmtId="0" fontId="103" fillId="3" borderId="3" xfId="0" applyFont="1" applyFill="1" applyBorder="1" applyAlignment="1" applyProtection="1">
      <alignment horizontal="left" vertical="top" wrapText="1"/>
      <protection locked="0"/>
    </xf>
    <xf numFmtId="0" fontId="33" fillId="3" borderId="1" xfId="0" applyFont="1" applyFill="1" applyBorder="1" applyProtection="1">
      <protection locked="0"/>
    </xf>
    <xf numFmtId="0" fontId="105" fillId="3" borderId="1" xfId="0" applyFont="1" applyFill="1" applyBorder="1" applyProtection="1">
      <protection locked="0"/>
    </xf>
    <xf numFmtId="0" fontId="102" fillId="3" borderId="1" xfId="0" applyFont="1" applyFill="1" applyBorder="1" applyAlignment="1" applyProtection="1">
      <alignment horizontal="left" vertical="center"/>
      <protection locked="0"/>
    </xf>
    <xf numFmtId="0" fontId="3" fillId="3" borderId="1" xfId="0" applyFont="1" applyFill="1" applyBorder="1" applyProtection="1">
      <protection locked="0"/>
    </xf>
    <xf numFmtId="0" fontId="102" fillId="3" borderId="1" xfId="0" applyFont="1" applyFill="1" applyBorder="1" applyProtection="1">
      <protection locked="0"/>
    </xf>
    <xf numFmtId="0" fontId="100" fillId="3" borderId="0" xfId="0" applyFont="1" applyFill="1" applyProtection="1">
      <protection locked="0"/>
    </xf>
    <xf numFmtId="0" fontId="13" fillId="3" borderId="1" xfId="0" applyFont="1" applyFill="1" applyBorder="1" applyAlignment="1" applyProtection="1">
      <alignment vertical="top" wrapText="1"/>
      <protection locked="0"/>
    </xf>
    <xf numFmtId="0" fontId="13" fillId="3" borderId="1" xfId="0" applyNumberFormat="1" applyFont="1" applyFill="1" applyBorder="1" applyAlignment="1" applyProtection="1">
      <alignment vertical="top" wrapText="1"/>
      <protection locked="0"/>
    </xf>
    <xf numFmtId="0" fontId="21" fillId="4" borderId="0" xfId="0" applyFont="1" applyFill="1" applyAlignment="1" applyProtection="1">
      <alignment horizontal="center" vertical="center"/>
      <protection locked="0"/>
    </xf>
    <xf numFmtId="0" fontId="33" fillId="4" borderId="0" xfId="0" applyFont="1" applyFill="1" applyAlignment="1" applyProtection="1">
      <protection locked="0"/>
    </xf>
    <xf numFmtId="0" fontId="33" fillId="4" borderId="0" xfId="0" applyFont="1" applyFill="1" applyAlignment="1" applyProtection="1"/>
    <xf numFmtId="0" fontId="35" fillId="4" borderId="0" xfId="0" applyFont="1" applyFill="1" applyAlignment="1" applyProtection="1">
      <protection locked="0"/>
    </xf>
    <xf numFmtId="0" fontId="96" fillId="0" borderId="0" xfId="0" applyFont="1"/>
    <xf numFmtId="0" fontId="7" fillId="0" borderId="0" xfId="0" applyNumberFormat="1" applyFont="1" applyBorder="1" applyAlignment="1" applyProtection="1">
      <alignment horizontal="left" vertical="center"/>
    </xf>
    <xf numFmtId="0" fontId="0" fillId="0" borderId="14" xfId="0" applyBorder="1"/>
    <xf numFmtId="0" fontId="4" fillId="0" borderId="14" xfId="0" applyNumberFormat="1" applyFont="1" applyBorder="1" applyAlignment="1" applyProtection="1">
      <alignment horizontal="center"/>
    </xf>
    <xf numFmtId="0" fontId="7" fillId="0" borderId="9" xfId="0" applyNumberFormat="1" applyFont="1" applyBorder="1" applyAlignment="1" applyProtection="1">
      <alignment horizontal="left" vertical="center"/>
    </xf>
    <xf numFmtId="0" fontId="7" fillId="0" borderId="8" xfId="0" applyNumberFormat="1" applyFont="1" applyBorder="1" applyAlignment="1" applyProtection="1">
      <alignment horizontal="left" vertical="center"/>
    </xf>
    <xf numFmtId="0" fontId="33" fillId="0" borderId="0" xfId="0" applyFont="1" applyAlignment="1">
      <alignment horizontal="left"/>
    </xf>
    <xf numFmtId="0" fontId="33" fillId="0" borderId="0" xfId="0" applyFont="1" applyAlignment="1">
      <alignment horizontal="center"/>
    </xf>
    <xf numFmtId="0" fontId="31" fillId="3" borderId="0" xfId="0" applyFont="1" applyFill="1" applyAlignment="1" applyProtection="1">
      <alignment horizontal="left" vertical="center"/>
      <protection locked="0"/>
    </xf>
    <xf numFmtId="0" fontId="33" fillId="0" borderId="1" xfId="0" applyFont="1" applyBorder="1" applyAlignment="1">
      <alignment horizontal="center" vertical="top"/>
    </xf>
    <xf numFmtId="0" fontId="33" fillId="0" borderId="1" xfId="0" applyFont="1" applyBorder="1" applyAlignment="1">
      <alignment horizontal="center" vertical="center"/>
    </xf>
    <xf numFmtId="0" fontId="30" fillId="0" borderId="0" xfId="0" applyFont="1" applyAlignment="1">
      <alignment vertical="center"/>
    </xf>
    <xf numFmtId="0" fontId="98" fillId="0" borderId="1" xfId="0" applyFont="1" applyBorder="1" applyAlignment="1">
      <alignment horizontal="center" vertical="center"/>
    </xf>
    <xf numFmtId="0" fontId="155" fillId="0" borderId="1" xfId="0" applyFont="1" applyBorder="1" applyAlignment="1">
      <alignment horizontal="center" vertical="center"/>
    </xf>
    <xf numFmtId="0" fontId="82" fillId="0" borderId="1" xfId="0" applyFont="1" applyBorder="1" applyAlignment="1">
      <alignment horizontal="center" vertical="top" wrapText="1"/>
    </xf>
    <xf numFmtId="0" fontId="98" fillId="0" borderId="1" xfId="0" applyFont="1" applyBorder="1" applyAlignment="1">
      <alignment horizontal="center" vertical="top" wrapText="1"/>
    </xf>
    <xf numFmtId="0" fontId="30" fillId="4" borderId="0" xfId="0" applyFont="1" applyFill="1" applyProtection="1">
      <protection locked="0"/>
    </xf>
    <xf numFmtId="0" fontId="167" fillId="3" borderId="0" xfId="0" applyFont="1" applyFill="1" applyAlignment="1" applyProtection="1">
      <alignment vertical="center"/>
      <protection locked="0"/>
    </xf>
    <xf numFmtId="0" fontId="30" fillId="0" borderId="0" xfId="0" applyFont="1" applyAlignment="1">
      <alignment vertical="center"/>
    </xf>
    <xf numFmtId="0" fontId="8" fillId="0" borderId="17" xfId="0" applyFont="1" applyFill="1" applyBorder="1" applyAlignment="1">
      <alignment horizontal="left" vertical="center"/>
    </xf>
    <xf numFmtId="0" fontId="8" fillId="0" borderId="18" xfId="0" applyFont="1" applyFill="1" applyBorder="1" applyAlignment="1">
      <alignment horizontal="left" vertical="center"/>
    </xf>
    <xf numFmtId="0" fontId="8" fillId="0" borderId="22" xfId="0" applyFont="1" applyFill="1" applyBorder="1" applyAlignment="1">
      <alignment horizontal="left" vertical="center"/>
    </xf>
    <xf numFmtId="0" fontId="8" fillId="0" borderId="23" xfId="0" applyFont="1" applyFill="1" applyBorder="1" applyAlignment="1">
      <alignment horizontal="left" vertical="center"/>
    </xf>
    <xf numFmtId="0" fontId="8" fillId="0" borderId="19" xfId="0" applyFont="1" applyFill="1" applyBorder="1" applyAlignment="1">
      <alignment horizontal="left" vertical="center"/>
    </xf>
    <xf numFmtId="0" fontId="45" fillId="0" borderId="17" xfId="0" applyFont="1" applyFill="1" applyBorder="1" applyAlignment="1">
      <alignment horizontal="center" vertical="top"/>
    </xf>
    <xf numFmtId="0" fontId="8" fillId="0" borderId="24" xfId="0" applyFont="1" applyFill="1" applyBorder="1" applyAlignment="1">
      <alignment horizontal="left" vertical="center"/>
    </xf>
    <xf numFmtId="0" fontId="45" fillId="0" borderId="34" xfId="0" applyFont="1" applyFill="1" applyBorder="1" applyAlignment="1">
      <alignment horizontal="right" vertical="top"/>
    </xf>
    <xf numFmtId="1" fontId="47" fillId="0" borderId="35" xfId="0" applyNumberFormat="1" applyFont="1" applyFill="1" applyBorder="1" applyAlignment="1">
      <alignment horizontal="left" vertical="top" shrinkToFit="1"/>
    </xf>
    <xf numFmtId="0" fontId="45" fillId="0" borderId="34" xfId="0" applyFont="1" applyFill="1" applyBorder="1" applyAlignment="1">
      <alignment horizontal="center" vertical="top"/>
    </xf>
    <xf numFmtId="0" fontId="45" fillId="0" borderId="34" xfId="0" applyFont="1" applyFill="1" applyBorder="1" applyAlignment="1">
      <alignment horizontal="left" vertical="top"/>
    </xf>
    <xf numFmtId="0" fontId="45" fillId="0" borderId="35" xfId="0" applyFont="1" applyFill="1" applyBorder="1" applyAlignment="1">
      <alignment horizontal="right" vertical="top"/>
    </xf>
    <xf numFmtId="0" fontId="8" fillId="0" borderId="34" xfId="0" applyFont="1" applyFill="1" applyBorder="1" applyAlignment="1">
      <alignment horizontal="left"/>
    </xf>
    <xf numFmtId="0" fontId="8" fillId="0" borderId="35" xfId="0" applyFont="1" applyFill="1" applyBorder="1" applyAlignment="1">
      <alignment horizontal="left"/>
    </xf>
    <xf numFmtId="1" fontId="52" fillId="0" borderId="34" xfId="0" applyNumberFormat="1" applyFont="1" applyFill="1" applyBorder="1" applyAlignment="1">
      <alignment horizontal="left" vertical="top" shrinkToFit="1"/>
    </xf>
    <xf numFmtId="1" fontId="52" fillId="0" borderId="35" xfId="0" applyNumberFormat="1" applyFont="1" applyFill="1" applyBorder="1" applyAlignment="1">
      <alignment horizontal="left" vertical="top" shrinkToFit="1"/>
    </xf>
    <xf numFmtId="1" fontId="52" fillId="0" borderId="43" xfId="0" applyNumberFormat="1" applyFont="1" applyFill="1" applyBorder="1" applyAlignment="1">
      <alignment horizontal="left" vertical="top" shrinkToFit="1"/>
    </xf>
    <xf numFmtId="0" fontId="45" fillId="0" borderId="38" xfId="0" applyFont="1" applyFill="1" applyBorder="1" applyAlignment="1">
      <alignment horizontal="right" vertical="top"/>
    </xf>
    <xf numFmtId="0" fontId="8" fillId="0" borderId="52"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Fill="1" applyBorder="1" applyAlignment="1">
      <alignment horizontal="left" vertical="center"/>
    </xf>
    <xf numFmtId="0" fontId="8" fillId="0" borderId="32" xfId="0" applyFont="1" applyFill="1" applyBorder="1" applyAlignment="1">
      <alignment horizontal="left" vertical="center"/>
    </xf>
    <xf numFmtId="0" fontId="30" fillId="5" borderId="0" xfId="0" applyFont="1" applyFill="1" applyAlignment="1">
      <alignment horizontal="left" vertical="center"/>
    </xf>
    <xf numFmtId="0" fontId="102" fillId="3" borderId="1" xfId="0" applyFont="1" applyFill="1" applyBorder="1" applyAlignment="1" applyProtection="1">
      <alignment horizontal="center" vertical="center"/>
      <protection locked="0"/>
    </xf>
    <xf numFmtId="0" fontId="167" fillId="3" borderId="0" xfId="0" applyFont="1" applyFill="1" applyAlignment="1" applyProtection="1">
      <alignment vertical="top"/>
      <protection locked="0"/>
    </xf>
    <xf numFmtId="0" fontId="27" fillId="3" borderId="1" xfId="0" applyFont="1" applyFill="1" applyBorder="1" applyAlignment="1" applyProtection="1">
      <alignment vertical="top"/>
      <protection locked="0"/>
    </xf>
    <xf numFmtId="0" fontId="27" fillId="3" borderId="1" xfId="0" applyFont="1" applyFill="1" applyBorder="1" applyAlignment="1" applyProtection="1">
      <alignment horizontal="center" vertical="top"/>
      <protection locked="0"/>
    </xf>
    <xf numFmtId="0" fontId="30" fillId="4" borderId="1" xfId="0" applyFont="1" applyFill="1" applyBorder="1" applyProtection="1">
      <protection locked="0"/>
    </xf>
    <xf numFmtId="0" fontId="30" fillId="4" borderId="1" xfId="0" applyFont="1" applyFill="1" applyBorder="1" applyAlignment="1" applyProtection="1">
      <alignment horizontal="center"/>
      <protection locked="0"/>
    </xf>
    <xf numFmtId="14" fontId="28" fillId="4" borderId="1" xfId="0" applyNumberFormat="1" applyFont="1" applyFill="1" applyBorder="1" applyProtection="1">
      <protection locked="0"/>
    </xf>
    <xf numFmtId="0" fontId="132" fillId="4" borderId="1" xfId="0" applyFont="1" applyFill="1" applyBorder="1" applyAlignment="1" applyProtection="1">
      <alignment horizontal="center" vertical="center"/>
      <protection locked="0"/>
    </xf>
    <xf numFmtId="0" fontId="31" fillId="4" borderId="1" xfId="0" applyFont="1" applyFill="1" applyBorder="1" applyAlignment="1" applyProtection="1">
      <alignment horizontal="center"/>
      <protection locked="0"/>
    </xf>
    <xf numFmtId="17" fontId="36" fillId="4" borderId="0" xfId="0" applyNumberFormat="1" applyFont="1" applyFill="1" applyAlignment="1" applyProtection="1">
      <alignment horizontal="left" vertical="center"/>
      <protection locked="0"/>
    </xf>
    <xf numFmtId="0" fontId="36" fillId="4" borderId="14" xfId="0" applyFont="1" applyFill="1" applyBorder="1" applyAlignment="1" applyProtection="1">
      <alignment vertical="top"/>
      <protection locked="0"/>
    </xf>
    <xf numFmtId="0" fontId="0" fillId="4" borderId="1" xfId="0" applyFill="1" applyBorder="1" applyAlignment="1" applyProtection="1">
      <alignment horizontal="center" vertical="center"/>
      <protection locked="0"/>
    </xf>
    <xf numFmtId="0" fontId="33" fillId="4" borderId="1" xfId="0" applyFont="1" applyFill="1" applyBorder="1" applyAlignment="1" applyProtection="1">
      <alignment vertical="center"/>
      <protection locked="0"/>
    </xf>
    <xf numFmtId="14" fontId="22" fillId="4" borderId="1" xfId="0" applyNumberFormat="1" applyFont="1" applyFill="1" applyBorder="1" applyAlignment="1" applyProtection="1">
      <alignment vertical="center"/>
      <protection locked="0"/>
    </xf>
    <xf numFmtId="18" fontId="22" fillId="4" borderId="1" xfId="0" applyNumberFormat="1" applyFont="1" applyFill="1" applyBorder="1" applyAlignment="1" applyProtection="1">
      <alignment vertical="center"/>
      <protection locked="0"/>
    </xf>
    <xf numFmtId="0" fontId="21" fillId="4" borderId="1" xfId="0" applyFont="1" applyFill="1" applyBorder="1" applyAlignment="1" applyProtection="1">
      <alignment vertical="center"/>
      <protection locked="0"/>
    </xf>
    <xf numFmtId="0" fontId="31" fillId="4" borderId="0" xfId="0" applyFont="1" applyFill="1" applyAlignment="1" applyProtection="1">
      <alignment horizontal="center" vertical="center"/>
      <protection locked="0"/>
    </xf>
    <xf numFmtId="0" fontId="115" fillId="0" borderId="0" xfId="0" applyFont="1" applyBorder="1" applyAlignment="1">
      <alignment horizontal="center" vertical="top"/>
    </xf>
    <xf numFmtId="0" fontId="1" fillId="0" borderId="0" xfId="0" applyFont="1" applyAlignment="1">
      <alignment horizontal="center"/>
    </xf>
    <xf numFmtId="0" fontId="88" fillId="3" borderId="1" xfId="0" applyFont="1" applyFill="1" applyBorder="1" applyAlignment="1" applyProtection="1">
      <alignment horizontal="center" vertical="center"/>
      <protection locked="0"/>
    </xf>
    <xf numFmtId="0" fontId="1" fillId="0" borderId="1" xfId="0" applyFont="1" applyBorder="1" applyAlignment="1"/>
    <xf numFmtId="0" fontId="12" fillId="0" borderId="1" xfId="0" applyFont="1" applyBorder="1" applyAlignment="1">
      <alignment vertical="center" wrapText="1"/>
    </xf>
    <xf numFmtId="0" fontId="1" fillId="0" borderId="1" xfId="0" applyFont="1" applyBorder="1"/>
    <xf numFmtId="0" fontId="12" fillId="0" borderId="0" xfId="0" applyFont="1" applyAlignment="1">
      <alignment horizontal="center" vertical="center" wrapText="1"/>
    </xf>
    <xf numFmtId="0" fontId="223" fillId="0" borderId="8" xfId="0" applyFont="1" applyBorder="1" applyAlignment="1">
      <alignment vertical="center" wrapText="1"/>
    </xf>
    <xf numFmtId="0" fontId="223" fillId="0" borderId="0" xfId="0" applyFont="1" applyBorder="1" applyAlignment="1">
      <alignment vertical="center" wrapText="1"/>
    </xf>
    <xf numFmtId="0" fontId="223" fillId="0" borderId="14" xfId="0" applyFont="1" applyBorder="1" applyAlignment="1">
      <alignment vertical="center" wrapText="1"/>
    </xf>
    <xf numFmtId="0" fontId="224" fillId="0" borderId="14" xfId="0" applyFont="1" applyBorder="1" applyAlignment="1">
      <alignment vertical="center" wrapText="1"/>
    </xf>
    <xf numFmtId="0" fontId="27" fillId="0" borderId="1" xfId="0" applyFont="1" applyBorder="1" applyAlignment="1">
      <alignment horizontal="left" vertical="center"/>
    </xf>
    <xf numFmtId="0" fontId="1" fillId="0" borderId="4" xfId="0" applyFont="1" applyBorder="1" applyAlignment="1">
      <alignment horizontal="center" vertical="top" wrapText="1"/>
    </xf>
    <xf numFmtId="0" fontId="176" fillId="0" borderId="4" xfId="0" applyFont="1" applyBorder="1" applyAlignment="1">
      <alignment horizontal="center" vertical="top" wrapText="1"/>
    </xf>
    <xf numFmtId="0" fontId="1" fillId="4" borderId="1" xfId="0" applyFont="1" applyFill="1" applyBorder="1" applyAlignment="1"/>
    <xf numFmtId="0" fontId="12" fillId="4" borderId="1" xfId="0" applyFont="1" applyFill="1" applyBorder="1" applyAlignment="1">
      <alignment vertical="center" wrapText="1"/>
    </xf>
    <xf numFmtId="0" fontId="1" fillId="4" borderId="1" xfId="0" applyFont="1" applyFill="1" applyBorder="1" applyAlignment="1">
      <alignment horizontal="center"/>
    </xf>
    <xf numFmtId="0" fontId="19" fillId="4" borderId="1" xfId="0" applyFont="1" applyFill="1" applyBorder="1" applyAlignment="1">
      <alignment horizontal="center"/>
    </xf>
    <xf numFmtId="0" fontId="0" fillId="4" borderId="0" xfId="0" applyFill="1"/>
    <xf numFmtId="0" fontId="0" fillId="0" borderId="0" xfId="0" applyBorder="1"/>
    <xf numFmtId="0" fontId="0" fillId="0" borderId="13" xfId="0" applyBorder="1"/>
    <xf numFmtId="0" fontId="0" fillId="0" borderId="7" xfId="0" applyBorder="1"/>
    <xf numFmtId="0" fontId="0" fillId="0" borderId="9" xfId="0" applyBorder="1"/>
    <xf numFmtId="0" fontId="224" fillId="0" borderId="10" xfId="0" applyFont="1" applyBorder="1" applyAlignment="1">
      <alignment horizontal="right" vertical="center" wrapText="1"/>
    </xf>
    <xf numFmtId="0" fontId="0" fillId="0" borderId="11" xfId="0" applyBorder="1"/>
    <xf numFmtId="0" fontId="0" fillId="0" borderId="6" xfId="0" applyBorder="1"/>
    <xf numFmtId="0" fontId="223" fillId="0" borderId="10" xfId="0" applyFont="1" applyBorder="1" applyAlignment="1">
      <alignment vertical="center" wrapText="1"/>
    </xf>
    <xf numFmtId="0" fontId="225" fillId="0" borderId="8" xfId="0" applyFont="1" applyBorder="1" applyAlignment="1">
      <alignment horizontal="left" vertical="center" wrapText="1"/>
    </xf>
    <xf numFmtId="0" fontId="225" fillId="0" borderId="0" xfId="0" applyFont="1" applyBorder="1" applyAlignment="1">
      <alignment horizontal="left" vertical="center" wrapText="1"/>
    </xf>
    <xf numFmtId="0" fontId="224" fillId="0" borderId="8" xfId="0" applyFont="1" applyBorder="1" applyAlignment="1">
      <alignment vertical="center" wrapText="1"/>
    </xf>
    <xf numFmtId="0" fontId="9" fillId="0" borderId="0" xfId="0" applyFont="1" applyBorder="1" applyAlignment="1">
      <alignment vertical="center" wrapText="1"/>
    </xf>
    <xf numFmtId="0" fontId="0" fillId="0" borderId="10" xfId="0" applyBorder="1"/>
    <xf numFmtId="0" fontId="228" fillId="0" borderId="4" xfId="0" applyFont="1" applyBorder="1" applyAlignment="1">
      <alignment horizontal="center" vertical="top" wrapText="1"/>
    </xf>
    <xf numFmtId="0" fontId="19" fillId="4" borderId="4" xfId="0" applyFont="1" applyFill="1" applyBorder="1" applyAlignment="1">
      <alignment horizontal="center" vertical="top"/>
    </xf>
    <xf numFmtId="0" fontId="19" fillId="4" borderId="15" xfId="0" applyFont="1" applyFill="1" applyBorder="1" applyAlignment="1">
      <alignment horizontal="center" vertical="center" wrapText="1"/>
    </xf>
    <xf numFmtId="0" fontId="19" fillId="4" borderId="15" xfId="0" applyFont="1" applyFill="1" applyBorder="1" applyAlignment="1">
      <alignment horizontal="center"/>
    </xf>
    <xf numFmtId="0" fontId="19" fillId="4" borderId="15" xfId="0" applyFont="1" applyFill="1" applyBorder="1" applyAlignment="1">
      <alignment horizontal="center" wrapText="1"/>
    </xf>
    <xf numFmtId="0" fontId="7" fillId="0" borderId="0" xfId="0" applyFont="1" applyBorder="1" applyAlignment="1">
      <alignment vertical="center"/>
    </xf>
    <xf numFmtId="0" fontId="12" fillId="0" borderId="0" xfId="0" applyFont="1" applyBorder="1" applyAlignment="1">
      <alignment horizontal="center" vertical="center" wrapText="1"/>
    </xf>
    <xf numFmtId="0" fontId="1" fillId="0" borderId="0" xfId="0" applyFont="1" applyBorder="1"/>
    <xf numFmtId="0" fontId="12" fillId="0" borderId="14" xfId="0" applyFont="1" applyBorder="1" applyAlignment="1">
      <alignment horizontal="center" vertical="center" wrapText="1"/>
    </xf>
    <xf numFmtId="0" fontId="1" fillId="0" borderId="14" xfId="0" applyFont="1" applyBorder="1"/>
    <xf numFmtId="0" fontId="195" fillId="0" borderId="14" xfId="0" applyFont="1" applyBorder="1" applyAlignment="1">
      <alignment horizontal="center"/>
    </xf>
    <xf numFmtId="0" fontId="0" fillId="0" borderId="8" xfId="0" applyBorder="1"/>
    <xf numFmtId="0" fontId="7" fillId="0" borderId="8" xfId="0" applyFont="1" applyBorder="1" applyAlignment="1">
      <alignment vertical="center"/>
    </xf>
    <xf numFmtId="0" fontId="1" fillId="0" borderId="8" xfId="0" applyFont="1" applyBorder="1" applyAlignment="1">
      <alignment horizontal="center"/>
    </xf>
    <xf numFmtId="0" fontId="1" fillId="0" borderId="10" xfId="0" applyFont="1" applyBorder="1" applyAlignment="1">
      <alignment horizontal="center"/>
    </xf>
    <xf numFmtId="0" fontId="7" fillId="0" borderId="9" xfId="0" applyFont="1" applyBorder="1" applyAlignment="1">
      <alignment vertical="center"/>
    </xf>
    <xf numFmtId="0" fontId="1" fillId="0" borderId="9" xfId="0" applyFont="1" applyBorder="1"/>
    <xf numFmtId="0" fontId="1" fillId="0" borderId="11" xfId="0" applyFont="1" applyBorder="1"/>
    <xf numFmtId="0" fontId="21" fillId="3" borderId="1" xfId="0" applyFont="1" applyFill="1" applyBorder="1" applyAlignment="1" applyProtection="1">
      <protection locked="0"/>
    </xf>
    <xf numFmtId="0" fontId="1" fillId="3" borderId="4" xfId="0" applyFont="1" applyFill="1" applyBorder="1" applyAlignment="1" applyProtection="1">
      <alignment vertical="top"/>
      <protection locked="0"/>
    </xf>
    <xf numFmtId="0" fontId="12" fillId="3" borderId="4" xfId="0" applyFont="1" applyFill="1" applyBorder="1" applyAlignment="1" applyProtection="1">
      <alignment vertical="top" wrapText="1"/>
      <protection locked="0"/>
    </xf>
    <xf numFmtId="0" fontId="1" fillId="3" borderId="4" xfId="0" applyFont="1" applyFill="1" applyBorder="1" applyAlignment="1" applyProtection="1">
      <alignment vertical="top" wrapText="1"/>
      <protection locked="0"/>
    </xf>
    <xf numFmtId="0" fontId="19" fillId="3" borderId="4" xfId="0" applyFont="1" applyFill="1" applyBorder="1" applyAlignment="1" applyProtection="1">
      <alignment horizontal="center" vertical="top"/>
      <protection locked="0"/>
    </xf>
    <xf numFmtId="0" fontId="1" fillId="3" borderId="15" xfId="0" applyFont="1" applyFill="1" applyBorder="1" applyAlignment="1" applyProtection="1">
      <alignment vertical="center" wrapText="1"/>
      <protection locked="0"/>
    </xf>
    <xf numFmtId="0" fontId="12" fillId="3" borderId="15" xfId="0" applyFont="1" applyFill="1" applyBorder="1" applyAlignment="1" applyProtection="1">
      <alignment vertical="center" wrapText="1"/>
      <protection locked="0"/>
    </xf>
    <xf numFmtId="0" fontId="19" fillId="3" borderId="15" xfId="0" applyFont="1" applyFill="1" applyBorder="1" applyAlignment="1" applyProtection="1">
      <alignment horizontal="center" vertical="center" wrapText="1"/>
      <protection locked="0"/>
    </xf>
    <xf numFmtId="0" fontId="1" fillId="3" borderId="15" xfId="0" applyFont="1" applyFill="1" applyBorder="1" applyAlignment="1" applyProtection="1">
      <protection locked="0"/>
    </xf>
    <xf numFmtId="0" fontId="19" fillId="3" borderId="15" xfId="0" applyFont="1" applyFill="1" applyBorder="1" applyAlignment="1" applyProtection="1">
      <alignment horizontal="center"/>
      <protection locked="0"/>
    </xf>
    <xf numFmtId="0" fontId="223" fillId="3" borderId="1" xfId="0" applyFont="1" applyFill="1" applyBorder="1" applyAlignment="1" applyProtection="1">
      <alignment vertical="center" wrapText="1"/>
      <protection locked="0"/>
    </xf>
    <xf numFmtId="0" fontId="1" fillId="3" borderId="15" xfId="0" applyFont="1" applyFill="1" applyBorder="1" applyAlignment="1" applyProtection="1">
      <alignment horizontal="center" wrapText="1"/>
      <protection locked="0"/>
    </xf>
    <xf numFmtId="0" fontId="21" fillId="3" borderId="15" xfId="0" applyFont="1" applyFill="1" applyBorder="1" applyAlignment="1" applyProtection="1">
      <alignment horizontal="center"/>
      <protection locked="0"/>
    </xf>
    <xf numFmtId="0" fontId="1" fillId="3" borderId="15" xfId="0" applyFont="1" applyFill="1" applyBorder="1" applyAlignment="1" applyProtection="1">
      <alignment horizontal="left" wrapText="1"/>
      <protection locked="0"/>
    </xf>
    <xf numFmtId="0" fontId="19" fillId="3" borderId="15" xfId="0" applyFont="1" applyFill="1" applyBorder="1" applyAlignment="1" applyProtection="1">
      <alignment horizontal="center" wrapText="1"/>
      <protection locked="0"/>
    </xf>
    <xf numFmtId="0" fontId="7" fillId="3" borderId="0" xfId="0" applyFont="1" applyFill="1" applyBorder="1" applyAlignment="1" applyProtection="1">
      <alignment vertical="center"/>
      <protection locked="0"/>
    </xf>
    <xf numFmtId="0" fontId="33" fillId="0" borderId="0" xfId="0" applyFont="1" applyAlignment="1">
      <alignment horizontal="left"/>
    </xf>
    <xf numFmtId="0" fontId="33" fillId="0" borderId="0" xfId="0" applyFont="1" applyAlignment="1">
      <alignment horizontal="center"/>
    </xf>
    <xf numFmtId="0" fontId="33" fillId="0" borderId="1" xfId="0" applyFont="1" applyBorder="1" applyAlignment="1">
      <alignment horizontal="center" vertical="top"/>
    </xf>
    <xf numFmtId="0" fontId="33" fillId="0" borderId="1" xfId="0" applyFont="1" applyBorder="1" applyAlignment="1">
      <alignment horizontal="center" vertical="center"/>
    </xf>
    <xf numFmtId="0" fontId="98" fillId="0" borderId="1" xfId="0" applyFont="1" applyBorder="1" applyAlignment="1">
      <alignment horizontal="center" vertical="top" wrapText="1"/>
    </xf>
    <xf numFmtId="0" fontId="33" fillId="0" borderId="0" xfId="0" applyFont="1" applyAlignment="1">
      <alignment horizontal="right"/>
    </xf>
    <xf numFmtId="0" fontId="33" fillId="4" borderId="1" xfId="0" applyFont="1" applyFill="1" applyBorder="1" applyAlignment="1" applyProtection="1">
      <alignment horizontal="center" vertical="center"/>
      <protection locked="0"/>
    </xf>
    <xf numFmtId="168" fontId="106" fillId="4" borderId="1" xfId="0" applyNumberFormat="1" applyFont="1" applyFill="1" applyBorder="1" applyAlignment="1" applyProtection="1">
      <alignment horizontal="center" vertical="center"/>
      <protection locked="0"/>
    </xf>
    <xf numFmtId="0" fontId="98" fillId="4" borderId="1" xfId="0" applyFont="1" applyFill="1" applyBorder="1" applyAlignment="1">
      <alignment vertical="center"/>
    </xf>
    <xf numFmtId="14" fontId="106" fillId="4" borderId="0" xfId="0" applyNumberFormat="1" applyFont="1" applyFill="1" applyProtection="1">
      <protection locked="0"/>
    </xf>
    <xf numFmtId="168" fontId="106" fillId="4" borderId="5" xfId="0" applyNumberFormat="1" applyFont="1" applyFill="1" applyBorder="1" applyAlignment="1" applyProtection="1">
      <alignment horizontal="center" vertical="center"/>
      <protection locked="0"/>
    </xf>
    <xf numFmtId="0" fontId="21" fillId="3" borderId="1" xfId="0" applyFont="1" applyFill="1" applyBorder="1" applyAlignment="1" applyProtection="1">
      <alignment vertical="top"/>
      <protection locked="0"/>
    </xf>
    <xf numFmtId="0" fontId="21" fillId="3" borderId="1" xfId="0" applyFont="1" applyFill="1" applyBorder="1" applyAlignment="1" applyProtection="1">
      <alignment vertical="top" wrapText="1"/>
      <protection locked="0"/>
    </xf>
    <xf numFmtId="0" fontId="96" fillId="3" borderId="1" xfId="0" applyFont="1" applyFill="1" applyBorder="1" applyAlignment="1" applyProtection="1">
      <alignment horizontal="center"/>
      <protection locked="0"/>
    </xf>
    <xf numFmtId="0" fontId="30" fillId="0" borderId="0" xfId="0" applyFont="1" applyBorder="1"/>
    <xf numFmtId="0" fontId="22" fillId="4" borderId="0" xfId="0" applyFont="1" applyFill="1" applyBorder="1" applyAlignment="1">
      <alignment horizontal="left" vertical="center" wrapText="1"/>
    </xf>
    <xf numFmtId="0" fontId="170" fillId="5" borderId="1" xfId="0" applyFont="1" applyFill="1" applyBorder="1" applyAlignment="1" applyProtection="1">
      <alignment horizontal="left" vertical="top"/>
    </xf>
    <xf numFmtId="0" fontId="167" fillId="7" borderId="1" xfId="0" applyFont="1" applyFill="1" applyBorder="1" applyAlignment="1" applyProtection="1">
      <alignment vertical="top"/>
    </xf>
    <xf numFmtId="0" fontId="170" fillId="11" borderId="1" xfId="0" applyFont="1" applyFill="1" applyBorder="1" applyAlignment="1" applyProtection="1">
      <alignment horizontal="left" vertical="top"/>
    </xf>
    <xf numFmtId="0" fontId="7" fillId="4" borderId="0" xfId="0" applyFont="1" applyFill="1" applyProtection="1"/>
    <xf numFmtId="0" fontId="7" fillId="4" borderId="0" xfId="0" applyFont="1" applyFill="1" applyBorder="1" applyAlignment="1">
      <alignment horizontal="left" vertical="top"/>
    </xf>
    <xf numFmtId="0" fontId="7" fillId="4" borderId="0" xfId="0" applyFont="1" applyFill="1" applyBorder="1" applyProtection="1"/>
    <xf numFmtId="0" fontId="7" fillId="4" borderId="0" xfId="0" applyFont="1" applyFill="1" applyBorder="1" applyAlignment="1" applyProtection="1">
      <alignment vertical="top"/>
      <protection locked="0"/>
    </xf>
    <xf numFmtId="0" fontId="7" fillId="4" borderId="0" xfId="0" applyFont="1" applyFill="1" applyBorder="1"/>
    <xf numFmtId="0" fontId="88" fillId="6" borderId="1" xfId="0" applyFont="1" applyFill="1" applyBorder="1" applyAlignment="1" applyProtection="1">
      <alignment vertical="top" wrapText="1"/>
    </xf>
    <xf numFmtId="0" fontId="88" fillId="6" borderId="1" xfId="0" applyFont="1" applyFill="1" applyBorder="1" applyAlignment="1" applyProtection="1">
      <alignment horizontal="left" vertical="top" wrapText="1"/>
    </xf>
    <xf numFmtId="0" fontId="172" fillId="4" borderId="0" xfId="0" applyFont="1" applyFill="1" applyBorder="1" applyAlignment="1" applyProtection="1"/>
    <xf numFmtId="0" fontId="88" fillId="4" borderId="0" xfId="0" applyFont="1" applyFill="1" applyBorder="1" applyAlignment="1" applyProtection="1">
      <alignment vertical="center"/>
    </xf>
    <xf numFmtId="0" fontId="170" fillId="5" borderId="5" xfId="0" applyFont="1" applyFill="1" applyBorder="1" applyAlignment="1" applyProtection="1">
      <alignment horizontal="left" vertical="top"/>
    </xf>
    <xf numFmtId="0" fontId="167" fillId="7" borderId="5" xfId="0" applyFont="1" applyFill="1" applyBorder="1" applyAlignment="1" applyProtection="1">
      <alignment vertical="top"/>
    </xf>
    <xf numFmtId="0" fontId="7" fillId="6" borderId="11" xfId="0" applyFont="1" applyFill="1" applyBorder="1" applyProtection="1"/>
    <xf numFmtId="0" fontId="172" fillId="5" borderId="12" xfId="0" applyFont="1" applyFill="1" applyBorder="1" applyAlignment="1" applyProtection="1">
      <alignment vertical="top"/>
    </xf>
    <xf numFmtId="0" fontId="7" fillId="6" borderId="3" xfId="0" applyFont="1" applyFill="1" applyBorder="1" applyProtection="1"/>
    <xf numFmtId="0" fontId="7" fillId="5" borderId="3" xfId="0" applyFont="1" applyFill="1" applyBorder="1" applyProtection="1"/>
    <xf numFmtId="0" fontId="7" fillId="5" borderId="12" xfId="0" applyFont="1" applyFill="1" applyBorder="1" applyAlignment="1" applyProtection="1">
      <alignment vertical="top"/>
    </xf>
    <xf numFmtId="0" fontId="88" fillId="6" borderId="2" xfId="0" applyFont="1" applyFill="1" applyBorder="1" applyAlignment="1" applyProtection="1">
      <alignment vertical="top"/>
    </xf>
    <xf numFmtId="0" fontId="172" fillId="5" borderId="14" xfId="0" applyFont="1" applyFill="1" applyBorder="1" applyAlignment="1" applyProtection="1">
      <alignment vertical="top"/>
    </xf>
    <xf numFmtId="0" fontId="88" fillId="6" borderId="12" xfId="0" applyFont="1" applyFill="1" applyBorder="1" applyAlignment="1" applyProtection="1">
      <alignment vertical="top" wrapText="1"/>
    </xf>
    <xf numFmtId="0" fontId="7" fillId="0" borderId="0" xfId="0" applyFont="1" applyAlignment="1">
      <alignment vertical="center"/>
    </xf>
    <xf numFmtId="0" fontId="106" fillId="5" borderId="2" xfId="0" applyFont="1" applyFill="1" applyBorder="1" applyAlignment="1">
      <alignment vertical="center"/>
    </xf>
    <xf numFmtId="0" fontId="106" fillId="5" borderId="10" xfId="0" applyFont="1" applyFill="1" applyBorder="1" applyAlignment="1">
      <alignment vertical="center"/>
    </xf>
    <xf numFmtId="0" fontId="182" fillId="0" borderId="0" xfId="0" applyFont="1" applyBorder="1" applyAlignment="1">
      <alignment vertical="top" wrapText="1"/>
    </xf>
    <xf numFmtId="14" fontId="101" fillId="3" borderId="1" xfId="0" applyNumberFormat="1" applyFont="1" applyFill="1" applyBorder="1" applyAlignment="1" applyProtection="1">
      <alignment horizontal="center" vertical="top"/>
      <protection locked="0"/>
    </xf>
    <xf numFmtId="0" fontId="30" fillId="0" borderId="0" xfId="0" applyFont="1" applyProtection="1">
      <protection locked="0"/>
    </xf>
    <xf numFmtId="0" fontId="28" fillId="0" borderId="0" xfId="0" applyFont="1" applyBorder="1" applyAlignment="1">
      <alignment horizontal="center" vertical="center" wrapText="1"/>
    </xf>
    <xf numFmtId="0" fontId="21" fillId="4" borderId="0" xfId="0" applyFont="1" applyFill="1" applyBorder="1" applyAlignment="1" applyProtection="1">
      <alignment horizontal="center" vertical="center"/>
      <protection locked="0"/>
    </xf>
    <xf numFmtId="0" fontId="4" fillId="0" borderId="0" xfId="0" applyFont="1" applyBorder="1" applyAlignment="1">
      <alignment horizontal="center" vertical="center" wrapText="1"/>
    </xf>
    <xf numFmtId="0" fontId="19" fillId="4" borderId="0" xfId="0" applyFont="1" applyFill="1" applyBorder="1" applyAlignment="1" applyProtection="1">
      <alignment horizontal="center" vertical="top"/>
      <protection locked="0"/>
    </xf>
    <xf numFmtId="0" fontId="19" fillId="4" borderId="0"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protection locked="0"/>
    </xf>
    <xf numFmtId="0" fontId="19" fillId="4" borderId="0" xfId="0" applyFont="1" applyFill="1" applyBorder="1" applyAlignment="1">
      <alignment horizontal="center"/>
    </xf>
    <xf numFmtId="0" fontId="30" fillId="4" borderId="0" xfId="0" applyFont="1" applyFill="1" applyBorder="1" applyAlignment="1" applyProtection="1">
      <alignment horizontal="left"/>
      <protection locked="0"/>
    </xf>
    <xf numFmtId="0" fontId="16" fillId="0" borderId="0" xfId="0" applyFont="1" applyBorder="1" applyAlignment="1">
      <alignment horizontal="center" vertical="center" wrapText="1"/>
    </xf>
    <xf numFmtId="0" fontId="226" fillId="0" borderId="0" xfId="0" applyFont="1" applyBorder="1" applyAlignment="1">
      <alignment horizontal="center" vertical="center" wrapText="1"/>
    </xf>
    <xf numFmtId="0" fontId="224" fillId="0" borderId="0" xfId="0" applyFont="1" applyBorder="1" applyAlignment="1">
      <alignment horizontal="right" vertical="center" wrapText="1"/>
    </xf>
    <xf numFmtId="0" fontId="21" fillId="0" borderId="0" xfId="0" applyFont="1" applyBorder="1" applyAlignment="1">
      <alignment horizontal="center"/>
    </xf>
    <xf numFmtId="0" fontId="1" fillId="0" borderId="0" xfId="0" applyFont="1" applyAlignment="1">
      <alignment horizontal="center"/>
    </xf>
    <xf numFmtId="0" fontId="200" fillId="0" borderId="0" xfId="0" applyFont="1" applyAlignment="1">
      <alignment horizontal="center"/>
    </xf>
    <xf numFmtId="0" fontId="15" fillId="0" borderId="0" xfId="0" applyFont="1" applyAlignment="1">
      <alignment horizontal="center"/>
    </xf>
    <xf numFmtId="0" fontId="223" fillId="0" borderId="0" xfId="0" applyFont="1" applyBorder="1" applyAlignment="1">
      <alignment horizontal="left" vertical="center" wrapText="1"/>
    </xf>
    <xf numFmtId="0" fontId="224" fillId="0" borderId="0" xfId="0" applyFont="1" applyBorder="1" applyAlignment="1">
      <alignment horizontal="left" vertical="center" wrapText="1"/>
    </xf>
    <xf numFmtId="0" fontId="96" fillId="0" borderId="0" xfId="0" applyFont="1" applyBorder="1" applyAlignment="1">
      <alignment horizontal="left" vertical="center" wrapText="1"/>
    </xf>
    <xf numFmtId="0" fontId="224" fillId="0" borderId="0" xfId="0" applyFont="1" applyBorder="1" applyAlignment="1">
      <alignment horizontal="center" vertical="center" wrapText="1"/>
    </xf>
    <xf numFmtId="0" fontId="223" fillId="0" borderId="0" xfId="0" applyFont="1" applyBorder="1" applyAlignment="1">
      <alignment horizontal="left" vertical="top" wrapText="1"/>
    </xf>
    <xf numFmtId="0" fontId="18" fillId="0" borderId="0" xfId="0" applyFont="1" applyBorder="1" applyAlignment="1">
      <alignment horizontal="center" wrapText="1"/>
    </xf>
    <xf numFmtId="0" fontId="195" fillId="0" borderId="0" xfId="0" applyFont="1" applyAlignment="1">
      <alignment horizontal="center"/>
    </xf>
    <xf numFmtId="0" fontId="0" fillId="0" borderId="0" xfId="0" applyAlignment="1">
      <alignment horizontal="left" vertical="top" wrapText="1"/>
    </xf>
    <xf numFmtId="0" fontId="173" fillId="0" borderId="0" xfId="0" applyFont="1" applyAlignment="1">
      <alignment horizontal="center"/>
    </xf>
    <xf numFmtId="0" fontId="16" fillId="0" borderId="0" xfId="0" applyFont="1" applyAlignment="1">
      <alignment horizontal="left" vertical="top" wrapText="1"/>
    </xf>
    <xf numFmtId="0" fontId="223" fillId="0" borderId="0" xfId="0" applyFont="1" applyAlignment="1">
      <alignment horizontal="left" vertical="top" wrapText="1"/>
    </xf>
    <xf numFmtId="0" fontId="222" fillId="0" borderId="0" xfId="0" applyFont="1" applyAlignment="1">
      <alignment horizontal="center"/>
    </xf>
    <xf numFmtId="0" fontId="7" fillId="0" borderId="0" xfId="0" applyFont="1" applyBorder="1" applyAlignment="1" applyProtection="1">
      <alignment horizontal="left" vertical="center" wrapText="1"/>
    </xf>
    <xf numFmtId="0" fontId="0" fillId="4" borderId="1" xfId="0" applyFill="1" applyBorder="1" applyProtection="1"/>
    <xf numFmtId="0" fontId="7" fillId="0" borderId="1" xfId="0" applyFont="1" applyBorder="1" applyAlignment="1" applyProtection="1">
      <alignment wrapText="1"/>
    </xf>
    <xf numFmtId="0" fontId="4" fillId="0" borderId="1" xfId="0" applyFont="1" applyBorder="1" applyAlignment="1" applyProtection="1"/>
    <xf numFmtId="0" fontId="223" fillId="4" borderId="0" xfId="0" applyFont="1" applyFill="1" applyBorder="1" applyAlignment="1" applyProtection="1">
      <alignment vertical="center" wrapText="1"/>
      <protection locked="0"/>
    </xf>
    <xf numFmtId="0" fontId="4" fillId="3" borderId="1" xfId="0" applyFont="1" applyFill="1" applyBorder="1" applyAlignment="1" applyProtection="1">
      <alignment horizontal="center" wrapText="1"/>
      <protection locked="0"/>
    </xf>
    <xf numFmtId="0" fontId="80" fillId="6" borderId="1" xfId="0" applyFont="1" applyFill="1" applyBorder="1" applyAlignment="1">
      <alignment horizontal="center" vertical="top" wrapText="1"/>
    </xf>
    <xf numFmtId="0" fontId="35" fillId="4" borderId="1" xfId="0" applyFont="1" applyFill="1" applyBorder="1" applyAlignment="1" applyProtection="1">
      <alignment horizontal="center" vertical="top"/>
    </xf>
    <xf numFmtId="14" fontId="101" fillId="4" borderId="1" xfId="0" applyNumberFormat="1" applyFont="1" applyFill="1" applyBorder="1" applyAlignment="1" applyProtection="1">
      <alignment horizontal="center" vertical="top"/>
    </xf>
    <xf numFmtId="0" fontId="101" fillId="4" borderId="2" xfId="0" applyFont="1" applyFill="1" applyBorder="1" applyAlignment="1" applyProtection="1">
      <alignment horizontal="center" vertical="top"/>
    </xf>
    <xf numFmtId="0" fontId="223" fillId="4" borderId="1" xfId="0" applyFont="1" applyFill="1" applyBorder="1" applyAlignment="1" applyProtection="1">
      <alignment vertical="center" wrapText="1"/>
    </xf>
    <xf numFmtId="0" fontId="13" fillId="0" borderId="1" xfId="0" applyFont="1" applyBorder="1"/>
    <xf numFmtId="0" fontId="1" fillId="3" borderId="1" xfId="0" applyFont="1" applyFill="1" applyBorder="1" applyAlignment="1" applyProtection="1">
      <alignment horizontal="center" wrapText="1"/>
      <protection locked="0"/>
    </xf>
    <xf numFmtId="0" fontId="1" fillId="3" borderId="1" xfId="0" applyFont="1" applyFill="1" applyBorder="1" applyAlignment="1" applyProtection="1">
      <alignment vertical="top"/>
      <protection locked="0"/>
    </xf>
    <xf numFmtId="0" fontId="12" fillId="3" borderId="1" xfId="0" applyFont="1" applyFill="1" applyBorder="1" applyAlignment="1" applyProtection="1">
      <alignment vertical="top" wrapText="1"/>
      <protection locked="0"/>
    </xf>
    <xf numFmtId="0" fontId="19" fillId="3" borderId="1" xfId="0" applyFont="1" applyFill="1" applyBorder="1" applyAlignment="1" applyProtection="1">
      <alignment horizontal="center" vertical="top"/>
      <protection locked="0"/>
    </xf>
    <xf numFmtId="0" fontId="19" fillId="4" borderId="1" xfId="0" applyFont="1" applyFill="1" applyBorder="1" applyAlignment="1" applyProtection="1">
      <alignment horizontal="center" vertical="top"/>
      <protection locked="0"/>
    </xf>
    <xf numFmtId="0" fontId="12" fillId="3" borderId="1" xfId="0" applyFont="1" applyFill="1" applyBorder="1" applyAlignment="1" applyProtection="1">
      <alignment vertical="center" wrapText="1"/>
      <protection locked="0"/>
    </xf>
    <xf numFmtId="0" fontId="19" fillId="3" borderId="1"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1" fillId="3" borderId="1" xfId="0" applyFont="1" applyFill="1" applyBorder="1" applyAlignment="1" applyProtection="1">
      <protection locked="0"/>
    </xf>
    <xf numFmtId="0" fontId="19" fillId="3" borderId="1" xfId="0" applyFont="1" applyFill="1" applyBorder="1" applyAlignment="1" applyProtection="1">
      <alignment horizontal="center"/>
      <protection locked="0"/>
    </xf>
    <xf numFmtId="0" fontId="19" fillId="4" borderId="1" xfId="0" applyFont="1" applyFill="1" applyBorder="1" applyAlignment="1" applyProtection="1">
      <alignment horizontal="center"/>
      <protection locked="0"/>
    </xf>
    <xf numFmtId="0" fontId="1" fillId="3" borderId="1" xfId="0" applyFont="1" applyFill="1" applyBorder="1" applyAlignment="1" applyProtection="1">
      <alignment horizontal="center" vertical="center" wrapText="1"/>
      <protection locked="0"/>
    </xf>
    <xf numFmtId="0" fontId="13" fillId="0" borderId="1" xfId="0" applyFont="1" applyBorder="1" applyAlignment="1">
      <alignment vertical="top"/>
    </xf>
    <xf numFmtId="0" fontId="28" fillId="3" borderId="1" xfId="0" applyFont="1" applyFill="1" applyBorder="1" applyAlignment="1" applyProtection="1">
      <alignment horizontal="center" wrapText="1"/>
      <protection locked="0"/>
    </xf>
    <xf numFmtId="0" fontId="28" fillId="4" borderId="1" xfId="0" applyFont="1" applyFill="1" applyBorder="1" applyAlignment="1" applyProtection="1">
      <protection locked="0"/>
    </xf>
    <xf numFmtId="0" fontId="92" fillId="6" borderId="2" xfId="0" applyFont="1" applyFill="1" applyBorder="1" applyAlignment="1">
      <alignment horizontal="left" vertical="top" wrapText="1"/>
    </xf>
    <xf numFmtId="0" fontId="0" fillId="0" borderId="14" xfId="0" applyBorder="1" applyAlignment="1">
      <alignment horizontal="left"/>
    </xf>
    <xf numFmtId="0" fontId="4" fillId="4" borderId="1" xfId="0" applyFont="1" applyFill="1" applyBorder="1" applyAlignment="1">
      <alignment vertical="top" wrapText="1"/>
    </xf>
    <xf numFmtId="0" fontId="169" fillId="4" borderId="11" xfId="0" applyFont="1" applyFill="1" applyBorder="1" applyAlignment="1">
      <alignment vertical="top" wrapText="1"/>
    </xf>
    <xf numFmtId="0" fontId="169" fillId="4" borderId="3" xfId="0" applyFont="1" applyFill="1" applyBorder="1" applyAlignment="1">
      <alignment vertical="top" wrapText="1"/>
    </xf>
    <xf numFmtId="0" fontId="233" fillId="4" borderId="1" xfId="0" applyFont="1" applyFill="1" applyBorder="1" applyAlignment="1">
      <alignment vertical="top"/>
    </xf>
    <xf numFmtId="0" fontId="67" fillId="0" borderId="0" xfId="0" applyFont="1" applyAlignment="1">
      <alignment vertical="top"/>
    </xf>
    <xf numFmtId="0" fontId="171" fillId="3" borderId="1" xfId="0" applyFont="1" applyFill="1" applyBorder="1" applyAlignment="1" applyProtection="1">
      <alignment horizontal="left" vertical="top" wrapText="1"/>
      <protection locked="0"/>
    </xf>
    <xf numFmtId="0" fontId="107" fillId="3" borderId="1" xfId="0" applyFont="1" applyFill="1" applyBorder="1" applyAlignment="1" applyProtection="1">
      <alignment horizontal="left" vertical="top" wrapText="1"/>
      <protection locked="0"/>
    </xf>
    <xf numFmtId="14" fontId="107" fillId="3" borderId="1" xfId="0" applyNumberFormat="1" applyFont="1" applyFill="1" applyBorder="1" applyAlignment="1" applyProtection="1">
      <alignment horizontal="left" vertical="top" wrapText="1"/>
      <protection locked="0"/>
    </xf>
    <xf numFmtId="0" fontId="11" fillId="4" borderId="0" xfId="0" applyFont="1" applyFill="1" applyAlignment="1" applyProtection="1">
      <alignment vertical="top"/>
      <protection locked="0"/>
    </xf>
    <xf numFmtId="14" fontId="107" fillId="4" borderId="1" xfId="0" applyNumberFormat="1" applyFont="1" applyFill="1" applyBorder="1" applyAlignment="1" applyProtection="1">
      <alignment horizontal="left" vertical="top" wrapText="1"/>
    </xf>
    <xf numFmtId="0" fontId="92" fillId="3" borderId="1" xfId="0" applyFont="1" applyFill="1" applyBorder="1" applyAlignment="1" applyProtection="1">
      <alignment horizontal="left" vertical="top" wrapText="1"/>
      <protection locked="0"/>
    </xf>
    <xf numFmtId="0" fontId="107" fillId="4" borderId="1" xfId="0" applyFont="1" applyFill="1" applyBorder="1" applyAlignment="1" applyProtection="1">
      <alignment horizontal="center" vertical="top" wrapText="1"/>
    </xf>
    <xf numFmtId="14" fontId="229" fillId="3" borderId="1" xfId="0" applyNumberFormat="1" applyFont="1" applyFill="1" applyBorder="1" applyAlignment="1" applyProtection="1">
      <alignment horizontal="left" vertical="top" wrapText="1"/>
      <protection locked="0"/>
    </xf>
    <xf numFmtId="14" fontId="230" fillId="3" borderId="1" xfId="0" applyNumberFormat="1" applyFont="1" applyFill="1" applyBorder="1" applyAlignment="1" applyProtection="1">
      <alignment horizontal="left" vertical="top" wrapText="1"/>
      <protection locked="0"/>
    </xf>
    <xf numFmtId="14" fontId="231" fillId="3" borderId="1" xfId="0" applyNumberFormat="1" applyFont="1" applyFill="1" applyBorder="1" applyAlignment="1" applyProtection="1">
      <alignment horizontal="left" vertical="top" wrapText="1"/>
      <protection locked="0"/>
    </xf>
    <xf numFmtId="0" fontId="39" fillId="2" borderId="0" xfId="0" applyFont="1" applyFill="1" applyAlignment="1">
      <alignment horizontal="left" vertical="top" wrapText="1"/>
    </xf>
    <xf numFmtId="0" fontId="8" fillId="3" borderId="1" xfId="0" applyFont="1" applyFill="1" applyBorder="1" applyAlignment="1" applyProtection="1">
      <alignment horizontal="center"/>
      <protection locked="0"/>
    </xf>
    <xf numFmtId="0" fontId="14" fillId="0" borderId="0" xfId="0" applyFont="1" applyAlignment="1">
      <alignment vertical="center"/>
    </xf>
    <xf numFmtId="0" fontId="4" fillId="2" borderId="0" xfId="0" applyFont="1" applyFill="1" applyAlignment="1">
      <alignment vertical="top"/>
    </xf>
    <xf numFmtId="0" fontId="174" fillId="3" borderId="1" xfId="0" applyFont="1" applyFill="1" applyBorder="1" applyAlignment="1" applyProtection="1">
      <alignment horizontal="left" vertical="center"/>
      <protection locked="0"/>
    </xf>
    <xf numFmtId="0" fontId="195" fillId="7" borderId="1" xfId="0" applyFont="1" applyFill="1" applyBorder="1" applyAlignment="1">
      <alignment vertical="center"/>
    </xf>
    <xf numFmtId="0" fontId="91" fillId="6" borderId="1" xfId="0" applyFont="1" applyFill="1" applyBorder="1" applyAlignment="1">
      <alignment horizontal="center" vertical="top" wrapText="1"/>
    </xf>
    <xf numFmtId="0" fontId="41" fillId="6" borderId="1" xfId="0" applyFont="1" applyFill="1" applyBorder="1" applyAlignment="1">
      <alignment horizontal="center" vertical="top"/>
    </xf>
    <xf numFmtId="0" fontId="34" fillId="6" borderId="1" xfId="0" applyFont="1" applyFill="1" applyBorder="1" applyAlignment="1">
      <alignment horizontal="center" vertical="top"/>
    </xf>
    <xf numFmtId="0" fontId="195" fillId="6" borderId="1" xfId="0" applyFont="1" applyFill="1" applyBorder="1" applyAlignment="1">
      <alignment vertical="top"/>
    </xf>
    <xf numFmtId="14" fontId="92" fillId="3" borderId="1" xfId="0" applyNumberFormat="1" applyFont="1" applyFill="1" applyBorder="1" applyAlignment="1" applyProtection="1">
      <alignment horizontal="left" vertical="top" wrapText="1"/>
      <protection locked="0"/>
    </xf>
    <xf numFmtId="0" fontId="195" fillId="5" borderId="1" xfId="0" applyFont="1" applyFill="1" applyBorder="1" applyAlignment="1">
      <alignment horizontal="left" vertical="center"/>
    </xf>
    <xf numFmtId="0" fontId="232" fillId="5" borderId="1" xfId="0" applyFont="1" applyFill="1" applyBorder="1" applyAlignment="1">
      <alignment horizontal="left" vertical="center"/>
    </xf>
    <xf numFmtId="0" fontId="7" fillId="3" borderId="1" xfId="0" applyFont="1" applyFill="1" applyBorder="1" applyProtection="1">
      <protection locked="0"/>
    </xf>
    <xf numFmtId="0" fontId="7" fillId="3" borderId="1" xfId="0" applyFont="1" applyFill="1" applyBorder="1" applyProtection="1"/>
    <xf numFmtId="0" fontId="232" fillId="6" borderId="1" xfId="0" applyFont="1" applyFill="1" applyBorder="1" applyAlignment="1">
      <alignment vertical="top" wrapText="1"/>
    </xf>
    <xf numFmtId="0" fontId="171" fillId="6" borderId="1" xfId="0" applyFont="1" applyFill="1" applyBorder="1" applyAlignment="1" applyProtection="1">
      <alignment horizontal="left" vertical="top" wrapText="1"/>
    </xf>
    <xf numFmtId="0" fontId="6" fillId="2" borderId="0" xfId="0" applyFont="1" applyFill="1" applyAlignment="1">
      <alignment horizontal="center" vertical="top" wrapText="1"/>
    </xf>
    <xf numFmtId="0" fontId="234" fillId="2" borderId="0" xfId="0" applyFont="1" applyFill="1" applyAlignment="1">
      <alignment horizontal="center" vertical="top" wrapText="1"/>
    </xf>
    <xf numFmtId="0" fontId="28" fillId="2" borderId="0" xfId="0" applyFont="1" applyFill="1" applyAlignment="1">
      <alignment vertical="top"/>
    </xf>
    <xf numFmtId="0" fontId="21" fillId="4" borderId="0" xfId="0" applyFont="1" applyFill="1" applyAlignment="1" applyProtection="1">
      <alignment vertical="center"/>
      <protection locked="0"/>
    </xf>
    <xf numFmtId="0" fontId="239" fillId="0" borderId="0" xfId="0" applyFont="1" applyAlignment="1">
      <alignment horizontal="left"/>
    </xf>
    <xf numFmtId="0" fontId="241" fillId="0" borderId="0" xfId="0" applyFont="1" applyAlignment="1">
      <alignment horizontal="left"/>
    </xf>
    <xf numFmtId="0" fontId="243" fillId="0" borderId="0" xfId="0" applyFont="1" applyAlignment="1">
      <alignment horizontal="left"/>
    </xf>
    <xf numFmtId="0" fontId="242" fillId="0" borderId="0" xfId="0" applyFont="1" applyAlignment="1">
      <alignment horizontal="left"/>
    </xf>
    <xf numFmtId="0" fontId="106" fillId="4" borderId="1" xfId="0" applyFont="1" applyFill="1" applyBorder="1" applyAlignment="1">
      <alignment vertical="center" wrapText="1"/>
    </xf>
    <xf numFmtId="0" fontId="33" fillId="4" borderId="1" xfId="0" applyFont="1" applyFill="1" applyBorder="1" applyAlignment="1">
      <alignment horizontal="left" vertical="top" wrapText="1"/>
    </xf>
    <xf numFmtId="0" fontId="33" fillId="4" borderId="1" xfId="0" applyFont="1" applyFill="1" applyBorder="1" applyAlignment="1">
      <alignment vertical="top" wrapText="1"/>
    </xf>
    <xf numFmtId="0" fontId="1" fillId="4" borderId="1" xfId="0" applyFont="1" applyFill="1" applyBorder="1" applyAlignment="1">
      <alignment vertical="top" wrapText="1"/>
    </xf>
    <xf numFmtId="0" fontId="33" fillId="4" borderId="1" xfId="0" applyFont="1" applyFill="1" applyBorder="1" applyAlignment="1">
      <alignment horizontal="center" vertical="top" wrapText="1"/>
    </xf>
    <xf numFmtId="0" fontId="33" fillId="4" borderId="2" xfId="0" applyFont="1" applyFill="1" applyBorder="1" applyAlignment="1">
      <alignment vertical="top" wrapText="1"/>
    </xf>
    <xf numFmtId="0" fontId="1" fillId="4" borderId="2" xfId="0" applyFont="1" applyFill="1" applyBorder="1" applyAlignment="1">
      <alignment vertical="top"/>
    </xf>
    <xf numFmtId="0" fontId="41" fillId="4" borderId="3" xfId="0" applyFont="1" applyFill="1" applyBorder="1" applyAlignment="1">
      <alignment vertical="top" wrapText="1"/>
    </xf>
    <xf numFmtId="0" fontId="41" fillId="4" borderId="2" xfId="0" applyFont="1" applyFill="1" applyBorder="1" applyAlignment="1">
      <alignment vertical="top" wrapText="1"/>
    </xf>
    <xf numFmtId="0" fontId="28" fillId="4" borderId="1" xfId="0" applyFont="1" applyFill="1" applyBorder="1" applyAlignment="1">
      <alignment horizontal="left" vertical="top" wrapText="1"/>
    </xf>
    <xf numFmtId="0" fontId="1" fillId="4" borderId="2" xfId="0" applyFont="1" applyFill="1" applyBorder="1" applyAlignment="1">
      <alignment horizontal="left" vertical="top"/>
    </xf>
    <xf numFmtId="0" fontId="1" fillId="4" borderId="2" xfId="0" applyFont="1" applyFill="1" applyBorder="1" applyAlignment="1">
      <alignment vertical="top" wrapText="1"/>
    </xf>
    <xf numFmtId="0" fontId="41" fillId="4" borderId="10" xfId="0" applyFont="1" applyFill="1" applyBorder="1" applyAlignment="1">
      <alignment vertical="top" wrapText="1"/>
    </xf>
    <xf numFmtId="0" fontId="1" fillId="4" borderId="1" xfId="0" applyFont="1" applyFill="1" applyBorder="1" applyAlignment="1">
      <alignment vertical="top"/>
    </xf>
    <xf numFmtId="0" fontId="41" fillId="4" borderId="12" xfId="0" applyFont="1" applyFill="1" applyBorder="1" applyAlignment="1">
      <alignment vertical="top" wrapText="1"/>
    </xf>
    <xf numFmtId="0" fontId="98" fillId="6" borderId="12" xfId="0" applyFont="1" applyFill="1" applyBorder="1" applyAlignment="1" applyProtection="1">
      <alignment vertical="top" wrapText="1"/>
    </xf>
    <xf numFmtId="0" fontId="98" fillId="6" borderId="3" xfId="0" applyFont="1" applyFill="1" applyBorder="1" applyAlignment="1" applyProtection="1">
      <alignment vertical="top" wrapText="1"/>
    </xf>
    <xf numFmtId="0" fontId="73" fillId="6" borderId="2" xfId="0" applyFont="1" applyFill="1" applyBorder="1" applyAlignment="1" applyProtection="1">
      <alignment vertical="top"/>
    </xf>
    <xf numFmtId="0" fontId="33" fillId="0" borderId="0" xfId="0" applyFont="1" applyAlignment="1" applyProtection="1">
      <alignment horizontal="center"/>
    </xf>
    <xf numFmtId="0" fontId="33" fillId="0" borderId="0" xfId="0" applyFont="1" applyProtection="1"/>
    <xf numFmtId="0" fontId="33" fillId="0" borderId="0" xfId="0" applyFont="1" applyAlignment="1" applyProtection="1"/>
    <xf numFmtId="0" fontId="8" fillId="0" borderId="0" xfId="0" applyFont="1" applyFill="1" applyProtection="1"/>
    <xf numFmtId="0" fontId="33" fillId="0" borderId="0" xfId="0" applyFont="1" applyAlignment="1" applyProtection="1">
      <alignment horizontal="right" vertical="center"/>
    </xf>
    <xf numFmtId="0" fontId="21" fillId="0" borderId="0" xfId="0" applyFont="1" applyFill="1" applyProtection="1"/>
    <xf numFmtId="14" fontId="41" fillId="0" borderId="0" xfId="0" applyNumberFormat="1" applyFont="1" applyAlignment="1" applyProtection="1">
      <alignment horizontal="left"/>
    </xf>
    <xf numFmtId="0" fontId="33" fillId="0" borderId="0" xfId="0" applyFont="1" applyAlignment="1" applyProtection="1">
      <alignment horizontal="left"/>
    </xf>
    <xf numFmtId="14" fontId="41" fillId="0" borderId="0" xfId="0" applyNumberFormat="1" applyFont="1" applyProtection="1"/>
    <xf numFmtId="14" fontId="41" fillId="0" borderId="0" xfId="0" applyNumberFormat="1" applyFont="1" applyAlignment="1" applyProtection="1">
      <alignment horizontal="center"/>
    </xf>
    <xf numFmtId="0" fontId="35" fillId="0" borderId="0" xfId="0" applyFont="1" applyAlignment="1" applyProtection="1">
      <alignment horizontal="center"/>
    </xf>
    <xf numFmtId="14" fontId="108" fillId="0" borderId="0" xfId="0" applyNumberFormat="1" applyFont="1" applyAlignment="1" applyProtection="1">
      <alignment horizontal="center" vertical="center"/>
    </xf>
    <xf numFmtId="0" fontId="41" fillId="0" borderId="0" xfId="0" applyFont="1" applyProtection="1"/>
    <xf numFmtId="0" fontId="33" fillId="0" borderId="0" xfId="0" applyFont="1" applyAlignment="1" applyProtection="1">
      <alignment vertical="center"/>
    </xf>
    <xf numFmtId="0" fontId="102" fillId="4" borderId="0" xfId="0" applyFont="1" applyFill="1" applyAlignment="1" applyProtection="1"/>
    <xf numFmtId="0" fontId="247" fillId="0" borderId="0" xfId="0" applyFont="1" applyAlignment="1">
      <alignment horizontal="center"/>
    </xf>
    <xf numFmtId="0" fontId="43" fillId="0" borderId="0" xfId="0" applyFont="1" applyAlignment="1"/>
    <xf numFmtId="0" fontId="158" fillId="0" borderId="0" xfId="0" applyFont="1" applyAlignment="1"/>
    <xf numFmtId="0" fontId="91" fillId="0" borderId="0" xfId="0" applyFont="1" applyAlignment="1"/>
    <xf numFmtId="0" fontId="1" fillId="3" borderId="1" xfId="0" applyFont="1" applyFill="1" applyBorder="1" applyAlignment="1" applyProtection="1">
      <alignment horizontal="center" vertical="top"/>
      <protection locked="0"/>
    </xf>
    <xf numFmtId="0" fontId="98" fillId="0" borderId="0" xfId="0" applyFont="1" applyAlignment="1">
      <alignment vertical="top"/>
    </xf>
    <xf numFmtId="0" fontId="102" fillId="4" borderId="0" xfId="0" applyFont="1" applyFill="1" applyAlignment="1" applyProtection="1">
      <protection locked="0"/>
    </xf>
    <xf numFmtId="14" fontId="41" fillId="4" borderId="0" xfId="0" applyNumberFormat="1" applyFont="1" applyFill="1" applyAlignment="1" applyProtection="1">
      <alignment horizontal="left"/>
    </xf>
    <xf numFmtId="0" fontId="67" fillId="0" borderId="0" xfId="0" applyFont="1" applyAlignment="1">
      <alignment horizontal="center" vertical="top"/>
    </xf>
    <xf numFmtId="0" fontId="33" fillId="0" borderId="0" xfId="0" applyFont="1" applyAlignment="1" applyProtection="1">
      <alignment horizontal="center"/>
    </xf>
    <xf numFmtId="0" fontId="33" fillId="0" borderId="0" xfId="0" applyFont="1" applyAlignment="1">
      <alignment horizontal="center"/>
    </xf>
    <xf numFmtId="0" fontId="33" fillId="0" borderId="0" xfId="0" applyFont="1" applyAlignment="1">
      <alignment vertical="center"/>
    </xf>
    <xf numFmtId="0" fontId="41" fillId="3" borderId="1" xfId="0" applyFont="1" applyFill="1" applyBorder="1" applyAlignment="1" applyProtection="1">
      <alignment horizontal="center"/>
      <protection hidden="1"/>
    </xf>
    <xf numFmtId="0" fontId="82" fillId="3" borderId="2" xfId="0" applyFont="1" applyFill="1" applyBorder="1" applyAlignment="1" applyProtection="1">
      <protection hidden="1"/>
    </xf>
    <xf numFmtId="0" fontId="33" fillId="3" borderId="3" xfId="0" applyFont="1" applyFill="1" applyBorder="1" applyAlignment="1" applyProtection="1">
      <protection hidden="1"/>
    </xf>
    <xf numFmtId="14" fontId="8" fillId="4" borderId="0" xfId="0" applyNumberFormat="1" applyFont="1" applyFill="1" applyAlignment="1" applyProtection="1">
      <alignment horizontal="left"/>
    </xf>
    <xf numFmtId="0" fontId="8" fillId="4" borderId="0" xfId="0" applyFont="1" applyFill="1" applyAlignment="1" applyProtection="1">
      <alignment horizontal="center"/>
    </xf>
    <xf numFmtId="0" fontId="33" fillId="4" borderId="0" xfId="0" applyFont="1" applyFill="1" applyAlignment="1" applyProtection="1">
      <alignment horizontal="center"/>
    </xf>
    <xf numFmtId="0" fontId="82" fillId="4" borderId="0" xfId="0" applyFont="1" applyFill="1" applyAlignment="1" applyProtection="1"/>
    <xf numFmtId="14" fontId="28" fillId="4" borderId="0" xfId="0" applyNumberFormat="1" applyFont="1" applyFill="1" applyAlignment="1" applyProtection="1">
      <alignment horizontal="left"/>
      <protection locked="0"/>
    </xf>
    <xf numFmtId="0" fontId="251" fillId="0" borderId="0" xfId="0" applyFont="1" applyAlignment="1">
      <alignment horizontal="left"/>
    </xf>
    <xf numFmtId="0" fontId="33" fillId="0" borderId="0" xfId="0" applyFont="1" applyAlignment="1">
      <alignment horizontal="center"/>
    </xf>
    <xf numFmtId="0" fontId="35" fillId="0" borderId="0" xfId="0" applyFont="1" applyAlignment="1">
      <alignment horizontal="center"/>
    </xf>
    <xf numFmtId="0" fontId="35" fillId="0" borderId="0" xfId="0" applyFont="1" applyAlignment="1">
      <alignment horizontal="center" vertical="center"/>
    </xf>
    <xf numFmtId="0" fontId="41" fillId="5" borderId="1" xfId="0" applyFont="1" applyFill="1" applyBorder="1" applyAlignment="1" applyProtection="1">
      <alignment horizontal="center"/>
      <protection hidden="1"/>
    </xf>
    <xf numFmtId="0" fontId="82" fillId="5" borderId="2" xfId="0" applyFont="1" applyFill="1" applyBorder="1" applyAlignment="1" applyProtection="1">
      <protection hidden="1"/>
    </xf>
    <xf numFmtId="0" fontId="33" fillId="5" borderId="3" xfId="0" applyFont="1" applyFill="1" applyBorder="1" applyAlignment="1" applyProtection="1">
      <protection hidden="1"/>
    </xf>
    <xf numFmtId="0" fontId="102" fillId="4" borderId="0" xfId="0" applyFont="1" applyFill="1" applyAlignment="1" applyProtection="1">
      <alignment vertical="center"/>
      <protection locked="0"/>
    </xf>
    <xf numFmtId="14" fontId="8" fillId="0" borderId="0" xfId="0" applyNumberFormat="1" applyFont="1" applyFill="1" applyAlignment="1">
      <alignment horizontal="center"/>
    </xf>
    <xf numFmtId="14" fontId="41" fillId="4" borderId="0" xfId="0" applyNumberFormat="1" applyFont="1" applyFill="1" applyProtection="1">
      <protection locked="0"/>
    </xf>
    <xf numFmtId="0" fontId="30" fillId="0" borderId="0" xfId="0" applyFont="1" applyAlignment="1">
      <alignment horizontal="center"/>
    </xf>
    <xf numFmtId="0" fontId="30" fillId="0" borderId="0" xfId="0" applyFont="1" applyAlignment="1">
      <alignment vertical="center"/>
    </xf>
    <xf numFmtId="0" fontId="253" fillId="0" borderId="1" xfId="0" applyFont="1" applyBorder="1" applyAlignment="1">
      <alignment horizontal="center"/>
    </xf>
    <xf numFmtId="0" fontId="35" fillId="3" borderId="1" xfId="0" applyFont="1" applyFill="1" applyBorder="1" applyAlignment="1" applyProtection="1">
      <alignment horizontal="center" vertical="top"/>
      <protection locked="0"/>
    </xf>
    <xf numFmtId="0" fontId="35" fillId="0" borderId="0" xfId="0" applyFont="1" applyBorder="1" applyAlignment="1">
      <alignment vertical="center"/>
    </xf>
    <xf numFmtId="0" fontId="30" fillId="0" borderId="0" xfId="0" applyFont="1" applyAlignment="1">
      <alignment horizontal="left"/>
    </xf>
    <xf numFmtId="0" fontId="30" fillId="0" borderId="0" xfId="0" applyFont="1" applyAlignment="1"/>
    <xf numFmtId="0" fontId="72" fillId="4" borderId="12" xfId="0" applyFont="1" applyFill="1" applyBorder="1" applyAlignment="1" applyProtection="1">
      <alignment horizontal="left" vertical="center"/>
    </xf>
    <xf numFmtId="0" fontId="198" fillId="4" borderId="1" xfId="0" applyFont="1" applyFill="1" applyBorder="1" applyAlignment="1" applyProtection="1">
      <alignment horizontal="center" vertical="center"/>
      <protection locked="0"/>
    </xf>
    <xf numFmtId="0" fontId="66" fillId="0" borderId="4" xfId="0" applyFont="1" applyBorder="1" applyAlignment="1">
      <alignment horizontal="center" vertical="top"/>
    </xf>
    <xf numFmtId="0" fontId="66" fillId="0" borderId="4" xfId="0" applyFont="1" applyBorder="1" applyAlignment="1">
      <alignment horizontal="center" vertical="top" wrapText="1"/>
    </xf>
    <xf numFmtId="0" fontId="23" fillId="3" borderId="1" xfId="0" applyFont="1" applyFill="1" applyBorder="1" applyProtection="1">
      <protection locked="0"/>
    </xf>
    <xf numFmtId="0" fontId="140" fillId="0" borderId="0" xfId="0" applyFont="1" applyAlignment="1"/>
    <xf numFmtId="0" fontId="33" fillId="0" borderId="0" xfId="0" applyFont="1" applyAlignment="1" applyProtection="1">
      <alignment horizontal="center"/>
    </xf>
    <xf numFmtId="0" fontId="106" fillId="0" borderId="0" xfId="0" applyFont="1" applyAlignment="1" applyProtection="1">
      <alignment horizontal="left"/>
    </xf>
    <xf numFmtId="0" fontId="43" fillId="0" borderId="0" xfId="0" applyFont="1" applyAlignment="1">
      <alignment horizontal="center"/>
    </xf>
    <xf numFmtId="0" fontId="102" fillId="0" borderId="0" xfId="0" applyFont="1" applyProtection="1"/>
    <xf numFmtId="0" fontId="106" fillId="0" borderId="0" xfId="0" applyFont="1" applyAlignment="1" applyProtection="1"/>
    <xf numFmtId="0" fontId="30" fillId="0" borderId="0" xfId="0" applyFont="1" applyProtection="1"/>
    <xf numFmtId="0" fontId="102" fillId="0" borderId="0" xfId="0" applyFont="1" applyAlignment="1" applyProtection="1"/>
    <xf numFmtId="0" fontId="33" fillId="0" borderId="1" xfId="0" applyFont="1" applyBorder="1" applyAlignment="1" applyProtection="1">
      <alignment horizontal="center"/>
    </xf>
    <xf numFmtId="0" fontId="30" fillId="0" borderId="1" xfId="0" applyFont="1" applyBorder="1" applyAlignment="1" applyProtection="1">
      <alignment horizontal="center" vertical="center"/>
    </xf>
    <xf numFmtId="14" fontId="31" fillId="0" borderId="1" xfId="0" applyNumberFormat="1" applyFont="1" applyBorder="1" applyAlignment="1" applyProtection="1">
      <alignment horizontal="center" vertical="center"/>
    </xf>
    <xf numFmtId="0" fontId="100" fillId="0" borderId="0" xfId="0" applyFont="1" applyBorder="1" applyAlignment="1" applyProtection="1">
      <alignment horizontal="center" vertical="center"/>
    </xf>
    <xf numFmtId="14" fontId="101" fillId="0" borderId="0" xfId="0" applyNumberFormat="1" applyFont="1" applyBorder="1" applyAlignment="1" applyProtection="1">
      <alignment horizontal="center"/>
    </xf>
    <xf numFmtId="0" fontId="101" fillId="0" borderId="0" xfId="0" applyFont="1" applyBorder="1" applyAlignment="1" applyProtection="1">
      <alignment horizontal="center"/>
    </xf>
    <xf numFmtId="0" fontId="76" fillId="0" borderId="0" xfId="0" applyFont="1" applyBorder="1" applyAlignment="1" applyProtection="1">
      <alignment horizontal="center"/>
    </xf>
    <xf numFmtId="0" fontId="103" fillId="0" borderId="0" xfId="0" applyFont="1" applyProtection="1"/>
    <xf numFmtId="0" fontId="88" fillId="0" borderId="0" xfId="0" applyFont="1" applyAlignment="1" applyProtection="1">
      <alignment horizontal="center" vertical="center"/>
    </xf>
    <xf numFmtId="0" fontId="104" fillId="0" borderId="0" xfId="0" applyFont="1" applyAlignment="1" applyProtection="1">
      <alignment vertical="center"/>
    </xf>
    <xf numFmtId="14" fontId="22" fillId="0" borderId="0" xfId="0" applyNumberFormat="1" applyFont="1" applyAlignment="1" applyProtection="1">
      <alignment horizontal="left"/>
    </xf>
    <xf numFmtId="0" fontId="104" fillId="0" borderId="0" xfId="0" applyFont="1" applyProtection="1"/>
    <xf numFmtId="0" fontId="35" fillId="0" borderId="1" xfId="0" applyFont="1" applyBorder="1" applyAlignment="1" applyProtection="1">
      <alignment horizontal="center" vertical="top"/>
    </xf>
    <xf numFmtId="14" fontId="101" fillId="0" borderId="1" xfId="0" applyNumberFormat="1" applyFont="1" applyBorder="1" applyAlignment="1" applyProtection="1">
      <alignment horizontal="center" vertical="top"/>
    </xf>
    <xf numFmtId="0" fontId="101" fillId="0" borderId="2" xfId="0" applyFont="1" applyBorder="1" applyAlignment="1" applyProtection="1">
      <alignment horizontal="center" vertical="top"/>
    </xf>
    <xf numFmtId="0" fontId="35" fillId="0" borderId="0" xfId="0" applyFont="1" applyAlignment="1" applyProtection="1"/>
    <xf numFmtId="0" fontId="102" fillId="0" borderId="0" xfId="0" applyFont="1" applyAlignment="1" applyProtection="1">
      <alignment vertical="center"/>
    </xf>
    <xf numFmtId="0" fontId="98" fillId="4" borderId="1" xfId="0" applyFont="1" applyFill="1" applyBorder="1" applyAlignment="1">
      <alignment vertical="center" wrapText="1"/>
    </xf>
    <xf numFmtId="0" fontId="82" fillId="6" borderId="1" xfId="0" applyFont="1" applyFill="1" applyBorder="1" applyAlignment="1" applyProtection="1">
      <alignment horizontal="center" vertical="top" wrapText="1"/>
    </xf>
    <xf numFmtId="0" fontId="72" fillId="5" borderId="2" xfId="0" applyFont="1" applyFill="1" applyBorder="1" applyAlignment="1" applyProtection="1">
      <alignment vertical="center"/>
    </xf>
    <xf numFmtId="0" fontId="73" fillId="6" borderId="2" xfId="0" applyFont="1" applyFill="1" applyBorder="1" applyAlignment="1" applyProtection="1">
      <alignment vertical="center"/>
    </xf>
    <xf numFmtId="0" fontId="160" fillId="5" borderId="2" xfId="0" applyFont="1" applyFill="1" applyBorder="1" applyAlignment="1" applyProtection="1">
      <alignment vertical="center"/>
    </xf>
    <xf numFmtId="0" fontId="160" fillId="5" borderId="12" xfId="0" applyFont="1" applyFill="1" applyBorder="1" applyAlignment="1" applyProtection="1">
      <alignment vertical="center"/>
    </xf>
    <xf numFmtId="0" fontId="160" fillId="5" borderId="3" xfId="0" applyFont="1" applyFill="1" applyBorder="1" applyAlignment="1" applyProtection="1">
      <alignment vertical="center"/>
    </xf>
    <xf numFmtId="0" fontId="73" fillId="6" borderId="10" xfId="0" applyFont="1" applyFill="1" applyBorder="1" applyAlignment="1" applyProtection="1">
      <alignment vertical="center"/>
    </xf>
    <xf numFmtId="0" fontId="88" fillId="6" borderId="14" xfId="0" applyFont="1" applyFill="1" applyBorder="1" applyAlignment="1" applyProtection="1">
      <alignment vertical="top" wrapText="1"/>
    </xf>
    <xf numFmtId="0" fontId="1" fillId="0" borderId="1" xfId="0" applyFont="1" applyBorder="1" applyAlignment="1" applyProtection="1">
      <alignment horizontal="center"/>
      <protection locked="0"/>
    </xf>
    <xf numFmtId="0" fontId="167" fillId="3" borderId="1" xfId="0" applyFont="1" applyFill="1" applyBorder="1" applyAlignment="1" applyProtection="1">
      <alignment horizontal="center" vertical="top"/>
      <protection locked="0"/>
    </xf>
    <xf numFmtId="0" fontId="167" fillId="3" borderId="1" xfId="0" applyFont="1" applyFill="1" applyBorder="1" applyAlignment="1" applyProtection="1">
      <alignment horizontal="left" vertical="top"/>
      <protection locked="0"/>
    </xf>
    <xf numFmtId="0" fontId="7" fillId="3" borderId="1" xfId="0" applyFont="1" applyFill="1" applyBorder="1" applyAlignment="1" applyProtection="1">
      <alignment vertical="top"/>
      <protection locked="0"/>
    </xf>
    <xf numFmtId="0" fontId="232" fillId="3" borderId="1" xfId="0" applyFont="1" applyFill="1" applyBorder="1" applyAlignment="1" applyProtection="1">
      <alignment vertical="top"/>
      <protection locked="0"/>
    </xf>
    <xf numFmtId="0" fontId="248" fillId="0" borderId="0" xfId="0" applyFont="1" applyAlignment="1">
      <alignment vertical="center"/>
    </xf>
    <xf numFmtId="0" fontId="3" fillId="0" borderId="0" xfId="0" applyFont="1"/>
    <xf numFmtId="0" fontId="247" fillId="0" borderId="0" xfId="0" applyFont="1" applyAlignment="1">
      <alignment horizontal="center" vertical="top"/>
    </xf>
    <xf numFmtId="0" fontId="88" fillId="0" borderId="0" xfId="0" applyFont="1" applyAlignment="1">
      <alignment vertical="top"/>
    </xf>
    <xf numFmtId="0" fontId="114" fillId="0" borderId="0" xfId="0" applyFont="1" applyAlignment="1">
      <alignment horizontal="center" vertical="top"/>
    </xf>
    <xf numFmtId="0" fontId="247" fillId="3" borderId="0" xfId="0" applyFont="1" applyFill="1" applyAlignment="1">
      <alignment horizontal="center" vertical="top"/>
    </xf>
    <xf numFmtId="0" fontId="36" fillId="0" borderId="0" xfId="0" applyFont="1" applyAlignment="1">
      <alignment vertical="top" wrapText="1"/>
    </xf>
    <xf numFmtId="0" fontId="36" fillId="0" borderId="0" xfId="0" applyFont="1" applyAlignment="1">
      <alignment horizontal="left" vertical="top"/>
    </xf>
    <xf numFmtId="0" fontId="247" fillId="4" borderId="0" xfId="0" applyFont="1" applyFill="1" applyBorder="1" applyAlignment="1">
      <alignment horizontal="center" vertical="top"/>
    </xf>
    <xf numFmtId="0" fontId="36" fillId="3" borderId="0" xfId="0" applyFont="1" applyFill="1" applyAlignment="1" applyProtection="1">
      <alignment vertical="top"/>
      <protection locked="0"/>
    </xf>
    <xf numFmtId="0" fontId="36" fillId="3" borderId="0" xfId="0" applyFont="1" applyFill="1" applyAlignment="1" applyProtection="1">
      <alignment horizontal="left" vertical="top" wrapText="1"/>
      <protection locked="0"/>
    </xf>
    <xf numFmtId="0" fontId="36" fillId="3" borderId="0" xfId="0" applyFont="1" applyFill="1" applyAlignment="1" applyProtection="1">
      <alignment vertical="top" wrapText="1"/>
      <protection locked="0"/>
    </xf>
    <xf numFmtId="0" fontId="140" fillId="3" borderId="0" xfId="0" applyFont="1" applyFill="1" applyAlignment="1"/>
    <xf numFmtId="0" fontId="56" fillId="0" borderId="0" xfId="0" applyFont="1" applyAlignment="1">
      <alignment vertical="center"/>
    </xf>
    <xf numFmtId="0" fontId="206" fillId="0" borderId="0" xfId="0" applyFont="1" applyAlignment="1"/>
    <xf numFmtId="0" fontId="100" fillId="0" borderId="0" xfId="0" applyFont="1" applyAlignment="1">
      <alignment vertical="center"/>
    </xf>
    <xf numFmtId="0" fontId="114" fillId="0" borderId="0" xfId="0" applyFont="1" applyAlignment="1"/>
    <xf numFmtId="0" fontId="140" fillId="3" borderId="0" xfId="0" applyFont="1" applyFill="1" applyAlignment="1" applyProtection="1">
      <protection locked="0"/>
    </xf>
    <xf numFmtId="0" fontId="0" fillId="0" borderId="0" xfId="0" applyAlignment="1" applyProtection="1">
      <alignment horizontal="center" vertical="top"/>
    </xf>
    <xf numFmtId="0" fontId="43" fillId="0" borderId="0" xfId="0" applyFont="1" applyAlignment="1" applyProtection="1">
      <alignment horizontal="center" vertical="top"/>
    </xf>
    <xf numFmtId="0" fontId="117" fillId="0" borderId="0" xfId="0" applyFont="1" applyAlignment="1" applyProtection="1">
      <alignment horizontal="center" vertical="center" wrapText="1"/>
      <protection locked="0"/>
    </xf>
    <xf numFmtId="0" fontId="247" fillId="4" borderId="0" xfId="0" applyFont="1" applyFill="1" applyAlignment="1" applyProtection="1">
      <alignment horizontal="center" vertical="top"/>
      <protection locked="0"/>
    </xf>
    <xf numFmtId="0" fontId="0" fillId="0" borderId="0" xfId="0" applyAlignment="1" applyProtection="1">
      <alignment vertical="top"/>
      <protection locked="0"/>
    </xf>
    <xf numFmtId="0" fontId="36" fillId="0" borderId="0" xfId="0" applyFont="1" applyAlignment="1" applyProtection="1">
      <alignment horizontal="left" vertical="top"/>
      <protection locked="0"/>
    </xf>
    <xf numFmtId="0" fontId="247" fillId="0" borderId="0" xfId="0" applyFont="1" applyAlignment="1" applyProtection="1">
      <alignment horizontal="center" vertical="top"/>
      <protection locked="0"/>
    </xf>
    <xf numFmtId="0" fontId="88" fillId="0" borderId="0" xfId="0" applyFont="1" applyAlignment="1" applyProtection="1">
      <alignment vertical="top"/>
      <protection locked="0"/>
    </xf>
    <xf numFmtId="0" fontId="36" fillId="0" borderId="0" xfId="0" applyFont="1" applyAlignment="1" applyProtection="1">
      <alignment vertical="top"/>
      <protection locked="0"/>
    </xf>
    <xf numFmtId="0" fontId="114" fillId="0" borderId="0" xfId="0" applyFont="1" applyAlignment="1" applyProtection="1">
      <alignment horizontal="center" vertical="top"/>
      <protection locked="0"/>
    </xf>
    <xf numFmtId="0" fontId="247" fillId="0" borderId="0" xfId="0" applyFont="1" applyAlignment="1" applyProtection="1">
      <alignment horizontal="center"/>
      <protection locked="0"/>
    </xf>
    <xf numFmtId="0" fontId="36" fillId="0" borderId="0" xfId="0" applyFont="1" applyAlignment="1" applyProtection="1">
      <protection locked="0"/>
    </xf>
    <xf numFmtId="0" fontId="43" fillId="0" borderId="0" xfId="0" applyFont="1" applyAlignment="1" applyProtection="1">
      <alignment horizontal="center"/>
      <protection locked="0"/>
    </xf>
    <xf numFmtId="0" fontId="43" fillId="0" borderId="0" xfId="0" applyFont="1" applyAlignment="1" applyProtection="1">
      <protection locked="0"/>
    </xf>
    <xf numFmtId="0" fontId="158" fillId="0" borderId="0" xfId="0" applyFont="1" applyAlignment="1" applyProtection="1">
      <protection locked="0"/>
    </xf>
    <xf numFmtId="0" fontId="91" fillId="0" borderId="0" xfId="0" applyFont="1" applyAlignment="1" applyProtection="1">
      <protection locked="0"/>
    </xf>
    <xf numFmtId="0" fontId="88" fillId="0" borderId="0" xfId="0" applyFont="1" applyProtection="1">
      <protection locked="0"/>
    </xf>
    <xf numFmtId="0" fontId="6" fillId="2" borderId="0" xfId="0" applyFont="1" applyFill="1" applyAlignment="1">
      <alignment horizontal="left" vertical="top" wrapText="1"/>
    </xf>
    <xf numFmtId="0" fontId="8" fillId="3" borderId="1" xfId="0" applyFont="1" applyFill="1" applyBorder="1" applyAlignment="1" applyProtection="1">
      <alignment horizontal="center"/>
      <protection locked="0"/>
    </xf>
    <xf numFmtId="0" fontId="33" fillId="3" borderId="0" xfId="0" applyFont="1" applyFill="1" applyAlignment="1" applyProtection="1">
      <alignment horizontal="center"/>
      <protection locked="0"/>
    </xf>
    <xf numFmtId="0" fontId="106" fillId="4" borderId="1" xfId="0" applyFont="1" applyFill="1" applyBorder="1" applyAlignment="1" applyProtection="1">
      <alignment horizontal="center" vertical="center" wrapText="1"/>
      <protection locked="0"/>
    </xf>
    <xf numFmtId="0" fontId="2" fillId="4" borderId="1" xfId="0" applyFont="1" applyFill="1" applyBorder="1" applyAlignment="1">
      <alignment horizontal="center" vertical="center"/>
    </xf>
    <xf numFmtId="0" fontId="92" fillId="4" borderId="1" xfId="0" applyFont="1" applyFill="1" applyBorder="1" applyAlignment="1">
      <alignment horizontal="center" vertical="center" wrapText="1"/>
    </xf>
    <xf numFmtId="0" fontId="235" fillId="4" borderId="1" xfId="0" applyFont="1" applyFill="1" applyBorder="1" applyAlignment="1">
      <alignment horizontal="center" vertical="center" wrapText="1"/>
    </xf>
    <xf numFmtId="0" fontId="33" fillId="3" borderId="0" xfId="0" applyFont="1" applyFill="1" applyBorder="1" applyProtection="1">
      <protection locked="0"/>
    </xf>
    <xf numFmtId="14" fontId="69" fillId="3" borderId="0" xfId="0" applyNumberFormat="1" applyFont="1" applyFill="1" applyAlignment="1" applyProtection="1">
      <alignment vertical="top"/>
      <protection locked="0"/>
    </xf>
    <xf numFmtId="14" fontId="5" fillId="0" borderId="0" xfId="0" applyNumberFormat="1" applyFont="1" applyAlignment="1">
      <alignment vertical="top"/>
    </xf>
    <xf numFmtId="1" fontId="167" fillId="3" borderId="1" xfId="0" applyNumberFormat="1" applyFont="1" applyFill="1" applyBorder="1" applyAlignment="1" applyProtection="1">
      <alignment horizontal="center" vertical="top"/>
      <protection locked="0"/>
    </xf>
    <xf numFmtId="0" fontId="34" fillId="4" borderId="1" xfId="0" applyFont="1" applyFill="1" applyBorder="1" applyAlignment="1" applyProtection="1">
      <alignment vertical="center"/>
    </xf>
    <xf numFmtId="0" fontId="87" fillId="4" borderId="1" xfId="0" applyFont="1" applyFill="1" applyBorder="1" applyAlignment="1" applyProtection="1">
      <alignment horizontal="center" vertical="center"/>
    </xf>
    <xf numFmtId="0" fontId="6" fillId="2" borderId="0" xfId="0" applyFont="1" applyFill="1" applyAlignment="1">
      <alignment horizontal="left" vertical="top" wrapText="1"/>
    </xf>
    <xf numFmtId="0" fontId="33" fillId="0" borderId="0" xfId="0" applyFont="1" applyAlignment="1" applyProtection="1">
      <alignment horizontal="center"/>
    </xf>
    <xf numFmtId="0" fontId="33" fillId="0" borderId="0" xfId="0" applyFont="1" applyAlignment="1">
      <alignment horizontal="center"/>
    </xf>
    <xf numFmtId="0" fontId="33" fillId="0" borderId="0" xfId="0" applyFont="1" applyAlignment="1">
      <alignment horizontal="left"/>
    </xf>
    <xf numFmtId="0" fontId="35" fillId="0" borderId="0" xfId="0" applyFont="1" applyAlignment="1">
      <alignment horizontal="center"/>
    </xf>
    <xf numFmtId="0" fontId="8" fillId="3" borderId="1" xfId="0" applyFont="1" applyFill="1" applyBorder="1" applyAlignment="1" applyProtection="1">
      <alignment horizontal="center"/>
      <protection locked="0"/>
    </xf>
    <xf numFmtId="0" fontId="33" fillId="3" borderId="0" xfId="0" applyFont="1" applyFill="1" applyAlignment="1" applyProtection="1">
      <alignment horizontal="center"/>
      <protection locked="0"/>
    </xf>
    <xf numFmtId="0" fontId="35" fillId="0" borderId="0" xfId="0" applyFont="1" applyAlignment="1">
      <alignment horizontal="center" vertical="center"/>
    </xf>
    <xf numFmtId="0" fontId="33" fillId="4" borderId="0" xfId="0" applyFont="1" applyFill="1" applyAlignment="1" applyProtection="1">
      <alignment horizontal="center"/>
      <protection locked="0"/>
    </xf>
    <xf numFmtId="0" fontId="30" fillId="5" borderId="0" xfId="0" applyFont="1" applyFill="1" applyAlignment="1">
      <alignment vertical="center"/>
    </xf>
    <xf numFmtId="0" fontId="30" fillId="0" borderId="0" xfId="0" applyFont="1" applyAlignment="1">
      <alignment vertical="center"/>
    </xf>
    <xf numFmtId="14" fontId="108" fillId="0" borderId="0" xfId="0" applyNumberFormat="1" applyFont="1" applyAlignment="1">
      <alignment horizontal="left"/>
    </xf>
    <xf numFmtId="0" fontId="33" fillId="4" borderId="0" xfId="0" applyFont="1" applyFill="1" applyBorder="1" applyAlignment="1" applyProtection="1">
      <alignment horizontal="center"/>
    </xf>
    <xf numFmtId="0" fontId="33" fillId="4" borderId="0" xfId="0" applyFont="1" applyFill="1" applyBorder="1" applyAlignment="1" applyProtection="1"/>
    <xf numFmtId="0" fontId="0" fillId="4" borderId="1" xfId="0" applyFill="1" applyBorder="1"/>
    <xf numFmtId="0" fontId="36" fillId="0" borderId="0" xfId="0" applyFont="1" applyAlignment="1">
      <alignment vertical="top" wrapText="1"/>
    </xf>
    <xf numFmtId="0" fontId="81" fillId="3" borderId="1" xfId="0" applyFont="1" applyFill="1" applyBorder="1" applyAlignment="1" applyProtection="1">
      <alignment wrapText="1"/>
      <protection locked="0"/>
    </xf>
    <xf numFmtId="17" fontId="108" fillId="3" borderId="1" xfId="0" applyNumberFormat="1" applyFont="1" applyFill="1" applyBorder="1" applyAlignment="1" applyProtection="1">
      <alignment horizontal="left" vertical="top" wrapText="1"/>
      <protection locked="0"/>
    </xf>
    <xf numFmtId="0" fontId="159" fillId="0" borderId="1" xfId="0" applyFont="1" applyBorder="1" applyAlignment="1">
      <alignment vertical="top" wrapText="1"/>
    </xf>
    <xf numFmtId="17" fontId="160" fillId="3" borderId="1" xfId="0" applyNumberFormat="1" applyFont="1" applyFill="1" applyBorder="1" applyAlignment="1" applyProtection="1">
      <alignment horizontal="center" vertical="top" wrapText="1"/>
      <protection locked="0"/>
    </xf>
    <xf numFmtId="0" fontId="256" fillId="0" borderId="0" xfId="0" applyFont="1" applyBorder="1" applyAlignment="1">
      <alignment horizontal="center" wrapText="1"/>
    </xf>
    <xf numFmtId="0" fontId="162" fillId="0" borderId="0" xfId="0" applyFont="1" applyAlignment="1"/>
    <xf numFmtId="0" fontId="184" fillId="3" borderId="1" xfId="0" applyFont="1" applyFill="1" applyBorder="1" applyAlignment="1" applyProtection="1">
      <alignment horizontal="center" vertical="top"/>
      <protection locked="0"/>
    </xf>
    <xf numFmtId="0" fontId="21" fillId="3" borderId="0" xfId="0" applyFont="1" applyFill="1"/>
    <xf numFmtId="0" fontId="0" fillId="0" borderId="0" xfId="0" applyAlignment="1" applyProtection="1">
      <alignment vertical="center"/>
      <protection locked="0"/>
    </xf>
    <xf numFmtId="0" fontId="0" fillId="14" borderId="11" xfId="0" applyFont="1" applyFill="1" applyBorder="1" applyAlignment="1" applyProtection="1">
      <alignment horizontal="center" vertical="center"/>
      <protection hidden="1"/>
    </xf>
    <xf numFmtId="0" fontId="0" fillId="14" borderId="5" xfId="0"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1" fontId="0" fillId="0" borderId="4" xfId="0" applyNumberFormat="1" applyBorder="1" applyAlignment="1" applyProtection="1">
      <alignment horizontal="center" vertical="center"/>
      <protection hidden="1"/>
    </xf>
    <xf numFmtId="1" fontId="0" fillId="0" borderId="4" xfId="0" applyNumberFormat="1" applyBorder="1" applyAlignment="1" applyProtection="1">
      <alignment horizontal="left" vertical="center"/>
      <protection hidden="1"/>
    </xf>
    <xf numFmtId="0" fontId="68" fillId="0" borderId="0" xfId="0" applyFont="1" applyAlignment="1" applyProtection="1">
      <alignment horizontal="justify" vertical="center"/>
      <protection locked="0"/>
    </xf>
    <xf numFmtId="0" fontId="97" fillId="7" borderId="11" xfId="0" applyFont="1" applyFill="1" applyBorder="1" applyAlignment="1" applyProtection="1">
      <alignment horizontal="center" vertical="center"/>
    </xf>
    <xf numFmtId="0" fontId="97" fillId="7" borderId="5" xfId="0" applyFont="1" applyFill="1" applyBorder="1" applyAlignment="1" applyProtection="1">
      <alignment horizontal="center" vertical="center"/>
    </xf>
    <xf numFmtId="0" fontId="97" fillId="6" borderId="11" xfId="0" applyFont="1" applyFill="1" applyBorder="1" applyAlignment="1" applyProtection="1">
      <alignment horizontal="center" vertical="center"/>
    </xf>
    <xf numFmtId="0" fontId="97" fillId="6" borderId="5" xfId="0" applyFont="1" applyFill="1" applyBorder="1" applyAlignment="1" applyProtection="1">
      <alignment horizontal="center" vertical="center"/>
    </xf>
    <xf numFmtId="0" fontId="96" fillId="6" borderId="1" xfId="0" applyFont="1" applyFill="1" applyBorder="1" applyAlignment="1" applyProtection="1">
      <alignment horizontal="center" vertical="top" wrapText="1"/>
    </xf>
    <xf numFmtId="0" fontId="0" fillId="6" borderId="1" xfId="0" applyFill="1" applyBorder="1" applyAlignment="1" applyProtection="1">
      <alignment horizontal="center" vertical="top" wrapText="1"/>
    </xf>
    <xf numFmtId="1" fontId="11" fillId="3" borderId="1" xfId="0" applyNumberFormat="1" applyFont="1" applyFill="1" applyBorder="1" applyAlignment="1" applyProtection="1">
      <alignment horizontal="center" vertical="top" wrapText="1"/>
      <protection locked="0"/>
    </xf>
    <xf numFmtId="1" fontId="11" fillId="3" borderId="1" xfId="0" applyNumberFormat="1" applyFont="1" applyFill="1" applyBorder="1" applyAlignment="1" applyProtection="1">
      <alignment horizontal="left" vertical="top" wrapText="1"/>
      <protection locked="0"/>
    </xf>
    <xf numFmtId="1" fontId="11" fillId="3" borderId="1" xfId="0" applyNumberFormat="1" applyFont="1" applyFill="1" applyBorder="1" applyAlignment="1" applyProtection="1">
      <alignment horizontal="center" vertical="top"/>
      <protection locked="0"/>
    </xf>
    <xf numFmtId="0" fontId="259" fillId="14" borderId="1" xfId="0" applyFont="1" applyFill="1" applyBorder="1" applyAlignment="1">
      <alignment horizontal="center" vertical="center"/>
    </xf>
    <xf numFmtId="0" fontId="189" fillId="14" borderId="5" xfId="0" applyFont="1" applyFill="1" applyBorder="1" applyAlignment="1" applyProtection="1">
      <alignment horizontal="center" vertical="center" wrapText="1"/>
      <protection hidden="1"/>
    </xf>
    <xf numFmtId="0" fontId="0" fillId="0" borderId="0" xfId="0" applyNumberFormat="1" applyBorder="1" applyAlignment="1" applyProtection="1">
      <alignment horizontal="center" vertical="center"/>
      <protection hidden="1"/>
    </xf>
    <xf numFmtId="0" fontId="0" fillId="0" borderId="0" xfId="0" applyAlignment="1" applyProtection="1">
      <alignment vertical="top" wrapText="1"/>
      <protection locked="0"/>
    </xf>
    <xf numFmtId="0" fontId="0" fillId="0" borderId="0" xfId="0" applyAlignment="1" applyProtection="1">
      <alignment horizontal="center" vertical="center"/>
      <protection hidden="1"/>
    </xf>
    <xf numFmtId="0" fontId="0" fillId="0" borderId="0" xfId="0" applyNumberFormat="1" applyAlignment="1" applyProtection="1">
      <alignment horizontal="center" vertical="center"/>
      <protection hidden="1"/>
    </xf>
    <xf numFmtId="0" fontId="68" fillId="0" borderId="0" xfId="0" applyFont="1" applyAlignment="1" applyProtection="1">
      <alignment vertical="center"/>
      <protection locked="0"/>
    </xf>
    <xf numFmtId="0" fontId="205" fillId="0" borderId="0" xfId="0" applyFont="1" applyAlignment="1" applyProtection="1">
      <alignment vertical="center"/>
      <protection locked="0"/>
    </xf>
    <xf numFmtId="0" fontId="5" fillId="14" borderId="5" xfId="0" applyFont="1" applyFill="1" applyBorder="1" applyAlignment="1" applyProtection="1">
      <alignment horizontal="center" vertical="center" wrapText="1"/>
      <protection hidden="1"/>
    </xf>
    <xf numFmtId="0" fontId="0" fillId="7" borderId="1" xfId="0" applyFill="1" applyBorder="1" applyAlignment="1" applyProtection="1">
      <alignment horizontal="center" vertical="top" wrapText="1"/>
    </xf>
    <xf numFmtId="0" fontId="97" fillId="7" borderId="10" xfId="0" applyFont="1" applyFill="1" applyBorder="1" applyAlignment="1" applyProtection="1">
      <alignment horizontal="center" vertical="center"/>
    </xf>
    <xf numFmtId="1" fontId="5" fillId="3" borderId="1" xfId="0" applyNumberFormat="1" applyFont="1" applyFill="1" applyBorder="1" applyAlignment="1" applyProtection="1">
      <alignment horizontal="center" vertical="top" wrapText="1"/>
      <protection locked="0"/>
    </xf>
    <xf numFmtId="1" fontId="0" fillId="3" borderId="1" xfId="0" applyNumberFormat="1" applyFont="1" applyFill="1" applyBorder="1" applyAlignment="1" applyProtection="1">
      <alignment horizontal="center" vertical="center" wrapText="1"/>
      <protection locked="0"/>
    </xf>
    <xf numFmtId="1" fontId="260" fillId="3" borderId="1" xfId="0" applyNumberFormat="1" applyFont="1" applyFill="1" applyBorder="1" applyAlignment="1" applyProtection="1">
      <alignment horizontal="center" vertical="top" wrapText="1"/>
      <protection locked="0"/>
    </xf>
    <xf numFmtId="1" fontId="260" fillId="3" borderId="1" xfId="0" applyNumberFormat="1" applyFont="1" applyFill="1" applyBorder="1" applyAlignment="1" applyProtection="1">
      <alignment horizontal="center" vertical="center" wrapText="1"/>
      <protection locked="0"/>
    </xf>
    <xf numFmtId="1" fontId="0" fillId="4" borderId="1" xfId="0" applyNumberFormat="1" applyFont="1" applyFill="1" applyBorder="1" applyAlignment="1" applyProtection="1">
      <alignment horizontal="center" vertical="center" wrapText="1"/>
    </xf>
    <xf numFmtId="0" fontId="14" fillId="4" borderId="1" xfId="0" applyFont="1" applyFill="1" applyBorder="1" applyAlignment="1">
      <alignment wrapText="1"/>
    </xf>
    <xf numFmtId="0" fontId="30" fillId="5" borderId="0" xfId="0" applyFont="1" applyFill="1" applyAlignment="1">
      <alignment vertical="center"/>
    </xf>
    <xf numFmtId="0" fontId="30" fillId="5" borderId="0" xfId="0" applyFont="1" applyFill="1" applyAlignment="1">
      <alignment vertical="center"/>
    </xf>
    <xf numFmtId="0" fontId="30" fillId="5" borderId="0" xfId="0" applyFont="1" applyFill="1" applyAlignment="1">
      <alignment vertical="center"/>
    </xf>
    <xf numFmtId="0" fontId="30" fillId="5" borderId="0" xfId="0" applyFont="1" applyFill="1" applyAlignment="1">
      <alignment vertical="center"/>
    </xf>
    <xf numFmtId="0" fontId="30" fillId="5" borderId="0" xfId="0" applyFont="1" applyFill="1" applyAlignment="1">
      <alignment vertical="center"/>
    </xf>
    <xf numFmtId="0" fontId="30" fillId="0" borderId="0" xfId="0" applyFont="1" applyAlignment="1">
      <alignment vertical="center"/>
    </xf>
    <xf numFmtId="16" fontId="30" fillId="5" borderId="0" xfId="0" applyNumberFormat="1" applyFont="1" applyFill="1" applyAlignment="1">
      <alignment vertical="center"/>
    </xf>
    <xf numFmtId="16" fontId="30" fillId="6" borderId="0" xfId="0" applyNumberFormat="1" applyFont="1" applyFill="1" applyAlignment="1">
      <alignment vertical="center"/>
    </xf>
    <xf numFmtId="0" fontId="8" fillId="3" borderId="1" xfId="0" applyFont="1" applyFill="1" applyBorder="1" applyAlignment="1" applyProtection="1">
      <alignment horizontal="center"/>
      <protection locked="0"/>
    </xf>
    <xf numFmtId="0" fontId="9" fillId="0" borderId="0" xfId="0" applyFont="1" applyAlignment="1">
      <alignment horizontal="center"/>
    </xf>
    <xf numFmtId="0" fontId="96" fillId="0" borderId="0" xfId="0" applyFont="1" applyAlignment="1">
      <alignment horizontal="left" vertical="center"/>
    </xf>
    <xf numFmtId="0" fontId="264" fillId="3" borderId="1" xfId="0" applyFont="1" applyFill="1" applyBorder="1" applyAlignment="1">
      <alignment horizontal="left" vertical="top"/>
    </xf>
    <xf numFmtId="0" fontId="6" fillId="3" borderId="1" xfId="0" applyFont="1" applyFill="1" applyBorder="1" applyAlignment="1">
      <alignment vertical="top"/>
    </xf>
    <xf numFmtId="0" fontId="10" fillId="0" borderId="2" xfId="0" applyFont="1" applyBorder="1" applyAlignment="1" applyProtection="1">
      <alignment vertical="top"/>
      <protection locked="0"/>
    </xf>
    <xf numFmtId="0" fontId="10" fillId="0" borderId="12" xfId="0" applyFont="1" applyBorder="1" applyAlignment="1" applyProtection="1">
      <alignment vertical="top"/>
      <protection locked="0"/>
    </xf>
    <xf numFmtId="0" fontId="7" fillId="3" borderId="1" xfId="0" applyFont="1" applyFill="1" applyBorder="1" applyAlignment="1">
      <alignment vertical="top"/>
    </xf>
    <xf numFmtId="0" fontId="182" fillId="5" borderId="5" xfId="0" applyFont="1" applyFill="1" applyBorder="1" applyAlignment="1" applyProtection="1">
      <alignment horizontal="left" vertical="top"/>
    </xf>
    <xf numFmtId="0" fontId="22" fillId="7" borderId="5" xfId="0" applyFont="1" applyFill="1" applyBorder="1" applyAlignment="1" applyProtection="1">
      <alignment vertical="top"/>
    </xf>
    <xf numFmtId="0" fontId="100" fillId="3" borderId="1" xfId="0" applyFont="1" applyFill="1" applyBorder="1" applyAlignment="1">
      <alignment horizontal="left" vertical="top"/>
    </xf>
    <xf numFmtId="0" fontId="6" fillId="3" borderId="1" xfId="0" applyFont="1" applyFill="1" applyBorder="1" applyAlignment="1">
      <alignment horizontal="left" vertical="top"/>
    </xf>
    <xf numFmtId="0" fontId="182" fillId="11" borderId="1" xfId="0" applyFont="1" applyFill="1" applyBorder="1" applyAlignment="1" applyProtection="1">
      <alignment horizontal="left" vertical="top"/>
    </xf>
    <xf numFmtId="0" fontId="22" fillId="7" borderId="1" xfId="0" applyFont="1" applyFill="1" applyBorder="1" applyAlignment="1" applyProtection="1">
      <alignment vertical="top"/>
    </xf>
    <xf numFmtId="0" fontId="6" fillId="3" borderId="1" xfId="0" applyFont="1" applyFill="1" applyBorder="1" applyAlignment="1">
      <alignment horizontal="left" vertical="top" wrapText="1"/>
    </xf>
    <xf numFmtId="0" fontId="186" fillId="0" borderId="1" xfId="0" applyFont="1" applyFill="1" applyBorder="1" applyAlignment="1" applyProtection="1">
      <alignment horizontal="left" vertical="top"/>
      <protection locked="0"/>
    </xf>
    <xf numFmtId="0" fontId="182" fillId="5" borderId="1" xfId="0" applyFont="1" applyFill="1" applyBorder="1" applyAlignment="1" applyProtection="1">
      <alignment horizontal="left" vertical="top"/>
    </xf>
    <xf numFmtId="0" fontId="170" fillId="0" borderId="1" xfId="0" applyFont="1" applyBorder="1" applyAlignment="1">
      <alignment vertical="top" wrapText="1"/>
    </xf>
    <xf numFmtId="0" fontId="33" fillId="3" borderId="1" xfId="0" applyNumberFormat="1" applyFont="1" applyFill="1" applyBorder="1" applyAlignment="1" applyProtection="1">
      <alignment vertical="top"/>
      <protection hidden="1"/>
    </xf>
    <xf numFmtId="0" fontId="31" fillId="0" borderId="1" xfId="0" applyFont="1" applyBorder="1" applyAlignment="1">
      <alignment horizontal="left"/>
    </xf>
    <xf numFmtId="0" fontId="10" fillId="0" borderId="1" xfId="0" applyFont="1" applyBorder="1" applyAlignment="1" applyProtection="1">
      <alignment vertical="top"/>
      <protection locked="0"/>
    </xf>
    <xf numFmtId="0" fontId="31" fillId="0" borderId="1" xfId="0" applyFont="1" applyBorder="1"/>
    <xf numFmtId="0" fontId="6" fillId="3" borderId="1" xfId="0" applyFont="1" applyFill="1" applyBorder="1" applyAlignment="1">
      <alignment vertical="top" wrapText="1"/>
    </xf>
    <xf numFmtId="0" fontId="6" fillId="3" borderId="2" xfId="0" applyFont="1" applyFill="1" applyBorder="1" applyAlignment="1">
      <alignment vertical="top" wrapText="1"/>
    </xf>
    <xf numFmtId="0" fontId="31" fillId="0" borderId="1" xfId="0" applyFont="1" applyBorder="1" applyAlignment="1">
      <alignment horizontal="center"/>
    </xf>
    <xf numFmtId="0" fontId="9" fillId="0" borderId="0" xfId="0" applyFont="1" applyAlignment="1">
      <alignment horizontal="left"/>
    </xf>
    <xf numFmtId="2" fontId="211" fillId="4" borderId="1" xfId="0" applyNumberFormat="1" applyFont="1" applyFill="1" applyBorder="1" applyAlignment="1" applyProtection="1">
      <alignment horizontal="center" vertical="top"/>
      <protection locked="0"/>
    </xf>
    <xf numFmtId="0" fontId="96" fillId="0" borderId="0" xfId="0" applyFont="1" applyAlignment="1">
      <alignment horizontal="left"/>
    </xf>
    <xf numFmtId="0" fontId="182" fillId="11" borderId="1" xfId="0" applyFont="1" applyFill="1" applyBorder="1" applyAlignment="1" applyProtection="1">
      <alignment horizontal="left" vertical="center"/>
    </xf>
    <xf numFmtId="0" fontId="22" fillId="7" borderId="1" xfId="0" applyFont="1" applyFill="1" applyBorder="1" applyProtection="1"/>
    <xf numFmtId="0" fontId="182" fillId="5" borderId="1" xfId="0" applyFont="1" applyFill="1" applyBorder="1" applyAlignment="1" applyProtection="1">
      <alignment horizontal="left" vertical="center"/>
    </xf>
    <xf numFmtId="2" fontId="268" fillId="4" borderId="0" xfId="0" applyNumberFormat="1" applyFont="1" applyFill="1" applyBorder="1" applyAlignment="1">
      <alignment horizontal="right" vertical="top"/>
    </xf>
    <xf numFmtId="2" fontId="269" fillId="4" borderId="0" xfId="0" applyNumberFormat="1" applyFont="1" applyFill="1" applyBorder="1" applyAlignment="1">
      <alignment horizontal="left" vertical="top"/>
    </xf>
    <xf numFmtId="2" fontId="268" fillId="4" borderId="0" xfId="0" applyNumberFormat="1" applyFont="1" applyFill="1" applyBorder="1" applyAlignment="1">
      <alignment horizontal="center" vertical="top"/>
    </xf>
    <xf numFmtId="2" fontId="268" fillId="4" borderId="0" xfId="0" applyNumberFormat="1" applyFont="1" applyFill="1" applyBorder="1" applyAlignment="1">
      <alignment horizontal="left" vertical="top"/>
    </xf>
    <xf numFmtId="2" fontId="176" fillId="4" borderId="0" xfId="0" applyNumberFormat="1" applyFont="1" applyFill="1" applyBorder="1" applyAlignment="1">
      <alignment horizontal="left" vertical="top"/>
    </xf>
    <xf numFmtId="14" fontId="3" fillId="0" borderId="15" xfId="0" applyNumberFormat="1" applyFont="1" applyBorder="1" applyAlignment="1" applyProtection="1">
      <alignment horizontal="left" vertical="center"/>
      <protection locked="0"/>
    </xf>
    <xf numFmtId="1" fontId="107" fillId="4" borderId="1" xfId="0" applyNumberFormat="1" applyFont="1" applyFill="1" applyBorder="1" applyAlignment="1">
      <alignment horizontal="center" vertical="top"/>
    </xf>
    <xf numFmtId="2" fontId="107" fillId="4" borderId="1" xfId="0" applyNumberFormat="1" applyFont="1" applyFill="1" applyBorder="1" applyAlignment="1">
      <alignment horizontal="center" vertical="top"/>
    </xf>
    <xf numFmtId="0" fontId="182" fillId="5" borderId="1" xfId="0" applyFont="1" applyFill="1" applyBorder="1" applyAlignment="1" applyProtection="1">
      <alignment horizontal="left" vertical="center"/>
      <protection locked="0"/>
    </xf>
    <xf numFmtId="0" fontId="182" fillId="11" borderId="1" xfId="0" applyFont="1" applyFill="1" applyBorder="1" applyAlignment="1" applyProtection="1">
      <alignment horizontal="left" vertical="center"/>
      <protection locked="0"/>
    </xf>
    <xf numFmtId="2" fontId="83" fillId="4" borderId="13" xfId="0" applyNumberFormat="1" applyFont="1" applyFill="1" applyBorder="1" applyAlignment="1">
      <alignment horizontal="center" vertical="top"/>
    </xf>
    <xf numFmtId="0" fontId="30" fillId="3" borderId="0" xfId="0" applyFont="1" applyFill="1" applyBorder="1" applyAlignment="1">
      <alignment horizontal="left" vertical="center"/>
    </xf>
    <xf numFmtId="0" fontId="30" fillId="3" borderId="0" xfId="0" applyFont="1" applyFill="1" applyBorder="1" applyAlignment="1">
      <alignment vertical="center"/>
    </xf>
    <xf numFmtId="0" fontId="0" fillId="3" borderId="0" xfId="0" applyFill="1"/>
    <xf numFmtId="0" fontId="21" fillId="3" borderId="0" xfId="0" applyFont="1" applyFill="1" applyAlignment="1">
      <alignment vertical="center"/>
    </xf>
    <xf numFmtId="0" fontId="30" fillId="3" borderId="1" xfId="0" applyFont="1" applyFill="1" applyBorder="1" applyAlignment="1">
      <alignment horizontal="center" vertical="top" wrapText="1"/>
    </xf>
    <xf numFmtId="0" fontId="21" fillId="3" borderId="1" xfId="0" applyFont="1" applyFill="1" applyBorder="1" applyAlignment="1">
      <alignment horizontal="center" vertical="top" wrapText="1"/>
    </xf>
    <xf numFmtId="0" fontId="13" fillId="3" borderId="1" xfId="0" applyFont="1" applyFill="1" applyBorder="1" applyAlignment="1">
      <alignment horizontal="center" vertical="top" wrapText="1"/>
    </xf>
    <xf numFmtId="0" fontId="175" fillId="3" borderId="1" xfId="0" applyFont="1" applyFill="1" applyBorder="1" applyAlignment="1">
      <alignment horizontal="center" vertical="top" wrapText="1"/>
    </xf>
    <xf numFmtId="0" fontId="0" fillId="3" borderId="1" xfId="0" applyFill="1" applyBorder="1" applyAlignment="1">
      <alignment horizontal="center" vertical="top"/>
    </xf>
    <xf numFmtId="17" fontId="23" fillId="3" borderId="1" xfId="0" applyNumberFormat="1" applyFont="1" applyFill="1" applyBorder="1" applyAlignment="1">
      <alignment horizontal="left" vertical="top"/>
    </xf>
    <xf numFmtId="0" fontId="8" fillId="0" borderId="1" xfId="0" applyFont="1" applyBorder="1" applyAlignment="1">
      <alignment horizontal="left" vertical="top"/>
    </xf>
    <xf numFmtId="0" fontId="8" fillId="3" borderId="1" xfId="0" applyFont="1" applyFill="1" applyBorder="1" applyAlignment="1">
      <alignment horizontal="left" vertical="top"/>
    </xf>
    <xf numFmtId="0" fontId="263" fillId="3" borderId="1" xfId="0" applyFont="1" applyFill="1" applyBorder="1" applyAlignment="1">
      <alignment horizontal="left" vertical="top"/>
    </xf>
    <xf numFmtId="0" fontId="5" fillId="0" borderId="1" xfId="0" applyFont="1" applyBorder="1" applyAlignment="1">
      <alignment horizontal="left" vertical="top"/>
    </xf>
    <xf numFmtId="0" fontId="0" fillId="0" borderId="1" xfId="0" applyBorder="1" applyAlignment="1">
      <alignment horizontal="left" vertical="top"/>
    </xf>
    <xf numFmtId="0" fontId="189" fillId="3" borderId="1" xfId="0" applyFont="1" applyFill="1" applyBorder="1" applyAlignment="1">
      <alignment horizontal="left" vertical="top"/>
    </xf>
    <xf numFmtId="0" fontId="259" fillId="3" borderId="1" xfId="0" applyFont="1" applyFill="1" applyBorder="1" applyAlignment="1">
      <alignment horizontal="left" vertical="top"/>
    </xf>
    <xf numFmtId="0" fontId="5" fillId="0" borderId="1" xfId="0" applyFont="1" applyBorder="1" applyAlignment="1">
      <alignment horizontal="left" vertical="top" wrapText="1"/>
    </xf>
    <xf numFmtId="0" fontId="11" fillId="0" borderId="1" xfId="0" applyFont="1" applyBorder="1" applyAlignment="1">
      <alignment horizontal="left" vertical="top"/>
    </xf>
    <xf numFmtId="0" fontId="0" fillId="0" borderId="1" xfId="0" applyBorder="1" applyAlignment="1">
      <alignment horizontal="left"/>
    </xf>
    <xf numFmtId="0" fontId="64" fillId="3" borderId="1" xfId="0" applyFont="1" applyFill="1" applyBorder="1" applyAlignment="1">
      <alignment vertical="top" wrapText="1"/>
    </xf>
    <xf numFmtId="0" fontId="21" fillId="3" borderId="1" xfId="0" applyFont="1" applyFill="1" applyBorder="1" applyAlignment="1"/>
    <xf numFmtId="0" fontId="175" fillId="3" borderId="1" xfId="0" applyFont="1" applyFill="1" applyBorder="1" applyAlignment="1">
      <alignment vertical="top" wrapText="1"/>
    </xf>
    <xf numFmtId="0" fontId="0" fillId="3" borderId="1" xfId="0" applyFill="1" applyBorder="1" applyAlignment="1">
      <alignment vertical="top"/>
    </xf>
    <xf numFmtId="0" fontId="26" fillId="3" borderId="1" xfId="0" applyFont="1" applyFill="1" applyBorder="1" applyAlignment="1">
      <alignment vertical="top"/>
    </xf>
    <xf numFmtId="0" fontId="259" fillId="3" borderId="1" xfId="0" applyFont="1" applyFill="1" applyBorder="1" applyAlignment="1">
      <alignment horizontal="left" vertical="center"/>
    </xf>
    <xf numFmtId="0" fontId="270" fillId="3" borderId="1" xfId="0" applyFont="1" applyFill="1" applyBorder="1" applyAlignment="1">
      <alignment vertical="center"/>
    </xf>
    <xf numFmtId="0" fontId="14" fillId="0" borderId="74" xfId="2" applyFont="1" applyBorder="1" applyAlignment="1">
      <alignment horizontal="center"/>
    </xf>
    <xf numFmtId="0" fontId="14" fillId="0" borderId="76" xfId="2" applyFont="1" applyBorder="1" applyAlignment="1">
      <alignment horizontal="center"/>
    </xf>
    <xf numFmtId="0" fontId="14" fillId="0" borderId="79" xfId="2" applyFont="1" applyBorder="1" applyAlignment="1">
      <alignment horizontal="center"/>
    </xf>
    <xf numFmtId="0" fontId="14" fillId="0" borderId="1" xfId="2" applyFont="1" applyBorder="1" applyAlignment="1">
      <alignment horizontal="right"/>
    </xf>
    <xf numFmtId="2" fontId="273" fillId="0" borderId="80" xfId="2" applyNumberFormat="1" applyFont="1" applyBorder="1" applyAlignment="1">
      <alignment horizontal="right"/>
    </xf>
    <xf numFmtId="2" fontId="213" fillId="0" borderId="80" xfId="2" applyNumberFormat="1" applyFont="1" applyBorder="1" applyAlignment="1">
      <alignment horizontal="right"/>
    </xf>
    <xf numFmtId="0" fontId="182" fillId="0" borderId="1" xfId="2" applyFont="1" applyBorder="1" applyAlignment="1">
      <alignment horizontal="left"/>
    </xf>
    <xf numFmtId="2" fontId="274" fillId="0" borderId="1" xfId="2" applyNumberFormat="1" applyFont="1" applyBorder="1" applyAlignment="1">
      <alignment horizontal="center"/>
    </xf>
    <xf numFmtId="2" fontId="274" fillId="0" borderId="1" xfId="2" applyNumberFormat="1" applyFont="1" applyBorder="1" applyAlignment="1" applyProtection="1">
      <alignment horizontal="center"/>
      <protection hidden="1"/>
    </xf>
    <xf numFmtId="2" fontId="274" fillId="15" borderId="1" xfId="2" applyNumberFormat="1" applyFont="1" applyFill="1" applyBorder="1" applyAlignment="1">
      <alignment horizontal="center"/>
    </xf>
    <xf numFmtId="2" fontId="272" fillId="0" borderId="1" xfId="2" applyNumberFormat="1" applyFont="1" applyBorder="1" applyAlignment="1">
      <alignment horizontal="center"/>
    </xf>
    <xf numFmtId="2" fontId="213" fillId="0" borderId="80" xfId="2" applyNumberFormat="1" applyFont="1" applyBorder="1" applyAlignment="1" applyProtection="1">
      <alignment horizontal="right"/>
      <protection locked="0" hidden="1"/>
    </xf>
    <xf numFmtId="2" fontId="274" fillId="0" borderId="80" xfId="2" applyNumberFormat="1" applyFont="1" applyBorder="1" applyAlignment="1">
      <alignment horizontal="right"/>
    </xf>
    <xf numFmtId="0" fontId="208" fillId="0" borderId="1" xfId="2" applyFont="1" applyBorder="1" applyAlignment="1">
      <alignment horizontal="right"/>
    </xf>
    <xf numFmtId="0" fontId="208" fillId="0" borderId="80" xfId="2" applyFont="1" applyBorder="1" applyAlignment="1"/>
    <xf numFmtId="0" fontId="213" fillId="0" borderId="1" xfId="2" applyFont="1" applyBorder="1" applyAlignment="1">
      <alignment horizontal="center"/>
    </xf>
    <xf numFmtId="2" fontId="213" fillId="0" borderId="80" xfId="2" applyNumberFormat="1" applyFont="1" applyBorder="1" applyAlignment="1"/>
    <xf numFmtId="9" fontId="213" fillId="0" borderId="1" xfId="2" applyNumberFormat="1" applyFont="1" applyBorder="1" applyAlignment="1">
      <alignment horizontal="center"/>
    </xf>
    <xf numFmtId="0" fontId="208" fillId="0" borderId="1" xfId="2" applyFont="1" applyBorder="1" applyAlignment="1">
      <alignment horizontal="center" wrapText="1"/>
    </xf>
    <xf numFmtId="1" fontId="213" fillId="0" borderId="1" xfId="2" applyNumberFormat="1" applyFont="1" applyBorder="1" applyAlignment="1">
      <alignment horizontal="center" wrapText="1"/>
    </xf>
    <xf numFmtId="0" fontId="14" fillId="0" borderId="88" xfId="2" applyFont="1" applyBorder="1" applyAlignment="1">
      <alignment horizontal="right"/>
    </xf>
    <xf numFmtId="2" fontId="213" fillId="0" borderId="89" xfId="2" applyNumberFormat="1" applyFont="1" applyBorder="1" applyAlignment="1">
      <alignment horizontal="right"/>
    </xf>
    <xf numFmtId="0" fontId="16" fillId="0" borderId="0" xfId="2" applyFont="1" applyBorder="1" applyAlignment="1">
      <alignment horizontal="right"/>
    </xf>
    <xf numFmtId="0" fontId="14" fillId="0" borderId="0" xfId="2" applyFont="1" applyBorder="1" applyAlignment="1">
      <alignment horizontal="right"/>
    </xf>
    <xf numFmtId="2" fontId="213" fillId="0" borderId="0" xfId="2" applyNumberFormat="1" applyFont="1" applyBorder="1" applyAlignment="1">
      <alignment horizontal="right"/>
    </xf>
    <xf numFmtId="0" fontId="14" fillId="0" borderId="0" xfId="2" applyFont="1" applyBorder="1" applyAlignment="1"/>
    <xf numFmtId="0" fontId="96" fillId="0" borderId="0" xfId="0" applyFont="1" applyAlignment="1"/>
    <xf numFmtId="0" fontId="208" fillId="0" borderId="0" xfId="2" applyFont="1" applyBorder="1" applyAlignment="1">
      <alignment horizontal="right"/>
    </xf>
    <xf numFmtId="1" fontId="167" fillId="3" borderId="1" xfId="0" applyNumberFormat="1" applyFont="1" applyFill="1" applyBorder="1" applyAlignment="1" applyProtection="1">
      <alignment horizontal="left" vertical="top"/>
      <protection locked="0"/>
    </xf>
    <xf numFmtId="1" fontId="167" fillId="3" borderId="5" xfId="0" applyNumberFormat="1" applyFont="1" applyFill="1" applyBorder="1" applyAlignment="1" applyProtection="1">
      <alignment horizontal="left" vertical="top"/>
      <protection locked="0"/>
    </xf>
    <xf numFmtId="0" fontId="36" fillId="6" borderId="10" xfId="0" applyFont="1" applyFill="1" applyBorder="1" applyAlignment="1">
      <alignment horizontal="left" vertical="top"/>
    </xf>
    <xf numFmtId="0" fontId="36" fillId="6" borderId="14" xfId="0" applyFont="1" applyFill="1" applyBorder="1" applyAlignment="1">
      <alignment horizontal="left" vertical="top"/>
    </xf>
    <xf numFmtId="0" fontId="36" fillId="6" borderId="0" xfId="0" applyFont="1" applyFill="1" applyBorder="1" applyAlignment="1">
      <alignment horizontal="left" vertical="top"/>
    </xf>
    <xf numFmtId="0" fontId="242" fillId="0" borderId="0" xfId="0" applyFont="1" applyAlignment="1">
      <alignment horizontal="center"/>
    </xf>
    <xf numFmtId="0" fontId="123" fillId="0" borderId="1" xfId="0" applyNumberFormat="1" applyFont="1" applyFill="1" applyBorder="1" applyAlignment="1" applyProtection="1">
      <alignment horizontal="center" vertical="center"/>
      <protection locked="0" hidden="1"/>
    </xf>
    <xf numFmtId="17" fontId="210" fillId="0" borderId="1" xfId="0" applyNumberFormat="1" applyFont="1" applyBorder="1" applyAlignment="1" applyProtection="1">
      <alignment horizontal="center" vertical="center"/>
    </xf>
    <xf numFmtId="0" fontId="210" fillId="0" borderId="1" xfId="0" applyNumberFormat="1" applyFont="1" applyBorder="1" applyAlignment="1" applyProtection="1">
      <alignment horizontal="center" vertical="center"/>
      <protection locked="0" hidden="1"/>
    </xf>
    <xf numFmtId="0" fontId="211" fillId="0" borderId="1" xfId="0" applyNumberFormat="1" applyFont="1" applyBorder="1" applyAlignment="1" applyProtection="1">
      <alignment horizontal="center" vertical="center"/>
      <protection hidden="1"/>
    </xf>
    <xf numFmtId="2" fontId="210" fillId="0" borderId="1" xfId="0" applyNumberFormat="1" applyFont="1" applyBorder="1" applyAlignment="1" applyProtection="1">
      <alignment horizontal="center" vertical="center"/>
      <protection hidden="1"/>
    </xf>
    <xf numFmtId="2" fontId="211" fillId="0" borderId="1" xfId="0" applyNumberFormat="1" applyFont="1" applyBorder="1" applyAlignment="1" applyProtection="1">
      <alignment horizontal="center" vertical="center"/>
      <protection hidden="1"/>
    </xf>
    <xf numFmtId="2" fontId="210" fillId="0" borderId="1" xfId="0" applyNumberFormat="1" applyFont="1" applyBorder="1" applyAlignment="1" applyProtection="1">
      <alignment horizontal="center" vertical="center"/>
      <protection locked="0" hidden="1"/>
    </xf>
    <xf numFmtId="0" fontId="210" fillId="0" borderId="1" xfId="0" applyNumberFormat="1" applyFont="1" applyBorder="1" applyAlignment="1" applyProtection="1">
      <alignment horizontal="center" vertical="center"/>
      <protection hidden="1"/>
    </xf>
    <xf numFmtId="0" fontId="211" fillId="0" borderId="1" xfId="0" applyNumberFormat="1" applyFont="1" applyBorder="1" applyAlignment="1" applyProtection="1">
      <alignment horizontal="center" vertical="center"/>
      <protection locked="0" hidden="1"/>
    </xf>
    <xf numFmtId="0" fontId="211" fillId="0" borderId="1" xfId="0" applyNumberFormat="1" applyFont="1" applyBorder="1" applyAlignment="1" applyProtection="1">
      <alignment horizontal="center" vertical="center" textRotation="90"/>
    </xf>
    <xf numFmtId="0" fontId="211" fillId="0" borderId="1" xfId="0" applyNumberFormat="1" applyFont="1" applyBorder="1" applyAlignment="1" applyProtection="1">
      <alignment horizontal="center" vertical="center" textRotation="90"/>
      <protection hidden="1"/>
    </xf>
    <xf numFmtId="2" fontId="211" fillId="0" borderId="1" xfId="0" applyNumberFormat="1" applyFont="1" applyBorder="1" applyAlignment="1" applyProtection="1">
      <alignment horizontal="center" vertical="center" textRotation="90"/>
      <protection hidden="1"/>
    </xf>
    <xf numFmtId="0" fontId="16" fillId="0" borderId="0" xfId="0" applyNumberFormat="1" applyFont="1" applyBorder="1" applyAlignment="1">
      <alignment vertical="top" textRotation="90"/>
    </xf>
    <xf numFmtId="0" fontId="96" fillId="0" borderId="0" xfId="0" applyNumberFormat="1" applyFont="1" applyBorder="1" applyAlignment="1">
      <alignment vertical="top"/>
    </xf>
    <xf numFmtId="0" fontId="16" fillId="0" borderId="0" xfId="0" applyNumberFormat="1" applyFont="1" applyBorder="1" applyAlignment="1">
      <alignment horizontal="center" vertical="top"/>
    </xf>
    <xf numFmtId="0" fontId="96" fillId="0" borderId="0" xfId="0" applyNumberFormat="1" applyFont="1" applyFill="1" applyBorder="1" applyAlignment="1">
      <alignment vertical="top"/>
    </xf>
    <xf numFmtId="2" fontId="37" fillId="8" borderId="14" xfId="0" applyNumberFormat="1" applyFont="1" applyFill="1" applyBorder="1" applyAlignment="1">
      <alignment vertical="center"/>
    </xf>
    <xf numFmtId="2" fontId="37" fillId="8" borderId="14" xfId="0" applyNumberFormat="1" applyFont="1" applyFill="1" applyBorder="1" applyAlignment="1">
      <alignment horizontal="left" vertical="center"/>
    </xf>
    <xf numFmtId="2" fontId="37" fillId="8" borderId="14" xfId="0" applyNumberFormat="1" applyFont="1" applyFill="1" applyBorder="1" applyAlignment="1">
      <alignment horizontal="center" vertical="center"/>
    </xf>
    <xf numFmtId="2" fontId="265" fillId="19" borderId="0" xfId="0" applyNumberFormat="1" applyFont="1" applyFill="1" applyBorder="1" applyAlignment="1">
      <alignment horizontal="left" indent="1"/>
    </xf>
    <xf numFmtId="2" fontId="211" fillId="19" borderId="0" xfId="0" applyNumberFormat="1" applyFont="1" applyFill="1" applyBorder="1" applyAlignment="1" applyProtection="1">
      <alignment horizontal="center"/>
      <protection locked="0"/>
    </xf>
    <xf numFmtId="2" fontId="211" fillId="19" borderId="0" xfId="0" applyNumberFormat="1" applyFont="1" applyFill="1" applyBorder="1" applyAlignment="1" applyProtection="1">
      <alignment horizontal="left"/>
    </xf>
    <xf numFmtId="2" fontId="21" fillId="19" borderId="0" xfId="0" applyNumberFormat="1" applyFont="1" applyFill="1" applyBorder="1" applyAlignment="1">
      <alignment horizontal="left" indent="1"/>
    </xf>
    <xf numFmtId="1" fontId="107" fillId="20" borderId="0" xfId="0" applyNumberFormat="1" applyFont="1" applyFill="1" applyBorder="1" applyAlignment="1">
      <alignment horizontal="center" vertical="center"/>
    </xf>
    <xf numFmtId="2" fontId="265" fillId="5" borderId="0" xfId="0" applyNumberFormat="1" applyFont="1" applyFill="1" applyBorder="1" applyAlignment="1">
      <alignment horizontal="left" vertical="center" wrapText="1" indent="1"/>
    </xf>
    <xf numFmtId="2" fontId="211" fillId="5" borderId="0" xfId="0" applyNumberFormat="1" applyFont="1" applyFill="1" applyBorder="1" applyAlignment="1" applyProtection="1">
      <alignment horizontal="center" vertical="center"/>
      <protection locked="0"/>
    </xf>
    <xf numFmtId="2" fontId="211" fillId="5" borderId="0" xfId="0" applyNumberFormat="1" applyFont="1" applyFill="1" applyBorder="1" applyAlignment="1" applyProtection="1">
      <alignment horizontal="left"/>
    </xf>
    <xf numFmtId="2" fontId="13" fillId="5" borderId="0" xfId="0" applyNumberFormat="1" applyFont="1" applyFill="1" applyBorder="1" applyAlignment="1">
      <alignment horizontal="left" vertical="center" indent="1"/>
    </xf>
    <xf numFmtId="2" fontId="13" fillId="19" borderId="0" xfId="0" applyNumberFormat="1" applyFont="1" applyFill="1" applyBorder="1" applyAlignment="1">
      <alignment horizontal="left" indent="1"/>
    </xf>
    <xf numFmtId="1" fontId="107" fillId="6" borderId="0" xfId="0" applyNumberFormat="1" applyFont="1" applyFill="1" applyBorder="1" applyAlignment="1">
      <alignment horizontal="center" vertical="center"/>
    </xf>
    <xf numFmtId="2" fontId="265" fillId="5" borderId="0" xfId="0" applyNumberFormat="1" applyFont="1" applyFill="1" applyBorder="1" applyAlignment="1">
      <alignment horizontal="left" vertical="center" indent="1"/>
    </xf>
    <xf numFmtId="2" fontId="13" fillId="19" borderId="0" xfId="0" applyNumberFormat="1" applyFont="1" applyFill="1" applyBorder="1" applyAlignment="1">
      <alignment horizontal="left" vertical="center" wrapText="1" indent="1"/>
    </xf>
    <xf numFmtId="1" fontId="107" fillId="19" borderId="0" xfId="0" applyNumberFormat="1" applyFont="1" applyFill="1" applyBorder="1" applyAlignment="1">
      <alignment horizontal="center" vertical="center"/>
    </xf>
    <xf numFmtId="2" fontId="265" fillId="5" borderId="0" xfId="0" applyNumberFormat="1" applyFont="1" applyFill="1" applyBorder="1" applyAlignment="1">
      <alignment horizontal="left" indent="1"/>
    </xf>
    <xf numFmtId="2" fontId="211" fillId="5" borderId="0" xfId="0" applyNumberFormat="1" applyFont="1" applyFill="1" applyBorder="1" applyAlignment="1" applyProtection="1">
      <alignment horizontal="center"/>
      <protection locked="0"/>
    </xf>
    <xf numFmtId="2" fontId="107" fillId="19" borderId="0" xfId="0" applyNumberFormat="1" applyFont="1" applyFill="1" applyBorder="1" applyAlignment="1">
      <alignment horizontal="center" vertical="center"/>
    </xf>
    <xf numFmtId="2" fontId="13" fillId="5" borderId="0" xfId="0" applyNumberFormat="1" applyFont="1" applyFill="1" applyBorder="1" applyAlignment="1">
      <alignment horizontal="left" indent="1"/>
    </xf>
    <xf numFmtId="2" fontId="176" fillId="21" borderId="13" xfId="0" applyNumberFormat="1" applyFont="1" applyFill="1" applyBorder="1" applyAlignment="1">
      <alignment horizontal="left"/>
    </xf>
    <xf numFmtId="2" fontId="176" fillId="21" borderId="13" xfId="0" applyNumberFormat="1" applyFont="1" applyFill="1" applyBorder="1" applyAlignment="1">
      <alignment horizontal="left" indent="2"/>
    </xf>
    <xf numFmtId="2" fontId="81" fillId="22" borderId="13" xfId="0" applyNumberFormat="1" applyFont="1" applyFill="1" applyBorder="1" applyAlignment="1">
      <alignment horizontal="center"/>
    </xf>
    <xf numFmtId="2" fontId="83" fillId="6" borderId="13" xfId="0" applyNumberFormat="1" applyFont="1" applyFill="1" applyBorder="1" applyAlignment="1">
      <alignment horizontal="center" vertical="center"/>
    </xf>
    <xf numFmtId="2" fontId="176" fillId="21" borderId="0" xfId="0" applyNumberFormat="1" applyFont="1" applyFill="1" applyBorder="1" applyAlignment="1">
      <alignment horizontal="left"/>
    </xf>
    <xf numFmtId="2" fontId="176" fillId="21" borderId="0" xfId="0" applyNumberFormat="1" applyFont="1" applyFill="1" applyBorder="1" applyAlignment="1">
      <alignment horizontal="left" indent="2"/>
    </xf>
    <xf numFmtId="0" fontId="13" fillId="0" borderId="74" xfId="2" applyFont="1" applyBorder="1" applyAlignment="1" applyProtection="1">
      <alignment horizontal="center" vertical="center"/>
      <protection hidden="1"/>
    </xf>
    <xf numFmtId="0" fontId="13" fillId="0" borderId="76" xfId="2" applyFont="1" applyBorder="1" applyAlignment="1" applyProtection="1">
      <alignment horizontal="center" vertical="center"/>
      <protection hidden="1"/>
    </xf>
    <xf numFmtId="0" fontId="213" fillId="0" borderId="76" xfId="2" applyFont="1" applyBorder="1" applyAlignment="1" applyProtection="1">
      <alignment horizontal="right" vertical="center"/>
      <protection hidden="1"/>
    </xf>
    <xf numFmtId="0" fontId="13" fillId="0" borderId="79" xfId="2" applyFont="1" applyBorder="1" applyAlignment="1" applyProtection="1">
      <alignment horizontal="center" vertical="center"/>
      <protection hidden="1"/>
    </xf>
    <xf numFmtId="0" fontId="13" fillId="0" borderId="1" xfId="2" applyFont="1" applyBorder="1" applyAlignment="1" applyProtection="1">
      <alignment horizontal="right" vertical="center"/>
      <protection hidden="1"/>
    </xf>
    <xf numFmtId="2" fontId="211" fillId="0" borderId="80" xfId="2" applyNumberFormat="1" applyFont="1" applyBorder="1" applyAlignment="1" applyProtection="1">
      <alignment horizontal="right" vertical="center"/>
      <protection hidden="1"/>
    </xf>
    <xf numFmtId="2" fontId="210" fillId="0" borderId="80" xfId="2" applyNumberFormat="1" applyFont="1" applyBorder="1" applyAlignment="1" applyProtection="1">
      <alignment horizontal="right" vertical="center"/>
      <protection hidden="1"/>
    </xf>
    <xf numFmtId="0" fontId="22" fillId="0" borderId="1" xfId="2" applyFont="1" applyBorder="1" applyAlignment="1" applyProtection="1">
      <alignment horizontal="center" vertical="center"/>
      <protection hidden="1"/>
    </xf>
    <xf numFmtId="2" fontId="287" fillId="0" borderId="1" xfId="2" applyNumberFormat="1" applyFont="1" applyBorder="1" applyAlignment="1" applyProtection="1">
      <alignment horizontal="center" vertical="center"/>
      <protection hidden="1"/>
    </xf>
    <xf numFmtId="2" fontId="287" fillId="15" borderId="1" xfId="2" applyNumberFormat="1" applyFont="1" applyFill="1" applyBorder="1" applyAlignment="1" applyProtection="1">
      <alignment horizontal="center" vertical="center"/>
      <protection hidden="1"/>
    </xf>
    <xf numFmtId="2" fontId="288" fillId="0" borderId="1" xfId="2" applyNumberFormat="1" applyFont="1" applyBorder="1" applyAlignment="1" applyProtection="1">
      <alignment horizontal="center" vertical="center"/>
      <protection hidden="1"/>
    </xf>
    <xf numFmtId="2" fontId="210" fillId="0" borderId="80" xfId="2" applyNumberFormat="1" applyFont="1" applyBorder="1" applyAlignment="1" applyProtection="1">
      <alignment horizontal="right" vertical="center"/>
      <protection locked="0" hidden="1"/>
    </xf>
    <xf numFmtId="2" fontId="290" fillId="0" borderId="80" xfId="2" applyNumberFormat="1" applyFont="1" applyBorder="1" applyAlignment="1" applyProtection="1">
      <alignment horizontal="right" vertical="center"/>
      <protection hidden="1"/>
    </xf>
    <xf numFmtId="0" fontId="208" fillId="0" borderId="1" xfId="2" applyFont="1" applyBorder="1" applyAlignment="1" applyProtection="1">
      <alignment horizontal="right" vertical="center"/>
      <protection hidden="1"/>
    </xf>
    <xf numFmtId="0" fontId="40" fillId="0" borderId="80" xfId="2" applyFont="1" applyBorder="1" applyAlignment="1" applyProtection="1">
      <alignment vertical="center"/>
      <protection hidden="1"/>
    </xf>
    <xf numFmtId="0" fontId="213" fillId="0" borderId="1" xfId="2" applyFont="1" applyBorder="1" applyAlignment="1" applyProtection="1">
      <alignment horizontal="center" vertical="center"/>
      <protection hidden="1"/>
    </xf>
    <xf numFmtId="2" fontId="210" fillId="0" borderId="80" xfId="2" applyNumberFormat="1" applyFont="1" applyBorder="1" applyAlignment="1" applyProtection="1">
      <alignment vertical="center"/>
      <protection hidden="1"/>
    </xf>
    <xf numFmtId="9" fontId="213" fillId="0" borderId="1" xfId="2" applyNumberFormat="1" applyFont="1" applyBorder="1" applyAlignment="1" applyProtection="1">
      <alignment horizontal="center" vertical="center"/>
      <protection hidden="1"/>
    </xf>
    <xf numFmtId="0" fontId="40" fillId="0" borderId="1" xfId="2" applyFont="1" applyBorder="1" applyAlignment="1" applyProtection="1">
      <alignment horizontal="center" vertical="center" wrapText="1"/>
      <protection hidden="1"/>
    </xf>
    <xf numFmtId="0" fontId="210" fillId="0" borderId="1" xfId="2" applyFont="1" applyBorder="1" applyAlignment="1" applyProtection="1">
      <alignment horizontal="center" vertical="center"/>
      <protection hidden="1"/>
    </xf>
    <xf numFmtId="1" fontId="210" fillId="0" borderId="1" xfId="2" applyNumberFormat="1" applyFont="1" applyBorder="1" applyAlignment="1" applyProtection="1">
      <alignment horizontal="center" vertical="center" wrapText="1"/>
      <protection hidden="1"/>
    </xf>
    <xf numFmtId="0" fontId="13" fillId="0" borderId="88" xfId="2" applyFont="1" applyBorder="1" applyAlignment="1" applyProtection="1">
      <alignment horizontal="right" vertical="center"/>
      <protection hidden="1"/>
    </xf>
    <xf numFmtId="2" fontId="210" fillId="0" borderId="89" xfId="2" applyNumberFormat="1" applyFont="1" applyBorder="1" applyAlignment="1" applyProtection="1">
      <alignment horizontal="right" vertical="center"/>
      <protection hidden="1"/>
    </xf>
    <xf numFmtId="0" fontId="198" fillId="0" borderId="0" xfId="2" applyFont="1" applyBorder="1" applyAlignment="1" applyProtection="1">
      <alignment horizontal="right" vertical="center"/>
      <protection hidden="1"/>
    </xf>
    <xf numFmtId="0" fontId="13" fillId="0" borderId="0" xfId="2" applyFont="1" applyBorder="1" applyAlignment="1" applyProtection="1">
      <alignment horizontal="right" vertical="center"/>
      <protection hidden="1"/>
    </xf>
    <xf numFmtId="2" fontId="210" fillId="0" borderId="0" xfId="2" applyNumberFormat="1" applyFont="1" applyBorder="1" applyAlignment="1" applyProtection="1">
      <alignment horizontal="right" vertical="center"/>
      <protection hidden="1"/>
    </xf>
    <xf numFmtId="0" fontId="13" fillId="0" borderId="0" xfId="2" applyFont="1" applyBorder="1" applyAlignment="1" applyProtection="1">
      <protection hidden="1"/>
    </xf>
    <xf numFmtId="0" fontId="14" fillId="0" borderId="0" xfId="2" applyFont="1" applyBorder="1" applyAlignment="1" applyProtection="1">
      <protection hidden="1"/>
    </xf>
    <xf numFmtId="0" fontId="216" fillId="0" borderId="0" xfId="2" applyFont="1" applyBorder="1" applyAlignment="1" applyProtection="1">
      <alignment horizontal="center" vertical="center"/>
      <protection hidden="1"/>
    </xf>
    <xf numFmtId="0" fontId="208" fillId="0" borderId="0" xfId="2" applyFont="1" applyBorder="1" applyAlignment="1" applyProtection="1">
      <alignment horizontal="right"/>
      <protection hidden="1"/>
    </xf>
    <xf numFmtId="0" fontId="14" fillId="0" borderId="0" xfId="2" applyFont="1" applyBorder="1" applyAlignment="1" applyProtection="1">
      <alignment horizontal="right"/>
      <protection hidden="1"/>
    </xf>
    <xf numFmtId="0" fontId="14" fillId="0" borderId="0" xfId="2" applyFont="1" applyAlignment="1" applyProtection="1">
      <protection hidden="1"/>
    </xf>
    <xf numFmtId="0" fontId="13" fillId="0" borderId="74" xfId="2" applyFont="1" applyBorder="1" applyAlignment="1">
      <alignment horizontal="center" vertical="center"/>
    </xf>
    <xf numFmtId="0" fontId="13" fillId="0" borderId="76" xfId="2" applyFont="1" applyBorder="1" applyAlignment="1">
      <alignment horizontal="center" vertical="center"/>
    </xf>
    <xf numFmtId="0" fontId="213" fillId="0" borderId="76" xfId="2" applyFont="1" applyBorder="1" applyAlignment="1">
      <alignment horizontal="right" vertical="center"/>
    </xf>
    <xf numFmtId="0" fontId="13" fillId="0" borderId="79" xfId="2" applyFont="1" applyBorder="1" applyAlignment="1">
      <alignment horizontal="center" vertical="center"/>
    </xf>
    <xf numFmtId="0" fontId="13" fillId="0" borderId="1" xfId="2" applyFont="1" applyBorder="1" applyAlignment="1">
      <alignment horizontal="right" vertical="center"/>
    </xf>
    <xf numFmtId="2" fontId="211" fillId="0" borderId="80" xfId="2" applyNumberFormat="1" applyFont="1" applyBorder="1" applyAlignment="1">
      <alignment horizontal="right" vertical="center"/>
    </xf>
    <xf numFmtId="2" fontId="210" fillId="0" borderId="80" xfId="2" applyNumberFormat="1" applyFont="1" applyBorder="1" applyAlignment="1">
      <alignment horizontal="right" vertical="center"/>
    </xf>
    <xf numFmtId="0" fontId="22" fillId="0" borderId="1" xfId="2" applyFont="1" applyBorder="1" applyAlignment="1">
      <alignment horizontal="center" vertical="center"/>
    </xf>
    <xf numFmtId="2" fontId="287" fillId="0" borderId="1" xfId="2" applyNumberFormat="1" applyFont="1" applyBorder="1" applyAlignment="1">
      <alignment horizontal="center" vertical="center"/>
    </xf>
    <xf numFmtId="2" fontId="287" fillId="15" borderId="1" xfId="2" applyNumberFormat="1" applyFont="1" applyFill="1" applyBorder="1" applyAlignment="1">
      <alignment horizontal="center" vertical="center"/>
    </xf>
    <xf numFmtId="2" fontId="288" fillId="0" borderId="1" xfId="2" applyNumberFormat="1" applyFont="1" applyBorder="1" applyAlignment="1">
      <alignment horizontal="center" vertical="center"/>
    </xf>
    <xf numFmtId="2" fontId="290" fillId="0" borderId="80" xfId="2" applyNumberFormat="1" applyFont="1" applyBorder="1" applyAlignment="1">
      <alignment horizontal="right" vertical="center"/>
    </xf>
    <xf numFmtId="0" fontId="208" fillId="0" borderId="1" xfId="2" applyFont="1" applyBorder="1" applyAlignment="1">
      <alignment horizontal="right" vertical="center"/>
    </xf>
    <xf numFmtId="0" fontId="40" fillId="0" borderId="80" xfId="2" applyFont="1" applyBorder="1" applyAlignment="1">
      <alignment vertical="center"/>
    </xf>
    <xf numFmtId="0" fontId="213" fillId="0" borderId="1" xfId="2" applyFont="1" applyBorder="1" applyAlignment="1">
      <alignment horizontal="center" vertical="center"/>
    </xf>
    <xf numFmtId="2" fontId="210" fillId="0" borderId="80" xfId="2" applyNumberFormat="1" applyFont="1" applyBorder="1" applyAlignment="1">
      <alignment vertical="center"/>
    </xf>
    <xf numFmtId="9" fontId="213" fillId="0" borderId="1" xfId="2" applyNumberFormat="1" applyFont="1" applyBorder="1" applyAlignment="1">
      <alignment horizontal="center" vertical="center"/>
    </xf>
    <xf numFmtId="0" fontId="40" fillId="0" borderId="1" xfId="2" applyFont="1" applyBorder="1" applyAlignment="1">
      <alignment horizontal="center" vertical="center" wrapText="1"/>
    </xf>
    <xf numFmtId="0" fontId="210" fillId="0" borderId="1" xfId="2" applyFont="1" applyBorder="1" applyAlignment="1">
      <alignment horizontal="center" vertical="center"/>
    </xf>
    <xf numFmtId="1" fontId="210" fillId="0" borderId="1" xfId="2" applyNumberFormat="1" applyFont="1" applyBorder="1" applyAlignment="1">
      <alignment horizontal="center" vertical="center" wrapText="1"/>
    </xf>
    <xf numFmtId="0" fontId="13" fillId="0" borderId="88" xfId="2" applyFont="1" applyBorder="1" applyAlignment="1">
      <alignment horizontal="right" vertical="center"/>
    </xf>
    <xf numFmtId="2" fontId="210" fillId="0" borderId="89" xfId="2" applyNumberFormat="1" applyFont="1" applyBorder="1" applyAlignment="1">
      <alignment horizontal="right" vertical="center"/>
    </xf>
    <xf numFmtId="0" fontId="198" fillId="0" borderId="0" xfId="2" applyFont="1" applyBorder="1" applyAlignment="1">
      <alignment horizontal="right" vertical="center"/>
    </xf>
    <xf numFmtId="0" fontId="13" fillId="0" borderId="0" xfId="2" applyFont="1" applyBorder="1" applyAlignment="1">
      <alignment horizontal="right" vertical="center"/>
    </xf>
    <xf numFmtId="2" fontId="210" fillId="0" borderId="0" xfId="2" applyNumberFormat="1" applyFont="1" applyBorder="1" applyAlignment="1">
      <alignment horizontal="right" vertical="center"/>
    </xf>
    <xf numFmtId="0" fontId="13" fillId="0" borderId="0" xfId="2" applyFont="1" applyBorder="1" applyAlignment="1"/>
    <xf numFmtId="0" fontId="216" fillId="0" borderId="0" xfId="2" applyFont="1" applyBorder="1" applyAlignment="1">
      <alignment horizontal="center" vertical="center"/>
    </xf>
    <xf numFmtId="0" fontId="14" fillId="0" borderId="0" xfId="2" applyFont="1" applyAlignment="1"/>
    <xf numFmtId="0" fontId="0" fillId="0" borderId="60" xfId="0" applyBorder="1"/>
    <xf numFmtId="0" fontId="0" fillId="0" borderId="61" xfId="0" applyBorder="1"/>
    <xf numFmtId="0" fontId="0" fillId="0" borderId="57" xfId="0" applyBorder="1"/>
    <xf numFmtId="0" fontId="0" fillId="0" borderId="58" xfId="0" applyBorder="1"/>
    <xf numFmtId="0" fontId="0" fillId="0" borderId="59" xfId="0" applyBorder="1"/>
    <xf numFmtId="0" fontId="0" fillId="0" borderId="0" xfId="0" applyBorder="1" applyAlignment="1">
      <alignment horizontal="center" vertical="center"/>
    </xf>
    <xf numFmtId="14" fontId="0" fillId="0" borderId="61" xfId="0" applyNumberFormat="1" applyBorder="1" applyAlignment="1" applyProtection="1">
      <alignment horizontal="left" vertical="center"/>
      <protection locked="0" hidden="1"/>
    </xf>
    <xf numFmtId="0" fontId="0" fillId="0" borderId="60" xfId="0" applyBorder="1" applyAlignment="1">
      <alignment vertical="center"/>
    </xf>
    <xf numFmtId="0" fontId="0" fillId="0" borderId="0" xfId="0" applyBorder="1" applyAlignment="1">
      <alignment vertical="center"/>
    </xf>
    <xf numFmtId="0" fontId="0" fillId="0" borderId="61" xfId="0" applyBorder="1" applyAlignment="1">
      <alignment vertical="center"/>
    </xf>
    <xf numFmtId="2" fontId="0" fillId="0" borderId="61" xfId="0" applyNumberFormat="1" applyBorder="1" applyAlignment="1">
      <alignment horizontal="left" vertical="center"/>
    </xf>
    <xf numFmtId="0" fontId="0" fillId="0" borderId="0" xfId="0" applyBorder="1" applyAlignment="1">
      <alignment horizontal="left" vertical="center"/>
    </xf>
    <xf numFmtId="0" fontId="294" fillId="0" borderId="0" xfId="0" applyFont="1" applyBorder="1" applyAlignment="1">
      <alignment horizontal="center" vertical="center"/>
    </xf>
    <xf numFmtId="2" fontId="294" fillId="0" borderId="91" xfId="0" applyNumberFormat="1" applyFont="1" applyBorder="1" applyAlignment="1" applyProtection="1">
      <alignment horizontal="center" vertical="center"/>
      <protection locked="0" hidden="1"/>
    </xf>
    <xf numFmtId="0" fontId="0" fillId="0" borderId="61" xfId="0" applyBorder="1" applyAlignment="1">
      <alignment horizontal="center" vertical="center"/>
    </xf>
    <xf numFmtId="0" fontId="0" fillId="0" borderId="0" xfId="0" applyBorder="1" applyAlignment="1" applyProtection="1">
      <alignment horizontal="left" vertical="center"/>
      <protection locked="0" hidden="1"/>
    </xf>
    <xf numFmtId="0" fontId="294" fillId="0" borderId="60" xfId="0" applyFont="1" applyBorder="1" applyAlignment="1">
      <alignment horizontal="center" vertical="center"/>
    </xf>
    <xf numFmtId="0" fontId="0" fillId="0" borderId="0" xfId="0" applyBorder="1" applyAlignment="1" applyProtection="1">
      <alignment vertical="center"/>
      <protection locked="0"/>
    </xf>
    <xf numFmtId="14" fontId="0" fillId="0" borderId="0" xfId="0" applyNumberFormat="1" applyFont="1" applyBorder="1" applyAlignment="1" applyProtection="1">
      <alignment horizontal="center" vertical="center"/>
      <protection locked="0"/>
    </xf>
    <xf numFmtId="0" fontId="295" fillId="0" borderId="0" xfId="0" applyFont="1" applyBorder="1" applyAlignment="1">
      <alignment horizontal="center"/>
    </xf>
    <xf numFmtId="0" fontId="0" fillId="0" borderId="0" xfId="0" applyBorder="1" applyAlignment="1" applyProtection="1">
      <alignment horizontal="center"/>
      <protection locked="0"/>
    </xf>
    <xf numFmtId="0" fontId="0" fillId="0" borderId="92" xfId="0" applyBorder="1"/>
    <xf numFmtId="0" fontId="0" fillId="0" borderId="90" xfId="0" applyBorder="1"/>
    <xf numFmtId="0" fontId="9" fillId="0" borderId="0" xfId="0" applyFont="1" applyAlignment="1">
      <alignment horizontal="left" vertical="center"/>
    </xf>
    <xf numFmtId="0" fontId="8" fillId="0" borderId="0" xfId="0" applyFont="1" applyFill="1" applyAlignment="1">
      <alignment horizontal="left" vertical="center"/>
    </xf>
    <xf numFmtId="0" fontId="9" fillId="0" borderId="0" xfId="0" applyFont="1" applyAlignment="1">
      <alignment horizontal="center" vertical="center"/>
    </xf>
    <xf numFmtId="0" fontId="70" fillId="3" borderId="1"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center" vertical="center" wrapText="1"/>
    </xf>
    <xf numFmtId="0" fontId="16" fillId="4" borderId="1" xfId="0" applyFont="1" applyFill="1" applyBorder="1" applyAlignment="1" applyProtection="1">
      <alignment vertical="center" wrapText="1"/>
      <protection locked="0"/>
    </xf>
    <xf numFmtId="0" fontId="16" fillId="4" borderId="1" xfId="0" applyFont="1" applyFill="1" applyBorder="1" applyAlignment="1" applyProtection="1">
      <alignment horizontal="left" vertical="center" wrapText="1"/>
      <protection locked="0"/>
    </xf>
    <xf numFmtId="0" fontId="16" fillId="4" borderId="1" xfId="0" applyFont="1" applyFill="1" applyBorder="1" applyAlignment="1" applyProtection="1">
      <alignment horizontal="center" vertical="center" wrapText="1"/>
      <protection locked="0"/>
    </xf>
    <xf numFmtId="0" fontId="212" fillId="4" borderId="1" xfId="0" applyFont="1" applyFill="1" applyBorder="1" applyAlignment="1" applyProtection="1">
      <alignment horizontal="center" vertical="center" wrapText="1"/>
      <protection locked="0"/>
    </xf>
    <xf numFmtId="0" fontId="8" fillId="4" borderId="1" xfId="0" applyFont="1" applyFill="1" applyBorder="1" applyAlignment="1">
      <alignment vertical="center"/>
    </xf>
    <xf numFmtId="0" fontId="8" fillId="0" borderId="1" xfId="0" applyFont="1" applyFill="1" applyBorder="1" applyAlignment="1">
      <alignment horizontal="center" vertical="center"/>
    </xf>
    <xf numFmtId="0" fontId="5" fillId="0" borderId="1" xfId="0" applyFont="1" applyFill="1" applyBorder="1" applyAlignment="1">
      <alignment vertical="top" wrapText="1"/>
    </xf>
    <xf numFmtId="0" fontId="8" fillId="0" borderId="1" xfId="0" applyFont="1" applyFill="1" applyBorder="1" applyAlignment="1">
      <alignment vertical="center"/>
    </xf>
    <xf numFmtId="0" fontId="9" fillId="0" borderId="1" xfId="0" applyFont="1" applyFill="1" applyBorder="1" applyAlignment="1">
      <alignment horizontal="center" vertical="center"/>
    </xf>
    <xf numFmtId="17" fontId="296" fillId="0" borderId="1" xfId="0" applyNumberFormat="1" applyFont="1" applyBorder="1" applyAlignment="1" applyProtection="1">
      <alignment horizontal="center" vertical="center" wrapText="1"/>
      <protection locked="0"/>
    </xf>
    <xf numFmtId="17" fontId="296" fillId="0" borderId="1" xfId="0" applyNumberFormat="1" applyFont="1" applyFill="1" applyBorder="1" applyAlignment="1" applyProtection="1">
      <alignment horizontal="center" vertical="center"/>
    </xf>
    <xf numFmtId="17" fontId="296" fillId="0" borderId="1" xfId="0" applyNumberFormat="1" applyFont="1" applyFill="1" applyBorder="1" applyAlignment="1" applyProtection="1">
      <alignment horizontal="center" vertical="center"/>
      <protection locked="0"/>
    </xf>
    <xf numFmtId="0" fontId="266" fillId="0" borderId="1" xfId="0" applyNumberFormat="1" applyFont="1" applyFill="1" applyBorder="1" applyAlignment="1" applyProtection="1">
      <alignment horizontal="center" vertical="top" wrapText="1"/>
      <protection hidden="1"/>
    </xf>
    <xf numFmtId="0" fontId="266" fillId="0" borderId="1" xfId="0" applyNumberFormat="1" applyFont="1" applyFill="1" applyBorder="1" applyAlignment="1" applyProtection="1">
      <alignment horizontal="center" vertical="top" textRotation="90" wrapText="1"/>
      <protection hidden="1"/>
    </xf>
    <xf numFmtId="0" fontId="283" fillId="0" borderId="1" xfId="0" applyNumberFormat="1" applyFont="1" applyFill="1" applyBorder="1" applyAlignment="1" applyProtection="1">
      <alignment horizontal="center" vertical="top" textRotation="90" wrapText="1"/>
      <protection hidden="1"/>
    </xf>
    <xf numFmtId="0" fontId="297" fillId="16" borderId="1" xfId="0" applyNumberFormat="1" applyFont="1" applyFill="1" applyBorder="1" applyAlignment="1" applyProtection="1">
      <alignment horizontal="center" vertical="top"/>
      <protection hidden="1"/>
    </xf>
    <xf numFmtId="0" fontId="33" fillId="0" borderId="1" xfId="0" applyFont="1" applyBorder="1" applyAlignment="1">
      <alignment horizontal="center" vertical="center"/>
    </xf>
    <xf numFmtId="0" fontId="33" fillId="0" borderId="1" xfId="0" applyFont="1" applyBorder="1" applyAlignment="1">
      <alignment horizontal="center"/>
    </xf>
    <xf numFmtId="0" fontId="33" fillId="0" borderId="1" xfId="0" applyFont="1" applyBorder="1" applyAlignment="1">
      <alignment horizontal="center" vertical="top" wrapText="1"/>
    </xf>
    <xf numFmtId="0" fontId="41" fillId="0" borderId="1" xfId="0" applyFont="1" applyBorder="1" applyAlignment="1">
      <alignment horizontal="center" vertical="center"/>
    </xf>
    <xf numFmtId="0" fontId="33" fillId="0" borderId="1" xfId="0" applyFont="1" applyBorder="1" applyAlignment="1">
      <alignment horizontal="left" vertical="top" wrapText="1"/>
    </xf>
    <xf numFmtId="0" fontId="33" fillId="0" borderId="1" xfId="0" applyFont="1" applyBorder="1" applyAlignment="1">
      <alignment horizontal="center" vertical="center" wrapText="1"/>
    </xf>
    <xf numFmtId="0" fontId="41" fillId="0" borderId="1" xfId="0" applyFont="1" applyBorder="1"/>
    <xf numFmtId="0" fontId="36" fillId="0" borderId="0" xfId="0" applyFont="1" applyAlignment="1">
      <alignment horizontal="left" vertical="center"/>
    </xf>
    <xf numFmtId="0" fontId="36" fillId="0" borderId="0" xfId="0" applyFont="1" applyAlignment="1">
      <alignment vertical="top" wrapText="1"/>
    </xf>
    <xf numFmtId="1" fontId="0" fillId="4" borderId="1" xfId="0" applyNumberFormat="1" applyFill="1" applyBorder="1" applyAlignment="1" applyProtection="1">
      <alignment horizontal="center" vertical="center" wrapText="1"/>
    </xf>
    <xf numFmtId="0" fontId="184" fillId="0" borderId="0" xfId="0" applyFont="1"/>
    <xf numFmtId="0" fontId="0" fillId="4" borderId="1" xfId="0" applyFill="1" applyBorder="1" applyAlignment="1" applyProtection="1">
      <alignment horizontal="center" vertical="top" wrapText="1"/>
    </xf>
    <xf numFmtId="1" fontId="0" fillId="4" borderId="1" xfId="0" applyNumberFormat="1" applyFont="1" applyFill="1" applyBorder="1" applyAlignment="1" applyProtection="1">
      <alignment horizontal="center" vertical="center" wrapText="1"/>
      <protection locked="0"/>
    </xf>
    <xf numFmtId="1" fontId="260" fillId="4" borderId="1" xfId="0" applyNumberFormat="1" applyFont="1" applyFill="1" applyBorder="1" applyAlignment="1" applyProtection="1">
      <alignment horizontal="center" vertical="center" wrapText="1"/>
      <protection locked="0"/>
    </xf>
    <xf numFmtId="1" fontId="0" fillId="4" borderId="1" xfId="0" applyNumberFormat="1" applyFill="1" applyBorder="1" applyAlignment="1" applyProtection="1">
      <alignment horizontal="center" vertical="center" wrapText="1"/>
      <protection locked="0"/>
    </xf>
    <xf numFmtId="0" fontId="298" fillId="4" borderId="1" xfId="0" applyFont="1" applyFill="1" applyBorder="1" applyAlignment="1" applyProtection="1">
      <alignment horizontal="center" vertical="center"/>
    </xf>
    <xf numFmtId="0" fontId="258" fillId="4" borderId="14" xfId="0" applyFont="1" applyFill="1" applyBorder="1" applyAlignment="1" applyProtection="1">
      <alignment horizontal="center" vertical="center"/>
    </xf>
    <xf numFmtId="1" fontId="96" fillId="4" borderId="1" xfId="0" applyNumberFormat="1" applyFont="1" applyFill="1" applyBorder="1" applyAlignment="1" applyProtection="1">
      <alignment horizontal="center" vertical="center" wrapText="1"/>
      <protection locked="0"/>
    </xf>
    <xf numFmtId="1" fontId="96" fillId="4" borderId="1" xfId="0" applyNumberFormat="1" applyFont="1" applyFill="1" applyBorder="1" applyAlignment="1" applyProtection="1">
      <alignment horizontal="center" vertical="center" wrapText="1"/>
    </xf>
    <xf numFmtId="0" fontId="36" fillId="0" borderId="0" xfId="0" applyFont="1" applyAlignment="1">
      <alignment vertical="top" wrapText="1"/>
    </xf>
    <xf numFmtId="0" fontId="0" fillId="4" borderId="1" xfId="0" applyFill="1" applyBorder="1" applyAlignment="1" applyProtection="1">
      <alignment horizontal="center" vertical="top" wrapText="1"/>
    </xf>
    <xf numFmtId="0" fontId="258" fillId="4" borderId="0" xfId="0" applyFont="1" applyFill="1" applyAlignment="1" applyProtection="1">
      <alignment horizontal="center"/>
    </xf>
    <xf numFmtId="0" fontId="33" fillId="3" borderId="0" xfId="0" applyFont="1" applyFill="1" applyAlignment="1" applyProtection="1">
      <alignment horizontal="center"/>
      <protection locked="0"/>
    </xf>
    <xf numFmtId="1" fontId="5" fillId="4" borderId="1" xfId="0" applyNumberFormat="1" applyFont="1" applyFill="1" applyBorder="1" applyAlignment="1" applyProtection="1">
      <alignment horizontal="center" vertical="top" wrapText="1"/>
      <protection locked="0"/>
    </xf>
    <xf numFmtId="1" fontId="260" fillId="4" borderId="1" xfId="0" applyNumberFormat="1" applyFont="1" applyFill="1" applyBorder="1" applyAlignment="1" applyProtection="1">
      <alignment horizontal="center" vertical="top" wrapText="1"/>
      <protection locked="0"/>
    </xf>
    <xf numFmtId="1" fontId="23" fillId="4" borderId="1" xfId="0" applyNumberFormat="1" applyFont="1" applyFill="1" applyBorder="1" applyAlignment="1" applyProtection="1">
      <alignment horizontal="center" vertical="center" wrapText="1"/>
      <protection locked="0"/>
    </xf>
    <xf numFmtId="0" fontId="267" fillId="4" borderId="11" xfId="0" applyFont="1" applyFill="1" applyBorder="1" applyAlignment="1" applyProtection="1">
      <alignment horizontal="center" vertical="center"/>
    </xf>
    <xf numFmtId="0" fontId="96" fillId="4" borderId="1" xfId="0" applyFont="1" applyFill="1" applyBorder="1" applyAlignment="1" applyProtection="1">
      <alignment horizontal="center" vertical="top" wrapText="1"/>
    </xf>
    <xf numFmtId="1" fontId="5" fillId="4" borderId="1" xfId="0" applyNumberFormat="1" applyFont="1" applyFill="1" applyBorder="1" applyAlignment="1" applyProtection="1">
      <alignment horizontal="center" vertical="center" wrapText="1"/>
      <protection locked="0"/>
    </xf>
    <xf numFmtId="0" fontId="69" fillId="3" borderId="1" xfId="0" applyFont="1" applyFill="1" applyBorder="1" applyAlignment="1" applyProtection="1">
      <alignment horizontal="center"/>
      <protection locked="0"/>
    </xf>
    <xf numFmtId="0" fontId="69" fillId="4" borderId="1" xfId="0" applyFont="1" applyFill="1" applyBorder="1" applyAlignment="1" applyProtection="1">
      <alignment horizontal="center"/>
    </xf>
    <xf numFmtId="0" fontId="258" fillId="4" borderId="0" xfId="0" applyFont="1" applyFill="1" applyAlignment="1" applyProtection="1">
      <alignment horizontal="center"/>
    </xf>
    <xf numFmtId="0" fontId="0" fillId="4" borderId="1" xfId="0" applyFill="1" applyBorder="1" applyAlignment="1" applyProtection="1">
      <alignment horizontal="center" vertical="top" wrapText="1"/>
    </xf>
    <xf numFmtId="0" fontId="36" fillId="0" borderId="0" xfId="0" applyFont="1" applyAlignment="1">
      <alignment vertical="top" wrapText="1"/>
    </xf>
    <xf numFmtId="1" fontId="14" fillId="4" borderId="1" xfId="0" applyNumberFormat="1" applyFont="1" applyFill="1" applyBorder="1" applyAlignment="1" applyProtection="1">
      <alignment horizontal="center" vertical="center" wrapText="1"/>
      <protection locked="0"/>
    </xf>
    <xf numFmtId="0" fontId="33" fillId="0" borderId="1" xfId="0" applyFont="1" applyBorder="1" applyAlignment="1">
      <alignment horizontal="center" vertical="center"/>
    </xf>
    <xf numFmtId="0" fontId="30" fillId="0" borderId="0" xfId="0" applyFont="1" applyAlignment="1">
      <alignment vertical="center"/>
    </xf>
    <xf numFmtId="0" fontId="171" fillId="4" borderId="1" xfId="0" applyFont="1" applyFill="1" applyBorder="1" applyAlignment="1" applyProtection="1">
      <alignment vertical="center"/>
      <protection locked="0"/>
    </xf>
    <xf numFmtId="1" fontId="38" fillId="4" borderId="1" xfId="0" applyNumberFormat="1" applyFont="1" applyFill="1" applyBorder="1" applyAlignment="1" applyProtection="1">
      <alignment horizontal="center" vertical="center"/>
    </xf>
    <xf numFmtId="0" fontId="34" fillId="4" borderId="1" xfId="0" applyFont="1" applyFill="1" applyBorder="1" applyAlignment="1" applyProtection="1">
      <alignment vertical="center"/>
      <protection locked="0"/>
    </xf>
    <xf numFmtId="0" fontId="36" fillId="3" borderId="0" xfId="0" applyFont="1" applyFill="1" applyAlignment="1" applyProtection="1">
      <alignment horizontal="left" vertical="top" wrapText="1"/>
      <protection locked="0"/>
    </xf>
    <xf numFmtId="0" fontId="36" fillId="0" borderId="0" xfId="0" applyFont="1" applyAlignment="1">
      <alignment vertical="top" wrapText="1"/>
    </xf>
    <xf numFmtId="0" fontId="12" fillId="0" borderId="0" xfId="0" applyFont="1"/>
    <xf numFmtId="0" fontId="20" fillId="0" borderId="0" xfId="0" applyFont="1" applyAlignment="1"/>
    <xf numFmtId="0" fontId="21" fillId="0" borderId="0" xfId="0" applyFont="1" applyBorder="1" applyAlignment="1">
      <alignment horizontal="left"/>
    </xf>
    <xf numFmtId="0" fontId="21" fillId="0" borderId="0" xfId="0" applyFont="1" applyBorder="1" applyAlignment="1">
      <alignment horizontal="center" vertical="top"/>
    </xf>
    <xf numFmtId="0" fontId="21" fillId="0" borderId="0" xfId="0" applyFont="1" applyBorder="1" applyAlignment="1">
      <alignment horizontal="center"/>
    </xf>
    <xf numFmtId="0" fontId="21" fillId="0" borderId="0" xfId="0" applyFont="1" applyBorder="1" applyAlignment="1">
      <alignment horizontal="center" vertical="center"/>
    </xf>
    <xf numFmtId="14" fontId="27" fillId="0" borderId="0" xfId="0" applyNumberFormat="1" applyFont="1" applyBorder="1" applyAlignment="1">
      <alignment horizontal="center"/>
    </xf>
    <xf numFmtId="0" fontId="303" fillId="4" borderId="1" xfId="0" applyFont="1" applyFill="1" applyBorder="1" applyAlignment="1" applyProtection="1">
      <alignment vertical="top"/>
      <protection locked="0"/>
    </xf>
    <xf numFmtId="0" fontId="108" fillId="6" borderId="1" xfId="0" applyFont="1" applyFill="1" applyBorder="1" applyAlignment="1" applyProtection="1">
      <alignment horizontal="left" vertical="top" wrapText="1"/>
    </xf>
    <xf numFmtId="0" fontId="70" fillId="3" borderId="4" xfId="0" applyFont="1" applyFill="1" applyBorder="1" applyAlignment="1" applyProtection="1">
      <alignment vertical="center" wrapText="1"/>
      <protection hidden="1"/>
    </xf>
    <xf numFmtId="0" fontId="70" fillId="3" borderId="5" xfId="0" applyFont="1" applyFill="1" applyBorder="1" applyAlignment="1" applyProtection="1">
      <alignment vertical="center" wrapText="1"/>
      <protection hidden="1"/>
    </xf>
    <xf numFmtId="0" fontId="9" fillId="0" borderId="1" xfId="0" applyFont="1" applyBorder="1" applyAlignment="1">
      <alignment horizontal="center"/>
    </xf>
    <xf numFmtId="0" fontId="70" fillId="3" borderId="3" xfId="0" applyFont="1" applyFill="1" applyBorder="1" applyAlignment="1" applyProtection="1">
      <alignment horizontal="center" vertical="center" wrapText="1"/>
      <protection hidden="1"/>
    </xf>
    <xf numFmtId="0" fontId="9" fillId="0" borderId="3" xfId="0" applyFont="1" applyBorder="1" applyAlignment="1">
      <alignment horizontal="center"/>
    </xf>
    <xf numFmtId="0" fontId="28" fillId="7" borderId="1" xfId="0" applyFont="1" applyFill="1" applyBorder="1" applyAlignment="1" applyProtection="1">
      <alignment horizontal="left" vertical="top"/>
    </xf>
    <xf numFmtId="0" fontId="70" fillId="3" borderId="1" xfId="0" applyFont="1" applyFill="1" applyBorder="1" applyAlignment="1" applyProtection="1">
      <alignment vertical="center" wrapText="1"/>
      <protection hidden="1"/>
    </xf>
    <xf numFmtId="0" fontId="96" fillId="7" borderId="1" xfId="0" applyFont="1" applyFill="1" applyBorder="1" applyAlignment="1">
      <alignment horizontal="left" vertical="center"/>
    </xf>
    <xf numFmtId="1" fontId="169" fillId="3" borderId="5" xfId="0" applyNumberFormat="1" applyFont="1" applyFill="1" applyBorder="1" applyAlignment="1" applyProtection="1">
      <alignment horizontal="left" vertical="top" wrapText="1"/>
      <protection locked="0"/>
    </xf>
    <xf numFmtId="1" fontId="31" fillId="3" borderId="5" xfId="0" applyNumberFormat="1" applyFont="1" applyFill="1" applyBorder="1" applyAlignment="1" applyProtection="1">
      <alignment horizontal="left" vertical="top"/>
      <protection locked="0"/>
    </xf>
    <xf numFmtId="0" fontId="31" fillId="0" borderId="1" xfId="0" applyFont="1" applyBorder="1" applyAlignment="1">
      <alignment vertical="top"/>
    </xf>
    <xf numFmtId="0" fontId="102" fillId="4" borderId="0" xfId="0" applyFont="1" applyFill="1" applyAlignment="1" applyProtection="1">
      <alignment horizontal="center"/>
    </xf>
    <xf numFmtId="0" fontId="33" fillId="0" borderId="1" xfId="0" applyFont="1" applyBorder="1" applyAlignment="1">
      <alignment horizontal="center" vertical="center"/>
    </xf>
    <xf numFmtId="0" fontId="33" fillId="0" borderId="1" xfId="0" applyFont="1" applyBorder="1" applyAlignment="1">
      <alignment horizontal="center"/>
    </xf>
    <xf numFmtId="0" fontId="33" fillId="0" borderId="1" xfId="0" applyFont="1" applyBorder="1" applyAlignment="1">
      <alignment horizontal="center" vertical="top" wrapText="1"/>
    </xf>
    <xf numFmtId="0" fontId="41" fillId="0" borderId="1" xfId="0" applyFont="1" applyBorder="1" applyAlignment="1">
      <alignment horizontal="center" vertical="center"/>
    </xf>
    <xf numFmtId="0" fontId="305" fillId="4" borderId="1" xfId="0" applyFont="1" applyFill="1" applyBorder="1" applyAlignment="1" applyProtection="1">
      <alignment vertical="top"/>
      <protection locked="0"/>
    </xf>
    <xf numFmtId="0" fontId="27" fillId="4" borderId="1" xfId="0" applyFont="1" applyFill="1" applyBorder="1" applyAlignment="1" applyProtection="1">
      <alignment horizontal="right" vertical="top"/>
      <protection locked="0"/>
    </xf>
    <xf numFmtId="0" fontId="27" fillId="4" borderId="1" xfId="0" applyFont="1" applyFill="1" applyBorder="1" applyAlignment="1" applyProtection="1">
      <alignment horizontal="center" vertical="top"/>
      <protection locked="0"/>
    </xf>
    <xf numFmtId="0" fontId="27" fillId="4" borderId="1" xfId="0" applyFont="1" applyFill="1" applyBorder="1" applyAlignment="1">
      <alignment vertical="top"/>
    </xf>
    <xf numFmtId="0" fontId="302" fillId="4" borderId="1" xfId="0" applyFont="1" applyFill="1" applyBorder="1" applyAlignment="1" applyProtection="1">
      <alignment vertical="top"/>
      <protection locked="0"/>
    </xf>
    <xf numFmtId="0" fontId="30" fillId="0" borderId="0" xfId="0" applyFont="1" applyAlignment="1">
      <alignment horizontal="left"/>
    </xf>
    <xf numFmtId="0" fontId="30" fillId="4" borderId="0" xfId="0" applyFont="1" applyFill="1" applyAlignment="1" applyProtection="1">
      <alignment horizontal="left"/>
      <protection locked="0"/>
    </xf>
    <xf numFmtId="0" fontId="8" fillId="3" borderId="1" xfId="0" applyFont="1" applyFill="1" applyBorder="1" applyAlignment="1" applyProtection="1">
      <alignment horizontal="center"/>
      <protection locked="0"/>
    </xf>
    <xf numFmtId="0" fontId="38" fillId="3" borderId="0" xfId="0" applyFont="1" applyFill="1" applyAlignment="1" applyProtection="1">
      <alignment vertical="top"/>
      <protection locked="0"/>
    </xf>
    <xf numFmtId="0" fontId="6" fillId="0" borderId="0" xfId="0" applyFont="1" applyAlignment="1">
      <alignment horizontal="left" vertical="top"/>
    </xf>
    <xf numFmtId="0" fontId="15" fillId="0" borderId="0" xfId="0" applyFont="1"/>
    <xf numFmtId="0" fontId="15" fillId="0" borderId="0" xfId="0" applyFont="1" applyAlignment="1">
      <alignment horizontal="left"/>
    </xf>
    <xf numFmtId="0" fontId="0" fillId="4" borderId="0" xfId="0" applyFill="1" applyProtection="1">
      <protection locked="0"/>
    </xf>
    <xf numFmtId="0" fontId="3" fillId="4" borderId="0" xfId="0" applyFont="1" applyFill="1" applyProtection="1">
      <protection locked="0"/>
    </xf>
    <xf numFmtId="0" fontId="186" fillId="0" borderId="0" xfId="0" applyFont="1" applyAlignment="1"/>
    <xf numFmtId="0" fontId="12" fillId="4" borderId="0" xfId="0" applyFont="1" applyFill="1" applyProtection="1">
      <protection locked="0"/>
    </xf>
    <xf numFmtId="0" fontId="12" fillId="4" borderId="0" xfId="0" applyFont="1" applyFill="1"/>
    <xf numFmtId="0" fontId="27" fillId="4" borderId="0" xfId="0" applyFont="1" applyFill="1"/>
    <xf numFmtId="0" fontId="36" fillId="0" borderId="0" xfId="0" applyFont="1" applyAlignment="1">
      <alignment vertical="top" wrapText="1"/>
    </xf>
    <xf numFmtId="0" fontId="36" fillId="0" borderId="0" xfId="0" applyFont="1" applyAlignment="1">
      <alignment horizontal="left" vertical="top"/>
    </xf>
    <xf numFmtId="0" fontId="36" fillId="0" borderId="0" xfId="0" applyFont="1" applyAlignment="1">
      <alignment horizontal="left" vertical="top"/>
    </xf>
    <xf numFmtId="0" fontId="36" fillId="0" borderId="0" xfId="0" applyFont="1" applyAlignment="1">
      <alignment vertical="top" wrapText="1"/>
    </xf>
    <xf numFmtId="0" fontId="36" fillId="0" borderId="0" xfId="0" applyFont="1" applyAlignment="1">
      <alignment vertical="top" wrapText="1"/>
    </xf>
    <xf numFmtId="0" fontId="36" fillId="0" borderId="0" xfId="0" applyFont="1" applyAlignment="1">
      <alignment horizontal="left" vertical="top"/>
    </xf>
    <xf numFmtId="0" fontId="30" fillId="0" borderId="1" xfId="0" applyFont="1" applyBorder="1" applyAlignment="1">
      <alignment horizontal="center" vertical="center"/>
    </xf>
    <xf numFmtId="0" fontId="30" fillId="0" borderId="0" xfId="0" applyFont="1" applyAlignment="1">
      <alignment vertical="center"/>
    </xf>
    <xf numFmtId="0" fontId="100" fillId="0" borderId="0" xfId="0" applyFont="1" applyAlignment="1">
      <alignment horizontal="center"/>
    </xf>
    <xf numFmtId="0" fontId="33" fillId="0" borderId="0" xfId="0" applyFont="1" applyBorder="1" applyAlignment="1">
      <alignment horizontal="center" vertical="center"/>
    </xf>
    <xf numFmtId="0" fontId="21" fillId="3" borderId="0" xfId="0" applyNumberFormat="1" applyFont="1" applyFill="1" applyAlignment="1" applyProtection="1">
      <alignment vertical="top"/>
      <protection locked="0"/>
    </xf>
    <xf numFmtId="0" fontId="100" fillId="4" borderId="1" xfId="0" applyFont="1" applyFill="1" applyBorder="1" applyAlignment="1" applyProtection="1">
      <alignment horizontal="center" vertical="center"/>
      <protection locked="0"/>
    </xf>
    <xf numFmtId="0" fontId="100" fillId="4" borderId="1" xfId="0" applyFont="1" applyFill="1" applyBorder="1" applyAlignment="1" applyProtection="1">
      <alignment horizontal="left" vertical="center"/>
      <protection locked="0"/>
    </xf>
    <xf numFmtId="14" fontId="108" fillId="4" borderId="1" xfId="0" applyNumberFormat="1" applyFont="1" applyFill="1" applyBorder="1" applyAlignment="1" applyProtection="1">
      <alignment horizontal="center" vertical="center"/>
      <protection locked="0"/>
    </xf>
    <xf numFmtId="0" fontId="41" fillId="4" borderId="1" xfId="0" applyFont="1" applyFill="1" applyBorder="1" applyAlignment="1" applyProtection="1">
      <alignment horizontal="center" vertical="center"/>
      <protection locked="0"/>
    </xf>
    <xf numFmtId="0" fontId="103" fillId="4" borderId="1" xfId="0" applyFont="1" applyFill="1" applyBorder="1" applyAlignment="1" applyProtection="1">
      <alignment horizontal="center" vertical="center"/>
      <protection locked="0"/>
    </xf>
    <xf numFmtId="0" fontId="100" fillId="4" borderId="1" xfId="0" applyFont="1" applyFill="1" applyBorder="1" applyAlignment="1" applyProtection="1">
      <alignment horizontal="center" vertical="top"/>
      <protection locked="0"/>
    </xf>
    <xf numFmtId="0" fontId="100" fillId="4" borderId="1" xfId="0" applyFont="1" applyFill="1" applyBorder="1" applyAlignment="1" applyProtection="1">
      <alignment horizontal="left" vertical="top" wrapText="1"/>
      <protection locked="0"/>
    </xf>
    <xf numFmtId="0" fontId="133" fillId="0" borderId="0" xfId="0" applyFont="1" applyBorder="1" applyAlignment="1">
      <alignment horizontal="center" vertical="center"/>
    </xf>
    <xf numFmtId="0" fontId="193" fillId="3" borderId="1" xfId="0" applyFont="1" applyFill="1" applyBorder="1" applyAlignment="1" applyProtection="1">
      <alignment horizontal="left"/>
      <protection locked="0"/>
    </xf>
    <xf numFmtId="0" fontId="0" fillId="3" borderId="0" xfId="0" applyFill="1" applyBorder="1" applyAlignment="1" applyProtection="1">
      <alignment horizontal="center"/>
      <protection locked="0"/>
    </xf>
    <xf numFmtId="0" fontId="36" fillId="0" borderId="1" xfId="0" applyFont="1" applyBorder="1" applyAlignment="1">
      <alignment horizontal="center" vertical="top" wrapText="1"/>
    </xf>
    <xf numFmtId="0" fontId="124" fillId="3" borderId="4" xfId="0" applyFont="1" applyFill="1" applyBorder="1" applyAlignment="1" applyProtection="1">
      <alignment vertical="center"/>
      <protection locked="0"/>
    </xf>
    <xf numFmtId="0" fontId="124" fillId="3" borderId="15" xfId="0" applyFont="1" applyFill="1" applyBorder="1" applyAlignment="1" applyProtection="1">
      <alignment vertical="center"/>
      <protection locked="0"/>
    </xf>
    <xf numFmtId="0" fontId="124" fillId="3" borderId="5" xfId="0" applyFont="1" applyFill="1" applyBorder="1" applyAlignment="1" applyProtection="1">
      <alignment vertical="center"/>
      <protection locked="0"/>
    </xf>
    <xf numFmtId="0" fontId="124" fillId="0" borderId="4" xfId="0" applyFont="1" applyBorder="1" applyAlignment="1">
      <alignment vertical="center"/>
    </xf>
    <xf numFmtId="0" fontId="124" fillId="0" borderId="15" xfId="0" applyFont="1" applyBorder="1" applyAlignment="1">
      <alignment vertical="center"/>
    </xf>
    <xf numFmtId="0" fontId="124" fillId="0" borderId="5" xfId="0" applyFont="1" applyBorder="1" applyAlignment="1">
      <alignment vertical="center"/>
    </xf>
    <xf numFmtId="0" fontId="36" fillId="3" borderId="0" xfId="0" applyFont="1" applyFill="1" applyAlignment="1" applyProtection="1">
      <alignment horizontal="left" vertical="top" wrapText="1"/>
      <protection locked="0"/>
    </xf>
    <xf numFmtId="0" fontId="36" fillId="0" borderId="0" xfId="0" applyFont="1" applyAlignment="1">
      <alignment vertical="top" wrapText="1"/>
    </xf>
    <xf numFmtId="0" fontId="12" fillId="3" borderId="0" xfId="0" applyFont="1" applyFill="1" applyAlignment="1" applyProtection="1">
      <alignment horizontal="center"/>
      <protection locked="0"/>
    </xf>
    <xf numFmtId="0" fontId="200" fillId="3" borderId="0" xfId="0" applyFont="1" applyFill="1" applyAlignment="1" applyProtection="1">
      <alignment horizontal="center"/>
      <protection locked="0"/>
    </xf>
    <xf numFmtId="0" fontId="43" fillId="3" borderId="0" xfId="0" applyFont="1" applyFill="1" applyAlignment="1" applyProtection="1">
      <alignment vertical="top" wrapText="1"/>
      <protection locked="0"/>
    </xf>
    <xf numFmtId="0" fontId="27" fillId="3" borderId="1" xfId="0" applyFont="1" applyFill="1" applyBorder="1" applyAlignment="1" applyProtection="1">
      <alignment vertical="top" wrapText="1"/>
      <protection locked="0"/>
    </xf>
    <xf numFmtId="0" fontId="61" fillId="0" borderId="0" xfId="0" applyFont="1" applyAlignment="1">
      <alignment horizontal="center"/>
    </xf>
    <xf numFmtId="0" fontId="21" fillId="3" borderId="0" xfId="0" applyFont="1" applyFill="1" applyAlignment="1" applyProtection="1">
      <alignment horizontal="left"/>
      <protection locked="0"/>
    </xf>
    <xf numFmtId="0" fontId="100" fillId="0" borderId="0" xfId="0" applyFont="1" applyAlignment="1">
      <alignment horizontal="center"/>
    </xf>
    <xf numFmtId="0" fontId="33" fillId="0" borderId="0" xfId="0" applyFont="1" applyBorder="1" applyAlignment="1">
      <alignment horizontal="center" vertical="center"/>
    </xf>
    <xf numFmtId="0" fontId="33" fillId="3" borderId="0" xfId="0" applyFont="1" applyFill="1" applyAlignment="1" applyProtection="1">
      <protection locked="0"/>
    </xf>
    <xf numFmtId="0" fontId="41" fillId="3" borderId="0" xfId="0" applyFont="1" applyFill="1" applyAlignment="1" applyProtection="1">
      <alignment horizontal="center" vertical="top"/>
      <protection locked="0"/>
    </xf>
    <xf numFmtId="0" fontId="33" fillId="0" borderId="0" xfId="0" applyFont="1" applyAlignment="1">
      <alignment horizontal="center" vertical="top"/>
    </xf>
    <xf numFmtId="0" fontId="110" fillId="0" borderId="0" xfId="0" applyFont="1" applyAlignment="1">
      <alignment horizontal="center" vertical="top"/>
    </xf>
    <xf numFmtId="0" fontId="20" fillId="0" borderId="0" xfId="0" applyFont="1" applyAlignment="1">
      <alignment horizontal="center"/>
    </xf>
    <xf numFmtId="0" fontId="176" fillId="3" borderId="1" xfId="0" applyFont="1" applyFill="1" applyBorder="1" applyAlignment="1" applyProtection="1">
      <alignment vertical="top" wrapText="1"/>
      <protection locked="0"/>
    </xf>
    <xf numFmtId="0" fontId="27" fillId="0" borderId="1" xfId="0" applyFont="1" applyBorder="1" applyAlignment="1">
      <alignment vertical="center" wrapText="1"/>
    </xf>
    <xf numFmtId="0" fontId="21" fillId="0" borderId="0" xfId="0" applyFont="1" applyAlignment="1">
      <alignment horizontal="left"/>
    </xf>
    <xf numFmtId="0" fontId="21" fillId="0" borderId="0" xfId="0" applyFont="1" applyAlignment="1">
      <alignment horizontal="center" vertical="center"/>
    </xf>
    <xf numFmtId="0" fontId="21" fillId="0" borderId="0" xfId="0" applyFont="1" applyAlignment="1">
      <alignment horizontal="center"/>
    </xf>
    <xf numFmtId="0" fontId="21" fillId="4" borderId="0" xfId="0" applyFont="1" applyFill="1" applyAlignment="1" applyProtection="1">
      <protection locked="0"/>
    </xf>
    <xf numFmtId="0" fontId="21" fillId="4" borderId="0" xfId="0" applyFont="1" applyFill="1" applyAlignment="1" applyProtection="1">
      <alignment horizontal="center"/>
      <protection locked="0"/>
    </xf>
    <xf numFmtId="0" fontId="21" fillId="4" borderId="0" xfId="0" applyFont="1" applyFill="1" applyAlignment="1" applyProtection="1">
      <alignment horizontal="left"/>
      <protection locked="0"/>
    </xf>
    <xf numFmtId="0" fontId="33" fillId="0" borderId="0" xfId="0" applyFont="1" applyBorder="1" applyAlignment="1">
      <alignment horizontal="center" vertical="center"/>
    </xf>
    <xf numFmtId="0" fontId="100" fillId="0" borderId="0" xfId="0" applyFont="1" applyAlignment="1">
      <alignment horizontal="center"/>
    </xf>
    <xf numFmtId="0" fontId="117" fillId="0" borderId="0" xfId="0" applyFont="1" applyAlignment="1" applyProtection="1">
      <alignment horizontal="center" vertical="center" wrapText="1"/>
      <protection locked="0"/>
    </xf>
    <xf numFmtId="0" fontId="22" fillId="3" borderId="1" xfId="0" applyFont="1" applyFill="1" applyBorder="1" applyAlignment="1" applyProtection="1">
      <alignment vertical="top"/>
      <protection locked="0"/>
    </xf>
    <xf numFmtId="0" fontId="13" fillId="3" borderId="1" xfId="0" applyFont="1" applyFill="1" applyBorder="1" applyAlignment="1" applyProtection="1">
      <alignment vertical="center"/>
      <protection locked="0"/>
    </xf>
    <xf numFmtId="0" fontId="23" fillId="3" borderId="1" xfId="0" applyFont="1" applyFill="1" applyBorder="1" applyAlignment="1" applyProtection="1">
      <alignment vertical="center" wrapText="1"/>
      <protection locked="0"/>
    </xf>
    <xf numFmtId="0" fontId="4" fillId="3" borderId="15" xfId="0" applyFont="1" applyFill="1" applyBorder="1" applyAlignment="1" applyProtection="1">
      <alignment horizontal="left" wrapText="1"/>
      <protection locked="0"/>
    </xf>
    <xf numFmtId="0" fontId="20" fillId="0" borderId="0" xfId="0" applyFont="1" applyAlignment="1" applyProtection="1">
      <alignment vertical="top"/>
      <protection locked="0"/>
    </xf>
    <xf numFmtId="0" fontId="35" fillId="0" borderId="0" xfId="0" applyFont="1" applyAlignment="1">
      <alignment horizontal="center"/>
    </xf>
    <xf numFmtId="0" fontId="35" fillId="0" borderId="0" xfId="0" applyFont="1" applyAlignment="1">
      <alignment horizontal="center" vertical="center"/>
    </xf>
    <xf numFmtId="0" fontId="35" fillId="0" borderId="14" xfId="0" applyFont="1" applyBorder="1" applyAlignment="1">
      <alignment horizontal="center" vertical="center"/>
    </xf>
    <xf numFmtId="0" fontId="35" fillId="0" borderId="1" xfId="0" applyFont="1" applyBorder="1" applyAlignment="1">
      <alignment horizontal="center"/>
    </xf>
    <xf numFmtId="0" fontId="35" fillId="0" borderId="1" xfId="0" applyFont="1" applyBorder="1" applyAlignment="1">
      <alignment horizontal="center"/>
    </xf>
    <xf numFmtId="0" fontId="170" fillId="3" borderId="1" xfId="0" applyFont="1" applyFill="1" applyBorder="1" applyAlignment="1" applyProtection="1">
      <alignment horizontal="left" vertical="top" wrapText="1"/>
      <protection locked="0"/>
    </xf>
    <xf numFmtId="0" fontId="182" fillId="3" borderId="1" xfId="0" applyFont="1" applyFill="1" applyBorder="1" applyAlignment="1" applyProtection="1">
      <alignment horizontal="left" vertical="top" wrapText="1"/>
      <protection locked="0"/>
    </xf>
    <xf numFmtId="0" fontId="174" fillId="3" borderId="1" xfId="0" applyFont="1" applyFill="1" applyBorder="1" applyAlignment="1" applyProtection="1">
      <alignment horizontal="left" vertical="top" wrapText="1"/>
      <protection locked="0"/>
    </xf>
    <xf numFmtId="0" fontId="106" fillId="3" borderId="1" xfId="0" applyFont="1" applyFill="1" applyBorder="1" applyAlignment="1" applyProtection="1">
      <alignment horizontal="left" vertical="center" wrapText="1"/>
      <protection locked="0"/>
    </xf>
    <xf numFmtId="0" fontId="36" fillId="0" borderId="0" xfId="0" applyFont="1" applyAlignment="1" applyProtection="1">
      <alignment horizontal="left" vertical="top"/>
      <protection locked="0"/>
    </xf>
    <xf numFmtId="0" fontId="1" fillId="3" borderId="1" xfId="0" quotePrefix="1" applyFont="1" applyFill="1" applyBorder="1" applyAlignment="1" applyProtection="1">
      <alignment vertical="top" wrapText="1"/>
      <protection locked="0"/>
    </xf>
    <xf numFmtId="0" fontId="100" fillId="0" borderId="0" xfId="0" applyFont="1" applyAlignment="1">
      <alignment horizontal="center"/>
    </xf>
    <xf numFmtId="0" fontId="33" fillId="0" borderId="0" xfId="0" applyFont="1" applyBorder="1" applyAlignment="1">
      <alignment horizontal="center" vertical="center"/>
    </xf>
    <xf numFmtId="0" fontId="100" fillId="4" borderId="1" xfId="0" applyFont="1" applyFill="1" applyBorder="1" applyAlignment="1" applyProtection="1">
      <alignment horizontal="center" vertical="center" wrapText="1"/>
      <protection locked="0"/>
    </xf>
    <xf numFmtId="0" fontId="15" fillId="0" borderId="0" xfId="0" applyFont="1" applyAlignment="1">
      <alignment horizontal="center"/>
    </xf>
    <xf numFmtId="0" fontId="18" fillId="0" borderId="0" xfId="0" applyFont="1" applyAlignment="1">
      <alignment horizontal="left" vertical="top" wrapText="1"/>
    </xf>
    <xf numFmtId="0" fontId="12" fillId="0" borderId="0" xfId="0" applyFont="1" applyAlignment="1">
      <alignment horizontal="right" vertical="top"/>
    </xf>
    <xf numFmtId="0" fontId="12" fillId="3" borderId="1" xfId="0" applyFont="1" applyFill="1" applyBorder="1" applyAlignment="1" applyProtection="1">
      <alignment horizontal="center"/>
      <protection locked="0"/>
    </xf>
    <xf numFmtId="0" fontId="18" fillId="0" borderId="0" xfId="0" applyFont="1" applyAlignment="1"/>
    <xf numFmtId="0" fontId="18" fillId="0" borderId="0" xfId="0" applyFont="1" applyAlignment="1">
      <alignment horizontal="left" vertical="top"/>
    </xf>
    <xf numFmtId="0" fontId="176" fillId="0" borderId="0" xfId="0" applyFont="1" applyAlignment="1">
      <alignment horizontal="left" vertical="top"/>
    </xf>
    <xf numFmtId="0" fontId="33" fillId="0" borderId="1" xfId="0" applyFont="1" applyBorder="1" applyAlignment="1">
      <alignment horizontal="center" vertical="top" wrapText="1"/>
    </xf>
    <xf numFmtId="0" fontId="33" fillId="0" borderId="1" xfId="0" applyFont="1" applyBorder="1" applyAlignment="1">
      <alignment horizontal="center" vertical="center"/>
    </xf>
    <xf numFmtId="0" fontId="33" fillId="0" borderId="1" xfId="0" applyFont="1" applyBorder="1" applyAlignment="1">
      <alignment horizontal="center"/>
    </xf>
    <xf numFmtId="0" fontId="41" fillId="0" borderId="1" xfId="0" applyFont="1" applyBorder="1" applyAlignment="1">
      <alignment horizontal="center" vertical="center"/>
    </xf>
    <xf numFmtId="0" fontId="79" fillId="0" borderId="0" xfId="0" applyFont="1" applyAlignment="1">
      <alignment vertical="center"/>
    </xf>
    <xf numFmtId="0" fontId="30" fillId="0" borderId="0" xfId="0" applyFont="1" applyAlignment="1">
      <alignment horizontal="center" vertical="center"/>
    </xf>
    <xf numFmtId="0" fontId="30" fillId="4" borderId="0" xfId="0" applyFont="1" applyFill="1" applyAlignment="1" applyProtection="1">
      <alignment horizontal="left" vertical="center"/>
      <protection locked="0"/>
    </xf>
    <xf numFmtId="0" fontId="30" fillId="0" borderId="0" xfId="0" applyFont="1" applyAlignment="1">
      <alignment vertical="center"/>
    </xf>
    <xf numFmtId="0" fontId="91" fillId="3" borderId="1" xfId="0" applyFont="1" applyFill="1" applyBorder="1" applyAlignment="1" applyProtection="1">
      <alignment horizontal="left" vertical="top" wrapText="1"/>
      <protection locked="0"/>
    </xf>
    <xf numFmtId="0" fontId="310" fillId="0" borderId="0" xfId="0" applyFont="1"/>
    <xf numFmtId="0" fontId="311" fillId="5" borderId="1" xfId="0" applyFont="1" applyFill="1" applyBorder="1" applyAlignment="1" applyProtection="1">
      <alignment horizontal="left" vertical="center"/>
      <protection locked="0"/>
    </xf>
    <xf numFmtId="0" fontId="82" fillId="3" borderId="1" xfId="0" applyFont="1" applyFill="1" applyBorder="1" applyAlignment="1" applyProtection="1">
      <alignment horizontal="left" vertical="top" wrapText="1"/>
      <protection locked="0"/>
    </xf>
    <xf numFmtId="0" fontId="33" fillId="3" borderId="1" xfId="0" applyFont="1" applyFill="1" applyBorder="1" applyAlignment="1" applyProtection="1">
      <alignment horizontal="left" vertical="top" wrapText="1"/>
      <protection locked="0"/>
    </xf>
    <xf numFmtId="14" fontId="107" fillId="3" borderId="1" xfId="0" applyNumberFormat="1" applyFont="1" applyFill="1" applyBorder="1" applyAlignment="1" applyProtection="1">
      <alignment horizontal="left" vertical="top" wrapText="1"/>
      <protection locked="0" hidden="1"/>
    </xf>
    <xf numFmtId="1" fontId="64" fillId="3" borderId="1" xfId="0" applyNumberFormat="1" applyFont="1" applyFill="1" applyBorder="1" applyAlignment="1" applyProtection="1">
      <alignment horizontal="center" vertical="top" wrapText="1"/>
      <protection locked="0"/>
    </xf>
    <xf numFmtId="1" fontId="14" fillId="3" borderId="1" xfId="0" applyNumberFormat="1" applyFont="1" applyFill="1" applyBorder="1" applyAlignment="1" applyProtection="1">
      <alignment horizontal="center" vertical="center" wrapText="1"/>
      <protection locked="0"/>
    </xf>
    <xf numFmtId="0" fontId="182" fillId="6" borderId="1" xfId="0" applyFont="1" applyFill="1" applyBorder="1" applyAlignment="1">
      <alignment vertical="top" wrapText="1"/>
    </xf>
    <xf numFmtId="0" fontId="33" fillId="0" borderId="1" xfId="0" applyFont="1" applyBorder="1" applyAlignment="1" applyProtection="1">
      <alignment vertical="center"/>
    </xf>
    <xf numFmtId="0" fontId="182" fillId="0" borderId="1" xfId="0" applyFont="1" applyBorder="1" applyAlignment="1" applyProtection="1">
      <alignment vertical="top" wrapText="1"/>
    </xf>
    <xf numFmtId="0" fontId="82" fillId="0" borderId="0" xfId="0" applyFont="1" applyAlignment="1" applyProtection="1">
      <alignment vertical="center"/>
    </xf>
    <xf numFmtId="0" fontId="82" fillId="0" borderId="0" xfId="0" applyFont="1" applyAlignment="1" applyProtection="1">
      <alignment horizontal="left" vertical="center"/>
    </xf>
    <xf numFmtId="0" fontId="174" fillId="3" borderId="2" xfId="0" applyFont="1" applyFill="1" applyBorder="1" applyAlignment="1" applyProtection="1">
      <alignment horizontal="left" vertical="center"/>
      <protection locked="0"/>
    </xf>
    <xf numFmtId="0" fontId="167" fillId="7" borderId="0" xfId="0" applyFont="1" applyFill="1" applyBorder="1" applyProtection="1"/>
    <xf numFmtId="0" fontId="169" fillId="7" borderId="0" xfId="0" applyFont="1" applyFill="1" applyBorder="1" applyProtection="1"/>
    <xf numFmtId="0" fontId="21" fillId="0" borderId="0" xfId="0" applyFont="1" applyBorder="1" applyAlignment="1">
      <alignment horizontal="left"/>
    </xf>
    <xf numFmtId="0" fontId="21" fillId="0" borderId="0" xfId="0" applyFont="1" applyBorder="1" applyAlignment="1">
      <alignment horizontal="center"/>
    </xf>
    <xf numFmtId="0" fontId="30" fillId="0" borderId="1" xfId="0" applyFont="1" applyBorder="1" applyAlignment="1" applyProtection="1">
      <alignment vertical="top" wrapText="1"/>
    </xf>
    <xf numFmtId="0" fontId="34" fillId="4" borderId="1" xfId="0" applyFont="1" applyFill="1" applyBorder="1" applyAlignment="1" applyProtection="1">
      <alignment vertical="center"/>
      <protection locked="0" hidden="1"/>
    </xf>
    <xf numFmtId="0" fontId="87" fillId="4" borderId="1" xfId="0" applyFont="1" applyFill="1" applyBorder="1" applyAlignment="1" applyProtection="1">
      <alignment horizontal="center" vertical="center"/>
      <protection locked="0" hidden="1"/>
    </xf>
    <xf numFmtId="0" fontId="0" fillId="0" borderId="0" xfId="0" applyProtection="1">
      <protection locked="0" hidden="1"/>
    </xf>
    <xf numFmtId="0" fontId="33" fillId="0" borderId="0" xfId="0" applyFont="1" applyBorder="1" applyAlignment="1" applyProtection="1">
      <alignment vertical="top"/>
      <protection locked="0" hidden="1"/>
    </xf>
    <xf numFmtId="0" fontId="92" fillId="0" borderId="1" xfId="0" applyFont="1" applyBorder="1" applyAlignment="1">
      <alignment vertical="top" wrapText="1"/>
    </xf>
    <xf numFmtId="0" fontId="80" fillId="0" borderId="1" xfId="0" applyFont="1" applyBorder="1" applyAlignment="1">
      <alignment vertical="top" wrapText="1"/>
    </xf>
    <xf numFmtId="0" fontId="65" fillId="0" borderId="1" xfId="0" applyFont="1" applyBorder="1" applyAlignment="1">
      <alignment vertical="top" wrapText="1"/>
    </xf>
    <xf numFmtId="0" fontId="6" fillId="4" borderId="1" xfId="0" applyFont="1" applyFill="1" applyBorder="1" applyAlignment="1">
      <alignment horizontal="center" vertical="center"/>
    </xf>
    <xf numFmtId="0" fontId="15" fillId="4" borderId="1" xfId="0" applyFont="1" applyFill="1" applyBorder="1" applyAlignment="1">
      <alignment horizontal="center" vertical="center"/>
    </xf>
    <xf numFmtId="0" fontId="80" fillId="4" borderId="1" xfId="0" applyFont="1" applyFill="1" applyBorder="1" applyAlignment="1">
      <alignment vertical="center" wrapText="1"/>
    </xf>
    <xf numFmtId="14" fontId="81" fillId="3" borderId="0" xfId="0" applyNumberFormat="1" applyFont="1" applyFill="1" applyBorder="1" applyAlignment="1" applyProtection="1">
      <alignment horizontal="left" vertical="center" wrapText="1"/>
      <protection locked="0"/>
    </xf>
    <xf numFmtId="0" fontId="27" fillId="0" borderId="0" xfId="0" applyFont="1" applyBorder="1" applyAlignment="1">
      <alignment vertical="top" wrapText="1"/>
    </xf>
    <xf numFmtId="14" fontId="26" fillId="0" borderId="0" xfId="0" applyNumberFormat="1" applyFont="1" applyBorder="1" applyAlignment="1">
      <alignment vertical="top" wrapText="1"/>
    </xf>
    <xf numFmtId="14" fontId="27" fillId="0" borderId="0" xfId="0" applyNumberFormat="1" applyFont="1" applyBorder="1" applyAlignment="1">
      <alignment vertical="top" wrapText="1"/>
    </xf>
    <xf numFmtId="0" fontId="27" fillId="0" borderId="0" xfId="0" applyFont="1" applyBorder="1" applyAlignment="1"/>
    <xf numFmtId="0" fontId="27" fillId="4" borderId="1" xfId="0" applyFont="1" applyFill="1" applyBorder="1" applyAlignment="1" applyProtection="1">
      <alignment horizontal="justify" vertical="center" wrapText="1"/>
      <protection locked="0"/>
    </xf>
    <xf numFmtId="0" fontId="228" fillId="4" borderId="1" xfId="0" applyFont="1" applyFill="1" applyBorder="1" applyAlignment="1" applyProtection="1">
      <alignment horizontal="justify" vertical="top" wrapText="1"/>
      <protection locked="0"/>
    </xf>
    <xf numFmtId="0" fontId="24" fillId="0" borderId="0" xfId="0" applyFont="1" applyAlignment="1"/>
    <xf numFmtId="0" fontId="20" fillId="4" borderId="0" xfId="0" applyFont="1" applyFill="1" applyAlignment="1" applyProtection="1">
      <alignment vertical="center"/>
      <protection locked="0"/>
    </xf>
    <xf numFmtId="0" fontId="41" fillId="4" borderId="0" xfId="0" applyFont="1" applyFill="1" applyAlignment="1" applyProtection="1">
      <alignment vertical="center" wrapText="1"/>
      <protection locked="0"/>
    </xf>
    <xf numFmtId="0" fontId="41" fillId="4" borderId="1" xfId="0" applyFont="1" applyFill="1" applyBorder="1" applyAlignment="1" applyProtection="1">
      <alignment vertical="center"/>
      <protection locked="0"/>
    </xf>
    <xf numFmtId="0" fontId="21" fillId="0" borderId="0" xfId="0" applyFont="1" applyAlignment="1"/>
    <xf numFmtId="0" fontId="21" fillId="0" borderId="1" xfId="0" applyFont="1" applyBorder="1" applyAlignment="1">
      <alignment horizontal="center" vertical="top" wrapText="1"/>
    </xf>
    <xf numFmtId="0" fontId="21" fillId="0" borderId="1" xfId="0" applyFont="1" applyBorder="1"/>
    <xf numFmtId="0" fontId="182" fillId="0" borderId="1" xfId="0" applyFont="1" applyBorder="1" applyAlignment="1">
      <alignment vertical="top" wrapText="1"/>
    </xf>
    <xf numFmtId="0" fontId="14" fillId="0" borderId="1" xfId="0" applyFont="1" applyBorder="1"/>
    <xf numFmtId="0" fontId="199" fillId="0" borderId="1" xfId="0" applyFont="1" applyBorder="1" applyAlignment="1">
      <alignment vertical="top" wrapText="1"/>
    </xf>
    <xf numFmtId="0" fontId="175" fillId="0" borderId="1" xfId="0" applyFont="1" applyBorder="1"/>
    <xf numFmtId="0" fontId="19" fillId="0" borderId="1" xfId="0" applyFont="1" applyBorder="1" applyAlignment="1">
      <alignment horizontal="center" vertical="center" wrapText="1"/>
    </xf>
    <xf numFmtId="0" fontId="6" fillId="4" borderId="0" xfId="0" applyFont="1" applyFill="1" applyAlignment="1" applyProtection="1">
      <protection locked="0"/>
    </xf>
    <xf numFmtId="0" fontId="14" fillId="0" borderId="1" xfId="0" applyFont="1" applyBorder="1" applyAlignment="1">
      <alignment vertical="top"/>
    </xf>
    <xf numFmtId="0" fontId="33" fillId="0" borderId="0" xfId="0" applyFont="1" applyAlignment="1">
      <alignment horizontal="center"/>
    </xf>
    <xf numFmtId="0" fontId="106" fillId="0" borderId="0" xfId="0" applyFont="1" applyAlignment="1" applyProtection="1">
      <alignment horizontal="left"/>
    </xf>
    <xf numFmtId="0" fontId="115" fillId="0" borderId="0" xfId="0" applyFont="1" applyAlignment="1" applyProtection="1">
      <alignment horizontal="center"/>
    </xf>
    <xf numFmtId="0" fontId="33" fillId="0" borderId="0" xfId="0" applyNumberFormat="1" applyFont="1" applyAlignment="1" applyProtection="1">
      <alignment horizontal="left"/>
    </xf>
    <xf numFmtId="0" fontId="98" fillId="0" borderId="0" xfId="0" applyFont="1" applyAlignment="1" applyProtection="1">
      <alignment horizontal="left" vertical="center" wrapText="1"/>
    </xf>
    <xf numFmtId="0" fontId="99" fillId="0" borderId="0" xfId="0" applyFont="1" applyAlignment="1" applyProtection="1">
      <alignment horizontal="center"/>
    </xf>
    <xf numFmtId="0" fontId="98" fillId="0" borderId="0" xfId="0" applyFont="1" applyAlignment="1">
      <alignment horizontal="left" vertical="center" wrapText="1"/>
    </xf>
    <xf numFmtId="14" fontId="41" fillId="4" borderId="0" xfId="0" applyNumberFormat="1" applyFont="1" applyFill="1" applyAlignment="1" applyProtection="1">
      <alignment horizontal="left"/>
    </xf>
    <xf numFmtId="0" fontId="33" fillId="0" borderId="0" xfId="0" applyFont="1" applyAlignment="1" applyProtection="1">
      <alignment horizontal="center"/>
    </xf>
    <xf numFmtId="0" fontId="33" fillId="0" borderId="0" xfId="0" applyFont="1" applyAlignment="1">
      <alignment horizontal="center"/>
    </xf>
    <xf numFmtId="0" fontId="106" fillId="0" borderId="0" xfId="0" applyFont="1" applyAlignment="1" applyProtection="1">
      <alignment horizontal="left"/>
    </xf>
    <xf numFmtId="0" fontId="33" fillId="0" borderId="0" xfId="0" applyFont="1" applyAlignment="1" applyProtection="1">
      <alignment horizontal="left"/>
    </xf>
    <xf numFmtId="0" fontId="115" fillId="0" borderId="0" xfId="0" applyFont="1" applyAlignment="1" applyProtection="1">
      <alignment horizontal="center"/>
    </xf>
    <xf numFmtId="0" fontId="106" fillId="0" borderId="0" xfId="0" applyFont="1" applyAlignment="1">
      <alignment horizontal="left"/>
    </xf>
    <xf numFmtId="0" fontId="106" fillId="0" borderId="0" xfId="0" applyFont="1" applyAlignment="1">
      <alignment horizontal="left" vertical="center"/>
    </xf>
    <xf numFmtId="0" fontId="35" fillId="0" borderId="0" xfId="0" applyFont="1" applyAlignment="1">
      <alignment horizontal="center"/>
    </xf>
    <xf numFmtId="0" fontId="33" fillId="0" borderId="0" xfId="0" applyNumberFormat="1" applyFont="1" applyAlignment="1">
      <alignment horizontal="left"/>
    </xf>
    <xf numFmtId="0" fontId="35" fillId="0" borderId="0" xfId="0" applyFont="1" applyAlignment="1">
      <alignment horizontal="left" vertical="top" wrapText="1"/>
    </xf>
    <xf numFmtId="0" fontId="33" fillId="0" borderId="1" xfId="0" applyFont="1" applyBorder="1" applyAlignment="1" applyProtection="1">
      <alignment horizontal="center" vertical="center"/>
    </xf>
    <xf numFmtId="0" fontId="33" fillId="0" borderId="1" xfId="0" applyFont="1" applyBorder="1" applyAlignment="1" applyProtection="1">
      <alignment horizontal="center"/>
    </xf>
    <xf numFmtId="0" fontId="33" fillId="0" borderId="1" xfId="0" applyFont="1" applyBorder="1" applyAlignment="1" applyProtection="1">
      <alignment horizontal="center" vertical="center" wrapText="1"/>
    </xf>
    <xf numFmtId="0" fontId="115" fillId="0" borderId="0" xfId="0" applyFont="1" applyAlignment="1">
      <alignment horizontal="center"/>
    </xf>
    <xf numFmtId="14" fontId="8" fillId="0" borderId="0" xfId="0" applyNumberFormat="1" applyFont="1" applyFill="1" applyAlignment="1">
      <alignment horizontal="center" vertical="center"/>
    </xf>
    <xf numFmtId="0" fontId="102" fillId="23" borderId="0" xfId="0" applyFont="1" applyFill="1" applyAlignment="1" applyProtection="1">
      <alignment vertical="center"/>
      <protection locked="0"/>
    </xf>
    <xf numFmtId="0" fontId="33" fillId="0" borderId="0" xfId="0" applyFont="1" applyAlignment="1">
      <alignment horizontal="center"/>
    </xf>
    <xf numFmtId="14" fontId="108" fillId="0" borderId="0" xfId="0" applyNumberFormat="1" applyFont="1" applyAlignment="1" applyProtection="1">
      <alignment horizontal="left"/>
    </xf>
    <xf numFmtId="14" fontId="108" fillId="0" borderId="0" xfId="0" applyNumberFormat="1" applyFont="1" applyAlignment="1" applyProtection="1">
      <alignment horizontal="left" vertical="center"/>
    </xf>
    <xf numFmtId="0" fontId="106" fillId="5" borderId="2" xfId="0" applyFont="1" applyFill="1" applyBorder="1" applyAlignment="1" applyProtection="1">
      <alignment vertical="center"/>
    </xf>
    <xf numFmtId="0" fontId="106" fillId="5" borderId="10" xfId="0" applyFont="1" applyFill="1" applyBorder="1" applyAlignment="1" applyProtection="1">
      <alignment vertical="center"/>
    </xf>
    <xf numFmtId="0" fontId="96" fillId="3" borderId="1" xfId="0" applyFont="1" applyFill="1" applyBorder="1" applyAlignment="1" applyProtection="1">
      <alignment horizontal="center" vertical="top"/>
      <protection locked="0" hidden="1"/>
    </xf>
    <xf numFmtId="14" fontId="167" fillId="3" borderId="0" xfId="0" applyNumberFormat="1" applyFont="1" applyFill="1" applyAlignment="1" applyProtection="1">
      <protection locked="0" hidden="1"/>
    </xf>
    <xf numFmtId="0" fontId="30" fillId="0" borderId="1" xfId="0" applyFont="1" applyBorder="1" applyAlignment="1" applyProtection="1">
      <alignment horizontal="center" vertical="top" wrapText="1"/>
    </xf>
    <xf numFmtId="0" fontId="13" fillId="0" borderId="1" xfId="0" applyFont="1" applyBorder="1" applyAlignment="1" applyProtection="1">
      <alignment vertical="top" wrapText="1"/>
    </xf>
    <xf numFmtId="14" fontId="22" fillId="0" borderId="1" xfId="0" applyNumberFormat="1" applyFont="1" applyBorder="1" applyAlignment="1" applyProtection="1">
      <alignment horizontal="left" vertical="top" wrapText="1"/>
    </xf>
    <xf numFmtId="0" fontId="22" fillId="0" borderId="1" xfId="0" applyFont="1" applyBorder="1" applyAlignment="1" applyProtection="1">
      <alignment horizontal="center" vertical="top" wrapText="1"/>
    </xf>
    <xf numFmtId="0" fontId="30" fillId="0" borderId="1" xfId="0" applyFont="1" applyBorder="1" applyProtection="1"/>
    <xf numFmtId="0" fontId="30" fillId="3" borderId="1" xfId="0" applyFont="1" applyFill="1" applyBorder="1" applyAlignment="1" applyProtection="1">
      <alignment horizontal="center" vertical="top"/>
      <protection locked="0" hidden="1"/>
    </xf>
    <xf numFmtId="0" fontId="33" fillId="3" borderId="1" xfId="0" applyFont="1" applyFill="1" applyBorder="1" applyAlignment="1" applyProtection="1">
      <alignment vertical="top" wrapText="1"/>
      <protection locked="0" hidden="1"/>
    </xf>
    <xf numFmtId="0" fontId="106" fillId="3" borderId="1" xfId="0" applyFont="1" applyFill="1" applyBorder="1" applyAlignment="1" applyProtection="1">
      <alignment vertical="top" wrapText="1"/>
      <protection locked="0" hidden="1"/>
    </xf>
    <xf numFmtId="0" fontId="30" fillId="3" borderId="1" xfId="0" applyFont="1" applyFill="1" applyBorder="1" applyAlignment="1" applyProtection="1">
      <alignment vertical="top" wrapText="1"/>
      <protection locked="0" hidden="1"/>
    </xf>
    <xf numFmtId="14" fontId="28" fillId="3" borderId="1" xfId="0" applyNumberFormat="1" applyFont="1" applyFill="1" applyBorder="1" applyAlignment="1" applyProtection="1">
      <alignment horizontal="left" vertical="top"/>
      <protection locked="0" hidden="1"/>
    </xf>
    <xf numFmtId="0" fontId="182" fillId="3" borderId="1" xfId="0" applyFont="1" applyFill="1" applyBorder="1" applyAlignment="1" applyProtection="1">
      <alignment vertical="top" wrapText="1"/>
      <protection locked="0" hidden="1"/>
    </xf>
    <xf numFmtId="0" fontId="101" fillId="3" borderId="1" xfId="0" applyFont="1" applyFill="1" applyBorder="1" applyAlignment="1" applyProtection="1">
      <alignment horizontal="center" vertical="top"/>
      <protection locked="0" hidden="1"/>
    </xf>
    <xf numFmtId="0" fontId="169" fillId="3" borderId="1" xfId="0" applyFont="1" applyFill="1" applyBorder="1" applyAlignment="1" applyProtection="1">
      <alignment vertical="top" wrapText="1"/>
      <protection locked="0" hidden="1"/>
    </xf>
    <xf numFmtId="0" fontId="82" fillId="3" borderId="1" xfId="0" applyFont="1" applyFill="1" applyBorder="1" applyAlignment="1" applyProtection="1">
      <alignment horizontal="left"/>
      <protection locked="0"/>
    </xf>
    <xf numFmtId="0" fontId="27" fillId="3" borderId="1" xfId="0" applyFont="1" applyFill="1" applyBorder="1" applyAlignment="1" applyProtection="1">
      <alignment vertical="top" wrapText="1"/>
      <protection locked="0"/>
    </xf>
    <xf numFmtId="0" fontId="33" fillId="0" borderId="0" xfId="0" applyFont="1" applyAlignment="1" applyProtection="1">
      <alignment horizontal="left" vertical="center"/>
    </xf>
    <xf numFmtId="0" fontId="33" fillId="0" borderId="0" xfId="0" applyFont="1" applyAlignment="1" applyProtection="1">
      <alignment horizontal="center" vertical="center"/>
    </xf>
    <xf numFmtId="0" fontId="33" fillId="0" borderId="1" xfId="0" applyFont="1" applyBorder="1" applyAlignment="1">
      <alignment horizontal="center" vertical="top"/>
    </xf>
    <xf numFmtId="0" fontId="8" fillId="0" borderId="0" xfId="0" applyFont="1" applyFill="1" applyAlignment="1" applyProtection="1">
      <alignment horizontal="center"/>
    </xf>
    <xf numFmtId="0" fontId="28" fillId="0" borderId="0" xfId="0" applyFont="1" applyAlignment="1" applyProtection="1">
      <alignment vertical="top"/>
    </xf>
    <xf numFmtId="0" fontId="167" fillId="0" borderId="1" xfId="0" applyFont="1" applyBorder="1" applyAlignment="1" applyProtection="1">
      <alignment horizontal="left" vertical="top"/>
    </xf>
    <xf numFmtId="0" fontId="167" fillId="0" borderId="1" xfId="0" applyFont="1" applyBorder="1" applyAlignment="1" applyProtection="1">
      <alignment vertical="top"/>
    </xf>
    <xf numFmtId="0" fontId="185" fillId="0" borderId="1" xfId="0" applyFont="1" applyBorder="1" applyAlignment="1" applyProtection="1">
      <alignment horizontal="center" vertical="top"/>
    </xf>
    <xf numFmtId="0" fontId="30" fillId="0" borderId="1" xfId="0" applyFont="1" applyBorder="1" applyAlignment="1" applyProtection="1">
      <alignment vertical="top"/>
    </xf>
    <xf numFmtId="0" fontId="167" fillId="0" borderId="0" xfId="0" applyFont="1" applyAlignment="1" applyProtection="1">
      <alignment vertical="top"/>
    </xf>
    <xf numFmtId="0" fontId="21" fillId="0" borderId="1" xfId="0" applyFont="1" applyBorder="1" applyAlignment="1" applyProtection="1">
      <alignment vertical="top" wrapText="1"/>
    </xf>
    <xf numFmtId="0" fontId="22" fillId="4" borderId="1" xfId="0" applyFont="1" applyFill="1" applyBorder="1" applyAlignment="1" applyProtection="1">
      <alignment horizontal="left" vertical="top" wrapText="1"/>
    </xf>
    <xf numFmtId="0" fontId="167" fillId="0" borderId="0" xfId="0" applyFont="1" applyBorder="1" applyAlignment="1" applyProtection="1">
      <alignment vertical="top"/>
    </xf>
    <xf numFmtId="0" fontId="167" fillId="0" borderId="1" xfId="0" applyFont="1" applyBorder="1" applyAlignment="1" applyProtection="1">
      <alignment vertical="top" wrapText="1"/>
    </xf>
    <xf numFmtId="0" fontId="23" fillId="0" borderId="1" xfId="0" applyFont="1" applyBorder="1" applyAlignment="1" applyProtection="1"/>
    <xf numFmtId="0" fontId="167" fillId="0" borderId="0" xfId="0" applyFont="1" applyAlignment="1" applyProtection="1">
      <alignment horizontal="left" vertical="top"/>
    </xf>
    <xf numFmtId="0" fontId="185" fillId="0" borderId="0" xfId="0" applyFont="1" applyAlignment="1" applyProtection="1">
      <alignment horizontal="center" vertical="top"/>
    </xf>
    <xf numFmtId="0" fontId="167" fillId="0" borderId="0" xfId="0" applyFont="1" applyAlignment="1" applyProtection="1">
      <alignment horizontal="right" vertical="top"/>
    </xf>
    <xf numFmtId="0" fontId="8" fillId="4" borderId="0" xfId="0" applyFont="1" applyFill="1" applyAlignment="1" applyProtection="1">
      <alignment vertical="center"/>
    </xf>
    <xf numFmtId="0" fontId="167" fillId="4" borderId="0" xfId="0" applyFont="1" applyFill="1" applyAlignment="1" applyProtection="1">
      <alignment vertical="top"/>
    </xf>
    <xf numFmtId="14" fontId="41" fillId="4" borderId="0" xfId="0" applyNumberFormat="1" applyFont="1" applyFill="1" applyAlignment="1" applyProtection="1">
      <alignment horizontal="left" vertical="center"/>
      <protection locked="0"/>
    </xf>
    <xf numFmtId="14" fontId="41" fillId="3" borderId="1" xfId="0" applyNumberFormat="1" applyFont="1" applyFill="1" applyBorder="1" applyAlignment="1" applyProtection="1">
      <alignment horizontal="left" vertical="center"/>
      <protection locked="0"/>
    </xf>
    <xf numFmtId="0" fontId="21" fillId="3" borderId="1" xfId="0" applyFont="1" applyFill="1" applyBorder="1" applyAlignment="1" applyProtection="1">
      <alignment vertical="center"/>
      <protection locked="0" hidden="1"/>
    </xf>
    <xf numFmtId="0" fontId="82" fillId="0" borderId="0" xfId="0" applyFont="1" applyAlignment="1" applyProtection="1">
      <alignment horizontal="center"/>
    </xf>
    <xf numFmtId="0" fontId="13" fillId="0" borderId="0" xfId="0" applyFont="1" applyProtection="1"/>
    <xf numFmtId="0" fontId="30" fillId="0" borderId="0" xfId="0" applyFont="1" applyAlignment="1" applyProtection="1">
      <alignment vertical="center"/>
    </xf>
    <xf numFmtId="14" fontId="41" fillId="4" borderId="0" xfId="0" applyNumberFormat="1" applyFont="1" applyFill="1" applyAlignment="1" applyProtection="1">
      <alignment vertical="center"/>
    </xf>
    <xf numFmtId="0" fontId="28" fillId="4" borderId="0" xfId="0" applyFont="1" applyFill="1" applyAlignment="1" applyProtection="1">
      <alignment horizontal="center" vertical="center"/>
    </xf>
    <xf numFmtId="0" fontId="21" fillId="0" borderId="0" xfId="0" applyFont="1" applyAlignment="1" applyProtection="1">
      <alignment horizontal="left" vertical="center"/>
    </xf>
    <xf numFmtId="0" fontId="28" fillId="0" borderId="0" xfId="0" applyFont="1" applyAlignment="1" applyProtection="1">
      <alignment horizontal="center" vertical="center"/>
    </xf>
    <xf numFmtId="0" fontId="33" fillId="0" borderId="0" xfId="0" applyFont="1" applyAlignment="1" applyProtection="1">
      <alignment vertical="top"/>
    </xf>
    <xf numFmtId="0" fontId="34" fillId="0" borderId="0" xfId="0" applyFont="1" applyAlignment="1" applyProtection="1">
      <alignment vertical="center"/>
    </xf>
    <xf numFmtId="0" fontId="102" fillId="0" borderId="0" xfId="0" applyFont="1" applyAlignment="1" applyProtection="1">
      <alignment vertical="top"/>
    </xf>
    <xf numFmtId="0" fontId="38" fillId="4" borderId="0" xfId="0" applyFont="1" applyFill="1" applyAlignment="1" applyProtection="1">
      <alignment horizontal="center" vertical="center"/>
    </xf>
    <xf numFmtId="14" fontId="22" fillId="4" borderId="1" xfId="0" applyNumberFormat="1" applyFont="1" applyFill="1" applyBorder="1" applyAlignment="1" applyProtection="1">
      <alignment horizontal="center" vertical="center"/>
      <protection locked="0" hidden="1"/>
    </xf>
    <xf numFmtId="0" fontId="22" fillId="4" borderId="1" xfId="0" applyFont="1" applyFill="1" applyBorder="1" applyAlignment="1" applyProtection="1">
      <alignment horizontal="center" vertical="center"/>
      <protection locked="0" hidden="1"/>
    </xf>
    <xf numFmtId="0" fontId="110" fillId="0" borderId="0" xfId="0" applyFont="1" applyAlignment="1" applyProtection="1">
      <alignment horizontal="center" vertical="top"/>
    </xf>
    <xf numFmtId="0" fontId="21" fillId="0" borderId="0" xfId="0" applyFont="1" applyProtection="1"/>
    <xf numFmtId="0" fontId="33" fillId="0" borderId="0" xfId="0" applyFont="1" applyAlignment="1" applyProtection="1">
      <alignment horizontal="center" vertical="top"/>
    </xf>
    <xf numFmtId="0" fontId="3" fillId="0" borderId="0" xfId="0" applyFont="1" applyAlignment="1" applyProtection="1">
      <alignment horizontal="center" vertical="center"/>
    </xf>
    <xf numFmtId="0" fontId="21" fillId="0" borderId="0" xfId="0" applyFont="1" applyAlignment="1" applyProtection="1">
      <alignment vertical="center"/>
    </xf>
    <xf numFmtId="0" fontId="88" fillId="0" borderId="0" xfId="0" applyFont="1" applyAlignment="1" applyProtection="1">
      <alignment vertical="center"/>
    </xf>
    <xf numFmtId="0" fontId="27" fillId="0" borderId="0" xfId="0" applyFont="1" applyAlignment="1" applyProtection="1">
      <alignment vertical="top"/>
    </xf>
    <xf numFmtId="0" fontId="27" fillId="0" borderId="0" xfId="0" applyFont="1" applyAlignment="1" applyProtection="1">
      <alignment vertical="top" wrapText="1"/>
    </xf>
    <xf numFmtId="0" fontId="12" fillId="0" borderId="1" xfId="0" applyFont="1" applyBorder="1" applyAlignment="1" applyProtection="1">
      <alignment horizontal="center" vertical="top" wrapText="1"/>
    </xf>
    <xf numFmtId="0" fontId="27" fillId="0" borderId="1" xfId="0" applyFont="1" applyBorder="1" applyAlignment="1" applyProtection="1">
      <alignment horizontal="center" vertical="top" wrapText="1"/>
    </xf>
    <xf numFmtId="0" fontId="27" fillId="0" borderId="1" xfId="0" applyFont="1" applyBorder="1" applyAlignment="1" applyProtection="1">
      <alignment vertical="top" wrapText="1"/>
    </xf>
    <xf numFmtId="0" fontId="27" fillId="0" borderId="1" xfId="0" applyFont="1" applyBorder="1" applyAlignment="1" applyProtection="1">
      <alignment vertical="center"/>
    </xf>
    <xf numFmtId="0" fontId="27" fillId="0" borderId="0" xfId="0" applyFont="1" applyProtection="1"/>
    <xf numFmtId="0" fontId="20" fillId="0" borderId="0" xfId="0" applyFont="1" applyAlignment="1" applyProtection="1">
      <alignment horizontal="center"/>
    </xf>
    <xf numFmtId="0" fontId="27" fillId="0" borderId="0" xfId="0" applyFont="1" applyAlignment="1" applyProtection="1">
      <alignment vertical="center"/>
    </xf>
    <xf numFmtId="0" fontId="16" fillId="0" borderId="0" xfId="0" applyFont="1" applyAlignment="1" applyProtection="1">
      <alignment vertical="center"/>
    </xf>
    <xf numFmtId="14" fontId="21" fillId="0" borderId="0" xfId="0" applyNumberFormat="1" applyFont="1" applyBorder="1" applyAlignment="1">
      <alignment horizontal="left" vertical="center"/>
    </xf>
    <xf numFmtId="0" fontId="21" fillId="4" borderId="0" xfId="0" applyFont="1" applyFill="1" applyBorder="1" applyAlignment="1" applyProtection="1">
      <alignment vertical="center"/>
      <protection locked="0"/>
    </xf>
    <xf numFmtId="14" fontId="21" fillId="4" borderId="0" xfId="0" applyNumberFormat="1" applyFont="1" applyFill="1" applyBorder="1" applyAlignment="1" applyProtection="1">
      <alignment vertical="center"/>
      <protection locked="0"/>
    </xf>
    <xf numFmtId="0" fontId="100" fillId="0" borderId="0" xfId="0" applyFont="1" applyAlignment="1" applyProtection="1">
      <alignment horizontal="center"/>
    </xf>
    <xf numFmtId="0" fontId="100" fillId="0" borderId="0" xfId="0" applyFont="1" applyAlignment="1" applyProtection="1"/>
    <xf numFmtId="0" fontId="100" fillId="0" borderId="1" xfId="0" applyFont="1" applyBorder="1" applyAlignment="1" applyProtection="1">
      <alignment horizontal="center" vertical="center"/>
    </xf>
    <xf numFmtId="0" fontId="30" fillId="0" borderId="1" xfId="0" applyFont="1" applyFill="1" applyBorder="1" applyAlignment="1" applyProtection="1">
      <alignment horizontal="center" vertical="center"/>
    </xf>
    <xf numFmtId="0" fontId="30" fillId="0" borderId="1" xfId="0" applyFont="1" applyFill="1" applyBorder="1" applyAlignment="1" applyProtection="1">
      <alignment horizontal="left" vertical="center"/>
    </xf>
    <xf numFmtId="0" fontId="28" fillId="0" borderId="1" xfId="0" applyFont="1" applyFill="1" applyBorder="1" applyAlignment="1" applyProtection="1">
      <alignment horizontal="left" vertical="center"/>
    </xf>
    <xf numFmtId="0" fontId="28" fillId="0" borderId="1" xfId="0" applyFont="1" applyFill="1" applyBorder="1" applyAlignment="1" applyProtection="1">
      <alignment horizontal="center" vertical="center"/>
    </xf>
    <xf numFmtId="0" fontId="30" fillId="0" borderId="0" xfId="0" applyFont="1" applyFill="1" applyAlignment="1" applyProtection="1">
      <alignment horizontal="left" vertical="center"/>
    </xf>
    <xf numFmtId="0" fontId="33" fillId="0" borderId="0" xfId="0" applyFont="1" applyBorder="1" applyAlignment="1" applyProtection="1">
      <alignment horizontal="right" vertical="top"/>
    </xf>
    <xf numFmtId="0" fontId="33" fillId="0" borderId="0" xfId="0" applyFont="1" applyBorder="1" applyAlignment="1" applyProtection="1">
      <alignment horizontal="justify" vertical="top" wrapText="1"/>
    </xf>
    <xf numFmtId="0" fontId="106" fillId="0" borderId="0" xfId="0" applyFont="1" applyBorder="1" applyAlignment="1" applyProtection="1">
      <alignment horizontal="justify" vertical="top" wrapText="1"/>
    </xf>
    <xf numFmtId="14" fontId="28" fillId="3" borderId="1" xfId="0" applyNumberFormat="1" applyFont="1" applyFill="1" applyBorder="1" applyAlignment="1" applyProtection="1">
      <protection locked="0"/>
    </xf>
    <xf numFmtId="0" fontId="30" fillId="0" borderId="0" xfId="0" applyFont="1" applyAlignment="1" applyProtection="1">
      <alignment horizontal="right"/>
    </xf>
    <xf numFmtId="0" fontId="30" fillId="0" borderId="0" xfId="0" applyFont="1" applyAlignment="1" applyProtection="1">
      <alignment horizontal="center"/>
    </xf>
    <xf numFmtId="14" fontId="28" fillId="4" borderId="0" xfId="0" applyNumberFormat="1" applyFont="1" applyFill="1" applyProtection="1"/>
    <xf numFmtId="14" fontId="31" fillId="0" borderId="0" xfId="0" applyNumberFormat="1" applyFont="1" applyProtection="1"/>
    <xf numFmtId="0" fontId="30" fillId="0" borderId="0" xfId="0" applyFont="1" applyAlignment="1" applyProtection="1">
      <alignment horizontal="right" vertical="center"/>
    </xf>
    <xf numFmtId="0" fontId="30" fillId="4" borderId="0" xfId="0" applyFont="1" applyFill="1" applyAlignment="1" applyProtection="1">
      <alignment horizontal="left" vertical="center"/>
    </xf>
    <xf numFmtId="0" fontId="28" fillId="4" borderId="0" xfId="0" applyFont="1" applyFill="1" applyAlignment="1" applyProtection="1">
      <alignment vertical="center"/>
    </xf>
    <xf numFmtId="0" fontId="30" fillId="0" borderId="0" xfId="0" applyFont="1" applyAlignment="1" applyProtection="1">
      <alignment horizontal="center" vertical="center"/>
    </xf>
    <xf numFmtId="0" fontId="21" fillId="0" borderId="0" xfId="0" applyFont="1" applyFill="1" applyAlignment="1" applyProtection="1">
      <alignment vertical="center"/>
    </xf>
    <xf numFmtId="0" fontId="26" fillId="0" borderId="0" xfId="0" applyFont="1" applyFill="1" applyAlignment="1" applyProtection="1">
      <alignment vertical="center"/>
    </xf>
    <xf numFmtId="0" fontId="21" fillId="0" borderId="0" xfId="0" applyFont="1" applyFill="1" applyAlignment="1" applyProtection="1">
      <alignment horizontal="right" vertical="center"/>
    </xf>
    <xf numFmtId="0" fontId="21" fillId="4" borderId="0" xfId="0" applyFont="1" applyFill="1" applyAlignment="1" applyProtection="1">
      <alignment vertical="center"/>
    </xf>
    <xf numFmtId="0" fontId="21" fillId="4" borderId="0" xfId="0" applyFont="1" applyFill="1" applyAlignment="1" applyProtection="1">
      <alignment horizontal="left"/>
      <protection locked="0"/>
    </xf>
    <xf numFmtId="14" fontId="107" fillId="4" borderId="0" xfId="0" applyNumberFormat="1" applyFont="1" applyFill="1" applyAlignment="1" applyProtection="1">
      <alignment horizontal="left" vertical="center" wrapText="1"/>
      <protection locked="0"/>
    </xf>
    <xf numFmtId="0" fontId="33" fillId="0" borderId="0" xfId="0" applyFont="1" applyAlignment="1" applyProtection="1">
      <alignment horizontal="left" vertical="top" wrapText="1"/>
    </xf>
    <xf numFmtId="0" fontId="1" fillId="4" borderId="0" xfId="0" applyNumberFormat="1" applyFont="1" applyFill="1" applyAlignment="1" applyProtection="1">
      <alignment vertical="top"/>
      <protection locked="0"/>
    </xf>
    <xf numFmtId="0" fontId="1" fillId="4" borderId="0" xfId="0" applyNumberFormat="1" applyFont="1" applyFill="1" applyAlignment="1">
      <alignment horizontal="left" vertical="center"/>
    </xf>
    <xf numFmtId="0" fontId="1" fillId="4" borderId="14" xfId="0" applyNumberFormat="1" applyFont="1" applyFill="1" applyBorder="1" applyAlignment="1">
      <alignment horizontal="center" vertical="center"/>
    </xf>
    <xf numFmtId="0" fontId="1" fillId="4" borderId="0" xfId="0" applyNumberFormat="1" applyFont="1" applyFill="1" applyAlignment="1">
      <alignment horizontal="center" vertical="center"/>
    </xf>
    <xf numFmtId="0" fontId="1" fillId="4" borderId="0" xfId="0" applyNumberFormat="1" applyFont="1" applyFill="1" applyAlignment="1">
      <alignment horizontal="justify" vertical="top"/>
    </xf>
    <xf numFmtId="0" fontId="1" fillId="4" borderId="1" xfId="0" applyFont="1" applyFill="1" applyBorder="1" applyAlignment="1">
      <alignment horizontal="center" vertical="top"/>
    </xf>
    <xf numFmtId="0" fontId="1" fillId="4" borderId="1" xfId="0" applyFont="1" applyFill="1" applyBorder="1" applyAlignment="1">
      <alignment horizontal="center" vertical="center"/>
    </xf>
    <xf numFmtId="0" fontId="9" fillId="4" borderId="1" xfId="0" applyFont="1" applyFill="1" applyBorder="1" applyAlignment="1" applyProtection="1">
      <alignment horizontal="center" vertical="center"/>
      <protection locked="0"/>
    </xf>
    <xf numFmtId="14" fontId="28" fillId="4" borderId="1" xfId="0" applyNumberFormat="1" applyFont="1" applyFill="1" applyBorder="1" applyAlignment="1" applyProtection="1">
      <alignment horizontal="right" vertical="center"/>
      <protection locked="0"/>
    </xf>
    <xf numFmtId="0" fontId="1" fillId="4" borderId="1" xfId="0" applyFont="1" applyFill="1" applyBorder="1" applyAlignment="1" applyProtection="1">
      <alignment vertical="center" wrapText="1"/>
      <protection locked="0"/>
    </xf>
    <xf numFmtId="0" fontId="1" fillId="4" borderId="0" xfId="0" applyFont="1" applyFill="1" applyAlignment="1">
      <alignment vertical="center"/>
    </xf>
    <xf numFmtId="0" fontId="4" fillId="4" borderId="0" xfId="0" applyFont="1" applyFill="1"/>
    <xf numFmtId="14" fontId="176" fillId="4" borderId="0" xfId="0" applyNumberFormat="1" applyFont="1" applyFill="1" applyAlignment="1" applyProtection="1">
      <alignment horizontal="center" vertical="center"/>
      <protection locked="0"/>
    </xf>
    <xf numFmtId="0" fontId="1" fillId="4" borderId="0" xfId="0" applyFont="1" applyFill="1" applyAlignment="1"/>
    <xf numFmtId="0" fontId="20" fillId="4" borderId="1" xfId="0" applyFont="1" applyFill="1" applyBorder="1" applyAlignment="1" applyProtection="1">
      <alignment vertical="top"/>
      <protection locked="0"/>
    </xf>
    <xf numFmtId="0" fontId="35" fillId="4" borderId="1" xfId="0" applyFont="1" applyFill="1" applyBorder="1" applyAlignment="1" applyProtection="1">
      <alignment horizontal="center"/>
      <protection locked="0"/>
    </xf>
    <xf numFmtId="0" fontId="101" fillId="4" borderId="1" xfId="0" applyFont="1" applyFill="1" applyBorder="1" applyAlignment="1" applyProtection="1">
      <alignment horizontal="center"/>
      <protection locked="0"/>
    </xf>
    <xf numFmtId="0" fontId="37" fillId="4" borderId="1" xfId="0" applyFont="1" applyFill="1" applyBorder="1" applyAlignment="1" applyProtection="1">
      <alignment horizontal="center"/>
      <protection locked="0"/>
    </xf>
    <xf numFmtId="0" fontId="30" fillId="4" borderId="1" xfId="0" applyFont="1" applyFill="1" applyBorder="1" applyAlignment="1">
      <alignment horizontal="center" vertical="top"/>
    </xf>
    <xf numFmtId="0" fontId="30" fillId="4" borderId="1" xfId="0" applyFont="1" applyFill="1" applyBorder="1" applyAlignment="1" applyProtection="1">
      <alignment horizontal="center" vertical="top" wrapText="1"/>
      <protection locked="0"/>
    </xf>
    <xf numFmtId="0" fontId="30" fillId="4" borderId="1" xfId="0" applyFont="1" applyFill="1" applyBorder="1" applyAlignment="1">
      <alignment horizontal="center" vertical="top" wrapText="1"/>
    </xf>
    <xf numFmtId="0" fontId="199" fillId="4" borderId="1" xfId="0" applyFont="1" applyFill="1" applyBorder="1" applyProtection="1">
      <protection locked="0"/>
    </xf>
    <xf numFmtId="0" fontId="28" fillId="4" borderId="1" xfId="0" applyFont="1" applyFill="1" applyBorder="1" applyAlignment="1" applyProtection="1">
      <alignment horizontal="center"/>
      <protection locked="0"/>
    </xf>
    <xf numFmtId="0" fontId="186" fillId="4" borderId="1" xfId="0" applyFont="1" applyFill="1" applyBorder="1" applyAlignment="1" applyProtection="1">
      <alignment horizontal="center"/>
      <protection locked="0"/>
    </xf>
    <xf numFmtId="0" fontId="30" fillId="4" borderId="0" xfId="0" applyFont="1" applyFill="1"/>
    <xf numFmtId="0" fontId="26" fillId="4" borderId="0" xfId="0" applyFont="1" applyFill="1" applyBorder="1" applyAlignment="1">
      <alignment horizontal="center"/>
    </xf>
    <xf numFmtId="0" fontId="21" fillId="4" borderId="0" xfId="0" applyFont="1" applyFill="1" applyAlignment="1">
      <alignment horizontal="center" vertical="top" wrapText="1"/>
    </xf>
    <xf numFmtId="0" fontId="30" fillId="4" borderId="0" xfId="0" applyFont="1" applyFill="1" applyAlignment="1">
      <alignment vertical="top"/>
    </xf>
    <xf numFmtId="0" fontId="30" fillId="4" borderId="0" xfId="0" applyFont="1" applyFill="1" applyAlignment="1" applyProtection="1"/>
    <xf numFmtId="0" fontId="30" fillId="4" borderId="0" xfId="0" applyFont="1" applyFill="1" applyAlignment="1" applyProtection="1">
      <protection locked="0"/>
    </xf>
    <xf numFmtId="0" fontId="96" fillId="4" borderId="0" xfId="0" applyFont="1" applyFill="1"/>
    <xf numFmtId="14" fontId="8" fillId="4" borderId="0" xfId="0" applyNumberFormat="1" applyFont="1" applyFill="1" applyBorder="1" applyAlignment="1" applyProtection="1">
      <alignment horizontal="center"/>
      <protection locked="0"/>
    </xf>
    <xf numFmtId="0" fontId="8" fillId="4" borderId="1" xfId="0" applyFont="1" applyFill="1" applyBorder="1" applyAlignment="1" applyProtection="1">
      <alignment horizontal="center" vertical="top"/>
      <protection locked="0"/>
    </xf>
    <xf numFmtId="14" fontId="8" fillId="4" borderId="1" xfId="0" applyNumberFormat="1"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left" vertical="top" wrapText="1"/>
      <protection locked="0"/>
    </xf>
    <xf numFmtId="0" fontId="1" fillId="4" borderId="0" xfId="0" applyNumberFormat="1" applyFont="1" applyFill="1" applyAlignment="1" applyProtection="1">
      <alignment vertical="center"/>
      <protection locked="0"/>
    </xf>
    <xf numFmtId="0" fontId="9" fillId="4" borderId="1" xfId="0" applyFont="1" applyFill="1" applyBorder="1" applyAlignment="1" applyProtection="1">
      <alignment horizontal="center" vertical="top"/>
      <protection locked="0"/>
    </xf>
    <xf numFmtId="14" fontId="9" fillId="4" borderId="1" xfId="0" applyNumberFormat="1" applyFont="1" applyFill="1" applyBorder="1" applyAlignment="1" applyProtection="1">
      <alignment horizontal="center" vertical="center"/>
      <protection locked="0"/>
    </xf>
    <xf numFmtId="14" fontId="3" fillId="4" borderId="0" xfId="0" applyNumberFormat="1" applyFont="1" applyFill="1" applyBorder="1" applyAlignment="1" applyProtection="1">
      <alignment horizontal="center"/>
      <protection locked="0"/>
    </xf>
    <xf numFmtId="0" fontId="4" fillId="4" borderId="0" xfId="0" applyFont="1" applyFill="1" applyProtection="1">
      <protection hidden="1"/>
    </xf>
    <xf numFmtId="0" fontId="1" fillId="0" borderId="0" xfId="0" applyNumberFormat="1" applyFont="1" applyAlignment="1" applyProtection="1">
      <alignment vertical="center"/>
      <protection hidden="1"/>
    </xf>
    <xf numFmtId="0" fontId="1" fillId="0" borderId="1"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protection hidden="1"/>
    </xf>
    <xf numFmtId="0" fontId="9" fillId="4" borderId="1" xfId="0" applyFont="1" applyFill="1" applyBorder="1" applyAlignment="1" applyProtection="1">
      <alignment horizontal="center" vertical="center"/>
      <protection hidden="1"/>
    </xf>
    <xf numFmtId="0" fontId="21" fillId="4" borderId="1" xfId="0" applyFont="1" applyFill="1" applyBorder="1" applyAlignment="1" applyProtection="1">
      <alignment horizontal="left" vertical="center" wrapText="1"/>
      <protection hidden="1"/>
    </xf>
    <xf numFmtId="14" fontId="31" fillId="4" borderId="0" xfId="0" applyNumberFormat="1" applyFont="1" applyFill="1" applyAlignment="1" applyProtection="1">
      <alignment vertical="center"/>
      <protection hidden="1"/>
    </xf>
    <xf numFmtId="0" fontId="1" fillId="4" borderId="0" xfId="0" applyFont="1" applyFill="1" applyAlignment="1" applyProtection="1">
      <alignment vertical="center"/>
      <protection hidden="1"/>
    </xf>
    <xf numFmtId="0" fontId="4" fillId="4" borderId="0" xfId="0" applyFont="1" applyFill="1" applyAlignment="1" applyProtection="1">
      <alignment vertical="center"/>
      <protection hidden="1"/>
    </xf>
    <xf numFmtId="0" fontId="4" fillId="0" borderId="0" xfId="0" applyFont="1" applyProtection="1">
      <protection hidden="1"/>
    </xf>
    <xf numFmtId="0" fontId="1" fillId="0" borderId="0" xfId="0" applyFont="1" applyAlignment="1" applyProtection="1">
      <protection hidden="1"/>
    </xf>
    <xf numFmtId="0" fontId="6" fillId="0" borderId="0" xfId="0" applyFont="1" applyProtection="1">
      <protection hidden="1"/>
    </xf>
    <xf numFmtId="0" fontId="1" fillId="0" borderId="0" xfId="0" applyFont="1" applyProtection="1">
      <protection hidden="1"/>
    </xf>
    <xf numFmtId="0" fontId="182" fillId="0" borderId="0" xfId="0" applyFont="1" applyProtection="1">
      <protection hidden="1"/>
    </xf>
    <xf numFmtId="14" fontId="28" fillId="4" borderId="1" xfId="0" applyNumberFormat="1" applyFont="1" applyFill="1" applyBorder="1" applyAlignment="1" applyProtection="1">
      <alignment horizontal="center" vertical="center"/>
      <protection hidden="1"/>
    </xf>
    <xf numFmtId="14" fontId="28" fillId="3" borderId="1" xfId="0" applyNumberFormat="1" applyFont="1" applyFill="1" applyBorder="1" applyAlignment="1" applyProtection="1">
      <alignment horizontal="right" vertical="center"/>
      <protection locked="0"/>
    </xf>
    <xf numFmtId="0" fontId="31" fillId="3" borderId="1" xfId="0" applyFont="1" applyFill="1" applyBorder="1" applyAlignment="1" applyProtection="1">
      <alignment vertical="center"/>
      <protection locked="0"/>
    </xf>
    <xf numFmtId="0" fontId="27" fillId="4" borderId="0" xfId="0" applyFont="1" applyFill="1" applyProtection="1">
      <protection locked="0"/>
    </xf>
    <xf numFmtId="14" fontId="27" fillId="4" borderId="0" xfId="0" applyNumberFormat="1" applyFont="1" applyFill="1" applyAlignment="1" applyProtection="1">
      <alignment horizontal="left"/>
      <protection locked="0"/>
    </xf>
    <xf numFmtId="0" fontId="27" fillId="4" borderId="1" xfId="0" applyFont="1" applyFill="1" applyBorder="1" applyAlignment="1" applyProtection="1">
      <alignment horizontal="center" vertical="center"/>
      <protection locked="0"/>
    </xf>
    <xf numFmtId="0" fontId="27" fillId="4" borderId="1" xfId="0" applyFont="1" applyFill="1" applyBorder="1" applyAlignment="1" applyProtection="1">
      <alignment vertical="top"/>
      <protection locked="0"/>
    </xf>
    <xf numFmtId="0" fontId="27" fillId="4" borderId="1" xfId="0" applyFont="1" applyFill="1" applyBorder="1" applyAlignment="1" applyProtection="1">
      <alignment vertical="top" wrapText="1"/>
      <protection locked="0"/>
    </xf>
    <xf numFmtId="0" fontId="200" fillId="4" borderId="0" xfId="0" applyFont="1" applyFill="1" applyAlignment="1" applyProtection="1">
      <alignment horizontal="center"/>
      <protection locked="0"/>
    </xf>
    <xf numFmtId="0" fontId="12" fillId="4" borderId="1" xfId="0" applyFont="1" applyFill="1" applyBorder="1" applyAlignment="1" applyProtection="1">
      <alignment horizontal="center"/>
      <protection locked="0"/>
    </xf>
    <xf numFmtId="0" fontId="12" fillId="4" borderId="0" xfId="0" applyFont="1" applyFill="1" applyAlignment="1" applyProtection="1">
      <alignment horizontal="center"/>
      <protection locked="0"/>
    </xf>
    <xf numFmtId="0" fontId="102" fillId="4" borderId="0" xfId="0" applyFont="1" applyFill="1" applyProtection="1">
      <protection locked="0"/>
    </xf>
    <xf numFmtId="0" fontId="41" fillId="4" borderId="0" xfId="0" applyFont="1" applyFill="1" applyProtection="1">
      <protection locked="0"/>
    </xf>
    <xf numFmtId="0" fontId="102" fillId="4" borderId="1" xfId="0" applyFont="1" applyFill="1" applyBorder="1" applyAlignment="1" applyProtection="1">
      <alignment horizontal="center"/>
      <protection locked="0"/>
    </xf>
    <xf numFmtId="0" fontId="102" fillId="4" borderId="1" xfId="0" applyFont="1" applyFill="1" applyBorder="1" applyAlignment="1" applyProtection="1">
      <alignment vertical="top"/>
      <protection locked="0"/>
    </xf>
    <xf numFmtId="0" fontId="102" fillId="4" borderId="1" xfId="0" applyFont="1" applyFill="1" applyBorder="1" applyAlignment="1" applyProtection="1">
      <alignment horizontal="left" vertical="top"/>
      <protection locked="0"/>
    </xf>
    <xf numFmtId="0" fontId="106" fillId="4" borderId="1" xfId="0" applyFont="1" applyFill="1" applyBorder="1" applyAlignment="1" applyProtection="1">
      <alignment horizontal="center"/>
      <protection locked="0"/>
    </xf>
    <xf numFmtId="0" fontId="102" fillId="4" borderId="1" xfId="0" applyFont="1" applyFill="1" applyBorder="1" applyAlignment="1" applyProtection="1">
      <alignment horizontal="center" vertical="top"/>
      <protection locked="0"/>
    </xf>
    <xf numFmtId="0" fontId="106" fillId="4" borderId="1" xfId="0" applyFont="1" applyFill="1" applyBorder="1" applyAlignment="1" applyProtection="1">
      <alignment horizontal="center" vertical="top"/>
      <protection locked="0"/>
    </xf>
    <xf numFmtId="14" fontId="106" fillId="4" borderId="1" xfId="0" applyNumberFormat="1" applyFont="1" applyFill="1" applyBorder="1" applyAlignment="1" applyProtection="1">
      <alignment horizontal="center" vertical="top"/>
      <protection locked="0"/>
    </xf>
    <xf numFmtId="0" fontId="103" fillId="4" borderId="1" xfId="0" applyFont="1" applyFill="1" applyBorder="1" applyAlignment="1" applyProtection="1">
      <alignment vertical="top" wrapText="1"/>
      <protection locked="0"/>
    </xf>
    <xf numFmtId="0" fontId="183" fillId="4" borderId="1" xfId="0" applyFont="1" applyFill="1" applyBorder="1" applyAlignment="1" applyProtection="1">
      <alignment vertical="top" wrapText="1"/>
      <protection locked="0"/>
    </xf>
    <xf numFmtId="14" fontId="106" fillId="4" borderId="1" xfId="0" applyNumberFormat="1" applyFont="1" applyFill="1" applyBorder="1" applyAlignment="1" applyProtection="1">
      <alignment horizontal="center"/>
      <protection locked="0"/>
    </xf>
    <xf numFmtId="0" fontId="102" fillId="4" borderId="1" xfId="0" applyFont="1" applyFill="1" applyBorder="1" applyAlignment="1" applyProtection="1">
      <alignment vertical="top" wrapText="1"/>
      <protection locked="0"/>
    </xf>
    <xf numFmtId="0" fontId="98" fillId="4" borderId="1" xfId="0" applyFont="1" applyFill="1" applyBorder="1" applyAlignment="1" applyProtection="1">
      <alignment horizontal="center" vertical="top"/>
      <protection locked="0"/>
    </xf>
    <xf numFmtId="0" fontId="150" fillId="4" borderId="1" xfId="0" applyFont="1" applyFill="1" applyBorder="1" applyAlignment="1" applyProtection="1">
      <alignment horizontal="center"/>
      <protection locked="0"/>
    </xf>
    <xf numFmtId="0" fontId="100" fillId="4" borderId="1" xfId="0" applyFont="1" applyFill="1" applyBorder="1" applyAlignment="1" applyProtection="1">
      <alignment horizontal="center"/>
      <protection locked="0"/>
    </xf>
    <xf numFmtId="0" fontId="20" fillId="4" borderId="0" xfId="0" applyFont="1" applyFill="1" applyProtection="1">
      <protection locked="0"/>
    </xf>
    <xf numFmtId="0" fontId="73" fillId="0" borderId="1" xfId="0" applyFont="1" applyBorder="1" applyAlignment="1">
      <alignment horizontal="center" vertical="center"/>
    </xf>
    <xf numFmtId="0" fontId="120" fillId="4" borderId="1" xfId="0" applyFont="1" applyFill="1" applyBorder="1" applyAlignment="1" applyProtection="1">
      <alignment horizontal="center" vertical="top" wrapText="1"/>
      <protection locked="0"/>
    </xf>
    <xf numFmtId="0" fontId="120" fillId="4" borderId="1" xfId="0" applyFont="1" applyFill="1" applyBorder="1" applyAlignment="1" applyProtection="1">
      <alignment horizontal="justify" vertical="top" wrapText="1"/>
      <protection locked="0"/>
    </xf>
    <xf numFmtId="0" fontId="120" fillId="4" borderId="1" xfId="0" applyFont="1" applyFill="1" applyBorder="1" applyAlignment="1" applyProtection="1">
      <alignment horizontal="right" vertical="top" wrapText="1"/>
      <protection locked="0"/>
    </xf>
    <xf numFmtId="0" fontId="33" fillId="4" borderId="0" xfId="0" applyFont="1" applyFill="1" applyAlignment="1"/>
    <xf numFmtId="0" fontId="0" fillId="4" borderId="0" xfId="0" applyFill="1" applyAlignment="1"/>
    <xf numFmtId="0" fontId="184" fillId="4" borderId="0" xfId="0" applyFont="1" applyFill="1" applyAlignment="1" applyProtection="1">
      <protection locked="0"/>
    </xf>
    <xf numFmtId="14" fontId="101" fillId="4" borderId="0" xfId="0" applyNumberFormat="1" applyFont="1" applyFill="1" applyAlignment="1" applyProtection="1">
      <alignment horizontal="left"/>
      <protection locked="0"/>
    </xf>
    <xf numFmtId="0" fontId="35" fillId="4" borderId="1" xfId="0" applyFont="1" applyFill="1" applyBorder="1" applyAlignment="1" applyProtection="1">
      <alignment horizontal="center" vertical="center"/>
      <protection locked="0"/>
    </xf>
    <xf numFmtId="0" fontId="35" fillId="4" borderId="1" xfId="0" applyFont="1" applyFill="1" applyBorder="1" applyAlignment="1" applyProtection="1">
      <alignment horizontal="left" vertical="center"/>
      <protection locked="0"/>
    </xf>
    <xf numFmtId="0" fontId="106" fillId="4" borderId="1" xfId="0" applyFont="1" applyFill="1" applyBorder="1" applyAlignment="1" applyProtection="1">
      <alignment horizontal="left" vertical="center"/>
      <protection locked="0"/>
    </xf>
    <xf numFmtId="0" fontId="35" fillId="4" borderId="1" xfId="0" applyFont="1" applyFill="1" applyBorder="1" applyAlignment="1" applyProtection="1">
      <alignment horizontal="left"/>
      <protection locked="0"/>
    </xf>
    <xf numFmtId="0" fontId="106" fillId="4" borderId="1" xfId="0" applyFont="1" applyFill="1" applyBorder="1" applyAlignment="1" applyProtection="1">
      <alignment horizontal="left"/>
      <protection locked="0"/>
    </xf>
    <xf numFmtId="1" fontId="14" fillId="0" borderId="4" xfId="0" applyNumberFormat="1" applyFont="1" applyBorder="1" applyAlignment="1" applyProtection="1">
      <alignment horizontal="left" vertical="center"/>
      <protection hidden="1"/>
    </xf>
    <xf numFmtId="0" fontId="96" fillId="0" borderId="0" xfId="0" applyFont="1" applyAlignment="1" applyProtection="1">
      <alignment horizontal="left" vertical="center"/>
      <protection locked="0"/>
    </xf>
    <xf numFmtId="0" fontId="33" fillId="4" borderId="1" xfId="0" applyFont="1" applyFill="1" applyBorder="1" applyAlignment="1" applyProtection="1">
      <alignment vertical="center"/>
      <protection locked="0" hidden="1"/>
    </xf>
    <xf numFmtId="0" fontId="35" fillId="4" borderId="1" xfId="0" applyFont="1" applyFill="1" applyBorder="1" applyAlignment="1" applyProtection="1">
      <alignment vertical="center"/>
      <protection locked="0" hidden="1"/>
    </xf>
    <xf numFmtId="0" fontId="160" fillId="4" borderId="1" xfId="0" applyFont="1" applyFill="1" applyBorder="1" applyAlignment="1" applyProtection="1">
      <alignment vertical="center" wrapText="1"/>
      <protection locked="0" hidden="1"/>
    </xf>
    <xf numFmtId="0" fontId="106" fillId="4" borderId="1" xfId="0" applyFont="1" applyFill="1" applyBorder="1" applyAlignment="1" applyProtection="1">
      <alignment horizontal="center" vertical="center"/>
      <protection locked="0" hidden="1"/>
    </xf>
    <xf numFmtId="0" fontId="35" fillId="4" borderId="1" xfId="0" applyFont="1" applyFill="1" applyBorder="1" applyAlignment="1" applyProtection="1">
      <alignment vertical="center"/>
      <protection locked="0"/>
    </xf>
    <xf numFmtId="0" fontId="106" fillId="4" borderId="1" xfId="0" applyFont="1" applyFill="1" applyBorder="1" applyAlignment="1" applyProtection="1">
      <alignment horizontal="center" vertical="center"/>
      <protection locked="0"/>
    </xf>
    <xf numFmtId="0" fontId="87" fillId="4" borderId="1" xfId="0" applyFont="1" applyFill="1" applyBorder="1" applyAlignment="1" applyProtection="1">
      <alignment horizontal="center" vertical="center"/>
      <protection locked="0"/>
    </xf>
    <xf numFmtId="0" fontId="96" fillId="4" borderId="1" xfId="0" applyFont="1" applyFill="1" applyBorder="1" applyAlignment="1" applyProtection="1">
      <alignment vertical="center"/>
      <protection locked="0" hidden="1"/>
    </xf>
    <xf numFmtId="0" fontId="21" fillId="4" borderId="1" xfId="0" applyFont="1" applyFill="1" applyBorder="1" applyAlignment="1" applyProtection="1">
      <alignment vertical="center"/>
      <protection locked="0" hidden="1"/>
    </xf>
    <xf numFmtId="0" fontId="169" fillId="4" borderId="1" xfId="0" applyFont="1" applyFill="1" applyBorder="1" applyAlignment="1" applyProtection="1">
      <alignment vertical="center" wrapText="1"/>
      <protection locked="0" hidden="1"/>
    </xf>
    <xf numFmtId="0" fontId="325" fillId="4" borderId="1" xfId="0" applyFont="1" applyFill="1" applyBorder="1" applyAlignment="1" applyProtection="1">
      <alignment horizontal="center" vertical="center"/>
      <protection locked="0" hidden="1"/>
    </xf>
    <xf numFmtId="0" fontId="28" fillId="4" borderId="1" xfId="0" applyFont="1" applyFill="1" applyBorder="1" applyAlignment="1" applyProtection="1">
      <alignment horizontal="center" vertical="center"/>
      <protection locked="0" hidden="1"/>
    </xf>
    <xf numFmtId="0" fontId="8" fillId="4" borderId="1" xfId="0" applyFont="1" applyFill="1" applyBorder="1" applyAlignment="1" applyProtection="1">
      <alignment horizontal="center"/>
      <protection locked="0" hidden="1"/>
    </xf>
    <xf numFmtId="14" fontId="8" fillId="4" borderId="1" xfId="0" applyNumberFormat="1" applyFont="1" applyFill="1" applyBorder="1" applyAlignment="1" applyProtection="1">
      <alignment horizontal="center"/>
      <protection locked="0" hidden="1"/>
    </xf>
    <xf numFmtId="0" fontId="1" fillId="4" borderId="1" xfId="0" applyFont="1" applyFill="1" applyBorder="1" applyProtection="1">
      <protection locked="0" hidden="1"/>
    </xf>
    <xf numFmtId="14" fontId="8" fillId="4" borderId="1" xfId="0" applyNumberFormat="1" applyFont="1" applyFill="1" applyBorder="1" applyProtection="1">
      <protection locked="0" hidden="1"/>
    </xf>
    <xf numFmtId="0" fontId="4" fillId="4" borderId="1" xfId="0" applyFont="1" applyFill="1" applyBorder="1" applyProtection="1">
      <protection locked="0" hidden="1"/>
    </xf>
    <xf numFmtId="0" fontId="21" fillId="3" borderId="1" xfId="0" applyFont="1" applyFill="1" applyBorder="1" applyAlignment="1" applyProtection="1">
      <alignment horizontal="center" vertical="center"/>
      <protection locked="0"/>
    </xf>
    <xf numFmtId="0" fontId="33" fillId="0" borderId="0" xfId="0" applyFont="1" applyAlignment="1">
      <alignment horizontal="left" vertical="center" wrapText="1"/>
    </xf>
    <xf numFmtId="0" fontId="33" fillId="0" borderId="0" xfId="0" applyFont="1" applyAlignment="1">
      <alignment horizontal="left" vertical="top"/>
    </xf>
    <xf numFmtId="0" fontId="33" fillId="0" borderId="1" xfId="0" applyFont="1" applyBorder="1" applyAlignment="1">
      <alignment horizontal="center"/>
    </xf>
    <xf numFmtId="0" fontId="30" fillId="0" borderId="1" xfId="0" applyFont="1" applyBorder="1" applyAlignment="1">
      <alignment horizontal="center" vertical="center"/>
    </xf>
    <xf numFmtId="0" fontId="1" fillId="0" borderId="0" xfId="0" applyFont="1" applyAlignment="1">
      <alignment horizontal="center" vertical="center"/>
    </xf>
    <xf numFmtId="0" fontId="1" fillId="0" borderId="1" xfId="0" applyFont="1" applyBorder="1" applyAlignment="1">
      <alignment horizontal="center" vertical="top"/>
    </xf>
    <xf numFmtId="0" fontId="9" fillId="4" borderId="1" xfId="0" applyFont="1" applyFill="1" applyBorder="1" applyAlignment="1" applyProtection="1">
      <alignment horizontal="center" vertical="top"/>
      <protection locked="0"/>
    </xf>
    <xf numFmtId="0" fontId="30" fillId="0" borderId="0" xfId="0" applyFont="1" applyAlignment="1">
      <alignment vertical="center"/>
    </xf>
    <xf numFmtId="0" fontId="12" fillId="4" borderId="0" xfId="0" applyNumberFormat="1" applyFont="1" applyFill="1" applyAlignment="1" applyProtection="1">
      <alignment vertical="center"/>
      <protection locked="0"/>
    </xf>
    <xf numFmtId="0" fontId="15" fillId="4" borderId="0" xfId="0" applyNumberFormat="1" applyFont="1" applyFill="1" applyAlignment="1" applyProtection="1">
      <alignment horizontal="left" vertical="center"/>
      <protection locked="0"/>
    </xf>
    <xf numFmtId="0" fontId="185" fillId="0" borderId="0" xfId="0" applyFont="1"/>
    <xf numFmtId="0" fontId="40" fillId="0" borderId="0" xfId="0" applyFont="1"/>
    <xf numFmtId="0" fontId="26" fillId="4" borderId="0" xfId="0" applyFont="1" applyFill="1" applyAlignment="1"/>
    <xf numFmtId="0" fontId="30" fillId="4" borderId="0" xfId="0" applyNumberFormat="1" applyFont="1" applyFill="1" applyAlignment="1" applyProtection="1">
      <alignment vertical="top"/>
      <protection locked="0"/>
    </xf>
    <xf numFmtId="0" fontId="30" fillId="4" borderId="0" xfId="0" applyNumberFormat="1" applyFont="1" applyFill="1" applyAlignment="1" applyProtection="1">
      <alignment vertical="top" wrapText="1"/>
      <protection locked="0"/>
    </xf>
    <xf numFmtId="0" fontId="200" fillId="4" borderId="0" xfId="0" applyNumberFormat="1" applyFont="1" applyFill="1" applyAlignment="1">
      <alignment horizontal="left" vertical="center"/>
    </xf>
    <xf numFmtId="0" fontId="20" fillId="4" borderId="1" xfId="0" applyFont="1" applyFill="1" applyBorder="1" applyAlignment="1">
      <alignment vertical="center"/>
    </xf>
    <xf numFmtId="0" fontId="20" fillId="4" borderId="1" xfId="0" applyFont="1" applyFill="1" applyBorder="1" applyAlignment="1">
      <alignment vertical="center" wrapText="1"/>
    </xf>
    <xf numFmtId="14" fontId="19" fillId="4" borderId="1" xfId="0" applyNumberFormat="1" applyFont="1" applyFill="1" applyBorder="1" applyAlignment="1" applyProtection="1">
      <alignment horizontal="center" vertical="center"/>
      <protection locked="0"/>
    </xf>
    <xf numFmtId="0" fontId="19" fillId="4" borderId="1" xfId="0" applyFont="1" applyFill="1" applyBorder="1" applyAlignment="1" applyProtection="1">
      <alignment horizontal="center" vertical="center"/>
      <protection locked="0"/>
    </xf>
    <xf numFmtId="0" fontId="20" fillId="4" borderId="1" xfId="0" applyFont="1" applyFill="1" applyBorder="1" applyAlignment="1" applyProtection="1">
      <alignment vertical="center"/>
      <protection locked="0"/>
    </xf>
    <xf numFmtId="0" fontId="26" fillId="4" borderId="0" xfId="0" applyNumberFormat="1" applyFont="1" applyFill="1" applyAlignment="1" applyProtection="1">
      <alignment horizontal="center" vertical="top" wrapText="1"/>
      <protection locked="0"/>
    </xf>
    <xf numFmtId="0" fontId="33" fillId="0" borderId="0" xfId="0" applyFont="1" applyAlignment="1">
      <alignment horizontal="center"/>
    </xf>
    <xf numFmtId="0" fontId="35" fillId="0" borderId="0" xfId="0" applyFont="1" applyAlignment="1">
      <alignment horizontal="left" vertical="top" wrapText="1"/>
    </xf>
    <xf numFmtId="0" fontId="35" fillId="0" borderId="0" xfId="0" applyFont="1" applyAlignment="1">
      <alignment horizontal="center"/>
    </xf>
    <xf numFmtId="0" fontId="35" fillId="0" borderId="0" xfId="0" applyFont="1" applyAlignment="1">
      <alignment horizontal="left"/>
    </xf>
    <xf numFmtId="0" fontId="35" fillId="0" borderId="0" xfId="0" applyFont="1" applyAlignment="1">
      <alignment horizontal="right" vertical="center"/>
    </xf>
    <xf numFmtId="0" fontId="30" fillId="0" borderId="0" xfId="0" applyFont="1" applyFill="1" applyAlignment="1">
      <alignment vertical="center"/>
    </xf>
    <xf numFmtId="14" fontId="101" fillId="4" borderId="0" xfId="0" applyNumberFormat="1" applyFont="1" applyFill="1" applyProtection="1">
      <protection locked="0"/>
    </xf>
    <xf numFmtId="0" fontId="35" fillId="0" borderId="0" xfId="0" applyFont="1" applyAlignment="1">
      <alignment vertical="top"/>
    </xf>
    <xf numFmtId="0" fontId="35" fillId="0" borderId="0" xfId="0" applyFont="1" applyAlignment="1">
      <alignment vertical="top" wrapText="1"/>
    </xf>
    <xf numFmtId="0" fontId="35" fillId="0" borderId="0" xfId="0" applyFont="1" applyAlignment="1">
      <alignment horizontal="center" vertical="top" wrapText="1"/>
    </xf>
    <xf numFmtId="0" fontId="35" fillId="0" borderId="0" xfId="0" applyFont="1" applyAlignment="1">
      <alignment horizontal="left" vertical="center"/>
    </xf>
    <xf numFmtId="0" fontId="88" fillId="4" borderId="1" xfId="0" applyFont="1" applyFill="1" applyBorder="1" applyAlignment="1">
      <alignment vertical="center" wrapText="1"/>
    </xf>
    <xf numFmtId="0" fontId="82" fillId="4" borderId="1" xfId="0" applyFont="1" applyFill="1" applyBorder="1" applyAlignment="1">
      <alignment vertical="center" wrapText="1"/>
    </xf>
    <xf numFmtId="0" fontId="88" fillId="4" borderId="1" xfId="0" applyFont="1" applyFill="1" applyBorder="1" applyAlignment="1">
      <alignment vertical="top" wrapText="1"/>
    </xf>
    <xf numFmtId="0" fontId="73" fillId="4" borderId="1" xfId="0" applyFont="1" applyFill="1" applyBorder="1" applyAlignment="1">
      <alignment vertical="center" wrapText="1"/>
    </xf>
    <xf numFmtId="0" fontId="172" fillId="4" borderId="1" xfId="0" applyFont="1" applyFill="1" applyBorder="1" applyAlignment="1">
      <alignment vertical="center" wrapText="1"/>
    </xf>
    <xf numFmtId="0" fontId="160" fillId="4" borderId="1" xfId="0" applyFont="1" applyFill="1" applyBorder="1" applyAlignment="1">
      <alignment vertical="center" wrapText="1"/>
    </xf>
    <xf numFmtId="0" fontId="35" fillId="0" borderId="0" xfId="0" applyFont="1" applyAlignment="1" applyProtection="1">
      <alignment horizontal="center"/>
      <protection hidden="1"/>
    </xf>
    <xf numFmtId="0" fontId="35" fillId="0" borderId="0" xfId="0" applyFont="1" applyAlignment="1" applyProtection="1">
      <alignment vertical="top"/>
      <protection locked="0"/>
    </xf>
    <xf numFmtId="0" fontId="35" fillId="0" borderId="0" xfId="0" applyFont="1" applyAlignment="1" applyProtection="1">
      <alignment horizontal="left"/>
      <protection locked="0"/>
    </xf>
    <xf numFmtId="0" fontId="35" fillId="0" borderId="0" xfId="0" applyFont="1" applyAlignment="1" applyProtection="1">
      <alignment horizontal="left" vertical="center"/>
      <protection locked="0"/>
    </xf>
    <xf numFmtId="0" fontId="33" fillId="0" borderId="0" xfId="0" applyFont="1" applyAlignment="1">
      <alignment horizontal="center"/>
    </xf>
    <xf numFmtId="0" fontId="35" fillId="0" borderId="0" xfId="0" applyFont="1" applyAlignment="1">
      <alignment horizontal="left" vertical="top" wrapText="1"/>
    </xf>
    <xf numFmtId="0" fontId="101" fillId="0" borderId="0" xfId="0" applyNumberFormat="1" applyFont="1" applyAlignment="1">
      <alignment horizontal="left" wrapText="1"/>
    </xf>
    <xf numFmtId="0" fontId="21" fillId="0" borderId="0" xfId="0" applyFont="1" applyFill="1" applyAlignment="1">
      <alignment horizontal="center" vertical="center"/>
    </xf>
    <xf numFmtId="0" fontId="21" fillId="0" borderId="0" xfId="0" applyFont="1" applyFill="1" applyAlignment="1" applyProtection="1">
      <alignment horizontal="left" vertical="center"/>
    </xf>
    <xf numFmtId="14" fontId="28" fillId="4" borderId="0" xfId="0" applyNumberFormat="1" applyFont="1" applyFill="1" applyAlignment="1" applyProtection="1">
      <alignment horizontal="left" vertical="center"/>
    </xf>
    <xf numFmtId="0" fontId="28" fillId="4" borderId="0" xfId="0" applyFont="1" applyFill="1" applyAlignment="1" applyProtection="1">
      <alignment horizontal="left" vertical="center"/>
    </xf>
    <xf numFmtId="0" fontId="27" fillId="0" borderId="0" xfId="0" applyFont="1" applyFill="1" applyAlignment="1" applyProtection="1">
      <alignment horizontal="center" vertical="center"/>
    </xf>
    <xf numFmtId="0" fontId="21" fillId="4" borderId="0" xfId="0" applyFont="1" applyFill="1" applyAlignment="1" applyProtection="1">
      <alignment horizontal="left" vertical="center"/>
    </xf>
    <xf numFmtId="14" fontId="19" fillId="4" borderId="0" xfId="0" applyNumberFormat="1" applyFont="1" applyFill="1" applyAlignment="1" applyProtection="1">
      <alignment horizontal="center" vertical="center"/>
    </xf>
    <xf numFmtId="0" fontId="176" fillId="0" borderId="0" xfId="0" applyNumberFormat="1" applyFont="1" applyFill="1" applyAlignment="1" applyProtection="1">
      <alignment horizontal="center" vertical="center"/>
    </xf>
    <xf numFmtId="0" fontId="21" fillId="0" borderId="0" xfId="0" applyFont="1" applyFill="1" applyAlignment="1">
      <alignment horizontal="center"/>
    </xf>
    <xf numFmtId="0" fontId="27" fillId="0" borderId="0" xfId="0" applyFont="1" applyAlignment="1">
      <alignment horizontal="left" vertical="top"/>
    </xf>
    <xf numFmtId="0" fontId="21" fillId="0" borderId="0" xfId="0" applyFont="1" applyFill="1" applyAlignment="1">
      <alignment horizontal="center"/>
    </xf>
    <xf numFmtId="0" fontId="21" fillId="0" borderId="0" xfId="0" applyFont="1" applyAlignment="1">
      <alignment horizontal="left" vertical="top"/>
    </xf>
    <xf numFmtId="0" fontId="21" fillId="0" borderId="0" xfId="0" applyFont="1" applyAlignment="1">
      <alignment horizontal="center" vertical="top"/>
    </xf>
    <xf numFmtId="0" fontId="8" fillId="3" borderId="1" xfId="0" applyFont="1" applyFill="1" applyBorder="1" applyAlignment="1" applyProtection="1">
      <alignment horizontal="center" vertical="top"/>
      <protection locked="0"/>
    </xf>
    <xf numFmtId="1" fontId="21" fillId="3" borderId="1" xfId="0" applyNumberFormat="1" applyFont="1" applyFill="1" applyBorder="1" applyAlignment="1" applyProtection="1">
      <alignment horizontal="left" vertical="top"/>
      <protection locked="0"/>
    </xf>
    <xf numFmtId="14" fontId="28" fillId="0" borderId="0" xfId="0" applyNumberFormat="1" applyFont="1" applyAlignment="1">
      <alignment horizontal="left" vertical="top"/>
    </xf>
    <xf numFmtId="0" fontId="22" fillId="3" borderId="1" xfId="0" applyFont="1" applyFill="1" applyBorder="1" applyAlignment="1" applyProtection="1">
      <alignment horizontal="left"/>
      <protection locked="0"/>
    </xf>
    <xf numFmtId="1" fontId="22" fillId="3" borderId="1" xfId="0" applyNumberFormat="1" applyFont="1" applyFill="1" applyBorder="1" applyAlignment="1" applyProtection="1">
      <alignment horizontal="left" vertical="top"/>
      <protection locked="0"/>
    </xf>
    <xf numFmtId="0" fontId="27" fillId="0" borderId="0" xfId="0" applyFont="1" applyFill="1" applyAlignment="1"/>
    <xf numFmtId="0" fontId="123" fillId="0" borderId="0" xfId="0" applyFont="1" applyAlignment="1">
      <alignment horizontal="center" vertical="center"/>
    </xf>
    <xf numFmtId="0" fontId="29" fillId="0" borderId="0" xfId="0" applyFont="1" applyAlignment="1">
      <alignment horizontal="center" vertical="center"/>
    </xf>
    <xf numFmtId="0" fontId="22" fillId="0" borderId="0" xfId="0" applyFont="1" applyBorder="1" applyAlignment="1">
      <alignment horizontal="center" vertical="center"/>
    </xf>
    <xf numFmtId="0" fontId="13" fillId="0" borderId="0" xfId="0" applyFont="1" applyAlignment="1">
      <alignment wrapText="1"/>
    </xf>
    <xf numFmtId="0" fontId="27" fillId="0" borderId="0" xfId="0" applyFont="1" applyFill="1" applyAlignment="1">
      <alignment horizontal="center" vertical="center"/>
    </xf>
    <xf numFmtId="0" fontId="21" fillId="0" borderId="0" xfId="0" applyFont="1" applyFill="1" applyAlignment="1">
      <alignment horizontal="left"/>
    </xf>
    <xf numFmtId="0" fontId="23" fillId="0" borderId="0" xfId="0" applyFont="1" applyFill="1" applyAlignment="1">
      <alignment horizontal="left"/>
    </xf>
    <xf numFmtId="0" fontId="21" fillId="0" borderId="0" xfId="0" applyFont="1" applyAlignment="1">
      <alignment horizontal="left" vertical="top"/>
    </xf>
    <xf numFmtId="14" fontId="28" fillId="0" borderId="0" xfId="0" applyNumberFormat="1" applyFont="1" applyAlignment="1">
      <alignment horizontal="left" vertical="top"/>
    </xf>
    <xf numFmtId="0" fontId="28" fillId="0" borderId="0" xfId="0" applyFont="1" applyAlignment="1">
      <alignment horizontal="left" vertical="top"/>
    </xf>
    <xf numFmtId="0" fontId="21" fillId="0" borderId="0" xfId="0" applyFont="1" applyFill="1" applyAlignment="1">
      <alignment horizontal="center"/>
    </xf>
    <xf numFmtId="0" fontId="21" fillId="0" borderId="1" xfId="0" applyFont="1" applyBorder="1" applyAlignment="1">
      <alignment horizontal="center" vertical="top"/>
    </xf>
    <xf numFmtId="0" fontId="192" fillId="0" borderId="0" xfId="0" applyFont="1" applyFill="1" applyAlignment="1">
      <alignment horizontal="center" vertical="center"/>
    </xf>
    <xf numFmtId="0" fontId="13" fillId="0" borderId="0" xfId="0" applyFont="1" applyAlignment="1">
      <alignment horizontal="center" vertical="top" wrapText="1"/>
    </xf>
    <xf numFmtId="0" fontId="13" fillId="0" borderId="0" xfId="0" applyFont="1" applyAlignment="1">
      <alignment vertical="top"/>
    </xf>
    <xf numFmtId="0" fontId="106" fillId="0" borderId="0" xfId="0" applyFont="1" applyAlignment="1">
      <alignment horizontal="left"/>
    </xf>
    <xf numFmtId="0" fontId="27" fillId="3" borderId="1" xfId="0" applyFont="1" applyFill="1" applyBorder="1" applyAlignment="1" applyProtection="1">
      <alignment horizontal="left"/>
      <protection locked="0"/>
    </xf>
    <xf numFmtId="0" fontId="27" fillId="3" borderId="1" xfId="0" applyFont="1" applyFill="1" applyBorder="1" applyProtection="1">
      <protection locked="0"/>
    </xf>
    <xf numFmtId="0" fontId="19" fillId="3" borderId="1" xfId="0" applyFont="1" applyFill="1" applyBorder="1" applyAlignment="1" applyProtection="1">
      <alignment horizontal="left"/>
      <protection locked="0"/>
    </xf>
    <xf numFmtId="0" fontId="21" fillId="0" borderId="0" xfId="0" applyFont="1" applyFill="1" applyBorder="1" applyAlignment="1">
      <alignment vertical="center" wrapText="1"/>
    </xf>
    <xf numFmtId="0" fontId="13" fillId="0" borderId="0" xfId="0" applyFont="1" applyProtection="1">
      <protection locked="0"/>
    </xf>
    <xf numFmtId="0" fontId="82" fillId="4" borderId="1" xfId="0" applyFont="1" applyFill="1" applyBorder="1" applyAlignment="1">
      <alignment vertical="top" wrapText="1"/>
    </xf>
    <xf numFmtId="0" fontId="14" fillId="0" borderId="0" xfId="0" applyFont="1" applyAlignment="1">
      <alignment vertical="top"/>
    </xf>
    <xf numFmtId="0" fontId="19" fillId="0" borderId="0" xfId="0" applyFont="1" applyFill="1" applyAlignment="1"/>
    <xf numFmtId="0" fontId="22" fillId="0" borderId="0" xfId="0" applyFont="1" applyFill="1" applyAlignment="1"/>
    <xf numFmtId="0" fontId="27" fillId="0" borderId="0" xfId="0" applyFont="1" applyFill="1" applyAlignment="1">
      <alignment vertical="center"/>
    </xf>
    <xf numFmtId="0" fontId="21" fillId="0" borderId="0" xfId="0" applyFont="1" applyFill="1" applyAlignment="1"/>
    <xf numFmtId="0" fontId="28" fillId="0" borderId="0" xfId="0" applyFont="1" applyFill="1" applyAlignment="1"/>
    <xf numFmtId="0" fontId="28" fillId="0" borderId="0" xfId="0" applyFont="1" applyFill="1" applyAlignment="1">
      <alignment vertical="center"/>
    </xf>
    <xf numFmtId="0" fontId="21" fillId="0" borderId="0" xfId="0" applyFont="1" applyAlignment="1">
      <alignment horizontal="right" vertical="top"/>
    </xf>
    <xf numFmtId="0" fontId="21" fillId="6" borderId="0" xfId="0" applyFont="1" applyFill="1" applyAlignment="1">
      <alignment vertical="top" wrapText="1"/>
    </xf>
    <xf numFmtId="0" fontId="21" fillId="0" borderId="1" xfId="0" applyFont="1" applyFill="1" applyBorder="1" applyAlignment="1">
      <alignment vertical="top" wrapText="1"/>
    </xf>
    <xf numFmtId="0" fontId="14" fillId="0" borderId="1" xfId="0" applyFont="1" applyFill="1" applyBorder="1" applyAlignment="1">
      <alignment vertical="top" wrapText="1"/>
    </xf>
    <xf numFmtId="0" fontId="19" fillId="3" borderId="1" xfId="0" applyFont="1" applyFill="1" applyBorder="1" applyAlignment="1" applyProtection="1">
      <alignment horizontal="left" vertical="center"/>
      <protection locked="0"/>
    </xf>
    <xf numFmtId="0" fontId="27" fillId="3" borderId="1" xfId="0" applyFont="1" applyFill="1" applyBorder="1" applyAlignment="1" applyProtection="1">
      <alignment horizontal="left" vertical="center" wrapText="1"/>
      <protection locked="0"/>
    </xf>
    <xf numFmtId="0" fontId="192" fillId="0" borderId="0" xfId="0" applyFont="1" applyFill="1" applyAlignment="1">
      <alignment vertical="center"/>
    </xf>
    <xf numFmtId="0" fontId="175" fillId="0" borderId="0" xfId="0" applyFont="1" applyFill="1" applyAlignment="1">
      <alignment vertical="center"/>
    </xf>
    <xf numFmtId="0" fontId="81" fillId="0" borderId="0" xfId="0" applyFont="1" applyAlignment="1">
      <alignment vertical="center"/>
    </xf>
    <xf numFmtId="0" fontId="108" fillId="0" borderId="0" xfId="0" applyFont="1"/>
    <xf numFmtId="0" fontId="120" fillId="0" borderId="0" xfId="0" applyFont="1"/>
    <xf numFmtId="0" fontId="81" fillId="0" borderId="14" xfId="0" applyFont="1" applyBorder="1" applyAlignment="1"/>
    <xf numFmtId="0" fontId="37" fillId="0" borderId="1" xfId="0" applyFont="1" applyBorder="1" applyAlignment="1">
      <alignment horizontal="center"/>
    </xf>
    <xf numFmtId="0" fontId="34" fillId="0" borderId="1" xfId="0" applyFont="1" applyBorder="1"/>
    <xf numFmtId="0" fontId="41" fillId="0" borderId="0" xfId="0" applyFont="1" applyBorder="1"/>
    <xf numFmtId="0" fontId="41" fillId="0" borderId="0" xfId="0" applyFont="1" applyBorder="1" applyAlignment="1">
      <alignment vertical="distributed" textRotation="135" wrapText="1"/>
    </xf>
    <xf numFmtId="0" fontId="34" fillId="0" borderId="0" xfId="0" applyFont="1" applyBorder="1"/>
    <xf numFmtId="0" fontId="92" fillId="0" borderId="1" xfId="0" applyFont="1" applyBorder="1" applyAlignment="1">
      <alignment horizontal="center" vertical="top" wrapText="1"/>
    </xf>
    <xf numFmtId="0" fontId="81" fillId="0" borderId="14" xfId="0" applyFont="1" applyBorder="1" applyAlignment="1">
      <alignment horizontal="left"/>
    </xf>
    <xf numFmtId="0" fontId="37" fillId="0" borderId="0" xfId="0" applyFont="1" applyAlignment="1">
      <alignment vertical="center"/>
    </xf>
    <xf numFmtId="0" fontId="79" fillId="0" borderId="0" xfId="0" applyFont="1"/>
    <xf numFmtId="0" fontId="106" fillId="0" borderId="0" xfId="0" applyFont="1"/>
    <xf numFmtId="0" fontId="120" fillId="0" borderId="0" xfId="0" applyFont="1" applyAlignment="1">
      <alignment vertical="center"/>
    </xf>
    <xf numFmtId="0" fontId="278" fillId="0" borderId="0" xfId="0" applyFont="1" applyAlignment="1">
      <alignment horizontal="center" vertical="center"/>
    </xf>
    <xf numFmtId="0" fontId="92" fillId="4" borderId="1" xfId="0" applyFont="1" applyFill="1" applyBorder="1" applyAlignment="1">
      <alignment horizontal="left" vertical="top"/>
    </xf>
    <xf numFmtId="0" fontId="36" fillId="0" borderId="1" xfId="0" applyFont="1" applyBorder="1" applyAlignment="1">
      <alignment vertical="top"/>
    </xf>
    <xf numFmtId="0" fontId="36" fillId="3" borderId="1" xfId="0" applyFont="1" applyFill="1" applyBorder="1" applyAlignment="1" applyProtection="1">
      <alignment horizontal="left" vertical="top"/>
      <protection locked="0"/>
    </xf>
    <xf numFmtId="0" fontId="70" fillId="3" borderId="1" xfId="0" applyFont="1" applyFill="1" applyBorder="1" applyAlignment="1" applyProtection="1">
      <alignment vertical="top"/>
      <protection locked="0"/>
    </xf>
    <xf numFmtId="0" fontId="14" fillId="4" borderId="1" xfId="0" applyFont="1" applyFill="1" applyBorder="1" applyAlignment="1">
      <alignment vertical="top" wrapText="1"/>
    </xf>
    <xf numFmtId="49" fontId="328" fillId="3" borderId="1" xfId="0" applyNumberFormat="1" applyFont="1" applyFill="1" applyBorder="1" applyAlignment="1" applyProtection="1">
      <alignment vertical="center"/>
      <protection locked="0"/>
    </xf>
    <xf numFmtId="0" fontId="30" fillId="0" borderId="0" xfId="0" applyFont="1" applyAlignment="1">
      <alignment horizontal="center"/>
    </xf>
    <xf numFmtId="0" fontId="3" fillId="0" borderId="0" xfId="0" applyFont="1" applyAlignment="1">
      <alignment horizontal="center"/>
    </xf>
    <xf numFmtId="0" fontId="0" fillId="4" borderId="4" xfId="0" applyFill="1" applyBorder="1" applyAlignment="1" applyProtection="1">
      <alignment horizontal="center" vertical="top" wrapText="1"/>
    </xf>
    <xf numFmtId="0" fontId="0" fillId="4" borderId="5" xfId="0" applyFill="1" applyBorder="1" applyAlignment="1" applyProtection="1">
      <alignment horizontal="center" vertical="top" wrapText="1"/>
    </xf>
    <xf numFmtId="0" fontId="184" fillId="0" borderId="13" xfId="0" applyFont="1" applyBorder="1" applyAlignment="1">
      <alignment horizontal="center" vertical="center"/>
    </xf>
    <xf numFmtId="1" fontId="96" fillId="4" borderId="2" xfId="0" applyNumberFormat="1" applyFont="1" applyFill="1" applyBorder="1" applyAlignment="1" applyProtection="1">
      <alignment horizontal="center" vertical="center" wrapText="1"/>
      <protection locked="0"/>
    </xf>
    <xf numFmtId="1" fontId="96" fillId="4" borderId="12" xfId="0" applyNumberFormat="1" applyFont="1" applyFill="1" applyBorder="1" applyAlignment="1" applyProtection="1">
      <alignment horizontal="center" vertical="center" wrapText="1"/>
      <protection locked="0"/>
    </xf>
    <xf numFmtId="1" fontId="96" fillId="4" borderId="3" xfId="0" applyNumberFormat="1" applyFont="1" applyFill="1" applyBorder="1" applyAlignment="1" applyProtection="1">
      <alignment horizontal="center" vertical="center" wrapText="1"/>
      <protection locked="0"/>
    </xf>
    <xf numFmtId="0" fontId="258" fillId="4" borderId="0" xfId="0" applyFont="1" applyFill="1" applyAlignment="1" applyProtection="1">
      <alignment horizontal="center"/>
    </xf>
    <xf numFmtId="0" fontId="79" fillId="4" borderId="14" xfId="0" applyFont="1" applyFill="1" applyBorder="1" applyAlignment="1" applyProtection="1">
      <alignment horizontal="center" vertical="center"/>
    </xf>
    <xf numFmtId="0" fontId="0" fillId="4" borderId="1" xfId="0" applyFill="1" applyBorder="1" applyAlignment="1" applyProtection="1">
      <alignment horizontal="center" vertical="top" wrapText="1"/>
    </xf>
    <xf numFmtId="0" fontId="36" fillId="3" borderId="0" xfId="0" applyFont="1" applyFill="1" applyAlignment="1" applyProtection="1">
      <alignment horizontal="left" vertical="top"/>
      <protection locked="0"/>
    </xf>
    <xf numFmtId="0" fontId="36" fillId="0" borderId="0" xfId="0" applyFont="1" applyAlignment="1">
      <alignment horizontal="left" vertical="top" wrapText="1"/>
    </xf>
    <xf numFmtId="0" fontId="36" fillId="3" borderId="0" xfId="0" applyFont="1" applyFill="1" applyAlignment="1" applyProtection="1">
      <alignment horizontal="left" vertical="top" wrapText="1"/>
      <protection locked="0"/>
    </xf>
    <xf numFmtId="0" fontId="100" fillId="0" borderId="0" xfId="0" applyFont="1" applyAlignment="1">
      <alignment horizontal="center" vertical="center"/>
    </xf>
    <xf numFmtId="0" fontId="206" fillId="0" borderId="0" xfId="0" applyFont="1" applyAlignment="1">
      <alignment horizontal="center"/>
    </xf>
    <xf numFmtId="0" fontId="114" fillId="0" borderId="0" xfId="0" applyFont="1" applyAlignment="1">
      <alignment horizontal="center"/>
    </xf>
    <xf numFmtId="0" fontId="258" fillId="4" borderId="0" xfId="0" applyFont="1" applyFill="1" applyBorder="1" applyAlignment="1" applyProtection="1">
      <alignment horizontal="center" vertical="center"/>
    </xf>
    <xf numFmtId="0" fontId="30" fillId="0" borderId="0" xfId="0" applyFont="1" applyAlignment="1">
      <alignment horizontal="left"/>
    </xf>
    <xf numFmtId="0" fontId="96" fillId="4" borderId="1" xfId="0" applyFont="1" applyFill="1" applyBorder="1" applyAlignment="1">
      <alignment horizontal="center" vertical="center"/>
    </xf>
    <xf numFmtId="0" fontId="8" fillId="0" borderId="0" xfId="0" applyFont="1" applyAlignment="1">
      <alignment horizontal="center"/>
    </xf>
    <xf numFmtId="0" fontId="21" fillId="0" borderId="0" xfId="0" applyFont="1" applyAlignment="1">
      <alignment horizontal="left"/>
    </xf>
    <xf numFmtId="0" fontId="279" fillId="16" borderId="2" xfId="0" applyFont="1" applyFill="1" applyBorder="1" applyAlignment="1" applyProtection="1">
      <alignment horizontal="center" vertical="center" wrapText="1"/>
      <protection hidden="1"/>
    </xf>
    <xf numFmtId="0" fontId="279" fillId="16" borderId="3" xfId="0" applyFont="1" applyFill="1" applyBorder="1" applyAlignment="1" applyProtection="1">
      <alignment horizontal="center" vertical="center" wrapText="1"/>
      <protection hidden="1"/>
    </xf>
    <xf numFmtId="0" fontId="176" fillId="18" borderId="1" xfId="0" applyFont="1" applyFill="1" applyBorder="1" applyAlignment="1" applyProtection="1">
      <alignment horizontal="center" vertical="center" wrapText="1"/>
      <protection locked="0" hidden="1"/>
    </xf>
    <xf numFmtId="0" fontId="284" fillId="22" borderId="0" xfId="0" applyFont="1" applyFill="1" applyAlignment="1">
      <alignment horizontal="center" vertical="center"/>
    </xf>
    <xf numFmtId="0" fontId="285" fillId="22" borderId="0" xfId="0" applyFont="1" applyFill="1" applyAlignment="1">
      <alignment horizontal="center" vertical="center"/>
    </xf>
    <xf numFmtId="2" fontId="192" fillId="3" borderId="0" xfId="0" applyNumberFormat="1" applyFont="1" applyFill="1" applyBorder="1" applyAlignment="1">
      <alignment horizontal="center" vertical="center"/>
    </xf>
    <xf numFmtId="1" fontId="70" fillId="6" borderId="0" xfId="0" applyNumberFormat="1" applyFont="1" applyFill="1" applyBorder="1" applyAlignment="1">
      <alignment horizontal="center" vertical="center" wrapText="1"/>
    </xf>
    <xf numFmtId="1" fontId="91" fillId="20" borderId="0" xfId="0" applyNumberFormat="1" applyFont="1" applyFill="1" applyBorder="1" applyAlignment="1">
      <alignment horizontal="center" vertical="center" wrapText="1"/>
    </xf>
    <xf numFmtId="2" fontId="81" fillId="20" borderId="0" xfId="0" applyNumberFormat="1" applyFont="1" applyFill="1" applyBorder="1" applyAlignment="1">
      <alignment horizontal="center" vertical="center"/>
    </xf>
    <xf numFmtId="2" fontId="176" fillId="21" borderId="13" xfId="0" applyNumberFormat="1" applyFont="1" applyFill="1" applyBorder="1" applyAlignment="1">
      <alignment horizontal="right" indent="1"/>
    </xf>
    <xf numFmtId="2" fontId="176" fillId="21" borderId="0" xfId="0" applyNumberFormat="1" applyFont="1" applyFill="1" applyBorder="1" applyAlignment="1">
      <alignment horizontal="right" indent="1"/>
    </xf>
    <xf numFmtId="0" fontId="140" fillId="4" borderId="2" xfId="0" applyFont="1" applyFill="1" applyBorder="1" applyAlignment="1">
      <alignment horizontal="center" vertical="top" wrapText="1"/>
    </xf>
    <xf numFmtId="0" fontId="140" fillId="4" borderId="12" xfId="0" applyFont="1" applyFill="1" applyBorder="1" applyAlignment="1">
      <alignment horizontal="center" vertical="top" wrapText="1"/>
    </xf>
    <xf numFmtId="0" fontId="186" fillId="17" borderId="2" xfId="0" applyFont="1" applyFill="1" applyBorder="1" applyAlignment="1" applyProtection="1">
      <alignment horizontal="center" vertical="center" wrapText="1"/>
      <protection locked="0" hidden="1"/>
    </xf>
    <xf numFmtId="0" fontId="186" fillId="17" borderId="12" xfId="0" applyFont="1" applyFill="1" applyBorder="1" applyAlignment="1" applyProtection="1">
      <alignment horizontal="center" vertical="center" wrapText="1"/>
      <protection locked="0" hidden="1"/>
    </xf>
    <xf numFmtId="2" fontId="265" fillId="3" borderId="1" xfId="0" applyNumberFormat="1" applyFont="1" applyFill="1" applyBorder="1" applyAlignment="1">
      <alignment horizontal="left" vertical="top"/>
    </xf>
    <xf numFmtId="2" fontId="21" fillId="3" borderId="1" xfId="0" applyNumberFormat="1" applyFont="1" applyFill="1" applyBorder="1" applyAlignment="1">
      <alignment horizontal="left" vertical="top"/>
    </xf>
    <xf numFmtId="1" fontId="91" fillId="4" borderId="1" xfId="0" applyNumberFormat="1" applyFont="1" applyFill="1" applyBorder="1" applyAlignment="1">
      <alignment horizontal="center" vertical="top" wrapText="1"/>
    </xf>
    <xf numFmtId="2" fontId="81" fillId="4" borderId="1" xfId="0" applyNumberFormat="1" applyFont="1" applyFill="1" applyBorder="1" applyAlignment="1">
      <alignment horizontal="center" vertical="top"/>
    </xf>
    <xf numFmtId="2" fontId="265" fillId="3" borderId="2" xfId="0" applyNumberFormat="1" applyFont="1" applyFill="1" applyBorder="1" applyAlignment="1">
      <alignment horizontal="left" vertical="top"/>
    </xf>
    <xf numFmtId="2" fontId="265" fillId="3" borderId="3" xfId="0" applyNumberFormat="1" applyFont="1" applyFill="1" applyBorder="1" applyAlignment="1">
      <alignment horizontal="left" vertical="top"/>
    </xf>
    <xf numFmtId="2" fontId="30" fillId="3" borderId="1" xfId="0" applyNumberFormat="1" applyFont="1" applyFill="1" applyBorder="1" applyAlignment="1">
      <alignment horizontal="center" vertical="top"/>
    </xf>
    <xf numFmtId="2" fontId="268" fillId="4" borderId="0" xfId="0" applyNumberFormat="1" applyFont="1" applyFill="1" applyBorder="1" applyAlignment="1">
      <alignment horizontal="right" vertical="top"/>
    </xf>
    <xf numFmtId="0" fontId="6" fillId="6" borderId="8" xfId="0" applyFont="1" applyFill="1" applyBorder="1" applyAlignment="1">
      <alignment horizontal="left" vertical="top" wrapText="1"/>
    </xf>
    <xf numFmtId="0" fontId="6" fillId="6" borderId="9" xfId="0" applyFont="1" applyFill="1" applyBorder="1" applyAlignment="1">
      <alignment horizontal="left" vertical="top" wrapText="1"/>
    </xf>
    <xf numFmtId="1" fontId="70" fillId="4" borderId="1" xfId="0" applyNumberFormat="1" applyFont="1" applyFill="1" applyBorder="1" applyAlignment="1">
      <alignment horizontal="center" vertical="top" wrapText="1"/>
    </xf>
    <xf numFmtId="0" fontId="21" fillId="6" borderId="0" xfId="0" applyFont="1" applyFill="1" applyAlignment="1">
      <alignment horizontal="left"/>
    </xf>
    <xf numFmtId="0" fontId="33" fillId="0" borderId="0" xfId="0" applyFont="1" applyAlignment="1" applyProtection="1">
      <alignment horizontal="center"/>
    </xf>
    <xf numFmtId="0" fontId="39" fillId="2" borderId="2" xfId="0" applyFont="1" applyFill="1" applyBorder="1" applyAlignment="1">
      <alignment horizontal="center" vertical="top"/>
    </xf>
    <xf numFmtId="0" fontId="39" fillId="2" borderId="12" xfId="0" applyFont="1" applyFill="1" applyBorder="1" applyAlignment="1">
      <alignment horizontal="center" vertical="top"/>
    </xf>
    <xf numFmtId="0" fontId="39" fillId="2" borderId="3" xfId="0" applyFont="1" applyFill="1" applyBorder="1" applyAlignment="1">
      <alignment horizontal="center" vertical="top"/>
    </xf>
    <xf numFmtId="0" fontId="6" fillId="0" borderId="1" xfId="0" applyFont="1" applyBorder="1" applyAlignment="1" applyProtection="1">
      <alignment horizontal="left" vertical="top"/>
      <protection locked="0"/>
    </xf>
    <xf numFmtId="14" fontId="10" fillId="0" borderId="1" xfId="0" applyNumberFormat="1" applyFont="1" applyBorder="1" applyAlignment="1" applyProtection="1">
      <alignment horizontal="left" vertical="top"/>
      <protection locked="0"/>
    </xf>
    <xf numFmtId="14" fontId="28" fillId="0" borderId="2" xfId="0" applyNumberFormat="1" applyFont="1" applyBorder="1" applyAlignment="1" applyProtection="1">
      <alignment horizontal="left" vertical="center"/>
      <protection locked="0"/>
    </xf>
    <xf numFmtId="14" fontId="28" fillId="0" borderId="12" xfId="0" applyNumberFormat="1" applyFont="1" applyBorder="1" applyAlignment="1" applyProtection="1">
      <alignment horizontal="left" vertical="center"/>
      <protection locked="0"/>
    </xf>
    <xf numFmtId="0" fontId="30" fillId="0" borderId="1" xfId="0" applyFont="1" applyBorder="1" applyAlignment="1" applyProtection="1">
      <alignment horizontal="left" vertical="top"/>
      <protection locked="0"/>
    </xf>
    <xf numFmtId="0" fontId="6" fillId="3" borderId="1" xfId="0" applyFont="1" applyFill="1" applyBorder="1" applyAlignment="1">
      <alignment horizontal="left"/>
    </xf>
    <xf numFmtId="1" fontId="173" fillId="0" borderId="1" xfId="0" applyNumberFormat="1" applyFont="1" applyBorder="1" applyAlignment="1" applyProtection="1">
      <alignment horizontal="left" vertical="top"/>
      <protection locked="0"/>
    </xf>
    <xf numFmtId="0" fontId="186" fillId="0" borderId="2" xfId="0" applyFont="1" applyFill="1" applyBorder="1" applyAlignment="1" applyProtection="1">
      <alignment horizontal="left" vertical="top"/>
      <protection locked="0"/>
    </xf>
    <xf numFmtId="0" fontId="186" fillId="0" borderId="3" xfId="0" applyFont="1" applyFill="1" applyBorder="1" applyAlignment="1" applyProtection="1">
      <alignment horizontal="left" vertical="top"/>
      <protection locked="0"/>
    </xf>
    <xf numFmtId="0" fontId="186" fillId="0" borderId="2" xfId="0" applyFont="1" applyFill="1" applyBorder="1" applyAlignment="1" applyProtection="1">
      <alignment horizontal="center" vertical="top"/>
      <protection locked="0"/>
    </xf>
    <xf numFmtId="0" fontId="186" fillId="0" borderId="12" xfId="0" applyFont="1" applyFill="1" applyBorder="1" applyAlignment="1" applyProtection="1">
      <alignment horizontal="center" vertical="top"/>
      <protection locked="0"/>
    </xf>
    <xf numFmtId="0" fontId="6" fillId="3" borderId="2" xfId="0" applyFont="1" applyFill="1" applyBorder="1" applyAlignment="1">
      <alignment vertical="top"/>
    </xf>
    <xf numFmtId="0" fontId="6" fillId="3" borderId="3" xfId="0" applyFont="1" applyFill="1" applyBorder="1" applyAlignment="1">
      <alignment vertical="top"/>
    </xf>
    <xf numFmtId="0" fontId="6" fillId="3" borderId="1" xfId="0" applyFont="1" applyFill="1" applyBorder="1" applyAlignment="1">
      <alignment horizontal="left" vertical="top"/>
    </xf>
    <xf numFmtId="2" fontId="192" fillId="3" borderId="1" xfId="0" applyNumberFormat="1" applyFont="1" applyFill="1" applyBorder="1" applyAlignment="1">
      <alignment horizontal="center" vertical="center"/>
    </xf>
    <xf numFmtId="0" fontId="286" fillId="0" borderId="0" xfId="2" applyFont="1" applyAlignment="1" applyProtection="1">
      <alignment horizontal="center" vertical="center"/>
      <protection hidden="1"/>
    </xf>
    <xf numFmtId="0" fontId="20" fillId="0" borderId="0" xfId="2" applyFont="1" applyBorder="1" applyAlignment="1" applyProtection="1">
      <alignment horizontal="center" vertical="center"/>
      <protection hidden="1"/>
    </xf>
    <xf numFmtId="0" fontId="13" fillId="0" borderId="75" xfId="2" applyFont="1" applyBorder="1" applyAlignment="1" applyProtection="1">
      <alignment horizontal="left" vertical="center"/>
      <protection hidden="1"/>
    </xf>
    <xf numFmtId="0" fontId="13" fillId="0" borderId="76" xfId="2" applyFont="1" applyBorder="1" applyAlignment="1" applyProtection="1">
      <alignment horizontal="left" vertical="center"/>
      <protection hidden="1"/>
    </xf>
    <xf numFmtId="0" fontId="272" fillId="0" borderId="76" xfId="5" applyFont="1" applyFill="1" applyBorder="1" applyAlignment="1" applyProtection="1">
      <alignment horizontal="left" vertical="center"/>
      <protection hidden="1"/>
    </xf>
    <xf numFmtId="0" fontId="272" fillId="0" borderId="76" xfId="2" applyFont="1" applyFill="1" applyBorder="1" applyAlignment="1" applyProtection="1">
      <alignment horizontal="left" vertical="center"/>
      <protection hidden="1"/>
    </xf>
    <xf numFmtId="0" fontId="186" fillId="17" borderId="3" xfId="0" applyFont="1" applyFill="1" applyBorder="1" applyAlignment="1" applyProtection="1">
      <alignment horizontal="center" vertical="center" wrapText="1"/>
      <protection locked="0" hidden="1"/>
    </xf>
    <xf numFmtId="0" fontId="13" fillId="0" borderId="2" xfId="2" applyFont="1" applyBorder="1" applyAlignment="1" applyProtection="1">
      <alignment horizontal="left" vertical="center"/>
      <protection hidden="1"/>
    </xf>
    <xf numFmtId="0" fontId="13" fillId="0" borderId="12" xfId="2" applyFont="1" applyBorder="1" applyAlignment="1" applyProtection="1">
      <alignment horizontal="left" vertical="center"/>
      <protection hidden="1"/>
    </xf>
    <xf numFmtId="2" fontId="210" fillId="0" borderId="1" xfId="2" applyNumberFormat="1" applyFont="1" applyBorder="1" applyAlignment="1" applyProtection="1">
      <alignment horizontal="center" vertical="center"/>
      <protection hidden="1"/>
    </xf>
    <xf numFmtId="0" fontId="13" fillId="0" borderId="1" xfId="2" applyFont="1" applyBorder="1" applyAlignment="1" applyProtection="1">
      <alignment horizontal="center" vertical="center"/>
      <protection hidden="1"/>
    </xf>
    <xf numFmtId="0" fontId="13" fillId="0" borderId="79" xfId="2" applyFont="1" applyBorder="1" applyAlignment="1" applyProtection="1">
      <alignment horizontal="center" vertical="top"/>
      <protection hidden="1"/>
    </xf>
    <xf numFmtId="0" fontId="13" fillId="0" borderId="1" xfId="2" applyFont="1" applyBorder="1" applyAlignment="1" applyProtection="1">
      <alignment horizontal="left" vertical="center"/>
      <protection hidden="1"/>
    </xf>
    <xf numFmtId="0" fontId="272" fillId="0" borderId="77" xfId="2" applyFont="1" applyFill="1" applyBorder="1" applyAlignment="1" applyProtection="1">
      <alignment horizontal="center" vertical="center"/>
      <protection hidden="1"/>
    </xf>
    <xf numFmtId="0" fontId="272" fillId="0" borderId="78" xfId="2" applyFont="1" applyFill="1" applyBorder="1" applyAlignment="1" applyProtection="1">
      <alignment horizontal="center" vertical="center"/>
      <protection hidden="1"/>
    </xf>
    <xf numFmtId="0" fontId="13" fillId="0" borderId="5" xfId="2" applyFont="1" applyBorder="1" applyAlignment="1" applyProtection="1">
      <alignment horizontal="left" vertical="center"/>
      <protection hidden="1"/>
    </xf>
    <xf numFmtId="0" fontId="13" fillId="0" borderId="1" xfId="2" applyFont="1" applyBorder="1" applyAlignment="1" applyProtection="1">
      <alignment horizontal="right" vertical="center"/>
      <protection hidden="1"/>
    </xf>
    <xf numFmtId="0" fontId="13" fillId="0" borderId="81" xfId="2" applyFont="1" applyBorder="1" applyAlignment="1" applyProtection="1">
      <alignment horizontal="center" vertical="top"/>
      <protection hidden="1"/>
    </xf>
    <xf numFmtId="0" fontId="13" fillId="0" borderId="83" xfId="2" applyFont="1" applyBorder="1" applyAlignment="1" applyProtection="1">
      <alignment horizontal="center" vertical="top"/>
      <protection hidden="1"/>
    </xf>
    <xf numFmtId="0" fontId="13" fillId="0" borderId="85" xfId="2" applyFont="1" applyBorder="1" applyAlignment="1" applyProtection="1">
      <alignment horizontal="center" vertical="top"/>
      <protection hidden="1"/>
    </xf>
    <xf numFmtId="0" fontId="13" fillId="0" borderId="6" xfId="2" applyFont="1" applyBorder="1" applyAlignment="1" applyProtection="1">
      <alignment horizontal="center" vertical="center"/>
      <protection hidden="1"/>
    </xf>
    <xf numFmtId="0" fontId="13" fillId="0" borderId="82" xfId="2" applyFont="1" applyBorder="1" applyAlignment="1" applyProtection="1">
      <alignment horizontal="center" vertical="center"/>
      <protection hidden="1"/>
    </xf>
    <xf numFmtId="0" fontId="13" fillId="0" borderId="10" xfId="2" applyFont="1" applyBorder="1" applyAlignment="1" applyProtection="1">
      <alignment horizontal="center" vertical="center"/>
      <protection hidden="1"/>
    </xf>
    <xf numFmtId="0" fontId="13" fillId="0" borderId="84" xfId="2" applyFont="1" applyBorder="1" applyAlignment="1" applyProtection="1">
      <alignment horizontal="center" vertical="center"/>
      <protection hidden="1"/>
    </xf>
    <xf numFmtId="0" fontId="14" fillId="0" borderId="1" xfId="2" applyFont="1" applyBorder="1" applyAlignment="1" applyProtection="1">
      <alignment horizontal="center" vertical="center"/>
      <protection hidden="1"/>
    </xf>
    <xf numFmtId="0" fontId="14" fillId="0" borderId="80" xfId="2" applyFont="1" applyBorder="1" applyAlignment="1" applyProtection="1">
      <alignment horizontal="center" vertical="center"/>
      <protection hidden="1"/>
    </xf>
    <xf numFmtId="0" fontId="13" fillId="0" borderId="6" xfId="2" applyFont="1" applyBorder="1" applyAlignment="1" applyProtection="1">
      <alignment horizontal="left" vertical="center" wrapText="1"/>
      <protection hidden="1"/>
    </xf>
    <xf numFmtId="0" fontId="13" fillId="0" borderId="7" xfId="2" applyFont="1" applyBorder="1" applyAlignment="1" applyProtection="1">
      <alignment horizontal="left" vertical="center" wrapText="1"/>
      <protection hidden="1"/>
    </xf>
    <xf numFmtId="0" fontId="13" fillId="0" borderId="10" xfId="2" applyFont="1" applyBorder="1" applyAlignment="1" applyProtection="1">
      <alignment horizontal="left" vertical="center" wrapText="1"/>
      <protection hidden="1"/>
    </xf>
    <xf numFmtId="0" fontId="13" fillId="0" borderId="11" xfId="2" applyFont="1" applyBorder="1" applyAlignment="1" applyProtection="1">
      <alignment horizontal="left" vertical="center" wrapText="1"/>
      <protection hidden="1"/>
    </xf>
    <xf numFmtId="0" fontId="13" fillId="0" borderId="2" xfId="2" applyFont="1" applyBorder="1" applyAlignment="1" applyProtection="1">
      <alignment horizontal="center" vertical="center"/>
      <protection hidden="1"/>
    </xf>
    <xf numFmtId="0" fontId="13" fillId="0" borderId="12" xfId="2" applyFont="1" applyBorder="1" applyAlignment="1" applyProtection="1">
      <alignment horizontal="center" vertical="center"/>
      <protection hidden="1"/>
    </xf>
    <xf numFmtId="0" fontId="13" fillId="0" borderId="3" xfId="2" applyFont="1" applyBorder="1" applyAlignment="1" applyProtection="1">
      <alignment horizontal="center" vertical="center"/>
      <protection hidden="1"/>
    </xf>
    <xf numFmtId="0" fontId="13" fillId="0" borderId="1" xfId="2" applyFont="1" applyBorder="1" applyAlignment="1" applyProtection="1">
      <alignment horizontal="center" vertical="top"/>
      <protection hidden="1"/>
    </xf>
    <xf numFmtId="2" fontId="210" fillId="0" borderId="2" xfId="2" applyNumberFormat="1" applyFont="1" applyBorder="1" applyAlignment="1" applyProtection="1">
      <alignment horizontal="center" vertical="center"/>
      <protection hidden="1"/>
    </xf>
    <xf numFmtId="2" fontId="210" fillId="0" borderId="12" xfId="2" applyNumberFormat="1" applyFont="1" applyBorder="1" applyAlignment="1" applyProtection="1">
      <alignment horizontal="center" vertical="center"/>
      <protection hidden="1"/>
    </xf>
    <xf numFmtId="2" fontId="210" fillId="0" borderId="3" xfId="2" applyNumberFormat="1" applyFont="1" applyBorder="1" applyAlignment="1" applyProtection="1">
      <alignment horizontal="center" vertical="center"/>
      <protection hidden="1"/>
    </xf>
    <xf numFmtId="0" fontId="13" fillId="0" borderId="1" xfId="2" applyFont="1" applyFill="1" applyBorder="1" applyAlignment="1" applyProtection="1">
      <alignment vertical="center"/>
      <protection hidden="1"/>
    </xf>
    <xf numFmtId="0" fontId="40" fillId="0" borderId="1" xfId="2" applyFont="1" applyBorder="1" applyAlignment="1" applyProtection="1">
      <alignment horizontal="left" vertical="center"/>
      <protection hidden="1"/>
    </xf>
    <xf numFmtId="0" fontId="40" fillId="0" borderId="80" xfId="2" applyFont="1" applyBorder="1" applyAlignment="1" applyProtection="1">
      <alignment horizontal="left" vertical="center"/>
      <protection hidden="1"/>
    </xf>
    <xf numFmtId="0" fontId="3" fillId="0" borderId="1" xfId="2" applyFont="1" applyBorder="1" applyAlignment="1" applyProtection="1">
      <alignment horizontal="left" vertical="center"/>
      <protection hidden="1"/>
    </xf>
    <xf numFmtId="0" fontId="3" fillId="0" borderId="80" xfId="2" applyFont="1" applyBorder="1" applyAlignment="1" applyProtection="1">
      <alignment horizontal="left" vertical="center"/>
      <protection hidden="1"/>
    </xf>
    <xf numFmtId="0" fontId="23" fillId="0" borderId="1" xfId="2" applyFont="1" applyFill="1" applyBorder="1" applyAlignment="1" applyProtection="1">
      <alignment horizontal="left" vertical="center" wrapText="1"/>
      <protection hidden="1"/>
    </xf>
    <xf numFmtId="0" fontId="13" fillId="0" borderId="8" xfId="2" applyFont="1" applyBorder="1" applyAlignment="1" applyProtection="1">
      <alignment horizontal="center" vertical="center"/>
      <protection hidden="1"/>
    </xf>
    <xf numFmtId="0" fontId="13" fillId="0" borderId="61" xfId="2" applyFont="1" applyBorder="1" applyAlignment="1" applyProtection="1">
      <alignment horizontal="center" vertical="center"/>
      <protection hidden="1"/>
    </xf>
    <xf numFmtId="0" fontId="13" fillId="0" borderId="1" xfId="2" applyFont="1" applyFill="1" applyBorder="1" applyAlignment="1" applyProtection="1">
      <alignment horizontal="left" vertical="center"/>
      <protection hidden="1"/>
    </xf>
    <xf numFmtId="0" fontId="210" fillId="0" borderId="2" xfId="2" applyFont="1" applyBorder="1" applyAlignment="1" applyProtection="1">
      <alignment horizontal="left" vertical="center"/>
      <protection hidden="1"/>
    </xf>
    <xf numFmtId="0" fontId="210" fillId="0" borderId="12" xfId="2" applyFont="1" applyBorder="1" applyAlignment="1" applyProtection="1">
      <alignment horizontal="left" vertical="center"/>
      <protection hidden="1"/>
    </xf>
    <xf numFmtId="0" fontId="210" fillId="0" borderId="3" xfId="2" applyFont="1" applyBorder="1" applyAlignment="1" applyProtection="1">
      <alignment horizontal="left" vertical="center"/>
      <protection hidden="1"/>
    </xf>
    <xf numFmtId="0" fontId="13" fillId="0" borderId="2" xfId="2" applyFont="1" applyFill="1" applyBorder="1" applyAlignment="1" applyProtection="1">
      <alignment horizontal="center" vertical="center"/>
      <protection hidden="1"/>
    </xf>
    <xf numFmtId="0" fontId="13" fillId="0" borderId="12" xfId="2" applyFont="1" applyFill="1" applyBorder="1" applyAlignment="1" applyProtection="1">
      <alignment horizontal="center" vertical="center"/>
      <protection hidden="1"/>
    </xf>
    <xf numFmtId="0" fontId="13" fillId="0" borderId="3" xfId="2" applyFont="1" applyFill="1" applyBorder="1" applyAlignment="1" applyProtection="1">
      <alignment horizontal="center" vertical="center"/>
      <protection hidden="1"/>
    </xf>
    <xf numFmtId="0" fontId="176" fillId="0" borderId="2" xfId="2" applyFont="1" applyBorder="1" applyAlignment="1" applyProtection="1">
      <alignment horizontal="right" vertical="center"/>
      <protection hidden="1"/>
    </xf>
    <xf numFmtId="0" fontId="176" fillId="0" borderId="12" xfId="2" applyFont="1" applyBorder="1" applyAlignment="1" applyProtection="1">
      <alignment horizontal="right" vertical="center"/>
      <protection hidden="1"/>
    </xf>
    <xf numFmtId="0" fontId="176" fillId="0" borderId="3" xfId="2" applyFont="1" applyBorder="1" applyAlignment="1" applyProtection="1">
      <alignment horizontal="right" vertical="center"/>
      <protection hidden="1"/>
    </xf>
    <xf numFmtId="0" fontId="3" fillId="0" borderId="2" xfId="2" applyFont="1" applyBorder="1" applyAlignment="1" applyProtection="1">
      <alignment horizontal="left" vertical="top" wrapText="1"/>
      <protection hidden="1"/>
    </xf>
    <xf numFmtId="0" fontId="3" fillId="0" borderId="12" xfId="2" applyFont="1" applyBorder="1" applyAlignment="1" applyProtection="1">
      <alignment horizontal="left" vertical="top" wrapText="1"/>
      <protection hidden="1"/>
    </xf>
    <xf numFmtId="0" fontId="3" fillId="0" borderId="3" xfId="2" applyFont="1" applyBorder="1" applyAlignment="1" applyProtection="1">
      <alignment horizontal="left" vertical="top" wrapText="1"/>
      <protection hidden="1"/>
    </xf>
    <xf numFmtId="0" fontId="3" fillId="0" borderId="2" xfId="2" applyFont="1" applyBorder="1" applyAlignment="1" applyProtection="1">
      <alignment horizontal="left" vertical="center" wrapText="1"/>
      <protection hidden="1"/>
    </xf>
    <xf numFmtId="0" fontId="3" fillId="0" borderId="12" xfId="2" applyFont="1" applyBorder="1" applyAlignment="1" applyProtection="1">
      <alignment horizontal="left" vertical="center" wrapText="1"/>
      <protection hidden="1"/>
    </xf>
    <xf numFmtId="0" fontId="3" fillId="0" borderId="3" xfId="2" applyFont="1" applyBorder="1" applyAlignment="1" applyProtection="1">
      <alignment horizontal="left" vertical="center" wrapText="1"/>
      <protection hidden="1"/>
    </xf>
    <xf numFmtId="0" fontId="13" fillId="0" borderId="2" xfId="2" applyFont="1" applyBorder="1" applyAlignment="1" applyProtection="1">
      <alignment horizontal="left" vertical="top"/>
      <protection hidden="1"/>
    </xf>
    <xf numFmtId="0" fontId="13" fillId="0" borderId="12" xfId="2" applyFont="1" applyBorder="1" applyAlignment="1" applyProtection="1">
      <alignment horizontal="left" vertical="top"/>
      <protection hidden="1"/>
    </xf>
    <xf numFmtId="0" fontId="13" fillId="0" borderId="3" xfId="2" applyFont="1" applyBorder="1" applyAlignment="1" applyProtection="1">
      <alignment horizontal="left" vertical="top"/>
      <protection hidden="1"/>
    </xf>
    <xf numFmtId="0" fontId="13" fillId="0" borderId="80" xfId="2" applyFont="1" applyBorder="1" applyAlignment="1" applyProtection="1">
      <alignment horizontal="left" vertical="center"/>
      <protection hidden="1"/>
    </xf>
    <xf numFmtId="0" fontId="208" fillId="0" borderId="1" xfId="2" applyFont="1" applyBorder="1" applyAlignment="1" applyProtection="1">
      <alignment horizontal="center" vertical="center"/>
      <protection hidden="1"/>
    </xf>
    <xf numFmtId="0" fontId="208" fillId="0" borderId="2" xfId="2" applyFont="1" applyBorder="1" applyAlignment="1" applyProtection="1">
      <alignment horizontal="center" vertical="center"/>
      <protection hidden="1"/>
    </xf>
    <xf numFmtId="0" fontId="208" fillId="0" borderId="12" xfId="2" applyFont="1" applyBorder="1" applyAlignment="1" applyProtection="1">
      <alignment horizontal="center" vertical="center"/>
      <protection hidden="1"/>
    </xf>
    <xf numFmtId="0" fontId="208" fillId="0" borderId="3" xfId="2" applyFont="1" applyBorder="1" applyAlignment="1" applyProtection="1">
      <alignment horizontal="center" vertical="center"/>
      <protection hidden="1"/>
    </xf>
    <xf numFmtId="0" fontId="213" fillId="0" borderId="2" xfId="2" applyFont="1" applyBorder="1" applyAlignment="1" applyProtection="1">
      <alignment horizontal="center" vertical="center"/>
      <protection hidden="1"/>
    </xf>
    <xf numFmtId="0" fontId="213" fillId="0" borderId="12" xfId="2" applyFont="1" applyBorder="1" applyAlignment="1" applyProtection="1">
      <alignment horizontal="center" vertical="center"/>
      <protection hidden="1"/>
    </xf>
    <xf numFmtId="0" fontId="213" fillId="0" borderId="3" xfId="2" applyFont="1" applyBorder="1" applyAlignment="1" applyProtection="1">
      <alignment horizontal="center" vertical="center"/>
      <protection hidden="1"/>
    </xf>
    <xf numFmtId="0" fontId="213" fillId="0" borderId="1" xfId="2" applyFont="1" applyBorder="1" applyAlignment="1" applyProtection="1">
      <alignment horizontal="center" vertical="center"/>
      <protection hidden="1"/>
    </xf>
    <xf numFmtId="0" fontId="13" fillId="0" borderId="3" xfId="2" applyFont="1" applyBorder="1" applyAlignment="1" applyProtection="1">
      <alignment horizontal="left" vertical="center"/>
      <protection hidden="1"/>
    </xf>
    <xf numFmtId="9" fontId="213" fillId="0" borderId="1" xfId="2" applyNumberFormat="1" applyFont="1" applyBorder="1" applyAlignment="1" applyProtection="1">
      <alignment horizontal="center" vertical="center"/>
      <protection hidden="1"/>
    </xf>
    <xf numFmtId="2" fontId="40" fillId="0" borderId="2" xfId="0" applyNumberFormat="1" applyFont="1" applyBorder="1" applyAlignment="1" applyProtection="1">
      <alignment horizontal="left" vertical="center"/>
      <protection hidden="1"/>
    </xf>
    <xf numFmtId="2" fontId="40" fillId="0" borderId="12" xfId="0" applyNumberFormat="1" applyFont="1" applyBorder="1" applyAlignment="1" applyProtection="1">
      <alignment horizontal="left" vertical="center"/>
      <protection hidden="1"/>
    </xf>
    <xf numFmtId="2" fontId="40" fillId="0" borderId="3" xfId="0" applyNumberFormat="1" applyFont="1" applyBorder="1" applyAlignment="1" applyProtection="1">
      <alignment horizontal="left" vertical="center"/>
      <protection hidden="1"/>
    </xf>
    <xf numFmtId="2" fontId="13" fillId="0" borderId="2" xfId="0" applyNumberFormat="1" applyFont="1" applyBorder="1" applyAlignment="1" applyProtection="1">
      <alignment horizontal="left" vertical="center"/>
      <protection hidden="1"/>
    </xf>
    <xf numFmtId="2" fontId="13" fillId="0" borderId="12" xfId="0" applyNumberFormat="1" applyFont="1" applyBorder="1" applyAlignment="1" applyProtection="1">
      <alignment horizontal="left" vertical="center"/>
      <protection hidden="1"/>
    </xf>
    <xf numFmtId="2" fontId="13" fillId="0" borderId="3" xfId="0" applyNumberFormat="1" applyFont="1" applyBorder="1" applyAlignment="1" applyProtection="1">
      <alignment horizontal="left" vertical="center"/>
      <protection hidden="1"/>
    </xf>
    <xf numFmtId="2" fontId="40" fillId="0" borderId="1" xfId="0" applyNumberFormat="1" applyFont="1" applyBorder="1" applyAlignment="1" applyProtection="1">
      <alignment horizontal="left" vertical="center"/>
      <protection hidden="1"/>
    </xf>
    <xf numFmtId="2" fontId="40" fillId="0" borderId="1" xfId="0" applyNumberFormat="1" applyFont="1" applyBorder="1" applyAlignment="1" applyProtection="1">
      <alignment horizontal="center" vertical="center"/>
      <protection hidden="1"/>
    </xf>
    <xf numFmtId="0" fontId="96" fillId="0" borderId="2" xfId="2" applyFont="1" applyBorder="1" applyAlignment="1" applyProtection="1">
      <alignment horizontal="center" vertical="center"/>
      <protection hidden="1"/>
    </xf>
    <xf numFmtId="0" fontId="0" fillId="0" borderId="12" xfId="2" applyFont="1" applyBorder="1" applyAlignment="1" applyProtection="1">
      <alignment horizontal="center" vertical="center"/>
      <protection hidden="1"/>
    </xf>
    <xf numFmtId="0" fontId="0" fillId="0" borderId="3" xfId="2" applyFont="1" applyBorder="1" applyAlignment="1" applyProtection="1">
      <alignment horizontal="center" vertical="center"/>
      <protection hidden="1"/>
    </xf>
    <xf numFmtId="0" fontId="40" fillId="0" borderId="2" xfId="2" applyFont="1" applyBorder="1" applyAlignment="1" applyProtection="1">
      <alignment horizontal="center" vertical="center" wrapText="1"/>
      <protection hidden="1"/>
    </xf>
    <xf numFmtId="0" fontId="40" fillId="0" borderId="86" xfId="2" applyFont="1" applyBorder="1" applyAlignment="1" applyProtection="1">
      <alignment horizontal="center" vertical="center" wrapText="1"/>
      <protection hidden="1"/>
    </xf>
    <xf numFmtId="0" fontId="210" fillId="0" borderId="1" xfId="2" applyFont="1" applyBorder="1" applyAlignment="1" applyProtection="1">
      <alignment horizontal="center" vertical="center" wrapText="1"/>
      <protection hidden="1"/>
    </xf>
    <xf numFmtId="2" fontId="210" fillId="0" borderId="2" xfId="2" applyNumberFormat="1" applyFont="1" applyBorder="1" applyAlignment="1" applyProtection="1">
      <alignment horizontal="right" vertical="center" wrapText="1"/>
      <protection hidden="1"/>
    </xf>
    <xf numFmtId="2" fontId="210" fillId="0" borderId="86" xfId="2" applyNumberFormat="1" applyFont="1" applyBorder="1" applyAlignment="1" applyProtection="1">
      <alignment horizontal="right" vertical="center" wrapText="1"/>
      <protection hidden="1"/>
    </xf>
    <xf numFmtId="0" fontId="198" fillId="0" borderId="87" xfId="2" applyFont="1" applyBorder="1" applyAlignment="1" applyProtection="1">
      <alignment horizontal="right" vertical="center"/>
      <protection hidden="1"/>
    </xf>
    <xf numFmtId="0" fontId="198" fillId="0" borderId="88" xfId="2" applyFont="1" applyBorder="1" applyAlignment="1" applyProtection="1">
      <alignment horizontal="right" vertical="center"/>
      <protection hidden="1"/>
    </xf>
    <xf numFmtId="0" fontId="40" fillId="0" borderId="13" xfId="2" applyFont="1" applyBorder="1" applyAlignment="1" applyProtection="1">
      <alignment horizontal="center" vertical="center" wrapText="1"/>
      <protection hidden="1"/>
    </xf>
    <xf numFmtId="0" fontId="40" fillId="0" borderId="7" xfId="2" applyFont="1" applyBorder="1" applyAlignment="1" applyProtection="1">
      <alignment horizontal="center" vertical="center" wrapText="1"/>
      <protection hidden="1"/>
    </xf>
    <xf numFmtId="0" fontId="40" fillId="0" borderId="14" xfId="2" applyFont="1" applyBorder="1" applyAlignment="1" applyProtection="1">
      <alignment horizontal="center" vertical="center" wrapText="1"/>
      <protection hidden="1"/>
    </xf>
    <xf numFmtId="0" fontId="40" fillId="0" borderId="11" xfId="2" applyFont="1" applyBorder="1" applyAlignment="1" applyProtection="1">
      <alignment horizontal="center" vertical="center" wrapText="1"/>
      <protection hidden="1"/>
    </xf>
    <xf numFmtId="0" fontId="40" fillId="0" borderId="1" xfId="2" applyFont="1" applyBorder="1" applyAlignment="1" applyProtection="1">
      <alignment horizontal="center" vertical="center" wrapText="1"/>
      <protection hidden="1"/>
    </xf>
    <xf numFmtId="0" fontId="40" fillId="0" borderId="3" xfId="2" applyFont="1" applyBorder="1" applyAlignment="1" applyProtection="1">
      <alignment horizontal="center" vertical="center" wrapText="1"/>
      <protection hidden="1"/>
    </xf>
    <xf numFmtId="0" fontId="13" fillId="0" borderId="1" xfId="2" applyFont="1" applyBorder="1" applyAlignment="1">
      <alignment horizontal="left" vertical="center"/>
    </xf>
    <xf numFmtId="0" fontId="13" fillId="0" borderId="1" xfId="2" applyFont="1" applyBorder="1" applyAlignment="1">
      <alignment horizontal="right" vertical="center"/>
    </xf>
    <xf numFmtId="2" fontId="210" fillId="0" borderId="1" xfId="2" applyNumberFormat="1" applyFont="1" applyBorder="1" applyAlignment="1">
      <alignment horizontal="center" vertical="center"/>
    </xf>
    <xf numFmtId="0" fontId="13" fillId="0" borderId="1" xfId="2" applyFont="1" applyBorder="1" applyAlignment="1">
      <alignment horizontal="center" vertical="center"/>
    </xf>
    <xf numFmtId="2" fontId="210" fillId="0" borderId="2" xfId="2" applyNumberFormat="1" applyFont="1" applyBorder="1" applyAlignment="1">
      <alignment horizontal="center" vertical="center"/>
    </xf>
    <xf numFmtId="2" fontId="210" fillId="0" borderId="12" xfId="2" applyNumberFormat="1" applyFont="1" applyBorder="1" applyAlignment="1">
      <alignment horizontal="center" vertical="center"/>
    </xf>
    <xf numFmtId="2" fontId="210" fillId="0" borderId="3" xfId="2" applyNumberFormat="1" applyFont="1" applyBorder="1" applyAlignment="1">
      <alignment horizontal="center" vertical="center"/>
    </xf>
    <xf numFmtId="0" fontId="13" fillId="0" borderId="2" xfId="2" applyFont="1" applyBorder="1" applyAlignment="1">
      <alignment horizontal="left" vertical="center"/>
    </xf>
    <xf numFmtId="0" fontId="13" fillId="0" borderId="12" xfId="2" applyFont="1" applyBorder="1" applyAlignment="1">
      <alignment horizontal="left" vertical="center"/>
    </xf>
    <xf numFmtId="0" fontId="20" fillId="0" borderId="0" xfId="2" applyFont="1" applyBorder="1" applyAlignment="1">
      <alignment horizontal="center" vertical="center"/>
    </xf>
    <xf numFmtId="0" fontId="13" fillId="0" borderId="75" xfId="2" applyFont="1" applyBorder="1" applyAlignment="1">
      <alignment horizontal="left" vertical="center"/>
    </xf>
    <xf numFmtId="0" fontId="13" fillId="0" borderId="76" xfId="2" applyFont="1" applyBorder="1" applyAlignment="1">
      <alignment horizontal="left" vertical="center"/>
    </xf>
    <xf numFmtId="0" fontId="272" fillId="0" borderId="76" xfId="5" applyFont="1" applyFill="1" applyBorder="1" applyAlignment="1">
      <alignment horizontal="left" vertical="center"/>
    </xf>
    <xf numFmtId="0" fontId="272" fillId="0" borderId="76" xfId="2" applyFont="1" applyFill="1" applyBorder="1" applyAlignment="1">
      <alignment horizontal="left" vertical="center"/>
    </xf>
    <xf numFmtId="0" fontId="272" fillId="0" borderId="77" xfId="2" applyFont="1" applyFill="1" applyBorder="1" applyAlignment="1">
      <alignment horizontal="center" vertical="center"/>
    </xf>
    <xf numFmtId="0" fontId="272" fillId="0" borderId="78" xfId="2" applyFont="1" applyFill="1" applyBorder="1" applyAlignment="1">
      <alignment horizontal="center" vertical="center"/>
    </xf>
    <xf numFmtId="0" fontId="13" fillId="0" borderId="5" xfId="2" applyFont="1" applyBorder="1" applyAlignment="1">
      <alignment horizontal="left" vertical="center"/>
    </xf>
    <xf numFmtId="0" fontId="13" fillId="0" borderId="2" xfId="2" applyFont="1" applyBorder="1" applyAlignment="1">
      <alignment horizontal="left" vertical="top"/>
    </xf>
    <xf numFmtId="0" fontId="13" fillId="0" borderId="12" xfId="2" applyFont="1" applyBorder="1" applyAlignment="1">
      <alignment horizontal="left" vertical="top"/>
    </xf>
    <xf numFmtId="0" fontId="13" fillId="0" borderId="3" xfId="2" applyFont="1" applyBorder="1" applyAlignment="1">
      <alignment horizontal="left" vertical="top"/>
    </xf>
    <xf numFmtId="0" fontId="210" fillId="0" borderId="2" xfId="2" applyFont="1" applyBorder="1" applyAlignment="1">
      <alignment horizontal="left" vertical="center"/>
    </xf>
    <xf numFmtId="0" fontId="210" fillId="0" borderId="12" xfId="2" applyFont="1" applyBorder="1" applyAlignment="1">
      <alignment horizontal="left" vertical="center"/>
    </xf>
    <xf numFmtId="0" fontId="210" fillId="0" borderId="3" xfId="2" applyFont="1" applyBorder="1" applyAlignment="1">
      <alignment horizontal="left" vertical="center"/>
    </xf>
    <xf numFmtId="0" fontId="13" fillId="0" borderId="2" xfId="2" applyFont="1" applyFill="1" applyBorder="1" applyAlignment="1">
      <alignment horizontal="center" vertical="center"/>
    </xf>
    <xf numFmtId="0" fontId="13" fillId="0" borderId="12" xfId="2" applyFont="1" applyFill="1" applyBorder="1" applyAlignment="1">
      <alignment horizontal="center" vertical="center"/>
    </xf>
    <xf numFmtId="0" fontId="13" fillId="0" borderId="3" xfId="2" applyFont="1" applyFill="1" applyBorder="1" applyAlignment="1">
      <alignment horizontal="center" vertical="center"/>
    </xf>
    <xf numFmtId="0" fontId="3" fillId="0" borderId="2" xfId="2" applyFont="1" applyBorder="1" applyAlignment="1">
      <alignment horizontal="left" vertical="top" wrapText="1"/>
    </xf>
    <xf numFmtId="0" fontId="3" fillId="0" borderId="12" xfId="2" applyFont="1" applyBorder="1" applyAlignment="1">
      <alignment horizontal="left" vertical="top" wrapText="1"/>
    </xf>
    <xf numFmtId="0" fontId="3" fillId="0" borderId="3" xfId="2" applyFont="1" applyBorder="1" applyAlignment="1">
      <alignment horizontal="left" vertical="top" wrapText="1"/>
    </xf>
    <xf numFmtId="0" fontId="13" fillId="0" borderId="3" xfId="2" applyFont="1" applyBorder="1" applyAlignment="1">
      <alignment horizontal="left" vertical="center"/>
    </xf>
    <xf numFmtId="0" fontId="13" fillId="0" borderId="1" xfId="2" applyFont="1" applyFill="1" applyBorder="1" applyAlignment="1">
      <alignment horizontal="left" vertical="center"/>
    </xf>
    <xf numFmtId="9" fontId="267" fillId="0" borderId="1" xfId="2" applyNumberFormat="1" applyFont="1" applyBorder="1" applyAlignment="1">
      <alignment horizontal="center" vertical="center"/>
    </xf>
    <xf numFmtId="0" fontId="267" fillId="0" borderId="1" xfId="2" applyFont="1" applyBorder="1" applyAlignment="1">
      <alignment horizontal="center" vertical="center"/>
    </xf>
    <xf numFmtId="0" fontId="267" fillId="0" borderId="2" xfId="2" applyFont="1" applyBorder="1" applyAlignment="1">
      <alignment horizontal="center" vertical="center"/>
    </xf>
    <xf numFmtId="0" fontId="267" fillId="0" borderId="12" xfId="2" applyFont="1" applyBorder="1" applyAlignment="1">
      <alignment horizontal="center" vertical="center"/>
    </xf>
    <xf numFmtId="0" fontId="267" fillId="0" borderId="3" xfId="2" applyFont="1" applyBorder="1" applyAlignment="1">
      <alignment horizontal="center" vertical="center"/>
    </xf>
    <xf numFmtId="0" fontId="213" fillId="0" borderId="2" xfId="2" applyFont="1" applyBorder="1" applyAlignment="1">
      <alignment horizontal="center" vertical="center"/>
    </xf>
    <xf numFmtId="0" fontId="213" fillId="0" borderId="12" xfId="2" applyFont="1" applyBorder="1" applyAlignment="1">
      <alignment horizontal="center" vertical="center"/>
    </xf>
    <xf numFmtId="0" fontId="213" fillId="0" borderId="3" xfId="2" applyFont="1" applyBorder="1" applyAlignment="1">
      <alignment horizontal="center" vertical="center"/>
    </xf>
    <xf numFmtId="0" fontId="40" fillId="0" borderId="1" xfId="2" applyFont="1" applyBorder="1" applyAlignment="1">
      <alignment horizontal="left" vertical="center"/>
    </xf>
    <xf numFmtId="0" fontId="8" fillId="0" borderId="2" xfId="2" applyFont="1" applyBorder="1" applyAlignment="1">
      <alignment horizontal="center" vertical="center"/>
    </xf>
    <xf numFmtId="0" fontId="8" fillId="0" borderId="12" xfId="2" applyFont="1" applyBorder="1" applyAlignment="1">
      <alignment horizontal="center" vertical="center"/>
    </xf>
    <xf numFmtId="0" fontId="8" fillId="0" borderId="3" xfId="2" applyFont="1" applyBorder="1" applyAlignment="1">
      <alignment horizontal="center" vertical="center"/>
    </xf>
    <xf numFmtId="2" fontId="40" fillId="0" borderId="2" xfId="0" applyNumberFormat="1" applyFont="1" applyBorder="1" applyAlignment="1">
      <alignment horizontal="left" vertical="center"/>
    </xf>
    <xf numFmtId="2" fontId="40" fillId="0" borderId="12" xfId="0" applyNumberFormat="1" applyFont="1" applyBorder="1" applyAlignment="1">
      <alignment horizontal="left" vertical="center"/>
    </xf>
    <xf numFmtId="2" fontId="40" fillId="0" borderId="3" xfId="0" applyNumberFormat="1" applyFont="1" applyBorder="1" applyAlignment="1">
      <alignment horizontal="left" vertical="center"/>
    </xf>
    <xf numFmtId="2" fontId="13" fillId="0" borderId="2" xfId="0" applyNumberFormat="1" applyFont="1" applyBorder="1" applyAlignment="1">
      <alignment horizontal="left" vertical="center"/>
    </xf>
    <xf numFmtId="2" fontId="13" fillId="0" borderId="12" xfId="0" applyNumberFormat="1" applyFont="1" applyBorder="1" applyAlignment="1">
      <alignment horizontal="left" vertical="center"/>
    </xf>
    <xf numFmtId="2" fontId="13" fillId="0" borderId="3" xfId="0" applyNumberFormat="1" applyFont="1" applyBorder="1" applyAlignment="1">
      <alignment horizontal="left" vertical="center"/>
    </xf>
    <xf numFmtId="2" fontId="40" fillId="0" borderId="1" xfId="0" applyNumberFormat="1" applyFont="1" applyBorder="1" applyAlignment="1">
      <alignment horizontal="left" vertical="center"/>
    </xf>
    <xf numFmtId="2" fontId="40" fillId="0" borderId="1" xfId="0" applyNumberFormat="1" applyFont="1" applyBorder="1" applyAlignment="1">
      <alignment horizontal="center" vertical="center"/>
    </xf>
    <xf numFmtId="0" fontId="13" fillId="0" borderId="6" xfId="2" applyFont="1" applyBorder="1" applyAlignment="1">
      <alignment horizontal="center" vertical="center"/>
    </xf>
    <xf numFmtId="0" fontId="13" fillId="0" borderId="82" xfId="2" applyFont="1" applyBorder="1" applyAlignment="1">
      <alignment horizontal="center" vertical="center"/>
    </xf>
    <xf numFmtId="0" fontId="13" fillId="0" borderId="10" xfId="2" applyFont="1" applyBorder="1" applyAlignment="1">
      <alignment horizontal="center" vertical="center"/>
    </xf>
    <xf numFmtId="0" fontId="13" fillId="0" borderId="84" xfId="2" applyFont="1" applyBorder="1" applyAlignment="1">
      <alignment horizontal="center" vertical="center"/>
    </xf>
    <xf numFmtId="0" fontId="13" fillId="0" borderId="79" xfId="2" applyFont="1" applyBorder="1" applyAlignment="1">
      <alignment horizontal="center" vertical="top"/>
    </xf>
    <xf numFmtId="0" fontId="14" fillId="0" borderId="1" xfId="2" applyFont="1" applyBorder="1" applyAlignment="1">
      <alignment horizontal="center" vertical="center"/>
    </xf>
    <xf numFmtId="0" fontId="14" fillId="0" borderId="80" xfId="2" applyFont="1" applyBorder="1" applyAlignment="1">
      <alignment horizontal="center" vertical="center"/>
    </xf>
    <xf numFmtId="0" fontId="13" fillId="0" borderId="6" xfId="2" applyFont="1" applyBorder="1" applyAlignment="1">
      <alignment horizontal="left" vertical="center" wrapText="1"/>
    </xf>
    <xf numFmtId="0" fontId="13" fillId="0" borderId="7" xfId="2" applyFont="1" applyBorder="1" applyAlignment="1">
      <alignment horizontal="left" vertical="center" wrapText="1"/>
    </xf>
    <xf numFmtId="0" fontId="13" fillId="0" borderId="10" xfId="2" applyFont="1" applyBorder="1" applyAlignment="1">
      <alignment horizontal="left" vertical="center" wrapText="1"/>
    </xf>
    <xf numFmtId="0" fontId="13" fillId="0" borderId="11" xfId="2" applyFont="1" applyBorder="1" applyAlignment="1">
      <alignment horizontal="left" vertical="center" wrapText="1"/>
    </xf>
    <xf numFmtId="0" fontId="13" fillId="0" borderId="81" xfId="2" applyFont="1" applyBorder="1" applyAlignment="1">
      <alignment horizontal="center" vertical="top"/>
    </xf>
    <xf numFmtId="0" fontId="13" fillId="0" borderId="83" xfId="2" applyFont="1" applyBorder="1" applyAlignment="1">
      <alignment horizontal="center" vertical="top"/>
    </xf>
    <xf numFmtId="0" fontId="13" fillId="0" borderId="85" xfId="2" applyFont="1" applyBorder="1" applyAlignment="1">
      <alignment horizontal="center" vertical="top"/>
    </xf>
    <xf numFmtId="0" fontId="13" fillId="0" borderId="2" xfId="2" applyFont="1" applyBorder="1" applyAlignment="1">
      <alignment horizontal="center" vertical="center"/>
    </xf>
    <xf numFmtId="0" fontId="13" fillId="0" borderId="12" xfId="2" applyFont="1" applyBorder="1" applyAlignment="1">
      <alignment horizontal="center" vertical="center"/>
    </xf>
    <xf numFmtId="0" fontId="13" fillId="0" borderId="3" xfId="2" applyFont="1" applyBorder="1" applyAlignment="1">
      <alignment horizontal="center" vertical="center"/>
    </xf>
    <xf numFmtId="0" fontId="13" fillId="0" borderId="1" xfId="2" applyFont="1" applyBorder="1" applyAlignment="1">
      <alignment horizontal="center" vertical="top"/>
    </xf>
    <xf numFmtId="0" fontId="40" fillId="0" borderId="80" xfId="2" applyFont="1" applyBorder="1" applyAlignment="1">
      <alignment horizontal="left" vertical="center"/>
    </xf>
    <xf numFmtId="0" fontId="23" fillId="0" borderId="1" xfId="2" applyFont="1" applyFill="1" applyBorder="1" applyAlignment="1">
      <alignment horizontal="left" vertical="center" wrapText="1"/>
    </xf>
    <xf numFmtId="0" fontId="13" fillId="0" borderId="8" xfId="2" applyFont="1" applyBorder="1" applyAlignment="1">
      <alignment horizontal="center" vertical="center"/>
    </xf>
    <xf numFmtId="0" fontId="13" fillId="0" borderId="61" xfId="2" applyFont="1" applyBorder="1" applyAlignment="1">
      <alignment horizontal="center" vertical="center"/>
    </xf>
    <xf numFmtId="0" fontId="176" fillId="0" borderId="2" xfId="2" applyFont="1" applyBorder="1" applyAlignment="1">
      <alignment horizontal="right" vertical="center"/>
    </xf>
    <xf numFmtId="0" fontId="176" fillId="0" borderId="12" xfId="2" applyFont="1" applyBorder="1" applyAlignment="1">
      <alignment horizontal="right" vertical="center"/>
    </xf>
    <xf numFmtId="0" fontId="176" fillId="0" borderId="3" xfId="2" applyFont="1" applyBorder="1" applyAlignment="1">
      <alignment horizontal="right" vertical="center"/>
    </xf>
    <xf numFmtId="0" fontId="3" fillId="0" borderId="2" xfId="2" applyFont="1" applyBorder="1" applyAlignment="1">
      <alignment horizontal="left" vertical="center" wrapText="1"/>
    </xf>
    <xf numFmtId="0" fontId="3" fillId="0" borderId="12" xfId="2" applyFont="1" applyBorder="1" applyAlignment="1">
      <alignment horizontal="left" vertical="center" wrapText="1"/>
    </xf>
    <xf numFmtId="0" fontId="3" fillId="0" borderId="3" xfId="2" applyFont="1" applyBorder="1" applyAlignment="1">
      <alignment horizontal="left" vertical="center" wrapText="1"/>
    </xf>
    <xf numFmtId="0" fontId="13" fillId="0" borderId="1" xfId="2" applyFont="1" applyFill="1" applyBorder="1" applyAlignment="1">
      <alignment vertical="center"/>
    </xf>
    <xf numFmtId="0" fontId="3" fillId="0" borderId="1" xfId="2" applyFont="1" applyBorder="1" applyAlignment="1">
      <alignment horizontal="left" vertical="center"/>
    </xf>
    <xf numFmtId="0" fontId="3" fillId="0" borderId="80" xfId="2" applyFont="1" applyBorder="1" applyAlignment="1">
      <alignment horizontal="left" vertical="center"/>
    </xf>
    <xf numFmtId="0" fontId="13" fillId="0" borderId="80" xfId="2" applyFont="1" applyBorder="1" applyAlignment="1">
      <alignment horizontal="left" vertical="center"/>
    </xf>
    <xf numFmtId="0" fontId="208" fillId="0" borderId="1" xfId="2" applyFont="1" applyBorder="1" applyAlignment="1">
      <alignment horizontal="center" vertical="center"/>
    </xf>
    <xf numFmtId="0" fontId="208" fillId="0" borderId="2" xfId="2" applyFont="1" applyBorder="1" applyAlignment="1">
      <alignment horizontal="center" vertical="center"/>
    </xf>
    <xf numFmtId="0" fontId="208" fillId="0" borderId="12" xfId="2" applyFont="1" applyBorder="1" applyAlignment="1">
      <alignment horizontal="center" vertical="center"/>
    </xf>
    <xf numFmtId="0" fontId="208" fillId="0" borderId="3" xfId="2" applyFont="1" applyBorder="1" applyAlignment="1">
      <alignment horizontal="center" vertical="center"/>
    </xf>
    <xf numFmtId="0" fontId="198" fillId="0" borderId="87" xfId="2" applyFont="1" applyBorder="1" applyAlignment="1">
      <alignment horizontal="right" vertical="center"/>
    </xf>
    <xf numFmtId="0" fontId="198" fillId="0" borderId="88" xfId="2" applyFont="1" applyBorder="1" applyAlignment="1">
      <alignment horizontal="right" vertical="center"/>
    </xf>
    <xf numFmtId="0" fontId="40" fillId="0" borderId="1" xfId="2" applyFont="1" applyBorder="1" applyAlignment="1">
      <alignment horizontal="center" vertical="center" wrapText="1"/>
    </xf>
    <xf numFmtId="0" fontId="40" fillId="0" borderId="2" xfId="2" applyFont="1" applyBorder="1" applyAlignment="1">
      <alignment horizontal="center" vertical="center" wrapText="1"/>
    </xf>
    <xf numFmtId="0" fontId="40" fillId="0" borderId="3" xfId="2" applyFont="1" applyBorder="1" applyAlignment="1">
      <alignment horizontal="center" vertical="center" wrapText="1"/>
    </xf>
    <xf numFmtId="0" fontId="40" fillId="0" borderId="86" xfId="2" applyFont="1" applyBorder="1" applyAlignment="1">
      <alignment horizontal="center" vertical="center" wrapText="1"/>
    </xf>
    <xf numFmtId="0" fontId="210" fillId="0" borderId="1" xfId="2" applyFont="1" applyBorder="1" applyAlignment="1">
      <alignment horizontal="center" vertical="center" wrapText="1"/>
    </xf>
    <xf numFmtId="2" fontId="210" fillId="0" borderId="2" xfId="2" applyNumberFormat="1" applyFont="1" applyBorder="1" applyAlignment="1">
      <alignment horizontal="right" vertical="center" wrapText="1"/>
    </xf>
    <xf numFmtId="2" fontId="210" fillId="0" borderId="86" xfId="2" applyNumberFormat="1" applyFont="1" applyBorder="1" applyAlignment="1">
      <alignment horizontal="right" vertical="center" wrapText="1"/>
    </xf>
    <xf numFmtId="0" fontId="40" fillId="0" borderId="13" xfId="2" applyFont="1" applyBorder="1" applyAlignment="1">
      <alignment horizontal="center" vertical="center" wrapText="1"/>
    </xf>
    <xf numFmtId="0" fontId="40" fillId="0" borderId="7" xfId="2" applyFont="1" applyBorder="1" applyAlignment="1">
      <alignment horizontal="center" vertical="center" wrapText="1"/>
    </xf>
    <xf numFmtId="0" fontId="40" fillId="0" borderId="14" xfId="2" applyFont="1" applyBorder="1" applyAlignment="1">
      <alignment horizontal="center" vertical="center" wrapText="1"/>
    </xf>
    <xf numFmtId="0" fontId="40" fillId="0" borderId="11" xfId="2" applyFont="1" applyBorder="1" applyAlignment="1">
      <alignment horizontal="center" vertical="center" wrapText="1"/>
    </xf>
    <xf numFmtId="0" fontId="96" fillId="0" borderId="1" xfId="0" applyFont="1" applyBorder="1" applyAlignment="1" applyProtection="1">
      <alignment horizontal="center" vertical="center"/>
      <protection locked="0" hidden="1"/>
    </xf>
    <xf numFmtId="0" fontId="0" fillId="0" borderId="1" xfId="0" applyBorder="1" applyAlignment="1" applyProtection="1">
      <alignment horizontal="center" vertical="center"/>
      <protection locked="0" hidden="1"/>
    </xf>
    <xf numFmtId="0" fontId="0" fillId="0" borderId="0" xfId="0" applyBorder="1" applyAlignment="1">
      <alignment horizontal="left" vertical="center"/>
    </xf>
    <xf numFmtId="0" fontId="292" fillId="0" borderId="57" xfId="0" applyFont="1" applyBorder="1" applyAlignment="1">
      <alignment horizontal="center"/>
    </xf>
    <xf numFmtId="0" fontId="292" fillId="0" borderId="58" xfId="0" applyFont="1" applyBorder="1" applyAlignment="1">
      <alignment horizontal="center"/>
    </xf>
    <xf numFmtId="0" fontId="292" fillId="0" borderId="59" xfId="0" applyFont="1" applyBorder="1" applyAlignment="1">
      <alignment horizontal="center"/>
    </xf>
    <xf numFmtId="0" fontId="293" fillId="0" borderId="60" xfId="0" applyFont="1" applyBorder="1" applyAlignment="1">
      <alignment horizontal="center"/>
    </xf>
    <xf numFmtId="0" fontId="293" fillId="0" borderId="0" xfId="0" applyFont="1" applyBorder="1" applyAlignment="1">
      <alignment horizontal="center"/>
    </xf>
    <xf numFmtId="0" fontId="293" fillId="0" borderId="61" xfId="0" applyFont="1" applyBorder="1" applyAlignment="1">
      <alignment horizontal="center"/>
    </xf>
    <xf numFmtId="2" fontId="34" fillId="0" borderId="0" xfId="0" applyNumberFormat="1" applyFont="1" applyBorder="1" applyAlignment="1">
      <alignment horizontal="left" vertical="center"/>
    </xf>
    <xf numFmtId="2" fontId="0" fillId="0" borderId="0" xfId="0" applyNumberFormat="1" applyBorder="1" applyAlignment="1">
      <alignment horizontal="left" vertical="center"/>
    </xf>
    <xf numFmtId="0" fontId="0" fillId="0" borderId="61" xfId="0" applyBorder="1" applyAlignment="1">
      <alignment horizontal="left" vertical="center"/>
    </xf>
    <xf numFmtId="0" fontId="0" fillId="0" borderId="0" xfId="0" applyBorder="1" applyAlignment="1">
      <alignment horizontal="center" vertical="center"/>
    </xf>
    <xf numFmtId="0" fontId="16" fillId="0" borderId="1" xfId="0" applyFont="1" applyBorder="1" applyAlignment="1">
      <alignment horizontal="center" vertical="center"/>
    </xf>
    <xf numFmtId="169" fontId="0" fillId="0" borderId="1" xfId="0" applyNumberFormat="1" applyBorder="1" applyAlignment="1" applyProtection="1">
      <alignment horizontal="center" vertical="center"/>
      <protection locked="0"/>
    </xf>
    <xf numFmtId="0" fontId="0" fillId="0" borderId="61" xfId="0" applyBorder="1" applyAlignment="1">
      <alignment horizontal="center" vertical="center"/>
    </xf>
    <xf numFmtId="0" fontId="0" fillId="0" borderId="1" xfId="0" applyBorder="1" applyAlignment="1" applyProtection="1">
      <alignment horizontal="left" vertical="center"/>
      <protection locked="0" hidden="1"/>
    </xf>
    <xf numFmtId="0" fontId="0" fillId="0" borderId="80" xfId="0" applyBorder="1" applyAlignment="1" applyProtection="1">
      <alignment horizontal="left" vertical="center"/>
      <protection locked="0" hidden="1"/>
    </xf>
    <xf numFmtId="0" fontId="0" fillId="0" borderId="1" xfId="0" applyBorder="1" applyAlignment="1" applyProtection="1">
      <alignment horizontal="center"/>
      <protection locked="0" hidden="1"/>
    </xf>
    <xf numFmtId="0" fontId="0" fillId="0" borderId="80" xfId="0" applyBorder="1" applyAlignment="1" applyProtection="1">
      <alignment horizontal="center"/>
      <protection locked="0" hidden="1"/>
    </xf>
    <xf numFmtId="0" fontId="0" fillId="0" borderId="88" xfId="0" applyBorder="1" applyAlignment="1" applyProtection="1">
      <alignment horizontal="center"/>
      <protection locked="0" hidden="1"/>
    </xf>
    <xf numFmtId="0" fontId="0" fillId="0" borderId="89" xfId="0" applyBorder="1" applyAlignment="1" applyProtection="1">
      <alignment horizontal="center"/>
      <protection locked="0" hidden="1"/>
    </xf>
    <xf numFmtId="0" fontId="281" fillId="0" borderId="12" xfId="0" applyFont="1" applyBorder="1" applyAlignment="1" applyProtection="1">
      <alignment horizontal="center" vertical="center"/>
      <protection hidden="1"/>
    </xf>
    <xf numFmtId="0" fontId="281" fillId="0" borderId="3" xfId="0" applyFont="1" applyBorder="1" applyAlignment="1" applyProtection="1">
      <alignment horizontal="center" vertical="center"/>
      <protection hidden="1"/>
    </xf>
    <xf numFmtId="0" fontId="123" fillId="0" borderId="12" xfId="0" applyNumberFormat="1" applyFont="1" applyFill="1" applyBorder="1" applyAlignment="1" applyProtection="1">
      <alignment horizontal="center" vertical="center"/>
      <protection hidden="1"/>
    </xf>
    <xf numFmtId="0" fontId="123" fillId="0" borderId="3" xfId="0" applyNumberFormat="1" applyFont="1" applyFill="1" applyBorder="1" applyAlignment="1" applyProtection="1">
      <alignment horizontal="center" vertical="center"/>
      <protection hidden="1"/>
    </xf>
    <xf numFmtId="0" fontId="19" fillId="14" borderId="2" xfId="0" applyNumberFormat="1" applyFont="1" applyFill="1" applyBorder="1" applyAlignment="1" applyProtection="1">
      <alignment horizontal="center" vertical="top"/>
      <protection hidden="1"/>
    </xf>
    <xf numFmtId="0" fontId="19" fillId="14" borderId="3" xfId="0" applyNumberFormat="1" applyFont="1" applyFill="1" applyBorder="1" applyAlignment="1" applyProtection="1">
      <alignment horizontal="center" vertical="top"/>
      <protection hidden="1"/>
    </xf>
    <xf numFmtId="0" fontId="280" fillId="14" borderId="2" xfId="4" applyNumberFormat="1" applyFont="1" applyFill="1" applyBorder="1" applyAlignment="1" applyProtection="1">
      <alignment horizontal="center" vertical="center"/>
      <protection hidden="1"/>
    </xf>
    <xf numFmtId="0" fontId="282" fillId="0" borderId="12" xfId="0" applyFont="1" applyBorder="1" applyProtection="1">
      <protection hidden="1"/>
    </xf>
    <xf numFmtId="0" fontId="282" fillId="0" borderId="3" xfId="0" applyFont="1" applyBorder="1" applyProtection="1">
      <protection hidden="1"/>
    </xf>
    <xf numFmtId="0" fontId="0" fillId="0" borderId="12" xfId="0" applyBorder="1" applyProtection="1">
      <protection hidden="1"/>
    </xf>
    <xf numFmtId="0" fontId="0" fillId="0" borderId="3" xfId="0" applyBorder="1" applyProtection="1">
      <protection hidden="1"/>
    </xf>
    <xf numFmtId="0" fontId="19" fillId="14" borderId="4" xfId="0" applyNumberFormat="1" applyFont="1" applyFill="1" applyBorder="1" applyAlignment="1" applyProtection="1">
      <alignment horizontal="center" vertical="top"/>
      <protection hidden="1"/>
    </xf>
    <xf numFmtId="0" fontId="19" fillId="14" borderId="5" xfId="0" applyNumberFormat="1" applyFont="1" applyFill="1" applyBorder="1" applyAlignment="1" applyProtection="1">
      <alignment horizontal="center" vertical="top"/>
      <protection hidden="1"/>
    </xf>
    <xf numFmtId="0" fontId="19" fillId="14" borderId="1" xfId="0" applyNumberFormat="1" applyFont="1" applyFill="1" applyBorder="1" applyAlignment="1" applyProtection="1">
      <alignment horizontal="left" vertical="top" wrapText="1"/>
      <protection hidden="1"/>
    </xf>
    <xf numFmtId="0" fontId="9" fillId="14" borderId="1" xfId="0" applyFont="1" applyFill="1" applyBorder="1" applyProtection="1">
      <protection hidden="1"/>
    </xf>
    <xf numFmtId="14" fontId="174" fillId="0" borderId="0" xfId="2" applyNumberFormat="1" applyFont="1" applyBorder="1" applyAlignment="1">
      <alignment horizontal="center"/>
    </xf>
    <xf numFmtId="0" fontId="40" fillId="0" borderId="0" xfId="2" applyFont="1" applyBorder="1" applyAlignment="1">
      <alignment horizontal="center" vertical="center"/>
    </xf>
    <xf numFmtId="0" fontId="208" fillId="0" borderId="2" xfId="2" applyFont="1" applyBorder="1" applyAlignment="1">
      <alignment horizontal="center" wrapText="1"/>
    </xf>
    <xf numFmtId="0" fontId="208" fillId="0" borderId="86" xfId="2" applyFont="1" applyBorder="1" applyAlignment="1">
      <alignment horizontal="center" wrapText="1"/>
    </xf>
    <xf numFmtId="0" fontId="213" fillId="0" borderId="1" xfId="2" applyFont="1" applyBorder="1" applyAlignment="1">
      <alignment horizontal="center" wrapText="1"/>
    </xf>
    <xf numFmtId="2" fontId="213" fillId="0" borderId="2" xfId="2" applyNumberFormat="1" applyFont="1" applyBorder="1" applyAlignment="1">
      <alignment horizontal="right" wrapText="1"/>
    </xf>
    <xf numFmtId="2" fontId="213" fillId="0" borderId="86" xfId="2" applyNumberFormat="1" applyFont="1" applyBorder="1" applyAlignment="1">
      <alignment horizontal="right" wrapText="1"/>
    </xf>
    <xf numFmtId="0" fontId="16" fillId="0" borderId="87" xfId="2" applyFont="1" applyBorder="1" applyAlignment="1">
      <alignment horizontal="right"/>
    </xf>
    <xf numFmtId="0" fontId="16" fillId="0" borderId="88" xfId="2" applyFont="1" applyBorder="1" applyAlignment="1">
      <alignment horizontal="right"/>
    </xf>
    <xf numFmtId="0" fontId="208" fillId="0" borderId="1" xfId="2" applyFont="1" applyBorder="1" applyAlignment="1">
      <alignment horizontal="left"/>
    </xf>
    <xf numFmtId="0" fontId="14" fillId="0" borderId="81" xfId="2" applyFont="1" applyBorder="1" applyAlignment="1">
      <alignment horizontal="center"/>
    </xf>
    <xf numFmtId="0" fontId="14" fillId="0" borderId="85" xfId="2" applyFont="1" applyBorder="1" applyAlignment="1">
      <alignment horizontal="center"/>
    </xf>
    <xf numFmtId="0" fontId="208" fillId="0" borderId="13" xfId="2" applyFont="1" applyBorder="1" applyAlignment="1">
      <alignment horizontal="center" wrapText="1"/>
    </xf>
    <xf numFmtId="0" fontId="208" fillId="0" borderId="7" xfId="2" applyFont="1" applyBorder="1" applyAlignment="1">
      <alignment horizontal="center" wrapText="1"/>
    </xf>
    <xf numFmtId="0" fontId="208" fillId="0" borderId="14" xfId="2" applyFont="1" applyBorder="1" applyAlignment="1">
      <alignment horizontal="center" wrapText="1"/>
    </xf>
    <xf numFmtId="0" fontId="208" fillId="0" borderId="11" xfId="2" applyFont="1" applyBorder="1" applyAlignment="1">
      <alignment horizontal="center" wrapText="1"/>
    </xf>
    <xf numFmtId="0" fontId="208" fillId="0" borderId="1" xfId="2" applyFont="1" applyBorder="1" applyAlignment="1">
      <alignment horizontal="center" wrapText="1"/>
    </xf>
    <xf numFmtId="0" fontId="208" fillId="0" borderId="3" xfId="2" applyFont="1" applyBorder="1" applyAlignment="1">
      <alignment horizontal="center" wrapText="1"/>
    </xf>
    <xf numFmtId="0" fontId="14" fillId="0" borderId="2" xfId="2" applyFont="1" applyBorder="1" applyAlignment="1">
      <alignment horizontal="left"/>
    </xf>
    <xf numFmtId="0" fontId="14" fillId="0" borderId="12" xfId="2" applyFont="1" applyBorder="1" applyAlignment="1">
      <alignment horizontal="left"/>
    </xf>
    <xf numFmtId="0" fontId="14" fillId="0" borderId="3" xfId="2" applyFont="1" applyBorder="1" applyAlignment="1">
      <alignment horizontal="left"/>
    </xf>
    <xf numFmtId="0" fontId="213" fillId="0" borderId="2" xfId="2" applyFont="1" applyBorder="1" applyAlignment="1">
      <alignment horizontal="center"/>
    </xf>
    <xf numFmtId="0" fontId="213" fillId="0" borderId="12" xfId="2" applyFont="1" applyBorder="1" applyAlignment="1">
      <alignment horizontal="center"/>
    </xf>
    <xf numFmtId="0" fontId="213" fillId="0" borderId="3" xfId="2" applyFont="1" applyBorder="1" applyAlignment="1">
      <alignment horizontal="center"/>
    </xf>
    <xf numFmtId="9" fontId="213" fillId="0" borderId="1" xfId="2" applyNumberFormat="1" applyFont="1" applyBorder="1" applyAlignment="1">
      <alignment horizontal="center"/>
    </xf>
    <xf numFmtId="0" fontId="213" fillId="0" borderId="1" xfId="2" applyFont="1" applyBorder="1" applyAlignment="1">
      <alignment horizontal="center"/>
    </xf>
    <xf numFmtId="0" fontId="96" fillId="0" borderId="2" xfId="2" applyFont="1" applyBorder="1" applyAlignment="1">
      <alignment horizontal="center"/>
    </xf>
    <xf numFmtId="0" fontId="96" fillId="0" borderId="12" xfId="2" applyFont="1" applyBorder="1" applyAlignment="1">
      <alignment horizontal="center"/>
    </xf>
    <xf numFmtId="0" fontId="96" fillId="0" borderId="3" xfId="2" applyFont="1" applyBorder="1" applyAlignment="1">
      <alignment horizontal="center"/>
    </xf>
    <xf numFmtId="0" fontId="14" fillId="0" borderId="1" xfId="2" applyFont="1" applyBorder="1" applyAlignment="1">
      <alignment horizontal="right"/>
    </xf>
    <xf numFmtId="0" fontId="14" fillId="0" borderId="1" xfId="2" applyFont="1" applyBorder="1" applyAlignment="1">
      <alignment horizontal="left"/>
    </xf>
    <xf numFmtId="2" fontId="208" fillId="0" borderId="2" xfId="0" applyNumberFormat="1" applyFont="1" applyBorder="1" applyAlignment="1">
      <alignment horizontal="left"/>
    </xf>
    <xf numFmtId="2" fontId="208" fillId="0" borderId="12" xfId="0" applyNumberFormat="1" applyFont="1" applyBorder="1" applyAlignment="1">
      <alignment horizontal="left"/>
    </xf>
    <xf numFmtId="2" fontId="208" fillId="0" borderId="3" xfId="0" applyNumberFormat="1" applyFont="1" applyBorder="1" applyAlignment="1">
      <alignment horizontal="left"/>
    </xf>
    <xf numFmtId="2" fontId="14" fillId="0" borderId="2" xfId="0" applyNumberFormat="1" applyFont="1" applyBorder="1" applyAlignment="1">
      <alignment horizontal="left"/>
    </xf>
    <xf numFmtId="2" fontId="14" fillId="0" borderId="12" xfId="0" applyNumberFormat="1" applyFont="1" applyBorder="1" applyAlignment="1">
      <alignment horizontal="left"/>
    </xf>
    <xf numFmtId="2" fontId="14" fillId="0" borderId="3" xfId="0" applyNumberFormat="1" applyFont="1" applyBorder="1" applyAlignment="1">
      <alignment horizontal="left"/>
    </xf>
    <xf numFmtId="2" fontId="208" fillId="0" borderId="1" xfId="0" applyNumberFormat="1" applyFont="1" applyBorder="1" applyAlignment="1">
      <alignment horizontal="left"/>
    </xf>
    <xf numFmtId="2" fontId="208" fillId="0" borderId="1" xfId="0" applyNumberFormat="1" applyFont="1" applyBorder="1" applyAlignment="1">
      <alignment horizontal="center"/>
    </xf>
    <xf numFmtId="0" fontId="14" fillId="0" borderId="83" xfId="2" applyFont="1" applyBorder="1" applyAlignment="1">
      <alignment horizontal="center"/>
    </xf>
    <xf numFmtId="0" fontId="14" fillId="0" borderId="80" xfId="2" applyFont="1" applyBorder="1" applyAlignment="1">
      <alignment horizontal="left"/>
    </xf>
    <xf numFmtId="0" fontId="208" fillId="0" borderId="1" xfId="2" applyFont="1" applyBorder="1" applyAlignment="1">
      <alignment horizontal="center"/>
    </xf>
    <xf numFmtId="0" fontId="208" fillId="0" borderId="2" xfId="2" applyFont="1" applyBorder="1" applyAlignment="1">
      <alignment horizontal="center"/>
    </xf>
    <xf numFmtId="0" fontId="208" fillId="0" borderId="12" xfId="2" applyFont="1" applyBorder="1" applyAlignment="1">
      <alignment horizontal="center"/>
    </xf>
    <xf numFmtId="0" fontId="208" fillId="0" borderId="3" xfId="2" applyFont="1" applyBorder="1" applyAlignment="1">
      <alignment horizontal="center"/>
    </xf>
    <xf numFmtId="0" fontId="208" fillId="0" borderId="80" xfId="2" applyFont="1" applyBorder="1" applyAlignment="1">
      <alignment horizontal="left"/>
    </xf>
    <xf numFmtId="0" fontId="14" fillId="0" borderId="1" xfId="2" applyFont="1" applyFill="1" applyBorder="1" applyAlignment="1"/>
    <xf numFmtId="0" fontId="208" fillId="0" borderId="2" xfId="2" applyFont="1" applyBorder="1" applyAlignment="1">
      <alignment horizontal="left"/>
    </xf>
    <xf numFmtId="0" fontId="208" fillId="0" borderId="12" xfId="2" applyFont="1" applyBorder="1" applyAlignment="1">
      <alignment horizontal="left"/>
    </xf>
    <xf numFmtId="0" fontId="208" fillId="0" borderId="86" xfId="2" applyFont="1" applyBorder="1" applyAlignment="1">
      <alignment horizontal="left"/>
    </xf>
    <xf numFmtId="0" fontId="96" fillId="0" borderId="2" xfId="2" applyFont="1" applyBorder="1" applyAlignment="1">
      <alignment horizontal="left"/>
    </xf>
    <xf numFmtId="0" fontId="96" fillId="0" borderId="12" xfId="2" applyFont="1" applyBorder="1" applyAlignment="1">
      <alignment horizontal="left"/>
    </xf>
    <xf numFmtId="0" fontId="96" fillId="0" borderId="86" xfId="2" applyFont="1" applyBorder="1" applyAlignment="1">
      <alignment horizontal="left"/>
    </xf>
    <xf numFmtId="0" fontId="14" fillId="0" borderId="1" xfId="2" applyFont="1" applyFill="1" applyBorder="1" applyAlignment="1">
      <alignment horizontal="left" wrapText="1"/>
    </xf>
    <xf numFmtId="0" fontId="14" fillId="0" borderId="6" xfId="2" applyFont="1" applyBorder="1" applyAlignment="1">
      <alignment horizontal="center"/>
    </xf>
    <xf numFmtId="0" fontId="14" fillId="0" borderId="82" xfId="2" applyFont="1" applyBorder="1" applyAlignment="1">
      <alignment horizontal="center"/>
    </xf>
    <xf numFmtId="0" fontId="14" fillId="0" borderId="8" xfId="2" applyFont="1" applyBorder="1" applyAlignment="1">
      <alignment horizontal="center"/>
    </xf>
    <xf numFmtId="0" fontId="14" fillId="0" borderId="61" xfId="2" applyFont="1" applyBorder="1" applyAlignment="1">
      <alignment horizontal="center"/>
    </xf>
    <xf numFmtId="0" fontId="14" fillId="0" borderId="10" xfId="2" applyFont="1" applyBorder="1" applyAlignment="1">
      <alignment horizontal="center"/>
    </xf>
    <xf numFmtId="0" fontId="14" fillId="0" borderId="84" xfId="2" applyFont="1" applyBorder="1" applyAlignment="1">
      <alignment horizontal="center"/>
    </xf>
    <xf numFmtId="0" fontId="14" fillId="0" borderId="1" xfId="2" applyFont="1" applyFill="1" applyBorder="1" applyAlignment="1">
      <alignment horizontal="left"/>
    </xf>
    <xf numFmtId="0" fontId="174" fillId="0" borderId="2" xfId="2" applyFont="1" applyBorder="1" applyAlignment="1">
      <alignment horizontal="right"/>
    </xf>
    <xf numFmtId="0" fontId="174" fillId="0" borderId="12" xfId="2" applyFont="1" applyBorder="1" applyAlignment="1">
      <alignment horizontal="right"/>
    </xf>
    <xf numFmtId="0" fontId="174" fillId="0" borderId="3" xfId="2" applyFont="1" applyBorder="1" applyAlignment="1">
      <alignment horizontal="right"/>
    </xf>
    <xf numFmtId="0" fontId="96" fillId="0" borderId="2" xfId="2" applyFont="1" applyBorder="1" applyAlignment="1">
      <alignment horizontal="left" wrapText="1"/>
    </xf>
    <xf numFmtId="0" fontId="96" fillId="0" borderId="12" xfId="2" applyFont="1" applyBorder="1" applyAlignment="1">
      <alignment horizontal="left" wrapText="1"/>
    </xf>
    <xf numFmtId="0" fontId="96" fillId="0" borderId="3" xfId="2" applyFont="1" applyBorder="1" applyAlignment="1">
      <alignment horizontal="left" wrapText="1"/>
    </xf>
    <xf numFmtId="0" fontId="14" fillId="0" borderId="1" xfId="2" applyFont="1" applyBorder="1" applyAlignment="1">
      <alignment horizontal="center"/>
    </xf>
    <xf numFmtId="0" fontId="14" fillId="0" borderId="79" xfId="2" applyFont="1" applyBorder="1" applyAlignment="1">
      <alignment horizontal="center"/>
    </xf>
    <xf numFmtId="2" fontId="213" fillId="0" borderId="1" xfId="2" applyNumberFormat="1" applyFont="1" applyBorder="1" applyAlignment="1">
      <alignment horizontal="center"/>
    </xf>
    <xf numFmtId="0" fontId="14" fillId="0" borderId="80" xfId="2" applyFont="1" applyBorder="1" applyAlignment="1">
      <alignment horizontal="center"/>
    </xf>
    <xf numFmtId="0" fontId="14" fillId="0" borderId="6" xfId="2" applyFont="1" applyBorder="1" applyAlignment="1">
      <alignment horizontal="left" wrapText="1"/>
    </xf>
    <xf numFmtId="0" fontId="14" fillId="0" borderId="7" xfId="2" applyFont="1" applyBorder="1" applyAlignment="1">
      <alignment horizontal="left" wrapText="1"/>
    </xf>
    <xf numFmtId="0" fontId="14" fillId="0" borderId="10" xfId="2" applyFont="1" applyBorder="1" applyAlignment="1">
      <alignment horizontal="left" wrapText="1"/>
    </xf>
    <xf numFmtId="0" fontId="14" fillId="0" borderId="11" xfId="2" applyFont="1" applyBorder="1" applyAlignment="1">
      <alignment horizontal="left" wrapText="1"/>
    </xf>
    <xf numFmtId="0" fontId="14" fillId="0" borderId="2" xfId="2" applyFont="1" applyBorder="1" applyAlignment="1">
      <alignment horizontal="center"/>
    </xf>
    <xf numFmtId="0" fontId="14" fillId="0" borderId="12" xfId="2" applyFont="1" applyBorder="1" applyAlignment="1">
      <alignment horizontal="center"/>
    </xf>
    <xf numFmtId="0" fontId="14" fillId="0" borderId="3" xfId="2" applyFont="1" applyBorder="1" applyAlignment="1">
      <alignment horizontal="center"/>
    </xf>
    <xf numFmtId="2" fontId="213" fillId="0" borderId="2" xfId="2" applyNumberFormat="1" applyFont="1" applyBorder="1" applyAlignment="1">
      <alignment horizontal="center"/>
    </xf>
    <xf numFmtId="2" fontId="213" fillId="0" borderId="12" xfId="2" applyNumberFormat="1" applyFont="1" applyBorder="1" applyAlignment="1">
      <alignment horizontal="center"/>
    </xf>
    <xf numFmtId="2" fontId="213" fillId="0" borderId="3" xfId="2" applyNumberFormat="1" applyFont="1" applyBorder="1" applyAlignment="1">
      <alignment horizontal="center"/>
    </xf>
    <xf numFmtId="0" fontId="14" fillId="6" borderId="0" xfId="0" applyFont="1" applyFill="1" applyAlignment="1">
      <alignment horizontal="left"/>
    </xf>
    <xf numFmtId="0" fontId="14" fillId="0" borderId="2" xfId="2" applyFont="1" applyBorder="1" applyAlignment="1">
      <alignment horizontal="left" vertical="top"/>
    </xf>
    <xf numFmtId="0" fontId="14" fillId="0" borderId="12" xfId="2" applyFont="1" applyBorder="1" applyAlignment="1">
      <alignment horizontal="left" vertical="top"/>
    </xf>
    <xf numFmtId="0" fontId="14" fillId="0" borderId="3" xfId="2" applyFont="1" applyBorder="1" applyAlignment="1">
      <alignment horizontal="left" vertical="top"/>
    </xf>
    <xf numFmtId="0" fontId="271" fillId="0" borderId="0" xfId="2" applyFont="1" applyAlignment="1">
      <alignment horizontal="center"/>
    </xf>
    <xf numFmtId="0" fontId="20" fillId="0" borderId="90" xfId="2" applyFont="1" applyBorder="1" applyAlignment="1">
      <alignment horizontal="center"/>
    </xf>
    <xf numFmtId="0" fontId="14" fillId="0" borderId="75" xfId="2" applyFont="1" applyBorder="1" applyAlignment="1">
      <alignment horizontal="left"/>
    </xf>
    <xf numFmtId="0" fontId="14" fillId="0" borderId="76" xfId="2" applyFont="1" applyBorder="1" applyAlignment="1">
      <alignment horizontal="left"/>
    </xf>
    <xf numFmtId="14" fontId="277" fillId="0" borderId="76" xfId="2" applyNumberFormat="1" applyFont="1" applyFill="1" applyBorder="1" applyAlignment="1">
      <alignment horizontal="left"/>
    </xf>
    <xf numFmtId="0" fontId="14" fillId="0" borderId="76" xfId="2" applyFont="1" applyBorder="1" applyAlignment="1">
      <alignment horizontal="center"/>
    </xf>
    <xf numFmtId="0" fontId="272" fillId="0" borderId="77" xfId="2" applyFont="1" applyFill="1" applyBorder="1" applyAlignment="1">
      <alignment horizontal="center"/>
    </xf>
    <xf numFmtId="0" fontId="272" fillId="0" borderId="78" xfId="2" applyFont="1" applyFill="1" applyBorder="1" applyAlignment="1">
      <alignment horizontal="center"/>
    </xf>
    <xf numFmtId="1" fontId="30" fillId="3" borderId="0" xfId="0" applyNumberFormat="1" applyFont="1" applyFill="1" applyBorder="1" applyAlignment="1">
      <alignment horizontal="left" vertical="center"/>
    </xf>
    <xf numFmtId="0" fontId="30" fillId="3" borderId="0" xfId="0" applyFont="1" applyFill="1" applyBorder="1" applyAlignment="1">
      <alignment horizontal="center" vertical="center"/>
    </xf>
    <xf numFmtId="1" fontId="8" fillId="3" borderId="0" xfId="0" applyNumberFormat="1" applyFont="1" applyFill="1" applyBorder="1" applyAlignment="1">
      <alignment horizontal="center" vertical="center"/>
    </xf>
    <xf numFmtId="0" fontId="21" fillId="3" borderId="1" xfId="0" applyFont="1" applyFill="1" applyBorder="1" applyAlignment="1">
      <alignment horizontal="center" vertical="top" wrapText="1"/>
    </xf>
    <xf numFmtId="0" fontId="21" fillId="3" borderId="1" xfId="0" applyFont="1" applyFill="1" applyBorder="1" applyAlignment="1">
      <alignment horizontal="center" vertical="top"/>
    </xf>
    <xf numFmtId="0" fontId="30" fillId="3" borderId="1" xfId="0" applyFont="1" applyFill="1" applyBorder="1" applyAlignment="1">
      <alignment horizontal="center" vertical="top" wrapText="1"/>
    </xf>
    <xf numFmtId="0" fontId="30" fillId="3" borderId="1" xfId="0" applyFont="1" applyFill="1" applyBorder="1" applyAlignment="1">
      <alignment horizontal="center" vertical="top"/>
    </xf>
    <xf numFmtId="0" fontId="13" fillId="3" borderId="1" xfId="0" applyFont="1" applyFill="1" applyBorder="1" applyAlignment="1">
      <alignment horizontal="center" vertical="top" wrapText="1"/>
    </xf>
    <xf numFmtId="0" fontId="13" fillId="3" borderId="1" xfId="0" applyFont="1" applyFill="1" applyBorder="1" applyAlignment="1">
      <alignment horizontal="center" vertical="top"/>
    </xf>
    <xf numFmtId="1" fontId="28" fillId="3" borderId="0" xfId="0" applyNumberFormat="1" applyFont="1" applyFill="1" applyBorder="1" applyAlignment="1">
      <alignment horizontal="left" vertical="center"/>
    </xf>
    <xf numFmtId="0" fontId="28" fillId="3" borderId="0" xfId="0" applyFont="1" applyFill="1" applyBorder="1" applyAlignment="1">
      <alignment horizontal="left" vertical="center"/>
    </xf>
    <xf numFmtId="0" fontId="30" fillId="3" borderId="0" xfId="0" applyFont="1" applyFill="1" applyAlignment="1">
      <alignment horizontal="center"/>
    </xf>
    <xf numFmtId="0" fontId="32" fillId="3" borderId="0" xfId="0" applyFont="1" applyFill="1" applyAlignment="1">
      <alignment horizontal="center" vertical="center"/>
    </xf>
    <xf numFmtId="0" fontId="30" fillId="3" borderId="0" xfId="0" applyFont="1" applyFill="1" applyBorder="1" applyAlignment="1">
      <alignment horizontal="left" vertical="center"/>
    </xf>
    <xf numFmtId="0" fontId="22" fillId="3" borderId="0" xfId="0" applyFont="1" applyFill="1" applyBorder="1" applyAlignment="1">
      <alignment horizontal="left" vertical="center"/>
    </xf>
    <xf numFmtId="14" fontId="167" fillId="3" borderId="0" xfId="0" applyNumberFormat="1" applyFont="1" applyFill="1" applyBorder="1" applyAlignment="1">
      <alignment horizontal="left" vertical="center"/>
    </xf>
    <xf numFmtId="0" fontId="167" fillId="3" borderId="0" xfId="0" applyFont="1" applyFill="1" applyBorder="1" applyAlignment="1">
      <alignment horizontal="left" vertical="center"/>
    </xf>
    <xf numFmtId="0" fontId="3" fillId="3" borderId="0" xfId="0" applyFont="1" applyFill="1" applyBorder="1" applyAlignment="1">
      <alignment horizontal="left" vertical="center"/>
    </xf>
    <xf numFmtId="14" fontId="3" fillId="3" borderId="0" xfId="0" applyNumberFormat="1" applyFont="1" applyFill="1" applyBorder="1" applyAlignment="1">
      <alignment horizontal="center" vertical="center"/>
    </xf>
    <xf numFmtId="0" fontId="3" fillId="3" borderId="0" xfId="0" applyFont="1" applyFill="1" applyBorder="1" applyAlignment="1">
      <alignment horizontal="center" vertical="center"/>
    </xf>
    <xf numFmtId="0" fontId="317" fillId="0" borderId="0" xfId="0" applyFont="1" applyBorder="1" applyAlignment="1">
      <alignment horizontal="center" vertical="center"/>
    </xf>
    <xf numFmtId="0" fontId="139" fillId="0" borderId="14" xfId="0" applyFont="1" applyBorder="1" applyAlignment="1">
      <alignment horizontal="center" vertical="center" wrapText="1"/>
    </xf>
    <xf numFmtId="0" fontId="22" fillId="0" borderId="0" xfId="0" applyFont="1" applyAlignment="1">
      <alignment horizontal="center" vertical="center"/>
    </xf>
    <xf numFmtId="0" fontId="22" fillId="0" borderId="1" xfId="0" applyFont="1" applyBorder="1" applyAlignment="1">
      <alignment horizontal="center" vertical="center"/>
    </xf>
    <xf numFmtId="0" fontId="29" fillId="0" borderId="0" xfId="0" applyFont="1" applyAlignment="1">
      <alignment horizontal="center" vertical="center"/>
    </xf>
    <xf numFmtId="0" fontId="222" fillId="0" borderId="0" xfId="0" applyFont="1" applyAlignment="1">
      <alignment horizontal="center" vertical="center"/>
    </xf>
    <xf numFmtId="0" fontId="22" fillId="0" borderId="0" xfId="0" applyFont="1" applyAlignment="1">
      <alignment horizontal="left" vertical="center"/>
    </xf>
    <xf numFmtId="0" fontId="176" fillId="0" borderId="0" xfId="0" applyFont="1" applyAlignment="1">
      <alignment horizontal="center" vertical="center"/>
    </xf>
    <xf numFmtId="0" fontId="326" fillId="0" borderId="0" xfId="0" applyFont="1" applyAlignment="1">
      <alignment horizontal="center" vertical="center"/>
    </xf>
    <xf numFmtId="0" fontId="123" fillId="0" borderId="0" xfId="0" applyFont="1" applyAlignment="1">
      <alignment horizontal="center" vertical="center"/>
    </xf>
    <xf numFmtId="0" fontId="31" fillId="0" borderId="0" xfId="0" applyFont="1" applyAlignment="1">
      <alignment horizontal="center" vertical="center"/>
    </xf>
    <xf numFmtId="0" fontId="327" fillId="0" borderId="0" xfId="0" applyFont="1" applyAlignment="1">
      <alignment horizontal="center"/>
    </xf>
    <xf numFmtId="0" fontId="13" fillId="0" borderId="0" xfId="0" applyFont="1" applyAlignment="1">
      <alignment horizontal="left" vertical="top" wrapText="1"/>
    </xf>
    <xf numFmtId="0" fontId="13" fillId="0" borderId="0" xfId="0" applyFont="1" applyAlignment="1">
      <alignment horizontal="center" vertical="center"/>
    </xf>
    <xf numFmtId="0" fontId="40" fillId="0" borderId="0" xfId="0" applyFont="1" applyAlignment="1">
      <alignment horizontal="center" vertical="center"/>
    </xf>
    <xf numFmtId="0" fontId="21" fillId="6" borderId="0" xfId="0" applyFont="1" applyFill="1" applyAlignment="1">
      <alignment horizontal="center"/>
    </xf>
    <xf numFmtId="0" fontId="21" fillId="6" borderId="9" xfId="0" applyFont="1" applyFill="1" applyBorder="1" applyAlignment="1">
      <alignment horizontal="center"/>
    </xf>
    <xf numFmtId="0" fontId="327" fillId="0" borderId="0" xfId="0" applyFont="1" applyAlignment="1">
      <alignment horizontal="center" vertical="top"/>
    </xf>
    <xf numFmtId="0" fontId="321" fillId="2" borderId="0" xfId="0" applyFont="1" applyFill="1" applyAlignment="1">
      <alignment horizontal="center" vertical="top" wrapText="1"/>
    </xf>
    <xf numFmtId="0" fontId="54" fillId="2" borderId="0" xfId="0" applyFont="1" applyFill="1" applyAlignment="1">
      <alignment horizontal="center" vertical="top"/>
    </xf>
    <xf numFmtId="0" fontId="167" fillId="2" borderId="0" xfId="0" applyNumberFormat="1" applyFont="1" applyFill="1" applyAlignment="1">
      <alignment horizontal="left" vertical="top" wrapText="1"/>
    </xf>
    <xf numFmtId="0" fontId="314" fillId="2" borderId="0" xfId="0" applyFont="1" applyFill="1" applyAlignment="1">
      <alignment horizontal="center" vertical="top" wrapText="1"/>
    </xf>
    <xf numFmtId="0" fontId="20" fillId="2" borderId="0" xfId="0" applyNumberFormat="1" applyFont="1" applyFill="1" applyAlignment="1">
      <alignment horizontal="center" wrapText="1"/>
    </xf>
    <xf numFmtId="0" fontId="167" fillId="2" borderId="0" xfId="0" applyNumberFormat="1" applyFont="1" applyFill="1" applyAlignment="1">
      <alignment horizontal="center" vertical="top" wrapText="1"/>
    </xf>
    <xf numFmtId="0" fontId="313" fillId="2" borderId="0" xfId="0" applyFont="1" applyFill="1" applyAlignment="1">
      <alignment horizontal="center" vertical="center"/>
    </xf>
    <xf numFmtId="0" fontId="123" fillId="2" borderId="0" xfId="0" applyNumberFormat="1" applyFont="1" applyFill="1" applyAlignment="1">
      <alignment horizontal="center" vertical="center" wrapText="1"/>
    </xf>
    <xf numFmtId="0" fontId="236" fillId="2" borderId="0" xfId="0" applyFont="1" applyFill="1" applyAlignment="1">
      <alignment horizontal="center" vertical="center"/>
    </xf>
    <xf numFmtId="0" fontId="238" fillId="2" borderId="0" xfId="0" applyFont="1" applyFill="1" applyAlignment="1">
      <alignment horizontal="center" vertical="top"/>
    </xf>
    <xf numFmtId="0" fontId="54" fillId="2" borderId="0" xfId="0" applyFont="1" applyFill="1" applyAlignment="1">
      <alignment horizontal="center" vertical="center" wrapText="1"/>
    </xf>
    <xf numFmtId="0" fontId="236" fillId="2" borderId="0" xfId="0" applyFont="1" applyFill="1" applyAlignment="1">
      <alignment horizontal="center"/>
    </xf>
    <xf numFmtId="0" fontId="237" fillId="2" borderId="0" xfId="0" applyFont="1" applyFill="1" applyAlignment="1">
      <alignment horizontal="center" vertical="top" wrapText="1"/>
    </xf>
    <xf numFmtId="0" fontId="30" fillId="2" borderId="0" xfId="0" applyNumberFormat="1" applyFont="1" applyFill="1" applyAlignment="1">
      <alignment horizontal="left" wrapText="1"/>
    </xf>
    <xf numFmtId="0" fontId="31" fillId="2" borderId="0" xfId="0" applyNumberFormat="1" applyFont="1" applyFill="1" applyAlignment="1">
      <alignment horizontal="left" wrapText="1"/>
    </xf>
    <xf numFmtId="0" fontId="24" fillId="2" borderId="0" xfId="0" applyNumberFormat="1" applyFont="1" applyFill="1" applyAlignment="1">
      <alignment horizontal="left" vertical="top" wrapText="1"/>
    </xf>
    <xf numFmtId="0" fontId="39" fillId="2" borderId="0" xfId="0" applyFont="1" applyFill="1" applyAlignment="1">
      <alignment horizontal="center" vertical="center"/>
    </xf>
    <xf numFmtId="0" fontId="39" fillId="2" borderId="0" xfId="0" applyFont="1" applyFill="1" applyAlignment="1">
      <alignment horizontal="center"/>
    </xf>
    <xf numFmtId="0" fontId="53" fillId="2" borderId="0" xfId="0" applyFont="1" applyFill="1" applyAlignment="1">
      <alignment horizontal="center" vertical="top" wrapText="1"/>
    </xf>
    <xf numFmtId="0" fontId="6" fillId="2" borderId="0" xfId="0" applyFont="1" applyFill="1" applyAlignment="1">
      <alignment horizontal="center" vertical="top" wrapText="1"/>
    </xf>
    <xf numFmtId="0" fontId="54" fillId="2" borderId="0" xfId="0" applyFont="1" applyFill="1" applyAlignment="1">
      <alignment horizontal="center"/>
    </xf>
    <xf numFmtId="0" fontId="6" fillId="2" borderId="0" xfId="0" applyFont="1" applyFill="1" applyAlignment="1">
      <alignment horizontal="left" vertical="top"/>
    </xf>
    <xf numFmtId="0" fontId="6" fillId="2" borderId="0" xfId="0" applyFont="1" applyFill="1" applyAlignment="1">
      <alignment horizontal="left" vertical="top" wrapText="1"/>
    </xf>
    <xf numFmtId="0" fontId="57" fillId="2" borderId="0" xfId="0" applyFont="1" applyFill="1" applyAlignment="1">
      <alignment horizontal="center" vertical="top" wrapText="1"/>
    </xf>
    <xf numFmtId="0" fontId="59" fillId="2" borderId="0" xfId="0" applyFont="1" applyFill="1" applyAlignment="1">
      <alignment horizontal="center" vertical="top" wrapText="1"/>
    </xf>
    <xf numFmtId="0" fontId="58" fillId="2" borderId="0" xfId="0" applyFont="1" applyFill="1" applyAlignment="1">
      <alignment horizontal="center" vertical="top"/>
    </xf>
    <xf numFmtId="0" fontId="6" fillId="2" borderId="0" xfId="0" applyFont="1" applyFill="1" applyAlignment="1">
      <alignment horizontal="center" vertical="top"/>
    </xf>
    <xf numFmtId="0" fontId="39" fillId="2" borderId="0" xfId="0" applyFont="1" applyFill="1" applyAlignment="1">
      <alignment horizontal="left" vertical="top" wrapText="1"/>
    </xf>
    <xf numFmtId="0" fontId="100" fillId="2" borderId="0" xfId="0" applyFont="1" applyFill="1" applyAlignment="1">
      <alignment horizontal="left" vertical="top" wrapText="1"/>
    </xf>
    <xf numFmtId="0" fontId="262" fillId="5" borderId="0" xfId="0" applyFont="1" applyFill="1" applyAlignment="1">
      <alignment horizontal="center" vertical="center"/>
    </xf>
    <xf numFmtId="0" fontId="245" fillId="0" borderId="14" xfId="0" applyFont="1" applyBorder="1" applyAlignment="1">
      <alignment horizontal="center" vertical="center"/>
    </xf>
    <xf numFmtId="0" fontId="252" fillId="0" borderId="14" xfId="0" applyFont="1" applyBorder="1" applyAlignment="1">
      <alignment horizontal="center" vertical="center"/>
    </xf>
    <xf numFmtId="0" fontId="88" fillId="7" borderId="6" xfId="0" applyFont="1" applyFill="1" applyBorder="1" applyAlignment="1" applyProtection="1">
      <alignment horizontal="center" vertical="top" wrapText="1"/>
    </xf>
    <xf numFmtId="0" fontId="88" fillId="7" borderId="13" xfId="0" applyFont="1" applyFill="1" applyBorder="1" applyAlignment="1" applyProtection="1">
      <alignment horizontal="center" vertical="top" wrapText="1"/>
    </xf>
    <xf numFmtId="0" fontId="195" fillId="5" borderId="2" xfId="0" applyFont="1" applyFill="1" applyBorder="1" applyAlignment="1">
      <alignment horizontal="center" vertical="center"/>
    </xf>
    <xf numFmtId="0" fontId="195" fillId="5" borderId="12" xfId="0" applyFont="1" applyFill="1" applyBorder="1" applyAlignment="1">
      <alignment horizontal="center" vertical="center"/>
    </xf>
    <xf numFmtId="0" fontId="195" fillId="5" borderId="3" xfId="0" applyFont="1" applyFill="1" applyBorder="1" applyAlignment="1">
      <alignment horizontal="center" vertical="center"/>
    </xf>
    <xf numFmtId="0" fontId="7" fillId="6" borderId="8" xfId="0" applyFont="1" applyFill="1" applyBorder="1" applyAlignment="1" applyProtection="1">
      <alignment horizontal="center" vertical="top" wrapText="1"/>
    </xf>
    <xf numFmtId="0" fontId="7" fillId="6" borderId="0" xfId="0" applyFont="1" applyFill="1" applyBorder="1" applyAlignment="1" applyProtection="1">
      <alignment horizontal="center" vertical="top" wrapText="1"/>
    </xf>
    <xf numFmtId="0" fontId="36" fillId="6" borderId="2" xfId="0" applyFont="1" applyFill="1" applyBorder="1" applyAlignment="1">
      <alignment horizontal="center" vertical="top" wrapText="1"/>
    </xf>
    <xf numFmtId="0" fontId="36" fillId="6" borderId="12" xfId="0" applyFont="1" applyFill="1" applyBorder="1" applyAlignment="1">
      <alignment horizontal="center" vertical="top" wrapText="1"/>
    </xf>
    <xf numFmtId="0" fontId="36" fillId="6" borderId="3" xfId="0" applyFont="1" applyFill="1" applyBorder="1" applyAlignment="1">
      <alignment horizontal="center" vertical="top" wrapText="1"/>
    </xf>
    <xf numFmtId="0" fontId="67" fillId="6" borderId="4" xfId="0" applyFont="1" applyFill="1" applyBorder="1" applyAlignment="1">
      <alignment horizontal="center" vertical="top" wrapText="1"/>
    </xf>
    <xf numFmtId="0" fontId="67" fillId="6" borderId="5" xfId="0" applyFont="1" applyFill="1" applyBorder="1" applyAlignment="1">
      <alignment horizontal="center" vertical="top" wrapText="1"/>
    </xf>
    <xf numFmtId="0" fontId="91" fillId="6" borderId="4" xfId="0" applyFont="1" applyFill="1" applyBorder="1" applyAlignment="1">
      <alignment horizontal="center" vertical="top" wrapText="1"/>
    </xf>
    <xf numFmtId="0" fontId="91" fillId="6" borderId="5" xfId="0" applyFont="1" applyFill="1" applyBorder="1" applyAlignment="1">
      <alignment horizontal="center" vertical="top" wrapText="1"/>
    </xf>
    <xf numFmtId="0" fontId="168" fillId="6" borderId="4" xfId="0" applyFont="1" applyFill="1" applyBorder="1" applyAlignment="1">
      <alignment horizontal="center" vertical="top"/>
    </xf>
    <xf numFmtId="0" fontId="168" fillId="6" borderId="5" xfId="0" applyFont="1" applyFill="1" applyBorder="1" applyAlignment="1">
      <alignment horizontal="center" vertical="top"/>
    </xf>
    <xf numFmtId="0" fontId="168" fillId="6" borderId="4" xfId="0" applyFont="1" applyFill="1" applyBorder="1" applyAlignment="1">
      <alignment horizontal="center" vertical="top" wrapText="1"/>
    </xf>
    <xf numFmtId="0" fontId="168" fillId="6" borderId="5" xfId="0" applyFont="1" applyFill="1" applyBorder="1" applyAlignment="1">
      <alignment horizontal="center" vertical="top" wrapText="1"/>
    </xf>
    <xf numFmtId="0" fontId="65" fillId="6" borderId="2" xfId="0" applyFont="1" applyFill="1" applyBorder="1" applyAlignment="1">
      <alignment horizontal="center" vertical="top" wrapText="1"/>
    </xf>
    <xf numFmtId="0" fontId="65" fillId="6" borderId="3" xfId="0" applyFont="1" applyFill="1" applyBorder="1" applyAlignment="1">
      <alignment horizontal="center" vertical="top" wrapText="1"/>
    </xf>
    <xf numFmtId="0" fontId="92" fillId="6" borderId="2" xfId="0" applyFont="1" applyFill="1" applyBorder="1" applyAlignment="1">
      <alignment horizontal="center" vertical="top" wrapText="1"/>
    </xf>
    <xf numFmtId="0" fontId="92" fillId="6" borderId="3" xfId="0" applyFont="1" applyFill="1" applyBorder="1" applyAlignment="1">
      <alignment horizontal="center" vertical="top" wrapText="1"/>
    </xf>
    <xf numFmtId="0" fontId="92" fillId="6" borderId="4" xfId="0" applyFont="1" applyFill="1" applyBorder="1" applyAlignment="1">
      <alignment horizontal="center" vertical="top" wrapText="1"/>
    </xf>
    <xf numFmtId="0" fontId="92" fillId="6" borderId="5" xfId="0" applyFont="1" applyFill="1" applyBorder="1" applyAlignment="1">
      <alignment horizontal="center" vertical="top" wrapText="1"/>
    </xf>
    <xf numFmtId="0" fontId="107" fillId="6" borderId="4" xfId="0" applyFont="1" applyFill="1" applyBorder="1" applyAlignment="1">
      <alignment horizontal="center" vertical="top" wrapText="1"/>
    </xf>
    <xf numFmtId="0" fontId="107" fillId="6" borderId="5" xfId="0" applyFont="1" applyFill="1" applyBorder="1" applyAlignment="1">
      <alignment horizontal="center" vertical="top" wrapText="1"/>
    </xf>
    <xf numFmtId="0" fontId="36" fillId="6" borderId="4" xfId="0" applyFont="1" applyFill="1" applyBorder="1" applyAlignment="1">
      <alignment horizontal="center" vertical="center" wrapText="1"/>
    </xf>
    <xf numFmtId="0" fontId="36" fillId="6" borderId="5" xfId="0" applyFont="1" applyFill="1" applyBorder="1" applyAlignment="1">
      <alignment horizontal="center" vertical="center" wrapText="1"/>
    </xf>
    <xf numFmtId="0" fontId="36" fillId="6" borderId="10" xfId="0" applyFont="1" applyFill="1" applyBorder="1" applyAlignment="1">
      <alignment horizontal="center" vertical="top" wrapText="1"/>
    </xf>
    <xf numFmtId="0" fontId="36" fillId="6" borderId="14" xfId="0" applyFont="1" applyFill="1" applyBorder="1" applyAlignment="1">
      <alignment horizontal="center" vertical="top" wrapText="1"/>
    </xf>
    <xf numFmtId="0" fontId="21" fillId="3" borderId="2" xfId="0" applyFont="1" applyFill="1" applyBorder="1" applyAlignment="1" applyProtection="1">
      <alignment horizontal="left" vertical="center"/>
      <protection locked="0"/>
    </xf>
    <xf numFmtId="0" fontId="21" fillId="3" borderId="12" xfId="0" applyFont="1" applyFill="1" applyBorder="1" applyAlignment="1" applyProtection="1">
      <alignment horizontal="left" vertical="center"/>
      <protection locked="0"/>
    </xf>
    <xf numFmtId="0" fontId="21" fillId="3" borderId="3" xfId="0" applyFont="1" applyFill="1" applyBorder="1" applyAlignment="1" applyProtection="1">
      <alignment horizontal="left" vertical="center"/>
      <protection locked="0"/>
    </xf>
    <xf numFmtId="0" fontId="4" fillId="3" borderId="1" xfId="0" applyFont="1" applyFill="1" applyBorder="1" applyAlignment="1" applyProtection="1">
      <alignment horizontal="left" vertical="top"/>
      <protection locked="0"/>
    </xf>
    <xf numFmtId="0" fontId="13" fillId="3" borderId="2" xfId="0" applyFont="1" applyFill="1" applyBorder="1" applyAlignment="1" applyProtection="1">
      <alignment horizontal="left"/>
      <protection locked="0"/>
    </xf>
    <xf numFmtId="0" fontId="13" fillId="3" borderId="12" xfId="0" applyFont="1" applyFill="1" applyBorder="1" applyAlignment="1" applyProtection="1">
      <alignment horizontal="left"/>
      <protection locked="0"/>
    </xf>
    <xf numFmtId="0" fontId="13" fillId="3" borderId="3" xfId="0" applyFont="1" applyFill="1" applyBorder="1" applyAlignment="1" applyProtection="1">
      <alignment horizontal="left"/>
      <protection locked="0"/>
    </xf>
    <xf numFmtId="0" fontId="91" fillId="6" borderId="2" xfId="0" applyFont="1" applyFill="1" applyBorder="1" applyAlignment="1">
      <alignment horizontal="center" vertical="top" wrapText="1"/>
    </xf>
    <xf numFmtId="0" fontId="91" fillId="6" borderId="12" xfId="0" applyFont="1" applyFill="1" applyBorder="1" applyAlignment="1">
      <alignment horizontal="center" vertical="top" wrapText="1"/>
    </xf>
    <xf numFmtId="0" fontId="91" fillId="6" borderId="3" xfId="0" applyFont="1" applyFill="1" applyBorder="1" applyAlignment="1">
      <alignment horizontal="center" vertical="top" wrapText="1"/>
    </xf>
    <xf numFmtId="0" fontId="312" fillId="6" borderId="4" xfId="0" applyFont="1" applyFill="1" applyBorder="1" applyAlignment="1" applyProtection="1">
      <alignment horizontal="center" vertical="top" wrapText="1"/>
    </xf>
    <xf numFmtId="0" fontId="312" fillId="6" borderId="5" xfId="0" applyFont="1" applyFill="1" applyBorder="1" applyAlignment="1" applyProtection="1">
      <alignment horizontal="center" vertical="top" wrapText="1"/>
    </xf>
    <xf numFmtId="0" fontId="1" fillId="3" borderId="2" xfId="0" applyFont="1" applyFill="1" applyBorder="1" applyAlignment="1" applyProtection="1">
      <alignment horizontal="left"/>
      <protection locked="0"/>
    </xf>
    <xf numFmtId="0" fontId="1" fillId="3" borderId="12" xfId="0" applyFont="1" applyFill="1" applyBorder="1" applyAlignment="1" applyProtection="1">
      <alignment horizontal="left"/>
      <protection locked="0"/>
    </xf>
    <xf numFmtId="0" fontId="1" fillId="3" borderId="3" xfId="0" applyFont="1" applyFill="1" applyBorder="1" applyAlignment="1" applyProtection="1">
      <alignment horizontal="left"/>
      <protection locked="0"/>
    </xf>
    <xf numFmtId="0" fontId="195" fillId="7" borderId="2" xfId="0" applyFont="1" applyFill="1" applyBorder="1" applyAlignment="1">
      <alignment horizontal="left" vertical="center"/>
    </xf>
    <xf numFmtId="0" fontId="195" fillId="7" borderId="12" xfId="0" applyFont="1" applyFill="1" applyBorder="1" applyAlignment="1">
      <alignment horizontal="left" vertical="center"/>
    </xf>
    <xf numFmtId="0" fontId="195" fillId="7" borderId="3" xfId="0" applyFont="1" applyFill="1" applyBorder="1" applyAlignment="1">
      <alignment horizontal="left" vertical="center"/>
    </xf>
    <xf numFmtId="0" fontId="4" fillId="3" borderId="2" xfId="0" applyFont="1" applyFill="1" applyBorder="1" applyAlignment="1" applyProtection="1">
      <alignment horizontal="left"/>
      <protection locked="0"/>
    </xf>
    <xf numFmtId="0" fontId="4" fillId="3" borderId="12" xfId="0" applyFont="1" applyFill="1" applyBorder="1" applyAlignment="1" applyProtection="1">
      <alignment horizontal="left"/>
      <protection locked="0"/>
    </xf>
    <xf numFmtId="0" fontId="4" fillId="3" borderId="3" xfId="0" applyFont="1" applyFill="1" applyBorder="1" applyAlignment="1" applyProtection="1">
      <alignment horizontal="left"/>
      <protection locked="0"/>
    </xf>
    <xf numFmtId="0" fontId="13" fillId="3" borderId="2" xfId="0" applyFont="1" applyFill="1" applyBorder="1" applyAlignment="1" applyProtection="1">
      <alignment horizontal="left" vertical="top"/>
      <protection locked="0"/>
    </xf>
    <xf numFmtId="0" fontId="13" fillId="3" borderId="12" xfId="0" applyFont="1" applyFill="1" applyBorder="1" applyAlignment="1" applyProtection="1">
      <alignment horizontal="left" vertical="top"/>
      <protection locked="0"/>
    </xf>
    <xf numFmtId="0" fontId="13" fillId="3" borderId="3" xfId="0" applyFont="1" applyFill="1" applyBorder="1" applyAlignment="1" applyProtection="1">
      <alignment horizontal="left" vertical="top"/>
      <protection locked="0"/>
    </xf>
    <xf numFmtId="0" fontId="80" fillId="6" borderId="4" xfId="0" applyFont="1" applyFill="1" applyBorder="1" applyAlignment="1">
      <alignment horizontal="center" vertical="top" wrapText="1"/>
    </xf>
    <xf numFmtId="0" fontId="80" fillId="6" borderId="5" xfId="0" applyFont="1" applyFill="1" applyBorder="1" applyAlignment="1">
      <alignment horizontal="center" vertical="top" wrapText="1"/>
    </xf>
    <xf numFmtId="0" fontId="22" fillId="3" borderId="1" xfId="0" applyFont="1" applyFill="1" applyBorder="1" applyAlignment="1" applyProtection="1">
      <alignment horizontal="left"/>
      <protection locked="0"/>
    </xf>
    <xf numFmtId="0" fontId="13" fillId="3" borderId="2" xfId="0" applyFont="1" applyFill="1" applyBorder="1" applyAlignment="1" applyProtection="1">
      <alignment horizontal="left" vertical="center"/>
      <protection locked="0"/>
    </xf>
    <xf numFmtId="0" fontId="13" fillId="3" borderId="12" xfId="0" applyFont="1" applyFill="1" applyBorder="1" applyAlignment="1" applyProtection="1">
      <alignment horizontal="left" vertical="center"/>
      <protection locked="0"/>
    </xf>
    <xf numFmtId="0" fontId="13" fillId="3" borderId="3" xfId="0" applyFont="1" applyFill="1" applyBorder="1" applyAlignment="1" applyProtection="1">
      <alignment horizontal="left" vertical="center"/>
      <protection locked="0"/>
    </xf>
    <xf numFmtId="0" fontId="232" fillId="5" borderId="1" xfId="0" applyFont="1" applyFill="1" applyBorder="1" applyAlignment="1">
      <alignment horizontal="center" vertical="center"/>
    </xf>
    <xf numFmtId="0" fontId="30" fillId="3" borderId="2" xfId="0" applyFont="1" applyFill="1" applyBorder="1" applyAlignment="1" applyProtection="1">
      <alignment vertical="center"/>
      <protection locked="0"/>
    </xf>
    <xf numFmtId="0" fontId="30" fillId="3" borderId="12" xfId="0" applyFont="1" applyFill="1" applyBorder="1" applyAlignment="1" applyProtection="1">
      <alignment vertical="center"/>
      <protection locked="0"/>
    </xf>
    <xf numFmtId="0" fontId="30" fillId="3" borderId="3" xfId="0" applyFont="1" applyFill="1" applyBorder="1" applyAlignment="1" applyProtection="1">
      <alignment vertical="center"/>
      <protection locked="0"/>
    </xf>
    <xf numFmtId="0" fontId="176" fillId="3" borderId="1" xfId="0" applyFont="1" applyFill="1" applyBorder="1" applyAlignment="1" applyProtection="1">
      <alignment horizontal="center" vertical="center" wrapText="1"/>
      <protection locked="0" hidden="1"/>
    </xf>
    <xf numFmtId="0" fontId="1" fillId="3" borderId="1" xfId="0" applyFont="1" applyFill="1" applyBorder="1" applyAlignment="1" applyProtection="1">
      <alignment horizontal="left"/>
      <protection locked="0"/>
    </xf>
    <xf numFmtId="0" fontId="101" fillId="5" borderId="2" xfId="0" applyFont="1" applyFill="1" applyBorder="1" applyAlignment="1" applyProtection="1">
      <alignment horizontal="center" vertical="center" wrapText="1"/>
      <protection hidden="1"/>
    </xf>
    <xf numFmtId="0" fontId="101" fillId="5" borderId="3" xfId="0" applyFont="1" applyFill="1" applyBorder="1" applyAlignment="1" applyProtection="1">
      <alignment horizontal="center" vertical="center" wrapText="1"/>
      <protection hidden="1"/>
    </xf>
    <xf numFmtId="0" fontId="4" fillId="3" borderId="6" xfId="0" applyFont="1" applyFill="1" applyBorder="1" applyAlignment="1" applyProtection="1">
      <alignment horizontal="center"/>
      <protection locked="0"/>
    </xf>
    <xf numFmtId="0" fontId="4" fillId="3" borderId="13" xfId="0" applyFont="1" applyFill="1" applyBorder="1" applyAlignment="1" applyProtection="1">
      <alignment horizontal="center"/>
      <protection locked="0"/>
    </xf>
    <xf numFmtId="0" fontId="4" fillId="3" borderId="7" xfId="0" applyFont="1" applyFill="1" applyBorder="1" applyAlignment="1" applyProtection="1">
      <alignment horizontal="center"/>
      <protection locked="0"/>
    </xf>
    <xf numFmtId="0" fontId="6" fillId="0" borderId="1" xfId="0" applyFont="1" applyBorder="1" applyAlignment="1">
      <alignment horizontal="left"/>
    </xf>
    <xf numFmtId="0" fontId="30" fillId="3" borderId="1" xfId="0" applyFont="1" applyFill="1" applyBorder="1" applyAlignment="1" applyProtection="1">
      <alignment horizontal="center" vertical="center"/>
      <protection locked="0"/>
    </xf>
    <xf numFmtId="0" fontId="158" fillId="3" borderId="0" xfId="0" applyFont="1" applyFill="1" applyAlignment="1" applyProtection="1">
      <alignment horizontal="left" vertical="center"/>
      <protection locked="0"/>
    </xf>
    <xf numFmtId="0" fontId="28" fillId="0" borderId="1" xfId="0" applyFont="1" applyBorder="1" applyAlignment="1">
      <alignment horizontal="center"/>
    </xf>
    <xf numFmtId="0" fontId="28" fillId="3" borderId="1" xfId="0" applyFont="1" applyFill="1" applyBorder="1" applyAlignment="1" applyProtection="1">
      <alignment horizontal="center"/>
      <protection locked="0"/>
    </xf>
    <xf numFmtId="0" fontId="30" fillId="3" borderId="1" xfId="0" applyFont="1" applyFill="1" applyBorder="1" applyAlignment="1" applyProtection="1">
      <alignment horizontal="center"/>
      <protection locked="0"/>
    </xf>
    <xf numFmtId="0" fontId="30" fillId="0" borderId="0" xfId="0" applyFont="1" applyAlignment="1">
      <alignment horizontal="right" vertical="center"/>
    </xf>
    <xf numFmtId="0" fontId="206" fillId="0" borderId="0" xfId="0" applyFont="1" applyAlignment="1">
      <alignment horizontal="left" vertical="center"/>
    </xf>
    <xf numFmtId="0" fontId="21" fillId="0" borderId="0" xfId="0" applyFont="1" applyAlignment="1">
      <alignment horizontal="center"/>
    </xf>
    <xf numFmtId="0" fontId="158" fillId="3" borderId="0" xfId="0" applyFont="1" applyFill="1" applyAlignment="1" applyProtection="1">
      <alignment horizontal="center" vertical="center"/>
      <protection locked="0"/>
    </xf>
    <xf numFmtId="0" fontId="30" fillId="3" borderId="0" xfId="0" applyFont="1" applyFill="1" applyAlignment="1" applyProtection="1">
      <alignment horizontal="left" vertical="center"/>
      <protection locked="0"/>
    </xf>
    <xf numFmtId="0" fontId="207" fillId="0" borderId="0" xfId="0" applyFont="1" applyAlignment="1">
      <alignment horizontal="center" vertical="center"/>
    </xf>
    <xf numFmtId="0" fontId="31" fillId="3" borderId="0" xfId="0" applyFont="1" applyFill="1" applyAlignment="1" applyProtection="1">
      <alignment horizontal="left" vertical="center"/>
      <protection locked="0"/>
    </xf>
    <xf numFmtId="0" fontId="30" fillId="0" borderId="0" xfId="0" applyFont="1" applyAlignment="1">
      <alignment horizontal="center" vertical="center"/>
    </xf>
    <xf numFmtId="0" fontId="21" fillId="0" borderId="0" xfId="0" applyFont="1" applyAlignment="1">
      <alignment horizontal="center" vertical="center"/>
    </xf>
    <xf numFmtId="0" fontId="67" fillId="0" borderId="0" xfId="0" applyFont="1" applyAlignment="1">
      <alignment horizontal="left" vertical="center" wrapText="1"/>
    </xf>
    <xf numFmtId="0" fontId="115" fillId="0" borderId="0" xfId="0" applyFont="1" applyBorder="1" applyAlignment="1">
      <alignment horizontal="center" vertical="center"/>
    </xf>
    <xf numFmtId="0" fontId="12" fillId="0" borderId="0" xfId="0" applyFont="1" applyAlignment="1">
      <alignment horizontal="center"/>
    </xf>
    <xf numFmtId="0" fontId="12" fillId="3" borderId="1" xfId="0" applyFont="1" applyFill="1" applyBorder="1" applyAlignment="1" applyProtection="1">
      <alignment horizontal="center"/>
      <protection locked="0"/>
    </xf>
    <xf numFmtId="14" fontId="19" fillId="3" borderId="1" xfId="0" applyNumberFormat="1" applyFont="1" applyFill="1" applyBorder="1" applyAlignment="1" applyProtection="1">
      <alignment horizontal="center"/>
      <protection locked="0"/>
    </xf>
    <xf numFmtId="0" fontId="12" fillId="3" borderId="2" xfId="0" applyFont="1" applyFill="1" applyBorder="1" applyAlignment="1" applyProtection="1">
      <alignment horizontal="left"/>
      <protection locked="0"/>
    </xf>
    <xf numFmtId="0" fontId="12" fillId="3" borderId="12"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2" fillId="0" borderId="1" xfId="0" applyFont="1" applyBorder="1" applyAlignment="1">
      <alignment horizontal="center"/>
    </xf>
    <xf numFmtId="0" fontId="19" fillId="3" borderId="0" xfId="0" applyFont="1" applyFill="1" applyAlignment="1" applyProtection="1">
      <alignment horizontal="center"/>
      <protection locked="0"/>
    </xf>
    <xf numFmtId="0" fontId="15" fillId="0" borderId="0" xfId="0" applyFont="1" applyAlignment="1">
      <alignment horizontal="center"/>
    </xf>
    <xf numFmtId="0" fontId="12" fillId="0" borderId="0" xfId="0" applyFont="1" applyAlignment="1">
      <alignment horizontal="right" vertical="top"/>
    </xf>
    <xf numFmtId="0" fontId="18" fillId="0" borderId="0" xfId="0" applyFont="1" applyAlignment="1">
      <alignment horizontal="left" vertical="top" wrapText="1"/>
    </xf>
    <xf numFmtId="0" fontId="18" fillId="0" borderId="0" xfId="0" applyFont="1" applyAlignment="1">
      <alignment horizontal="right" vertical="top"/>
    </xf>
    <xf numFmtId="0" fontId="309" fillId="0" borderId="0" xfId="0" applyFont="1" applyAlignment="1">
      <alignment horizontal="center" vertical="center" wrapText="1"/>
    </xf>
    <xf numFmtId="0" fontId="21" fillId="6" borderId="0" xfId="0" applyFont="1" applyFill="1" applyAlignment="1">
      <alignment horizontal="center" vertical="center"/>
    </xf>
    <xf numFmtId="0" fontId="21" fillId="6" borderId="9" xfId="0" applyFont="1" applyFill="1" applyBorder="1" applyAlignment="1">
      <alignment horizontal="center" vertical="center"/>
    </xf>
    <xf numFmtId="0" fontId="308" fillId="0" borderId="0" xfId="0" applyFont="1" applyAlignment="1">
      <alignment horizontal="center" vertical="top" wrapText="1"/>
    </xf>
    <xf numFmtId="0" fontId="168" fillId="0" borderId="0" xfId="0" applyFont="1" applyAlignment="1">
      <alignment horizontal="left" vertical="top" wrapText="1"/>
    </xf>
    <xf numFmtId="0" fontId="32" fillId="0" borderId="0" xfId="0" applyFont="1" applyAlignment="1">
      <alignment horizontal="center"/>
    </xf>
    <xf numFmtId="0" fontId="306" fillId="0" borderId="0" xfId="0" applyFont="1" applyAlignment="1">
      <alignment horizontal="center" vertical="center"/>
    </xf>
    <xf numFmtId="0" fontId="33" fillId="0" borderId="0" xfId="0" applyFont="1" applyAlignment="1">
      <alignment horizontal="center"/>
    </xf>
    <xf numFmtId="0" fontId="33" fillId="0" borderId="0" xfId="0" applyFont="1" applyBorder="1" applyAlignment="1">
      <alignment horizontal="center" vertical="center"/>
    </xf>
    <xf numFmtId="0" fontId="33" fillId="4" borderId="0" xfId="0" applyFont="1" applyFill="1" applyAlignment="1" applyProtection="1">
      <alignment horizontal="left" vertical="top"/>
      <protection locked="0"/>
    </xf>
    <xf numFmtId="0" fontId="33" fillId="4" borderId="0" xfId="0" applyFont="1" applyFill="1" applyAlignment="1">
      <alignment horizontal="left"/>
    </xf>
    <xf numFmtId="0" fontId="33" fillId="4" borderId="0" xfId="0" applyFont="1" applyFill="1" applyAlignment="1" applyProtection="1">
      <alignment horizontal="left"/>
      <protection locked="0"/>
    </xf>
    <xf numFmtId="0" fontId="103" fillId="0" borderId="0" xfId="0" applyFont="1" applyAlignment="1">
      <alignment horizontal="center"/>
    </xf>
    <xf numFmtId="0" fontId="100" fillId="0" borderId="0" xfId="0" applyFont="1" applyAlignment="1">
      <alignment horizontal="center"/>
    </xf>
    <xf numFmtId="0" fontId="100" fillId="0" borderId="0" xfId="0" applyFont="1" applyAlignment="1">
      <alignment horizontal="left" vertical="top" wrapText="1"/>
    </xf>
    <xf numFmtId="0" fontId="100" fillId="0" borderId="1" xfId="0" applyFont="1" applyBorder="1" applyAlignment="1">
      <alignment horizontal="center" vertical="top"/>
    </xf>
    <xf numFmtId="0" fontId="100" fillId="0" borderId="1" xfId="0" applyFont="1" applyBorder="1" applyAlignment="1">
      <alignment horizontal="center" vertical="top" wrapText="1"/>
    </xf>
    <xf numFmtId="0" fontId="102" fillId="0" borderId="1" xfId="0" applyFont="1" applyBorder="1" applyAlignment="1">
      <alignment horizontal="center" vertical="top" wrapText="1"/>
    </xf>
    <xf numFmtId="0" fontId="35" fillId="3" borderId="0" xfId="0" applyFont="1" applyFill="1" applyAlignment="1" applyProtection="1">
      <alignment horizontal="left"/>
      <protection locked="0"/>
    </xf>
    <xf numFmtId="0" fontId="152" fillId="0" borderId="0" xfId="0" applyFont="1" applyAlignment="1">
      <alignment horizontal="center" vertical="center"/>
    </xf>
    <xf numFmtId="0" fontId="36" fillId="0" borderId="0" xfId="0" applyFont="1" applyAlignment="1">
      <alignment horizontal="left" vertical="top"/>
    </xf>
    <xf numFmtId="0" fontId="36" fillId="0" borderId="0" xfId="0" applyFont="1" applyAlignment="1">
      <alignment vertical="top" wrapText="1"/>
    </xf>
    <xf numFmtId="0" fontId="173" fillId="0" borderId="0" xfId="0" applyFont="1" applyAlignment="1">
      <alignment horizontal="center" vertical="center"/>
    </xf>
    <xf numFmtId="0" fontId="100" fillId="0" borderId="0" xfId="0" applyFont="1" applyAlignment="1" applyProtection="1">
      <alignment horizontal="center" vertical="center"/>
      <protection locked="0"/>
    </xf>
    <xf numFmtId="0" fontId="248" fillId="0" borderId="0" xfId="0" applyFont="1" applyAlignment="1" applyProtection="1">
      <alignment horizontal="center" vertical="center"/>
      <protection locked="0"/>
    </xf>
    <xf numFmtId="0" fontId="114" fillId="0" borderId="0" xfId="0" applyFont="1" applyAlignment="1" applyProtection="1">
      <alignment horizontal="center"/>
      <protection locked="0"/>
    </xf>
    <xf numFmtId="0" fontId="36" fillId="0" borderId="0" xfId="0" applyFont="1" applyAlignment="1" applyProtection="1">
      <alignment horizontal="left" vertical="top"/>
      <protection locked="0"/>
    </xf>
    <xf numFmtId="0" fontId="36" fillId="0" borderId="0" xfId="0" applyFont="1" applyAlignment="1" applyProtection="1">
      <alignment horizontal="left" vertical="top" wrapText="1"/>
      <protection locked="0"/>
    </xf>
    <xf numFmtId="0" fontId="36" fillId="0" borderId="0" xfId="0" applyFont="1" applyAlignment="1" applyProtection="1">
      <alignment horizontal="left"/>
      <protection locked="0"/>
    </xf>
    <xf numFmtId="0" fontId="13" fillId="0" borderId="0" xfId="0" applyFont="1" applyAlignment="1">
      <alignment horizontal="center"/>
    </xf>
    <xf numFmtId="0" fontId="21" fillId="0" borderId="0" xfId="0" applyFont="1" applyAlignment="1">
      <alignment horizontal="left" vertical="center"/>
    </xf>
    <xf numFmtId="0" fontId="26" fillId="0" borderId="0" xfId="0" applyFont="1" applyAlignment="1">
      <alignment horizontal="center" vertical="center"/>
    </xf>
    <xf numFmtId="0" fontId="30" fillId="6" borderId="0" xfId="0" applyFont="1" applyFill="1" applyAlignment="1">
      <alignment horizontal="center"/>
    </xf>
    <xf numFmtId="0" fontId="30" fillId="6" borderId="9" xfId="0" applyFont="1" applyFill="1" applyBorder="1" applyAlignment="1">
      <alignment horizontal="center"/>
    </xf>
    <xf numFmtId="0" fontId="21" fillId="4" borderId="0" xfId="0" applyFont="1" applyFill="1" applyAlignment="1" applyProtection="1">
      <alignment horizontal="left"/>
      <protection locked="0"/>
    </xf>
    <xf numFmtId="0" fontId="21" fillId="4" borderId="0" xfId="0" applyFont="1" applyFill="1" applyAlignment="1" applyProtection="1">
      <alignment horizontal="left" vertical="center"/>
      <protection locked="0"/>
    </xf>
    <xf numFmtId="0" fontId="33" fillId="3" borderId="0" xfId="0" applyFont="1" applyFill="1" applyAlignment="1" applyProtection="1">
      <alignment horizontal="center" vertical="top"/>
      <protection locked="0"/>
    </xf>
    <xf numFmtId="0" fontId="33" fillId="0" borderId="0" xfId="0" applyFont="1" applyAlignment="1">
      <alignment horizontal="center" vertical="top"/>
    </xf>
    <xf numFmtId="0" fontId="41" fillId="3" borderId="0" xfId="0" applyFont="1" applyFill="1" applyAlignment="1" applyProtection="1">
      <alignment horizontal="left" vertical="top"/>
      <protection locked="0"/>
    </xf>
    <xf numFmtId="0" fontId="34" fillId="0" borderId="0" xfId="0" applyFont="1" applyAlignment="1">
      <alignment horizontal="left" vertical="center"/>
    </xf>
    <xf numFmtId="0" fontId="41" fillId="3" borderId="0" xfId="0" applyFont="1" applyFill="1" applyAlignment="1" applyProtection="1">
      <alignment horizontal="center" vertical="top"/>
      <protection locked="0"/>
    </xf>
    <xf numFmtId="0" fontId="21" fillId="6" borderId="0" xfId="0" applyFont="1" applyFill="1" applyAlignment="1">
      <alignment horizontal="left" vertical="center"/>
    </xf>
    <xf numFmtId="0" fontId="110" fillId="0" borderId="0" xfId="0" applyFont="1" applyAlignment="1">
      <alignment horizontal="center" vertical="top"/>
    </xf>
    <xf numFmtId="0" fontId="33" fillId="0" borderId="0" xfId="0" applyFont="1" applyAlignment="1">
      <alignment horizontal="center" vertical="center"/>
    </xf>
    <xf numFmtId="0" fontId="34" fillId="0" borderId="0" xfId="0" applyFont="1" applyAlignment="1">
      <alignment horizontal="center" vertical="center"/>
    </xf>
    <xf numFmtId="0" fontId="73"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33" fillId="3" borderId="0" xfId="0" applyFont="1" applyFill="1" applyAlignment="1" applyProtection="1">
      <alignment horizontal="left" vertical="top"/>
      <protection locked="0"/>
    </xf>
    <xf numFmtId="0" fontId="27" fillId="0" borderId="0" xfId="0" applyFont="1" applyAlignment="1">
      <alignment horizontal="left" vertical="center"/>
    </xf>
    <xf numFmtId="0" fontId="27" fillId="0" borderId="0" xfId="0" applyFont="1" applyAlignment="1">
      <alignment horizontal="center" vertical="center"/>
    </xf>
    <xf numFmtId="0" fontId="35" fillId="3" borderId="0" xfId="0" applyFont="1" applyFill="1" applyAlignment="1" applyProtection="1">
      <alignment horizontal="left" vertical="top"/>
      <protection locked="0"/>
    </xf>
    <xf numFmtId="0" fontId="27" fillId="3" borderId="1" xfId="0" applyFont="1" applyFill="1" applyBorder="1" applyAlignment="1" applyProtection="1">
      <alignment horizontal="center" vertical="top" wrapText="1"/>
      <protection locked="0"/>
    </xf>
    <xf numFmtId="0" fontId="27" fillId="0" borderId="0" xfId="0" applyFont="1" applyAlignment="1">
      <alignment horizontal="center"/>
    </xf>
    <xf numFmtId="0" fontId="102" fillId="3" borderId="0" xfId="0" applyFont="1" applyFill="1" applyAlignment="1" applyProtection="1">
      <alignment horizontal="left" vertical="center"/>
      <protection locked="0"/>
    </xf>
    <xf numFmtId="0" fontId="27" fillId="3" borderId="0" xfId="0" applyFont="1" applyFill="1" applyAlignment="1" applyProtection="1">
      <alignment horizontal="left" vertical="center"/>
      <protection locked="0"/>
    </xf>
    <xf numFmtId="0" fontId="27" fillId="0" borderId="0" xfId="0" applyFont="1" applyAlignment="1">
      <alignment horizontal="left" vertical="top" wrapText="1"/>
    </xf>
    <xf numFmtId="0" fontId="32" fillId="0" borderId="1" xfId="0" applyFont="1" applyBorder="1" applyAlignment="1">
      <alignment horizontal="left" vertical="top"/>
    </xf>
    <xf numFmtId="0" fontId="27" fillId="3" borderId="3" xfId="0" applyFont="1" applyFill="1" applyBorder="1" applyAlignment="1" applyProtection="1">
      <alignment vertical="top" wrapText="1"/>
      <protection locked="0"/>
    </xf>
    <xf numFmtId="0" fontId="27" fillId="3" borderId="1" xfId="0" applyFont="1" applyFill="1" applyBorder="1" applyAlignment="1" applyProtection="1">
      <alignment vertical="top" wrapText="1"/>
      <protection locked="0"/>
    </xf>
    <xf numFmtId="0" fontId="24" fillId="0" borderId="4" xfId="0" applyFont="1" applyBorder="1" applyAlignment="1">
      <alignment horizontal="left" vertical="top" wrapText="1"/>
    </xf>
    <xf numFmtId="0" fontId="24" fillId="0" borderId="15" xfId="0" applyFont="1" applyBorder="1" applyAlignment="1">
      <alignment horizontal="left" vertical="top" wrapText="1"/>
    </xf>
    <xf numFmtId="0" fontId="24" fillId="0" borderId="5" xfId="0" applyFont="1" applyBorder="1" applyAlignment="1">
      <alignment horizontal="left" vertical="top" wrapText="1"/>
    </xf>
    <xf numFmtId="0" fontId="26" fillId="0" borderId="0" xfId="0" applyFont="1" applyAlignment="1">
      <alignment horizontal="center"/>
    </xf>
    <xf numFmtId="0" fontId="111" fillId="0" borderId="0" xfId="0" applyFont="1" applyAlignment="1">
      <alignment horizontal="center" vertical="center"/>
    </xf>
    <xf numFmtId="0" fontId="100" fillId="0" borderId="0" xfId="0" applyFont="1" applyAlignment="1">
      <alignment vertical="top" wrapText="1"/>
    </xf>
    <xf numFmtId="0" fontId="30" fillId="6" borderId="0" xfId="0" applyFont="1" applyFill="1" applyAlignment="1">
      <alignment horizontal="left" vertical="center"/>
    </xf>
    <xf numFmtId="0" fontId="30" fillId="6" borderId="9" xfId="0" applyFont="1" applyFill="1" applyBorder="1" applyAlignment="1">
      <alignment horizontal="left" vertical="center"/>
    </xf>
    <xf numFmtId="0" fontId="208" fillId="0" borderId="0" xfId="0" applyFont="1" applyAlignment="1">
      <alignment horizontal="center" vertical="center"/>
    </xf>
    <xf numFmtId="0" fontId="61" fillId="0" borderId="0" xfId="0" applyFont="1" applyAlignment="1">
      <alignment horizontal="center"/>
    </xf>
    <xf numFmtId="0" fontId="27" fillId="0" borderId="0" xfId="0" applyFont="1" applyAlignment="1">
      <alignment horizontal="left"/>
    </xf>
    <xf numFmtId="14" fontId="24" fillId="0" borderId="0" xfId="0" applyNumberFormat="1" applyFont="1" applyAlignment="1">
      <alignment horizontal="left"/>
    </xf>
    <xf numFmtId="0" fontId="21" fillId="3" borderId="0" xfId="0" applyFont="1" applyFill="1" applyAlignment="1" applyProtection="1">
      <alignment horizontal="left" vertical="center"/>
      <protection locked="0"/>
    </xf>
    <xf numFmtId="0" fontId="30" fillId="6" borderId="0" xfId="0" applyFont="1" applyFill="1" applyAlignment="1">
      <alignment horizontal="center" vertical="center"/>
    </xf>
    <xf numFmtId="0" fontId="30" fillId="6" borderId="9" xfId="0" applyFont="1" applyFill="1" applyBorder="1" applyAlignment="1">
      <alignment horizontal="center" vertical="center"/>
    </xf>
    <xf numFmtId="0" fontId="21" fillId="3" borderId="0" xfId="0" applyFont="1" applyFill="1" applyAlignment="1" applyProtection="1">
      <alignment horizontal="left"/>
      <protection locked="0"/>
    </xf>
    <xf numFmtId="0" fontId="21" fillId="4" borderId="0" xfId="0" applyFont="1" applyFill="1" applyAlignment="1">
      <alignment horizontal="left"/>
    </xf>
    <xf numFmtId="0" fontId="182" fillId="0" borderId="0" xfId="0" applyFont="1" applyAlignment="1">
      <alignment horizontal="left"/>
    </xf>
    <xf numFmtId="0" fontId="30" fillId="4" borderId="0" xfId="0" applyFont="1" applyFill="1" applyAlignment="1">
      <alignment horizontal="left" vertical="center"/>
    </xf>
    <xf numFmtId="0" fontId="30" fillId="6" borderId="0" xfId="0" applyFont="1" applyFill="1" applyAlignment="1">
      <alignment horizontal="left"/>
    </xf>
    <xf numFmtId="0" fontId="30" fillId="3" borderId="0" xfId="0" applyFont="1" applyFill="1" applyAlignment="1" applyProtection="1">
      <alignment horizontal="center"/>
      <protection locked="0"/>
    </xf>
    <xf numFmtId="0" fontId="184" fillId="0" borderId="0" xfId="0" applyFont="1" applyAlignment="1">
      <alignment horizontal="center" vertical="center"/>
    </xf>
    <xf numFmtId="0" fontId="30" fillId="3" borderId="0" xfId="0" applyNumberFormat="1" applyFont="1" applyFill="1" applyAlignment="1" applyProtection="1">
      <alignment horizontal="center" vertical="top"/>
      <protection locked="0"/>
    </xf>
    <xf numFmtId="0" fontId="21" fillId="3" borderId="0" xfId="0" applyNumberFormat="1" applyFont="1" applyFill="1" applyAlignment="1" applyProtection="1">
      <alignment horizontal="left" vertical="top"/>
      <protection locked="0"/>
    </xf>
    <xf numFmtId="0" fontId="0" fillId="4" borderId="0" xfId="0" applyFill="1" applyAlignment="1">
      <alignment horizontal="left" vertical="center"/>
    </xf>
    <xf numFmtId="0" fontId="30" fillId="3" borderId="0" xfId="0" applyFont="1" applyFill="1" applyAlignment="1" applyProtection="1">
      <alignment horizontal="left"/>
      <protection locked="0"/>
    </xf>
    <xf numFmtId="0" fontId="247" fillId="0" borderId="0" xfId="0" applyFont="1" applyAlignment="1">
      <alignment horizontal="center" vertical="center"/>
    </xf>
    <xf numFmtId="0" fontId="117" fillId="0" borderId="0" xfId="0" applyFont="1" applyAlignment="1">
      <alignment horizontal="center" vertical="center" wrapText="1"/>
    </xf>
    <xf numFmtId="0" fontId="212" fillId="0" borderId="0" xfId="0" applyFont="1" applyAlignment="1">
      <alignment horizontal="center" vertical="center"/>
    </xf>
    <xf numFmtId="0" fontId="255" fillId="0" borderId="0" xfId="0" applyFont="1" applyAlignment="1">
      <alignment horizontal="center" vertical="center"/>
    </xf>
    <xf numFmtId="0" fontId="248" fillId="0" borderId="0" xfId="0" applyFont="1" applyAlignment="1">
      <alignment horizontal="center" vertical="center"/>
    </xf>
    <xf numFmtId="0" fontId="18" fillId="4" borderId="0" xfId="0" applyFont="1" applyFill="1" applyAlignment="1" applyProtection="1">
      <alignment horizontal="center" vertical="center"/>
      <protection locked="0"/>
    </xf>
    <xf numFmtId="0" fontId="12" fillId="0" borderId="0" xfId="0" applyFont="1" applyAlignment="1">
      <alignment horizontal="left" vertical="top" wrapText="1"/>
    </xf>
    <xf numFmtId="0" fontId="4" fillId="4" borderId="0" xfId="0" applyFont="1" applyFill="1" applyAlignment="1" applyProtection="1">
      <alignment horizontal="center"/>
      <protection locked="0"/>
    </xf>
    <xf numFmtId="0" fontId="4" fillId="0" borderId="0" xfId="0" applyFont="1" applyAlignment="1">
      <alignment horizontal="center"/>
    </xf>
    <xf numFmtId="0" fontId="30" fillId="0" borderId="0" xfId="0" applyFont="1" applyAlignment="1">
      <alignment horizontal="left" vertical="top" wrapText="1"/>
    </xf>
    <xf numFmtId="0" fontId="15" fillId="0" borderId="0" xfId="0" applyFont="1" applyAlignment="1">
      <alignment horizontal="left"/>
    </xf>
    <xf numFmtId="0" fontId="304" fillId="4" borderId="1" xfId="0" applyFont="1" applyFill="1" applyBorder="1" applyAlignment="1" applyProtection="1">
      <alignment horizontal="left" vertical="top" wrapText="1"/>
      <protection locked="0"/>
    </xf>
    <xf numFmtId="0" fontId="33" fillId="0" borderId="1" xfId="0" applyFont="1" applyBorder="1" applyAlignment="1">
      <alignment horizontal="center" vertical="top" wrapText="1"/>
    </xf>
    <xf numFmtId="0" fontId="21" fillId="0" borderId="14" xfId="0" applyFont="1" applyBorder="1" applyAlignment="1">
      <alignment horizontal="center" vertical="center"/>
    </xf>
    <xf numFmtId="0" fontId="82" fillId="0" borderId="0" xfId="0" applyFont="1" applyAlignment="1">
      <alignment horizontal="center" vertical="center"/>
    </xf>
    <xf numFmtId="0" fontId="302" fillId="4" borderId="0" xfId="0" applyFont="1" applyFill="1" applyAlignment="1" applyProtection="1">
      <alignment horizontal="left" vertical="center"/>
      <protection locked="0"/>
    </xf>
    <xf numFmtId="0" fontId="33" fillId="0" borderId="0" xfId="0" applyFont="1" applyAlignment="1">
      <alignment horizontal="center" vertical="top" wrapText="1"/>
    </xf>
    <xf numFmtId="0" fontId="33" fillId="0" borderId="0" xfId="0" applyFont="1" applyAlignment="1">
      <alignment horizontal="left" vertical="top"/>
    </xf>
    <xf numFmtId="0" fontId="150" fillId="4" borderId="2" xfId="0" applyFont="1" applyFill="1" applyBorder="1" applyAlignment="1">
      <alignment horizontal="center" vertical="top" wrapText="1"/>
    </xf>
    <xf numFmtId="0" fontId="150" fillId="4" borderId="12" xfId="0" applyFont="1" applyFill="1" applyBorder="1" applyAlignment="1">
      <alignment horizontal="center" vertical="top" wrapText="1"/>
    </xf>
    <xf numFmtId="0" fontId="70" fillId="3" borderId="1" xfId="0" applyFont="1" applyFill="1" applyBorder="1" applyAlignment="1" applyProtection="1">
      <alignment horizontal="center" vertical="center" wrapText="1"/>
      <protection hidden="1"/>
    </xf>
    <xf numFmtId="0" fontId="6" fillId="4" borderId="1" xfId="0" applyFont="1" applyFill="1" applyBorder="1" applyAlignment="1">
      <alignment horizontal="center" vertical="top"/>
    </xf>
    <xf numFmtId="0" fontId="246" fillId="4" borderId="14" xfId="0" applyFont="1" applyFill="1" applyBorder="1" applyAlignment="1">
      <alignment horizontal="center" wrapText="1"/>
    </xf>
    <xf numFmtId="0" fontId="1" fillId="4" borderId="2" xfId="0" applyFont="1" applyFill="1" applyBorder="1" applyAlignment="1">
      <alignment horizontal="center" vertical="top" wrapText="1"/>
    </xf>
    <xf numFmtId="0" fontId="1" fillId="4" borderId="3" xfId="0" applyFont="1" applyFill="1" applyBorder="1" applyAlignment="1">
      <alignment horizontal="center" vertical="top" wrapText="1"/>
    </xf>
    <xf numFmtId="0" fontId="6" fillId="4" borderId="2" xfId="0" applyFont="1" applyFill="1" applyBorder="1" applyAlignment="1">
      <alignment horizontal="center" vertical="top"/>
    </xf>
    <xf numFmtId="0" fontId="6" fillId="4" borderId="3" xfId="0" applyFont="1" applyFill="1" applyBorder="1" applyAlignment="1">
      <alignment horizontal="center" vertical="top"/>
    </xf>
    <xf numFmtId="0" fontId="35" fillId="5" borderId="2" xfId="0" applyFont="1" applyFill="1" applyBorder="1" applyAlignment="1">
      <alignment horizontal="left" vertical="top" wrapText="1"/>
    </xf>
    <xf numFmtId="0" fontId="35" fillId="5" borderId="12" xfId="0" applyFont="1" applyFill="1" applyBorder="1" applyAlignment="1">
      <alignment horizontal="left" vertical="top" wrapText="1"/>
    </xf>
    <xf numFmtId="0" fontId="35" fillId="5" borderId="3" xfId="0" applyFont="1" applyFill="1" applyBorder="1" applyAlignment="1">
      <alignment horizontal="left" vertical="top" wrapText="1"/>
    </xf>
    <xf numFmtId="0" fontId="41" fillId="5" borderId="1" xfId="0" applyFont="1" applyFill="1" applyBorder="1" applyAlignment="1">
      <alignment horizontal="left" vertical="top" wrapText="1"/>
    </xf>
    <xf numFmtId="0" fontId="41" fillId="5" borderId="1" xfId="0" quotePrefix="1" applyFont="1" applyFill="1" applyBorder="1" applyAlignment="1">
      <alignment horizontal="left" vertical="top" wrapText="1"/>
    </xf>
    <xf numFmtId="0" fontId="181" fillId="5" borderId="14" xfId="0" applyFont="1" applyFill="1" applyBorder="1" applyAlignment="1">
      <alignment horizontal="center" vertical="center"/>
    </xf>
    <xf numFmtId="0" fontId="194" fillId="12" borderId="2" xfId="0" applyFont="1" applyFill="1" applyBorder="1" applyAlignment="1">
      <alignment horizontal="center" vertical="top" wrapText="1"/>
    </xf>
    <xf numFmtId="0" fontId="194" fillId="12" borderId="12" xfId="0" applyFont="1" applyFill="1" applyBorder="1" applyAlignment="1">
      <alignment horizontal="center" vertical="top" wrapText="1"/>
    </xf>
    <xf numFmtId="0" fontId="56" fillId="5" borderId="2" xfId="0" applyFont="1" applyFill="1" applyBorder="1" applyAlignment="1">
      <alignment horizontal="center" vertical="top" wrapText="1"/>
    </xf>
    <xf numFmtId="0" fontId="56" fillId="5" borderId="12" xfId="0" applyFont="1" applyFill="1" applyBorder="1" applyAlignment="1">
      <alignment horizontal="center" vertical="top" wrapText="1"/>
    </xf>
    <xf numFmtId="0" fontId="33" fillId="6" borderId="1" xfId="0" applyFont="1" applyFill="1" applyBorder="1" applyAlignment="1">
      <alignment horizontal="center" vertical="top" wrapText="1"/>
    </xf>
    <xf numFmtId="0" fontId="33" fillId="6" borderId="1" xfId="0" quotePrefix="1" applyFont="1" applyFill="1" applyBorder="1" applyAlignment="1">
      <alignment horizontal="center" vertical="top" wrapText="1"/>
    </xf>
    <xf numFmtId="0" fontId="33" fillId="7" borderId="2" xfId="0" applyFont="1" applyFill="1" applyBorder="1" applyAlignment="1">
      <alignment horizontal="left" vertical="top" wrapText="1"/>
    </xf>
    <xf numFmtId="0" fontId="0" fillId="0" borderId="12" xfId="0" applyBorder="1"/>
    <xf numFmtId="0" fontId="0" fillId="0" borderId="3" xfId="0" applyBorder="1"/>
    <xf numFmtId="0" fontId="41" fillId="7" borderId="1" xfId="0" applyFont="1" applyFill="1" applyBorder="1" applyAlignment="1">
      <alignment horizontal="left" vertical="top" wrapText="1"/>
    </xf>
    <xf numFmtId="0" fontId="41" fillId="7" borderId="1" xfId="0" quotePrefix="1" applyFont="1" applyFill="1" applyBorder="1" applyAlignment="1">
      <alignment horizontal="left" vertical="top" wrapText="1"/>
    </xf>
    <xf numFmtId="0" fontId="33" fillId="7" borderId="12" xfId="0" applyFont="1" applyFill="1" applyBorder="1" applyAlignment="1">
      <alignment horizontal="left" vertical="top" wrapText="1"/>
    </xf>
    <xf numFmtId="0" fontId="33" fillId="7" borderId="3" xfId="0" applyFont="1" applyFill="1" applyBorder="1" applyAlignment="1">
      <alignment horizontal="left" vertical="top" wrapText="1"/>
    </xf>
    <xf numFmtId="0" fontId="319" fillId="12" borderId="2" xfId="0" applyFont="1" applyFill="1" applyBorder="1" applyAlignment="1">
      <alignment horizontal="center" vertical="center" wrapText="1"/>
    </xf>
    <xf numFmtId="0" fontId="319" fillId="12" borderId="12" xfId="0" applyFont="1" applyFill="1" applyBorder="1" applyAlignment="1">
      <alignment horizontal="center" vertical="center" wrapText="1"/>
    </xf>
    <xf numFmtId="0" fontId="41" fillId="7" borderId="2" xfId="0" applyFont="1" applyFill="1" applyBorder="1" applyAlignment="1">
      <alignment horizontal="left" vertical="top" wrapText="1"/>
    </xf>
    <xf numFmtId="0" fontId="41" fillId="7" borderId="12" xfId="0" applyFont="1" applyFill="1" applyBorder="1" applyAlignment="1">
      <alignment horizontal="left" vertical="top" wrapText="1"/>
    </xf>
    <xf numFmtId="0" fontId="41" fillId="7" borderId="3" xfId="0" applyFont="1" applyFill="1" applyBorder="1" applyAlignment="1">
      <alignment horizontal="left" vertical="top" wrapText="1"/>
    </xf>
    <xf numFmtId="0" fontId="201" fillId="12" borderId="2" xfId="0" applyFont="1" applyFill="1" applyBorder="1" applyAlignment="1">
      <alignment horizontal="center" wrapText="1"/>
    </xf>
    <xf numFmtId="0" fontId="201" fillId="12" borderId="12" xfId="0" applyFont="1" applyFill="1" applyBorder="1" applyAlignment="1">
      <alignment horizontal="center" wrapText="1"/>
    </xf>
    <xf numFmtId="0" fontId="20" fillId="8" borderId="0" xfId="0" applyFont="1" applyFill="1" applyAlignment="1">
      <alignment horizontal="center" vertical="center"/>
    </xf>
    <xf numFmtId="0" fontId="192" fillId="6" borderId="0" xfId="0" applyFont="1" applyFill="1" applyAlignment="1">
      <alignment horizontal="center" vertical="center"/>
    </xf>
    <xf numFmtId="0" fontId="192" fillId="7" borderId="0" xfId="0" applyFont="1" applyFill="1" applyAlignment="1">
      <alignment horizontal="center" vertical="center"/>
    </xf>
    <xf numFmtId="0" fontId="30" fillId="5" borderId="0" xfId="0" applyFont="1" applyFill="1" applyAlignment="1">
      <alignment horizontal="left" vertical="center"/>
    </xf>
    <xf numFmtId="0" fontId="30" fillId="5" borderId="0" xfId="0" applyFont="1" applyFill="1" applyAlignment="1">
      <alignment vertical="center"/>
    </xf>
    <xf numFmtId="0" fontId="30" fillId="5" borderId="0" xfId="0" applyFont="1" applyFill="1" applyAlignment="1">
      <alignment horizontal="left" vertical="center" wrapText="1"/>
    </xf>
    <xf numFmtId="0" fontId="27" fillId="8" borderId="0" xfId="0" applyFont="1" applyFill="1" applyAlignment="1">
      <alignment horizontal="center" vertical="center"/>
    </xf>
    <xf numFmtId="0" fontId="26" fillId="7" borderId="0" xfId="0" applyFont="1" applyFill="1" applyAlignment="1">
      <alignment horizontal="center" vertical="center"/>
    </xf>
    <xf numFmtId="16" fontId="30" fillId="6" borderId="0" xfId="0" applyNumberFormat="1" applyFont="1" applyFill="1" applyAlignment="1">
      <alignment horizontal="left" vertical="center"/>
    </xf>
    <xf numFmtId="0" fontId="184" fillId="5" borderId="0" xfId="0" applyFont="1" applyFill="1" applyAlignment="1">
      <alignment horizontal="left" vertical="center" wrapText="1"/>
    </xf>
    <xf numFmtId="0" fontId="27" fillId="8" borderId="0" xfId="0" applyFont="1" applyFill="1" applyAlignment="1">
      <alignment horizontal="center" vertical="top"/>
    </xf>
    <xf numFmtId="0" fontId="30" fillId="5" borderId="0" xfId="0" applyFont="1" applyFill="1" applyAlignment="1">
      <alignment horizontal="left" vertical="top" wrapText="1"/>
    </xf>
    <xf numFmtId="0" fontId="192" fillId="7" borderId="0" xfId="0" applyFont="1" applyFill="1" applyAlignment="1">
      <alignment horizontal="center" vertical="top"/>
    </xf>
    <xf numFmtId="0" fontId="26" fillId="7" borderId="0" xfId="0" applyFont="1" applyFill="1" applyAlignment="1">
      <alignment horizontal="center"/>
    </xf>
    <xf numFmtId="0" fontId="192" fillId="7" borderId="0" xfId="0" applyFont="1" applyFill="1" applyAlignment="1">
      <alignment horizontal="center" vertical="center" wrapText="1"/>
    </xf>
    <xf numFmtId="0" fontId="30" fillId="7" borderId="0" xfId="0" applyFont="1" applyFill="1" applyAlignment="1">
      <alignment horizontal="center" vertical="center"/>
    </xf>
    <xf numFmtId="0" fontId="8" fillId="3" borderId="0" xfId="0" applyFont="1" applyFill="1" applyAlignment="1" applyProtection="1">
      <alignment horizontal="left"/>
      <protection locked="0"/>
    </xf>
    <xf numFmtId="0" fontId="99" fillId="0" borderId="0" xfId="0" applyFont="1" applyAlignment="1" applyProtection="1">
      <alignment horizontal="center"/>
    </xf>
    <xf numFmtId="0" fontId="106" fillId="0" borderId="0" xfId="0" applyFont="1" applyAlignment="1" applyProtection="1">
      <alignment horizontal="left"/>
    </xf>
    <xf numFmtId="0" fontId="33" fillId="4" borderId="0" xfId="0" applyFont="1" applyFill="1" applyAlignment="1" applyProtection="1">
      <alignment horizontal="center"/>
    </xf>
    <xf numFmtId="0" fontId="33" fillId="0" borderId="0" xfId="0" applyFont="1" applyAlignment="1" applyProtection="1">
      <alignment horizontal="left"/>
    </xf>
    <xf numFmtId="0" fontId="115" fillId="0" borderId="0" xfId="0" applyFont="1" applyAlignment="1" applyProtection="1">
      <alignment horizontal="center"/>
    </xf>
    <xf numFmtId="0" fontId="33" fillId="0" borderId="0" xfId="0" applyNumberFormat="1" applyFont="1" applyAlignment="1" applyProtection="1">
      <alignment horizontal="left"/>
    </xf>
    <xf numFmtId="0" fontId="98" fillId="0" borderId="0" xfId="0" applyFont="1" applyAlignment="1" applyProtection="1">
      <alignment horizontal="left" vertical="center" wrapText="1"/>
    </xf>
    <xf numFmtId="0" fontId="106" fillId="0" borderId="0" xfId="0" applyFont="1" applyAlignment="1">
      <alignment horizontal="left"/>
    </xf>
    <xf numFmtId="0" fontId="21" fillId="0" borderId="0" xfId="0" applyFont="1" applyFill="1" applyAlignment="1">
      <alignment horizontal="center" vertical="center"/>
    </xf>
    <xf numFmtId="0" fontId="82" fillId="3" borderId="0" xfId="0" applyFont="1" applyFill="1" applyBorder="1" applyAlignment="1" applyProtection="1">
      <alignment horizontal="left"/>
      <protection locked="0"/>
    </xf>
    <xf numFmtId="0" fontId="102" fillId="4" borderId="0" xfId="0" applyFont="1" applyFill="1" applyAlignment="1" applyProtection="1">
      <alignment horizontal="center" vertical="center"/>
    </xf>
    <xf numFmtId="0" fontId="36" fillId="3" borderId="0" xfId="0" applyFont="1" applyFill="1" applyBorder="1" applyAlignment="1" applyProtection="1">
      <alignment horizontal="left" vertical="center" wrapText="1"/>
      <protection locked="0"/>
    </xf>
    <xf numFmtId="0" fontId="21" fillId="0" borderId="0" xfId="0" applyFont="1" applyFill="1" applyAlignment="1">
      <alignment horizontal="left" vertical="center"/>
    </xf>
    <xf numFmtId="0" fontId="102" fillId="23" borderId="0" xfId="0" applyFont="1" applyFill="1" applyAlignment="1" applyProtection="1">
      <alignment horizontal="center" vertical="center"/>
    </xf>
    <xf numFmtId="0" fontId="106" fillId="0" borderId="0" xfId="0" applyFont="1" applyAlignment="1">
      <alignment horizontal="left" vertical="center"/>
    </xf>
    <xf numFmtId="0" fontId="98" fillId="0" borderId="0" xfId="0" applyFont="1" applyAlignment="1">
      <alignment horizontal="left" vertical="center" wrapText="1"/>
    </xf>
    <xf numFmtId="0" fontId="35" fillId="0" borderId="0" xfId="0" applyFont="1" applyAlignment="1">
      <alignment horizontal="center"/>
    </xf>
    <xf numFmtId="0" fontId="33" fillId="0" borderId="0" xfId="0" applyFont="1" applyAlignment="1">
      <alignment horizontal="left"/>
    </xf>
    <xf numFmtId="0" fontId="33" fillId="0" borderId="0" xfId="0" applyNumberFormat="1" applyFont="1" applyAlignment="1">
      <alignment horizontal="left"/>
    </xf>
    <xf numFmtId="0" fontId="35" fillId="0" borderId="0" xfId="0" applyFont="1" applyAlignment="1">
      <alignment horizontal="left" vertical="top" wrapText="1"/>
    </xf>
    <xf numFmtId="0" fontId="82" fillId="3" borderId="0" xfId="0" applyFont="1" applyFill="1" applyAlignment="1" applyProtection="1">
      <alignment horizontal="left"/>
      <protection locked="0"/>
    </xf>
    <xf numFmtId="14" fontId="21" fillId="4" borderId="0" xfId="0" applyNumberFormat="1" applyFont="1" applyFill="1" applyBorder="1" applyAlignment="1" applyProtection="1">
      <alignment horizontal="center" vertical="center"/>
      <protection locked="0"/>
    </xf>
    <xf numFmtId="0" fontId="20" fillId="0" borderId="0" xfId="0" applyFont="1" applyBorder="1" applyAlignment="1">
      <alignment horizontal="center"/>
    </xf>
    <xf numFmtId="0" fontId="21" fillId="0" borderId="0" xfId="0" applyFont="1" applyBorder="1" applyAlignment="1">
      <alignment horizontal="left"/>
    </xf>
    <xf numFmtId="0" fontId="21" fillId="0" borderId="0" xfId="0" applyFont="1" applyBorder="1" applyAlignment="1">
      <alignment horizontal="left" vertical="top"/>
    </xf>
    <xf numFmtId="0" fontId="21" fillId="0" borderId="0" xfId="0" applyFont="1" applyBorder="1" applyAlignment="1">
      <alignment horizontal="center" vertical="top"/>
    </xf>
    <xf numFmtId="0" fontId="182" fillId="0" borderId="0" xfId="0" applyFont="1" applyBorder="1" applyAlignment="1">
      <alignment horizontal="center" vertical="center"/>
    </xf>
    <xf numFmtId="0" fontId="28" fillId="0" borderId="0" xfId="0" applyFont="1" applyBorder="1" applyAlignment="1">
      <alignment horizontal="center" vertical="top"/>
    </xf>
    <xf numFmtId="0" fontId="23" fillId="0" borderId="0" xfId="0" applyFont="1" applyBorder="1" applyAlignment="1">
      <alignment horizontal="left" vertical="top" wrapText="1"/>
    </xf>
    <xf numFmtId="0" fontId="21" fillId="0" borderId="0" xfId="0" applyFont="1" applyBorder="1" applyAlignment="1">
      <alignment horizontal="left" vertical="top" wrapText="1"/>
    </xf>
    <xf numFmtId="0" fontId="21" fillId="0" borderId="0" xfId="0" applyFont="1" applyBorder="1" applyAlignment="1">
      <alignment horizontal="center"/>
    </xf>
    <xf numFmtId="14" fontId="21" fillId="4" borderId="0" xfId="0" applyNumberFormat="1" applyFont="1" applyFill="1" applyBorder="1" applyAlignment="1" applyProtection="1">
      <alignment horizontal="center" vertical="top"/>
      <protection locked="0"/>
    </xf>
    <xf numFmtId="0" fontId="21" fillId="0" borderId="0" xfId="0" applyFont="1" applyBorder="1" applyAlignment="1">
      <alignment horizontal="center" vertical="center" wrapText="1"/>
    </xf>
    <xf numFmtId="14" fontId="167" fillId="0" borderId="0" xfId="0" applyNumberFormat="1" applyFont="1" applyBorder="1" applyAlignment="1">
      <alignment horizontal="left"/>
    </xf>
    <xf numFmtId="0" fontId="21" fillId="4" borderId="0" xfId="0" applyFont="1" applyFill="1" applyBorder="1" applyAlignment="1" applyProtection="1">
      <alignment horizontal="left"/>
      <protection locked="0"/>
    </xf>
    <xf numFmtId="14" fontId="21" fillId="0" borderId="0" xfId="0" applyNumberFormat="1" applyFont="1" applyAlignment="1" applyProtection="1">
      <alignment horizontal="center" vertical="center"/>
      <protection locked="0"/>
    </xf>
    <xf numFmtId="14" fontId="22" fillId="0" borderId="0" xfId="0" applyNumberFormat="1" applyFont="1" applyAlignment="1">
      <alignment horizontal="center" vertical="center"/>
    </xf>
    <xf numFmtId="0" fontId="21" fillId="0" borderId="0" xfId="0" applyFont="1" applyBorder="1" applyAlignment="1">
      <alignment horizontal="center" vertical="center"/>
    </xf>
    <xf numFmtId="0" fontId="60" fillId="0" borderId="0" xfId="0" applyFont="1" applyBorder="1" applyAlignment="1">
      <alignment horizontal="center"/>
    </xf>
    <xf numFmtId="0" fontId="27" fillId="0" borderId="0" xfId="0" applyFont="1" applyBorder="1" applyAlignment="1">
      <alignment horizontal="center" vertical="top"/>
    </xf>
    <xf numFmtId="0" fontId="174" fillId="0" borderId="1" xfId="0" applyFont="1" applyBorder="1" applyAlignment="1" applyProtection="1">
      <alignment horizontal="left" vertical="center" wrapText="1"/>
    </xf>
    <xf numFmtId="0" fontId="79" fillId="0" borderId="0" xfId="0" applyFont="1" applyAlignment="1" applyProtection="1">
      <alignment horizontal="center" vertical="center"/>
    </xf>
    <xf numFmtId="0" fontId="13" fillId="6" borderId="0" xfId="0" applyFont="1" applyFill="1" applyAlignment="1">
      <alignment horizontal="center"/>
    </xf>
    <xf numFmtId="0" fontId="13" fillId="6" borderId="9" xfId="0" applyFont="1" applyFill="1" applyBorder="1" applyAlignment="1">
      <alignment horizontal="center"/>
    </xf>
    <xf numFmtId="0" fontId="79" fillId="4" borderId="0" xfId="0" applyFont="1" applyFill="1" applyAlignment="1" applyProtection="1">
      <alignment horizontal="center" vertical="center"/>
    </xf>
    <xf numFmtId="0" fontId="36" fillId="0" borderId="0" xfId="0" applyFont="1" applyAlignment="1" applyProtection="1">
      <alignment horizontal="center" vertical="center"/>
    </xf>
    <xf numFmtId="0" fontId="33" fillId="0" borderId="1" xfId="0" applyFont="1" applyBorder="1" applyAlignment="1" applyProtection="1">
      <alignment horizontal="center" vertical="center"/>
    </xf>
    <xf numFmtId="0" fontId="33" fillId="0" borderId="1" xfId="0" applyFont="1" applyBorder="1" applyAlignment="1" applyProtection="1">
      <alignment horizontal="center"/>
    </xf>
    <xf numFmtId="0" fontId="33" fillId="0" borderId="2" xfId="0" applyFont="1" applyBorder="1" applyAlignment="1" applyProtection="1">
      <alignment horizontal="center" vertical="center"/>
    </xf>
    <xf numFmtId="0" fontId="107" fillId="0" borderId="1" xfId="0" applyFont="1" applyBorder="1" applyAlignment="1" applyProtection="1">
      <alignment horizontal="left" vertical="center" wrapText="1"/>
    </xf>
    <xf numFmtId="0" fontId="253" fillId="0" borderId="1" xfId="0" applyFont="1" applyBorder="1" applyAlignment="1">
      <alignment horizontal="center" vertical="center"/>
    </xf>
    <xf numFmtId="0" fontId="106" fillId="3" borderId="1" xfId="0" applyFont="1" applyFill="1" applyBorder="1" applyAlignment="1" applyProtection="1">
      <alignment horizontal="left" vertical="top" wrapText="1"/>
      <protection locked="0"/>
    </xf>
    <xf numFmtId="0" fontId="106" fillId="3" borderId="2" xfId="0" applyFont="1" applyFill="1" applyBorder="1" applyAlignment="1" applyProtection="1">
      <alignment horizontal="left" vertical="top" wrapText="1"/>
      <protection locked="0"/>
    </xf>
    <xf numFmtId="0" fontId="106" fillId="3" borderId="12" xfId="0" applyFont="1" applyFill="1" applyBorder="1" applyAlignment="1" applyProtection="1">
      <alignment horizontal="left" vertical="top" wrapText="1"/>
      <protection locked="0"/>
    </xf>
    <xf numFmtId="0" fontId="106" fillId="3" borderId="3" xfId="0" applyFont="1" applyFill="1" applyBorder="1" applyAlignment="1" applyProtection="1">
      <alignment horizontal="left" vertical="top" wrapText="1"/>
      <protection locked="0"/>
    </xf>
    <xf numFmtId="0" fontId="106" fillId="3" borderId="2" xfId="0" applyFont="1" applyFill="1" applyBorder="1" applyAlignment="1" applyProtection="1">
      <alignment vertical="top" wrapText="1"/>
      <protection locked="0"/>
    </xf>
    <xf numFmtId="0" fontId="106" fillId="3" borderId="12" xfId="0" applyFont="1" applyFill="1" applyBorder="1" applyAlignment="1" applyProtection="1">
      <alignment vertical="top" wrapText="1"/>
      <protection locked="0"/>
    </xf>
    <xf numFmtId="0" fontId="106" fillId="3" borderId="3" xfId="0" applyFont="1" applyFill="1" applyBorder="1" applyAlignment="1" applyProtection="1">
      <alignment vertical="top" wrapText="1"/>
      <protection locked="0"/>
    </xf>
    <xf numFmtId="0" fontId="253" fillId="0" borderId="1" xfId="0" applyFont="1" applyBorder="1" applyAlignment="1">
      <alignment horizontal="center"/>
    </xf>
    <xf numFmtId="0" fontId="33" fillId="0" borderId="0" xfId="0" applyFont="1" applyAlignment="1" applyProtection="1">
      <alignment horizontal="left" vertical="center"/>
    </xf>
    <xf numFmtId="0" fontId="182" fillId="0" borderId="2" xfId="0" applyFont="1" applyBorder="1" applyAlignment="1" applyProtection="1">
      <alignment horizontal="left" vertical="center" wrapText="1"/>
    </xf>
    <xf numFmtId="0" fontId="182" fillId="0" borderId="12" xfId="0" applyFont="1" applyBorder="1" applyAlignment="1" applyProtection="1">
      <alignment horizontal="left" vertical="center" wrapText="1"/>
    </xf>
    <xf numFmtId="0" fontId="182" fillId="0" borderId="3" xfId="0" applyFont="1" applyBorder="1" applyAlignment="1" applyProtection="1">
      <alignment horizontal="left" vertical="center" wrapText="1"/>
    </xf>
    <xf numFmtId="0" fontId="106" fillId="0" borderId="1" xfId="0" applyFont="1" applyBorder="1" applyAlignment="1" applyProtection="1">
      <alignment horizontal="left" vertical="top" wrapText="1"/>
    </xf>
    <xf numFmtId="0" fontId="33" fillId="0" borderId="0" xfId="0" applyFont="1" applyAlignment="1" applyProtection="1">
      <alignment horizontal="center" vertical="center"/>
    </xf>
    <xf numFmtId="0" fontId="102" fillId="0" borderId="0" xfId="0" applyFont="1" applyAlignment="1" applyProtection="1">
      <alignment horizontal="center"/>
    </xf>
    <xf numFmtId="0" fontId="33" fillId="0" borderId="1" xfId="0" applyFont="1" applyBorder="1" applyAlignment="1" applyProtection="1">
      <alignment horizontal="center" vertical="center" wrapText="1"/>
    </xf>
    <xf numFmtId="0" fontId="115" fillId="4" borderId="0" xfId="0" applyFont="1" applyFill="1" applyAlignment="1" applyProtection="1">
      <alignment horizontal="center" vertical="center"/>
    </xf>
    <xf numFmtId="0" fontId="115" fillId="0" borderId="0" xfId="0" applyFont="1" applyAlignment="1" applyProtection="1">
      <alignment horizontal="center" vertical="center"/>
    </xf>
    <xf numFmtId="14" fontId="28" fillId="0" borderId="0" xfId="0" applyNumberFormat="1" applyFont="1" applyAlignment="1" applyProtection="1">
      <alignment horizontal="left"/>
    </xf>
    <xf numFmtId="14" fontId="41" fillId="0" borderId="0" xfId="0" applyNumberFormat="1" applyFont="1" applyAlignment="1" applyProtection="1">
      <alignment horizontal="left"/>
    </xf>
    <xf numFmtId="0" fontId="30" fillId="0" borderId="0" xfId="0" applyFont="1" applyAlignment="1" applyProtection="1">
      <alignment horizontal="left"/>
    </xf>
    <xf numFmtId="0" fontId="102" fillId="0" borderId="0" xfId="0" applyFont="1" applyAlignment="1" applyProtection="1">
      <alignment horizontal="left"/>
    </xf>
    <xf numFmtId="0" fontId="33" fillId="3" borderId="0" xfId="0" applyFont="1" applyFill="1" applyAlignment="1" applyProtection="1">
      <alignment horizontal="left"/>
      <protection locked="0" hidden="1"/>
    </xf>
    <xf numFmtId="0" fontId="102" fillId="0" borderId="0" xfId="0" applyFont="1" applyBorder="1" applyAlignment="1" applyProtection="1">
      <alignment horizontal="center"/>
    </xf>
    <xf numFmtId="0" fontId="35" fillId="0" borderId="14" xfId="0" applyFont="1" applyBorder="1" applyAlignment="1" applyProtection="1">
      <alignment horizontal="left" vertical="top" wrapText="1"/>
    </xf>
    <xf numFmtId="0" fontId="30" fillId="6" borderId="0" xfId="0" applyFont="1" applyFill="1" applyAlignment="1">
      <alignment horizontal="center" vertical="top" wrapText="1"/>
    </xf>
    <xf numFmtId="0" fontId="30" fillId="6" borderId="14" xfId="0" applyFont="1" applyFill="1" applyBorder="1" applyAlignment="1">
      <alignment horizontal="center" vertical="top" wrapText="1"/>
    </xf>
    <xf numFmtId="0" fontId="115" fillId="0" borderId="0" xfId="0" applyFont="1" applyAlignment="1">
      <alignment horizontal="center"/>
    </xf>
    <xf numFmtId="0" fontId="79" fillId="0" borderId="0" xfId="0" applyFont="1" applyAlignment="1">
      <alignment horizontal="center"/>
    </xf>
    <xf numFmtId="0" fontId="79" fillId="0" borderId="0" xfId="0" applyFont="1" applyAlignment="1" applyProtection="1">
      <alignment horizontal="center"/>
    </xf>
    <xf numFmtId="14" fontId="41" fillId="4" borderId="0" xfId="0" applyNumberFormat="1" applyFont="1" applyFill="1" applyAlignment="1" applyProtection="1">
      <alignment horizontal="left"/>
    </xf>
    <xf numFmtId="0" fontId="33" fillId="0" borderId="0" xfId="0" applyFont="1" applyAlignment="1">
      <alignment horizontal="left" vertical="center" wrapText="1"/>
    </xf>
    <xf numFmtId="0" fontId="167" fillId="3" borderId="0" xfId="0" applyFont="1" applyFill="1" applyAlignment="1" applyProtection="1">
      <alignment horizontal="left" vertical="top"/>
      <protection locked="0"/>
    </xf>
    <xf numFmtId="0" fontId="28" fillId="0" borderId="2" xfId="0" applyFont="1" applyBorder="1" applyAlignment="1" applyProtection="1">
      <alignment horizontal="center" vertical="top"/>
    </xf>
    <xf numFmtId="0" fontId="28" fillId="0" borderId="12" xfId="0" applyFont="1" applyBorder="1" applyAlignment="1" applyProtection="1">
      <alignment horizontal="center" vertical="top"/>
    </xf>
    <xf numFmtId="0" fontId="28" fillId="0" borderId="3" xfId="0" applyFont="1" applyBorder="1" applyAlignment="1" applyProtection="1">
      <alignment horizontal="center" vertical="top"/>
    </xf>
    <xf numFmtId="0" fontId="167" fillId="4" borderId="0" xfId="0" applyFont="1" applyFill="1" applyAlignment="1" applyProtection="1">
      <alignment horizontal="left" vertical="top"/>
    </xf>
    <xf numFmtId="0" fontId="19" fillId="0" borderId="0" xfId="0" applyFont="1" applyAlignment="1" applyProtection="1">
      <alignment horizontal="center" vertical="top"/>
    </xf>
    <xf numFmtId="0" fontId="33" fillId="3" borderId="1" xfId="0" applyFont="1" applyFill="1" applyBorder="1" applyAlignment="1" applyProtection="1">
      <alignment horizontal="left" vertical="center"/>
      <protection locked="0"/>
    </xf>
    <xf numFmtId="0" fontId="21" fillId="3" borderId="1" xfId="0" applyFont="1" applyFill="1" applyBorder="1" applyAlignment="1" applyProtection="1">
      <alignment horizontal="left" vertical="center"/>
      <protection locked="0"/>
    </xf>
    <xf numFmtId="0" fontId="21" fillId="0" borderId="0" xfId="0" applyFont="1" applyAlignment="1" applyProtection="1">
      <alignment horizontal="center" vertical="center"/>
    </xf>
    <xf numFmtId="0" fontId="21" fillId="4" borderId="0" xfId="0" applyFont="1" applyFill="1" applyAlignment="1" applyProtection="1">
      <alignment horizontal="left" vertical="top"/>
    </xf>
    <xf numFmtId="0" fontId="21" fillId="0" borderId="0" xfId="0" applyFont="1" applyAlignment="1" applyProtection="1">
      <alignment horizontal="left" vertical="top"/>
    </xf>
    <xf numFmtId="0" fontId="82" fillId="0" borderId="0" xfId="0" applyFont="1" applyAlignment="1" applyProtection="1">
      <alignment horizontal="center"/>
    </xf>
    <xf numFmtId="0" fontId="33" fillId="4" borderId="0" xfId="0" applyFont="1" applyFill="1" applyAlignment="1" applyProtection="1">
      <alignment horizontal="left" vertical="center"/>
    </xf>
    <xf numFmtId="0" fontId="33" fillId="4" borderId="0" xfId="0" applyFont="1" applyFill="1" applyAlignment="1" applyProtection="1">
      <alignment horizontal="left" vertical="center"/>
      <protection locked="0"/>
    </xf>
    <xf numFmtId="0" fontId="21" fillId="0" borderId="0" xfId="0" applyFont="1" applyAlignment="1" applyProtection="1">
      <alignment horizontal="left" vertical="center"/>
    </xf>
    <xf numFmtId="0" fontId="13" fillId="6" borderId="0" xfId="0" applyFont="1" applyFill="1" applyAlignment="1">
      <alignment horizontal="center" vertical="center"/>
    </xf>
    <xf numFmtId="0" fontId="27" fillId="0" borderId="0" xfId="0" applyFont="1" applyAlignment="1">
      <alignment horizontal="left" vertical="top"/>
    </xf>
    <xf numFmtId="0" fontId="174" fillId="0" borderId="0" xfId="0" applyFont="1" applyAlignment="1">
      <alignment horizontal="left" vertical="center"/>
    </xf>
    <xf numFmtId="0" fontId="175" fillId="4" borderId="1" xfId="0" applyFont="1" applyFill="1" applyBorder="1" applyAlignment="1" applyProtection="1">
      <alignment horizontal="center" vertical="center"/>
      <protection locked="0" hidden="1"/>
    </xf>
    <xf numFmtId="0" fontId="22" fillId="4" borderId="1" xfId="0" applyFont="1" applyFill="1" applyBorder="1" applyAlignment="1" applyProtection="1">
      <alignment horizontal="center" vertical="center"/>
      <protection locked="0" hidden="1"/>
    </xf>
    <xf numFmtId="0" fontId="175" fillId="0" borderId="1" xfId="0" applyFont="1" applyBorder="1" applyAlignment="1">
      <alignment horizontal="center" vertical="center"/>
    </xf>
    <xf numFmtId="0" fontId="0" fillId="0" borderId="1" xfId="0" applyBorder="1" applyAlignment="1">
      <alignment horizontal="center" vertical="top"/>
    </xf>
    <xf numFmtId="0" fontId="30" fillId="0" borderId="1" xfId="0" applyFont="1" applyBorder="1" applyAlignment="1">
      <alignment horizontal="center" vertical="center"/>
    </xf>
    <xf numFmtId="0" fontId="0" fillId="0" borderId="1" xfId="0" applyBorder="1" applyAlignment="1">
      <alignment horizontal="center" vertical="top" wrapText="1"/>
    </xf>
    <xf numFmtId="0" fontId="33" fillId="0" borderId="1" xfId="0" applyFont="1" applyBorder="1" applyAlignment="1">
      <alignment horizontal="left" vertical="top"/>
    </xf>
    <xf numFmtId="0" fontId="34" fillId="0" borderId="0" xfId="0" applyFont="1" applyAlignment="1" applyProtection="1">
      <alignment horizontal="left" vertical="center"/>
    </xf>
    <xf numFmtId="0" fontId="41" fillId="3" borderId="1" xfId="0" applyFont="1" applyFill="1" applyBorder="1" applyAlignment="1" applyProtection="1">
      <alignment horizontal="left" vertical="top"/>
      <protection locked="0"/>
    </xf>
    <xf numFmtId="0" fontId="33" fillId="0" borderId="0" xfId="0" applyFont="1" applyAlignment="1" applyProtection="1">
      <alignment horizontal="center" vertical="top"/>
    </xf>
    <xf numFmtId="0" fontId="33" fillId="3" borderId="1" xfId="0" applyFont="1" applyFill="1" applyBorder="1" applyAlignment="1" applyProtection="1">
      <alignment horizontal="left" vertical="top"/>
      <protection locked="0"/>
    </xf>
    <xf numFmtId="0" fontId="22" fillId="0" borderId="0" xfId="0" applyFont="1" applyAlignment="1" applyProtection="1">
      <alignment horizontal="left" vertical="center"/>
    </xf>
    <xf numFmtId="0" fontId="34" fillId="0" borderId="0" xfId="0" applyFont="1" applyAlignment="1" applyProtection="1">
      <alignment horizontal="center" vertical="center"/>
    </xf>
    <xf numFmtId="0" fontId="110" fillId="0" borderId="0" xfId="0" applyFont="1" applyAlignment="1" applyProtection="1">
      <alignment horizontal="center" vertical="top"/>
    </xf>
    <xf numFmtId="0" fontId="3" fillId="0" borderId="0" xfId="0" applyFont="1" applyAlignment="1" applyProtection="1">
      <alignment horizontal="left" vertical="center"/>
    </xf>
    <xf numFmtId="0" fontId="27" fillId="0" borderId="0" xfId="0" applyFont="1" applyAlignment="1" applyProtection="1">
      <alignment horizontal="left" vertical="center"/>
    </xf>
    <xf numFmtId="0" fontId="27" fillId="0" borderId="0" xfId="0" applyFont="1" applyAlignment="1" applyProtection="1">
      <alignment horizontal="center" vertical="center"/>
    </xf>
    <xf numFmtId="0" fontId="27" fillId="3" borderId="1" xfId="0" applyFont="1" applyFill="1" applyBorder="1" applyAlignment="1" applyProtection="1">
      <alignment horizontal="left" vertical="center"/>
      <protection locked="0"/>
    </xf>
    <xf numFmtId="0" fontId="27" fillId="0" borderId="0" xfId="0" applyFont="1" applyAlignment="1" applyProtection="1">
      <alignment horizontal="center"/>
    </xf>
    <xf numFmtId="0" fontId="102" fillId="3" borderId="1" xfId="0" applyFont="1" applyFill="1" applyBorder="1" applyAlignment="1" applyProtection="1">
      <alignment horizontal="left" vertical="center"/>
      <protection locked="0"/>
    </xf>
    <xf numFmtId="0" fontId="27" fillId="0" borderId="0" xfId="0" applyFont="1" applyAlignment="1" applyProtection="1">
      <alignment horizontal="left" vertical="top" wrapText="1"/>
    </xf>
    <xf numFmtId="0" fontId="24" fillId="0" borderId="4" xfId="0" applyFont="1" applyBorder="1" applyAlignment="1" applyProtection="1">
      <alignment horizontal="left" vertical="center" wrapText="1"/>
    </xf>
    <xf numFmtId="0" fontId="24" fillId="0" borderId="1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111" fillId="0" borderId="0" xfId="0" applyFont="1" applyAlignment="1" applyProtection="1">
      <alignment horizontal="center" vertical="center"/>
    </xf>
    <xf numFmtId="0" fontId="27" fillId="3" borderId="1" xfId="0" applyFont="1" applyFill="1" applyBorder="1" applyAlignment="1" applyProtection="1">
      <alignment horizontal="left" vertical="top"/>
      <protection locked="0"/>
    </xf>
    <xf numFmtId="0" fontId="27" fillId="0" borderId="1" xfId="0" applyFont="1" applyBorder="1" applyAlignment="1" applyProtection="1">
      <alignment horizontal="left" vertical="top" wrapText="1"/>
    </xf>
    <xf numFmtId="0" fontId="27" fillId="0" borderId="1" xfId="0" applyFont="1" applyBorder="1" applyAlignment="1" applyProtection="1">
      <alignment horizontal="left" vertical="center" wrapText="1"/>
    </xf>
    <xf numFmtId="0" fontId="27" fillId="0" borderId="1" xfId="0" applyFont="1" applyBorder="1" applyAlignment="1" applyProtection="1">
      <alignment horizontal="center" vertical="center"/>
    </xf>
    <xf numFmtId="0" fontId="32" fillId="0" borderId="1" xfId="0" applyFont="1" applyBorder="1" applyAlignment="1" applyProtection="1">
      <alignment horizontal="left" vertical="top"/>
    </xf>
    <xf numFmtId="0" fontId="30" fillId="0" borderId="0" xfId="0" applyFont="1" applyFill="1" applyAlignment="1" applyProtection="1">
      <alignment horizontal="left" vertical="center"/>
    </xf>
    <xf numFmtId="0" fontId="21" fillId="0" borderId="0" xfId="0" applyFont="1" applyFill="1" applyAlignment="1" applyProtection="1">
      <alignment horizontal="left" vertical="center"/>
    </xf>
    <xf numFmtId="0" fontId="100" fillId="0" borderId="0" xfId="0" applyFont="1" applyAlignment="1" applyProtection="1">
      <alignment horizontal="center"/>
    </xf>
    <xf numFmtId="0" fontId="33" fillId="3" borderId="1" xfId="0" applyFont="1" applyFill="1" applyBorder="1" applyAlignment="1" applyProtection="1">
      <alignment horizontal="left"/>
      <protection locked="0"/>
    </xf>
    <xf numFmtId="0" fontId="100" fillId="3" borderId="1" xfId="0" applyFont="1" applyFill="1" applyBorder="1" applyAlignment="1" applyProtection="1">
      <alignment horizontal="left"/>
      <protection locked="0"/>
    </xf>
    <xf numFmtId="0" fontId="100" fillId="0" borderId="0" xfId="0" applyFont="1" applyAlignment="1" applyProtection="1">
      <alignment horizontal="left"/>
    </xf>
    <xf numFmtId="0" fontId="21" fillId="0" borderId="0" xfId="0" applyFont="1" applyFill="1" applyAlignment="1" applyProtection="1">
      <alignment horizontal="center" vertical="center"/>
    </xf>
    <xf numFmtId="0" fontId="21" fillId="0" borderId="0" xfId="0" applyFont="1" applyFill="1" applyAlignment="1" applyProtection="1">
      <alignment horizontal="left"/>
    </xf>
    <xf numFmtId="0" fontId="33" fillId="4" borderId="0" xfId="0" applyFont="1" applyFill="1" applyAlignment="1" applyProtection="1">
      <alignment horizontal="left"/>
    </xf>
    <xf numFmtId="0" fontId="33" fillId="0" borderId="0" xfId="0" applyFont="1" applyBorder="1" applyAlignment="1" applyProtection="1">
      <alignment horizontal="center" vertical="center"/>
    </xf>
    <xf numFmtId="0" fontId="100" fillId="0" borderId="1" xfId="0" applyFont="1" applyBorder="1" applyAlignment="1" applyProtection="1">
      <alignment horizontal="center" vertical="top"/>
    </xf>
    <xf numFmtId="0" fontId="100" fillId="0" borderId="1" xfId="0" applyFont="1" applyBorder="1" applyAlignment="1" applyProtection="1">
      <alignment horizontal="center" vertical="top" wrapText="1"/>
    </xf>
    <xf numFmtId="0" fontId="140" fillId="0" borderId="0" xfId="0" applyFont="1" applyAlignment="1" applyProtection="1">
      <alignment horizontal="center" vertical="center"/>
    </xf>
    <xf numFmtId="0" fontId="30" fillId="4" borderId="0" xfId="0" applyFont="1" applyFill="1" applyAlignment="1" applyProtection="1">
      <alignment horizontal="left" vertical="center"/>
    </xf>
    <xf numFmtId="0" fontId="30" fillId="0" borderId="0" xfId="0" applyFont="1" applyAlignment="1" applyProtection="1">
      <alignment horizontal="center" vertical="center"/>
    </xf>
    <xf numFmtId="0" fontId="117" fillId="0" borderId="0" xfId="0" applyFont="1" applyAlignment="1" applyProtection="1">
      <alignment horizontal="center" vertical="center"/>
    </xf>
    <xf numFmtId="0" fontId="30" fillId="3" borderId="1" xfId="0" applyFont="1" applyFill="1" applyBorder="1" applyAlignment="1" applyProtection="1">
      <alignment horizontal="left"/>
      <protection locked="0"/>
    </xf>
    <xf numFmtId="0" fontId="30" fillId="4" borderId="0" xfId="0" applyFont="1" applyFill="1" applyAlignment="1" applyProtection="1">
      <alignment horizontal="left"/>
    </xf>
    <xf numFmtId="14" fontId="28" fillId="4" borderId="0" xfId="0" applyNumberFormat="1" applyFont="1" applyFill="1" applyAlignment="1" applyProtection="1">
      <alignment horizontal="center"/>
    </xf>
    <xf numFmtId="0" fontId="30" fillId="3" borderId="1" xfId="0" applyFont="1" applyFill="1" applyBorder="1" applyAlignment="1" applyProtection="1">
      <alignment horizontal="left" wrapText="1"/>
      <protection locked="0"/>
    </xf>
    <xf numFmtId="0" fontId="167" fillId="0" borderId="0" xfId="0" applyFont="1" applyFill="1" applyAlignment="1" applyProtection="1">
      <alignment horizontal="left"/>
    </xf>
    <xf numFmtId="14" fontId="28" fillId="4" borderId="0" xfId="0" applyNumberFormat="1" applyFont="1" applyFill="1" applyAlignment="1" applyProtection="1">
      <alignment horizontal="left" vertical="center"/>
    </xf>
    <xf numFmtId="0" fontId="27" fillId="0" borderId="0" xfId="0" applyFont="1" applyFill="1" applyAlignment="1" applyProtection="1">
      <alignment horizontal="center" vertical="center"/>
    </xf>
    <xf numFmtId="0" fontId="21" fillId="3" borderId="1" xfId="0" applyFont="1" applyFill="1" applyBorder="1" applyAlignment="1" applyProtection="1">
      <alignment horizontal="center" vertical="center"/>
      <protection locked="0"/>
    </xf>
    <xf numFmtId="0" fontId="21" fillId="3" borderId="4" xfId="0" applyFont="1" applyFill="1" applyBorder="1" applyAlignment="1" applyProtection="1">
      <alignment horizontal="center" vertical="center"/>
      <protection locked="0"/>
    </xf>
    <xf numFmtId="0" fontId="28" fillId="4" borderId="0" xfId="0" applyFont="1" applyFill="1" applyAlignment="1" applyProtection="1">
      <alignment horizontal="left" vertical="center"/>
    </xf>
    <xf numFmtId="0" fontId="192" fillId="0" borderId="0" xfId="0" applyFont="1" applyFill="1" applyAlignment="1" applyProtection="1">
      <alignment horizontal="center" vertical="center"/>
    </xf>
    <xf numFmtId="0" fontId="30" fillId="4" borderId="0" xfId="0" applyFont="1" applyFill="1" applyAlignment="1" applyProtection="1">
      <alignment horizontal="center" vertical="center"/>
    </xf>
    <xf numFmtId="0" fontId="21" fillId="4" borderId="0" xfId="0" applyFont="1" applyFill="1" applyAlignment="1" applyProtection="1">
      <alignment horizontal="left" vertical="center"/>
    </xf>
    <xf numFmtId="0" fontId="35" fillId="3" borderId="1" xfId="0" applyFont="1" applyFill="1" applyBorder="1" applyAlignment="1" applyProtection="1">
      <alignment horizontal="left" vertical="center"/>
      <protection locked="0"/>
    </xf>
    <xf numFmtId="0" fontId="115" fillId="0" borderId="0" xfId="0" applyFont="1" applyAlignment="1">
      <alignment horizontal="center" vertical="center"/>
    </xf>
    <xf numFmtId="0" fontId="36" fillId="0" borderId="0" xfId="0" applyFont="1" applyAlignment="1">
      <alignment horizontal="center" vertical="center"/>
    </xf>
    <xf numFmtId="0" fontId="33" fillId="0" borderId="0" xfId="0" applyFont="1" applyAlignment="1">
      <alignment horizontal="center" vertical="center" wrapText="1"/>
    </xf>
    <xf numFmtId="0" fontId="35" fillId="0" borderId="0" xfId="0" applyNumberFormat="1" applyFont="1" applyBorder="1" applyAlignment="1">
      <alignment horizontal="left" vertical="top" wrapText="1"/>
    </xf>
    <xf numFmtId="0" fontId="35" fillId="0" borderId="14" xfId="0" applyNumberFormat="1" applyFont="1" applyBorder="1" applyAlignment="1">
      <alignment horizontal="left" vertical="top" wrapText="1"/>
    </xf>
    <xf numFmtId="0" fontId="101" fillId="4" borderId="0" xfId="0" applyNumberFormat="1" applyFont="1" applyFill="1" applyBorder="1" applyAlignment="1" applyProtection="1">
      <alignment horizontal="center" vertical="top"/>
    </xf>
    <xf numFmtId="0" fontId="35" fillId="0" borderId="0" xfId="0" applyFont="1" applyAlignment="1">
      <alignment horizontal="left" vertical="top"/>
    </xf>
    <xf numFmtId="14" fontId="185" fillId="0" borderId="0" xfId="0" applyNumberFormat="1" applyFont="1" applyBorder="1" applyAlignment="1">
      <alignment horizontal="left"/>
    </xf>
    <xf numFmtId="0" fontId="27" fillId="0" borderId="0" xfId="0" applyFont="1" applyBorder="1" applyAlignment="1">
      <alignment horizontal="center" vertical="center"/>
    </xf>
    <xf numFmtId="0" fontId="28" fillId="0" borderId="0" xfId="0" applyFont="1" applyBorder="1" applyAlignment="1">
      <alignment horizontal="left" vertical="top" wrapText="1"/>
    </xf>
    <xf numFmtId="0" fontId="21" fillId="4" borderId="0" xfId="0" applyFont="1" applyFill="1" applyBorder="1" applyAlignment="1" applyProtection="1">
      <alignment horizontal="center" vertical="top"/>
      <protection locked="0"/>
    </xf>
    <xf numFmtId="0" fontId="40" fillId="0" borderId="0" xfId="0" applyFont="1" applyBorder="1" applyAlignment="1">
      <alignment horizontal="left" vertical="center" wrapText="1"/>
    </xf>
    <xf numFmtId="0" fontId="19" fillId="0" borderId="0" xfId="0" applyFont="1" applyBorder="1" applyAlignment="1">
      <alignment horizontal="center" vertical="top"/>
    </xf>
    <xf numFmtId="0" fontId="21" fillId="4" borderId="0" xfId="0" applyFont="1" applyFill="1" applyBorder="1" applyAlignment="1" applyProtection="1">
      <alignment horizontal="center" vertical="center"/>
    </xf>
    <xf numFmtId="0" fontId="27" fillId="0" borderId="0" xfId="0" applyFont="1" applyBorder="1" applyAlignment="1">
      <alignment horizontal="left" vertical="center" wrapText="1"/>
    </xf>
    <xf numFmtId="0" fontId="174" fillId="0" borderId="0" xfId="0" applyFont="1" applyBorder="1" applyAlignment="1">
      <alignment horizontal="center" vertical="center"/>
    </xf>
    <xf numFmtId="0" fontId="36" fillId="3" borderId="1" xfId="0" applyFont="1" applyFill="1" applyBorder="1" applyAlignment="1" applyProtection="1">
      <alignment horizontal="left" vertical="center"/>
      <protection locked="0"/>
    </xf>
    <xf numFmtId="0" fontId="79" fillId="3" borderId="1" xfId="0" applyFont="1" applyFill="1" applyBorder="1" applyAlignment="1" applyProtection="1">
      <alignment horizontal="left" vertical="center"/>
      <protection locked="0"/>
    </xf>
    <xf numFmtId="14" fontId="38" fillId="3" borderId="1" xfId="0" applyNumberFormat="1" applyFont="1" applyFill="1" applyBorder="1" applyAlignment="1" applyProtection="1">
      <alignment horizontal="left" vertical="center" wrapText="1"/>
      <protection locked="0"/>
    </xf>
    <xf numFmtId="0" fontId="24" fillId="4" borderId="1" xfId="0" applyFont="1" applyFill="1" applyBorder="1" applyAlignment="1" applyProtection="1">
      <alignment horizontal="left" vertical="top" wrapText="1"/>
      <protection locked="0"/>
    </xf>
    <xf numFmtId="0" fontId="139" fillId="0" borderId="0" xfId="0" applyFont="1" applyAlignment="1">
      <alignment horizontal="center" vertical="center"/>
    </xf>
    <xf numFmtId="0" fontId="36" fillId="4" borderId="0" xfId="0" applyFont="1" applyFill="1" applyAlignment="1" applyProtection="1">
      <alignment horizontal="left" vertical="center"/>
    </xf>
    <xf numFmtId="0" fontId="79" fillId="4" borderId="0" xfId="0" applyFont="1" applyFill="1" applyBorder="1" applyAlignment="1" applyProtection="1">
      <alignment horizontal="center" vertical="center"/>
      <protection locked="0"/>
    </xf>
    <xf numFmtId="0" fontId="26" fillId="3" borderId="1" xfId="0" applyNumberFormat="1" applyFont="1" applyFill="1" applyBorder="1" applyAlignment="1" applyProtection="1">
      <alignment horizontal="center" wrapText="1"/>
      <protection locked="0"/>
    </xf>
    <xf numFmtId="0" fontId="80" fillId="0" borderId="0" xfId="0" applyFont="1" applyBorder="1" applyAlignment="1">
      <alignment horizontal="center" vertical="center"/>
    </xf>
    <xf numFmtId="0" fontId="80" fillId="0" borderId="0" xfId="0" applyFont="1" applyAlignment="1">
      <alignment horizontal="center"/>
    </xf>
    <xf numFmtId="0" fontId="27" fillId="4" borderId="0" xfId="0" applyFont="1" applyFill="1" applyAlignment="1" applyProtection="1">
      <alignment horizontal="left" vertical="top"/>
      <protection locked="0"/>
    </xf>
    <xf numFmtId="0" fontId="318" fillId="0" borderId="0" xfId="0" applyFont="1" applyAlignment="1">
      <alignment horizontal="center" vertical="center"/>
    </xf>
    <xf numFmtId="0" fontId="317" fillId="0" borderId="0" xfId="0" applyFont="1" applyAlignment="1">
      <alignment horizontal="center" vertical="center"/>
    </xf>
    <xf numFmtId="0" fontId="33" fillId="0" borderId="0" xfId="0" applyNumberFormat="1" applyFont="1" applyAlignment="1">
      <alignment horizontal="left" vertical="top" wrapText="1"/>
    </xf>
    <xf numFmtId="0" fontId="26" fillId="4" borderId="0" xfId="0" applyNumberFormat="1" applyFont="1" applyFill="1" applyAlignment="1" applyProtection="1">
      <alignment horizontal="center" wrapText="1"/>
    </xf>
    <xf numFmtId="0" fontId="30" fillId="4" borderId="0" xfId="0" applyFont="1" applyFill="1" applyAlignment="1">
      <alignment horizontal="center"/>
    </xf>
    <xf numFmtId="0" fontId="30" fillId="4" borderId="0" xfId="0" applyFont="1" applyFill="1" applyBorder="1" applyAlignment="1">
      <alignment horizontal="center"/>
    </xf>
    <xf numFmtId="0" fontId="26" fillId="4" borderId="0" xfId="0" applyFont="1" applyFill="1" applyAlignment="1">
      <alignment horizontal="center" vertical="center"/>
    </xf>
    <xf numFmtId="0" fontId="26" fillId="4" borderId="13" xfId="0" applyFont="1" applyFill="1" applyBorder="1" applyAlignment="1" applyProtection="1">
      <alignment horizontal="center"/>
      <protection locked="0"/>
    </xf>
    <xf numFmtId="0" fontId="30" fillId="4" borderId="0" xfId="0" applyFont="1" applyFill="1" applyAlignment="1" applyProtection="1">
      <alignment horizontal="left" vertical="top"/>
      <protection locked="0"/>
    </xf>
    <xf numFmtId="0" fontId="30" fillId="4" borderId="14" xfId="0" applyNumberFormat="1" applyFont="1" applyFill="1" applyBorder="1" applyAlignment="1" applyProtection="1">
      <alignment horizontal="left" vertical="top" wrapText="1"/>
      <protection locked="0"/>
    </xf>
    <xf numFmtId="0" fontId="21" fillId="6" borderId="9" xfId="0" applyFont="1" applyFill="1" applyBorder="1" applyAlignment="1">
      <alignment horizontal="left" vertical="center"/>
    </xf>
    <xf numFmtId="0" fontId="1" fillId="4" borderId="0" xfId="0" applyNumberFormat="1" applyFont="1" applyFill="1" applyAlignment="1" applyProtection="1">
      <alignment horizontal="justify" vertical="top"/>
      <protection locked="0"/>
    </xf>
    <xf numFmtId="0" fontId="1" fillId="4" borderId="0" xfId="0" applyFont="1" applyFill="1" applyAlignment="1">
      <alignment horizontal="center" vertical="center"/>
    </xf>
    <xf numFmtId="0" fontId="1" fillId="4" borderId="0" xfId="0" applyNumberFormat="1" applyFont="1" applyFill="1" applyAlignment="1">
      <alignment horizontal="left" vertical="top"/>
    </xf>
    <xf numFmtId="0" fontId="1" fillId="4" borderId="0" xfId="0" applyFont="1" applyFill="1" applyAlignment="1" applyProtection="1">
      <alignment horizontal="left" vertical="center"/>
      <protection locked="0"/>
    </xf>
    <xf numFmtId="0" fontId="1" fillId="4" borderId="0" xfId="0" applyNumberFormat="1" applyFont="1" applyFill="1" applyAlignment="1">
      <alignment horizontal="justify" vertical="center"/>
    </xf>
    <xf numFmtId="0" fontId="1" fillId="4" borderId="0" xfId="0" applyNumberFormat="1" applyFont="1" applyFill="1" applyAlignment="1" applyProtection="1">
      <alignment horizontal="left" vertical="center"/>
      <protection locked="0"/>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4" xfId="0" applyFont="1" applyFill="1" applyBorder="1" applyAlignment="1">
      <alignment horizontal="justify" vertical="top"/>
    </xf>
    <xf numFmtId="0" fontId="1" fillId="4" borderId="5" xfId="0" applyFont="1" applyFill="1" applyBorder="1" applyAlignment="1">
      <alignment horizontal="justify" vertical="top"/>
    </xf>
    <xf numFmtId="0" fontId="1" fillId="4" borderId="1" xfId="0" applyFont="1" applyFill="1" applyBorder="1" applyAlignment="1">
      <alignment horizontal="center" vertical="top"/>
    </xf>
    <xf numFmtId="0" fontId="182" fillId="4" borderId="0" xfId="0" applyNumberFormat="1" applyFont="1" applyFill="1" applyAlignment="1">
      <alignment horizontal="left" vertical="center"/>
    </xf>
    <xf numFmtId="0" fontId="167" fillId="4" borderId="0" xfId="0" applyFont="1" applyFill="1" applyAlignment="1">
      <alignment horizontal="left"/>
    </xf>
    <xf numFmtId="0" fontId="1" fillId="0" borderId="0" xfId="0" applyFont="1" applyAlignment="1">
      <alignment horizontal="center" vertical="center"/>
    </xf>
    <xf numFmtId="0" fontId="25" fillId="0" borderId="0" xfId="0" applyFont="1" applyAlignment="1">
      <alignment horizontal="center"/>
    </xf>
    <xf numFmtId="0" fontId="1" fillId="4" borderId="1" xfId="0" applyFont="1" applyFill="1" applyBorder="1" applyAlignment="1" applyProtection="1">
      <alignment horizontal="justify" vertical="top"/>
      <protection locked="0"/>
    </xf>
    <xf numFmtId="0" fontId="1" fillId="4" borderId="0" xfId="0" applyNumberFormat="1" applyFont="1" applyFill="1" applyAlignment="1" applyProtection="1">
      <alignment vertical="top"/>
      <protection locked="0"/>
    </xf>
    <xf numFmtId="0" fontId="1" fillId="0" borderId="0" xfId="0" applyNumberFormat="1" applyFont="1" applyAlignment="1">
      <alignment horizontal="justify" vertical="top"/>
    </xf>
    <xf numFmtId="0" fontId="8" fillId="4" borderId="1" xfId="0" applyFont="1" applyFill="1" applyBorder="1" applyAlignment="1" applyProtection="1">
      <alignment horizontal="center"/>
      <protection locked="0" hidden="1"/>
    </xf>
    <xf numFmtId="0" fontId="1" fillId="4" borderId="0" xfId="0" applyFont="1" applyFill="1" applyAlignment="1" applyProtection="1">
      <alignment horizontal="left"/>
      <protection locked="0"/>
    </xf>
    <xf numFmtId="0" fontId="8" fillId="4" borderId="1" xfId="0" applyFont="1" applyFill="1" applyBorder="1" applyAlignment="1" applyProtection="1">
      <alignment horizontal="center" vertical="top"/>
      <protection locked="0"/>
    </xf>
    <xf numFmtId="14" fontId="8" fillId="4" borderId="1" xfId="0" applyNumberFormat="1" applyFont="1" applyFill="1" applyBorder="1" applyAlignment="1" applyProtection="1">
      <alignment horizontal="center" vertical="top"/>
      <protection locked="0"/>
    </xf>
    <xf numFmtId="0" fontId="6" fillId="4" borderId="4" xfId="0" applyFont="1" applyFill="1" applyBorder="1" applyAlignment="1" applyProtection="1">
      <alignment horizontal="left" vertical="top" wrapText="1"/>
      <protection locked="0"/>
    </xf>
    <xf numFmtId="0" fontId="6" fillId="4" borderId="5" xfId="0" applyFont="1" applyFill="1" applyBorder="1" applyAlignment="1" applyProtection="1">
      <alignment horizontal="left" vertical="top" wrapText="1"/>
      <protection locked="0"/>
    </xf>
    <xf numFmtId="0" fontId="8" fillId="4" borderId="2" xfId="0" applyFont="1" applyFill="1" applyBorder="1" applyAlignment="1" applyProtection="1">
      <alignment horizontal="center" vertical="center"/>
      <protection locked="0"/>
    </xf>
    <xf numFmtId="0" fontId="8" fillId="4" borderId="12"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1" fillId="0" borderId="0" xfId="0" applyFont="1" applyAlignment="1">
      <alignment horizontal="center"/>
    </xf>
    <xf numFmtId="0" fontId="1" fillId="4" borderId="0" xfId="0" applyFont="1" applyFill="1" applyAlignment="1">
      <alignment horizontal="left"/>
    </xf>
    <xf numFmtId="0" fontId="200" fillId="0" borderId="0" xfId="0" applyFont="1" applyAlignment="1">
      <alignment horizontal="center"/>
    </xf>
    <xf numFmtId="0" fontId="1" fillId="0" borderId="0" xfId="0" applyNumberFormat="1" applyFont="1" applyAlignment="1">
      <alignment horizontal="justify" vertical="center"/>
    </xf>
    <xf numFmtId="0" fontId="1" fillId="0" borderId="1" xfId="0" applyFont="1" applyBorder="1" applyAlignment="1">
      <alignment horizontal="center" vertical="top"/>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4" borderId="0" xfId="0" applyNumberFormat="1" applyFont="1" applyFill="1" applyAlignment="1" applyProtection="1">
      <alignment horizontal="justify" vertical="center"/>
      <protection locked="0"/>
    </xf>
    <xf numFmtId="0" fontId="176" fillId="0" borderId="0" xfId="0" applyFont="1" applyAlignment="1">
      <alignment horizontal="left"/>
    </xf>
    <xf numFmtId="0" fontId="6" fillId="4" borderId="0" xfId="0" applyFont="1" applyFill="1" applyAlignment="1" applyProtection="1">
      <alignment horizontal="left"/>
      <protection locked="0"/>
    </xf>
    <xf numFmtId="0" fontId="24" fillId="4" borderId="0" xfId="0" applyNumberFormat="1" applyFont="1" applyFill="1" applyAlignment="1">
      <alignment horizontal="left" vertical="center"/>
    </xf>
    <xf numFmtId="0" fontId="15" fillId="4" borderId="0" xfId="0" applyNumberFormat="1" applyFont="1" applyFill="1" applyAlignment="1" applyProtection="1">
      <alignment horizontal="left" vertical="center"/>
      <protection locked="0"/>
    </xf>
    <xf numFmtId="0" fontId="12" fillId="4" borderId="0" xfId="0" applyFont="1" applyFill="1" applyAlignment="1">
      <alignment horizontal="left"/>
    </xf>
    <xf numFmtId="14" fontId="9" fillId="4" borderId="1" xfId="0" applyNumberFormat="1" applyFont="1" applyFill="1" applyBorder="1" applyAlignment="1" applyProtection="1">
      <alignment horizontal="center" vertical="top"/>
      <protection locked="0"/>
    </xf>
    <xf numFmtId="0" fontId="9" fillId="4" borderId="1" xfId="0" applyFont="1" applyFill="1" applyBorder="1" applyAlignment="1" applyProtection="1">
      <alignment horizontal="center" vertical="top"/>
      <protection locked="0"/>
    </xf>
    <xf numFmtId="0" fontId="15" fillId="4" borderId="0" xfId="0" applyNumberFormat="1" applyFont="1" applyFill="1" applyAlignment="1">
      <alignment horizontal="left" vertical="center"/>
    </xf>
    <xf numFmtId="0" fontId="200" fillId="0" borderId="0" xfId="0" applyFont="1" applyAlignment="1" applyProtection="1">
      <alignment horizontal="center"/>
      <protection hidden="1"/>
    </xf>
    <xf numFmtId="0" fontId="200" fillId="4" borderId="0" xfId="0" applyFont="1" applyFill="1" applyAlignment="1" applyProtection="1">
      <alignment horizontal="center"/>
      <protection hidden="1"/>
    </xf>
    <xf numFmtId="0" fontId="1" fillId="4" borderId="0" xfId="0" applyNumberFormat="1" applyFont="1" applyFill="1" applyAlignment="1" applyProtection="1">
      <alignment horizontal="justify" vertical="center"/>
      <protection hidden="1"/>
    </xf>
    <xf numFmtId="0" fontId="6" fillId="4" borderId="0" xfId="0" applyFont="1" applyFill="1" applyAlignment="1" applyProtection="1">
      <alignment horizontal="left"/>
      <protection hidden="1"/>
    </xf>
    <xf numFmtId="0" fontId="1" fillId="0" borderId="0" xfId="0" applyFont="1" applyAlignment="1" applyProtection="1">
      <alignment horizontal="center"/>
      <protection hidden="1"/>
    </xf>
    <xf numFmtId="0" fontId="1" fillId="0" borderId="2"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4" xfId="0" applyFont="1" applyBorder="1" applyAlignment="1" applyProtection="1">
      <alignment horizontal="justify" vertical="center"/>
      <protection hidden="1"/>
    </xf>
    <xf numFmtId="0" fontId="1" fillId="0" borderId="5" xfId="0" applyFont="1" applyBorder="1" applyAlignment="1" applyProtection="1">
      <alignment horizontal="justify" vertical="center"/>
      <protection hidden="1"/>
    </xf>
    <xf numFmtId="0" fontId="1" fillId="0" borderId="1" xfId="0" applyFont="1" applyBorder="1" applyAlignment="1" applyProtection="1">
      <alignment horizontal="center" vertical="top"/>
      <protection hidden="1"/>
    </xf>
    <xf numFmtId="0" fontId="1" fillId="4" borderId="13" xfId="0" applyFont="1" applyFill="1" applyBorder="1" applyAlignment="1" applyProtection="1">
      <alignment horizontal="center" vertical="center"/>
      <protection hidden="1"/>
    </xf>
    <xf numFmtId="0" fontId="1" fillId="4" borderId="0" xfId="0" applyFont="1" applyFill="1" applyAlignment="1" applyProtection="1">
      <alignment horizontal="left"/>
      <protection hidden="1"/>
    </xf>
    <xf numFmtId="0" fontId="1" fillId="0" borderId="13" xfId="0" applyFont="1" applyBorder="1" applyAlignment="1">
      <alignment horizontal="center" vertical="center"/>
    </xf>
    <xf numFmtId="0" fontId="1" fillId="0" borderId="0" xfId="0" applyNumberFormat="1" applyFont="1" applyAlignment="1" applyProtection="1">
      <alignment horizontal="left" vertical="center"/>
      <protection hidden="1"/>
    </xf>
    <xf numFmtId="0" fontId="1" fillId="3" borderId="1" xfId="0" applyNumberFormat="1" applyFont="1" applyFill="1" applyBorder="1" applyAlignment="1" applyProtection="1">
      <alignment horizontal="left" vertical="center"/>
      <protection locked="0"/>
    </xf>
    <xf numFmtId="0" fontId="6" fillId="3" borderId="1" xfId="0" applyFont="1" applyFill="1" applyBorder="1" applyAlignment="1" applyProtection="1">
      <alignment horizontal="left"/>
      <protection locked="0"/>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justify" vertical="center"/>
    </xf>
    <xf numFmtId="0" fontId="1" fillId="0" borderId="5" xfId="0" applyFont="1" applyBorder="1" applyAlignment="1">
      <alignment horizontal="justify" vertical="center"/>
    </xf>
    <xf numFmtId="0" fontId="0" fillId="4" borderId="0" xfId="0" applyFill="1" applyAlignment="1" applyProtection="1">
      <alignment horizontal="left" vertical="center"/>
      <protection hidden="1"/>
    </xf>
    <xf numFmtId="0" fontId="30" fillId="4" borderId="0" xfId="0" applyFont="1" applyFill="1" applyAlignment="1" applyProtection="1">
      <alignment horizontal="center" vertical="center"/>
      <protection hidden="1"/>
    </xf>
    <xf numFmtId="0" fontId="35" fillId="0" borderId="0" xfId="0" applyFont="1" applyBorder="1" applyAlignment="1">
      <alignment horizontal="center" vertical="center"/>
    </xf>
    <xf numFmtId="0" fontId="35" fillId="0" borderId="0" xfId="0" applyFont="1" applyBorder="1" applyAlignment="1">
      <alignment horizontal="left" vertical="center"/>
    </xf>
    <xf numFmtId="0" fontId="101" fillId="4" borderId="0" xfId="0" applyFont="1" applyFill="1" applyAlignment="1" applyProtection="1">
      <alignment horizontal="left"/>
      <protection locked="0"/>
    </xf>
    <xf numFmtId="0" fontId="180" fillId="4" borderId="0" xfId="0" applyFont="1" applyFill="1" applyAlignment="1" applyProtection="1">
      <alignment horizontal="left"/>
      <protection locked="0"/>
    </xf>
    <xf numFmtId="0" fontId="41" fillId="4" borderId="0" xfId="0" applyFont="1" applyFill="1" applyAlignment="1" applyProtection="1">
      <alignment horizontal="center" vertical="center" wrapText="1"/>
      <protection locked="0"/>
    </xf>
    <xf numFmtId="0" fontId="192" fillId="0" borderId="0" xfId="0" applyFont="1" applyAlignment="1">
      <alignment horizontal="center" vertical="center"/>
    </xf>
    <xf numFmtId="0" fontId="35" fillId="4" borderId="0" xfId="0" applyFont="1" applyFill="1" applyAlignment="1">
      <alignment horizontal="left" vertical="center"/>
    </xf>
    <xf numFmtId="0" fontId="34" fillId="4" borderId="0" xfId="0" applyFont="1" applyFill="1" applyAlignment="1">
      <alignment horizontal="left" vertical="center" wrapText="1"/>
    </xf>
    <xf numFmtId="0" fontId="100" fillId="4" borderId="0" xfId="0" applyFont="1" applyFill="1" applyAlignment="1" applyProtection="1">
      <alignment horizontal="left" vertical="center"/>
      <protection locked="0"/>
    </xf>
    <xf numFmtId="0" fontId="113" fillId="0" borderId="0" xfId="0" applyFont="1" applyAlignment="1">
      <alignment horizontal="center"/>
    </xf>
    <xf numFmtId="0" fontId="35" fillId="0" borderId="13" xfId="0" applyFont="1" applyBorder="1" applyAlignment="1">
      <alignment horizontal="left" vertical="center"/>
    </xf>
    <xf numFmtId="0" fontId="33" fillId="0" borderId="4" xfId="0" applyFont="1" applyBorder="1" applyAlignment="1">
      <alignment horizontal="center" vertical="top"/>
    </xf>
    <xf numFmtId="0" fontId="33" fillId="0" borderId="5" xfId="0" applyFont="1" applyBorder="1" applyAlignment="1">
      <alignment horizontal="center" vertical="top"/>
    </xf>
    <xf numFmtId="0" fontId="33" fillId="0" borderId="2" xfId="0" applyFont="1" applyBorder="1" applyAlignment="1">
      <alignment horizontal="center" vertical="top"/>
    </xf>
    <xf numFmtId="0" fontId="33" fillId="0" borderId="3" xfId="0" applyFont="1" applyBorder="1" applyAlignment="1">
      <alignment horizontal="center" vertical="top"/>
    </xf>
    <xf numFmtId="0" fontId="33" fillId="0" borderId="4" xfId="0" applyFont="1" applyBorder="1" applyAlignment="1">
      <alignment horizontal="center" vertical="top" wrapText="1"/>
    </xf>
    <xf numFmtId="0" fontId="33" fillId="0" borderId="5" xfId="0" applyFont="1" applyBorder="1" applyAlignment="1">
      <alignment horizontal="center" vertical="top" wrapText="1"/>
    </xf>
    <xf numFmtId="0" fontId="35" fillId="0" borderId="2" xfId="0" applyFont="1" applyBorder="1" applyAlignment="1">
      <alignment horizontal="center" vertical="top"/>
    </xf>
    <xf numFmtId="0" fontId="35" fillId="0" borderId="12" xfId="0" applyFont="1" applyBorder="1" applyAlignment="1">
      <alignment horizontal="center" vertical="top"/>
    </xf>
    <xf numFmtId="0" fontId="35" fillId="0" borderId="3" xfId="0" applyFont="1" applyBorder="1" applyAlignment="1">
      <alignment horizontal="center" vertical="top"/>
    </xf>
    <xf numFmtId="0" fontId="33" fillId="4" borderId="0" xfId="0" applyFont="1" applyFill="1" applyAlignment="1">
      <alignment horizontal="left" vertical="center" wrapText="1"/>
    </xf>
    <xf numFmtId="14" fontId="19" fillId="4" borderId="1" xfId="0" applyNumberFormat="1" applyFont="1" applyFill="1" applyBorder="1" applyAlignment="1" applyProtection="1">
      <alignment horizontal="center"/>
      <protection locked="0"/>
    </xf>
    <xf numFmtId="0" fontId="12" fillId="4" borderId="1" xfId="0" applyFont="1" applyFill="1" applyBorder="1" applyAlignment="1" applyProtection="1">
      <alignment horizontal="center"/>
      <protection locked="0"/>
    </xf>
    <xf numFmtId="0" fontId="95" fillId="0" borderId="0" xfId="0" applyFont="1" applyAlignment="1">
      <alignment horizontal="center" vertical="top" wrapText="1"/>
    </xf>
    <xf numFmtId="0" fontId="19" fillId="4" borderId="0" xfId="0" applyFont="1" applyFill="1" applyAlignment="1" applyProtection="1">
      <alignment horizontal="center"/>
      <protection locked="0"/>
    </xf>
    <xf numFmtId="0" fontId="12" fillId="4" borderId="2" xfId="0" applyFont="1" applyFill="1" applyBorder="1" applyAlignment="1" applyProtection="1">
      <alignment horizontal="left"/>
      <protection locked="0"/>
    </xf>
    <xf numFmtId="0" fontId="12" fillId="4" borderId="12" xfId="0" applyFont="1" applyFill="1" applyBorder="1" applyAlignment="1" applyProtection="1">
      <alignment horizontal="left"/>
      <protection locked="0"/>
    </xf>
    <xf numFmtId="0" fontId="12" fillId="4" borderId="3" xfId="0" applyFont="1" applyFill="1" applyBorder="1" applyAlignment="1" applyProtection="1">
      <alignment horizontal="left"/>
      <protection locked="0"/>
    </xf>
    <xf numFmtId="0" fontId="102" fillId="3" borderId="14" xfId="0" applyFont="1" applyFill="1" applyBorder="1" applyAlignment="1" applyProtection="1">
      <alignment horizontal="center" vertical="center"/>
      <protection locked="0"/>
    </xf>
    <xf numFmtId="0" fontId="154" fillId="0" borderId="4" xfId="0" applyFont="1" applyBorder="1" applyAlignment="1">
      <alignment horizontal="center" vertical="top" wrapText="1"/>
    </xf>
    <xf numFmtId="0" fontId="154" fillId="0" borderId="15" xfId="0" applyFont="1" applyBorder="1" applyAlignment="1">
      <alignment horizontal="center" vertical="top" wrapText="1"/>
    </xf>
    <xf numFmtId="0" fontId="154" fillId="0" borderId="5" xfId="0" applyFont="1" applyBorder="1" applyAlignment="1">
      <alignment horizontal="center" vertical="top" wrapText="1"/>
    </xf>
    <xf numFmtId="0" fontId="154" fillId="0" borderId="6" xfId="0" applyFont="1" applyBorder="1" applyAlignment="1">
      <alignment vertical="top" wrapText="1"/>
    </xf>
    <xf numFmtId="0" fontId="154" fillId="0" borderId="7" xfId="0" applyFont="1" applyBorder="1" applyAlignment="1">
      <alignment vertical="top" wrapText="1"/>
    </xf>
    <xf numFmtId="0" fontId="154" fillId="0" borderId="10" xfId="0" applyFont="1" applyBorder="1" applyAlignment="1">
      <alignment vertical="top" wrapText="1"/>
    </xf>
    <xf numFmtId="0" fontId="154" fillId="0" borderId="11" xfId="0" applyFont="1" applyBorder="1" applyAlignment="1">
      <alignment vertical="top" wrapText="1"/>
    </xf>
    <xf numFmtId="0" fontId="154" fillId="0" borderId="6" xfId="0" applyFont="1" applyBorder="1" applyAlignment="1">
      <alignment horizontal="center" vertical="top" wrapText="1"/>
    </xf>
    <xf numFmtId="0" fontId="154" fillId="0" borderId="13" xfId="0" applyFont="1" applyBorder="1" applyAlignment="1">
      <alignment wrapText="1"/>
    </xf>
    <xf numFmtId="0" fontId="154" fillId="0" borderId="10" xfId="0" applyFont="1" applyBorder="1" applyAlignment="1">
      <alignment horizontal="center" vertical="top" wrapText="1"/>
    </xf>
    <xf numFmtId="0" fontId="154" fillId="0" borderId="14" xfId="0" applyFont="1" applyBorder="1" applyAlignment="1">
      <alignment horizontal="center" vertical="top" wrapText="1"/>
    </xf>
    <xf numFmtId="0" fontId="154" fillId="0" borderId="7" xfId="0" applyFont="1" applyBorder="1" applyAlignment="1">
      <alignment horizontal="center" vertical="top" wrapText="1"/>
    </xf>
    <xf numFmtId="0" fontId="154" fillId="0" borderId="11" xfId="0" applyFont="1" applyBorder="1" applyAlignment="1">
      <alignment horizontal="center" vertical="top" wrapText="1"/>
    </xf>
    <xf numFmtId="0" fontId="154" fillId="0" borderId="5" xfId="0" applyFont="1" applyBorder="1" applyAlignment="1">
      <alignment horizontal="center" wrapText="1"/>
    </xf>
    <xf numFmtId="0" fontId="154" fillId="0" borderId="8" xfId="0" applyFont="1" applyBorder="1" applyAlignment="1">
      <alignment horizontal="center" vertical="top" wrapText="1"/>
    </xf>
    <xf numFmtId="0" fontId="154" fillId="0" borderId="9" xfId="0" applyFont="1" applyBorder="1" applyAlignment="1">
      <alignment horizontal="center" vertical="top" wrapText="1"/>
    </xf>
    <xf numFmtId="0" fontId="154" fillId="0" borderId="1" xfId="0" applyFont="1" applyBorder="1" applyAlignment="1">
      <alignment horizontal="center" vertical="top" wrapText="1"/>
    </xf>
    <xf numFmtId="0" fontId="154" fillId="0" borderId="1" xfId="0" applyFont="1" applyBorder="1" applyAlignment="1">
      <alignment horizontal="left" vertical="top" wrapText="1"/>
    </xf>
    <xf numFmtId="0" fontId="20" fillId="0" borderId="0" xfId="0" applyFont="1" applyAlignment="1">
      <alignment horizontal="center" vertical="center"/>
    </xf>
    <xf numFmtId="0" fontId="117" fillId="0" borderId="0" xfId="0" applyFont="1" applyAlignment="1">
      <alignment horizontal="center"/>
    </xf>
    <xf numFmtId="0" fontId="41" fillId="4" borderId="14" xfId="0" applyFont="1" applyFill="1" applyBorder="1" applyAlignment="1" applyProtection="1">
      <alignment horizontal="center"/>
      <protection locked="0"/>
    </xf>
    <xf numFmtId="0" fontId="102" fillId="0" borderId="6" xfId="0" applyFont="1" applyBorder="1" applyAlignment="1">
      <alignment horizontal="center" vertical="top" wrapText="1"/>
    </xf>
    <xf numFmtId="0" fontId="102" fillId="0" borderId="10" xfId="0" applyFont="1" applyBorder="1" applyAlignment="1">
      <alignment horizontal="center" vertical="top" wrapText="1"/>
    </xf>
    <xf numFmtId="0" fontId="102" fillId="0" borderId="4" xfId="0" applyFont="1" applyBorder="1" applyAlignment="1">
      <alignment horizontal="center" vertical="top" wrapText="1"/>
    </xf>
    <xf numFmtId="0" fontId="102" fillId="0" borderId="5" xfId="0" applyFont="1" applyBorder="1" applyAlignment="1">
      <alignment horizontal="center" vertical="top" wrapText="1"/>
    </xf>
    <xf numFmtId="0" fontId="103" fillId="0" borderId="4" xfId="0" applyFont="1" applyBorder="1" applyAlignment="1">
      <alignment horizontal="left" vertical="top" wrapText="1"/>
    </xf>
    <xf numFmtId="0" fontId="103" fillId="0" borderId="5" xfId="0" applyFont="1" applyBorder="1" applyAlignment="1">
      <alignment horizontal="left" vertical="top" wrapText="1"/>
    </xf>
    <xf numFmtId="0" fontId="102" fillId="0" borderId="1" xfId="0" applyFont="1" applyBorder="1" applyAlignment="1">
      <alignment horizontal="center" vertical="top"/>
    </xf>
    <xf numFmtId="0" fontId="31" fillId="4" borderId="0" xfId="0" applyFont="1" applyFill="1" applyAlignment="1" applyProtection="1">
      <alignment horizontal="left" vertical="center"/>
      <protection locked="0"/>
    </xf>
    <xf numFmtId="0" fontId="31" fillId="4" borderId="0" xfId="0" applyFont="1" applyFill="1" applyAlignment="1" applyProtection="1">
      <alignment horizontal="center" vertical="center"/>
      <protection locked="0"/>
    </xf>
    <xf numFmtId="0" fontId="31" fillId="0" borderId="0" xfId="0" applyFont="1" applyFill="1" applyAlignment="1">
      <alignment horizontal="center" vertical="center"/>
    </xf>
    <xf numFmtId="0" fontId="10" fillId="4" borderId="0" xfId="0" applyFont="1" applyFill="1" applyAlignment="1" applyProtection="1">
      <alignment horizontal="center" vertical="center"/>
      <protection locked="0"/>
    </xf>
    <xf numFmtId="0" fontId="33" fillId="0" borderId="13" xfId="0" applyFont="1" applyBorder="1" applyAlignment="1">
      <alignment horizontal="center" vertical="center"/>
    </xf>
    <xf numFmtId="0" fontId="35" fillId="4" borderId="6" xfId="0" applyFont="1" applyFill="1" applyBorder="1" applyAlignment="1" applyProtection="1">
      <alignment horizontal="center" vertical="top" wrapText="1"/>
      <protection locked="0"/>
    </xf>
    <xf numFmtId="0" fontId="35" fillId="4" borderId="13" xfId="0" applyFont="1" applyFill="1" applyBorder="1" applyAlignment="1" applyProtection="1">
      <alignment horizontal="center" vertical="top" wrapText="1"/>
      <protection locked="0"/>
    </xf>
    <xf numFmtId="0" fontId="35" fillId="4" borderId="7" xfId="0" applyFont="1" applyFill="1" applyBorder="1" applyAlignment="1" applyProtection="1">
      <alignment horizontal="center" vertical="top" wrapText="1"/>
      <protection locked="0"/>
    </xf>
    <xf numFmtId="0" fontId="35" fillId="4" borderId="8" xfId="0" applyFont="1" applyFill="1" applyBorder="1" applyAlignment="1" applyProtection="1">
      <alignment horizontal="center" vertical="top" wrapText="1"/>
      <protection locked="0"/>
    </xf>
    <xf numFmtId="0" fontId="35" fillId="4" borderId="0" xfId="0" applyFont="1" applyFill="1" applyBorder="1" applyAlignment="1" applyProtection="1">
      <alignment horizontal="center" vertical="top" wrapText="1"/>
      <protection locked="0"/>
    </xf>
    <xf numFmtId="0" fontId="35" fillId="4" borderId="9" xfId="0" applyFont="1" applyFill="1" applyBorder="1" applyAlignment="1" applyProtection="1">
      <alignment horizontal="center" vertical="top" wrapText="1"/>
      <protection locked="0"/>
    </xf>
    <xf numFmtId="0" fontId="35" fillId="4" borderId="10" xfId="0" applyFont="1" applyFill="1" applyBorder="1" applyAlignment="1" applyProtection="1">
      <alignment horizontal="center" vertical="top" wrapText="1"/>
      <protection locked="0"/>
    </xf>
    <xf numFmtId="0" fontId="35" fillId="4" borderId="14" xfId="0" applyFont="1" applyFill="1" applyBorder="1" applyAlignment="1" applyProtection="1">
      <alignment horizontal="center" vertical="top" wrapText="1"/>
      <protection locked="0"/>
    </xf>
    <xf numFmtId="0" fontId="35" fillId="4" borderId="11" xfId="0" applyFont="1" applyFill="1" applyBorder="1" applyAlignment="1" applyProtection="1">
      <alignment horizontal="center" vertical="top" wrapText="1"/>
      <protection locked="0"/>
    </xf>
    <xf numFmtId="0" fontId="33" fillId="0" borderId="1" xfId="0" applyFont="1" applyBorder="1" applyAlignment="1">
      <alignment horizontal="center"/>
    </xf>
    <xf numFmtId="0" fontId="33" fillId="0" borderId="2" xfId="0" applyFont="1" applyBorder="1" applyAlignment="1">
      <alignment horizontal="left"/>
    </xf>
    <xf numFmtId="0" fontId="33" fillId="0" borderId="12" xfId="0" applyFont="1" applyBorder="1" applyAlignment="1">
      <alignment horizontal="left"/>
    </xf>
    <xf numFmtId="0" fontId="33" fillId="0" borderId="3" xfId="0" applyFont="1" applyBorder="1" applyAlignment="1">
      <alignment horizontal="left"/>
    </xf>
    <xf numFmtId="0" fontId="112" fillId="0" borderId="13" xfId="0" applyFont="1" applyBorder="1" applyAlignment="1">
      <alignment horizontal="left"/>
    </xf>
    <xf numFmtId="0" fontId="41" fillId="0" borderId="1" xfId="0" applyFont="1" applyBorder="1" applyAlignment="1">
      <alignment horizontal="center" vertical="center"/>
    </xf>
    <xf numFmtId="0" fontId="98" fillId="4" borderId="1" xfId="0" applyFont="1" applyFill="1" applyBorder="1" applyAlignment="1">
      <alignment horizontal="center" vertical="center"/>
    </xf>
    <xf numFmtId="0" fontId="73" fillId="0" borderId="13" xfId="0" applyFont="1" applyBorder="1" applyAlignment="1">
      <alignment horizontal="center" vertical="center"/>
    </xf>
    <xf numFmtId="0" fontId="112" fillId="0" borderId="0" xfId="0" applyFont="1" applyAlignment="1">
      <alignment horizontal="left"/>
    </xf>
    <xf numFmtId="0" fontId="217" fillId="0" borderId="1" xfId="0" applyFont="1" applyBorder="1" applyAlignment="1">
      <alignment horizontal="center" vertical="top"/>
    </xf>
    <xf numFmtId="0" fontId="33" fillId="0" borderId="1" xfId="0" applyFont="1" applyBorder="1" applyAlignment="1">
      <alignment horizontal="center" vertical="top"/>
    </xf>
    <xf numFmtId="0" fontId="88" fillId="0" borderId="1" xfId="0" applyFont="1" applyBorder="1" applyAlignment="1">
      <alignment horizontal="center" vertical="top" wrapText="1"/>
    </xf>
    <xf numFmtId="0" fontId="88" fillId="0" borderId="1" xfId="0" applyFont="1" applyBorder="1" applyAlignment="1">
      <alignment horizontal="center" vertical="top"/>
    </xf>
    <xf numFmtId="0" fontId="155" fillId="0" borderId="1" xfId="0" applyFont="1" applyBorder="1" applyAlignment="1">
      <alignment vertical="center"/>
    </xf>
    <xf numFmtId="0" fontId="33" fillId="0" borderId="2" xfId="0" applyFont="1" applyBorder="1" applyAlignment="1">
      <alignment horizontal="center"/>
    </xf>
    <xf numFmtId="0" fontId="33" fillId="0" borderId="12" xfId="0" applyFont="1" applyBorder="1" applyAlignment="1">
      <alignment horizontal="center"/>
    </xf>
    <xf numFmtId="0" fontId="33" fillId="0" borderId="3" xfId="0" applyFont="1" applyBorder="1" applyAlignment="1">
      <alignment horizontal="center"/>
    </xf>
    <xf numFmtId="0" fontId="36" fillId="0" borderId="13" xfId="0" applyFont="1" applyBorder="1" applyAlignment="1">
      <alignment horizontal="left"/>
    </xf>
    <xf numFmtId="0" fontId="33" fillId="0" borderId="1" xfId="0" applyFont="1" applyBorder="1" applyAlignment="1">
      <alignment horizontal="center" vertical="center"/>
    </xf>
    <xf numFmtId="0" fontId="82" fillId="0" borderId="1" xfId="0" applyFont="1" applyBorder="1" applyAlignment="1">
      <alignment horizontal="center"/>
    </xf>
    <xf numFmtId="9" fontId="155" fillId="0" borderId="1" xfId="0" applyNumberFormat="1" applyFont="1" applyBorder="1" applyAlignment="1">
      <alignment horizontal="center" wrapText="1"/>
    </xf>
    <xf numFmtId="9" fontId="155" fillId="0" borderId="1" xfId="0" applyNumberFormat="1" applyFont="1" applyBorder="1" applyAlignment="1">
      <alignment horizontal="center"/>
    </xf>
    <xf numFmtId="0" fontId="155" fillId="0" borderId="6" xfId="0" applyFont="1" applyBorder="1" applyAlignment="1">
      <alignment horizontal="center" vertical="center" wrapText="1"/>
    </xf>
    <xf numFmtId="0" fontId="155" fillId="0" borderId="7" xfId="0" applyFont="1" applyBorder="1" applyAlignment="1">
      <alignment horizontal="center" vertical="center"/>
    </xf>
    <xf numFmtId="0" fontId="155" fillId="0" borderId="10" xfId="0" applyFont="1" applyBorder="1" applyAlignment="1">
      <alignment horizontal="center" vertical="center"/>
    </xf>
    <xf numFmtId="0" fontId="155" fillId="0" borderId="11" xfId="0" applyFont="1" applyBorder="1" applyAlignment="1">
      <alignment horizontal="center" vertical="center"/>
    </xf>
    <xf numFmtId="0" fontId="155" fillId="0" borderId="1" xfId="0" applyFont="1" applyBorder="1" applyAlignment="1">
      <alignment horizontal="left" vertical="center"/>
    </xf>
    <xf numFmtId="0" fontId="33" fillId="0" borderId="2" xfId="0" applyFont="1" applyBorder="1" applyAlignment="1">
      <alignment horizontal="left" vertical="center"/>
    </xf>
    <xf numFmtId="0" fontId="33" fillId="0" borderId="12" xfId="0" applyFont="1" applyBorder="1" applyAlignment="1">
      <alignment horizontal="left" vertical="center"/>
    </xf>
    <xf numFmtId="0" fontId="33" fillId="0" borderId="3" xfId="0" applyFont="1" applyBorder="1" applyAlignment="1">
      <alignment horizontal="left" vertical="center"/>
    </xf>
    <xf numFmtId="0" fontId="98" fillId="0" borderId="1" xfId="0" applyFont="1" applyBorder="1" applyAlignment="1">
      <alignment horizontal="center" vertical="top" wrapText="1"/>
    </xf>
    <xf numFmtId="0" fontId="98" fillId="0" borderId="1" xfId="0" applyFont="1" applyBorder="1" applyAlignment="1">
      <alignment horizontal="center" vertical="top"/>
    </xf>
    <xf numFmtId="0" fontId="98" fillId="0" borderId="2" xfId="0" applyFont="1" applyBorder="1" applyAlignment="1">
      <alignment horizontal="center" vertical="top" wrapText="1"/>
    </xf>
    <xf numFmtId="0" fontId="98" fillId="0" borderId="12" xfId="0" applyFont="1" applyBorder="1" applyAlignment="1">
      <alignment horizontal="center" vertical="top" wrapText="1"/>
    </xf>
    <xf numFmtId="0" fontId="98" fillId="0" borderId="3" xfId="0" applyFont="1" applyBorder="1" applyAlignment="1">
      <alignment horizontal="center" vertical="top" wrapText="1"/>
    </xf>
    <xf numFmtId="14" fontId="34" fillId="4" borderId="0" xfId="0" applyNumberFormat="1" applyFont="1" applyFill="1" applyAlignment="1" applyProtection="1">
      <alignment horizontal="left" vertical="center"/>
      <protection locked="0"/>
    </xf>
    <xf numFmtId="0" fontId="33" fillId="0" borderId="0" xfId="0" applyFont="1" applyAlignment="1">
      <alignment horizontal="right"/>
    </xf>
    <xf numFmtId="0" fontId="35" fillId="4" borderId="1" xfId="0" applyFont="1" applyFill="1" applyBorder="1" applyAlignment="1" applyProtection="1">
      <alignment horizontal="center" vertical="center"/>
      <protection locked="0"/>
    </xf>
    <xf numFmtId="0" fontId="33" fillId="4" borderId="2" xfId="0" applyFont="1" applyFill="1" applyBorder="1" applyAlignment="1" applyProtection="1">
      <alignment horizontal="center" vertical="center"/>
      <protection locked="0"/>
    </xf>
    <xf numFmtId="0" fontId="33" fillId="4" borderId="3" xfId="0" applyFont="1" applyFill="1" applyBorder="1" applyAlignment="1" applyProtection="1">
      <alignment horizontal="center" vertical="center"/>
      <protection locked="0"/>
    </xf>
    <xf numFmtId="0" fontId="79" fillId="0" borderId="0" xfId="0" applyFont="1" applyAlignment="1">
      <alignment horizontal="center" vertical="top"/>
    </xf>
    <xf numFmtId="0" fontId="33" fillId="4" borderId="0" xfId="0" applyFont="1" applyFill="1" applyAlignment="1" applyProtection="1">
      <alignment horizontal="center"/>
      <protection locked="0"/>
    </xf>
    <xf numFmtId="0" fontId="155" fillId="0" borderId="0" xfId="0" applyFont="1" applyAlignment="1">
      <alignment horizontal="left"/>
    </xf>
    <xf numFmtId="168" fontId="108" fillId="4" borderId="1" xfId="0" applyNumberFormat="1" applyFont="1" applyFill="1" applyBorder="1" applyAlignment="1" applyProtection="1">
      <alignment horizontal="center"/>
    </xf>
    <xf numFmtId="168" fontId="108" fillId="4" borderId="5" xfId="0" applyNumberFormat="1" applyFont="1" applyFill="1" applyBorder="1" applyAlignment="1" applyProtection="1">
      <alignment horizontal="center"/>
    </xf>
    <xf numFmtId="0" fontId="33" fillId="0" borderId="9" xfId="0" applyFont="1" applyBorder="1" applyAlignment="1">
      <alignment horizontal="left"/>
    </xf>
    <xf numFmtId="0" fontId="33" fillId="4" borderId="5" xfId="0" applyFont="1" applyFill="1" applyBorder="1" applyAlignment="1" applyProtection="1">
      <alignment horizontal="center"/>
      <protection locked="0"/>
    </xf>
    <xf numFmtId="0" fontId="106" fillId="4" borderId="0" xfId="0" applyFont="1" applyFill="1" applyAlignment="1">
      <alignment horizontal="left"/>
    </xf>
    <xf numFmtId="0" fontId="33" fillId="4" borderId="1" xfId="0" applyFont="1" applyFill="1" applyBorder="1" applyAlignment="1" applyProtection="1">
      <alignment horizontal="center"/>
      <protection locked="0"/>
    </xf>
    <xf numFmtId="0" fontId="35" fillId="0" borderId="0" xfId="0" applyFont="1" applyAlignment="1">
      <alignment horizontal="center" vertical="center"/>
    </xf>
    <xf numFmtId="0" fontId="35" fillId="4" borderId="1" xfId="0" applyFont="1" applyFill="1" applyBorder="1" applyAlignment="1" applyProtection="1">
      <alignment horizontal="left" vertical="center"/>
    </xf>
    <xf numFmtId="0" fontId="35" fillId="4" borderId="5" xfId="0" applyFont="1" applyFill="1" applyBorder="1" applyAlignment="1" applyProtection="1">
      <alignment horizontal="left" vertical="center"/>
    </xf>
    <xf numFmtId="0" fontId="72" fillId="4" borderId="0" xfId="0" applyFont="1" applyFill="1" applyAlignment="1" applyProtection="1">
      <alignment horizontal="left" vertical="center" wrapText="1"/>
      <protection locked="0"/>
    </xf>
    <xf numFmtId="0" fontId="88" fillId="0" borderId="0" xfId="0" applyFont="1" applyAlignment="1">
      <alignment horizontal="left" vertical="center"/>
    </xf>
    <xf numFmtId="0" fontId="217" fillId="0" borderId="14" xfId="0" applyFont="1" applyBorder="1" applyAlignment="1">
      <alignment horizontal="left"/>
    </xf>
    <xf numFmtId="0" fontId="30" fillId="4" borderId="0" xfId="0" applyFont="1" applyFill="1" applyAlignment="1" applyProtection="1">
      <alignment horizontal="left"/>
      <protection locked="0"/>
    </xf>
    <xf numFmtId="0" fontId="184" fillId="0" borderId="0" xfId="0" applyFont="1" applyAlignment="1">
      <alignment horizontal="center"/>
    </xf>
    <xf numFmtId="0" fontId="30" fillId="4" borderId="0" xfId="0" applyNumberFormat="1" applyFont="1" applyFill="1" applyAlignment="1" applyProtection="1">
      <alignment horizontal="left" vertical="top" wrapText="1"/>
      <protection locked="0"/>
    </xf>
    <xf numFmtId="0" fontId="28" fillId="4" borderId="0" xfId="0" applyFont="1" applyFill="1" applyAlignment="1" applyProtection="1">
      <alignment horizontal="center"/>
      <protection locked="0"/>
    </xf>
    <xf numFmtId="0" fontId="30" fillId="4" borderId="0" xfId="0" applyFont="1" applyFill="1" applyAlignment="1" applyProtection="1">
      <alignment horizontal="left" vertical="top" wrapText="1"/>
      <protection locked="0"/>
    </xf>
    <xf numFmtId="0" fontId="30" fillId="4" borderId="0" xfId="0" applyNumberFormat="1" applyFont="1" applyFill="1" applyAlignment="1" applyProtection="1">
      <alignment horizontal="left" vertical="top"/>
      <protection locked="0"/>
    </xf>
    <xf numFmtId="0" fontId="185" fillId="0" borderId="0" xfId="0" applyFont="1" applyAlignment="1">
      <alignment horizontal="center" vertical="center"/>
    </xf>
    <xf numFmtId="0" fontId="185" fillId="0" borderId="0" xfId="0" applyFont="1" applyAlignment="1">
      <alignment horizontal="center"/>
    </xf>
    <xf numFmtId="0" fontId="0" fillId="0" borderId="0" xfId="0" applyAlignment="1">
      <alignment horizontal="center"/>
    </xf>
    <xf numFmtId="0" fontId="12" fillId="0" borderId="0" xfId="0" applyFont="1" applyAlignment="1">
      <alignment horizontal="left" vertical="center"/>
    </xf>
    <xf numFmtId="0" fontId="12" fillId="0" borderId="0" xfId="0" applyFont="1" applyAlignment="1" applyProtection="1">
      <alignment horizontal="left"/>
      <protection locked="0"/>
    </xf>
    <xf numFmtId="0" fontId="27" fillId="0" borderId="0" xfId="0" applyFont="1" applyAlignment="1" applyProtection="1">
      <alignment horizontal="left"/>
      <protection locked="0"/>
    </xf>
    <xf numFmtId="0" fontId="20" fillId="0" borderId="0" xfId="0" applyFont="1" applyAlignment="1" applyProtection="1">
      <alignment horizontal="left" vertical="top" wrapText="1"/>
      <protection locked="0"/>
    </xf>
    <xf numFmtId="0" fontId="20" fillId="4" borderId="0" xfId="0" applyFont="1" applyFill="1" applyAlignment="1" applyProtection="1">
      <alignment horizontal="left"/>
      <protection locked="0"/>
    </xf>
    <xf numFmtId="0" fontId="20" fillId="4" borderId="0" xfId="0" applyFont="1" applyFill="1" applyAlignment="1" applyProtection="1">
      <alignment horizontal="left" vertical="top" wrapText="1"/>
      <protection locked="0"/>
    </xf>
    <xf numFmtId="0" fontId="12" fillId="0" borderId="0" xfId="0" applyFont="1" applyAlignment="1" applyProtection="1">
      <alignment horizontal="left" vertical="center"/>
      <protection locked="0"/>
    </xf>
    <xf numFmtId="0" fontId="22" fillId="0" borderId="0" xfId="0" applyFont="1" applyFill="1" applyAlignment="1">
      <alignment horizontal="left"/>
    </xf>
    <xf numFmtId="0" fontId="28" fillId="0" borderId="0" xfId="0" applyFont="1" applyFill="1" applyAlignment="1">
      <alignment horizontal="left"/>
    </xf>
    <xf numFmtId="0" fontId="21" fillId="0" borderId="0" xfId="0" applyFont="1" applyFill="1" applyAlignment="1">
      <alignment horizontal="center"/>
    </xf>
    <xf numFmtId="0" fontId="192" fillId="0" borderId="0" xfId="0" applyFont="1" applyFill="1" applyAlignment="1">
      <alignment horizontal="center" vertical="center"/>
    </xf>
    <xf numFmtId="0" fontId="21" fillId="0" borderId="1" xfId="0" applyFont="1" applyFill="1" applyBorder="1" applyAlignment="1">
      <alignment horizontal="center" vertical="center" wrapText="1"/>
    </xf>
    <xf numFmtId="0" fontId="27" fillId="0" borderId="0" xfId="0" applyFont="1" applyFill="1" applyAlignment="1">
      <alignment horizontal="center" vertical="center"/>
    </xf>
    <xf numFmtId="0" fontId="27" fillId="0" borderId="0" xfId="0" applyFont="1" applyFill="1" applyAlignment="1">
      <alignment horizontal="center"/>
    </xf>
    <xf numFmtId="0" fontId="21" fillId="0" borderId="0" xfId="0" applyFont="1" applyFill="1" applyAlignment="1">
      <alignment horizontal="left"/>
    </xf>
    <xf numFmtId="0" fontId="21" fillId="6" borderId="0" xfId="0" applyFont="1" applyFill="1" applyAlignment="1">
      <alignment horizontal="left" vertical="top" wrapText="1"/>
    </xf>
    <xf numFmtId="0" fontId="21" fillId="6" borderId="9" xfId="0" applyFont="1" applyFill="1" applyBorder="1" applyAlignment="1">
      <alignment horizontal="left" vertical="top" wrapText="1"/>
    </xf>
    <xf numFmtId="0" fontId="23" fillId="0" borderId="0" xfId="0" applyFont="1" applyFill="1" applyAlignment="1">
      <alignment horizontal="left"/>
    </xf>
    <xf numFmtId="0" fontId="28" fillId="0" borderId="0" xfId="0" applyFont="1" applyFill="1" applyAlignment="1">
      <alignment horizontal="center"/>
    </xf>
    <xf numFmtId="0" fontId="21" fillId="0" borderId="0" xfId="0" applyFont="1" applyAlignment="1">
      <alignment horizontal="left" vertical="top"/>
    </xf>
    <xf numFmtId="14" fontId="28" fillId="0" borderId="0" xfId="0" applyNumberFormat="1" applyFont="1" applyAlignment="1">
      <alignment horizontal="left" vertical="top"/>
    </xf>
    <xf numFmtId="0" fontId="28" fillId="0" borderId="0" xfId="0" applyFont="1" applyAlignment="1">
      <alignment horizontal="left" vertical="top"/>
    </xf>
    <xf numFmtId="14" fontId="28" fillId="0" borderId="0" xfId="0" applyNumberFormat="1" applyFont="1" applyFill="1" applyAlignment="1">
      <alignment horizontal="left"/>
    </xf>
    <xf numFmtId="0" fontId="21" fillId="0" borderId="0" xfId="0" applyFont="1" applyFill="1" applyAlignment="1">
      <alignment horizontal="left" wrapText="1"/>
    </xf>
    <xf numFmtId="0" fontId="19" fillId="0" borderId="0" xfId="0" applyFont="1" applyFill="1" applyAlignment="1">
      <alignment horizontal="left"/>
    </xf>
    <xf numFmtId="0" fontId="27" fillId="0" borderId="0" xfId="0" applyFont="1" applyAlignment="1">
      <alignment horizontal="center" vertical="top"/>
    </xf>
    <xf numFmtId="0" fontId="28" fillId="0" borderId="2" xfId="0" applyFont="1" applyBorder="1" applyAlignment="1">
      <alignment horizontal="center" vertical="top"/>
    </xf>
    <xf numFmtId="0" fontId="28" fillId="0" borderId="3" xfId="0" applyFont="1" applyBorder="1" applyAlignment="1">
      <alignment horizontal="center" vertical="top"/>
    </xf>
    <xf numFmtId="0" fontId="21" fillId="0" borderId="14" xfId="0" applyFont="1" applyBorder="1" applyAlignment="1">
      <alignment horizontal="center" vertical="top"/>
    </xf>
    <xf numFmtId="0" fontId="21" fillId="0" borderId="2" xfId="0" applyFont="1" applyBorder="1" applyAlignment="1">
      <alignment horizontal="center" vertical="top"/>
    </xf>
    <xf numFmtId="0" fontId="21" fillId="0" borderId="3" xfId="0" applyFont="1" applyBorder="1" applyAlignment="1">
      <alignment horizontal="center" vertical="top"/>
    </xf>
    <xf numFmtId="14" fontId="28" fillId="0" borderId="2" xfId="0" applyNumberFormat="1" applyFont="1" applyBorder="1" applyAlignment="1">
      <alignment horizontal="center" vertical="top"/>
    </xf>
    <xf numFmtId="14" fontId="28" fillId="0" borderId="3" xfId="0" applyNumberFormat="1" applyFont="1" applyBorder="1" applyAlignment="1">
      <alignment horizontal="center" vertical="top"/>
    </xf>
    <xf numFmtId="0" fontId="23" fillId="0" borderId="2" xfId="0" applyFont="1" applyFill="1" applyBorder="1" applyAlignment="1">
      <alignment horizontal="center"/>
    </xf>
    <xf numFmtId="0" fontId="23" fillId="0" borderId="3" xfId="0" applyFont="1" applyFill="1" applyBorder="1" applyAlignment="1">
      <alignment horizontal="center"/>
    </xf>
    <xf numFmtId="0" fontId="33" fillId="0" borderId="0" xfId="0" applyFont="1" applyAlignment="1">
      <alignment vertical="center"/>
    </xf>
    <xf numFmtId="0" fontId="33" fillId="0" borderId="0" xfId="0" applyFont="1" applyAlignment="1" applyProtection="1">
      <alignment horizontal="left"/>
      <protection locked="0"/>
    </xf>
    <xf numFmtId="0" fontId="33" fillId="0" borderId="0" xfId="0" applyFont="1" applyAlignment="1" applyProtection="1">
      <alignment horizontal="center"/>
      <protection locked="0"/>
    </xf>
    <xf numFmtId="0" fontId="35" fillId="4" borderId="0" xfId="0" applyFont="1" applyFill="1" applyAlignment="1" applyProtection="1">
      <alignment horizontal="left"/>
      <protection locked="0"/>
    </xf>
    <xf numFmtId="0" fontId="35" fillId="0" borderId="14" xfId="0" applyFont="1" applyBorder="1" applyAlignment="1">
      <alignment horizontal="center" vertical="center"/>
    </xf>
    <xf numFmtId="0" fontId="35" fillId="0" borderId="0" xfId="0" applyFont="1" applyAlignment="1">
      <alignment horizontal="left"/>
    </xf>
    <xf numFmtId="0" fontId="25" fillId="0" borderId="0" xfId="0" applyFont="1" applyBorder="1" applyAlignment="1">
      <alignment horizontal="center" vertical="top" wrapText="1"/>
    </xf>
    <xf numFmtId="0" fontId="18" fillId="0" borderId="0" xfId="0" applyFont="1" applyBorder="1" applyAlignment="1">
      <alignment horizontal="center"/>
    </xf>
    <xf numFmtId="0" fontId="18" fillId="0" borderId="0" xfId="0" applyFont="1" applyBorder="1" applyAlignment="1">
      <alignment horizontal="center" vertical="center"/>
    </xf>
    <xf numFmtId="0" fontId="42" fillId="0" borderId="0" xfId="0" applyFont="1" applyBorder="1" applyAlignment="1">
      <alignment horizontal="center" vertical="center"/>
    </xf>
    <xf numFmtId="0" fontId="25" fillId="3" borderId="0" xfId="0" applyFont="1" applyFill="1" applyBorder="1" applyAlignment="1" applyProtection="1">
      <alignment horizontal="left" vertical="top" wrapText="1"/>
      <protection locked="0"/>
    </xf>
    <xf numFmtId="0" fontId="121" fillId="0" borderId="0" xfId="0" applyFont="1" applyBorder="1" applyAlignment="1">
      <alignment horizontal="center" vertical="top"/>
    </xf>
    <xf numFmtId="0" fontId="44" fillId="0" borderId="0" xfId="0" applyFont="1" applyBorder="1" applyAlignment="1">
      <alignment horizontal="center" vertical="top"/>
    </xf>
    <xf numFmtId="0" fontId="123" fillId="3" borderId="0" xfId="0" applyFont="1" applyFill="1" applyBorder="1" applyAlignment="1" applyProtection="1">
      <alignment horizontal="center"/>
      <protection locked="0"/>
    </xf>
    <xf numFmtId="0" fontId="85" fillId="0" borderId="1" xfId="0" applyFont="1" applyBorder="1" applyAlignment="1">
      <alignment horizontal="center" vertical="center"/>
    </xf>
    <xf numFmtId="0" fontId="85" fillId="0" borderId="1" xfId="0" applyFont="1" applyBorder="1" applyAlignment="1">
      <alignment horizontal="center"/>
    </xf>
    <xf numFmtId="0" fontId="85" fillId="0" borderId="1" xfId="0" applyFont="1" applyBorder="1" applyAlignment="1">
      <alignment horizontal="center" vertical="center" wrapText="1"/>
    </xf>
    <xf numFmtId="16" fontId="29"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25" fillId="0" borderId="0" xfId="0" applyFont="1" applyBorder="1" applyAlignment="1">
      <alignment horizontal="center"/>
    </xf>
    <xf numFmtId="0" fontId="139" fillId="0" borderId="0" xfId="0" applyFont="1" applyAlignment="1">
      <alignment horizontal="center"/>
    </xf>
    <xf numFmtId="0" fontId="0" fillId="3" borderId="0" xfId="0" applyFill="1" applyBorder="1" applyAlignment="1" applyProtection="1">
      <alignment horizontal="center"/>
      <protection locked="0"/>
    </xf>
    <xf numFmtId="0" fontId="36" fillId="0" borderId="1" xfId="0" applyFont="1" applyBorder="1" applyAlignment="1">
      <alignment horizontal="center" vertical="center" wrapText="1"/>
    </xf>
    <xf numFmtId="0" fontId="35" fillId="0" borderId="0" xfId="0" applyFont="1" applyBorder="1" applyAlignment="1">
      <alignment horizontal="center"/>
    </xf>
    <xf numFmtId="0" fontId="43" fillId="0" borderId="1" xfId="0" applyFont="1" applyBorder="1" applyAlignment="1">
      <alignment horizontal="center" vertical="center"/>
    </xf>
    <xf numFmtId="0" fontId="36" fillId="0" borderId="1" xfId="0" applyFont="1" applyBorder="1" applyAlignment="1">
      <alignment horizontal="center" vertical="top" wrapText="1"/>
    </xf>
    <xf numFmtId="0" fontId="92" fillId="0" borderId="1"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5" xfId="0" applyFont="1" applyBorder="1" applyAlignment="1">
      <alignment horizontal="center" vertical="center" wrapText="1"/>
    </xf>
    <xf numFmtId="0" fontId="43" fillId="3" borderId="0" xfId="0" applyFont="1" applyFill="1" applyBorder="1" applyAlignment="1" applyProtection="1">
      <alignment horizontal="left"/>
      <protection locked="0"/>
    </xf>
    <xf numFmtId="0" fontId="76" fillId="3" borderId="12" xfId="0" applyFont="1" applyFill="1" applyBorder="1" applyAlignment="1" applyProtection="1">
      <alignment horizontal="left" vertical="center" wrapText="1"/>
      <protection locked="0"/>
    </xf>
    <xf numFmtId="49" fontId="120" fillId="3" borderId="1" xfId="0" applyNumberFormat="1" applyFont="1" applyFill="1" applyBorder="1" applyAlignment="1" applyProtection="1">
      <alignment horizontal="center" vertical="center" wrapText="1"/>
      <protection locked="0"/>
    </xf>
    <xf numFmtId="0" fontId="108" fillId="3" borderId="1" xfId="0" applyFont="1" applyFill="1" applyBorder="1" applyAlignment="1" applyProtection="1">
      <alignment horizontal="center" vertical="center" wrapText="1"/>
      <protection locked="0"/>
    </xf>
    <xf numFmtId="0" fontId="140" fillId="3" borderId="1" xfId="0" applyFont="1" applyFill="1" applyBorder="1" applyAlignment="1" applyProtection="1">
      <alignment horizontal="center" vertical="center" wrapText="1"/>
      <protection locked="0"/>
    </xf>
    <xf numFmtId="0" fontId="76" fillId="0" borderId="1" xfId="0" applyFont="1" applyBorder="1" applyAlignment="1">
      <alignment horizontal="left" vertical="center" wrapText="1"/>
    </xf>
    <xf numFmtId="0" fontId="143" fillId="3" borderId="1" xfId="0" applyFont="1" applyFill="1" applyBorder="1" applyAlignment="1" applyProtection="1">
      <alignment horizontal="center" vertical="center"/>
      <protection locked="0"/>
    </xf>
    <xf numFmtId="0" fontId="144" fillId="3" borderId="1" xfId="0" applyFont="1" applyFill="1" applyBorder="1" applyAlignment="1" applyProtection="1">
      <alignment horizontal="center" vertical="center"/>
      <protection locked="0"/>
    </xf>
    <xf numFmtId="0" fontId="90" fillId="0" borderId="1" xfId="0" applyFont="1" applyBorder="1" applyAlignment="1">
      <alignment horizontal="left" vertical="center" wrapText="1"/>
    </xf>
    <xf numFmtId="0" fontId="145" fillId="3" borderId="1" xfId="0" applyFont="1" applyFill="1" applyBorder="1" applyAlignment="1" applyProtection="1">
      <alignment horizontal="center" vertical="center"/>
      <protection locked="0"/>
    </xf>
    <xf numFmtId="0" fontId="100" fillId="0" borderId="0" xfId="0" applyFont="1" applyBorder="1" applyAlignment="1">
      <alignment horizontal="center"/>
    </xf>
    <xf numFmtId="0" fontId="102" fillId="3" borderId="0" xfId="0" applyFont="1" applyFill="1" applyBorder="1" applyAlignment="1" applyProtection="1">
      <alignment horizontal="center"/>
      <protection locked="0"/>
    </xf>
    <xf numFmtId="0" fontId="41" fillId="0" borderId="1" xfId="0" applyFont="1" applyBorder="1" applyAlignment="1">
      <alignment horizontal="center" vertical="center" wrapText="1"/>
    </xf>
    <xf numFmtId="0" fontId="102" fillId="0" borderId="1" xfId="0" applyFont="1" applyBorder="1" applyAlignment="1">
      <alignment horizontal="center" vertical="center" wrapText="1"/>
    </xf>
    <xf numFmtId="0" fontId="142" fillId="3" borderId="1" xfId="0" applyFont="1" applyFill="1" applyBorder="1" applyAlignment="1" applyProtection="1">
      <alignment horizontal="center" vertical="center"/>
      <protection locked="0"/>
    </xf>
    <xf numFmtId="0" fontId="82" fillId="0" borderId="1" xfId="0" applyFont="1" applyBorder="1" applyAlignment="1">
      <alignment horizontal="center" vertical="center"/>
    </xf>
    <xf numFmtId="0" fontId="146" fillId="0" borderId="1" xfId="0" applyFont="1" applyBorder="1" applyAlignment="1">
      <alignment horizontal="center" vertical="center"/>
    </xf>
    <xf numFmtId="0" fontId="76" fillId="0" borderId="1" xfId="0" applyFont="1" applyBorder="1" applyAlignment="1">
      <alignment horizontal="center" vertical="center" wrapText="1"/>
    </xf>
    <xf numFmtId="0" fontId="153" fillId="0" borderId="1" xfId="0" applyFont="1" applyBorder="1" applyAlignment="1">
      <alignment horizontal="left" vertical="top" wrapText="1"/>
    </xf>
    <xf numFmtId="0" fontId="110" fillId="3" borderId="1" xfId="0" applyFont="1" applyFill="1" applyBorder="1" applyAlignment="1" applyProtection="1">
      <alignment horizontal="center" vertical="center"/>
      <protection locked="0"/>
    </xf>
    <xf numFmtId="0" fontId="148" fillId="0" borderId="1" xfId="0" applyFont="1" applyBorder="1" applyAlignment="1">
      <alignment horizontal="center" vertical="center"/>
    </xf>
    <xf numFmtId="0" fontId="149" fillId="0" borderId="1" xfId="0" applyFont="1" applyBorder="1" applyAlignment="1">
      <alignment horizontal="center" vertical="center"/>
    </xf>
    <xf numFmtId="0" fontId="76" fillId="0" borderId="1" xfId="0" applyFont="1" applyBorder="1" applyAlignment="1">
      <alignment horizontal="left" vertical="center"/>
    </xf>
    <xf numFmtId="0" fontId="76" fillId="0" borderId="1" xfId="0" applyFont="1" applyBorder="1" applyAlignment="1">
      <alignment horizontal="center" vertical="center"/>
    </xf>
    <xf numFmtId="0" fontId="76" fillId="3" borderId="1" xfId="0" applyFont="1" applyFill="1" applyBorder="1" applyAlignment="1" applyProtection="1">
      <alignment horizontal="center" vertical="center"/>
      <protection locked="0"/>
    </xf>
    <xf numFmtId="0" fontId="102" fillId="3" borderId="1" xfId="0" applyFont="1" applyFill="1" applyBorder="1" applyAlignment="1" applyProtection="1">
      <alignment horizontal="center" vertical="center"/>
      <protection locked="0"/>
    </xf>
    <xf numFmtId="0" fontId="100" fillId="3" borderId="1" xfId="0" applyFont="1" applyFill="1" applyBorder="1" applyAlignment="1" applyProtection="1">
      <alignment horizontal="center" vertical="center"/>
      <protection locked="0"/>
    </xf>
    <xf numFmtId="49" fontId="41" fillId="3" borderId="1" xfId="0" applyNumberFormat="1" applyFont="1" applyFill="1" applyBorder="1" applyAlignment="1" applyProtection="1">
      <alignment horizontal="center" vertical="center" wrapText="1"/>
      <protection locked="0"/>
    </xf>
    <xf numFmtId="0" fontId="152" fillId="3" borderId="1" xfId="0" applyFont="1" applyFill="1" applyBorder="1" applyAlignment="1" applyProtection="1">
      <alignment horizontal="left" vertical="top" wrapText="1"/>
      <protection locked="0"/>
    </xf>
    <xf numFmtId="0" fontId="150" fillId="3" borderId="1" xfId="0" applyFont="1" applyFill="1" applyBorder="1" applyAlignment="1" applyProtection="1">
      <alignment horizontal="left" vertical="top" wrapText="1"/>
      <protection locked="0"/>
    </xf>
    <xf numFmtId="0" fontId="151" fillId="0" borderId="0" xfId="0" applyFont="1" applyBorder="1" applyAlignment="1">
      <alignment horizontal="center"/>
    </xf>
    <xf numFmtId="0" fontId="102" fillId="0" borderId="14" xfId="0" applyFont="1" applyBorder="1" applyAlignment="1">
      <alignment horizontal="right"/>
    </xf>
    <xf numFmtId="0" fontId="103" fillId="0" borderId="0" xfId="0" applyFont="1" applyBorder="1" applyAlignment="1">
      <alignment horizontal="center" vertical="center"/>
    </xf>
    <xf numFmtId="0" fontId="33" fillId="0" borderId="4" xfId="0" applyFont="1" applyBorder="1" applyAlignment="1">
      <alignment horizontal="center" wrapText="1"/>
    </xf>
    <xf numFmtId="0" fontId="33" fillId="0" borderId="5" xfId="0" applyFont="1" applyBorder="1" applyAlignment="1">
      <alignment horizontal="center" wrapText="1"/>
    </xf>
    <xf numFmtId="0" fontId="30" fillId="0" borderId="0" xfId="0" applyFont="1" applyAlignment="1">
      <alignment horizontal="left" vertical="center"/>
    </xf>
    <xf numFmtId="0" fontId="21" fillId="4" borderId="0" xfId="0" applyFont="1" applyFill="1" applyAlignment="1">
      <alignment horizontal="left" vertical="center"/>
    </xf>
    <xf numFmtId="0" fontId="102" fillId="0" borderId="0" xfId="0" applyFont="1" applyAlignment="1">
      <alignment horizontal="center" vertical="top"/>
    </xf>
    <xf numFmtId="0" fontId="14" fillId="0" borderId="0" xfId="0" applyFont="1" applyAlignment="1">
      <alignment horizontal="center" vertical="center"/>
    </xf>
    <xf numFmtId="0" fontId="84" fillId="0" borderId="0" xfId="0" applyFont="1" applyAlignment="1">
      <alignment horizontal="center" vertical="center"/>
    </xf>
    <xf numFmtId="0" fontId="147" fillId="0" borderId="0" xfId="0" applyFont="1" applyAlignment="1">
      <alignment horizontal="center" vertical="center"/>
    </xf>
    <xf numFmtId="0" fontId="102" fillId="3" borderId="0" xfId="0" applyFont="1" applyFill="1" applyAlignment="1" applyProtection="1">
      <alignment horizontal="center" vertical="top"/>
      <protection locked="0"/>
    </xf>
    <xf numFmtId="0" fontId="182" fillId="0" borderId="0" xfId="0" applyFont="1" applyAlignment="1">
      <alignment horizontal="left" vertical="center"/>
    </xf>
    <xf numFmtId="0" fontId="80" fillId="0" borderId="0" xfId="0" applyFont="1" applyAlignment="1">
      <alignment horizontal="left" vertical="top" wrapText="1"/>
    </xf>
    <xf numFmtId="0" fontId="37" fillId="3" borderId="0" xfId="0" applyFont="1" applyFill="1" applyAlignment="1" applyProtection="1">
      <alignment horizontal="center" vertical="top"/>
      <protection locked="0"/>
    </xf>
    <xf numFmtId="0" fontId="36" fillId="3" borderId="0" xfId="0" applyFont="1" applyFill="1" applyAlignment="1">
      <alignment horizontal="center" vertical="center" wrapText="1"/>
    </xf>
    <xf numFmtId="0" fontId="79" fillId="4" borderId="0" xfId="0" applyFont="1" applyFill="1" applyAlignment="1">
      <alignment horizontal="left" vertical="top"/>
    </xf>
    <xf numFmtId="0" fontId="79" fillId="3" borderId="0" xfId="0" applyFont="1" applyFill="1" applyAlignment="1" applyProtection="1">
      <alignment horizontal="center" vertical="top"/>
      <protection locked="0"/>
    </xf>
    <xf numFmtId="0" fontId="79" fillId="3" borderId="0" xfId="0" applyNumberFormat="1" applyFont="1" applyFill="1" applyAlignment="1" applyProtection="1">
      <alignment horizontal="left" vertical="top"/>
      <protection locked="0"/>
    </xf>
    <xf numFmtId="0" fontId="37" fillId="4" borderId="0" xfId="0" applyFont="1" applyFill="1" applyAlignment="1">
      <alignment horizontal="center" vertical="top"/>
    </xf>
    <xf numFmtId="0" fontId="36" fillId="0" borderId="0" xfId="0" applyFont="1" applyAlignment="1">
      <alignment horizontal="center" vertical="center" wrapText="1"/>
    </xf>
    <xf numFmtId="0" fontId="79" fillId="0" borderId="0" xfId="0" applyFont="1" applyAlignment="1">
      <alignment horizontal="left" vertical="top" wrapText="1"/>
    </xf>
    <xf numFmtId="0" fontId="79" fillId="4" borderId="0" xfId="0" applyNumberFormat="1" applyFont="1" applyFill="1" applyAlignment="1">
      <alignment horizontal="left" vertical="top"/>
    </xf>
    <xf numFmtId="0" fontId="113" fillId="0" borderId="0" xfId="0" applyFont="1" applyAlignment="1">
      <alignment horizontal="center" vertical="center"/>
    </xf>
    <xf numFmtId="0" fontId="110" fillId="0" borderId="0" xfId="0" applyFont="1" applyAlignment="1">
      <alignment horizontal="center" vertical="center"/>
    </xf>
    <xf numFmtId="0" fontId="109" fillId="0" borderId="4" xfId="0" applyFont="1" applyBorder="1" applyAlignment="1">
      <alignment horizontal="center" vertical="top" wrapText="1"/>
    </xf>
    <xf numFmtId="0" fontId="109" fillId="0" borderId="5" xfId="0" applyFont="1" applyBorder="1" applyAlignment="1">
      <alignment horizontal="center" vertical="top" wrapText="1"/>
    </xf>
    <xf numFmtId="0" fontId="13" fillId="0" borderId="0" xfId="0" applyFont="1" applyAlignment="1">
      <alignment horizontal="center" vertical="top"/>
    </xf>
    <xf numFmtId="0" fontId="115" fillId="0" borderId="14" xfId="0" applyFont="1" applyBorder="1" applyAlignment="1">
      <alignment horizontal="center"/>
    </xf>
    <xf numFmtId="9" fontId="156" fillId="3" borderId="2" xfId="0" applyNumberFormat="1" applyFont="1" applyFill="1" applyBorder="1" applyAlignment="1" applyProtection="1">
      <alignment horizontal="center" vertical="top"/>
      <protection locked="0"/>
    </xf>
    <xf numFmtId="0" fontId="156" fillId="3" borderId="3" xfId="0" applyFont="1" applyFill="1" applyBorder="1" applyAlignment="1" applyProtection="1">
      <alignment horizontal="center" vertical="top"/>
      <protection locked="0"/>
    </xf>
    <xf numFmtId="0" fontId="35" fillId="0" borderId="1" xfId="0" applyFont="1" applyBorder="1" applyAlignment="1">
      <alignment horizontal="center"/>
    </xf>
    <xf numFmtId="0" fontId="109" fillId="3" borderId="2" xfId="0" applyFont="1" applyFill="1" applyBorder="1" applyAlignment="1" applyProtection="1">
      <alignment horizontal="left" vertical="top" wrapText="1"/>
      <protection locked="0"/>
    </xf>
    <xf numFmtId="0" fontId="109" fillId="3" borderId="3" xfId="0" applyFont="1" applyFill="1" applyBorder="1" applyAlignment="1" applyProtection="1">
      <alignment horizontal="left" vertical="top" wrapText="1"/>
      <protection locked="0"/>
    </xf>
    <xf numFmtId="0" fontId="35" fillId="3" borderId="2" xfId="0" applyFont="1" applyFill="1" applyBorder="1" applyAlignment="1" applyProtection="1">
      <alignment horizontal="left" vertical="top" wrapText="1"/>
      <protection locked="0"/>
    </xf>
    <xf numFmtId="0" fontId="35" fillId="3" borderId="3" xfId="0" applyFont="1" applyFill="1" applyBorder="1" applyAlignment="1" applyProtection="1">
      <alignment horizontal="left" vertical="top" wrapText="1"/>
      <protection locked="0"/>
    </xf>
    <xf numFmtId="0" fontId="120" fillId="3" borderId="2" xfId="0" applyNumberFormat="1" applyFont="1" applyFill="1" applyBorder="1" applyAlignment="1" applyProtection="1">
      <alignment horizontal="center"/>
      <protection locked="0"/>
    </xf>
    <xf numFmtId="0" fontId="120" fillId="3" borderId="3" xfId="0" applyNumberFormat="1" applyFont="1" applyFill="1" applyBorder="1" applyAlignment="1" applyProtection="1">
      <alignment horizontal="center"/>
      <protection locked="0"/>
    </xf>
    <xf numFmtId="0" fontId="23" fillId="0" borderId="0" xfId="0" applyFont="1" applyAlignment="1">
      <alignment horizontal="center"/>
    </xf>
    <xf numFmtId="0" fontId="14" fillId="0" borderId="0" xfId="0" applyFont="1" applyAlignment="1">
      <alignment horizontal="center"/>
    </xf>
    <xf numFmtId="0" fontId="16" fillId="4" borderId="0" xfId="0" applyFont="1" applyFill="1" applyAlignment="1" applyProtection="1">
      <alignment horizontal="left"/>
      <protection locked="0"/>
    </xf>
    <xf numFmtId="0" fontId="0" fillId="0" borderId="0" xfId="0" applyAlignment="1">
      <alignment horizontal="left"/>
    </xf>
    <xf numFmtId="0" fontId="13" fillId="0" borderId="0" xfId="0" applyFont="1" applyAlignment="1">
      <alignment horizontal="left" vertical="center"/>
    </xf>
    <xf numFmtId="0" fontId="16" fillId="4" borderId="0" xfId="0" applyFont="1" applyFill="1" applyAlignment="1" applyProtection="1">
      <alignment horizontal="center"/>
      <protection locked="0"/>
    </xf>
    <xf numFmtId="0" fontId="174" fillId="0" borderId="0" xfId="0" applyFont="1" applyAlignment="1">
      <alignment horizontal="center"/>
    </xf>
    <xf numFmtId="0" fontId="208" fillId="0" borderId="0" xfId="0" applyFont="1" applyAlignment="1">
      <alignment horizontal="left" vertical="center"/>
    </xf>
    <xf numFmtId="0" fontId="14" fillId="3" borderId="0" xfId="0" applyFont="1" applyFill="1" applyAlignment="1" applyProtection="1">
      <alignment horizontal="left"/>
      <protection locked="0"/>
    </xf>
    <xf numFmtId="0" fontId="13" fillId="4" borderId="0" xfId="0" applyFont="1" applyFill="1" applyAlignment="1" applyProtection="1">
      <alignment horizontal="left"/>
      <protection locked="0"/>
    </xf>
    <xf numFmtId="0" fontId="17" fillId="4" borderId="0" xfId="0" applyFont="1" applyFill="1" applyAlignment="1">
      <alignment horizontal="left" vertical="center"/>
    </xf>
    <xf numFmtId="0" fontId="20" fillId="4" borderId="0" xfId="0" applyFont="1" applyFill="1" applyAlignment="1" applyProtection="1">
      <alignment horizontal="left" vertical="center"/>
      <protection locked="0"/>
    </xf>
    <xf numFmtId="0" fontId="20" fillId="4" borderId="0" xfId="0" applyFont="1" applyFill="1" applyAlignment="1">
      <alignment horizontal="left" vertical="center"/>
    </xf>
    <xf numFmtId="0" fontId="30" fillId="4" borderId="0" xfId="0" applyFont="1" applyFill="1" applyAlignment="1" applyProtection="1">
      <alignment horizontal="center"/>
      <protection locked="0"/>
    </xf>
    <xf numFmtId="0" fontId="30" fillId="4" borderId="0" xfId="0" applyNumberFormat="1" applyFont="1" applyFill="1" applyAlignment="1" applyProtection="1">
      <alignment horizontal="left" vertical="center" wrapText="1"/>
      <protection locked="0"/>
    </xf>
    <xf numFmtId="0" fontId="0" fillId="3" borderId="0" xfId="0" applyFill="1" applyAlignment="1" applyProtection="1">
      <alignment horizontal="center"/>
      <protection locked="0"/>
    </xf>
    <xf numFmtId="0" fontId="0" fillId="3" borderId="0" xfId="0" applyFill="1" applyAlignment="1">
      <alignment horizontal="center"/>
    </xf>
    <xf numFmtId="0" fontId="31" fillId="3" borderId="0" xfId="0" applyFont="1" applyFill="1" applyAlignment="1" applyProtection="1">
      <alignment horizontal="center"/>
      <protection locked="0"/>
    </xf>
    <xf numFmtId="0" fontId="28" fillId="3" borderId="0" xfId="0" applyFont="1" applyFill="1" applyAlignment="1" applyProtection="1">
      <alignment horizontal="left"/>
      <protection locked="0"/>
    </xf>
    <xf numFmtId="0" fontId="31" fillId="0" borderId="0" xfId="0" applyFont="1" applyAlignment="1">
      <alignment horizontal="center"/>
    </xf>
    <xf numFmtId="0" fontId="20" fillId="0" borderId="0" xfId="0" applyFont="1" applyAlignment="1">
      <alignment horizontal="center"/>
    </xf>
    <xf numFmtId="0" fontId="30" fillId="0" borderId="0" xfId="0" applyNumberFormat="1" applyFont="1" applyAlignment="1">
      <alignment horizontal="left" vertical="top" wrapText="1"/>
    </xf>
    <xf numFmtId="0" fontId="30" fillId="3" borderId="0" xfId="0" applyFont="1" applyFill="1" applyAlignment="1" applyProtection="1">
      <protection locked="0"/>
    </xf>
    <xf numFmtId="0" fontId="144" fillId="0" borderId="0" xfId="0" applyFont="1" applyAlignment="1">
      <alignment horizontal="center"/>
    </xf>
    <xf numFmtId="0" fontId="0" fillId="0" borderId="4" xfId="0" applyBorder="1" applyAlignment="1">
      <alignment horizontal="center" vertical="top"/>
    </xf>
    <xf numFmtId="0" fontId="0" fillId="0" borderId="15" xfId="0" applyBorder="1" applyAlignment="1">
      <alignment horizontal="center" vertical="top"/>
    </xf>
    <xf numFmtId="0" fontId="0" fillId="0" borderId="5" xfId="0" applyBorder="1" applyAlignment="1">
      <alignment horizontal="center" vertical="top"/>
    </xf>
    <xf numFmtId="0" fontId="0" fillId="0" borderId="4" xfId="0" applyBorder="1" applyAlignment="1">
      <alignment horizontal="center" vertical="top" wrapText="1"/>
    </xf>
    <xf numFmtId="0" fontId="0" fillId="0" borderId="15" xfId="0" applyBorder="1" applyAlignment="1">
      <alignment horizontal="center" vertical="top" wrapText="1"/>
    </xf>
    <xf numFmtId="0" fontId="0" fillId="0" borderId="5" xfId="0" applyBorder="1" applyAlignment="1">
      <alignment horizontal="center" vertical="top" wrapText="1"/>
    </xf>
    <xf numFmtId="0" fontId="0" fillId="0" borderId="2" xfId="0" applyBorder="1" applyAlignment="1">
      <alignment horizontal="center" vertical="top"/>
    </xf>
    <xf numFmtId="0" fontId="0" fillId="0" borderId="12" xfId="0" applyBorder="1" applyAlignment="1">
      <alignment horizontal="center" vertical="top"/>
    </xf>
    <xf numFmtId="0" fontId="83" fillId="3" borderId="0" xfId="0" applyFont="1" applyFill="1" applyAlignment="1" applyProtection="1">
      <alignment horizontal="left"/>
      <protection locked="0"/>
    </xf>
    <xf numFmtId="0" fontId="105" fillId="0" borderId="0" xfId="0" applyFont="1" applyAlignment="1">
      <alignment horizontal="center"/>
    </xf>
    <xf numFmtId="0" fontId="105" fillId="0" borderId="0" xfId="0" applyFont="1" applyAlignment="1">
      <alignment horizontal="right"/>
    </xf>
    <xf numFmtId="0" fontId="105" fillId="3" borderId="0" xfId="0" applyFont="1" applyFill="1" applyAlignment="1" applyProtection="1">
      <alignment horizontal="left"/>
      <protection locked="0"/>
    </xf>
    <xf numFmtId="43" fontId="165" fillId="9" borderId="14" xfId="1" applyNumberFormat="1" applyFont="1" applyFill="1" applyBorder="1" applyAlignment="1" applyProtection="1">
      <alignment horizontal="center" vertical="center"/>
    </xf>
    <xf numFmtId="0" fontId="88" fillId="0" borderId="0" xfId="0" applyFont="1" applyBorder="1" applyAlignment="1" applyProtection="1">
      <alignment horizontal="left" wrapText="1"/>
    </xf>
    <xf numFmtId="0" fontId="0" fillId="3" borderId="1"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105" fillId="6" borderId="1"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hidden="1"/>
    </xf>
    <xf numFmtId="0" fontId="77" fillId="0" borderId="0" xfId="0" applyFont="1" applyAlignment="1" applyProtection="1">
      <alignment horizontal="center"/>
      <protection hidden="1"/>
    </xf>
    <xf numFmtId="0" fontId="204" fillId="0" borderId="0" xfId="0" applyFont="1" applyAlignment="1" applyProtection="1">
      <alignment vertical="center" wrapText="1"/>
      <protection locked="0"/>
    </xf>
    <xf numFmtId="0" fontId="204" fillId="3" borderId="0" xfId="0" applyFont="1" applyFill="1" applyAlignment="1" applyProtection="1">
      <alignment vertical="center" wrapText="1"/>
      <protection locked="0"/>
    </xf>
    <xf numFmtId="0" fontId="204" fillId="0" borderId="0" xfId="0" applyFont="1" applyAlignment="1" applyProtection="1">
      <alignment horizontal="center" vertical="center"/>
      <protection locked="0"/>
    </xf>
    <xf numFmtId="0" fontId="205" fillId="0" borderId="13" xfId="0" applyFont="1" applyBorder="1" applyAlignment="1" applyProtection="1">
      <alignment horizontal="left" vertical="top" wrapText="1"/>
      <protection locked="0"/>
    </xf>
    <xf numFmtId="0" fontId="205" fillId="0" borderId="0" xfId="0" applyFont="1" applyBorder="1" applyAlignment="1" applyProtection="1">
      <alignment horizontal="left" vertical="top" wrapText="1"/>
      <protection locked="0"/>
    </xf>
    <xf numFmtId="0" fontId="204" fillId="3" borderId="13" xfId="0" applyFont="1" applyFill="1" applyBorder="1" applyAlignment="1" applyProtection="1">
      <alignment horizontal="left" vertical="center"/>
      <protection locked="0"/>
    </xf>
    <xf numFmtId="0" fontId="204" fillId="3" borderId="0" xfId="0" applyFont="1" applyFill="1" applyBorder="1" applyAlignment="1" applyProtection="1">
      <alignment horizontal="left" vertical="center"/>
      <protection locked="0"/>
    </xf>
    <xf numFmtId="0" fontId="204" fillId="3" borderId="0" xfId="0" applyFont="1" applyFill="1" applyAlignment="1" applyProtection="1">
      <alignment horizontal="left" vertical="center"/>
      <protection locked="0"/>
    </xf>
    <xf numFmtId="0" fontId="204" fillId="3" borderId="2" xfId="0" applyFont="1" applyFill="1" applyBorder="1" applyAlignment="1" applyProtection="1">
      <alignment horizontal="center" vertical="center"/>
      <protection locked="0"/>
    </xf>
    <xf numFmtId="0" fontId="204" fillId="3" borderId="3" xfId="0" applyFont="1" applyFill="1" applyBorder="1" applyAlignment="1" applyProtection="1">
      <alignment horizontal="center" vertical="center"/>
      <protection locked="0"/>
    </xf>
    <xf numFmtId="0" fontId="77" fillId="0" borderId="2" xfId="0" applyFont="1" applyBorder="1" applyAlignment="1" applyProtection="1">
      <alignment horizontal="center" vertical="center"/>
      <protection hidden="1"/>
    </xf>
    <xf numFmtId="0" fontId="77" fillId="0" borderId="3" xfId="0" applyFont="1" applyBorder="1" applyAlignment="1" applyProtection="1">
      <alignment horizontal="center" vertical="center"/>
      <protection hidden="1"/>
    </xf>
    <xf numFmtId="0" fontId="204" fillId="0" borderId="1" xfId="0" applyFont="1" applyBorder="1" applyAlignment="1" applyProtection="1">
      <alignment horizontal="center" vertical="center" wrapText="1"/>
      <protection locked="0"/>
    </xf>
    <xf numFmtId="0" fontId="204" fillId="0" borderId="2" xfId="0" applyFont="1" applyBorder="1" applyAlignment="1" applyProtection="1">
      <alignment horizontal="center" vertical="center" wrapText="1"/>
      <protection locked="0"/>
    </xf>
    <xf numFmtId="0" fontId="204" fillId="0" borderId="3" xfId="0" applyFont="1" applyBorder="1" applyAlignment="1" applyProtection="1">
      <alignment horizontal="center" vertical="center" wrapText="1"/>
      <protection locked="0"/>
    </xf>
    <xf numFmtId="0" fontId="205" fillId="0" borderId="0" xfId="0" applyFont="1" applyAlignment="1" applyProtection="1">
      <alignment vertical="center" wrapText="1"/>
      <protection locked="0"/>
    </xf>
    <xf numFmtId="0" fontId="205" fillId="0" borderId="14" xfId="0" applyFont="1" applyBorder="1" applyAlignment="1" applyProtection="1">
      <alignment vertical="center" wrapText="1"/>
      <protection locked="0"/>
    </xf>
    <xf numFmtId="0" fontId="205" fillId="0" borderId="13" xfId="0" applyFont="1" applyBorder="1" applyAlignment="1" applyProtection="1">
      <alignment vertical="center" wrapText="1"/>
      <protection locked="0"/>
    </xf>
    <xf numFmtId="0" fontId="204" fillId="0" borderId="0" xfId="0" applyFont="1" applyAlignment="1" applyProtection="1">
      <protection locked="0"/>
    </xf>
    <xf numFmtId="0" fontId="205" fillId="0" borderId="0" xfId="0" applyFont="1" applyAlignment="1" applyProtection="1">
      <alignment horizontal="left" vertical="center"/>
      <protection locked="0"/>
    </xf>
    <xf numFmtId="0" fontId="69" fillId="0" borderId="1"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3" xfId="0" applyFont="1" applyBorder="1" applyAlignment="1" applyProtection="1">
      <alignment horizontal="center" vertical="center" wrapText="1"/>
      <protection locked="0"/>
    </xf>
    <xf numFmtId="0" fontId="77" fillId="3" borderId="0" xfId="0" applyFont="1" applyFill="1" applyAlignment="1" applyProtection="1">
      <alignment horizontal="center" vertical="center"/>
      <protection locked="0"/>
    </xf>
    <xf numFmtId="0" fontId="77" fillId="3" borderId="0" xfId="0" applyFont="1" applyFill="1" applyAlignment="1" applyProtection="1">
      <alignment horizontal="center"/>
      <protection locked="0"/>
    </xf>
    <xf numFmtId="0" fontId="91" fillId="3" borderId="0" xfId="0" applyFont="1" applyFill="1" applyAlignment="1" applyProtection="1">
      <alignment horizontal="center" vertical="center"/>
      <protection locked="0"/>
    </xf>
    <xf numFmtId="0" fontId="204" fillId="0" borderId="0" xfId="0" applyFont="1" applyAlignment="1" applyProtection="1">
      <alignment horizontal="left" vertical="center"/>
      <protection locked="0"/>
    </xf>
    <xf numFmtId="0" fontId="77" fillId="0" borderId="0" xfId="0" applyFont="1" applyAlignment="1" applyProtection="1">
      <alignment horizontal="center" vertical="center"/>
      <protection locked="0"/>
    </xf>
    <xf numFmtId="0" fontId="203" fillId="0" borderId="0" xfId="0" applyFont="1" applyAlignment="1" applyProtection="1">
      <alignment horizontal="center" vertical="center"/>
      <protection locked="0"/>
    </xf>
    <xf numFmtId="0" fontId="77" fillId="0" borderId="0" xfId="0" applyFont="1" applyAlignment="1" applyProtection="1">
      <alignment horizontal="right" vertical="center"/>
      <protection hidden="1"/>
    </xf>
    <xf numFmtId="0" fontId="77" fillId="0" borderId="0" xfId="0" applyFont="1" applyAlignment="1" applyProtection="1">
      <alignment horizontal="left" vertical="center"/>
      <protection hidden="1"/>
    </xf>
    <xf numFmtId="14" fontId="77" fillId="0" borderId="0" xfId="0" applyNumberFormat="1" applyFont="1" applyAlignment="1" applyProtection="1">
      <alignment horizontal="left" vertical="center"/>
      <protection hidden="1"/>
    </xf>
    <xf numFmtId="0" fontId="204" fillId="0" borderId="0" xfId="0" applyFont="1" applyAlignment="1" applyProtection="1">
      <alignment horizontal="right" vertical="center"/>
      <protection locked="0"/>
    </xf>
    <xf numFmtId="0" fontId="65" fillId="0" borderId="0" xfId="0" applyFont="1" applyAlignment="1" applyProtection="1">
      <alignment horizontal="left" vertical="center"/>
      <protection hidden="1"/>
    </xf>
    <xf numFmtId="0" fontId="66" fillId="0" borderId="0" xfId="0" applyFont="1" applyAlignment="1">
      <alignment horizontal="center" vertical="top"/>
    </xf>
    <xf numFmtId="0" fontId="0" fillId="0" borderId="0" xfId="0" applyAlignment="1">
      <alignment horizontal="center" vertical="top"/>
    </xf>
    <xf numFmtId="14" fontId="70" fillId="4" borderId="0" xfId="0" applyNumberFormat="1" applyFont="1" applyFill="1" applyAlignment="1" applyProtection="1">
      <alignment horizontal="center" vertical="top"/>
      <protection locked="0"/>
    </xf>
    <xf numFmtId="14" fontId="70" fillId="4" borderId="0" xfId="0" quotePrefix="1" applyNumberFormat="1" applyFont="1" applyFill="1" applyAlignment="1" applyProtection="1">
      <alignment horizontal="center" vertical="top"/>
      <protection locked="0"/>
    </xf>
    <xf numFmtId="0" fontId="68" fillId="0" borderId="0" xfId="0" applyFont="1" applyAlignment="1">
      <alignment horizontal="left" vertical="top" wrapText="1"/>
    </xf>
    <xf numFmtId="0" fontId="65" fillId="0" borderId="0" xfId="0" applyFont="1" applyAlignment="1">
      <alignment horizontal="left" vertical="top" wrapText="1"/>
    </xf>
    <xf numFmtId="0" fontId="67" fillId="0" borderId="0" xfId="0" applyFont="1" applyAlignment="1">
      <alignment horizontal="left" vertical="top" wrapText="1"/>
    </xf>
    <xf numFmtId="0" fontId="74" fillId="0" borderId="12" xfId="0" applyFont="1" applyBorder="1" applyAlignment="1">
      <alignment horizontal="right" vertical="center"/>
    </xf>
    <xf numFmtId="0" fontId="198" fillId="4" borderId="1" xfId="0" applyFont="1" applyFill="1" applyBorder="1" applyAlignment="1" applyProtection="1">
      <alignment horizontal="center" vertical="center"/>
      <protection locked="0"/>
    </xf>
    <xf numFmtId="0" fontId="198" fillId="3" borderId="1" xfId="0" applyFont="1" applyFill="1" applyBorder="1" applyAlignment="1" applyProtection="1">
      <alignment horizontal="center" vertical="center"/>
      <protection locked="0"/>
    </xf>
    <xf numFmtId="0" fontId="198" fillId="3" borderId="2" xfId="0" applyFont="1" applyFill="1" applyBorder="1" applyAlignment="1" applyProtection="1">
      <alignment horizontal="center" vertical="center"/>
      <protection locked="0"/>
    </xf>
    <xf numFmtId="0" fontId="198" fillId="3" borderId="12" xfId="0" applyFont="1" applyFill="1" applyBorder="1" applyAlignment="1" applyProtection="1">
      <alignment horizontal="center" vertical="center"/>
      <protection locked="0"/>
    </xf>
    <xf numFmtId="0" fontId="67" fillId="0" borderId="12" xfId="0" applyFont="1" applyBorder="1" applyAlignment="1">
      <alignment horizontal="center" vertical="top"/>
    </xf>
    <xf numFmtId="0" fontId="67" fillId="0" borderId="3" xfId="0" applyFont="1" applyBorder="1" applyAlignment="1">
      <alignment horizontal="center" vertical="top"/>
    </xf>
    <xf numFmtId="0" fontId="67" fillId="0" borderId="10" xfId="0" applyFont="1" applyBorder="1" applyAlignment="1">
      <alignment horizontal="center" vertical="top" wrapText="1"/>
    </xf>
    <xf numFmtId="0" fontId="67" fillId="0" borderId="11" xfId="0" applyFont="1" applyBorder="1" applyAlignment="1">
      <alignment horizontal="center" vertical="top"/>
    </xf>
    <xf numFmtId="0" fontId="67" fillId="0" borderId="14" xfId="0" applyFont="1" applyBorder="1" applyAlignment="1">
      <alignment horizontal="center" vertical="top" wrapText="1"/>
    </xf>
    <xf numFmtId="165" fontId="69" fillId="0" borderId="12" xfId="0" quotePrefix="1" applyNumberFormat="1" applyFont="1" applyBorder="1" applyAlignment="1">
      <alignment horizontal="center" vertical="top"/>
    </xf>
    <xf numFmtId="0" fontId="69" fillId="0" borderId="12" xfId="0" quotePrefix="1" applyFont="1" applyBorder="1" applyAlignment="1">
      <alignment horizontal="center" vertical="top"/>
    </xf>
    <xf numFmtId="0" fontId="69" fillId="0" borderId="12" xfId="0" applyFont="1" applyBorder="1" applyAlignment="1">
      <alignment horizontal="center" vertical="top"/>
    </xf>
    <xf numFmtId="0" fontId="66" fillId="0" borderId="12" xfId="0" applyFont="1" applyBorder="1" applyAlignment="1">
      <alignment horizontal="center" vertical="top"/>
    </xf>
    <xf numFmtId="0" fontId="66" fillId="0" borderId="3" xfId="0" applyFont="1" applyBorder="1" applyAlignment="1">
      <alignment horizontal="center" vertical="top"/>
    </xf>
    <xf numFmtId="0" fontId="66" fillId="0" borderId="6" xfId="0" applyFont="1" applyBorder="1" applyAlignment="1">
      <alignment horizontal="center" vertical="top" wrapText="1"/>
    </xf>
    <xf numFmtId="0" fontId="66" fillId="0" borderId="7" xfId="0" applyFont="1" applyBorder="1" applyAlignment="1">
      <alignment horizontal="center" vertical="top"/>
    </xf>
    <xf numFmtId="0" fontId="66" fillId="0" borderId="6" xfId="0" applyFont="1" applyBorder="1" applyAlignment="1">
      <alignment horizontal="center" vertical="top"/>
    </xf>
    <xf numFmtId="0" fontId="66" fillId="0" borderId="13" xfId="0" applyFont="1" applyBorder="1" applyAlignment="1">
      <alignment horizontal="center" vertical="top"/>
    </xf>
    <xf numFmtId="0" fontId="98" fillId="3" borderId="12" xfId="0" applyFont="1" applyFill="1" applyBorder="1" applyAlignment="1" applyProtection="1">
      <alignment horizontal="center" vertical="top"/>
      <protection locked="0"/>
    </xf>
    <xf numFmtId="0" fontId="72" fillId="3" borderId="2" xfId="0" applyFont="1" applyFill="1" applyBorder="1" applyAlignment="1" applyProtection="1">
      <alignment horizontal="center" vertical="top"/>
      <protection locked="0"/>
    </xf>
    <xf numFmtId="0" fontId="72" fillId="3" borderId="3" xfId="0" applyFont="1" applyFill="1" applyBorder="1" applyAlignment="1" applyProtection="1">
      <alignment horizontal="center" vertical="top"/>
      <protection locked="0"/>
    </xf>
    <xf numFmtId="0" fontId="72" fillId="3" borderId="12" xfId="0" applyFont="1" applyFill="1" applyBorder="1" applyAlignment="1" applyProtection="1">
      <alignment horizontal="center" vertical="top"/>
      <protection locked="0"/>
    </xf>
    <xf numFmtId="0" fontId="98" fillId="3" borderId="13" xfId="0" applyFont="1" applyFill="1" applyBorder="1" applyAlignment="1" applyProtection="1">
      <alignment horizontal="center" vertical="top"/>
      <protection locked="0"/>
    </xf>
    <xf numFmtId="0" fontId="72" fillId="3" borderId="6" xfId="0" applyFont="1" applyFill="1" applyBorder="1" applyAlignment="1" applyProtection="1">
      <alignment horizontal="center" vertical="top"/>
      <protection locked="0"/>
    </xf>
    <xf numFmtId="0" fontId="72" fillId="3" borderId="7" xfId="0" applyFont="1" applyFill="1" applyBorder="1" applyAlignment="1" applyProtection="1">
      <alignment horizontal="center" vertical="top"/>
      <protection locked="0"/>
    </xf>
    <xf numFmtId="0" fontId="67" fillId="0" borderId="14" xfId="0" applyFont="1" applyBorder="1" applyAlignment="1">
      <alignment horizontal="center" vertical="top"/>
    </xf>
    <xf numFmtId="0" fontId="67" fillId="0" borderId="11" xfId="0" applyFont="1" applyBorder="1" applyAlignment="1">
      <alignment horizontal="center" vertical="top" wrapText="1"/>
    </xf>
    <xf numFmtId="0" fontId="67" fillId="0" borderId="2" xfId="0" quotePrefix="1" applyFont="1" applyBorder="1" applyAlignment="1">
      <alignment horizontal="center" vertical="top" wrapText="1"/>
    </xf>
    <xf numFmtId="0" fontId="67" fillId="0" borderId="0" xfId="0" applyFont="1" applyAlignment="1">
      <alignment horizontal="center" vertical="top"/>
    </xf>
    <xf numFmtId="0" fontId="75" fillId="0" borderId="0" xfId="0" applyFont="1" applyAlignment="1">
      <alignment horizontal="center" vertical="top"/>
    </xf>
    <xf numFmtId="0" fontId="69" fillId="0" borderId="0" xfId="0" applyFont="1" applyAlignment="1">
      <alignment horizontal="center" vertical="top"/>
    </xf>
    <xf numFmtId="0" fontId="66" fillId="0" borderId="7" xfId="0" applyFont="1" applyBorder="1" applyAlignment="1">
      <alignment horizontal="center" vertical="top" wrapText="1"/>
    </xf>
    <xf numFmtId="0" fontId="68" fillId="0" borderId="6" xfId="0" applyFont="1" applyBorder="1" applyAlignment="1">
      <alignment horizontal="center" vertical="top" wrapText="1"/>
    </xf>
    <xf numFmtId="0" fontId="68" fillId="0" borderId="7" xfId="0" applyFont="1" applyBorder="1" applyAlignment="1">
      <alignment horizontal="center" vertical="top" wrapText="1"/>
    </xf>
    <xf numFmtId="0" fontId="66" fillId="0" borderId="2" xfId="0" applyFont="1" applyBorder="1" applyAlignment="1">
      <alignment horizontal="center" vertical="top" wrapText="1"/>
    </xf>
    <xf numFmtId="0" fontId="68" fillId="0" borderId="0" xfId="0" applyFont="1" applyAlignment="1">
      <alignment horizontal="center" vertical="top"/>
    </xf>
    <xf numFmtId="0" fontId="11" fillId="4" borderId="12" xfId="0" applyFont="1" applyFill="1" applyBorder="1" applyAlignment="1" applyProtection="1">
      <alignment horizontal="center" vertical="top"/>
      <protection locked="0"/>
    </xf>
    <xf numFmtId="49" fontId="198" fillId="3" borderId="1" xfId="0" applyNumberFormat="1" applyFont="1" applyFill="1" applyBorder="1" applyAlignment="1" applyProtection="1">
      <alignment horizontal="center" vertical="top"/>
      <protection locked="0"/>
    </xf>
    <xf numFmtId="0" fontId="70" fillId="3" borderId="1" xfId="0" applyFont="1" applyFill="1" applyBorder="1" applyAlignment="1" applyProtection="1">
      <alignment horizontal="center" vertical="top"/>
      <protection locked="0"/>
    </xf>
    <xf numFmtId="165" fontId="70" fillId="4" borderId="1" xfId="0" applyNumberFormat="1" applyFont="1" applyFill="1" applyBorder="1" applyAlignment="1" applyProtection="1">
      <alignment horizontal="center" vertical="top"/>
      <protection locked="0"/>
    </xf>
    <xf numFmtId="49" fontId="70" fillId="4" borderId="2" xfId="0" applyNumberFormat="1" applyFont="1" applyFill="1" applyBorder="1" applyAlignment="1" applyProtection="1">
      <alignment horizontal="center" vertical="top"/>
    </xf>
    <xf numFmtId="49" fontId="70" fillId="4" borderId="12" xfId="0" applyNumberFormat="1" applyFont="1" applyFill="1" applyBorder="1" applyAlignment="1" applyProtection="1">
      <alignment horizontal="center" vertical="top"/>
    </xf>
    <xf numFmtId="49" fontId="70" fillId="4" borderId="3" xfId="0" applyNumberFormat="1" applyFont="1" applyFill="1" applyBorder="1" applyAlignment="1" applyProtection="1">
      <alignment horizontal="center" vertical="top"/>
    </xf>
    <xf numFmtId="0" fontId="70" fillId="4" borderId="2" xfId="0" applyNumberFormat="1" applyFont="1" applyFill="1" applyBorder="1" applyAlignment="1" applyProtection="1">
      <alignment horizontal="center" vertical="top"/>
    </xf>
    <xf numFmtId="0" fontId="70" fillId="4" borderId="12" xfId="0" applyNumberFormat="1" applyFont="1" applyFill="1" applyBorder="1" applyAlignment="1" applyProtection="1">
      <alignment horizontal="center" vertical="top"/>
    </xf>
    <xf numFmtId="0" fontId="70" fillId="4" borderId="3" xfId="0" applyNumberFormat="1" applyFont="1" applyFill="1" applyBorder="1" applyAlignment="1" applyProtection="1">
      <alignment horizontal="center" vertical="top"/>
    </xf>
    <xf numFmtId="0" fontId="198" fillId="4" borderId="2" xfId="0" applyNumberFormat="1" applyFont="1" applyFill="1" applyBorder="1" applyAlignment="1" applyProtection="1">
      <alignment horizontal="center" vertical="top"/>
    </xf>
    <xf numFmtId="0" fontId="198" fillId="4" borderId="12" xfId="0" applyNumberFormat="1" applyFont="1" applyFill="1" applyBorder="1" applyAlignment="1" applyProtection="1">
      <alignment horizontal="center" vertical="top"/>
    </xf>
    <xf numFmtId="0" fontId="198" fillId="4" borderId="3" xfId="0" applyNumberFormat="1" applyFont="1" applyFill="1" applyBorder="1" applyAlignment="1" applyProtection="1">
      <alignment horizontal="center" vertical="top"/>
    </xf>
    <xf numFmtId="0" fontId="67" fillId="0" borderId="10" xfId="0" applyFont="1" applyBorder="1" applyAlignment="1">
      <alignment horizontal="center" vertical="top"/>
    </xf>
    <xf numFmtId="0" fontId="67" fillId="0" borderId="1" xfId="0" applyFont="1" applyBorder="1" applyAlignment="1">
      <alignment horizontal="center" vertical="top"/>
    </xf>
    <xf numFmtId="0" fontId="11" fillId="0" borderId="12" xfId="0" applyFont="1" applyBorder="1" applyAlignment="1">
      <alignment horizontal="center" vertical="top"/>
    </xf>
    <xf numFmtId="0" fontId="11" fillId="0" borderId="1" xfId="0" applyFont="1" applyBorder="1" applyAlignment="1">
      <alignment horizontal="center" vertical="top"/>
    </xf>
    <xf numFmtId="1" fontId="70" fillId="4" borderId="2" xfId="0" applyNumberFormat="1" applyFont="1" applyFill="1" applyBorder="1" applyAlignment="1" applyProtection="1">
      <alignment horizontal="center" vertical="top"/>
    </xf>
    <xf numFmtId="1" fontId="70" fillId="4" borderId="12" xfId="0" applyNumberFormat="1" applyFont="1" applyFill="1" applyBorder="1" applyAlignment="1" applyProtection="1">
      <alignment horizontal="center" vertical="top"/>
    </xf>
    <xf numFmtId="1" fontId="70" fillId="4" borderId="3" xfId="0" applyNumberFormat="1" applyFont="1" applyFill="1" applyBorder="1" applyAlignment="1" applyProtection="1">
      <alignment horizontal="center" vertical="top"/>
    </xf>
    <xf numFmtId="0" fontId="74" fillId="0" borderId="13" xfId="0" applyFont="1" applyBorder="1" applyAlignment="1">
      <alignment horizontal="center" vertical="top" wrapText="1"/>
    </xf>
    <xf numFmtId="0" fontId="74" fillId="0" borderId="13" xfId="0" applyFont="1" applyBorder="1" applyAlignment="1">
      <alignment horizontal="center" vertical="top"/>
    </xf>
    <xf numFmtId="0" fontId="74" fillId="0" borderId="6" xfId="0" applyFont="1" applyBorder="1" applyAlignment="1">
      <alignment horizontal="center" vertical="top" wrapText="1"/>
    </xf>
    <xf numFmtId="0" fontId="74" fillId="0" borderId="7" xfId="0" applyFont="1" applyBorder="1" applyAlignment="1">
      <alignment horizontal="center" vertical="top"/>
    </xf>
    <xf numFmtId="0" fontId="74" fillId="0" borderId="1" xfId="0" applyFont="1" applyBorder="1" applyAlignment="1">
      <alignment horizontal="center" vertical="top" wrapText="1"/>
    </xf>
    <xf numFmtId="0" fontId="74" fillId="0" borderId="1" xfId="0" applyFont="1" applyBorder="1" applyAlignment="1">
      <alignment horizontal="center" vertical="top"/>
    </xf>
    <xf numFmtId="0" fontId="69" fillId="0" borderId="0" xfId="0" applyFont="1" applyAlignment="1">
      <alignment horizontal="left" vertical="top" wrapText="1"/>
    </xf>
    <xf numFmtId="0" fontId="69" fillId="3" borderId="0" xfId="0" applyFont="1" applyFill="1" applyAlignment="1" applyProtection="1">
      <alignment horizontal="left" vertical="top" wrapText="1"/>
      <protection locked="0"/>
    </xf>
    <xf numFmtId="0" fontId="70" fillId="3" borderId="0" xfId="0" quotePrefix="1" applyFont="1" applyFill="1" applyAlignment="1" applyProtection="1">
      <alignment horizontal="center" vertical="top"/>
      <protection locked="0"/>
    </xf>
    <xf numFmtId="0" fontId="68" fillId="0" borderId="0" xfId="0" applyFont="1" applyAlignment="1">
      <alignment horizontal="left" vertical="top" wrapText="1" indent="5"/>
    </xf>
    <xf numFmtId="0" fontId="70" fillId="4" borderId="0" xfId="0" quotePrefix="1" applyFont="1" applyFill="1" applyAlignment="1">
      <alignment horizontal="center" vertical="top"/>
    </xf>
    <xf numFmtId="0" fontId="69" fillId="0" borderId="0" xfId="0" quotePrefix="1" applyFont="1" applyAlignment="1">
      <alignment horizontal="center" vertical="top"/>
    </xf>
    <xf numFmtId="0" fontId="87" fillId="4" borderId="0" xfId="0" quotePrefix="1" applyFont="1" applyFill="1" applyAlignment="1">
      <alignment horizontal="center"/>
    </xf>
    <xf numFmtId="0" fontId="87" fillId="3" borderId="0" xfId="0" quotePrefix="1" applyFont="1" applyFill="1" applyAlignment="1" applyProtection="1">
      <alignment horizontal="center" vertical="center"/>
      <protection locked="0"/>
    </xf>
    <xf numFmtId="2" fontId="86" fillId="0" borderId="0" xfId="0" applyNumberFormat="1" applyFont="1" applyAlignment="1">
      <alignment horizontal="center" vertical="center"/>
    </xf>
    <xf numFmtId="0" fontId="67" fillId="0" borderId="0" xfId="0" applyFont="1" applyAlignment="1">
      <alignment vertical="top"/>
    </xf>
    <xf numFmtId="0" fontId="68" fillId="0" borderId="0" xfId="0" applyFont="1" applyAlignment="1">
      <alignment horizontal="left" wrapText="1" indent="10"/>
    </xf>
    <xf numFmtId="0" fontId="68" fillId="0" borderId="0" xfId="0" applyFont="1" applyAlignment="1">
      <alignment horizontal="center" wrapText="1"/>
    </xf>
    <xf numFmtId="0" fontId="67" fillId="0" borderId="0" xfId="0" applyFont="1" applyAlignment="1">
      <alignment horizontal="center" vertical="center"/>
    </xf>
    <xf numFmtId="0" fontId="67" fillId="0" borderId="0" xfId="0" applyFont="1" applyAlignment="1">
      <alignment horizontal="left" vertical="top"/>
    </xf>
    <xf numFmtId="0" fontId="67" fillId="0" borderId="0" xfId="0" quotePrefix="1" applyFont="1" applyAlignment="1">
      <alignment horizontal="left" vertical="top"/>
    </xf>
    <xf numFmtId="0" fontId="65" fillId="0" borderId="0" xfId="0" quotePrefix="1" applyFont="1" applyAlignment="1">
      <alignment horizontal="left" vertical="top" wrapText="1"/>
    </xf>
    <xf numFmtId="0" fontId="67" fillId="0" borderId="0" xfId="0" applyFont="1" applyAlignment="1">
      <alignment horizontal="left" vertical="top" wrapText="1" indent="1"/>
    </xf>
    <xf numFmtId="0" fontId="68" fillId="0" borderId="0" xfId="0" applyFont="1" applyAlignment="1">
      <alignment horizontal="left" vertical="top" wrapText="1" indent="1"/>
    </xf>
    <xf numFmtId="0" fontId="69" fillId="0" borderId="0" xfId="0" applyFont="1" applyAlignment="1">
      <alignment horizontal="center" vertical="top" wrapText="1"/>
    </xf>
    <xf numFmtId="0" fontId="72" fillId="0" borderId="0" xfId="0" applyFont="1" applyAlignment="1">
      <alignment horizontal="center" vertical="top"/>
    </xf>
    <xf numFmtId="0" fontId="72" fillId="0" borderId="0" xfId="0" quotePrefix="1" applyFont="1" applyAlignment="1">
      <alignment horizontal="center" vertical="top"/>
    </xf>
    <xf numFmtId="0" fontId="68" fillId="0" borderId="14" xfId="0" applyFont="1" applyBorder="1" applyAlignment="1">
      <alignment horizontal="center" vertical="top" wrapText="1"/>
    </xf>
    <xf numFmtId="0" fontId="71" fillId="0" borderId="14" xfId="0" applyFont="1" applyBorder="1" applyAlignment="1">
      <alignment horizontal="center" vertical="top" wrapText="1"/>
    </xf>
    <xf numFmtId="0" fontId="69" fillId="0" borderId="14" xfId="0" applyFont="1" applyBorder="1" applyAlignment="1">
      <alignment horizontal="center" vertical="top"/>
    </xf>
    <xf numFmtId="0" fontId="68" fillId="0" borderId="0" xfId="0" quotePrefix="1" applyFont="1" applyAlignment="1">
      <alignment horizontal="left" vertical="top"/>
    </xf>
    <xf numFmtId="0" fontId="70" fillId="4" borderId="14" xfId="0" applyFont="1" applyFill="1" applyBorder="1" applyAlignment="1" applyProtection="1">
      <alignment horizontal="left" vertical="center"/>
      <protection locked="0"/>
    </xf>
    <xf numFmtId="0" fontId="250" fillId="4" borderId="0" xfId="0" applyFont="1" applyFill="1" applyAlignment="1" applyProtection="1">
      <alignment horizontal="left" vertical="center"/>
      <protection locked="0"/>
    </xf>
    <xf numFmtId="0" fontId="68" fillId="0" borderId="0" xfId="0" applyFont="1" applyAlignment="1">
      <alignment horizontal="center"/>
    </xf>
    <xf numFmtId="0" fontId="69" fillId="0" borderId="0" xfId="0" quotePrefix="1" applyFont="1" applyAlignment="1">
      <alignment horizontal="left" vertical="top"/>
    </xf>
    <xf numFmtId="0" fontId="68" fillId="0" borderId="0" xfId="0" applyFont="1" applyAlignment="1">
      <alignment horizontal="center" vertical="top" wrapText="1"/>
    </xf>
    <xf numFmtId="0" fontId="11" fillId="0" borderId="0" xfId="0" quotePrefix="1" applyFont="1" applyAlignment="1">
      <alignment horizontal="left" vertical="top"/>
    </xf>
    <xf numFmtId="0" fontId="11" fillId="0" borderId="0" xfId="0" quotePrefix="1" applyFont="1" applyAlignment="1">
      <alignment horizontal="center" vertical="top"/>
    </xf>
    <xf numFmtId="0" fontId="66" fillId="0" borderId="0" xfId="0" applyFont="1" applyAlignment="1">
      <alignment horizontal="center" vertical="top" wrapText="1"/>
    </xf>
    <xf numFmtId="0" fontId="67" fillId="0" borderId="0" xfId="0" applyFont="1" applyAlignment="1">
      <alignment horizontal="center" vertical="top" wrapText="1"/>
    </xf>
    <xf numFmtId="0" fontId="67" fillId="4" borderId="0" xfId="0" applyFont="1" applyFill="1" applyAlignment="1">
      <alignment horizontal="center" vertical="top"/>
    </xf>
    <xf numFmtId="0" fontId="15" fillId="0" borderId="6" xfId="0" applyFont="1" applyBorder="1" applyAlignment="1">
      <alignment horizontal="center"/>
    </xf>
    <xf numFmtId="0" fontId="15" fillId="0" borderId="13" xfId="0" applyFont="1" applyBorder="1" applyAlignment="1">
      <alignment horizontal="center"/>
    </xf>
    <xf numFmtId="0" fontId="15" fillId="0" borderId="7" xfId="0" applyFont="1" applyBorder="1" applyAlignment="1">
      <alignment horizontal="center"/>
    </xf>
    <xf numFmtId="0" fontId="222" fillId="0" borderId="8" xfId="0" applyFont="1" applyBorder="1" applyAlignment="1">
      <alignment horizontal="center"/>
    </xf>
    <xf numFmtId="0" fontId="222" fillId="0" borderId="0" xfId="0" applyFont="1" applyBorder="1" applyAlignment="1">
      <alignment horizontal="center"/>
    </xf>
    <xf numFmtId="0" fontId="222" fillId="0" borderId="9" xfId="0" applyFont="1" applyBorder="1" applyAlignment="1">
      <alignment horizontal="center"/>
    </xf>
    <xf numFmtId="0" fontId="209" fillId="0" borderId="8" xfId="0" applyFont="1" applyBorder="1" applyAlignment="1">
      <alignment horizontal="center"/>
    </xf>
    <xf numFmtId="0" fontId="200" fillId="0" borderId="0" xfId="0" applyFont="1" applyBorder="1" applyAlignment="1">
      <alignment horizontal="center"/>
    </xf>
    <xf numFmtId="0" fontId="200" fillId="0" borderId="9" xfId="0" applyFont="1" applyBorder="1" applyAlignment="1">
      <alignment horizontal="center"/>
    </xf>
    <xf numFmtId="0" fontId="28" fillId="0" borderId="1" xfId="0" applyFont="1" applyBorder="1" applyAlignment="1">
      <alignment horizontal="center" wrapText="1"/>
    </xf>
    <xf numFmtId="0" fontId="21" fillId="0" borderId="1" xfId="0" applyFont="1" applyBorder="1" applyAlignment="1">
      <alignment horizontal="center"/>
    </xf>
    <xf numFmtId="0" fontId="28" fillId="0" borderId="1" xfId="0" applyFont="1" applyBorder="1" applyAlignment="1">
      <alignment horizontal="center" vertical="center" wrapText="1"/>
    </xf>
    <xf numFmtId="0" fontId="28" fillId="3" borderId="1" xfId="0" applyFont="1" applyFill="1" applyBorder="1" applyAlignment="1" applyProtection="1">
      <alignment horizontal="center" vertical="center" wrapText="1"/>
      <protection locked="0"/>
    </xf>
    <xf numFmtId="0" fontId="167" fillId="0" borderId="1" xfId="0" applyFont="1" applyBorder="1" applyAlignment="1">
      <alignment horizontal="center" vertical="center" wrapText="1"/>
    </xf>
    <xf numFmtId="0" fontId="28" fillId="0" borderId="1" xfId="0" applyFont="1" applyBorder="1" applyAlignment="1">
      <alignment horizontal="center" vertical="center"/>
    </xf>
    <xf numFmtId="0" fontId="18" fillId="0" borderId="8" xfId="0" applyFont="1" applyBorder="1" applyAlignment="1">
      <alignment horizontal="center" wrapText="1"/>
    </xf>
    <xf numFmtId="0" fontId="18" fillId="0" borderId="0" xfId="0" applyFont="1" applyBorder="1" applyAlignment="1">
      <alignment horizontal="center" wrapText="1"/>
    </xf>
    <xf numFmtId="0" fontId="18" fillId="0" borderId="9" xfId="0" applyFont="1" applyBorder="1" applyAlignment="1">
      <alignment horizontal="center" wrapText="1"/>
    </xf>
    <xf numFmtId="0" fontId="7" fillId="0" borderId="8" xfId="0" applyFont="1" applyBorder="1" applyAlignment="1">
      <alignment horizontal="left" vertical="center" wrapText="1"/>
    </xf>
    <xf numFmtId="0" fontId="7" fillId="0" borderId="0" xfId="0" applyFont="1" applyBorder="1" applyAlignment="1">
      <alignment horizontal="left" vertical="center" wrapText="1"/>
    </xf>
    <xf numFmtId="0" fontId="7" fillId="0" borderId="9" xfId="0" applyFont="1" applyBorder="1" applyAlignment="1">
      <alignment horizontal="left" vertical="center" wrapText="1"/>
    </xf>
    <xf numFmtId="0" fontId="167" fillId="0" borderId="2" xfId="0" applyFont="1" applyBorder="1" applyAlignment="1">
      <alignment horizontal="left" vertical="top" wrapText="1"/>
    </xf>
    <xf numFmtId="0" fontId="167" fillId="0" borderId="12" xfId="0" applyFont="1" applyBorder="1" applyAlignment="1">
      <alignment horizontal="left" vertical="top" wrapText="1"/>
    </xf>
    <xf numFmtId="0" fontId="167" fillId="0" borderId="3" xfId="0" applyFont="1" applyBorder="1" applyAlignment="1">
      <alignment horizontal="left" vertical="top" wrapText="1"/>
    </xf>
    <xf numFmtId="0" fontId="22" fillId="0" borderId="2" xfId="0" applyFont="1" applyBorder="1" applyAlignment="1">
      <alignment horizontal="center" vertical="center" wrapText="1"/>
    </xf>
    <xf numFmtId="0" fontId="4" fillId="0" borderId="3" xfId="0" applyFont="1" applyBorder="1" applyAlignment="1">
      <alignment horizontal="center" vertical="center" wrapText="1"/>
    </xf>
    <xf numFmtId="0" fontId="30" fillId="3" borderId="13" xfId="0" applyFont="1" applyFill="1" applyBorder="1" applyAlignment="1" applyProtection="1">
      <alignment horizontal="left"/>
      <protection locked="0"/>
    </xf>
    <xf numFmtId="0" fontId="30" fillId="3" borderId="7" xfId="0" applyFont="1" applyFill="1" applyBorder="1" applyAlignment="1" applyProtection="1">
      <alignment horizontal="left"/>
      <protection locked="0"/>
    </xf>
    <xf numFmtId="0" fontId="14" fillId="0" borderId="0" xfId="0" applyFont="1" applyBorder="1" applyAlignment="1">
      <alignment horizontal="center"/>
    </xf>
    <xf numFmtId="0" fontId="223" fillId="0" borderId="1" xfId="0" applyFont="1" applyBorder="1" applyAlignment="1">
      <alignment horizontal="left" vertical="center" wrapText="1"/>
    </xf>
    <xf numFmtId="0" fontId="96" fillId="0" borderId="1" xfId="0" applyFont="1" applyBorder="1" applyAlignment="1">
      <alignment horizontal="left" vertical="center" wrapText="1"/>
    </xf>
    <xf numFmtId="0" fontId="195" fillId="0" borderId="0" xfId="0" applyFont="1" applyBorder="1" applyAlignment="1">
      <alignment horizontal="center"/>
    </xf>
    <xf numFmtId="0" fontId="173" fillId="0" borderId="6" xfId="0" applyFont="1" applyBorder="1" applyAlignment="1">
      <alignment horizontal="center"/>
    </xf>
    <xf numFmtId="0" fontId="173" fillId="0" borderId="13" xfId="0" applyFont="1" applyBorder="1" applyAlignment="1">
      <alignment horizontal="center"/>
    </xf>
    <xf numFmtId="0" fontId="173" fillId="0" borderId="7" xfId="0" applyFont="1" applyBorder="1" applyAlignment="1">
      <alignment horizontal="center"/>
    </xf>
    <xf numFmtId="0" fontId="0" fillId="0" borderId="8" xfId="0" applyBorder="1" applyAlignment="1">
      <alignment horizontal="left" vertical="top" wrapText="1"/>
    </xf>
    <xf numFmtId="0" fontId="0" fillId="0" borderId="0" xfId="0" applyBorder="1" applyAlignment="1">
      <alignment horizontal="left" vertical="top" wrapText="1"/>
    </xf>
    <xf numFmtId="0" fontId="0" fillId="0" borderId="9" xfId="0" applyBorder="1" applyAlignment="1">
      <alignment horizontal="left" vertical="top" wrapText="1"/>
    </xf>
    <xf numFmtId="0" fontId="16" fillId="0" borderId="8" xfId="0" applyFont="1" applyBorder="1" applyAlignment="1">
      <alignment horizontal="left" vertical="top" wrapText="1"/>
    </xf>
    <xf numFmtId="0" fontId="16" fillId="0" borderId="0" xfId="0" applyFont="1" applyBorder="1" applyAlignment="1">
      <alignment horizontal="left" vertical="top" wrapText="1"/>
    </xf>
    <xf numFmtId="0" fontId="16" fillId="0" borderId="9" xfId="0" applyFont="1" applyBorder="1" applyAlignment="1">
      <alignment horizontal="left" vertical="top" wrapText="1"/>
    </xf>
    <xf numFmtId="0" fontId="223" fillId="0" borderId="8" xfId="0" applyFont="1" applyBorder="1" applyAlignment="1">
      <alignment horizontal="left" vertical="top" wrapText="1"/>
    </xf>
    <xf numFmtId="0" fontId="223" fillId="0" borderId="0" xfId="0" applyFont="1" applyBorder="1" applyAlignment="1">
      <alignment horizontal="left" vertical="top" wrapText="1"/>
    </xf>
    <xf numFmtId="0" fontId="223" fillId="0" borderId="9" xfId="0" applyFont="1" applyBorder="1" applyAlignment="1">
      <alignment horizontal="left" vertical="top" wrapText="1"/>
    </xf>
    <xf numFmtId="0" fontId="16" fillId="0" borderId="14" xfId="0" applyFont="1" applyBorder="1" applyAlignment="1">
      <alignment horizontal="center" vertical="center" wrapText="1"/>
    </xf>
    <xf numFmtId="0" fontId="16" fillId="0" borderId="11" xfId="0" applyFont="1" applyBorder="1" applyAlignment="1">
      <alignment horizontal="center" vertical="center" wrapText="1"/>
    </xf>
    <xf numFmtId="0" fontId="223" fillId="3" borderId="1" xfId="0" applyFont="1" applyFill="1" applyBorder="1" applyAlignment="1" applyProtection="1">
      <alignment horizontal="left" vertical="center" wrapText="1"/>
      <protection locked="0"/>
    </xf>
    <xf numFmtId="0" fontId="223" fillId="3" borderId="4" xfId="0" applyFont="1" applyFill="1" applyBorder="1" applyAlignment="1" applyProtection="1">
      <alignment horizontal="left" vertical="center" wrapText="1"/>
      <protection locked="0"/>
    </xf>
    <xf numFmtId="0" fontId="16" fillId="0" borderId="10" xfId="0" applyFont="1" applyBorder="1" applyAlignment="1">
      <alignment horizontal="left" vertical="center" wrapText="1"/>
    </xf>
    <xf numFmtId="0" fontId="16" fillId="0" borderId="14" xfId="0" applyFont="1" applyBorder="1" applyAlignment="1">
      <alignment horizontal="left" vertical="center" wrapText="1"/>
    </xf>
    <xf numFmtId="0" fontId="16" fillId="0" borderId="10" xfId="0" applyFont="1" applyBorder="1" applyAlignment="1">
      <alignment horizontal="center" vertical="center" wrapText="1"/>
    </xf>
    <xf numFmtId="0" fontId="96" fillId="0" borderId="8" xfId="0" applyFont="1" applyBorder="1" applyAlignment="1">
      <alignment horizontal="left" vertical="center" wrapText="1"/>
    </xf>
    <xf numFmtId="0" fontId="96" fillId="0" borderId="0" xfId="0" applyFont="1" applyBorder="1" applyAlignment="1">
      <alignment horizontal="left" vertical="center" wrapText="1"/>
    </xf>
    <xf numFmtId="0" fontId="96" fillId="0" borderId="9" xfId="0" applyFont="1" applyBorder="1" applyAlignment="1">
      <alignment horizontal="left" vertical="center" wrapText="1"/>
    </xf>
    <xf numFmtId="0" fontId="224" fillId="0" borderId="0" xfId="0" applyFont="1" applyBorder="1" applyAlignment="1">
      <alignment horizontal="center" vertical="center" wrapText="1"/>
    </xf>
    <xf numFmtId="0" fontId="224" fillId="0" borderId="9" xfId="0" applyFont="1" applyBorder="1" applyAlignment="1">
      <alignment horizontal="center" vertical="center" wrapText="1"/>
    </xf>
    <xf numFmtId="0" fontId="223" fillId="0" borderId="8" xfId="0" applyFont="1" applyBorder="1" applyAlignment="1">
      <alignment horizontal="left" vertical="center" wrapText="1"/>
    </xf>
    <xf numFmtId="0" fontId="223" fillId="0" borderId="0" xfId="0" applyFont="1" applyBorder="1" applyAlignment="1">
      <alignment horizontal="left" vertical="center" wrapText="1"/>
    </xf>
    <xf numFmtId="0" fontId="223" fillId="0" borderId="9" xfId="0" applyFont="1" applyBorder="1" applyAlignment="1">
      <alignment horizontal="left" vertical="center" wrapText="1"/>
    </xf>
    <xf numFmtId="0" fontId="226" fillId="0" borderId="6" xfId="0" applyFont="1" applyBorder="1" applyAlignment="1">
      <alignment horizontal="center" vertical="center" wrapText="1"/>
    </xf>
    <xf numFmtId="0" fontId="226" fillId="0" borderId="13" xfId="0" applyFont="1" applyBorder="1" applyAlignment="1">
      <alignment horizontal="center" vertical="center" wrapText="1"/>
    </xf>
    <xf numFmtId="0" fontId="226" fillId="0" borderId="7" xfId="0" applyFont="1" applyBorder="1" applyAlignment="1">
      <alignment horizontal="center" vertical="center" wrapText="1"/>
    </xf>
    <xf numFmtId="0" fontId="225" fillId="0" borderId="8" xfId="0" applyFont="1" applyBorder="1" applyAlignment="1">
      <alignment horizontal="left" vertical="center" wrapText="1"/>
    </xf>
    <xf numFmtId="0" fontId="225" fillId="0" borderId="0" xfId="0" applyFont="1" applyBorder="1" applyAlignment="1">
      <alignment horizontal="left" vertical="center" wrapText="1"/>
    </xf>
    <xf numFmtId="0" fontId="224" fillId="0" borderId="10" xfId="0" applyFont="1" applyBorder="1" applyAlignment="1">
      <alignment horizontal="center" vertical="center" wrapText="1"/>
    </xf>
    <xf numFmtId="0" fontId="224" fillId="0" borderId="14" xfId="0" applyFont="1" applyBorder="1" applyAlignment="1">
      <alignment horizontal="center" vertical="center" wrapText="1"/>
    </xf>
    <xf numFmtId="0" fontId="223" fillId="0" borderId="14" xfId="0" applyFont="1" applyBorder="1" applyAlignment="1">
      <alignment horizontal="left" vertical="center" wrapText="1"/>
    </xf>
    <xf numFmtId="0" fontId="223" fillId="0" borderId="11" xfId="0" applyFont="1" applyBorder="1" applyAlignment="1">
      <alignment horizontal="left" vertical="center" wrapText="1"/>
    </xf>
    <xf numFmtId="0" fontId="227" fillId="0" borderId="8" xfId="0" applyFont="1" applyBorder="1" applyAlignment="1">
      <alignment horizontal="left" vertical="center" wrapText="1"/>
    </xf>
    <xf numFmtId="0" fontId="227" fillId="0" borderId="9" xfId="0" applyFont="1" applyBorder="1" applyAlignment="1">
      <alignment horizontal="left" vertical="center" wrapText="1"/>
    </xf>
    <xf numFmtId="0" fontId="224" fillId="0" borderId="8" xfId="0" applyFont="1" applyBorder="1" applyAlignment="1">
      <alignment horizontal="left" vertical="center" wrapText="1"/>
    </xf>
    <xf numFmtId="0" fontId="224" fillId="0" borderId="9" xfId="0" applyFont="1" applyBorder="1" applyAlignment="1">
      <alignment horizontal="left" vertical="center" wrapText="1"/>
    </xf>
    <xf numFmtId="0" fontId="224" fillId="0" borderId="0" xfId="0" applyFont="1" applyBorder="1" applyAlignment="1">
      <alignment horizontal="left" vertical="center" wrapText="1"/>
    </xf>
    <xf numFmtId="0" fontId="224" fillId="0" borderId="11" xfId="0" applyFont="1" applyBorder="1" applyAlignment="1">
      <alignment horizontal="center" vertical="center" wrapText="1"/>
    </xf>
    <xf numFmtId="0" fontId="96" fillId="0" borderId="8" xfId="0" applyFont="1" applyBorder="1" applyAlignment="1">
      <alignment horizontal="center" vertical="center" wrapText="1"/>
    </xf>
    <xf numFmtId="0" fontId="223" fillId="0" borderId="9" xfId="0" applyFont="1" applyBorder="1" applyAlignment="1">
      <alignment horizontal="center" vertical="center" wrapText="1"/>
    </xf>
    <xf numFmtId="0" fontId="224" fillId="0" borderId="10" xfId="0" applyFont="1" applyBorder="1" applyAlignment="1">
      <alignment horizontal="right" vertical="center" wrapText="1"/>
    </xf>
    <xf numFmtId="0" fontId="224" fillId="0" borderId="11" xfId="0" applyFont="1" applyBorder="1" applyAlignment="1">
      <alignment horizontal="right" vertical="center" wrapText="1"/>
    </xf>
    <xf numFmtId="0" fontId="224" fillId="0" borderId="14" xfId="0" applyFont="1" applyBorder="1" applyAlignment="1">
      <alignment horizontal="right" vertical="center" wrapText="1"/>
    </xf>
    <xf numFmtId="0" fontId="224" fillId="0" borderId="8" xfId="0" applyFont="1" applyBorder="1" applyAlignment="1">
      <alignment horizontal="center" vertical="center" wrapText="1"/>
    </xf>
    <xf numFmtId="0" fontId="7" fillId="0" borderId="0" xfId="0" applyFont="1" applyBorder="1" applyAlignment="1" applyProtection="1">
      <alignment horizontal="left" wrapText="1"/>
    </xf>
    <xf numFmtId="0" fontId="222" fillId="0" borderId="0" xfId="0" applyFont="1" applyAlignment="1">
      <alignment horizontal="center"/>
    </xf>
    <xf numFmtId="0" fontId="209" fillId="0" borderId="0" xfId="0" applyFont="1" applyAlignment="1">
      <alignment horizontal="center"/>
    </xf>
    <xf numFmtId="0" fontId="21" fillId="4" borderId="1" xfId="0" applyFont="1" applyFill="1" applyBorder="1" applyAlignment="1" applyProtection="1">
      <alignment horizontal="center" vertical="center"/>
      <protection locked="0"/>
    </xf>
    <xf numFmtId="0" fontId="30" fillId="4" borderId="13" xfId="0" applyFont="1" applyFill="1" applyBorder="1" applyAlignment="1" applyProtection="1">
      <alignment horizontal="left"/>
      <protection locked="0"/>
    </xf>
    <xf numFmtId="0" fontId="22" fillId="0" borderId="2" xfId="0" applyFont="1" applyBorder="1" applyAlignment="1">
      <alignment horizontal="left" vertical="top" wrapText="1"/>
    </xf>
    <xf numFmtId="0" fontId="22" fillId="0" borderId="12" xfId="0" applyFont="1" applyBorder="1" applyAlignment="1">
      <alignment horizontal="left" vertical="top" wrapText="1"/>
    </xf>
    <xf numFmtId="0" fontId="22" fillId="0" borderId="3" xfId="0" applyFont="1" applyBorder="1" applyAlignment="1">
      <alignment horizontal="left" vertical="top" wrapText="1"/>
    </xf>
    <xf numFmtId="0" fontId="223" fillId="0" borderId="0" xfId="0" applyFont="1" applyAlignment="1">
      <alignment horizontal="left" vertical="top" wrapText="1"/>
    </xf>
    <xf numFmtId="0" fontId="0" fillId="0" borderId="0" xfId="0" applyAlignment="1">
      <alignment horizontal="left" vertical="top" wrapText="1"/>
    </xf>
    <xf numFmtId="0" fontId="173" fillId="0" borderId="0" xfId="0" applyFont="1" applyAlignment="1">
      <alignment horizontal="center"/>
    </xf>
    <xf numFmtId="0" fontId="16" fillId="0" borderId="0" xfId="0" applyFont="1" applyAlignment="1">
      <alignment horizontal="left" vertical="top" wrapText="1"/>
    </xf>
    <xf numFmtId="0" fontId="7" fillId="13" borderId="1" xfId="0" applyFont="1" applyFill="1" applyBorder="1" applyAlignment="1" applyProtection="1">
      <alignment horizontal="center" vertical="center" wrapText="1"/>
    </xf>
    <xf numFmtId="0" fontId="195" fillId="0" borderId="0" xfId="0" applyFont="1" applyAlignment="1">
      <alignment horizontal="center"/>
    </xf>
    <xf numFmtId="0" fontId="223" fillId="4" borderId="1" xfId="0" applyFont="1" applyFill="1" applyBorder="1" applyAlignment="1" applyProtection="1">
      <alignment horizontal="left" vertical="center" wrapText="1"/>
    </xf>
    <xf numFmtId="0" fontId="223" fillId="4" borderId="4" xfId="0" applyFont="1" applyFill="1" applyBorder="1" applyAlignment="1" applyProtection="1">
      <alignment horizontal="left" vertical="center" wrapText="1"/>
    </xf>
    <xf numFmtId="0" fontId="21" fillId="3" borderId="0" xfId="0" applyFont="1" applyFill="1" applyAlignment="1" applyProtection="1">
      <alignment horizontal="center" vertical="center"/>
      <protection locked="0"/>
    </xf>
    <xf numFmtId="0" fontId="60" fillId="3" borderId="0" xfId="0" applyFont="1" applyFill="1" applyAlignment="1" applyProtection="1">
      <alignment horizontal="center"/>
      <protection locked="0"/>
    </xf>
    <xf numFmtId="0" fontId="192" fillId="0" borderId="0" xfId="0" applyFont="1" applyAlignment="1">
      <alignment horizontal="center"/>
    </xf>
    <xf numFmtId="0" fontId="45" fillId="0" borderId="0" xfId="0" applyFont="1" applyFill="1" applyBorder="1" applyAlignment="1">
      <alignment horizontal="right" vertical="top" wrapText="1" indent="1"/>
    </xf>
    <xf numFmtId="0" fontId="45" fillId="0" borderId="28" xfId="0" applyFont="1" applyFill="1" applyBorder="1" applyAlignment="1">
      <alignment horizontal="left" vertical="top" wrapText="1"/>
    </xf>
    <xf numFmtId="0" fontId="45" fillId="0" borderId="37" xfId="0" applyFont="1" applyFill="1" applyBorder="1" applyAlignment="1">
      <alignment horizontal="left" vertical="top" wrapText="1"/>
    </xf>
    <xf numFmtId="0" fontId="8" fillId="0" borderId="28" xfId="0" applyFont="1" applyFill="1" applyBorder="1" applyAlignment="1">
      <alignment horizontal="left" vertical="top" wrapText="1"/>
    </xf>
    <xf numFmtId="0" fontId="8" fillId="0" borderId="37" xfId="0" applyFont="1" applyFill="1" applyBorder="1" applyAlignment="1">
      <alignment horizontal="left" vertical="top" wrapText="1"/>
    </xf>
    <xf numFmtId="0" fontId="45" fillId="0" borderId="0" xfId="0" applyFont="1" applyFill="1" applyBorder="1" applyAlignment="1">
      <alignment horizontal="left" vertical="top"/>
    </xf>
    <xf numFmtId="0" fontId="45" fillId="0" borderId="28" xfId="0" applyFont="1" applyFill="1" applyBorder="1" applyAlignment="1">
      <alignment horizontal="left" vertical="top"/>
    </xf>
    <xf numFmtId="0" fontId="45" fillId="0" borderId="37" xfId="0" applyFont="1" applyFill="1" applyBorder="1" applyAlignment="1">
      <alignment horizontal="left" vertical="top"/>
    </xf>
    <xf numFmtId="0" fontId="45" fillId="0" borderId="31" xfId="0" applyFont="1" applyFill="1" applyBorder="1" applyAlignment="1">
      <alignment horizontal="left" vertical="top"/>
    </xf>
    <xf numFmtId="0" fontId="45" fillId="0" borderId="32" xfId="0" applyFont="1" applyFill="1" applyBorder="1" applyAlignment="1">
      <alignment horizontal="left" vertical="top"/>
    </xf>
    <xf numFmtId="0" fontId="45" fillId="0" borderId="39" xfId="0" applyFont="1" applyFill="1" applyBorder="1" applyAlignment="1">
      <alignment horizontal="left" vertical="top" wrapText="1" indent="13"/>
    </xf>
    <xf numFmtId="0" fontId="45" fillId="0" borderId="40" xfId="0" applyFont="1" applyFill="1" applyBorder="1" applyAlignment="1">
      <alignment horizontal="left" vertical="top" wrapText="1" indent="13"/>
    </xf>
    <xf numFmtId="0" fontId="45" fillId="0" borderId="41" xfId="0" applyFont="1" applyFill="1" applyBorder="1" applyAlignment="1">
      <alignment horizontal="left" vertical="top" wrapText="1" indent="13"/>
    </xf>
    <xf numFmtId="0" fontId="50" fillId="0" borderId="46" xfId="0" applyFont="1" applyFill="1" applyBorder="1" applyAlignment="1">
      <alignment horizontal="left" vertical="top"/>
    </xf>
    <xf numFmtId="0" fontId="50" fillId="0" borderId="32" xfId="0" applyFont="1" applyFill="1" applyBorder="1" applyAlignment="1">
      <alignment horizontal="left" vertical="top"/>
    </xf>
    <xf numFmtId="0" fontId="50" fillId="0" borderId="54" xfId="0" applyFont="1" applyFill="1" applyBorder="1" applyAlignment="1">
      <alignment horizontal="left" vertical="top"/>
    </xf>
    <xf numFmtId="0" fontId="50" fillId="0" borderId="55" xfId="0" applyFont="1" applyFill="1" applyBorder="1" applyAlignment="1">
      <alignment horizontal="left" vertical="top"/>
    </xf>
    <xf numFmtId="9" fontId="47" fillId="0" borderId="28" xfId="0" applyNumberFormat="1" applyFont="1" applyFill="1" applyBorder="1" applyAlignment="1">
      <alignment horizontal="left" vertical="top" shrinkToFit="1"/>
    </xf>
    <xf numFmtId="9" fontId="47" fillId="0" borderId="37" xfId="0" applyNumberFormat="1" applyFont="1" applyFill="1" applyBorder="1" applyAlignment="1">
      <alignment horizontal="left" vertical="top" shrinkToFit="1"/>
    </xf>
    <xf numFmtId="0" fontId="8" fillId="0" borderId="56" xfId="0" applyFont="1" applyFill="1" applyBorder="1" applyAlignment="1">
      <alignment horizontal="left" vertical="center" wrapText="1"/>
    </xf>
    <xf numFmtId="0" fontId="8" fillId="0" borderId="48" xfId="0" applyFont="1" applyFill="1" applyBorder="1" applyAlignment="1">
      <alignment horizontal="left" vertical="center" wrapText="1"/>
    </xf>
    <xf numFmtId="0" fontId="8" fillId="0" borderId="49" xfId="0" applyFont="1" applyFill="1" applyBorder="1" applyAlignment="1">
      <alignment horizontal="left" vertical="center" wrapText="1"/>
    </xf>
    <xf numFmtId="0" fontId="45" fillId="0" borderId="21" xfId="0" applyFont="1" applyFill="1" applyBorder="1" applyAlignment="1">
      <alignment horizontal="left" vertical="top"/>
    </xf>
    <xf numFmtId="0" fontId="45" fillId="0" borderId="22" xfId="0" applyFont="1" applyFill="1" applyBorder="1" applyAlignment="1">
      <alignment horizontal="left" vertical="top"/>
    </xf>
    <xf numFmtId="0" fontId="45" fillId="0" borderId="25" xfId="0" applyFont="1" applyFill="1" applyBorder="1" applyAlignment="1">
      <alignment horizontal="left" vertical="top"/>
    </xf>
    <xf numFmtId="0" fontId="8" fillId="0" borderId="46" xfId="0" applyFont="1" applyFill="1" applyBorder="1" applyAlignment="1">
      <alignment horizontal="left" vertical="top"/>
    </xf>
    <xf numFmtId="0" fontId="8" fillId="0" borderId="32" xfId="0" applyFont="1" applyFill="1" applyBorder="1" applyAlignment="1">
      <alignment horizontal="left" vertical="top"/>
    </xf>
    <xf numFmtId="0" fontId="45" fillId="0" borderId="39" xfId="0" applyFont="1" applyFill="1" applyBorder="1" applyAlignment="1">
      <alignment horizontal="left" vertical="top"/>
    </xf>
    <xf numFmtId="0" fontId="45" fillId="0" borderId="41" xfId="0" applyFont="1" applyFill="1" applyBorder="1" applyAlignment="1">
      <alignment horizontal="left" vertical="top"/>
    </xf>
    <xf numFmtId="0" fontId="8" fillId="0" borderId="24" xfId="0" applyFont="1" applyFill="1" applyBorder="1" applyAlignment="1">
      <alignment horizontal="left" vertical="center"/>
    </xf>
    <xf numFmtId="0" fontId="8" fillId="0" borderId="22" xfId="0" applyFont="1" applyFill="1" applyBorder="1" applyAlignment="1">
      <alignment horizontal="left" vertical="center"/>
    </xf>
    <xf numFmtId="0" fontId="8" fillId="0" borderId="25" xfId="0" applyFont="1" applyFill="1" applyBorder="1" applyAlignment="1">
      <alignment horizontal="left" vertical="center"/>
    </xf>
    <xf numFmtId="0" fontId="8" fillId="0" borderId="19" xfId="0" applyFont="1" applyFill="1" applyBorder="1" applyAlignment="1">
      <alignment horizontal="center" vertical="top"/>
    </xf>
    <xf numFmtId="0" fontId="8" fillId="0" borderId="17" xfId="0" applyFont="1" applyFill="1" applyBorder="1" applyAlignment="1">
      <alignment horizontal="center" vertical="top"/>
    </xf>
    <xf numFmtId="0" fontId="8" fillId="0" borderId="20" xfId="0" applyFont="1" applyFill="1" applyBorder="1" applyAlignment="1">
      <alignment horizontal="center" vertical="top"/>
    </xf>
    <xf numFmtId="0" fontId="8" fillId="0" borderId="46" xfId="0" applyFont="1" applyFill="1" applyBorder="1" applyAlignment="1">
      <alignment horizontal="center" vertical="top"/>
    </xf>
    <xf numFmtId="0" fontId="8" fillId="0" borderId="0" xfId="0" applyFont="1" applyFill="1" applyBorder="1" applyAlignment="1">
      <alignment horizontal="center" vertical="top"/>
    </xf>
    <xf numFmtId="0" fontId="8" fillId="0" borderId="32" xfId="0" applyFont="1" applyFill="1" applyBorder="1" applyAlignment="1">
      <alignment horizontal="center" vertical="top"/>
    </xf>
    <xf numFmtId="0" fontId="8" fillId="0" borderId="52" xfId="0" applyFont="1" applyFill="1" applyBorder="1" applyAlignment="1">
      <alignment horizontal="left" vertical="top"/>
    </xf>
    <xf numFmtId="0" fontId="8" fillId="0" borderId="30" xfId="0" applyFont="1" applyFill="1" applyBorder="1" applyAlignment="1">
      <alignment horizontal="left" vertical="top"/>
    </xf>
    <xf numFmtId="0" fontId="45" fillId="0" borderId="40" xfId="0" applyFont="1" applyFill="1" applyBorder="1" applyAlignment="1">
      <alignment horizontal="left" vertical="top"/>
    </xf>
    <xf numFmtId="0" fontId="45" fillId="0" borderId="39" xfId="0" applyFont="1" applyFill="1" applyBorder="1" applyAlignment="1">
      <alignment horizontal="left" vertical="top" wrapText="1"/>
    </xf>
    <xf numFmtId="0" fontId="45" fillId="0" borderId="41" xfId="0" applyFont="1" applyFill="1" applyBorder="1" applyAlignment="1">
      <alignment horizontal="left" vertical="top" wrapText="1"/>
    </xf>
    <xf numFmtId="0" fontId="50" fillId="0" borderId="39" xfId="0" applyFont="1" applyFill="1" applyBorder="1" applyAlignment="1">
      <alignment horizontal="left" vertical="top"/>
    </xf>
    <xf numFmtId="0" fontId="50" fillId="0" borderId="53" xfId="0" applyFont="1" applyFill="1" applyBorder="1" applyAlignment="1">
      <alignment horizontal="left" vertical="top"/>
    </xf>
    <xf numFmtId="0" fontId="45" fillId="0" borderId="50" xfId="0" applyFont="1" applyFill="1" applyBorder="1" applyAlignment="1">
      <alignment horizontal="left" vertical="top"/>
    </xf>
    <xf numFmtId="0" fontId="8" fillId="0" borderId="16" xfId="0" applyFont="1" applyFill="1" applyBorder="1" applyAlignment="1">
      <alignment horizontal="center" vertical="top" wrapText="1"/>
    </xf>
    <xf numFmtId="0" fontId="8" fillId="0" borderId="20" xfId="0" applyFont="1" applyFill="1" applyBorder="1" applyAlignment="1">
      <alignment horizontal="center" vertical="top" wrapText="1"/>
    </xf>
    <xf numFmtId="0" fontId="8" fillId="0" borderId="31" xfId="0" applyFont="1" applyFill="1" applyBorder="1" applyAlignment="1">
      <alignment horizontal="center" vertical="top" wrapText="1"/>
    </xf>
    <xf numFmtId="0" fontId="8" fillId="0" borderId="32" xfId="0" applyFont="1" applyFill="1" applyBorder="1" applyAlignment="1">
      <alignment horizontal="center" vertical="top" wrapText="1"/>
    </xf>
    <xf numFmtId="0" fontId="8" fillId="0" borderId="21" xfId="0" applyFont="1" applyFill="1" applyBorder="1" applyAlignment="1">
      <alignment horizontal="center" vertical="top" wrapText="1"/>
    </xf>
    <xf numFmtId="0" fontId="8" fillId="0" borderId="25" xfId="0" applyFont="1" applyFill="1" applyBorder="1" applyAlignment="1">
      <alignment horizontal="center" vertical="top" wrapText="1"/>
    </xf>
    <xf numFmtId="9" fontId="47" fillId="0" borderId="28" xfId="0" applyNumberFormat="1" applyFont="1" applyFill="1" applyBorder="1" applyAlignment="1">
      <alignment horizontal="left" vertical="top" indent="1" shrinkToFit="1"/>
    </xf>
    <xf numFmtId="9" fontId="47" fillId="0" borderId="33" xfId="0" applyNumberFormat="1" applyFont="1" applyFill="1" applyBorder="1" applyAlignment="1">
      <alignment horizontal="left" vertical="top" indent="1" shrinkToFit="1"/>
    </xf>
    <xf numFmtId="9" fontId="47" fillId="0" borderId="37" xfId="0" applyNumberFormat="1" applyFont="1" applyFill="1" applyBorder="1" applyAlignment="1">
      <alignment horizontal="left" vertical="top" indent="1" shrinkToFit="1"/>
    </xf>
    <xf numFmtId="0" fontId="24" fillId="0" borderId="39" xfId="0" applyFont="1" applyFill="1" applyBorder="1" applyAlignment="1">
      <alignment horizontal="left" vertical="top" wrapText="1"/>
    </xf>
    <xf numFmtId="0" fontId="24" fillId="0" borderId="41" xfId="0" applyFont="1" applyFill="1" applyBorder="1" applyAlignment="1">
      <alignment horizontal="left" vertical="top" wrapText="1"/>
    </xf>
    <xf numFmtId="0" fontId="8" fillId="0" borderId="16" xfId="0" applyFont="1" applyFill="1" applyBorder="1" applyAlignment="1">
      <alignment horizontal="left" vertical="top" wrapText="1"/>
    </xf>
    <xf numFmtId="0" fontId="8" fillId="0" borderId="17" xfId="0" applyFont="1" applyFill="1" applyBorder="1" applyAlignment="1">
      <alignment horizontal="left" vertical="top" wrapText="1"/>
    </xf>
    <xf numFmtId="0" fontId="8" fillId="0" borderId="20" xfId="0" applyFont="1" applyFill="1" applyBorder="1" applyAlignment="1">
      <alignment horizontal="left" vertical="top" wrapText="1"/>
    </xf>
    <xf numFmtId="0" fontId="8" fillId="0" borderId="31"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32"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25" xfId="0" applyFont="1" applyFill="1" applyBorder="1" applyAlignment="1">
      <alignment horizontal="left" vertical="top" wrapText="1"/>
    </xf>
    <xf numFmtId="1" fontId="47" fillId="0" borderId="28" xfId="0" applyNumberFormat="1" applyFont="1" applyFill="1" applyBorder="1" applyAlignment="1">
      <alignment horizontal="left" vertical="center" shrinkToFit="1"/>
    </xf>
    <xf numFmtId="1" fontId="47" fillId="0" borderId="37" xfId="0" applyNumberFormat="1" applyFont="1" applyFill="1" applyBorder="1" applyAlignment="1">
      <alignment horizontal="left" vertical="center" shrinkToFit="1"/>
    </xf>
    <xf numFmtId="1" fontId="47" fillId="0" borderId="26" xfId="0" applyNumberFormat="1" applyFont="1" applyFill="1" applyBorder="1" applyAlignment="1">
      <alignment horizontal="left" vertical="center" shrinkToFit="1"/>
    </xf>
    <xf numFmtId="1" fontId="47" fillId="0" borderId="29" xfId="0" applyNumberFormat="1" applyFont="1" applyFill="1" applyBorder="1" applyAlignment="1">
      <alignment horizontal="left" vertical="center" shrinkToFit="1"/>
    </xf>
    <xf numFmtId="1" fontId="47" fillId="0" borderId="28" xfId="0" applyNumberFormat="1" applyFont="1" applyFill="1" applyBorder="1" applyAlignment="1">
      <alignment horizontal="center" vertical="center" shrinkToFit="1"/>
    </xf>
    <xf numFmtId="1" fontId="47" fillId="0" borderId="37" xfId="0" applyNumberFormat="1" applyFont="1" applyFill="1" applyBorder="1" applyAlignment="1">
      <alignment horizontal="center" vertical="center" shrinkToFit="1"/>
    </xf>
    <xf numFmtId="1" fontId="47" fillId="0" borderId="39" xfId="0" applyNumberFormat="1" applyFont="1" applyFill="1" applyBorder="1" applyAlignment="1">
      <alignment horizontal="left" vertical="top" indent="2" shrinkToFit="1"/>
    </xf>
    <xf numFmtId="0" fontId="0" fillId="0" borderId="40" xfId="0" applyBorder="1"/>
    <xf numFmtId="0" fontId="0" fillId="0" borderId="41" xfId="0" applyBorder="1"/>
    <xf numFmtId="1" fontId="47" fillId="0" borderId="39" xfId="0" applyNumberFormat="1" applyFont="1" applyFill="1" applyBorder="1" applyAlignment="1">
      <alignment horizontal="center" vertical="top" shrinkToFit="1"/>
    </xf>
    <xf numFmtId="1" fontId="47" fillId="0" borderId="41" xfId="0" applyNumberFormat="1" applyFont="1" applyFill="1" applyBorder="1" applyAlignment="1">
      <alignment horizontal="center" vertical="top" shrinkToFit="1"/>
    </xf>
    <xf numFmtId="0" fontId="45" fillId="0" borderId="16" xfId="0" applyFont="1" applyFill="1" applyBorder="1" applyAlignment="1">
      <alignment horizontal="left" vertical="top" wrapText="1"/>
    </xf>
    <xf numFmtId="0" fontId="45" fillId="0" borderId="20" xfId="0" applyFont="1" applyFill="1" applyBorder="1" applyAlignment="1">
      <alignment horizontal="left" vertical="top" wrapText="1"/>
    </xf>
    <xf numFmtId="0" fontId="45" fillId="0" borderId="21" xfId="0" applyFont="1" applyFill="1" applyBorder="1" applyAlignment="1">
      <alignment horizontal="left" vertical="top" wrapText="1"/>
    </xf>
    <xf numFmtId="0" fontId="45" fillId="0" borderId="25" xfId="0" applyFont="1" applyFill="1" applyBorder="1" applyAlignment="1">
      <alignment horizontal="left" vertical="top" wrapText="1"/>
    </xf>
    <xf numFmtId="1" fontId="47" fillId="0" borderId="39" xfId="0" applyNumberFormat="1" applyFont="1" applyFill="1" applyBorder="1" applyAlignment="1">
      <alignment horizontal="left" vertical="top" indent="1" shrinkToFit="1"/>
    </xf>
    <xf numFmtId="1" fontId="47" fillId="0" borderId="41" xfId="0" applyNumberFormat="1" applyFont="1" applyFill="1" applyBorder="1" applyAlignment="1">
      <alignment horizontal="left" vertical="top" indent="1" shrinkToFit="1"/>
    </xf>
    <xf numFmtId="0" fontId="45" fillId="0" borderId="40" xfId="0" applyFont="1" applyFill="1" applyBorder="1" applyAlignment="1">
      <alignment horizontal="left" vertical="top" wrapText="1"/>
    </xf>
    <xf numFmtId="0" fontId="8" fillId="0" borderId="16" xfId="0" applyFont="1" applyFill="1" applyBorder="1" applyAlignment="1">
      <alignment horizontal="left" vertical="top" wrapText="1" indent="1"/>
    </xf>
    <xf numFmtId="0" fontId="8" fillId="0" borderId="17" xfId="0" applyFont="1" applyFill="1" applyBorder="1" applyAlignment="1">
      <alignment horizontal="left" vertical="top" wrapText="1" indent="1"/>
    </xf>
    <xf numFmtId="0" fontId="8" fillId="0" borderId="20" xfId="0" applyFont="1" applyFill="1" applyBorder="1" applyAlignment="1">
      <alignment horizontal="left" vertical="top" wrapText="1" indent="1"/>
    </xf>
    <xf numFmtId="0" fontId="8" fillId="0" borderId="21" xfId="0" applyFont="1" applyFill="1" applyBorder="1" applyAlignment="1">
      <alignment horizontal="left" vertical="top" wrapText="1" indent="1"/>
    </xf>
    <xf numFmtId="0" fontId="8" fillId="0" borderId="22" xfId="0" applyFont="1" applyFill="1" applyBorder="1" applyAlignment="1">
      <alignment horizontal="left" vertical="top" wrapText="1" indent="1"/>
    </xf>
    <xf numFmtId="0" fontId="8" fillId="0" borderId="25" xfId="0" applyFont="1" applyFill="1" applyBorder="1" applyAlignment="1">
      <alignment horizontal="left" vertical="top" wrapText="1" indent="1"/>
    </xf>
    <xf numFmtId="0" fontId="8" fillId="0" borderId="17" xfId="0" applyFont="1" applyFill="1" applyBorder="1" applyAlignment="1">
      <alignment horizontal="center" vertical="top" wrapText="1"/>
    </xf>
    <xf numFmtId="0" fontId="8" fillId="0" borderId="22" xfId="0" applyFont="1" applyFill="1" applyBorder="1" applyAlignment="1">
      <alignment horizontal="center" vertical="top" wrapText="1"/>
    </xf>
    <xf numFmtId="1" fontId="47" fillId="0" borderId="40" xfId="0" applyNumberFormat="1" applyFont="1" applyFill="1" applyBorder="1" applyAlignment="1">
      <alignment horizontal="center" vertical="top" shrinkToFit="1"/>
    </xf>
    <xf numFmtId="0" fontId="45" fillId="0" borderId="39" xfId="0" applyFont="1" applyFill="1" applyBorder="1" applyAlignment="1">
      <alignment horizontal="left" vertical="top" wrapText="1" indent="2"/>
    </xf>
    <xf numFmtId="0" fontId="45" fillId="0" borderId="41" xfId="0" applyFont="1" applyFill="1" applyBorder="1" applyAlignment="1">
      <alignment horizontal="left" vertical="top" wrapText="1" indent="2"/>
    </xf>
    <xf numFmtId="0" fontId="221" fillId="0" borderId="47" xfId="0" applyFont="1" applyFill="1" applyBorder="1" applyAlignment="1">
      <alignment horizontal="left" vertical="center"/>
    </xf>
    <xf numFmtId="0" fontId="221" fillId="0" borderId="48" xfId="0" applyFont="1" applyFill="1" applyBorder="1" applyAlignment="1">
      <alignment horizontal="left" vertical="center"/>
    </xf>
    <xf numFmtId="0" fontId="221" fillId="0" borderId="49" xfId="0" applyFont="1" applyFill="1" applyBorder="1" applyAlignment="1">
      <alignment horizontal="left" vertical="center"/>
    </xf>
    <xf numFmtId="0" fontId="9" fillId="0" borderId="24" xfId="0" applyFont="1" applyFill="1" applyBorder="1" applyAlignment="1">
      <alignment horizontal="left" vertical="center"/>
    </xf>
    <xf numFmtId="0" fontId="9" fillId="0" borderId="22" xfId="0" applyFont="1" applyFill="1" applyBorder="1" applyAlignment="1">
      <alignment horizontal="left" vertical="center"/>
    </xf>
    <xf numFmtId="0" fontId="9" fillId="0" borderId="25" xfId="0" applyFont="1" applyFill="1" applyBorder="1" applyAlignment="1">
      <alignment horizontal="left" vertical="center"/>
    </xf>
    <xf numFmtId="0" fontId="9" fillId="0" borderId="44" xfId="0" applyFont="1" applyFill="1" applyBorder="1" applyAlignment="1">
      <alignment horizontal="left" vertical="top"/>
    </xf>
    <xf numFmtId="0" fontId="9" fillId="0" borderId="45" xfId="0" applyFont="1" applyFill="1" applyBorder="1" applyAlignment="1">
      <alignment horizontal="left" vertical="top"/>
    </xf>
    <xf numFmtId="0" fontId="9" fillId="0" borderId="46" xfId="0" applyFont="1" applyFill="1" applyBorder="1" applyAlignment="1">
      <alignment horizontal="left" vertical="top"/>
    </xf>
    <xf numFmtId="0" fontId="9" fillId="0" borderId="32" xfId="0" applyFont="1" applyFill="1" applyBorder="1" applyAlignment="1">
      <alignment horizontal="left" vertical="top"/>
    </xf>
    <xf numFmtId="0" fontId="45" fillId="0" borderId="39" xfId="0" applyFont="1" applyFill="1" applyBorder="1" applyAlignment="1">
      <alignment horizontal="center" vertical="top" wrapText="1"/>
    </xf>
    <xf numFmtId="0" fontId="45" fillId="0" borderId="41" xfId="0" applyFont="1" applyFill="1" applyBorder="1" applyAlignment="1">
      <alignment horizontal="center" vertical="top" wrapText="1"/>
    </xf>
    <xf numFmtId="0" fontId="45" fillId="0" borderId="28" xfId="0" applyFont="1" applyFill="1" applyBorder="1" applyAlignment="1">
      <alignment horizontal="left" textRotation="90" wrapText="1"/>
    </xf>
    <xf numFmtId="0" fontId="45" fillId="0" borderId="33" xfId="0" applyFont="1" applyFill="1" applyBorder="1" applyAlignment="1">
      <alignment horizontal="left" textRotation="90" wrapText="1"/>
    </xf>
    <xf numFmtId="0" fontId="45" fillId="0" borderId="37" xfId="0" applyFont="1" applyFill="1" applyBorder="1" applyAlignment="1">
      <alignment horizontal="left" textRotation="90" wrapText="1"/>
    </xf>
    <xf numFmtId="0" fontId="45" fillId="0" borderId="16" xfId="0" applyFont="1" applyFill="1" applyBorder="1" applyAlignment="1">
      <alignment horizontal="left" textRotation="90" wrapText="1"/>
    </xf>
    <xf numFmtId="0" fontId="45" fillId="0" borderId="20" xfId="0" applyFont="1" applyFill="1" applyBorder="1" applyAlignment="1">
      <alignment horizontal="left" textRotation="90" wrapText="1"/>
    </xf>
    <xf numFmtId="0" fontId="45" fillId="0" borderId="31" xfId="0" applyFont="1" applyFill="1" applyBorder="1" applyAlignment="1">
      <alignment horizontal="left" textRotation="90" wrapText="1"/>
    </xf>
    <xf numFmtId="0" fontId="45" fillId="0" borderId="32" xfId="0" applyFont="1" applyFill="1" applyBorder="1" applyAlignment="1">
      <alignment horizontal="left" textRotation="90" wrapText="1"/>
    </xf>
    <xf numFmtId="0" fontId="45" fillId="0" borderId="21" xfId="0" applyFont="1" applyFill="1" applyBorder="1" applyAlignment="1">
      <alignment horizontal="left" textRotation="90" wrapText="1"/>
    </xf>
    <xf numFmtId="0" fontId="45" fillId="0" borderId="25" xfId="0" applyFont="1" applyFill="1" applyBorder="1" applyAlignment="1">
      <alignment horizontal="left" textRotation="90" wrapText="1"/>
    </xf>
    <xf numFmtId="0" fontId="45" fillId="0" borderId="22" xfId="0" applyFont="1" applyFill="1" applyBorder="1" applyAlignment="1">
      <alignment horizontal="left" vertical="top" wrapText="1"/>
    </xf>
    <xf numFmtId="0" fontId="45" fillId="0" borderId="23" xfId="0" applyFont="1" applyFill="1" applyBorder="1" applyAlignment="1">
      <alignment horizontal="left" vertical="top" wrapText="1"/>
    </xf>
    <xf numFmtId="0" fontId="45" fillId="0" borderId="24" xfId="0" applyFont="1" applyFill="1" applyBorder="1" applyAlignment="1">
      <alignment horizontal="left" vertical="top"/>
    </xf>
    <xf numFmtId="0" fontId="45" fillId="0" borderId="23" xfId="0" applyFont="1" applyFill="1" applyBorder="1" applyAlignment="1">
      <alignment horizontal="left" vertical="top"/>
    </xf>
    <xf numFmtId="0" fontId="45" fillId="0" borderId="17" xfId="0" applyFont="1" applyFill="1" applyBorder="1" applyAlignment="1">
      <alignment horizontal="left" vertical="top" wrapText="1" indent="2"/>
    </xf>
    <xf numFmtId="0" fontId="45" fillId="0" borderId="17" xfId="0" applyFont="1" applyFill="1" applyBorder="1" applyAlignment="1">
      <alignment horizontal="left" vertical="top" wrapText="1" indent="1"/>
    </xf>
    <xf numFmtId="0" fontId="45" fillId="0" borderId="22" xfId="0" applyFont="1" applyFill="1" applyBorder="1" applyAlignment="1">
      <alignment horizontal="left" vertical="top" wrapText="1" indent="1"/>
    </xf>
    <xf numFmtId="0" fontId="45" fillId="0" borderId="17" xfId="0" applyFont="1" applyFill="1" applyBorder="1" applyAlignment="1">
      <alignment horizontal="left" vertical="top"/>
    </xf>
    <xf numFmtId="0" fontId="45" fillId="0" borderId="27" xfId="0" applyFont="1" applyFill="1" applyBorder="1" applyAlignment="1">
      <alignment horizontal="left" textRotation="90" wrapText="1"/>
    </xf>
    <xf numFmtId="0" fontId="45" fillId="0" borderId="30" xfId="0" applyFont="1" applyFill="1" applyBorder="1" applyAlignment="1">
      <alignment horizontal="left" textRotation="90" wrapText="1"/>
    </xf>
    <xf numFmtId="0" fontId="45" fillId="0" borderId="36" xfId="0" applyFont="1" applyFill="1" applyBorder="1" applyAlignment="1">
      <alignment horizontal="left" textRotation="90" wrapText="1"/>
    </xf>
    <xf numFmtId="0" fontId="45" fillId="0" borderId="17" xfId="0" applyFont="1" applyFill="1" applyBorder="1" applyAlignment="1">
      <alignment horizontal="left" textRotation="90" wrapText="1"/>
    </xf>
    <xf numFmtId="0" fontId="45" fillId="0" borderId="0" xfId="0" applyFont="1" applyFill="1" applyBorder="1" applyAlignment="1">
      <alignment horizontal="left" textRotation="90" wrapText="1"/>
    </xf>
    <xf numFmtId="0" fontId="45" fillId="0" borderId="22" xfId="0" applyFont="1" applyFill="1" applyBorder="1" applyAlignment="1">
      <alignment horizontal="left" textRotation="90" wrapText="1"/>
    </xf>
    <xf numFmtId="0" fontId="8" fillId="0" borderId="28" xfId="0" applyFont="1" applyFill="1" applyBorder="1" applyAlignment="1">
      <alignment horizontal="left" textRotation="90" wrapText="1"/>
    </xf>
    <xf numFmtId="0" fontId="8" fillId="0" borderId="33" xfId="0" applyFont="1" applyFill="1" applyBorder="1" applyAlignment="1">
      <alignment horizontal="left" textRotation="90" wrapText="1"/>
    </xf>
    <xf numFmtId="0" fontId="8" fillId="0" borderId="37" xfId="0" applyFont="1" applyFill="1" applyBorder="1" applyAlignment="1">
      <alignment horizontal="left" textRotation="90" wrapText="1"/>
    </xf>
    <xf numFmtId="0" fontId="30" fillId="0" borderId="0" xfId="0" applyFont="1" applyAlignment="1">
      <alignment vertical="center"/>
    </xf>
    <xf numFmtId="14" fontId="28" fillId="3" borderId="0" xfId="0" applyNumberFormat="1" applyFont="1" applyFill="1" applyAlignment="1" applyProtection="1">
      <alignment horizontal="left" vertical="center"/>
      <protection locked="0"/>
    </xf>
    <xf numFmtId="0" fontId="28" fillId="3" borderId="0" xfId="0" applyFont="1" applyFill="1" applyAlignment="1" applyProtection="1">
      <alignment horizontal="left" vertical="center"/>
      <protection locked="0"/>
    </xf>
    <xf numFmtId="0" fontId="30" fillId="0" borderId="0" xfId="0" applyFont="1" applyAlignment="1">
      <alignment horizontal="right"/>
    </xf>
    <xf numFmtId="14" fontId="28" fillId="3" borderId="0" xfId="0" applyNumberFormat="1" applyFont="1" applyFill="1" applyAlignment="1" applyProtection="1">
      <alignment horizontal="center" vertical="center"/>
      <protection locked="0"/>
    </xf>
    <xf numFmtId="0" fontId="28" fillId="3" borderId="0" xfId="0" applyFont="1" applyFill="1" applyAlignment="1" applyProtection="1">
      <alignment horizontal="center" vertical="center"/>
      <protection locked="0"/>
    </xf>
    <xf numFmtId="0" fontId="255" fillId="0" borderId="0" xfId="0" applyFont="1" applyAlignment="1" applyProtection="1">
      <alignment horizontal="center" vertical="center"/>
      <protection locked="0"/>
    </xf>
    <xf numFmtId="0" fontId="117" fillId="0" borderId="0" xfId="0" applyFont="1" applyAlignment="1" applyProtection="1">
      <alignment horizontal="center" vertical="center" wrapText="1"/>
      <protection locked="0"/>
    </xf>
    <xf numFmtId="0" fontId="36" fillId="0" borderId="0" xfId="0" applyFont="1" applyAlignment="1" applyProtection="1">
      <alignment vertical="top" wrapText="1"/>
      <protection locked="0"/>
    </xf>
    <xf numFmtId="0" fontId="152" fillId="0" borderId="0" xfId="0" applyFont="1" applyAlignment="1" applyProtection="1">
      <alignment horizontal="center" vertical="center"/>
      <protection locked="0"/>
    </xf>
    <xf numFmtId="0" fontId="33" fillId="3" borderId="14" xfId="0" applyFont="1" applyFill="1" applyBorder="1" applyAlignment="1" applyProtection="1">
      <alignment horizontal="left" vertical="top"/>
      <protection locked="0"/>
    </xf>
    <xf numFmtId="0" fontId="33" fillId="3" borderId="0" xfId="0" applyFont="1" applyFill="1" applyBorder="1" applyAlignment="1" applyProtection="1">
      <alignment horizontal="left" vertical="top" wrapText="1"/>
      <protection locked="0"/>
    </xf>
    <xf numFmtId="0" fontId="36" fillId="0" borderId="0" xfId="0" applyFont="1" applyAlignment="1" applyProtection="1">
      <alignment horizontal="center"/>
    </xf>
    <xf numFmtId="0" fontId="258" fillId="6" borderId="0" xfId="0" applyFont="1" applyFill="1" applyAlignment="1" applyProtection="1">
      <alignment horizontal="center"/>
    </xf>
    <xf numFmtId="0" fontId="115" fillId="5" borderId="0" xfId="0" applyFont="1" applyFill="1" applyAlignment="1" applyProtection="1">
      <alignment horizontal="center"/>
    </xf>
    <xf numFmtId="0" fontId="0" fillId="7" borderId="1" xfId="0" applyFill="1" applyBorder="1" applyAlignment="1" applyProtection="1">
      <alignment horizontal="center" vertical="top" wrapText="1"/>
    </xf>
    <xf numFmtId="0" fontId="0" fillId="7" borderId="4" xfId="0" applyFill="1" applyBorder="1" applyAlignment="1" applyProtection="1">
      <alignment horizontal="center" vertical="top" wrapText="1"/>
    </xf>
    <xf numFmtId="0" fontId="0" fillId="7" borderId="5" xfId="0" applyFill="1" applyBorder="1" applyAlignment="1" applyProtection="1">
      <alignment horizontal="center" vertical="top" wrapText="1"/>
    </xf>
    <xf numFmtId="0" fontId="14" fillId="0" borderId="0" xfId="0" applyFont="1" applyAlignment="1" applyProtection="1">
      <alignment horizontal="center" vertical="center"/>
      <protection locked="0"/>
    </xf>
    <xf numFmtId="0" fontId="9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80" fillId="3" borderId="0" xfId="0" applyFont="1" applyFill="1" applyAlignment="1" applyProtection="1">
      <alignment horizontal="center"/>
      <protection hidden="1"/>
    </xf>
    <xf numFmtId="0" fontId="23" fillId="0" borderId="0" xfId="0" applyFont="1" applyAlignment="1" applyProtection="1">
      <alignment horizontal="center"/>
      <protection locked="0"/>
    </xf>
    <xf numFmtId="0" fontId="96" fillId="3" borderId="0" xfId="0" applyFont="1" applyFill="1" applyAlignment="1" applyProtection="1">
      <alignment horizontal="left" vertical="center"/>
      <protection locked="0"/>
    </xf>
    <xf numFmtId="0" fontId="112" fillId="0" borderId="0" xfId="0" applyFont="1" applyAlignment="1">
      <alignment horizontal="center" vertical="top"/>
    </xf>
    <xf numFmtId="0" fontId="79" fillId="0" borderId="0" xfId="0" applyFont="1" applyAlignment="1">
      <alignment horizontal="center" vertical="center"/>
    </xf>
    <xf numFmtId="0" fontId="35" fillId="0" borderId="0" xfId="0" applyFont="1" applyAlignment="1" applyProtection="1">
      <alignment horizontal="left" vertical="top" wrapText="1"/>
      <protection locked="0"/>
    </xf>
    <xf numFmtId="0" fontId="30" fillId="4" borderId="0" xfId="0" applyFont="1" applyFill="1" applyAlignment="1" applyProtection="1">
      <alignment horizontal="left" vertical="center"/>
      <protection locked="0"/>
    </xf>
    <xf numFmtId="0" fontId="37" fillId="0" borderId="0" xfId="0" applyFont="1" applyAlignment="1">
      <alignment horizontal="left" vertical="top" wrapText="1"/>
    </xf>
    <xf numFmtId="0" fontId="37" fillId="0" borderId="0" xfId="0" applyNumberFormat="1" applyFont="1" applyAlignment="1">
      <alignment horizontal="left" wrapText="1"/>
    </xf>
    <xf numFmtId="0" fontId="37" fillId="0" borderId="0" xfId="0" applyFont="1" applyAlignment="1">
      <alignment horizontal="left" vertical="center" wrapText="1"/>
    </xf>
    <xf numFmtId="0" fontId="37" fillId="0" borderId="0" xfId="0" applyFont="1" applyAlignment="1">
      <alignment horizontal="left" wrapText="1"/>
    </xf>
    <xf numFmtId="0" fontId="10" fillId="3" borderId="0" xfId="0" applyFont="1" applyFill="1" applyAlignment="1" applyProtection="1">
      <alignment horizontal="center" vertical="center"/>
      <protection locked="0"/>
    </xf>
    <xf numFmtId="0" fontId="67" fillId="0" borderId="4" xfId="0" applyFont="1" applyBorder="1" applyAlignment="1">
      <alignment horizontal="center" vertical="top" wrapText="1"/>
    </xf>
    <xf numFmtId="0" fontId="67" fillId="0" borderId="5" xfId="0" applyFont="1" applyBorder="1" applyAlignment="1">
      <alignment horizontal="center" vertical="top" wrapText="1"/>
    </xf>
    <xf numFmtId="0" fontId="92" fillId="0" borderId="4" xfId="0" applyFont="1" applyBorder="1" applyAlignment="1">
      <alignment horizontal="center" vertical="top" wrapText="1"/>
    </xf>
    <xf numFmtId="0" fontId="92" fillId="0" borderId="5" xfId="0" applyFont="1" applyBorder="1" applyAlignment="1">
      <alignment horizontal="center" vertical="top" wrapText="1"/>
    </xf>
    <xf numFmtId="0" fontId="92" fillId="0" borderId="2" xfId="0" applyFont="1" applyBorder="1" applyAlignment="1">
      <alignment horizontal="center" vertical="top" wrapText="1"/>
    </xf>
    <xf numFmtId="0" fontId="92" fillId="0" borderId="12" xfId="0" applyFont="1" applyBorder="1" applyAlignment="1">
      <alignment horizontal="center" vertical="top" wrapText="1"/>
    </xf>
    <xf numFmtId="0" fontId="92" fillId="0" borderId="3" xfId="0" applyFont="1" applyBorder="1" applyAlignment="1">
      <alignment horizontal="center" vertical="top" wrapText="1"/>
    </xf>
    <xf numFmtId="0" fontId="92" fillId="0" borderId="6" xfId="0" applyFont="1" applyBorder="1" applyAlignment="1">
      <alignment horizontal="center" vertical="top" wrapText="1"/>
    </xf>
    <xf numFmtId="0" fontId="92" fillId="0" borderId="7" xfId="0" applyFont="1" applyBorder="1" applyAlignment="1">
      <alignment horizontal="center" vertical="top" wrapText="1"/>
    </xf>
    <xf numFmtId="0" fontId="92" fillId="0" borderId="10" xfId="0" applyFont="1" applyBorder="1" applyAlignment="1">
      <alignment horizontal="center" vertical="top" wrapText="1"/>
    </xf>
    <xf numFmtId="0" fontId="92" fillId="0" borderId="11" xfId="0" applyFont="1" applyBorder="1" applyAlignment="1">
      <alignment horizontal="center" vertical="top" wrapText="1"/>
    </xf>
    <xf numFmtId="0" fontId="107" fillId="0" borderId="2" xfId="0" applyFont="1" applyBorder="1" applyAlignment="1">
      <alignment horizontal="center" vertical="center"/>
    </xf>
    <xf numFmtId="0" fontId="107" fillId="0" borderId="3" xfId="0" applyFont="1" applyBorder="1" applyAlignment="1">
      <alignment horizontal="center" vertical="center"/>
    </xf>
    <xf numFmtId="0" fontId="81" fillId="0" borderId="2" xfId="0" applyFont="1" applyBorder="1" applyAlignment="1">
      <alignment horizontal="center" vertical="center"/>
    </xf>
    <xf numFmtId="0" fontId="81" fillId="0" borderId="3" xfId="0" applyFont="1" applyBorder="1" applyAlignment="1">
      <alignment horizontal="center" vertical="center"/>
    </xf>
    <xf numFmtId="170" fontId="199" fillId="3" borderId="14" xfId="0" applyNumberFormat="1" applyFont="1" applyFill="1" applyBorder="1" applyAlignment="1" applyProtection="1">
      <alignment horizontal="left" vertical="center"/>
      <protection locked="0"/>
    </xf>
    <xf numFmtId="0" fontId="27" fillId="0" borderId="14" xfId="0" applyFont="1" applyBorder="1" applyAlignment="1">
      <alignment horizontal="center"/>
    </xf>
    <xf numFmtId="0" fontId="21" fillId="0" borderId="1" xfId="0" applyFont="1" applyBorder="1" applyAlignment="1">
      <alignment horizontal="center" vertical="top"/>
    </xf>
    <xf numFmtId="0" fontId="21" fillId="0" borderId="14" xfId="0" applyFont="1" applyBorder="1" applyAlignment="1">
      <alignment horizontal="center"/>
    </xf>
    <xf numFmtId="0" fontId="34" fillId="0" borderId="1" xfId="0" applyFont="1" applyBorder="1" applyAlignment="1">
      <alignment horizontal="center"/>
    </xf>
    <xf numFmtId="0" fontId="34" fillId="0" borderId="2" xfId="0" applyFont="1" applyBorder="1" applyAlignment="1">
      <alignment horizontal="center"/>
    </xf>
    <xf numFmtId="0" fontId="34" fillId="0" borderId="12" xfId="0" applyFont="1" applyBorder="1" applyAlignment="1">
      <alignment horizontal="center"/>
    </xf>
    <xf numFmtId="0" fontId="34" fillId="0" borderId="3" xfId="0" applyFont="1" applyBorder="1" applyAlignment="1">
      <alignment horizontal="center"/>
    </xf>
    <xf numFmtId="14" fontId="41" fillId="3" borderId="14" xfId="0" applyNumberFormat="1" applyFont="1" applyFill="1" applyBorder="1" applyAlignment="1" applyProtection="1">
      <alignment horizontal="left"/>
      <protection locked="0"/>
    </xf>
    <xf numFmtId="0" fontId="35" fillId="0" borderId="14" xfId="0" applyFont="1" applyBorder="1" applyAlignment="1">
      <alignment horizontal="center"/>
    </xf>
    <xf numFmtId="14" fontId="108" fillId="3" borderId="14" xfId="0" applyNumberFormat="1" applyFont="1" applyFill="1" applyBorder="1" applyAlignment="1" applyProtection="1">
      <alignment horizontal="left" vertical="center"/>
      <protection locked="0"/>
    </xf>
    <xf numFmtId="0" fontId="35" fillId="4" borderId="14" xfId="0" applyFont="1" applyFill="1" applyBorder="1" applyAlignment="1">
      <alignment horizontal="center" vertical="center"/>
    </xf>
    <xf numFmtId="0" fontId="82" fillId="0" borderId="14" xfId="0" applyFont="1" applyBorder="1" applyAlignment="1">
      <alignment horizontal="center" vertical="center"/>
    </xf>
    <xf numFmtId="0" fontId="80" fillId="0" borderId="2" xfId="0" applyFont="1" applyBorder="1" applyAlignment="1">
      <alignment horizontal="center"/>
    </xf>
    <xf numFmtId="0" fontId="80" fillId="0" borderId="3" xfId="0" applyFont="1" applyBorder="1" applyAlignment="1">
      <alignment horizontal="center"/>
    </xf>
    <xf numFmtId="0" fontId="99" fillId="0" borderId="0" xfId="0" applyFont="1" applyAlignment="1">
      <alignment horizontal="center"/>
    </xf>
    <xf numFmtId="0" fontId="88" fillId="0" borderId="4" xfId="0" applyFont="1" applyBorder="1" applyAlignment="1">
      <alignment horizontal="center" vertical="center" wrapText="1"/>
    </xf>
    <xf numFmtId="0" fontId="88" fillId="0" borderId="5" xfId="0" applyFont="1" applyBorder="1" applyAlignment="1">
      <alignment horizontal="center" vertical="center" wrapText="1"/>
    </xf>
    <xf numFmtId="0" fontId="73" fillId="0" borderId="1" xfId="0" applyFont="1" applyBorder="1" applyAlignment="1">
      <alignment horizontal="center" vertical="center" wrapText="1"/>
    </xf>
    <xf numFmtId="0" fontId="88" fillId="0" borderId="1" xfId="0" applyFont="1" applyBorder="1" applyAlignment="1">
      <alignment horizontal="center" vertical="center"/>
    </xf>
    <xf numFmtId="0" fontId="299" fillId="3" borderId="1" xfId="0" applyFont="1" applyFill="1" applyBorder="1" applyAlignment="1" applyProtection="1">
      <alignment horizontal="center" textRotation="90"/>
      <protection locked="0"/>
    </xf>
    <xf numFmtId="0" fontId="88" fillId="0" borderId="1" xfId="0" applyFont="1" applyBorder="1" applyAlignment="1">
      <alignment horizontal="center"/>
    </xf>
    <xf numFmtId="0" fontId="88" fillId="0" borderId="1" xfId="0" applyFont="1" applyBorder="1" applyAlignment="1">
      <alignment horizontal="center" wrapText="1"/>
    </xf>
    <xf numFmtId="0" fontId="88" fillId="0" borderId="0" xfId="0" applyFont="1" applyAlignment="1">
      <alignment horizontal="center"/>
    </xf>
    <xf numFmtId="0" fontId="108" fillId="3" borderId="1" xfId="0" applyFont="1" applyFill="1" applyBorder="1" applyAlignment="1" applyProtection="1">
      <alignment horizontal="left" vertical="top" wrapText="1"/>
      <protection locked="0"/>
    </xf>
    <xf numFmtId="0" fontId="163" fillId="3" borderId="0" xfId="0" applyFont="1" applyFill="1" applyAlignment="1" applyProtection="1">
      <alignment horizontal="center" vertical="center"/>
      <protection locked="0"/>
    </xf>
    <xf numFmtId="0" fontId="208" fillId="0" borderId="0" xfId="0" applyFont="1" applyAlignment="1">
      <alignment horizontal="center"/>
    </xf>
    <xf numFmtId="0" fontId="208" fillId="0" borderId="14" xfId="0" applyFont="1" applyBorder="1" applyAlignment="1">
      <alignment horizontal="center"/>
    </xf>
    <xf numFmtId="0" fontId="36" fillId="0" borderId="0" xfId="0" applyFont="1" applyAlignment="1">
      <alignment horizontal="center"/>
    </xf>
    <xf numFmtId="0" fontId="113" fillId="0" borderId="14" xfId="0" applyFont="1" applyBorder="1" applyAlignment="1">
      <alignment horizontal="center"/>
    </xf>
    <xf numFmtId="0" fontId="113" fillId="0" borderId="14" xfId="0" applyFont="1" applyBorder="1" applyAlignment="1">
      <alignment horizontal="center" vertical="top"/>
    </xf>
    <xf numFmtId="0" fontId="113" fillId="0" borderId="13" xfId="0" applyFont="1" applyBorder="1" applyAlignment="1">
      <alignment horizontal="center" vertical="top"/>
    </xf>
    <xf numFmtId="0" fontId="115" fillId="0" borderId="0" xfId="0" applyFont="1" applyBorder="1" applyAlignment="1">
      <alignment horizontal="center" vertical="top"/>
    </xf>
    <xf numFmtId="0" fontId="13" fillId="0" borderId="0" xfId="0" applyFont="1" applyAlignment="1" applyProtection="1">
      <alignment horizontal="center" vertical="center"/>
      <protection locked="0"/>
    </xf>
    <xf numFmtId="0" fontId="20" fillId="0" borderId="14" xfId="0" applyFont="1" applyBorder="1" applyAlignment="1" applyProtection="1">
      <alignment horizontal="center" vertical="center"/>
      <protection locked="0"/>
    </xf>
    <xf numFmtId="0" fontId="44" fillId="0" borderId="0" xfId="0" applyFont="1" applyBorder="1" applyAlignment="1">
      <alignment horizontal="center" vertical="center"/>
    </xf>
    <xf numFmtId="0" fontId="122" fillId="0" borderId="14" xfId="0" applyFont="1" applyBorder="1" applyAlignment="1">
      <alignment horizontal="center"/>
    </xf>
    <xf numFmtId="0" fontId="124" fillId="0" borderId="4" xfId="0" applyFont="1" applyBorder="1" applyAlignment="1">
      <alignment horizontal="center" vertical="center"/>
    </xf>
    <xf numFmtId="0" fontId="124" fillId="0" borderId="5" xfId="0" applyFont="1" applyBorder="1" applyAlignment="1">
      <alignment horizontal="center" vertical="center"/>
    </xf>
    <xf numFmtId="0" fontId="124" fillId="3" borderId="4" xfId="0" applyFont="1" applyFill="1" applyBorder="1" applyAlignment="1" applyProtection="1">
      <alignment horizontal="center" vertical="center"/>
      <protection locked="0"/>
    </xf>
    <xf numFmtId="0" fontId="124" fillId="3" borderId="5" xfId="0" applyFont="1" applyFill="1" applyBorder="1" applyAlignment="1" applyProtection="1">
      <alignment horizontal="center" vertical="center"/>
      <protection locked="0"/>
    </xf>
    <xf numFmtId="0" fontId="307" fillId="3" borderId="4" xfId="0" applyFont="1" applyFill="1" applyBorder="1" applyAlignment="1" applyProtection="1">
      <alignment horizontal="center" vertical="center"/>
      <protection locked="0"/>
    </xf>
    <xf numFmtId="0" fontId="307" fillId="3" borderId="5" xfId="0" applyFont="1" applyFill="1" applyBorder="1" applyAlignment="1" applyProtection="1">
      <alignment horizontal="center" vertical="center"/>
      <protection locked="0"/>
    </xf>
    <xf numFmtId="0" fontId="136" fillId="3" borderId="4" xfId="0" applyFont="1" applyFill="1" applyBorder="1" applyAlignment="1" applyProtection="1">
      <alignment horizontal="center" vertical="center"/>
      <protection locked="0"/>
    </xf>
    <xf numFmtId="0" fontId="136" fillId="3" borderId="15" xfId="0" applyFont="1" applyFill="1" applyBorder="1" applyAlignment="1" applyProtection="1">
      <alignment horizontal="center" vertical="center"/>
      <protection locked="0"/>
    </xf>
    <xf numFmtId="0" fontId="136" fillId="3" borderId="5" xfId="0" applyFont="1" applyFill="1" applyBorder="1" applyAlignment="1" applyProtection="1">
      <alignment horizontal="center" vertical="center"/>
      <protection locked="0"/>
    </xf>
    <xf numFmtId="0" fontId="191" fillId="0" borderId="12" xfId="0" applyFont="1" applyBorder="1" applyAlignment="1">
      <alignment horizontal="center"/>
    </xf>
    <xf numFmtId="0" fontId="124" fillId="0" borderId="15" xfId="0" applyFont="1" applyBorder="1" applyAlignment="1">
      <alignment horizontal="center" vertical="center"/>
    </xf>
    <xf numFmtId="0" fontId="124" fillId="3" borderId="15" xfId="0" applyFont="1" applyFill="1" applyBorder="1" applyAlignment="1" applyProtection="1">
      <alignment horizontal="center" vertical="center"/>
      <protection locked="0"/>
    </xf>
    <xf numFmtId="0" fontId="137" fillId="3" borderId="4" xfId="0" applyFont="1" applyFill="1" applyBorder="1" applyAlignment="1" applyProtection="1">
      <alignment horizontal="center" vertical="center"/>
      <protection locked="0"/>
    </xf>
    <xf numFmtId="0" fontId="137" fillId="3" borderId="15" xfId="0" applyFont="1" applyFill="1" applyBorder="1" applyAlignment="1" applyProtection="1">
      <alignment horizontal="center" vertical="center"/>
      <protection locked="0"/>
    </xf>
    <xf numFmtId="0" fontId="137" fillId="3" borderId="5" xfId="0" applyFont="1" applyFill="1" applyBorder="1" applyAlignment="1" applyProtection="1">
      <alignment horizontal="center" vertical="center"/>
      <protection locked="0"/>
    </xf>
    <xf numFmtId="0" fontId="124" fillId="0" borderId="1" xfId="0" applyFont="1" applyBorder="1" applyAlignment="1">
      <alignment horizontal="center" vertical="center"/>
    </xf>
    <xf numFmtId="0" fontId="124"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protection locked="0"/>
    </xf>
    <xf numFmtId="0" fontId="135" fillId="3" borderId="4" xfId="0" applyFont="1" applyFill="1" applyBorder="1" applyAlignment="1" applyProtection="1">
      <alignment horizontal="center" vertical="center"/>
      <protection locked="0"/>
    </xf>
    <xf numFmtId="0" fontId="135" fillId="3" borderId="15" xfId="0" applyFont="1" applyFill="1" applyBorder="1" applyAlignment="1" applyProtection="1">
      <alignment horizontal="center" vertical="center"/>
      <protection locked="0"/>
    </xf>
    <xf numFmtId="0" fontId="135" fillId="3" borderId="5" xfId="0" applyFont="1" applyFill="1" applyBorder="1" applyAlignment="1" applyProtection="1">
      <alignment horizontal="center" vertical="center"/>
      <protection locked="0"/>
    </xf>
    <xf numFmtId="0" fontId="134" fillId="0" borderId="14" xfId="0" applyFont="1" applyBorder="1" applyAlignment="1">
      <alignment horizontal="right"/>
    </xf>
    <xf numFmtId="0" fontId="134" fillId="3" borderId="4" xfId="0" applyFont="1" applyFill="1" applyBorder="1" applyAlignment="1" applyProtection="1">
      <alignment horizontal="center" vertical="center" wrapText="1"/>
      <protection locked="0"/>
    </xf>
    <xf numFmtId="0" fontId="134" fillId="3" borderId="15" xfId="0" applyFont="1" applyFill="1" applyBorder="1" applyAlignment="1" applyProtection="1">
      <alignment horizontal="center" vertical="center" wrapText="1"/>
      <protection locked="0"/>
    </xf>
    <xf numFmtId="0" fontId="134" fillId="3" borderId="5" xfId="0" applyFont="1" applyFill="1" applyBorder="1" applyAlignment="1" applyProtection="1">
      <alignment horizontal="center" vertical="center" wrapText="1"/>
      <protection locked="0"/>
    </xf>
    <xf numFmtId="0" fontId="135" fillId="3" borderId="4" xfId="0" applyFont="1" applyFill="1" applyBorder="1" applyAlignment="1" applyProtection="1">
      <alignment horizontal="center"/>
      <protection locked="0"/>
    </xf>
    <xf numFmtId="0" fontId="135" fillId="3" borderId="5" xfId="0" applyFont="1" applyFill="1" applyBorder="1" applyAlignment="1" applyProtection="1">
      <alignment horizontal="center"/>
      <protection locked="0"/>
    </xf>
    <xf numFmtId="0" fontId="191" fillId="0" borderId="12" xfId="0" applyFont="1" applyBorder="1" applyAlignment="1">
      <alignment horizontal="center" vertical="top"/>
    </xf>
    <xf numFmtId="0" fontId="192" fillId="0" borderId="13" xfId="0" applyFont="1" applyBorder="1" applyAlignment="1">
      <alignment horizontal="center" vertical="center"/>
    </xf>
    <xf numFmtId="0" fontId="12" fillId="0" borderId="73" xfId="0" applyNumberFormat="1" applyFont="1" applyBorder="1" applyAlignment="1" applyProtection="1">
      <alignment horizontal="center"/>
    </xf>
    <xf numFmtId="0" fontId="12" fillId="0" borderId="65" xfId="0" applyNumberFormat="1" applyFont="1" applyBorder="1" applyAlignment="1" applyProtection="1">
      <alignment horizontal="center"/>
    </xf>
    <xf numFmtId="0" fontId="12" fillId="0" borderId="66" xfId="0" applyNumberFormat="1" applyFont="1" applyBorder="1" applyAlignment="1" applyProtection="1">
      <alignment horizontal="center"/>
    </xf>
    <xf numFmtId="0" fontId="18" fillId="0" borderId="1" xfId="0" applyNumberFormat="1" applyFont="1" applyBorder="1" applyAlignment="1" applyProtection="1">
      <alignment horizontal="center"/>
    </xf>
    <xf numFmtId="0" fontId="212" fillId="0" borderId="1" xfId="0" applyNumberFormat="1" applyFont="1" applyBorder="1" applyAlignment="1" applyProtection="1">
      <alignment horizontal="center"/>
    </xf>
    <xf numFmtId="14" fontId="213" fillId="3" borderId="1" xfId="0" applyNumberFormat="1" applyFont="1" applyFill="1" applyBorder="1" applyAlignment="1" applyProtection="1">
      <alignment horizontal="center" vertical="center"/>
      <protection locked="0"/>
    </xf>
    <xf numFmtId="0" fontId="4" fillId="3" borderId="1" xfId="0" applyNumberFormat="1" applyFont="1" applyFill="1" applyBorder="1" applyAlignment="1" applyProtection="1">
      <alignment horizontal="center" vertical="center"/>
      <protection locked="0"/>
    </xf>
    <xf numFmtId="0" fontId="209" fillId="0" borderId="57" xfId="0" applyNumberFormat="1" applyFont="1" applyBorder="1" applyAlignment="1" applyProtection="1">
      <alignment horizontal="center" vertical="center"/>
    </xf>
    <xf numFmtId="0" fontId="209" fillId="0" borderId="58" xfId="0" applyNumberFormat="1" applyFont="1" applyBorder="1" applyAlignment="1" applyProtection="1">
      <alignment horizontal="center" vertical="center"/>
    </xf>
    <xf numFmtId="0" fontId="209" fillId="0" borderId="59" xfId="0" applyNumberFormat="1" applyFont="1" applyBorder="1" applyAlignment="1" applyProtection="1">
      <alignment horizontal="center" vertical="center"/>
    </xf>
    <xf numFmtId="0" fontId="12" fillId="3" borderId="60" xfId="0" applyNumberFormat="1" applyFont="1" applyFill="1" applyBorder="1" applyAlignment="1" applyProtection="1">
      <alignment horizontal="center" vertical="center"/>
      <protection locked="0"/>
    </xf>
    <xf numFmtId="0" fontId="12" fillId="3" borderId="0" xfId="0" applyNumberFormat="1" applyFont="1" applyFill="1" applyBorder="1" applyAlignment="1" applyProtection="1">
      <alignment horizontal="center" vertical="center"/>
      <protection locked="0"/>
    </xf>
    <xf numFmtId="0" fontId="12" fillId="3" borderId="61" xfId="0" applyNumberFormat="1" applyFont="1" applyFill="1" applyBorder="1" applyAlignment="1" applyProtection="1">
      <alignment horizontal="center" vertical="center"/>
      <protection locked="0"/>
    </xf>
    <xf numFmtId="0" fontId="18" fillId="3" borderId="60" xfId="0" applyNumberFormat="1" applyFont="1" applyFill="1" applyBorder="1" applyAlignment="1" applyProtection="1">
      <alignment horizontal="center" vertical="center"/>
      <protection locked="0"/>
    </xf>
    <xf numFmtId="0" fontId="18" fillId="3" borderId="0" xfId="0" applyNumberFormat="1" applyFont="1" applyFill="1" applyBorder="1" applyAlignment="1" applyProtection="1">
      <alignment horizontal="center" vertical="center"/>
      <protection locked="0"/>
    </xf>
    <xf numFmtId="0" fontId="18" fillId="3" borderId="61" xfId="0" applyNumberFormat="1" applyFont="1" applyFill="1" applyBorder="1" applyAlignment="1" applyProtection="1">
      <alignment horizontal="center" vertical="center"/>
      <protection locked="0"/>
    </xf>
    <xf numFmtId="0" fontId="12" fillId="0" borderId="62" xfId="0" applyNumberFormat="1" applyFont="1" applyBorder="1" applyAlignment="1" applyProtection="1">
      <alignment horizontal="center"/>
    </xf>
    <xf numFmtId="0" fontId="12" fillId="0" borderId="63" xfId="0" applyNumberFormat="1" applyFont="1" applyBorder="1" applyAlignment="1" applyProtection="1">
      <alignment horizontal="center"/>
    </xf>
    <xf numFmtId="0" fontId="210" fillId="3" borderId="63" xfId="0" applyNumberFormat="1" applyFont="1" applyFill="1" applyBorder="1" applyAlignment="1" applyProtection="1">
      <alignment horizontal="center" vertical="center"/>
      <protection locked="0"/>
    </xf>
    <xf numFmtId="0" fontId="254" fillId="3" borderId="63" xfId="0" applyNumberFormat="1" applyFont="1" applyFill="1" applyBorder="1" applyAlignment="1" applyProtection="1">
      <alignment horizontal="center" vertical="center"/>
      <protection locked="0"/>
    </xf>
    <xf numFmtId="0" fontId="12" fillId="0" borderId="63" xfId="0" applyNumberFormat="1" applyFont="1" applyBorder="1" applyAlignment="1" applyProtection="1">
      <alignment horizontal="right" vertical="center"/>
    </xf>
    <xf numFmtId="0" fontId="211" fillId="3" borderId="63" xfId="0" applyNumberFormat="1" applyFont="1" applyFill="1" applyBorder="1" applyAlignment="1" applyProtection="1">
      <alignment horizontal="center" vertical="center"/>
      <protection locked="0"/>
    </xf>
    <xf numFmtId="0" fontId="211" fillId="3" borderId="64" xfId="0" applyNumberFormat="1" applyFont="1" applyFill="1" applyBorder="1" applyAlignment="1" applyProtection="1">
      <alignment horizontal="center" vertical="center"/>
      <protection locked="0"/>
    </xf>
    <xf numFmtId="0" fontId="12" fillId="0" borderId="60" xfId="0" applyNumberFormat="1" applyFont="1" applyBorder="1" applyAlignment="1" applyProtection="1">
      <alignment horizontal="center"/>
    </xf>
    <xf numFmtId="0" fontId="12" fillId="0" borderId="0" xfId="0" applyNumberFormat="1" applyFont="1" applyBorder="1" applyAlignment="1" applyProtection="1">
      <alignment horizontal="center"/>
    </xf>
    <xf numFmtId="0" fontId="12" fillId="0" borderId="61" xfId="0" applyNumberFormat="1" applyFont="1" applyBorder="1" applyAlignment="1" applyProtection="1">
      <alignment horizontal="center"/>
    </xf>
    <xf numFmtId="0" fontId="18" fillId="0" borderId="1" xfId="0" applyNumberFormat="1" applyFont="1" applyBorder="1" applyAlignment="1" applyProtection="1">
      <alignment horizontal="center" vertical="center"/>
    </xf>
    <xf numFmtId="0" fontId="214" fillId="0" borderId="1" xfId="0" applyNumberFormat="1" applyFont="1" applyBorder="1" applyAlignment="1" applyProtection="1">
      <alignment horizontal="center" vertical="center" wrapText="1"/>
    </xf>
    <xf numFmtId="0" fontId="7" fillId="3" borderId="1" xfId="0" applyNumberFormat="1" applyFont="1" applyFill="1" applyBorder="1" applyAlignment="1" applyProtection="1">
      <alignment horizontal="center" vertical="center" wrapText="1"/>
      <protection locked="0"/>
    </xf>
    <xf numFmtId="0" fontId="7" fillId="3" borderId="1" xfId="0" applyNumberFormat="1" applyFont="1" applyFill="1" applyBorder="1" applyAlignment="1" applyProtection="1">
      <alignment horizontal="center" vertical="center"/>
      <protection locked="0"/>
    </xf>
    <xf numFmtId="0" fontId="195" fillId="3" borderId="1" xfId="0" applyNumberFormat="1" applyFont="1" applyFill="1" applyBorder="1" applyAlignment="1" applyProtection="1">
      <alignment horizontal="center" vertical="center"/>
      <protection locked="0"/>
    </xf>
    <xf numFmtId="14" fontId="210" fillId="3" borderId="1" xfId="0" applyNumberFormat="1" applyFont="1" applyFill="1" applyBorder="1" applyAlignment="1" applyProtection="1">
      <alignment horizontal="center" vertical="center"/>
      <protection locked="0"/>
    </xf>
    <xf numFmtId="0" fontId="210" fillId="3" borderId="1" xfId="0" applyNumberFormat="1" applyFont="1" applyFill="1" applyBorder="1" applyAlignment="1" applyProtection="1">
      <alignment horizontal="center" vertical="center"/>
      <protection locked="0"/>
    </xf>
    <xf numFmtId="0" fontId="215" fillId="3" borderId="1" xfId="0" applyNumberFormat="1" applyFont="1" applyFill="1" applyBorder="1" applyAlignment="1" applyProtection="1">
      <alignment horizontal="center" vertical="center"/>
      <protection locked="0"/>
    </xf>
    <xf numFmtId="14" fontId="195" fillId="3" borderId="1" xfId="0" applyNumberFormat="1" applyFont="1" applyFill="1" applyBorder="1" applyAlignment="1" applyProtection="1">
      <alignment horizontal="center" vertical="center" wrapText="1"/>
      <protection locked="0"/>
    </xf>
    <xf numFmtId="0" fontId="195" fillId="3" borderId="1" xfId="0" applyNumberFormat="1" applyFont="1" applyFill="1" applyBorder="1" applyAlignment="1" applyProtection="1">
      <alignment horizontal="center" vertical="center" wrapText="1"/>
      <protection locked="0"/>
    </xf>
    <xf numFmtId="0" fontId="213" fillId="3" borderId="1" xfId="0" applyNumberFormat="1" applyFont="1" applyFill="1" applyBorder="1" applyAlignment="1" applyProtection="1">
      <alignment horizontal="center" vertical="center"/>
      <protection locked="0"/>
    </xf>
    <xf numFmtId="0" fontId="18" fillId="0" borderId="1" xfId="0" applyNumberFormat="1" applyFont="1" applyBorder="1" applyAlignment="1" applyProtection="1">
      <alignment horizontal="center" vertical="center" wrapText="1"/>
    </xf>
    <xf numFmtId="0" fontId="168" fillId="0" borderId="1" xfId="0" applyNumberFormat="1" applyFont="1" applyBorder="1" applyAlignment="1" applyProtection="1">
      <alignment horizontal="center" vertical="center" wrapText="1"/>
    </xf>
    <xf numFmtId="0" fontId="42" fillId="0" borderId="1" xfId="0" applyNumberFormat="1" applyFont="1" applyBorder="1" applyAlignment="1" applyProtection="1">
      <alignment horizontal="center" vertical="top" wrapText="1"/>
    </xf>
    <xf numFmtId="0" fontId="42" fillId="0" borderId="1" xfId="0" applyNumberFormat="1" applyFont="1" applyBorder="1" applyAlignment="1" applyProtection="1">
      <alignment horizontal="center" vertical="center" wrapText="1"/>
    </xf>
    <xf numFmtId="0" fontId="18" fillId="0" borderId="67" xfId="0" applyNumberFormat="1" applyFont="1" applyBorder="1" applyAlignment="1" applyProtection="1">
      <alignment horizontal="left" vertical="center"/>
    </xf>
    <xf numFmtId="0" fontId="18" fillId="0" borderId="68" xfId="0" applyNumberFormat="1" applyFont="1" applyBorder="1" applyAlignment="1" applyProtection="1">
      <alignment horizontal="left" vertical="center"/>
    </xf>
    <xf numFmtId="167" fontId="216" fillId="3" borderId="69" xfId="0" applyNumberFormat="1" applyFont="1" applyFill="1" applyBorder="1" applyAlignment="1" applyProtection="1">
      <alignment horizontal="center" vertical="center"/>
      <protection locked="0"/>
    </xf>
    <xf numFmtId="167" fontId="216" fillId="3" borderId="63" xfId="0" applyNumberFormat="1" applyFont="1" applyFill="1" applyBorder="1" applyAlignment="1" applyProtection="1">
      <alignment horizontal="center" vertical="center"/>
      <protection locked="0"/>
    </xf>
    <xf numFmtId="167" fontId="216" fillId="3" borderId="64" xfId="0" applyNumberFormat="1" applyFont="1" applyFill="1" applyBorder="1" applyAlignment="1" applyProtection="1">
      <alignment horizontal="center" vertical="center"/>
      <protection locked="0"/>
    </xf>
    <xf numFmtId="0" fontId="12" fillId="0" borderId="70" xfId="0" applyNumberFormat="1" applyFont="1" applyBorder="1" applyAlignment="1" applyProtection="1">
      <alignment horizontal="center" vertical="center"/>
    </xf>
    <xf numFmtId="0" fontId="12" fillId="0" borderId="71" xfId="0" applyNumberFormat="1" applyFont="1" applyBorder="1" applyAlignment="1" applyProtection="1">
      <alignment horizontal="center" vertical="center"/>
    </xf>
    <xf numFmtId="0" fontId="12" fillId="0" borderId="72" xfId="0" applyNumberFormat="1" applyFont="1" applyBorder="1" applyAlignment="1" applyProtection="1">
      <alignment horizontal="center" vertical="center"/>
    </xf>
    <xf numFmtId="0" fontId="4" fillId="3" borderId="1" xfId="0" applyNumberFormat="1" applyFont="1" applyFill="1" applyBorder="1" applyAlignment="1" applyProtection="1">
      <alignment horizontal="center" vertical="center" wrapText="1"/>
      <protection locked="0"/>
    </xf>
    <xf numFmtId="0" fontId="42" fillId="0" borderId="1" xfId="0" applyFont="1" applyFill="1" applyBorder="1" applyAlignment="1" applyProtection="1">
      <alignment horizontal="center" vertical="center"/>
    </xf>
    <xf numFmtId="0" fontId="14" fillId="0" borderId="9" xfId="0" applyFont="1" applyBorder="1" applyAlignment="1">
      <alignment horizontal="center"/>
    </xf>
    <xf numFmtId="0" fontId="14" fillId="0" borderId="14" xfId="0" applyFont="1" applyBorder="1" applyAlignment="1">
      <alignment horizontal="center"/>
    </xf>
    <xf numFmtId="0" fontId="14" fillId="0" borderId="11" xfId="0" applyFont="1" applyBorder="1" applyAlignment="1">
      <alignment horizontal="center"/>
    </xf>
    <xf numFmtId="0" fontId="4" fillId="0" borderId="60" xfId="0" applyNumberFormat="1" applyFont="1" applyBorder="1" applyAlignment="1" applyProtection="1">
      <alignment horizontal="left" vertical="center" wrapText="1"/>
    </xf>
    <xf numFmtId="0" fontId="4" fillId="0" borderId="0"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7" fillId="0" borderId="8" xfId="0" applyNumberFormat="1" applyFont="1" applyBorder="1" applyAlignment="1" applyProtection="1">
      <alignment horizontal="left" vertical="center"/>
    </xf>
    <xf numFmtId="0" fontId="7" fillId="0" borderId="0" xfId="0" applyNumberFormat="1" applyFont="1" applyBorder="1" applyAlignment="1" applyProtection="1">
      <alignment horizontal="left" vertical="center"/>
    </xf>
    <xf numFmtId="0" fontId="7" fillId="0" borderId="9" xfId="0" applyNumberFormat="1" applyFont="1" applyBorder="1" applyAlignment="1" applyProtection="1">
      <alignment horizontal="left" vertical="center"/>
    </xf>
    <xf numFmtId="0" fontId="18" fillId="0" borderId="10" xfId="0" applyNumberFormat="1" applyFont="1" applyBorder="1" applyAlignment="1" applyProtection="1">
      <alignment horizontal="center"/>
    </xf>
    <xf numFmtId="0" fontId="18" fillId="0" borderId="14" xfId="0" applyNumberFormat="1" applyFont="1" applyBorder="1" applyAlignment="1" applyProtection="1">
      <alignment horizontal="center"/>
    </xf>
    <xf numFmtId="0" fontId="18" fillId="0" borderId="8" xfId="0" applyNumberFormat="1" applyFont="1" applyBorder="1" applyAlignment="1" applyProtection="1">
      <alignment horizontal="center"/>
    </xf>
    <xf numFmtId="0" fontId="18" fillId="0" borderId="0" xfId="0" applyNumberFormat="1" applyFont="1" applyBorder="1" applyAlignment="1" applyProtection="1">
      <alignment horizontal="center"/>
    </xf>
    <xf numFmtId="14" fontId="210" fillId="3" borderId="0" xfId="0" applyNumberFormat="1" applyFont="1" applyFill="1" applyBorder="1" applyAlignment="1" applyProtection="1">
      <alignment horizontal="center"/>
      <protection locked="0"/>
    </xf>
    <xf numFmtId="0" fontId="210" fillId="3" borderId="0" xfId="0" applyNumberFormat="1" applyFont="1" applyFill="1" applyBorder="1" applyAlignment="1" applyProtection="1">
      <alignment horizontal="center"/>
      <protection locked="0"/>
    </xf>
    <xf numFmtId="0" fontId="4" fillId="0" borderId="0" xfId="0" applyNumberFormat="1" applyFont="1" applyBorder="1" applyAlignment="1" applyProtection="1">
      <alignment horizontal="center"/>
    </xf>
    <xf numFmtId="0" fontId="257" fillId="0" borderId="0" xfId="0" applyFont="1" applyBorder="1" applyAlignment="1">
      <alignment horizontal="center" vertical="center" wrapText="1"/>
    </xf>
    <xf numFmtId="0" fontId="157" fillId="3" borderId="0" xfId="0" applyFont="1" applyFill="1" applyAlignment="1" applyProtection="1">
      <alignment horizontal="center"/>
      <protection locked="0"/>
    </xf>
    <xf numFmtId="0" fontId="157" fillId="0" borderId="0" xfId="0" applyFont="1" applyAlignment="1">
      <alignment horizontal="left"/>
    </xf>
    <xf numFmtId="0" fontId="115" fillId="0" borderId="0" xfId="0" applyFont="1" applyAlignment="1">
      <alignment horizontal="right"/>
    </xf>
    <xf numFmtId="0" fontId="16" fillId="3" borderId="0" xfId="0" applyFont="1" applyFill="1" applyAlignment="1" applyProtection="1">
      <alignment horizontal="center"/>
      <protection locked="0"/>
    </xf>
    <xf numFmtId="0" fontId="157" fillId="0" borderId="0" xfId="0" applyFont="1" applyAlignment="1"/>
    <xf numFmtId="0" fontId="157" fillId="3" borderId="0" xfId="0" applyFont="1" applyFill="1" applyAlignment="1" applyProtection="1">
      <alignment horizontal="left"/>
      <protection locked="0"/>
    </xf>
    <xf numFmtId="0" fontId="157" fillId="0" borderId="14" xfId="0" applyFont="1" applyBorder="1" applyAlignment="1">
      <alignment horizontal="left"/>
    </xf>
    <xf numFmtId="0" fontId="157" fillId="0" borderId="4" xfId="0" applyFont="1" applyBorder="1" applyAlignment="1">
      <alignment horizontal="center" vertical="top" wrapText="1"/>
    </xf>
    <xf numFmtId="0" fontId="157" fillId="0" borderId="5" xfId="0" applyFont="1" applyBorder="1" applyAlignment="1">
      <alignment horizontal="center" vertical="top" wrapText="1"/>
    </xf>
    <xf numFmtId="0" fontId="164" fillId="0" borderId="4" xfId="0" applyFont="1" applyBorder="1" applyAlignment="1">
      <alignment horizontal="center" vertical="top" wrapText="1"/>
    </xf>
    <xf numFmtId="0" fontId="164" fillId="0" borderId="5" xfId="0" applyFont="1" applyBorder="1" applyAlignment="1">
      <alignment horizontal="center" vertical="top" wrapText="1"/>
    </xf>
    <xf numFmtId="0" fontId="33" fillId="3" borderId="0" xfId="0" applyFont="1" applyFill="1" applyAlignment="1" applyProtection="1">
      <alignment horizontal="left" vertical="center"/>
      <protection locked="0"/>
    </xf>
    <xf numFmtId="14" fontId="38" fillId="3" borderId="0" xfId="0" applyNumberFormat="1" applyFont="1" applyFill="1" applyAlignment="1" applyProtection="1">
      <alignment horizontal="left"/>
      <protection locked="0"/>
    </xf>
    <xf numFmtId="0" fontId="115" fillId="3" borderId="0" xfId="0" applyFont="1" applyFill="1" applyAlignment="1" applyProtection="1">
      <alignment horizontal="left"/>
      <protection locked="0"/>
    </xf>
    <xf numFmtId="0" fontId="162" fillId="0" borderId="1" xfId="0" applyFont="1" applyBorder="1" applyAlignment="1">
      <alignment horizontal="center" vertical="top" wrapText="1"/>
    </xf>
    <xf numFmtId="0" fontId="157" fillId="0" borderId="1" xfId="0" applyFont="1" applyBorder="1" applyAlignment="1">
      <alignment horizontal="center" vertical="top" wrapText="1"/>
    </xf>
    <xf numFmtId="0" fontId="163" fillId="3" borderId="13" xfId="0" applyFont="1" applyFill="1" applyBorder="1" applyAlignment="1" applyProtection="1">
      <alignment horizontal="center" wrapText="1"/>
      <protection locked="0"/>
    </xf>
    <xf numFmtId="0" fontId="256" fillId="0" borderId="0" xfId="0" applyFont="1" applyBorder="1" applyAlignment="1">
      <alignment horizontal="center" wrapText="1"/>
    </xf>
    <xf numFmtId="0" fontId="256" fillId="0" borderId="0" xfId="0" applyFont="1" applyBorder="1" applyAlignment="1">
      <alignment horizontal="center" vertical="center" wrapText="1"/>
    </xf>
    <xf numFmtId="0" fontId="162" fillId="0" borderId="4" xfId="0" applyFont="1" applyBorder="1" applyAlignment="1">
      <alignment horizontal="center" vertical="top" wrapText="1"/>
    </xf>
    <xf numFmtId="0" fontId="162" fillId="0" borderId="5" xfId="0" applyFont="1" applyBorder="1" applyAlignment="1">
      <alignment horizontal="center" vertical="top" wrapText="1"/>
    </xf>
    <xf numFmtId="0" fontId="158" fillId="0" borderId="4" xfId="0" applyFont="1" applyBorder="1" applyAlignment="1">
      <alignment horizontal="center" vertical="top" wrapText="1"/>
    </xf>
    <xf numFmtId="0" fontId="158" fillId="0" borderId="5" xfId="0" applyFont="1" applyBorder="1" applyAlignment="1">
      <alignment horizontal="center" vertical="top" wrapText="1"/>
    </xf>
    <xf numFmtId="0" fontId="158" fillId="3" borderId="0" xfId="0" applyFont="1" applyFill="1" applyAlignment="1" applyProtection="1">
      <alignment horizontal="left"/>
      <protection locked="0"/>
    </xf>
    <xf numFmtId="0" fontId="23" fillId="3" borderId="0" xfId="0" applyFont="1" applyFill="1" applyAlignment="1" applyProtection="1">
      <alignment horizontal="left"/>
      <protection locked="0"/>
    </xf>
    <xf numFmtId="0" fontId="162" fillId="3" borderId="0" xfId="0" applyFont="1" applyFill="1" applyAlignment="1" applyProtection="1">
      <alignment horizontal="center"/>
      <protection locked="0"/>
    </xf>
    <xf numFmtId="0" fontId="162" fillId="0" borderId="0" xfId="0" applyFont="1" applyAlignment="1">
      <alignment horizontal="center"/>
    </xf>
    <xf numFmtId="0" fontId="36" fillId="0" borderId="0" xfId="0" applyFont="1" applyAlignment="1">
      <alignment horizontal="left"/>
    </xf>
    <xf numFmtId="0" fontId="157" fillId="0" borderId="0" xfId="0" applyFont="1" applyAlignment="1">
      <alignment horizontal="center"/>
    </xf>
    <xf numFmtId="0" fontId="23" fillId="0" borderId="0" xfId="0" applyFont="1" applyAlignment="1">
      <alignment horizontal="center" vertical="center"/>
    </xf>
    <xf numFmtId="0" fontId="36" fillId="4" borderId="0" xfId="0" applyFont="1" applyFill="1" applyAlignment="1">
      <alignment horizontal="left"/>
    </xf>
    <xf numFmtId="0" fontId="33" fillId="3" borderId="0" xfId="0" applyFont="1" applyFill="1" applyAlignment="1" applyProtection="1">
      <alignment horizontal="left"/>
      <protection locked="0"/>
    </xf>
    <xf numFmtId="0" fontId="67" fillId="0" borderId="0" xfId="0" applyFont="1" applyAlignment="1">
      <alignment horizontal="left" vertical="center"/>
    </xf>
    <xf numFmtId="0" fontId="100" fillId="4" borderId="0" xfId="0" applyFont="1" applyFill="1" applyAlignment="1">
      <alignment horizontal="center"/>
    </xf>
    <xf numFmtId="0" fontId="100" fillId="0" borderId="2" xfId="0" applyFont="1" applyBorder="1" applyAlignment="1">
      <alignment horizontal="center" vertical="top" wrapText="1"/>
    </xf>
    <xf numFmtId="0" fontId="100" fillId="0" borderId="3" xfId="0" applyFont="1" applyBorder="1" applyAlignment="1">
      <alignment horizontal="center" vertical="top" wrapText="1"/>
    </xf>
    <xf numFmtId="0" fontId="100" fillId="0" borderId="14" xfId="0" applyFont="1" applyBorder="1" applyAlignment="1">
      <alignment horizontal="center"/>
    </xf>
    <xf numFmtId="0" fontId="100" fillId="3" borderId="14" xfId="0" applyFont="1" applyFill="1" applyBorder="1" applyAlignment="1" applyProtection="1">
      <alignment horizontal="center"/>
      <protection locked="0"/>
    </xf>
    <xf numFmtId="0" fontId="103" fillId="3" borderId="4" xfId="0" applyFont="1" applyFill="1" applyBorder="1" applyAlignment="1" applyProtection="1">
      <alignment horizontal="center" vertical="center" wrapText="1"/>
      <protection locked="0"/>
    </xf>
    <xf numFmtId="0" fontId="103" fillId="3" borderId="5" xfId="0" applyFont="1" applyFill="1" applyBorder="1" applyAlignment="1" applyProtection="1">
      <alignment horizontal="center" vertical="center" wrapText="1"/>
      <protection locked="0"/>
    </xf>
    <xf numFmtId="0" fontId="103" fillId="3" borderId="6" xfId="0" applyFont="1" applyFill="1" applyBorder="1" applyAlignment="1" applyProtection="1">
      <alignment horizontal="center" vertical="center" wrapText="1"/>
      <protection locked="0"/>
    </xf>
    <xf numFmtId="0" fontId="103" fillId="3" borderId="7" xfId="0" applyFont="1" applyFill="1" applyBorder="1" applyAlignment="1" applyProtection="1">
      <alignment horizontal="center" vertical="center" wrapText="1"/>
      <protection locked="0"/>
    </xf>
    <xf numFmtId="0" fontId="103" fillId="3" borderId="10" xfId="0" applyFont="1" applyFill="1" applyBorder="1" applyAlignment="1" applyProtection="1">
      <alignment horizontal="center" vertical="center" wrapText="1"/>
      <protection locked="0"/>
    </xf>
    <xf numFmtId="0" fontId="103" fillId="3" borderId="11" xfId="0" applyFont="1" applyFill="1" applyBorder="1" applyAlignment="1" applyProtection="1">
      <alignment horizontal="center" vertical="center" wrapText="1"/>
      <protection locked="0"/>
    </xf>
    <xf numFmtId="0" fontId="103" fillId="0" borderId="2" xfId="0" applyFont="1" applyBorder="1" applyAlignment="1">
      <alignment horizontal="center" vertical="top" wrapText="1"/>
    </xf>
    <xf numFmtId="0" fontId="103" fillId="0" borderId="12" xfId="0" applyFont="1" applyBorder="1" applyAlignment="1">
      <alignment horizontal="center" vertical="top" wrapText="1"/>
    </xf>
    <xf numFmtId="0" fontId="103" fillId="0" borderId="1" xfId="0" applyFont="1" applyBorder="1" applyAlignment="1">
      <alignment horizontal="center" vertical="top" wrapText="1"/>
    </xf>
    <xf numFmtId="0" fontId="83" fillId="3" borderId="4" xfId="0" applyFont="1" applyFill="1" applyBorder="1" applyAlignment="1" applyProtection="1">
      <alignment horizontal="center" vertical="center" wrapText="1"/>
      <protection locked="0"/>
    </xf>
    <xf numFmtId="0" fontId="83" fillId="3" borderId="15" xfId="0" applyFont="1" applyFill="1" applyBorder="1" applyAlignment="1" applyProtection="1">
      <alignment horizontal="center" vertical="center" wrapText="1"/>
      <protection locked="0"/>
    </xf>
    <xf numFmtId="0" fontId="83" fillId="3" borderId="5" xfId="0" applyFont="1" applyFill="1" applyBorder="1" applyAlignment="1" applyProtection="1">
      <alignment horizontal="center" vertical="center" wrapText="1"/>
      <protection locked="0"/>
    </xf>
    <xf numFmtId="14" fontId="83" fillId="3" borderId="6" xfId="0" applyNumberFormat="1" applyFont="1" applyFill="1" applyBorder="1" applyAlignment="1" applyProtection="1">
      <alignment horizontal="center" vertical="center" wrapText="1"/>
      <protection locked="0"/>
    </xf>
    <xf numFmtId="14" fontId="83" fillId="3" borderId="8" xfId="0" applyNumberFormat="1" applyFont="1" applyFill="1" applyBorder="1" applyAlignment="1" applyProtection="1">
      <alignment horizontal="center" vertical="center" wrapText="1"/>
      <protection locked="0"/>
    </xf>
    <xf numFmtId="14" fontId="83" fillId="3" borderId="10" xfId="0" applyNumberFormat="1" applyFont="1" applyFill="1" applyBorder="1" applyAlignment="1" applyProtection="1">
      <alignment horizontal="center" vertical="center" wrapText="1"/>
      <protection locked="0"/>
    </xf>
    <xf numFmtId="0" fontId="103" fillId="3" borderId="2" xfId="0" applyFont="1" applyFill="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0" fontId="83" fillId="3" borderId="8" xfId="0" applyFont="1" applyFill="1" applyBorder="1" applyAlignment="1" applyProtection="1">
      <alignment horizontal="center" vertical="center" wrapText="1"/>
      <protection locked="0"/>
    </xf>
    <xf numFmtId="0" fontId="83" fillId="3" borderId="10" xfId="0" applyFont="1" applyFill="1" applyBorder="1" applyAlignment="1" applyProtection="1">
      <alignment horizontal="center" vertical="center" wrapText="1"/>
      <protection locked="0"/>
    </xf>
    <xf numFmtId="0" fontId="33" fillId="3" borderId="0" xfId="0" applyFont="1" applyFill="1" applyAlignment="1" applyProtection="1">
      <alignment horizontal="center"/>
      <protection locked="0"/>
    </xf>
    <xf numFmtId="0" fontId="140" fillId="0" borderId="0" xfId="0" applyFont="1" applyAlignment="1">
      <alignment horizontal="center"/>
    </xf>
    <xf numFmtId="0" fontId="144" fillId="3" borderId="0" xfId="0" applyFont="1" applyFill="1" applyAlignment="1" applyProtection="1">
      <alignment horizontal="right"/>
      <protection locked="0"/>
    </xf>
    <xf numFmtId="0" fontId="100" fillId="0" borderId="0" xfId="0" applyFont="1" applyAlignment="1">
      <alignment horizontal="left"/>
    </xf>
    <xf numFmtId="0" fontId="21" fillId="3" borderId="0" xfId="0" applyFont="1" applyFill="1" applyAlignment="1" applyProtection="1">
      <alignment horizontal="center"/>
      <protection locked="0"/>
    </xf>
    <xf numFmtId="0" fontId="21" fillId="3" borderId="4" xfId="0" applyFont="1" applyFill="1" applyBorder="1" applyAlignment="1" applyProtection="1">
      <alignment horizontal="center" vertical="top"/>
      <protection locked="0"/>
    </xf>
    <xf numFmtId="0" fontId="21" fillId="3" borderId="15" xfId="0" applyFont="1" applyFill="1" applyBorder="1" applyAlignment="1" applyProtection="1">
      <alignment horizontal="center" vertical="top"/>
      <protection locked="0"/>
    </xf>
    <xf numFmtId="0" fontId="21" fillId="3" borderId="5" xfId="0" applyFont="1" applyFill="1" applyBorder="1" applyAlignment="1" applyProtection="1">
      <alignment horizontal="center" vertical="top"/>
      <protection locked="0"/>
    </xf>
    <xf numFmtId="0" fontId="88" fillId="0" borderId="0" xfId="0" applyFont="1" applyAlignment="1">
      <alignment horizontal="left"/>
    </xf>
    <xf numFmtId="0" fontId="34" fillId="0" borderId="0" xfId="0" applyFont="1" applyAlignment="1">
      <alignment horizontal="left"/>
    </xf>
    <xf numFmtId="0" fontId="38" fillId="0" borderId="0" xfId="0" applyFont="1" applyAlignment="1">
      <alignment horizontal="center"/>
    </xf>
    <xf numFmtId="0" fontId="34" fillId="0" borderId="0" xfId="0" applyFont="1" applyAlignment="1">
      <alignment horizontal="center"/>
    </xf>
    <xf numFmtId="0" fontId="21" fillId="4" borderId="0" xfId="0" applyFont="1" applyFill="1" applyBorder="1" applyAlignment="1">
      <alignment horizontal="center" vertical="center"/>
    </xf>
    <xf numFmtId="0" fontId="21" fillId="4" borderId="0" xfId="0" applyFont="1" applyFill="1" applyBorder="1" applyAlignment="1">
      <alignment horizontal="left" vertical="top" wrapText="1"/>
    </xf>
    <xf numFmtId="0" fontId="21" fillId="4" borderId="0" xfId="0" applyFont="1" applyFill="1" applyBorder="1" applyAlignment="1">
      <alignment horizontal="center"/>
    </xf>
    <xf numFmtId="14" fontId="23" fillId="0" borderId="0" xfId="0" applyNumberFormat="1" applyFont="1" applyBorder="1" applyAlignment="1">
      <alignment horizontal="left"/>
    </xf>
    <xf numFmtId="0" fontId="21" fillId="4" borderId="0" xfId="0" applyFont="1" applyFill="1" applyBorder="1" applyAlignment="1">
      <alignment horizontal="center" vertical="top"/>
    </xf>
    <xf numFmtId="0" fontId="64" fillId="4" borderId="0" xfId="0" applyFont="1" applyFill="1" applyBorder="1" applyAlignment="1">
      <alignment horizontal="left" vertical="top" wrapText="1"/>
    </xf>
    <xf numFmtId="0" fontId="28" fillId="4" borderId="0" xfId="0" applyFont="1" applyFill="1" applyBorder="1" applyAlignment="1">
      <alignment horizontal="center" vertical="top"/>
    </xf>
    <xf numFmtId="0" fontId="21" fillId="4" borderId="0" xfId="0" applyFont="1" applyFill="1" applyBorder="1" applyAlignment="1">
      <alignment horizontal="center" vertical="center" wrapText="1"/>
    </xf>
    <xf numFmtId="0" fontId="182" fillId="4" borderId="0" xfId="0" applyFont="1" applyFill="1" applyBorder="1" applyAlignment="1">
      <alignment horizontal="center" vertical="center"/>
    </xf>
    <xf numFmtId="0" fontId="28" fillId="0" borderId="12" xfId="0" applyFont="1" applyBorder="1" applyAlignment="1">
      <alignment horizontal="center" vertical="top"/>
    </xf>
    <xf numFmtId="0" fontId="167" fillId="4" borderId="0" xfId="0" applyFont="1" applyFill="1" applyAlignment="1">
      <alignment horizontal="left" vertical="top"/>
    </xf>
    <xf numFmtId="0" fontId="140" fillId="0" borderId="0" xfId="0" applyFont="1" applyAlignment="1">
      <alignment horizontal="center" vertical="center"/>
    </xf>
    <xf numFmtId="0" fontId="28" fillId="4" borderId="0" xfId="0" applyFont="1" applyFill="1" applyAlignment="1">
      <alignment horizontal="center"/>
    </xf>
    <xf numFmtId="0" fontId="117" fillId="0" borderId="0" xfId="0" applyFont="1" applyAlignment="1">
      <alignment horizontal="center" vertical="center"/>
    </xf>
    <xf numFmtId="0" fontId="30" fillId="4" borderId="0" xfId="0" applyFont="1" applyFill="1" applyAlignment="1">
      <alignment horizontal="left"/>
    </xf>
    <xf numFmtId="0" fontId="167" fillId="0" borderId="0" xfId="0" applyFont="1" applyFill="1" applyAlignment="1">
      <alignment horizontal="left"/>
    </xf>
    <xf numFmtId="14" fontId="28" fillId="4" borderId="0" xfId="0" applyNumberFormat="1" applyFont="1" applyFill="1" applyAlignment="1">
      <alignment horizontal="left" vertical="center"/>
    </xf>
    <xf numFmtId="0" fontId="21" fillId="4" borderId="0" xfId="0" applyFont="1" applyFill="1" applyAlignment="1" applyProtection="1">
      <alignment horizontal="center" vertical="center"/>
      <protection locked="0"/>
    </xf>
    <xf numFmtId="0" fontId="28" fillId="4" borderId="0" xfId="0" applyFont="1" applyFill="1" applyAlignment="1">
      <alignment horizontal="left" vertical="center"/>
    </xf>
    <xf numFmtId="0" fontId="30" fillId="4" borderId="0" xfId="0" applyFont="1" applyFill="1" applyAlignment="1">
      <alignment horizontal="center" vertical="center"/>
    </xf>
    <xf numFmtId="0" fontId="30" fillId="0" borderId="14" xfId="0" applyFont="1" applyBorder="1" applyAlignment="1">
      <alignment horizontal="right" vertical="center"/>
    </xf>
    <xf numFmtId="0" fontId="30" fillId="4" borderId="14" xfId="0" applyFont="1" applyFill="1" applyBorder="1" applyAlignment="1" applyProtection="1">
      <alignment horizontal="left" vertical="center"/>
      <protection locked="0"/>
    </xf>
    <xf numFmtId="0" fontId="21" fillId="4" borderId="14" xfId="0" applyFont="1" applyFill="1" applyBorder="1" applyAlignment="1" applyProtection="1">
      <alignment horizontal="left" vertical="center"/>
      <protection locked="0"/>
    </xf>
    <xf numFmtId="14" fontId="28" fillId="4" borderId="0" xfId="0" applyNumberFormat="1" applyFont="1" applyFill="1" applyAlignment="1" applyProtection="1">
      <alignment horizontal="center"/>
      <protection locked="0"/>
    </xf>
    <xf numFmtId="0" fontId="30" fillId="0" borderId="0" xfId="0" applyFont="1" applyBorder="1" applyAlignment="1">
      <alignment horizontal="right" vertical="center"/>
    </xf>
    <xf numFmtId="0" fontId="13" fillId="4" borderId="0" xfId="0" applyFont="1" applyFill="1" applyBorder="1" applyAlignment="1" applyProtection="1">
      <alignment horizontal="left" vertical="center"/>
      <protection locked="0"/>
    </xf>
    <xf numFmtId="0" fontId="191" fillId="0" borderId="0" xfId="0" applyFont="1" applyBorder="1" applyAlignment="1">
      <alignment horizontal="center" vertical="center"/>
    </xf>
    <xf numFmtId="0" fontId="130" fillId="0" borderId="14" xfId="0" applyFont="1" applyBorder="1" applyAlignment="1">
      <alignment horizontal="center" vertical="center"/>
    </xf>
    <xf numFmtId="0" fontId="36" fillId="4" borderId="14" xfId="0" applyFont="1" applyFill="1" applyBorder="1" applyAlignment="1" applyProtection="1">
      <alignment horizontal="left" vertical="top"/>
      <protection locked="0"/>
    </xf>
    <xf numFmtId="0" fontId="21" fillId="4" borderId="0" xfId="0" applyFont="1" applyFill="1" applyBorder="1" applyAlignment="1" applyProtection="1">
      <alignment horizontal="left" vertical="center"/>
      <protection locked="0"/>
    </xf>
    <xf numFmtId="0" fontId="26" fillId="0" borderId="0" xfId="0" applyFont="1" applyBorder="1" applyAlignment="1">
      <alignment horizontal="center" vertical="center"/>
    </xf>
    <xf numFmtId="0" fontId="28" fillId="4" borderId="0" xfId="0" applyFont="1" applyFill="1" applyAlignment="1" applyProtection="1">
      <alignment horizontal="left" vertical="center"/>
      <protection locked="0"/>
    </xf>
    <xf numFmtId="0" fontId="28" fillId="0" borderId="0" xfId="0" applyFont="1" applyAlignment="1">
      <alignment horizontal="left" vertical="center"/>
    </xf>
    <xf numFmtId="0" fontId="28" fillId="4" borderId="0" xfId="0" applyFont="1" applyFill="1" applyAlignment="1" applyProtection="1">
      <alignment horizontal="center" vertical="center"/>
      <protection locked="0"/>
    </xf>
    <xf numFmtId="0" fontId="155" fillId="0" borderId="1" xfId="0" applyFont="1" applyBorder="1" applyAlignment="1">
      <alignment horizontal="left"/>
    </xf>
    <xf numFmtId="168" fontId="108" fillId="4" borderId="1" xfId="0" applyNumberFormat="1" applyFont="1" applyFill="1" applyBorder="1" applyAlignment="1" applyProtection="1">
      <alignment horizontal="center"/>
      <protection locked="0"/>
    </xf>
    <xf numFmtId="0" fontId="106" fillId="4" borderId="1" xfId="0" applyFont="1" applyFill="1" applyBorder="1" applyAlignment="1">
      <alignment horizontal="left"/>
    </xf>
    <xf numFmtId="0" fontId="106" fillId="4" borderId="0" xfId="0" applyFont="1" applyFill="1" applyAlignment="1" applyProtection="1">
      <alignment horizontal="left" vertical="center"/>
      <protection locked="0"/>
    </xf>
    <xf numFmtId="0" fontId="35" fillId="4" borderId="0" xfId="0" applyFont="1" applyFill="1" applyAlignment="1" applyProtection="1">
      <alignment horizontal="left" vertical="center"/>
      <protection locked="0"/>
    </xf>
    <xf numFmtId="0" fontId="35" fillId="4" borderId="2" xfId="0" applyFont="1" applyFill="1" applyBorder="1" applyAlignment="1" applyProtection="1">
      <alignment horizontal="center" vertical="center"/>
      <protection locked="0"/>
    </xf>
    <xf numFmtId="0" fontId="35" fillId="4" borderId="3" xfId="0" applyFont="1" applyFill="1" applyBorder="1" applyAlignment="1" applyProtection="1">
      <alignment horizontal="center" vertical="center"/>
      <protection locked="0"/>
    </xf>
    <xf numFmtId="0" fontId="21" fillId="0" borderId="2" xfId="0" applyFont="1" applyFill="1" applyBorder="1" applyAlignment="1">
      <alignment horizontal="left" vertical="top" wrapText="1"/>
    </xf>
    <xf numFmtId="0" fontId="21" fillId="0" borderId="3" xfId="0" applyFont="1" applyFill="1" applyBorder="1" applyAlignment="1">
      <alignment horizontal="left" vertical="top" wrapText="1"/>
    </xf>
    <xf numFmtId="0" fontId="23" fillId="0" borderId="2" xfId="0" applyFont="1" applyFill="1" applyBorder="1" applyAlignment="1">
      <alignment vertical="top" wrapText="1"/>
    </xf>
    <xf numFmtId="0" fontId="23" fillId="0" borderId="3" xfId="0" applyFont="1" applyFill="1" applyBorder="1" applyAlignment="1">
      <alignment vertical="top" wrapText="1"/>
    </xf>
    <xf numFmtId="0" fontId="208" fillId="3" borderId="1" xfId="0" applyFont="1" applyFill="1" applyBorder="1" applyAlignment="1" applyProtection="1">
      <alignment horizontal="left" vertical="center" wrapText="1"/>
      <protection locked="0"/>
    </xf>
    <xf numFmtId="0" fontId="30" fillId="0" borderId="0" xfId="0" applyFont="1" applyFill="1" applyAlignment="1">
      <alignment horizontal="left" vertical="center"/>
    </xf>
    <xf numFmtId="0" fontId="206" fillId="0" borderId="2" xfId="0" applyFont="1" applyFill="1" applyBorder="1" applyAlignment="1">
      <alignment horizontal="left" vertical="top" wrapText="1"/>
    </xf>
    <xf numFmtId="0" fontId="206" fillId="0" borderId="3" xfId="0" applyFont="1" applyFill="1" applyBorder="1" applyAlignment="1">
      <alignment horizontal="left" vertical="top" wrapText="1"/>
    </xf>
    <xf numFmtId="0" fontId="192" fillId="3" borderId="1" xfId="0" applyFont="1" applyFill="1" applyBorder="1" applyAlignment="1" applyProtection="1">
      <alignment horizontal="left" vertical="center" wrapText="1"/>
      <protection locked="0"/>
    </xf>
  </cellXfs>
  <cellStyles count="6">
    <cellStyle name="Comma" xfId="1" builtinId="3"/>
    <cellStyle name="Hyperlink" xfId="4" builtinId="8"/>
    <cellStyle name="Normal" xfId="0" builtinId="0"/>
    <cellStyle name="Normal 2" xfId="2"/>
    <cellStyle name="Normal_pay 2008-09" xfId="5"/>
    <cellStyle name="Style 1" xfId="3"/>
  </cellStyles>
  <dxfs count="35">
    <dxf>
      <font>
        <color theme="0"/>
      </font>
    </dxf>
    <dxf>
      <numFmt numFmtId="0" formatCode="General"/>
      <alignment horizontal="center" vertical="center" textRotation="0" wrapText="0" indent="0" relativeIndent="255" justifyLastLine="0" shrinkToFit="0" readingOrder="0"/>
      <protection locked="1" hidden="1"/>
    </dxf>
    <dxf>
      <alignment horizontal="center" vertical="center" textRotation="0" wrapText="0" indent="0" relativeIndent="255" justifyLastLine="0" shrinkToFit="0" readingOrder="0"/>
      <protection locked="1" hidden="1"/>
    </dxf>
    <dxf>
      <numFmt numFmtId="0" formatCode="General"/>
      <alignment horizontal="center" vertical="center" textRotation="0" wrapText="0" indent="0" relativeIndent="0" justifyLastLine="0" shrinkToFit="0" readingOrder="0"/>
      <protection locked="1" hidden="1"/>
    </dxf>
    <dxf>
      <alignment horizontal="center" vertical="center" textRotation="0" wrapText="0" indent="0" relativeIndent="255" justifyLastLine="0" shrinkToFit="0" readingOrder="0"/>
      <border diagonalUp="0" diagonalDown="0">
        <left style="thin">
          <color indexed="64"/>
        </left>
        <right style="thin">
          <color indexed="64"/>
        </right>
        <top style="thin">
          <color indexed="64"/>
        </top>
        <bottom style="thin">
          <color indexed="64"/>
        </bottom>
      </border>
      <protection locked="1" hidden="1"/>
    </dxf>
    <dxf>
      <alignment horizontal="left" vertical="center"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strike val="0"/>
        <outline val="0"/>
        <shadow val="0"/>
        <u val="none"/>
        <vertAlign val="baseline"/>
        <sz val="10"/>
        <color auto="1"/>
        <name val="DevLys 010"/>
        <scheme val="none"/>
      </font>
      <alignment horizontal="left" vertical="center" textRotation="0" wrapText="0"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1" hidden="1"/>
    </dxf>
    <dxf>
      <alignment horizontal="center" vertical="center" textRotation="0" wrapText="0" indent="0" relativeIndent="255" justifyLastLine="0" shrinkToFit="0" readingOrder="0"/>
      <border diagonalUp="0" diagonalDown="0" outline="0">
        <left/>
        <right style="thin">
          <color indexed="64"/>
        </right>
        <top style="thin">
          <color indexed="64"/>
        </top>
        <bottom style="thin">
          <color indexed="64"/>
        </bottom>
      </border>
      <protection locked="1" hidden="1"/>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general" vertical="center" textRotation="0" wrapText="0" indent="0" relativeIndent="255" justifyLastLine="0" shrinkToFit="0" readingOrder="0"/>
      <protection locked="1" hidden="1"/>
    </dxf>
    <dxf>
      <border>
        <bottom style="thin">
          <color indexed="64"/>
        </bottom>
      </border>
    </dxf>
    <dxf>
      <font>
        <b val="0"/>
      </font>
      <fill>
        <patternFill patternType="solid">
          <fgColor indexed="64"/>
          <bgColor theme="0" tint="-0.14999847407452621"/>
        </patternFill>
      </fill>
      <alignment horizontal="center" vertical="center" textRotation="0" wrapText="1" indent="0" relativeIndent="255" justifyLastLine="0" shrinkToFit="0" readingOrder="0"/>
      <border diagonalUp="0" diagonalDown="0" outline="0">
        <left style="thin">
          <color indexed="64"/>
        </left>
        <right style="thin">
          <color indexed="64"/>
        </right>
        <top/>
        <bottom/>
      </border>
      <protection locked="1" hidden="1"/>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 formatCode="0"/>
      <fill>
        <patternFill patternType="solid">
          <fgColor indexed="64"/>
          <bgColor rgb="FFFFFF00"/>
        </patternFill>
      </fill>
      <alignment horizontal="center" vertical="center" textRotation="0" wrapText="1" indent="0" relativeIndent="255"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solid">
          <fgColor indexed="64"/>
          <bgColor rgb="FFFFFF00"/>
        </patternFill>
      </fill>
      <alignment horizontal="center" vertical="center" textRotation="0" wrapText="1" indent="0" relativeIndent="255" justifyLastLine="0" shrinkToFit="0" readingOrder="0"/>
      <protection locked="0" hidden="0"/>
    </dxf>
    <dxf>
      <border>
        <bottom style="thin">
          <color indexed="64"/>
        </bottom>
      </border>
    </dxf>
    <dxf>
      <font>
        <strike val="0"/>
        <outline val="0"/>
        <shadow val="0"/>
        <u val="none"/>
        <vertAlign val="baseline"/>
        <sz val="11"/>
        <color theme="0"/>
        <name val="Calibri"/>
        <scheme val="minor"/>
      </font>
      <fill>
        <patternFill patternType="solid">
          <fgColor indexed="64"/>
          <bgColor rgb="FF92D050"/>
        </patternFill>
      </fill>
      <alignment horizontal="center" vertical="center" textRotation="0" wrapText="0" indent="0" relativeIndent="255" justifyLastLine="0" shrinkToFit="0" readingOrder="0"/>
      <border diagonalUp="0" diagonalDown="0" outline="0">
        <left style="thin">
          <color indexed="64"/>
        </left>
        <right style="thin">
          <color indexed="64"/>
        </right>
        <top/>
        <bottom/>
      </border>
      <protection locked="1" hidden="0"/>
    </dxf>
    <dxf>
      <font>
        <condense val="0"/>
        <extend val="0"/>
        <color indexed="9"/>
      </font>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externalLink" Target="externalLinks/externalLink2.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externalLink" Target="externalLinks/externalLink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hyperlink" Target="#MASTER!A1"/></Relationships>
</file>

<file path=xl/drawings/_rels/drawing10.xml.rels><?xml version="1.0" encoding="UTF-8" standalone="yes"?>
<Relationships xmlns="http://schemas.openxmlformats.org/package/2006/relationships"><Relationship Id="rId1" Type="http://schemas.openxmlformats.org/officeDocument/2006/relationships/hyperlink" Target="#MASTER!A1"/></Relationships>
</file>

<file path=xl/drawings/_rels/drawing100.xml.rels><?xml version="1.0" encoding="UTF-8" standalone="yes"?>
<Relationships xmlns="http://schemas.openxmlformats.org/package/2006/relationships"><Relationship Id="rId1" Type="http://schemas.openxmlformats.org/officeDocument/2006/relationships/hyperlink" Target="#MASTER!A1"/></Relationships>
</file>

<file path=xl/drawings/_rels/drawing101.xml.rels><?xml version="1.0" encoding="UTF-8" standalone="yes"?>
<Relationships xmlns="http://schemas.openxmlformats.org/package/2006/relationships"><Relationship Id="rId1" Type="http://schemas.openxmlformats.org/officeDocument/2006/relationships/hyperlink" Target="#MASTER!A1"/></Relationships>
</file>

<file path=xl/drawings/_rels/drawing102.xml.rels><?xml version="1.0" encoding="UTF-8" standalone="yes"?>
<Relationships xmlns="http://schemas.openxmlformats.org/package/2006/relationships"><Relationship Id="rId1" Type="http://schemas.openxmlformats.org/officeDocument/2006/relationships/hyperlink" Target="#MASTER!A1"/></Relationships>
</file>

<file path=xl/drawings/_rels/drawing103.xml.rels><?xml version="1.0" encoding="UTF-8" standalone="yes"?>
<Relationships xmlns="http://schemas.openxmlformats.org/package/2006/relationships"><Relationship Id="rId1" Type="http://schemas.openxmlformats.org/officeDocument/2006/relationships/hyperlink" Target="#MASTER!A1"/></Relationships>
</file>

<file path=xl/drawings/_rels/drawing104.xml.rels><?xml version="1.0" encoding="UTF-8" standalone="yes"?>
<Relationships xmlns="http://schemas.openxmlformats.org/package/2006/relationships"><Relationship Id="rId1" Type="http://schemas.openxmlformats.org/officeDocument/2006/relationships/hyperlink" Target="#MASTER!A1"/></Relationships>
</file>

<file path=xl/drawings/_rels/drawing105.xml.rels><?xml version="1.0" encoding="UTF-8" standalone="yes"?>
<Relationships xmlns="http://schemas.openxmlformats.org/package/2006/relationships"><Relationship Id="rId1" Type="http://schemas.openxmlformats.org/officeDocument/2006/relationships/hyperlink" Target="#MASTER!A1"/></Relationships>
</file>

<file path=xl/drawings/_rels/drawing106.xml.rels><?xml version="1.0" encoding="UTF-8" standalone="yes"?>
<Relationships xmlns="http://schemas.openxmlformats.org/package/2006/relationships"><Relationship Id="rId1" Type="http://schemas.openxmlformats.org/officeDocument/2006/relationships/hyperlink" Target="#MASTER!A1"/></Relationships>
</file>

<file path=xl/drawings/_rels/drawing107.xml.rels><?xml version="1.0" encoding="UTF-8" standalone="yes"?>
<Relationships xmlns="http://schemas.openxmlformats.org/package/2006/relationships"><Relationship Id="rId1" Type="http://schemas.openxmlformats.org/officeDocument/2006/relationships/hyperlink" Target="#MASTER!A1"/></Relationships>
</file>

<file path=xl/drawings/_rels/drawing108.xml.rels><?xml version="1.0" encoding="UTF-8" standalone="yes"?>
<Relationships xmlns="http://schemas.openxmlformats.org/package/2006/relationships"><Relationship Id="rId1" Type="http://schemas.openxmlformats.org/officeDocument/2006/relationships/hyperlink" Target="#MASTER!A1"/></Relationships>
</file>

<file path=xl/drawings/_rels/drawing109.xml.rels><?xml version="1.0" encoding="UTF-8" standalone="yes"?>
<Relationships xmlns="http://schemas.openxmlformats.org/package/2006/relationships"><Relationship Id="rId1" Type="http://schemas.openxmlformats.org/officeDocument/2006/relationships/hyperlink" Target="#MASTER!A1"/></Relationships>
</file>

<file path=xl/drawings/_rels/drawing11.xml.rels><?xml version="1.0" encoding="UTF-8" standalone="yes"?>
<Relationships xmlns="http://schemas.openxmlformats.org/package/2006/relationships"><Relationship Id="rId1" Type="http://schemas.openxmlformats.org/officeDocument/2006/relationships/hyperlink" Target="#MASTER!A1"/></Relationships>
</file>

<file path=xl/drawings/_rels/drawing110.xml.rels><?xml version="1.0" encoding="UTF-8" standalone="yes"?>
<Relationships xmlns="http://schemas.openxmlformats.org/package/2006/relationships"><Relationship Id="rId1" Type="http://schemas.openxmlformats.org/officeDocument/2006/relationships/hyperlink" Target="#MASTER!A1"/></Relationships>
</file>

<file path=xl/drawings/_rels/drawing111.xml.rels><?xml version="1.0" encoding="UTF-8" standalone="yes"?>
<Relationships xmlns="http://schemas.openxmlformats.org/package/2006/relationships"><Relationship Id="rId1" Type="http://schemas.openxmlformats.org/officeDocument/2006/relationships/hyperlink" Target="#MASTER!A1"/></Relationships>
</file>

<file path=xl/drawings/_rels/drawing112.xml.rels><?xml version="1.0" encoding="UTF-8" standalone="yes"?>
<Relationships xmlns="http://schemas.openxmlformats.org/package/2006/relationships"><Relationship Id="rId1" Type="http://schemas.openxmlformats.org/officeDocument/2006/relationships/hyperlink" Target="#MASTER!A1"/></Relationships>
</file>

<file path=xl/drawings/_rels/drawing113.xml.rels><?xml version="1.0" encoding="UTF-8" standalone="yes"?>
<Relationships xmlns="http://schemas.openxmlformats.org/package/2006/relationships"><Relationship Id="rId1" Type="http://schemas.openxmlformats.org/officeDocument/2006/relationships/hyperlink" Target="#MASTER!A1"/></Relationships>
</file>

<file path=xl/drawings/_rels/drawing114.xml.rels><?xml version="1.0" encoding="UTF-8" standalone="yes"?>
<Relationships xmlns="http://schemas.openxmlformats.org/package/2006/relationships"><Relationship Id="rId1" Type="http://schemas.openxmlformats.org/officeDocument/2006/relationships/hyperlink" Target="#MASTER!A1"/></Relationships>
</file>

<file path=xl/drawings/_rels/drawing115.xml.rels><?xml version="1.0" encoding="UTF-8" standalone="yes"?>
<Relationships xmlns="http://schemas.openxmlformats.org/package/2006/relationships"><Relationship Id="rId1" Type="http://schemas.openxmlformats.org/officeDocument/2006/relationships/hyperlink" Target="#MASTER!A1"/></Relationships>
</file>

<file path=xl/drawings/_rels/drawing116.xml.rels><?xml version="1.0" encoding="UTF-8" standalone="yes"?>
<Relationships xmlns="http://schemas.openxmlformats.org/package/2006/relationships"><Relationship Id="rId1" Type="http://schemas.openxmlformats.org/officeDocument/2006/relationships/hyperlink" Target="#MASTER!A1"/></Relationships>
</file>

<file path=xl/drawings/_rels/drawing117.xml.rels><?xml version="1.0" encoding="UTF-8" standalone="yes"?>
<Relationships xmlns="http://schemas.openxmlformats.org/package/2006/relationships"><Relationship Id="rId1" Type="http://schemas.openxmlformats.org/officeDocument/2006/relationships/hyperlink" Target="#MASTER!A1"/></Relationships>
</file>

<file path=xl/drawings/_rels/drawing118.xml.rels><?xml version="1.0" encoding="UTF-8" standalone="yes"?>
<Relationships xmlns="http://schemas.openxmlformats.org/package/2006/relationships"><Relationship Id="rId1" Type="http://schemas.openxmlformats.org/officeDocument/2006/relationships/hyperlink" Target="#MASTER!A1"/></Relationships>
</file>

<file path=xl/drawings/_rels/drawing119.xml.rels><?xml version="1.0" encoding="UTF-8" standalone="yes"?>
<Relationships xmlns="http://schemas.openxmlformats.org/package/2006/relationships"><Relationship Id="rId1" Type="http://schemas.openxmlformats.org/officeDocument/2006/relationships/hyperlink" Target="#MASTER!A1"/></Relationships>
</file>

<file path=xl/drawings/_rels/drawing12.xml.rels><?xml version="1.0" encoding="UTF-8" standalone="yes"?>
<Relationships xmlns="http://schemas.openxmlformats.org/package/2006/relationships"><Relationship Id="rId1" Type="http://schemas.openxmlformats.org/officeDocument/2006/relationships/hyperlink" Target="#MASTER!A1"/></Relationships>
</file>

<file path=xl/drawings/_rels/drawing120.xml.rels><?xml version="1.0" encoding="UTF-8" standalone="yes"?>
<Relationships xmlns="http://schemas.openxmlformats.org/package/2006/relationships"><Relationship Id="rId1" Type="http://schemas.openxmlformats.org/officeDocument/2006/relationships/hyperlink" Target="#MASTER!A1"/></Relationships>
</file>

<file path=xl/drawings/_rels/drawing121.xml.rels><?xml version="1.0" encoding="UTF-8" standalone="yes"?>
<Relationships xmlns="http://schemas.openxmlformats.org/package/2006/relationships"><Relationship Id="rId1" Type="http://schemas.openxmlformats.org/officeDocument/2006/relationships/hyperlink" Target="#MASTER!A1"/></Relationships>
</file>

<file path=xl/drawings/_rels/drawing122.xml.rels><?xml version="1.0" encoding="UTF-8" standalone="yes"?>
<Relationships xmlns="http://schemas.openxmlformats.org/package/2006/relationships"><Relationship Id="rId1" Type="http://schemas.openxmlformats.org/officeDocument/2006/relationships/hyperlink" Target="#MASTER!A1"/></Relationships>
</file>

<file path=xl/drawings/_rels/drawing123.xml.rels><?xml version="1.0" encoding="UTF-8" standalone="yes"?>
<Relationships xmlns="http://schemas.openxmlformats.org/package/2006/relationships"><Relationship Id="rId1" Type="http://schemas.openxmlformats.org/officeDocument/2006/relationships/hyperlink" Target="#MASTER!A1"/></Relationships>
</file>

<file path=xl/drawings/_rels/drawing124.xml.rels><?xml version="1.0" encoding="UTF-8" standalone="yes"?>
<Relationships xmlns="http://schemas.openxmlformats.org/package/2006/relationships"><Relationship Id="rId1" Type="http://schemas.openxmlformats.org/officeDocument/2006/relationships/hyperlink" Target="#MASTER!A1"/></Relationships>
</file>

<file path=xl/drawings/_rels/drawing125.xml.rels><?xml version="1.0" encoding="UTF-8" standalone="yes"?>
<Relationships xmlns="http://schemas.openxmlformats.org/package/2006/relationships"><Relationship Id="rId1" Type="http://schemas.openxmlformats.org/officeDocument/2006/relationships/hyperlink" Target="#MASTER!A1"/></Relationships>
</file>

<file path=xl/drawings/_rels/drawing126.xml.rels><?xml version="1.0" encoding="UTF-8" standalone="yes"?>
<Relationships xmlns="http://schemas.openxmlformats.org/package/2006/relationships"><Relationship Id="rId1" Type="http://schemas.openxmlformats.org/officeDocument/2006/relationships/hyperlink" Target="#MASTER!A1"/></Relationships>
</file>

<file path=xl/drawings/_rels/drawing127.xml.rels><?xml version="1.0" encoding="UTF-8" standalone="yes"?>
<Relationships xmlns="http://schemas.openxmlformats.org/package/2006/relationships"><Relationship Id="rId1" Type="http://schemas.openxmlformats.org/officeDocument/2006/relationships/hyperlink" Target="#MASTER!A1"/></Relationships>
</file>

<file path=xl/drawings/_rels/drawing128.xml.rels><?xml version="1.0" encoding="UTF-8" standalone="yes"?>
<Relationships xmlns="http://schemas.openxmlformats.org/package/2006/relationships"><Relationship Id="rId1" Type="http://schemas.openxmlformats.org/officeDocument/2006/relationships/hyperlink" Target="#MASTER!A1"/></Relationships>
</file>

<file path=xl/drawings/_rels/drawing129.xml.rels><?xml version="1.0" encoding="UTF-8" standalone="yes"?>
<Relationships xmlns="http://schemas.openxmlformats.org/package/2006/relationships"><Relationship Id="rId1" Type="http://schemas.openxmlformats.org/officeDocument/2006/relationships/hyperlink" Target="#MASTER!A1"/></Relationships>
</file>

<file path=xl/drawings/_rels/drawing13.xml.rels><?xml version="1.0" encoding="UTF-8" standalone="yes"?>
<Relationships xmlns="http://schemas.openxmlformats.org/package/2006/relationships"><Relationship Id="rId1" Type="http://schemas.openxmlformats.org/officeDocument/2006/relationships/hyperlink" Target="#MASTER!A1"/></Relationships>
</file>

<file path=xl/drawings/_rels/drawing130.xml.rels><?xml version="1.0" encoding="UTF-8" standalone="yes"?>
<Relationships xmlns="http://schemas.openxmlformats.org/package/2006/relationships"><Relationship Id="rId1" Type="http://schemas.openxmlformats.org/officeDocument/2006/relationships/hyperlink" Target="#MASTER!A1"/></Relationships>
</file>

<file path=xl/drawings/_rels/drawing131.xml.rels><?xml version="1.0" encoding="UTF-8" standalone="yes"?>
<Relationships xmlns="http://schemas.openxmlformats.org/package/2006/relationships"><Relationship Id="rId1" Type="http://schemas.openxmlformats.org/officeDocument/2006/relationships/hyperlink" Target="#MASTER!A1"/></Relationships>
</file>

<file path=xl/drawings/_rels/drawing132.xml.rels><?xml version="1.0" encoding="UTF-8" standalone="yes"?>
<Relationships xmlns="http://schemas.openxmlformats.org/package/2006/relationships"><Relationship Id="rId1" Type="http://schemas.openxmlformats.org/officeDocument/2006/relationships/hyperlink" Target="#MASTER!A1"/></Relationships>
</file>

<file path=xl/drawings/_rels/drawing133.xml.rels><?xml version="1.0" encoding="UTF-8" standalone="yes"?>
<Relationships xmlns="http://schemas.openxmlformats.org/package/2006/relationships"><Relationship Id="rId1" Type="http://schemas.openxmlformats.org/officeDocument/2006/relationships/hyperlink" Target="#MASTER!A1"/></Relationships>
</file>

<file path=xl/drawings/_rels/drawing134.xml.rels><?xml version="1.0" encoding="UTF-8" standalone="yes"?>
<Relationships xmlns="http://schemas.openxmlformats.org/package/2006/relationships"><Relationship Id="rId1" Type="http://schemas.openxmlformats.org/officeDocument/2006/relationships/hyperlink" Target="#MASTER!A1"/></Relationships>
</file>

<file path=xl/drawings/_rels/drawing135.xml.rels><?xml version="1.0" encoding="UTF-8" standalone="yes"?>
<Relationships xmlns="http://schemas.openxmlformats.org/package/2006/relationships"><Relationship Id="rId1" Type="http://schemas.openxmlformats.org/officeDocument/2006/relationships/hyperlink" Target="#MASTER!A1"/></Relationships>
</file>

<file path=xl/drawings/_rels/drawing136.xml.rels><?xml version="1.0" encoding="UTF-8" standalone="yes"?>
<Relationships xmlns="http://schemas.openxmlformats.org/package/2006/relationships"><Relationship Id="rId1" Type="http://schemas.openxmlformats.org/officeDocument/2006/relationships/hyperlink" Target="#MASTER!A1"/></Relationships>
</file>

<file path=xl/drawings/_rels/drawing137.xml.rels><?xml version="1.0" encoding="UTF-8" standalone="yes"?>
<Relationships xmlns="http://schemas.openxmlformats.org/package/2006/relationships"><Relationship Id="rId1" Type="http://schemas.openxmlformats.org/officeDocument/2006/relationships/hyperlink" Target="#MASTER!A1"/></Relationships>
</file>

<file path=xl/drawings/_rels/drawing138.xml.rels><?xml version="1.0" encoding="UTF-8" standalone="yes"?>
<Relationships xmlns="http://schemas.openxmlformats.org/package/2006/relationships"><Relationship Id="rId1" Type="http://schemas.openxmlformats.org/officeDocument/2006/relationships/hyperlink" Target="#MASTER!A1"/></Relationships>
</file>

<file path=xl/drawings/_rels/drawing139.xml.rels><?xml version="1.0" encoding="UTF-8" standalone="yes"?>
<Relationships xmlns="http://schemas.openxmlformats.org/package/2006/relationships"><Relationship Id="rId1" Type="http://schemas.openxmlformats.org/officeDocument/2006/relationships/hyperlink" Target="#MASTER!A1"/></Relationships>
</file>

<file path=xl/drawings/_rels/drawing14.xml.rels><?xml version="1.0" encoding="UTF-8" standalone="yes"?>
<Relationships xmlns="http://schemas.openxmlformats.org/package/2006/relationships"><Relationship Id="rId1" Type="http://schemas.openxmlformats.org/officeDocument/2006/relationships/hyperlink" Target="#MASTER!A1"/></Relationships>
</file>

<file path=xl/drawings/_rels/drawing140.xml.rels><?xml version="1.0" encoding="UTF-8" standalone="yes"?>
<Relationships xmlns="http://schemas.openxmlformats.org/package/2006/relationships"><Relationship Id="rId1" Type="http://schemas.openxmlformats.org/officeDocument/2006/relationships/hyperlink" Target="#MASTER!A1"/></Relationships>
</file>

<file path=xl/drawings/_rels/drawing141.xml.rels><?xml version="1.0" encoding="UTF-8" standalone="yes"?>
<Relationships xmlns="http://schemas.openxmlformats.org/package/2006/relationships"><Relationship Id="rId1" Type="http://schemas.openxmlformats.org/officeDocument/2006/relationships/hyperlink" Target="#MASTER!A1"/></Relationships>
</file>

<file path=xl/drawings/_rels/drawing142.xml.rels><?xml version="1.0" encoding="UTF-8" standalone="yes"?>
<Relationships xmlns="http://schemas.openxmlformats.org/package/2006/relationships"><Relationship Id="rId1" Type="http://schemas.openxmlformats.org/officeDocument/2006/relationships/hyperlink" Target="#MASTER!A1"/></Relationships>
</file>

<file path=xl/drawings/_rels/drawing143.xml.rels><?xml version="1.0" encoding="UTF-8" standalone="yes"?>
<Relationships xmlns="http://schemas.openxmlformats.org/package/2006/relationships"><Relationship Id="rId1" Type="http://schemas.openxmlformats.org/officeDocument/2006/relationships/hyperlink" Target="#MASTER!A1"/></Relationships>
</file>

<file path=xl/drawings/_rels/drawing144.xml.rels><?xml version="1.0" encoding="UTF-8" standalone="yes"?>
<Relationships xmlns="http://schemas.openxmlformats.org/package/2006/relationships"><Relationship Id="rId1" Type="http://schemas.openxmlformats.org/officeDocument/2006/relationships/hyperlink" Target="#MASTER!A1"/></Relationships>
</file>

<file path=xl/drawings/_rels/drawing145.xml.rels><?xml version="1.0" encoding="UTF-8" standalone="yes"?>
<Relationships xmlns="http://schemas.openxmlformats.org/package/2006/relationships"><Relationship Id="rId1" Type="http://schemas.openxmlformats.org/officeDocument/2006/relationships/hyperlink" Target="#MASTER!A1"/></Relationships>
</file>

<file path=xl/drawings/_rels/drawing146.xml.rels><?xml version="1.0" encoding="UTF-8" standalone="yes"?>
<Relationships xmlns="http://schemas.openxmlformats.org/package/2006/relationships"><Relationship Id="rId1" Type="http://schemas.openxmlformats.org/officeDocument/2006/relationships/hyperlink" Target="#MASTER!A1"/></Relationships>
</file>

<file path=xl/drawings/_rels/drawing147.xml.rels><?xml version="1.0" encoding="UTF-8" standalone="yes"?>
<Relationships xmlns="http://schemas.openxmlformats.org/package/2006/relationships"><Relationship Id="rId1" Type="http://schemas.openxmlformats.org/officeDocument/2006/relationships/hyperlink" Target="#MASTER!A1"/></Relationships>
</file>

<file path=xl/drawings/_rels/drawing148.xml.rels><?xml version="1.0" encoding="UTF-8" standalone="yes"?>
<Relationships xmlns="http://schemas.openxmlformats.org/package/2006/relationships"><Relationship Id="rId1" Type="http://schemas.openxmlformats.org/officeDocument/2006/relationships/hyperlink" Target="#MASTER!A1"/></Relationships>
</file>

<file path=xl/drawings/_rels/drawing149.xml.rels><?xml version="1.0" encoding="UTF-8" standalone="yes"?>
<Relationships xmlns="http://schemas.openxmlformats.org/package/2006/relationships"><Relationship Id="rId1" Type="http://schemas.openxmlformats.org/officeDocument/2006/relationships/hyperlink" Target="#MASTER!A1"/></Relationships>
</file>

<file path=xl/drawings/_rels/drawing15.xml.rels><?xml version="1.0" encoding="UTF-8" standalone="yes"?>
<Relationships xmlns="http://schemas.openxmlformats.org/package/2006/relationships"><Relationship Id="rId1" Type="http://schemas.openxmlformats.org/officeDocument/2006/relationships/hyperlink" Target="#MASTER!A1"/></Relationships>
</file>

<file path=xl/drawings/_rels/drawing150.xml.rels><?xml version="1.0" encoding="UTF-8" standalone="yes"?>
<Relationships xmlns="http://schemas.openxmlformats.org/package/2006/relationships"><Relationship Id="rId1" Type="http://schemas.openxmlformats.org/officeDocument/2006/relationships/hyperlink" Target="#MASTER!A1"/></Relationships>
</file>

<file path=xl/drawings/_rels/drawing151.xml.rels><?xml version="1.0" encoding="UTF-8" standalone="yes"?>
<Relationships xmlns="http://schemas.openxmlformats.org/package/2006/relationships"><Relationship Id="rId1" Type="http://schemas.openxmlformats.org/officeDocument/2006/relationships/hyperlink" Target="#MASTER!A1"/></Relationships>
</file>

<file path=xl/drawings/_rels/drawing152.xml.rels><?xml version="1.0" encoding="UTF-8" standalone="yes"?>
<Relationships xmlns="http://schemas.openxmlformats.org/package/2006/relationships"><Relationship Id="rId1" Type="http://schemas.openxmlformats.org/officeDocument/2006/relationships/hyperlink" Target="#MASTER!A1"/></Relationships>
</file>

<file path=xl/drawings/_rels/drawing153.xml.rels><?xml version="1.0" encoding="UTF-8" standalone="yes"?>
<Relationships xmlns="http://schemas.openxmlformats.org/package/2006/relationships"><Relationship Id="rId1" Type="http://schemas.openxmlformats.org/officeDocument/2006/relationships/hyperlink" Target="#MASTER!A1"/></Relationships>
</file>

<file path=xl/drawings/_rels/drawing154.xml.rels><?xml version="1.0" encoding="UTF-8" standalone="yes"?>
<Relationships xmlns="http://schemas.openxmlformats.org/package/2006/relationships"><Relationship Id="rId1" Type="http://schemas.openxmlformats.org/officeDocument/2006/relationships/hyperlink" Target="#MASTER!A1"/></Relationships>
</file>

<file path=xl/drawings/_rels/drawing155.xml.rels><?xml version="1.0" encoding="UTF-8" standalone="yes"?>
<Relationships xmlns="http://schemas.openxmlformats.org/package/2006/relationships"><Relationship Id="rId1" Type="http://schemas.openxmlformats.org/officeDocument/2006/relationships/hyperlink" Target="#MASTER!A1"/></Relationships>
</file>

<file path=xl/drawings/_rels/drawing156.xml.rels><?xml version="1.0" encoding="UTF-8" standalone="yes"?>
<Relationships xmlns="http://schemas.openxmlformats.org/package/2006/relationships"><Relationship Id="rId1" Type="http://schemas.openxmlformats.org/officeDocument/2006/relationships/hyperlink" Target="#MASTER!A1"/></Relationships>
</file>

<file path=xl/drawings/_rels/drawing157.xml.rels><?xml version="1.0" encoding="UTF-8" standalone="yes"?>
<Relationships xmlns="http://schemas.openxmlformats.org/package/2006/relationships"><Relationship Id="rId1" Type="http://schemas.openxmlformats.org/officeDocument/2006/relationships/hyperlink" Target="#MASTER!A1"/></Relationships>
</file>

<file path=xl/drawings/_rels/drawing158.xml.rels><?xml version="1.0" encoding="UTF-8" standalone="yes"?>
<Relationships xmlns="http://schemas.openxmlformats.org/package/2006/relationships"><Relationship Id="rId1" Type="http://schemas.openxmlformats.org/officeDocument/2006/relationships/hyperlink" Target="#MASTER!A1"/></Relationships>
</file>

<file path=xl/drawings/_rels/drawing159.xml.rels><?xml version="1.0" encoding="UTF-8" standalone="yes"?>
<Relationships xmlns="http://schemas.openxmlformats.org/package/2006/relationships"><Relationship Id="rId1" Type="http://schemas.openxmlformats.org/officeDocument/2006/relationships/hyperlink" Target="#MASTER!A1"/></Relationships>
</file>

<file path=xl/drawings/_rels/drawing16.xml.rels><?xml version="1.0" encoding="UTF-8" standalone="yes"?>
<Relationships xmlns="http://schemas.openxmlformats.org/package/2006/relationships"><Relationship Id="rId1" Type="http://schemas.openxmlformats.org/officeDocument/2006/relationships/hyperlink" Target="#MASTER!A1"/></Relationships>
</file>

<file path=xl/drawings/_rels/drawing160.xml.rels><?xml version="1.0" encoding="UTF-8" standalone="yes"?>
<Relationships xmlns="http://schemas.openxmlformats.org/package/2006/relationships"><Relationship Id="rId1" Type="http://schemas.openxmlformats.org/officeDocument/2006/relationships/hyperlink" Target="#MASTER!A1"/></Relationships>
</file>

<file path=xl/drawings/_rels/drawing161.xml.rels><?xml version="1.0" encoding="UTF-8" standalone="yes"?>
<Relationships xmlns="http://schemas.openxmlformats.org/package/2006/relationships"><Relationship Id="rId1" Type="http://schemas.openxmlformats.org/officeDocument/2006/relationships/hyperlink" Target="#MASTER!A1"/></Relationships>
</file>

<file path=xl/drawings/_rels/drawing162.xml.rels><?xml version="1.0" encoding="UTF-8" standalone="yes"?>
<Relationships xmlns="http://schemas.openxmlformats.org/package/2006/relationships"><Relationship Id="rId1" Type="http://schemas.openxmlformats.org/officeDocument/2006/relationships/hyperlink" Target="#MASTER!A1"/></Relationships>
</file>

<file path=xl/drawings/_rels/drawing163.xml.rels><?xml version="1.0" encoding="UTF-8" standalone="yes"?>
<Relationships xmlns="http://schemas.openxmlformats.org/package/2006/relationships"><Relationship Id="rId1" Type="http://schemas.openxmlformats.org/officeDocument/2006/relationships/hyperlink" Target="#MASTER!A1"/></Relationships>
</file>

<file path=xl/drawings/_rels/drawing164.xml.rels><?xml version="1.0" encoding="UTF-8" standalone="yes"?>
<Relationships xmlns="http://schemas.openxmlformats.org/package/2006/relationships"><Relationship Id="rId1" Type="http://schemas.openxmlformats.org/officeDocument/2006/relationships/hyperlink" Target="#MASTER!A1"/></Relationships>
</file>

<file path=xl/drawings/_rels/drawing165.xml.rels><?xml version="1.0" encoding="UTF-8" standalone="yes"?>
<Relationships xmlns="http://schemas.openxmlformats.org/package/2006/relationships"><Relationship Id="rId1" Type="http://schemas.openxmlformats.org/officeDocument/2006/relationships/hyperlink" Target="#MASTER!A1"/></Relationships>
</file>

<file path=xl/drawings/_rels/drawing166.xml.rels><?xml version="1.0" encoding="UTF-8" standalone="yes"?>
<Relationships xmlns="http://schemas.openxmlformats.org/package/2006/relationships"><Relationship Id="rId1" Type="http://schemas.openxmlformats.org/officeDocument/2006/relationships/hyperlink" Target="#MASTER!A1"/></Relationships>
</file>

<file path=xl/drawings/_rels/drawing167.xml.rels><?xml version="1.0" encoding="UTF-8" standalone="yes"?>
<Relationships xmlns="http://schemas.openxmlformats.org/package/2006/relationships"><Relationship Id="rId1" Type="http://schemas.openxmlformats.org/officeDocument/2006/relationships/hyperlink" Target="#MASTER!A1"/></Relationships>
</file>

<file path=xl/drawings/_rels/drawing168.xml.rels><?xml version="1.0" encoding="UTF-8" standalone="yes"?>
<Relationships xmlns="http://schemas.openxmlformats.org/package/2006/relationships"><Relationship Id="rId1" Type="http://schemas.openxmlformats.org/officeDocument/2006/relationships/hyperlink" Target="#MASTER!A1"/></Relationships>
</file>

<file path=xl/drawings/_rels/drawing169.xml.rels><?xml version="1.0" encoding="UTF-8" standalone="yes"?>
<Relationships xmlns="http://schemas.openxmlformats.org/package/2006/relationships"><Relationship Id="rId1" Type="http://schemas.openxmlformats.org/officeDocument/2006/relationships/hyperlink" Target="#MASTER!A1"/></Relationships>
</file>

<file path=xl/drawings/_rels/drawing17.xml.rels><?xml version="1.0" encoding="UTF-8" standalone="yes"?>
<Relationships xmlns="http://schemas.openxmlformats.org/package/2006/relationships"><Relationship Id="rId1" Type="http://schemas.openxmlformats.org/officeDocument/2006/relationships/hyperlink" Target="#MASTER!A1"/></Relationships>
</file>

<file path=xl/drawings/_rels/drawing170.xml.rels><?xml version="1.0" encoding="UTF-8" standalone="yes"?>
<Relationships xmlns="http://schemas.openxmlformats.org/package/2006/relationships"><Relationship Id="rId1" Type="http://schemas.openxmlformats.org/officeDocument/2006/relationships/hyperlink" Target="#MASTER!A1"/></Relationships>
</file>

<file path=xl/drawings/_rels/drawing171.xml.rels><?xml version="1.0" encoding="UTF-8" standalone="yes"?>
<Relationships xmlns="http://schemas.openxmlformats.org/package/2006/relationships"><Relationship Id="rId1" Type="http://schemas.openxmlformats.org/officeDocument/2006/relationships/hyperlink" Target="#MASTER!A1"/></Relationships>
</file>

<file path=xl/drawings/_rels/drawing172.xml.rels><?xml version="1.0" encoding="UTF-8" standalone="yes"?>
<Relationships xmlns="http://schemas.openxmlformats.org/package/2006/relationships"><Relationship Id="rId1" Type="http://schemas.openxmlformats.org/officeDocument/2006/relationships/hyperlink" Target="#MASTER!A1"/></Relationships>
</file>

<file path=xl/drawings/_rels/drawing173.xml.rels><?xml version="1.0" encoding="UTF-8" standalone="yes"?>
<Relationships xmlns="http://schemas.openxmlformats.org/package/2006/relationships"><Relationship Id="rId1" Type="http://schemas.openxmlformats.org/officeDocument/2006/relationships/hyperlink" Target="#MASTER!A1"/></Relationships>
</file>

<file path=xl/drawings/_rels/drawing174.xml.rels><?xml version="1.0" encoding="UTF-8" standalone="yes"?>
<Relationships xmlns="http://schemas.openxmlformats.org/package/2006/relationships"><Relationship Id="rId1" Type="http://schemas.openxmlformats.org/officeDocument/2006/relationships/hyperlink" Target="#MASTER!A1"/></Relationships>
</file>

<file path=xl/drawings/_rels/drawing175.xml.rels><?xml version="1.0" encoding="UTF-8" standalone="yes"?>
<Relationships xmlns="http://schemas.openxmlformats.org/package/2006/relationships"><Relationship Id="rId1" Type="http://schemas.openxmlformats.org/officeDocument/2006/relationships/hyperlink" Target="#MASTER!A1"/></Relationships>
</file>

<file path=xl/drawings/_rels/drawing176.xml.rels><?xml version="1.0" encoding="UTF-8" standalone="yes"?>
<Relationships xmlns="http://schemas.openxmlformats.org/package/2006/relationships"><Relationship Id="rId1" Type="http://schemas.openxmlformats.org/officeDocument/2006/relationships/hyperlink" Target="#MASTER!A1"/></Relationships>
</file>

<file path=xl/drawings/_rels/drawing177.xml.rels><?xml version="1.0" encoding="UTF-8" standalone="yes"?>
<Relationships xmlns="http://schemas.openxmlformats.org/package/2006/relationships"><Relationship Id="rId1" Type="http://schemas.openxmlformats.org/officeDocument/2006/relationships/hyperlink" Target="#MASTER!A1"/></Relationships>
</file>

<file path=xl/drawings/_rels/drawing178.xml.rels><?xml version="1.0" encoding="UTF-8" standalone="yes"?>
<Relationships xmlns="http://schemas.openxmlformats.org/package/2006/relationships"><Relationship Id="rId1" Type="http://schemas.openxmlformats.org/officeDocument/2006/relationships/hyperlink" Target="#MASTER!A1"/></Relationships>
</file>

<file path=xl/drawings/_rels/drawing179.xml.rels><?xml version="1.0" encoding="UTF-8" standalone="yes"?>
<Relationships xmlns="http://schemas.openxmlformats.org/package/2006/relationships"><Relationship Id="rId1" Type="http://schemas.openxmlformats.org/officeDocument/2006/relationships/hyperlink" Target="#MASTER!A1"/></Relationships>
</file>

<file path=xl/drawings/_rels/drawing18.xml.rels><?xml version="1.0" encoding="UTF-8" standalone="yes"?>
<Relationships xmlns="http://schemas.openxmlformats.org/package/2006/relationships"><Relationship Id="rId1" Type="http://schemas.openxmlformats.org/officeDocument/2006/relationships/hyperlink" Target="#MASTER!A1"/></Relationships>
</file>

<file path=xl/drawings/_rels/drawing180.xml.rels><?xml version="1.0" encoding="UTF-8" standalone="yes"?>
<Relationships xmlns="http://schemas.openxmlformats.org/package/2006/relationships"><Relationship Id="rId1" Type="http://schemas.openxmlformats.org/officeDocument/2006/relationships/hyperlink" Target="#MASTER!A1"/></Relationships>
</file>

<file path=xl/drawings/_rels/drawing1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ASTER!A1"/></Relationships>
</file>

<file path=xl/drawings/_rels/drawing18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MASTER!A1"/></Relationships>
</file>

<file path=xl/drawings/_rels/drawing183.xml.rels><?xml version="1.0" encoding="UTF-8" standalone="yes"?>
<Relationships xmlns="http://schemas.openxmlformats.org/package/2006/relationships"><Relationship Id="rId1" Type="http://schemas.openxmlformats.org/officeDocument/2006/relationships/hyperlink" Target="#MASTER!A1"/></Relationships>
</file>

<file path=xl/drawings/_rels/drawing184.xml.rels><?xml version="1.0" encoding="UTF-8" standalone="yes"?>
<Relationships xmlns="http://schemas.openxmlformats.org/package/2006/relationships"><Relationship Id="rId1" Type="http://schemas.openxmlformats.org/officeDocument/2006/relationships/hyperlink" Target="#MASTER!A1"/></Relationships>
</file>

<file path=xl/drawings/_rels/drawing185.xml.rels><?xml version="1.0" encoding="UTF-8" standalone="yes"?>
<Relationships xmlns="http://schemas.openxmlformats.org/package/2006/relationships"><Relationship Id="rId1" Type="http://schemas.openxmlformats.org/officeDocument/2006/relationships/hyperlink" Target="#MASTER!A1"/></Relationships>
</file>

<file path=xl/drawings/_rels/drawing186.xml.rels><?xml version="1.0" encoding="UTF-8" standalone="yes"?>
<Relationships xmlns="http://schemas.openxmlformats.org/package/2006/relationships"><Relationship Id="rId1" Type="http://schemas.openxmlformats.org/officeDocument/2006/relationships/hyperlink" Target="#MASTER!A1"/></Relationships>
</file>

<file path=xl/drawings/_rels/drawing187.xml.rels><?xml version="1.0" encoding="UTF-8" standalone="yes"?>
<Relationships xmlns="http://schemas.openxmlformats.org/package/2006/relationships"><Relationship Id="rId1" Type="http://schemas.openxmlformats.org/officeDocument/2006/relationships/hyperlink" Target="#MASTER!A1"/></Relationships>
</file>

<file path=xl/drawings/_rels/drawing188.xml.rels><?xml version="1.0" encoding="UTF-8" standalone="yes"?>
<Relationships xmlns="http://schemas.openxmlformats.org/package/2006/relationships"><Relationship Id="rId1" Type="http://schemas.openxmlformats.org/officeDocument/2006/relationships/hyperlink" Target="#MASTER!A1"/></Relationships>
</file>

<file path=xl/drawings/_rels/drawing189.xml.rels><?xml version="1.0" encoding="UTF-8" standalone="yes"?>
<Relationships xmlns="http://schemas.openxmlformats.org/package/2006/relationships"><Relationship Id="rId1" Type="http://schemas.openxmlformats.org/officeDocument/2006/relationships/hyperlink" Target="#MASTER!A1"/></Relationships>
</file>

<file path=xl/drawings/_rels/drawing19.xml.rels><?xml version="1.0" encoding="UTF-8" standalone="yes"?>
<Relationships xmlns="http://schemas.openxmlformats.org/package/2006/relationships"><Relationship Id="rId1" Type="http://schemas.openxmlformats.org/officeDocument/2006/relationships/hyperlink" Target="#MASTER!A1"/></Relationships>
</file>

<file path=xl/drawings/_rels/drawing190.xml.rels><?xml version="1.0" encoding="UTF-8" standalone="yes"?>
<Relationships xmlns="http://schemas.openxmlformats.org/package/2006/relationships"><Relationship Id="rId1" Type="http://schemas.openxmlformats.org/officeDocument/2006/relationships/hyperlink" Target="#MASTER!A1"/></Relationships>
</file>

<file path=xl/drawings/_rels/drawing191.xml.rels><?xml version="1.0" encoding="UTF-8" standalone="yes"?>
<Relationships xmlns="http://schemas.openxmlformats.org/package/2006/relationships"><Relationship Id="rId1" Type="http://schemas.openxmlformats.org/officeDocument/2006/relationships/hyperlink" Target="#MASTER!A1"/></Relationships>
</file>

<file path=xl/drawings/_rels/drawing192.xml.rels><?xml version="1.0" encoding="UTF-8" standalone="yes"?>
<Relationships xmlns="http://schemas.openxmlformats.org/package/2006/relationships"><Relationship Id="rId1" Type="http://schemas.openxmlformats.org/officeDocument/2006/relationships/hyperlink" Target="#MASTER!A1"/></Relationships>
</file>

<file path=xl/drawings/_rels/drawing193.xml.rels><?xml version="1.0" encoding="UTF-8" standalone="yes"?>
<Relationships xmlns="http://schemas.openxmlformats.org/package/2006/relationships"><Relationship Id="rId1" Type="http://schemas.openxmlformats.org/officeDocument/2006/relationships/hyperlink" Target="#MASTER!A1"/></Relationships>
</file>

<file path=xl/drawings/_rels/drawing194.xml.rels><?xml version="1.0" encoding="UTF-8" standalone="yes"?>
<Relationships xmlns="http://schemas.openxmlformats.org/package/2006/relationships"><Relationship Id="rId1" Type="http://schemas.openxmlformats.org/officeDocument/2006/relationships/hyperlink" Target="#MASTER!A1"/></Relationships>
</file>

<file path=xl/drawings/_rels/drawing195.xml.rels><?xml version="1.0" encoding="UTF-8" standalone="yes"?>
<Relationships xmlns="http://schemas.openxmlformats.org/package/2006/relationships"><Relationship Id="rId1" Type="http://schemas.openxmlformats.org/officeDocument/2006/relationships/hyperlink" Target="#MASTER!A1"/></Relationships>
</file>

<file path=xl/drawings/_rels/drawing196.xml.rels><?xml version="1.0" encoding="UTF-8" standalone="yes"?>
<Relationships xmlns="http://schemas.openxmlformats.org/package/2006/relationships"><Relationship Id="rId1" Type="http://schemas.openxmlformats.org/officeDocument/2006/relationships/hyperlink" Target="#MASTER!A1"/></Relationships>
</file>

<file path=xl/drawings/_rels/drawing197.xml.rels><?xml version="1.0" encoding="UTF-8" standalone="yes"?>
<Relationships xmlns="http://schemas.openxmlformats.org/package/2006/relationships"><Relationship Id="rId1" Type="http://schemas.openxmlformats.org/officeDocument/2006/relationships/hyperlink" Target="#MASTER!A1"/></Relationships>
</file>

<file path=xl/drawings/_rels/drawing198.xml.rels><?xml version="1.0" encoding="UTF-8" standalone="yes"?>
<Relationships xmlns="http://schemas.openxmlformats.org/package/2006/relationships"><Relationship Id="rId1" Type="http://schemas.openxmlformats.org/officeDocument/2006/relationships/hyperlink" Target="#MASTER!A1"/></Relationships>
</file>

<file path=xl/drawings/_rels/drawing199.xml.rels><?xml version="1.0" encoding="UTF-8" standalone="yes"?>
<Relationships xmlns="http://schemas.openxmlformats.org/package/2006/relationships"><Relationship Id="rId1" Type="http://schemas.openxmlformats.org/officeDocument/2006/relationships/hyperlink" Target="#MASTER!A1"/></Relationships>
</file>

<file path=xl/drawings/_rels/drawing2.xml.rels><?xml version="1.0" encoding="UTF-8" standalone="yes"?>
<Relationships xmlns="http://schemas.openxmlformats.org/package/2006/relationships"><Relationship Id="rId1" Type="http://schemas.openxmlformats.org/officeDocument/2006/relationships/hyperlink" Target="#MASTER!A1"/></Relationships>
</file>

<file path=xl/drawings/_rels/drawing20.xml.rels><?xml version="1.0" encoding="UTF-8" standalone="yes"?>
<Relationships xmlns="http://schemas.openxmlformats.org/package/2006/relationships"><Relationship Id="rId1" Type="http://schemas.openxmlformats.org/officeDocument/2006/relationships/hyperlink" Target="#MASTER!A1"/></Relationships>
</file>

<file path=xl/drawings/_rels/drawing200.xml.rels><?xml version="1.0" encoding="UTF-8" standalone="yes"?>
<Relationships xmlns="http://schemas.openxmlformats.org/package/2006/relationships"><Relationship Id="rId1" Type="http://schemas.openxmlformats.org/officeDocument/2006/relationships/hyperlink" Target="#MASTER!A1"/></Relationships>
</file>

<file path=xl/drawings/_rels/drawing201.xml.rels><?xml version="1.0" encoding="UTF-8" standalone="yes"?>
<Relationships xmlns="http://schemas.openxmlformats.org/package/2006/relationships"><Relationship Id="rId1" Type="http://schemas.openxmlformats.org/officeDocument/2006/relationships/hyperlink" Target="#MASTER!A1"/></Relationships>
</file>

<file path=xl/drawings/_rels/drawing202.xml.rels><?xml version="1.0" encoding="UTF-8" standalone="yes"?>
<Relationships xmlns="http://schemas.openxmlformats.org/package/2006/relationships"><Relationship Id="rId1" Type="http://schemas.openxmlformats.org/officeDocument/2006/relationships/hyperlink" Target="#MASTER!A1"/></Relationships>
</file>

<file path=xl/drawings/_rels/drawing203.xml.rels><?xml version="1.0" encoding="UTF-8" standalone="yes"?>
<Relationships xmlns="http://schemas.openxmlformats.org/package/2006/relationships"><Relationship Id="rId1" Type="http://schemas.openxmlformats.org/officeDocument/2006/relationships/hyperlink" Target="#MASTER!A1"/></Relationships>
</file>

<file path=xl/drawings/_rels/drawing21.xml.rels><?xml version="1.0" encoding="UTF-8" standalone="yes"?>
<Relationships xmlns="http://schemas.openxmlformats.org/package/2006/relationships"><Relationship Id="rId1" Type="http://schemas.openxmlformats.org/officeDocument/2006/relationships/hyperlink" Target="#MASTER!A1"/></Relationships>
</file>

<file path=xl/drawings/_rels/drawing22.xml.rels><?xml version="1.0" encoding="UTF-8" standalone="yes"?>
<Relationships xmlns="http://schemas.openxmlformats.org/package/2006/relationships"><Relationship Id="rId1" Type="http://schemas.openxmlformats.org/officeDocument/2006/relationships/hyperlink" Target="#MASTER!A1"/></Relationships>
</file>

<file path=xl/drawings/_rels/drawing23.xml.rels><?xml version="1.0" encoding="UTF-8" standalone="yes"?>
<Relationships xmlns="http://schemas.openxmlformats.org/package/2006/relationships"><Relationship Id="rId1" Type="http://schemas.openxmlformats.org/officeDocument/2006/relationships/hyperlink" Target="#MASTER!A1"/></Relationships>
</file>

<file path=xl/drawings/_rels/drawing24.xml.rels><?xml version="1.0" encoding="UTF-8" standalone="yes"?>
<Relationships xmlns="http://schemas.openxmlformats.org/package/2006/relationships"><Relationship Id="rId1" Type="http://schemas.openxmlformats.org/officeDocument/2006/relationships/hyperlink" Target="#MASTER!A1"/></Relationships>
</file>

<file path=xl/drawings/_rels/drawing25.xml.rels><?xml version="1.0" encoding="UTF-8" standalone="yes"?>
<Relationships xmlns="http://schemas.openxmlformats.org/package/2006/relationships"><Relationship Id="rId1" Type="http://schemas.openxmlformats.org/officeDocument/2006/relationships/hyperlink" Target="#MASTER!A1"/></Relationships>
</file>

<file path=xl/drawings/_rels/drawing26.xml.rels><?xml version="1.0" encoding="UTF-8" standalone="yes"?>
<Relationships xmlns="http://schemas.openxmlformats.org/package/2006/relationships"><Relationship Id="rId1" Type="http://schemas.openxmlformats.org/officeDocument/2006/relationships/hyperlink" Target="#MASTER!A1"/></Relationships>
</file>

<file path=xl/drawings/_rels/drawing27.xml.rels><?xml version="1.0" encoding="UTF-8" standalone="yes"?>
<Relationships xmlns="http://schemas.openxmlformats.org/package/2006/relationships"><Relationship Id="rId1" Type="http://schemas.openxmlformats.org/officeDocument/2006/relationships/hyperlink" Target="#MASTER!A1"/></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MASTER!A1"/><Relationship Id="rId1" Type="http://schemas.openxmlformats.org/officeDocument/2006/relationships/image" Target="../media/image1.jpeg"/><Relationship Id="rId4" Type="http://schemas.openxmlformats.org/officeDocument/2006/relationships/hyperlink" Target="#'ALL BUTTON'!A1"/></Relationships>
</file>

<file path=xl/drawings/_rels/drawing29.xml.rels><?xml version="1.0" encoding="UTF-8" standalone="yes"?>
<Relationships xmlns="http://schemas.openxmlformats.org/package/2006/relationships"><Relationship Id="rId8" Type="http://schemas.openxmlformats.org/officeDocument/2006/relationships/hyperlink" Target="#'LEAVE APPLICATION DDO'!A1"/><Relationship Id="rId13" Type="http://schemas.openxmlformats.org/officeDocument/2006/relationships/hyperlink" Target="#'LEAVE FORM'!A1"/><Relationship Id="rId18" Type="http://schemas.openxmlformats.org/officeDocument/2006/relationships/hyperlink" Target="#INDEX!A1"/><Relationship Id="rId3" Type="http://schemas.openxmlformats.org/officeDocument/2006/relationships/hyperlink" Target="#'SHEET DIRECT GO CLICK LEKHA SHA'!A1"/><Relationship Id="rId7" Type="http://schemas.openxmlformats.org/officeDocument/2006/relationships/hyperlink" Target="#'LEAVE APPLICATION EMPLOYEE'!A1"/><Relationship Id="rId12" Type="http://schemas.openxmlformats.org/officeDocument/2006/relationships/hyperlink" Target="#'LEAVE JOINING EMPLOYEE'!A1"/><Relationship Id="rId17" Type="http://schemas.openxmlformats.org/officeDocument/2006/relationships/hyperlink" Target="#MASTER!A1"/><Relationship Id="rId2" Type="http://schemas.openxmlformats.org/officeDocument/2006/relationships/hyperlink" Target="#'SHEET DIRECT GO CLICK SANSTHAPA'!A1"/><Relationship Id="rId16" Type="http://schemas.openxmlformats.org/officeDocument/2006/relationships/hyperlink" Target="#'10 DAYS PL'!Print_Area"/><Relationship Id="rId1" Type="http://schemas.openxmlformats.org/officeDocument/2006/relationships/hyperlink" Target="#'LEAVE RULES'!A1"/><Relationship Id="rId6" Type="http://schemas.openxmlformats.org/officeDocument/2006/relationships/hyperlink" Target="#'SHEET DIRECT GO CLICK GENERAL S'!A1"/><Relationship Id="rId11" Type="http://schemas.openxmlformats.org/officeDocument/2006/relationships/hyperlink" Target="#'SICKNESS FITNESS GAZETTED HINDI'!A1"/><Relationship Id="rId5" Type="http://schemas.openxmlformats.org/officeDocument/2006/relationships/hyperlink" Target="#'SHEET DIRECT GO CLICK BLANKFORM'!A1"/><Relationship Id="rId15" Type="http://schemas.openxmlformats.org/officeDocument/2006/relationships/hyperlink" Target="#'10 DAYS PL'!Print_Area"/><Relationship Id="rId10" Type="http://schemas.openxmlformats.org/officeDocument/2006/relationships/hyperlink" Target="#'LEAVE FORM'!A1"/><Relationship Id="rId19" Type="http://schemas.openxmlformats.org/officeDocument/2006/relationships/hyperlink" Target="#'HOW TO USE'!A1"/><Relationship Id="rId4" Type="http://schemas.openxmlformats.org/officeDocument/2006/relationships/hyperlink" Target="#'SHEET DIRECT GO CLICK BHANDAR S'!A1"/><Relationship Id="rId9" Type="http://schemas.openxmlformats.org/officeDocument/2006/relationships/hyperlink" Target="#'LEAVE JOINING DDO'!A1"/><Relationship Id="rId14" Type="http://schemas.openxmlformats.org/officeDocument/2006/relationships/hyperlink" Target="#'SICKNESS &amp; FITNESS CERTIFICATE'!A1"/></Relationships>
</file>

<file path=xl/drawings/_rels/drawing3.xml.rels><?xml version="1.0" encoding="UTF-8" standalone="yes"?>
<Relationships xmlns="http://schemas.openxmlformats.org/package/2006/relationships"><Relationship Id="rId1" Type="http://schemas.openxmlformats.org/officeDocument/2006/relationships/hyperlink" Target="#MASTER!A1"/></Relationships>
</file>

<file path=xl/drawings/_rels/drawing30.xml.rels><?xml version="1.0" encoding="UTF-8" standalone="yes"?>
<Relationships xmlns="http://schemas.openxmlformats.org/package/2006/relationships"><Relationship Id="rId8" Type="http://schemas.openxmlformats.org/officeDocument/2006/relationships/hyperlink" Target="#'ALL BUTTON'!A1"/><Relationship Id="rId3" Type="http://schemas.openxmlformats.org/officeDocument/2006/relationships/hyperlink" Target="#'SHEET DIRECT GO CLICK GENERAL S'!A1"/><Relationship Id="rId7" Type="http://schemas.openxmlformats.org/officeDocument/2006/relationships/hyperlink" Target="#MASTER!A1"/><Relationship Id="rId2" Type="http://schemas.openxmlformats.org/officeDocument/2006/relationships/hyperlink" Target="#'SHEET DIRECT GO CLICK LEKHA SHA'!A1"/><Relationship Id="rId1" Type="http://schemas.openxmlformats.org/officeDocument/2006/relationships/hyperlink" Target="#'SHEET DIRECT GO CLICK SANSTHAPA'!A1"/><Relationship Id="rId6" Type="http://schemas.openxmlformats.org/officeDocument/2006/relationships/hyperlink" Target="#'LEAVE RULES'!A1"/><Relationship Id="rId5" Type="http://schemas.openxmlformats.org/officeDocument/2006/relationships/hyperlink" Target="#'SHEET DIRECT GO CLICK BLANKFORM'!A1"/><Relationship Id="rId4" Type="http://schemas.openxmlformats.org/officeDocument/2006/relationships/hyperlink" Target="#'SHEET DIRECT GO CLICK BHANDAR S'!A1"/><Relationship Id="rId9" Type="http://schemas.openxmlformats.org/officeDocument/2006/relationships/hyperlink" Target="#'HOW TO USE'!A1"/></Relationships>
</file>

<file path=xl/drawings/_rels/drawing31.xml.rels><?xml version="1.0" encoding="UTF-8" standalone="yes"?>
<Relationships xmlns="http://schemas.openxmlformats.org/package/2006/relationships"><Relationship Id="rId3" Type="http://schemas.openxmlformats.org/officeDocument/2006/relationships/hyperlink" Target="#'HOW TO USE'!A1"/><Relationship Id="rId2" Type="http://schemas.openxmlformats.org/officeDocument/2006/relationships/hyperlink" Target="#INDEX!A1"/><Relationship Id="rId1" Type="http://schemas.openxmlformats.org/officeDocument/2006/relationships/hyperlink" Target="#'ALL BUTTON'!A1"/></Relationships>
</file>

<file path=xl/drawings/_rels/drawing32.xml.rels><?xml version="1.0" encoding="UTF-8" standalone="yes"?>
<Relationships xmlns="http://schemas.openxmlformats.org/package/2006/relationships"><Relationship Id="rId1" Type="http://schemas.openxmlformats.org/officeDocument/2006/relationships/hyperlink" Target="#MASTER!A1"/></Relationships>
</file>

<file path=xl/drawings/_rels/drawing33.xml.rels><?xml version="1.0" encoding="UTF-8" standalone="yes"?>
<Relationships xmlns="http://schemas.openxmlformats.org/package/2006/relationships"><Relationship Id="rId1" Type="http://schemas.openxmlformats.org/officeDocument/2006/relationships/hyperlink" Target="#MASTER!A1"/></Relationships>
</file>

<file path=xl/drawings/_rels/drawing34.xml.rels><?xml version="1.0" encoding="UTF-8" standalone="yes"?>
<Relationships xmlns="http://schemas.openxmlformats.org/package/2006/relationships"><Relationship Id="rId1" Type="http://schemas.openxmlformats.org/officeDocument/2006/relationships/hyperlink" Target="#MASTER!A1"/></Relationships>
</file>

<file path=xl/drawings/_rels/drawing35.xml.rels><?xml version="1.0" encoding="UTF-8" standalone="yes"?>
<Relationships xmlns="http://schemas.openxmlformats.org/package/2006/relationships"><Relationship Id="rId1" Type="http://schemas.openxmlformats.org/officeDocument/2006/relationships/hyperlink" Target="#MASTER!A1"/></Relationships>
</file>

<file path=xl/drawings/_rels/drawing36.xml.rels><?xml version="1.0" encoding="UTF-8" standalone="yes"?>
<Relationships xmlns="http://schemas.openxmlformats.org/package/2006/relationships"><Relationship Id="rId1" Type="http://schemas.openxmlformats.org/officeDocument/2006/relationships/hyperlink" Target="#MASTER!A1"/></Relationships>
</file>

<file path=xl/drawings/_rels/drawing37.xml.rels><?xml version="1.0" encoding="UTF-8" standalone="yes"?>
<Relationships xmlns="http://schemas.openxmlformats.org/package/2006/relationships"><Relationship Id="rId1" Type="http://schemas.openxmlformats.org/officeDocument/2006/relationships/hyperlink" Target="#MASTER!A1"/></Relationships>
</file>

<file path=xl/drawings/_rels/drawing38.xml.rels><?xml version="1.0" encoding="UTF-8" standalone="yes"?>
<Relationships xmlns="http://schemas.openxmlformats.org/package/2006/relationships"><Relationship Id="rId1" Type="http://schemas.openxmlformats.org/officeDocument/2006/relationships/hyperlink" Target="#MASTER!A1"/></Relationships>
</file>

<file path=xl/drawings/_rels/drawing39.xml.rels><?xml version="1.0" encoding="UTF-8" standalone="yes"?>
<Relationships xmlns="http://schemas.openxmlformats.org/package/2006/relationships"><Relationship Id="rId1" Type="http://schemas.openxmlformats.org/officeDocument/2006/relationships/hyperlink" Target="#MASTER!A1"/></Relationships>
</file>

<file path=xl/drawings/_rels/drawing4.xml.rels><?xml version="1.0" encoding="UTF-8" standalone="yes"?>
<Relationships xmlns="http://schemas.openxmlformats.org/package/2006/relationships"><Relationship Id="rId1" Type="http://schemas.openxmlformats.org/officeDocument/2006/relationships/hyperlink" Target="#MASTER!A1"/></Relationships>
</file>

<file path=xl/drawings/_rels/drawing40.xml.rels><?xml version="1.0" encoding="UTF-8" standalone="yes"?>
<Relationships xmlns="http://schemas.openxmlformats.org/package/2006/relationships"><Relationship Id="rId1" Type="http://schemas.openxmlformats.org/officeDocument/2006/relationships/hyperlink" Target="#MASTER!A1"/></Relationships>
</file>

<file path=xl/drawings/_rels/drawing41.xml.rels><?xml version="1.0" encoding="UTF-8" standalone="yes"?>
<Relationships xmlns="http://schemas.openxmlformats.org/package/2006/relationships"><Relationship Id="rId1" Type="http://schemas.openxmlformats.org/officeDocument/2006/relationships/hyperlink" Target="#MASTER!A1"/></Relationships>
</file>

<file path=xl/drawings/_rels/drawing42.xml.rels><?xml version="1.0" encoding="UTF-8" standalone="yes"?>
<Relationships xmlns="http://schemas.openxmlformats.org/package/2006/relationships"><Relationship Id="rId1" Type="http://schemas.openxmlformats.org/officeDocument/2006/relationships/hyperlink" Target="#MASTER!A1"/></Relationships>
</file>

<file path=xl/drawings/_rels/drawing43.xml.rels><?xml version="1.0" encoding="UTF-8" standalone="yes"?>
<Relationships xmlns="http://schemas.openxmlformats.org/package/2006/relationships"><Relationship Id="rId1" Type="http://schemas.openxmlformats.org/officeDocument/2006/relationships/hyperlink" Target="#MASTER!A1"/></Relationships>
</file>

<file path=xl/drawings/_rels/drawing44.xml.rels><?xml version="1.0" encoding="UTF-8" standalone="yes"?>
<Relationships xmlns="http://schemas.openxmlformats.org/package/2006/relationships"><Relationship Id="rId1" Type="http://schemas.openxmlformats.org/officeDocument/2006/relationships/hyperlink" Target="#MASTER!A1"/></Relationships>
</file>

<file path=xl/drawings/_rels/drawing45.xml.rels><?xml version="1.0" encoding="UTF-8" standalone="yes"?>
<Relationships xmlns="http://schemas.openxmlformats.org/package/2006/relationships"><Relationship Id="rId1" Type="http://schemas.openxmlformats.org/officeDocument/2006/relationships/hyperlink" Target="#MASTER!A1"/></Relationships>
</file>

<file path=xl/drawings/_rels/drawing46.xml.rels><?xml version="1.0" encoding="UTF-8" standalone="yes"?>
<Relationships xmlns="http://schemas.openxmlformats.org/package/2006/relationships"><Relationship Id="rId1" Type="http://schemas.openxmlformats.org/officeDocument/2006/relationships/hyperlink" Target="#MASTER!A1"/></Relationships>
</file>

<file path=xl/drawings/_rels/drawing47.xml.rels><?xml version="1.0" encoding="UTF-8" standalone="yes"?>
<Relationships xmlns="http://schemas.openxmlformats.org/package/2006/relationships"><Relationship Id="rId1" Type="http://schemas.openxmlformats.org/officeDocument/2006/relationships/hyperlink" Target="#MASTER!A1"/></Relationships>
</file>

<file path=xl/drawings/_rels/drawing48.xml.rels><?xml version="1.0" encoding="UTF-8" standalone="yes"?>
<Relationships xmlns="http://schemas.openxmlformats.org/package/2006/relationships"><Relationship Id="rId1" Type="http://schemas.openxmlformats.org/officeDocument/2006/relationships/hyperlink" Target="#MASTER!A1"/></Relationships>
</file>

<file path=xl/drawings/_rels/drawing49.xml.rels><?xml version="1.0" encoding="UTF-8" standalone="yes"?>
<Relationships xmlns="http://schemas.openxmlformats.org/package/2006/relationships"><Relationship Id="rId1" Type="http://schemas.openxmlformats.org/officeDocument/2006/relationships/hyperlink" Target="#MASTER!A1"/></Relationships>
</file>

<file path=xl/drawings/_rels/drawing5.xml.rels><?xml version="1.0" encoding="UTF-8" standalone="yes"?>
<Relationships xmlns="http://schemas.openxmlformats.org/package/2006/relationships"><Relationship Id="rId1" Type="http://schemas.openxmlformats.org/officeDocument/2006/relationships/hyperlink" Target="#MASTER!A1"/></Relationships>
</file>

<file path=xl/drawings/_rels/drawing50.xml.rels><?xml version="1.0" encoding="UTF-8" standalone="yes"?>
<Relationships xmlns="http://schemas.openxmlformats.org/package/2006/relationships"><Relationship Id="rId1" Type="http://schemas.openxmlformats.org/officeDocument/2006/relationships/hyperlink" Target="#MASTER!A1"/></Relationships>
</file>

<file path=xl/drawings/_rels/drawing51.xml.rels><?xml version="1.0" encoding="UTF-8" standalone="yes"?>
<Relationships xmlns="http://schemas.openxmlformats.org/package/2006/relationships"><Relationship Id="rId1" Type="http://schemas.openxmlformats.org/officeDocument/2006/relationships/hyperlink" Target="#MASTER!A1"/></Relationships>
</file>

<file path=xl/drawings/_rels/drawing52.xml.rels><?xml version="1.0" encoding="UTF-8" standalone="yes"?>
<Relationships xmlns="http://schemas.openxmlformats.org/package/2006/relationships"><Relationship Id="rId1" Type="http://schemas.openxmlformats.org/officeDocument/2006/relationships/hyperlink" Target="#MASTER!A1"/></Relationships>
</file>

<file path=xl/drawings/_rels/drawing5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MASTER!A1"/></Relationships>
</file>

<file path=xl/drawings/_rels/drawing54.xml.rels><?xml version="1.0" encoding="UTF-8" standalone="yes"?>
<Relationships xmlns="http://schemas.openxmlformats.org/package/2006/relationships"><Relationship Id="rId1" Type="http://schemas.openxmlformats.org/officeDocument/2006/relationships/hyperlink" Target="#MASTER!A1"/></Relationships>
</file>

<file path=xl/drawings/_rels/drawing55.xml.rels><?xml version="1.0" encoding="UTF-8" standalone="yes"?>
<Relationships xmlns="http://schemas.openxmlformats.org/package/2006/relationships"><Relationship Id="rId1" Type="http://schemas.openxmlformats.org/officeDocument/2006/relationships/hyperlink" Target="#MASTER!A1"/></Relationships>
</file>

<file path=xl/drawings/_rels/drawing56.xml.rels><?xml version="1.0" encoding="UTF-8" standalone="yes"?>
<Relationships xmlns="http://schemas.openxmlformats.org/package/2006/relationships"><Relationship Id="rId1" Type="http://schemas.openxmlformats.org/officeDocument/2006/relationships/hyperlink" Target="#MASTER!A1"/></Relationships>
</file>

<file path=xl/drawings/_rels/drawing57.xml.rels><?xml version="1.0" encoding="UTF-8" standalone="yes"?>
<Relationships xmlns="http://schemas.openxmlformats.org/package/2006/relationships"><Relationship Id="rId1" Type="http://schemas.openxmlformats.org/officeDocument/2006/relationships/hyperlink" Target="#MASTER!A1"/></Relationships>
</file>

<file path=xl/drawings/_rels/drawing58.xml.rels><?xml version="1.0" encoding="UTF-8" standalone="yes"?>
<Relationships xmlns="http://schemas.openxmlformats.org/package/2006/relationships"><Relationship Id="rId8" Type="http://schemas.openxmlformats.org/officeDocument/2006/relationships/hyperlink" Target="#MASTER!A1"/><Relationship Id="rId13" Type="http://schemas.openxmlformats.org/officeDocument/2006/relationships/hyperlink" Target="#'RULES SPECIAL DISABILITY LEAVE'!A1"/><Relationship Id="rId18" Type="http://schemas.openxmlformats.org/officeDocument/2006/relationships/hyperlink" Target="#'RULES STUDY  LEAVE'!Print_Area"/><Relationship Id="rId3" Type="http://schemas.openxmlformats.org/officeDocument/2006/relationships/hyperlink" Target="#'RULES LEAVE NOT DUE LEAVE'!A1"/><Relationship Id="rId7" Type="http://schemas.openxmlformats.org/officeDocument/2006/relationships/hyperlink" Target="#'RULES COMPENSATORY CASUAL LEAVE'!A1"/><Relationship Id="rId12" Type="http://schemas.openxmlformats.org/officeDocument/2006/relationships/hyperlink" Target="#'RULES CAMMUTED LEAVE'!A1"/><Relationship Id="rId17" Type="http://schemas.openxmlformats.org/officeDocument/2006/relationships/hyperlink" Target="#'RULES HOSPITAL LEAVE'!Print_Area"/><Relationship Id="rId2" Type="http://schemas.openxmlformats.org/officeDocument/2006/relationships/hyperlink" Target="#'RULES HALF PAY LEAVE'!A1"/><Relationship Id="rId16" Type="http://schemas.openxmlformats.org/officeDocument/2006/relationships/hyperlink" Target="#'RULES CHAILD CARE LEAVE '!Print_Area"/><Relationship Id="rId1" Type="http://schemas.openxmlformats.org/officeDocument/2006/relationships/hyperlink" Target="#'RULES PRIVILEGE LEAVE'!A1"/><Relationship Id="rId6" Type="http://schemas.openxmlformats.org/officeDocument/2006/relationships/hyperlink" Target="#'RULES CASUAL LEAVE'!A1"/><Relationship Id="rId11" Type="http://schemas.openxmlformats.org/officeDocument/2006/relationships/hyperlink" Target="#'RULES COVID 19 QUARENTINE LEAVE'!A1"/><Relationship Id="rId5" Type="http://schemas.openxmlformats.org/officeDocument/2006/relationships/hyperlink" Target="#'RULES MATERNITY LEAVE'!A1"/><Relationship Id="rId15" Type="http://schemas.openxmlformats.org/officeDocument/2006/relationships/hyperlink" Target="#'RULES CHILD ADOPTION LEAVE'!Print_Area"/><Relationship Id="rId10" Type="http://schemas.openxmlformats.org/officeDocument/2006/relationships/hyperlink" Target="#'RULES VASECTOMY SCL LEAVE'!A1"/><Relationship Id="rId4" Type="http://schemas.openxmlformats.org/officeDocument/2006/relationships/hyperlink" Target="#'RULES EXTRA ORDINARY LEAVE'!A1"/><Relationship Id="rId9" Type="http://schemas.openxmlformats.org/officeDocument/2006/relationships/hyperlink" Target="#'RULES LEAVE SERVICE BOOK ENTRY'!A1"/><Relationship Id="rId14" Type="http://schemas.openxmlformats.org/officeDocument/2006/relationships/hyperlink" Target="#'RULES PATERNITY LEAVE'!A1"/></Relationships>
</file>

<file path=xl/drawings/_rels/drawing59.xml.rels><?xml version="1.0" encoding="UTF-8" standalone="yes"?>
<Relationships xmlns="http://schemas.openxmlformats.org/package/2006/relationships"><Relationship Id="rId13" Type="http://schemas.openxmlformats.org/officeDocument/2006/relationships/hyperlink" Target="#'10 DAYS PL'!A1"/><Relationship Id="rId18" Type="http://schemas.openxmlformats.org/officeDocument/2006/relationships/hyperlink" Target="#'SURRENDER ORDER'!A1"/><Relationship Id="rId26" Type="http://schemas.openxmlformats.org/officeDocument/2006/relationships/hyperlink" Target="#'NO DUES'!A1"/><Relationship Id="rId39" Type="http://schemas.openxmlformats.org/officeDocument/2006/relationships/hyperlink" Target="#'LEAVE APPLICATION EMPLOYEE'!A1"/><Relationship Id="rId21" Type="http://schemas.openxmlformats.org/officeDocument/2006/relationships/hyperlink" Target="#'PRAMOTION PAY ORDER ST'!A1"/><Relationship Id="rId34" Type="http://schemas.openxmlformats.org/officeDocument/2006/relationships/hyperlink" Target="#'BLOOD DONATE CERTIFICATE'!Print_Area"/><Relationship Id="rId42" Type="http://schemas.openxmlformats.org/officeDocument/2006/relationships/hyperlink" Target="#'LEAVE SENCTION ORDER MULTIPUL'!A1"/><Relationship Id="rId47" Type="http://schemas.openxmlformats.org/officeDocument/2006/relationships/hyperlink" Target="#'10 DAYS PL SENCTION'!A1"/><Relationship Id="rId50" Type="http://schemas.openxmlformats.org/officeDocument/2006/relationships/hyperlink" Target="#'INCERMENT ORDER'!A1"/><Relationship Id="rId55" Type="http://schemas.openxmlformats.org/officeDocument/2006/relationships/hyperlink" Target="#'PRMOTION PAY ORDER LEC'!A1"/><Relationship Id="rId63" Type="http://schemas.openxmlformats.org/officeDocument/2006/relationships/hyperlink" Target="#'CHILD DECLARATION'!A1"/><Relationship Id="rId68" Type="http://schemas.openxmlformats.org/officeDocument/2006/relationships/hyperlink" Target="#'BLOOD DONATE CERTIFICATE'!Print_Area"/><Relationship Id="rId76" Type="http://schemas.openxmlformats.org/officeDocument/2006/relationships/hyperlink" Target="#'MINISTTRAL PLAYER ABILITY CERTI'!Print_Area"/><Relationship Id="rId7" Type="http://schemas.openxmlformats.org/officeDocument/2006/relationships/hyperlink" Target="#'LEAVE SENCTION ORDER'!A1"/><Relationship Id="rId71" Type="http://schemas.openxmlformats.org/officeDocument/2006/relationships/hyperlink" Target="#'LEAVE FORM SURRENDER'!A1"/><Relationship Id="rId2" Type="http://schemas.openxmlformats.org/officeDocument/2006/relationships/hyperlink" Target="#MASTER!A1"/><Relationship Id="rId16" Type="http://schemas.openxmlformats.org/officeDocument/2006/relationships/hyperlink" Target="#'SURRENDER YN'!A1"/><Relationship Id="rId29" Type="http://schemas.openxmlformats.org/officeDocument/2006/relationships/hyperlink" Target="#'SANSTHAPAN SUCHANA'!Print_Area"/><Relationship Id="rId11" Type="http://schemas.openxmlformats.org/officeDocument/2006/relationships/hyperlink" Target="#'10 DAYS PL'!A1"/><Relationship Id="rId24" Type="http://schemas.openxmlformats.org/officeDocument/2006/relationships/hyperlink" Target="#'ACP VETAN NIRDHARAN TEC'!A1"/><Relationship Id="rId32" Type="http://schemas.openxmlformats.org/officeDocument/2006/relationships/hyperlink" Target="#'VACCANT POST INFORMATION'!A1"/><Relationship Id="rId37" Type="http://schemas.openxmlformats.org/officeDocument/2006/relationships/hyperlink" Target="#'LEAVE APPLICATION DDO'!A1"/><Relationship Id="rId40" Type="http://schemas.openxmlformats.org/officeDocument/2006/relationships/hyperlink" Target="#'LEAVE JOINING EMPLOYEE'!A1"/><Relationship Id="rId45" Type="http://schemas.openxmlformats.org/officeDocument/2006/relationships/hyperlink" Target="#'CHILD CARE LEAVE ACCOUNT'!A1"/><Relationship Id="rId53" Type="http://schemas.openxmlformats.org/officeDocument/2006/relationships/hyperlink" Target="#'SURRENDER ORDER'!A1"/><Relationship Id="rId58" Type="http://schemas.openxmlformats.org/officeDocument/2006/relationships/hyperlink" Target="#'CONFORMATION PAY ORDER PEON'!A1"/><Relationship Id="rId66" Type="http://schemas.openxmlformats.org/officeDocument/2006/relationships/hyperlink" Target="#'VACCANT POST INFORMATION'!A1"/><Relationship Id="rId74" Type="http://schemas.openxmlformats.org/officeDocument/2006/relationships/image" Target="../media/image3.png"/><Relationship Id="rId5" Type="http://schemas.openxmlformats.org/officeDocument/2006/relationships/hyperlink" Target="#'LEAVE JOINING EMPLOYEE'!A1"/><Relationship Id="rId15" Type="http://schemas.openxmlformats.org/officeDocument/2006/relationships/hyperlink" Target="#'INCERMENT ORDER'!A1"/><Relationship Id="rId23" Type="http://schemas.openxmlformats.org/officeDocument/2006/relationships/hyperlink" Target="#'CONFORMATION PAY ORDER PEON'!A1"/><Relationship Id="rId28" Type="http://schemas.openxmlformats.org/officeDocument/2006/relationships/hyperlink" Target="#'CHILD DECLARATION'!Print_Area"/><Relationship Id="rId36" Type="http://schemas.openxmlformats.org/officeDocument/2006/relationships/hyperlink" Target="#'TRANSFER PARMOTION JOINING OFFL'!A1"/><Relationship Id="rId49" Type="http://schemas.openxmlformats.org/officeDocument/2006/relationships/hyperlink" Target="#'SICKNESS &amp; FITNESS CERTIFICATE'!A1"/><Relationship Id="rId57" Type="http://schemas.openxmlformats.org/officeDocument/2006/relationships/hyperlink" Target="#'CONFORMATION PAY ORDER LEC'!A1"/><Relationship Id="rId61" Type="http://schemas.openxmlformats.org/officeDocument/2006/relationships/hyperlink" Target="#'NO DUES'!A1"/><Relationship Id="rId10" Type="http://schemas.openxmlformats.org/officeDocument/2006/relationships/hyperlink" Target="#'CHILD CARE LEAVE ACCOUNT'!A1"/><Relationship Id="rId19" Type="http://schemas.openxmlformats.org/officeDocument/2006/relationships/hyperlink" Target="#'BONUS ORDER'!A1"/><Relationship Id="rId31" Type="http://schemas.openxmlformats.org/officeDocument/2006/relationships/hyperlink" Target="#'ON DUTY CERTIFICATE'!A1"/><Relationship Id="rId44" Type="http://schemas.openxmlformats.org/officeDocument/2006/relationships/hyperlink" Target="#'CHILD CARE LEAVE SENCTION'!A1"/><Relationship Id="rId52" Type="http://schemas.openxmlformats.org/officeDocument/2006/relationships/hyperlink" Target="#'SURRENDER RAF WORK'!A1"/><Relationship Id="rId60" Type="http://schemas.openxmlformats.org/officeDocument/2006/relationships/hyperlink" Target="#'GA 141'!A1"/><Relationship Id="rId65" Type="http://schemas.openxmlformats.org/officeDocument/2006/relationships/hyperlink" Target="#'ON DUTY CERTIFICATE'!A1"/><Relationship Id="rId73" Type="http://schemas.openxmlformats.org/officeDocument/2006/relationships/hyperlink" Target="#'LEAVE SENCTION ORDER MULTIP EMP'!A1"/><Relationship Id="rId78" Type="http://schemas.openxmlformats.org/officeDocument/2006/relationships/hyperlink" Target="#'VARISTHA AAPTI APPLICATOIN'!A1"/><Relationship Id="rId4" Type="http://schemas.openxmlformats.org/officeDocument/2006/relationships/hyperlink" Target="#'LEAVE APPLICATION EMPLOYEE'!A1"/><Relationship Id="rId9" Type="http://schemas.openxmlformats.org/officeDocument/2006/relationships/hyperlink" Target="#'CHILD CARE LEAVE SENCTION'!A1"/><Relationship Id="rId14" Type="http://schemas.openxmlformats.org/officeDocument/2006/relationships/hyperlink" Target="#'SICKNESS &amp; FITNESS CERTIFICATE'!A1"/><Relationship Id="rId22" Type="http://schemas.openxmlformats.org/officeDocument/2006/relationships/hyperlink" Target="#'CONFORMATION PAY ORDER LEC'!A1"/><Relationship Id="rId27" Type="http://schemas.openxmlformats.org/officeDocument/2006/relationships/hyperlink" Target="#'SB PF ETC FOR SENDING'!Print_Area"/><Relationship Id="rId30" Type="http://schemas.openxmlformats.org/officeDocument/2006/relationships/hyperlink" Target="#'ELECION INFORMATION'!A1"/><Relationship Id="rId35" Type="http://schemas.openxmlformats.org/officeDocument/2006/relationships/hyperlink" Target="#'ACR '!Print_Area"/><Relationship Id="rId43" Type="http://schemas.openxmlformats.org/officeDocument/2006/relationships/hyperlink" Target="#'APPLICATION FOR CHILD CARE LEAV'!A1"/><Relationship Id="rId48" Type="http://schemas.openxmlformats.org/officeDocument/2006/relationships/hyperlink" Target="#'ON DUTY PL'!A1"/><Relationship Id="rId56" Type="http://schemas.openxmlformats.org/officeDocument/2006/relationships/hyperlink" Target="#'PRAMOTION PAY ORDER ST'!A1"/><Relationship Id="rId64" Type="http://schemas.openxmlformats.org/officeDocument/2006/relationships/hyperlink" Target="#'ELECION INFORMATION'!A1"/><Relationship Id="rId69" Type="http://schemas.openxmlformats.org/officeDocument/2006/relationships/hyperlink" Target="#'LEAVE SENCTION ORDER'!A1"/><Relationship Id="rId77" Type="http://schemas.openxmlformats.org/officeDocument/2006/relationships/hyperlink" Target="#'VARISTHA YOGAYTA SANSODHAN'!Print_Area"/><Relationship Id="rId8" Type="http://schemas.openxmlformats.org/officeDocument/2006/relationships/hyperlink" Target="#'APPLICATION FOR CHILD CARE LEAV'!A1"/><Relationship Id="rId51" Type="http://schemas.openxmlformats.org/officeDocument/2006/relationships/hyperlink" Target="#'SURRENDER YN'!A1"/><Relationship Id="rId72" Type="http://schemas.openxmlformats.org/officeDocument/2006/relationships/hyperlink" Target="#'NIYUKTI JOINING SUCHNA'!A1"/><Relationship Id="rId3" Type="http://schemas.openxmlformats.org/officeDocument/2006/relationships/hyperlink" Target="#'LEAVE JOINING DDO'!A1"/><Relationship Id="rId12" Type="http://schemas.openxmlformats.org/officeDocument/2006/relationships/hyperlink" Target="#'10 DAYS PL SENCTION'!A1"/><Relationship Id="rId17" Type="http://schemas.openxmlformats.org/officeDocument/2006/relationships/hyperlink" Target="#'SURRENDER RAF WORK'!A1"/><Relationship Id="rId25" Type="http://schemas.openxmlformats.org/officeDocument/2006/relationships/hyperlink" Target="#'GA 141'!A1"/><Relationship Id="rId33" Type="http://schemas.openxmlformats.org/officeDocument/2006/relationships/hyperlink" Target="#'MEDICAL CERTIFICATE GAZETTED'!Print_Area"/><Relationship Id="rId38" Type="http://schemas.openxmlformats.org/officeDocument/2006/relationships/hyperlink" Target="#'LEAVE JOINING DDO'!A1"/><Relationship Id="rId46" Type="http://schemas.openxmlformats.org/officeDocument/2006/relationships/hyperlink" Target="#'10 DAYS PL'!A1"/><Relationship Id="rId59" Type="http://schemas.openxmlformats.org/officeDocument/2006/relationships/hyperlink" Target="#'ACP VETAN NIRDHARAN TEC'!A1"/><Relationship Id="rId67" Type="http://schemas.openxmlformats.org/officeDocument/2006/relationships/hyperlink" Target="#'SICKNESS FITNESS GAZETTED HINDI'!A1"/><Relationship Id="rId20" Type="http://schemas.openxmlformats.org/officeDocument/2006/relationships/hyperlink" Target="#'PRMOTION PAY ORDER LEC'!A1"/><Relationship Id="rId41" Type="http://schemas.openxmlformats.org/officeDocument/2006/relationships/hyperlink" Target="#'LEAVE FORM'!A1"/><Relationship Id="rId54" Type="http://schemas.openxmlformats.org/officeDocument/2006/relationships/hyperlink" Target="#'BONUS ORDER'!A1"/><Relationship Id="rId62" Type="http://schemas.openxmlformats.org/officeDocument/2006/relationships/hyperlink" Target="#'SB PF ETC FOR SENDING'!A1"/><Relationship Id="rId70" Type="http://schemas.openxmlformats.org/officeDocument/2006/relationships/hyperlink" Target="#'LEAVE APPLICATION EMPLOYEE CCL'!A1"/><Relationship Id="rId75" Type="http://schemas.openxmlformats.org/officeDocument/2006/relationships/hyperlink" Target="#'CONFORMATION PAY ORDER LDC'!Print_Area"/><Relationship Id="rId1" Type="http://schemas.openxmlformats.org/officeDocument/2006/relationships/hyperlink" Target="#'LEAVE APPLICATION DDO'!A1"/><Relationship Id="rId6" Type="http://schemas.openxmlformats.org/officeDocument/2006/relationships/hyperlink" Target="#'LEAVE FORM'!A1"/></Relationships>
</file>

<file path=xl/drawings/_rels/drawing6.xml.rels><?xml version="1.0" encoding="UTF-8" standalone="yes"?>
<Relationships xmlns="http://schemas.openxmlformats.org/package/2006/relationships"><Relationship Id="rId1" Type="http://schemas.openxmlformats.org/officeDocument/2006/relationships/hyperlink" Target="#MASTER!A1"/></Relationships>
</file>

<file path=xl/drawings/_rels/drawing60.xml.rels><?xml version="1.0" encoding="UTF-8" standalone="yes"?>
<Relationships xmlns="http://schemas.openxmlformats.org/package/2006/relationships"><Relationship Id="rId8" Type="http://schemas.openxmlformats.org/officeDocument/2006/relationships/hyperlink" Target="#'BUDGET SURRENDER'!Print_Area"/><Relationship Id="rId13" Type="http://schemas.openxmlformats.org/officeDocument/2006/relationships/hyperlink" Target="#'TENDER COMPARISON DETAIL'!Print_Area"/><Relationship Id="rId18" Type="http://schemas.openxmlformats.org/officeDocument/2006/relationships/hyperlink" Target="#'FIRST DEDUCTION FOR S.I. GA 79'!Print_Area"/><Relationship Id="rId26" Type="http://schemas.openxmlformats.org/officeDocument/2006/relationships/hyperlink" Target="#'FVC BILL LIVERIES'!A1"/><Relationship Id="rId39" Type="http://schemas.openxmlformats.org/officeDocument/2006/relationships/hyperlink" Target="#'ON LINE BILL CERTIFICATE'!Print_Area"/><Relationship Id="rId3" Type="http://schemas.openxmlformats.org/officeDocument/2006/relationships/hyperlink" Target="#'INCOME TAX FEBURARY'!Print_Area"/><Relationship Id="rId21" Type="http://schemas.openxmlformats.org/officeDocument/2006/relationships/hyperlink" Target="#'DONGLE ACTIVE VERIFY FORM'!Print_Area"/><Relationship Id="rId34" Type="http://schemas.openxmlformats.org/officeDocument/2006/relationships/hyperlink" Target="#'ONLINE FVC BILL CERTIFICATE'!A1"/><Relationship Id="rId42" Type="http://schemas.openxmlformats.org/officeDocument/2006/relationships/hyperlink" Target="#'SI AC TRANSFER APLICATION'!Print_Area"/><Relationship Id="rId7" Type="http://schemas.openxmlformats.org/officeDocument/2006/relationships/hyperlink" Target="#'BUDGET DEMAND'!Print_Area"/><Relationship Id="rId12" Type="http://schemas.openxmlformats.org/officeDocument/2006/relationships/hyperlink" Target="#'TENDER COMPARISION DETAIL BOOKS'!Print_Area"/><Relationship Id="rId17" Type="http://schemas.openxmlformats.org/officeDocument/2006/relationships/hyperlink" Target="#'VARDI CASH PAYMENT ORDER'!Print_Area"/><Relationship Id="rId25" Type="http://schemas.openxmlformats.org/officeDocument/2006/relationships/hyperlink" Target="#'FVC BILL OFFICE EXPENSES'!A1"/><Relationship Id="rId33" Type="http://schemas.openxmlformats.org/officeDocument/2006/relationships/hyperlink" Target="#'ONLINE DA ARREAR BILL CERTIFICA'!A1"/><Relationship Id="rId38" Type="http://schemas.openxmlformats.org/officeDocument/2006/relationships/hyperlink" Target="#'DEFER SALARY ORDER'!A1"/><Relationship Id="rId2" Type="http://schemas.openxmlformats.org/officeDocument/2006/relationships/hyperlink" Target="#'HITKARI NIDHI ECS SCHEDULE'!Print_Area"/><Relationship Id="rId16" Type="http://schemas.openxmlformats.org/officeDocument/2006/relationships/hyperlink" Target="#'HRA RENT RECIEPT'!Print_Area"/><Relationship Id="rId20" Type="http://schemas.openxmlformats.org/officeDocument/2006/relationships/hyperlink" Target="#'TRANSFER OF CHARGE DDO'!A1"/><Relationship Id="rId29" Type="http://schemas.openxmlformats.org/officeDocument/2006/relationships/hyperlink" Target="#'ONLINE PAY  BILL CERTIFICATE'!A1"/><Relationship Id="rId41" Type="http://schemas.openxmlformats.org/officeDocument/2006/relationships/hyperlink" Target="#'GPF AC TRANSFER APLICATION'!A1"/><Relationship Id="rId1" Type="http://schemas.openxmlformats.org/officeDocument/2006/relationships/hyperlink" Target="#MASTER!A1"/><Relationship Id="rId6" Type="http://schemas.openxmlformats.org/officeDocument/2006/relationships/hyperlink" Target="#'STUDENT FEES DETAIL'!Print_Area"/><Relationship Id="rId11" Type="http://schemas.openxmlformats.org/officeDocument/2006/relationships/hyperlink" Target="#'VALIDITY CERTIFICATE'!A1"/><Relationship Id="rId24" Type="http://schemas.openxmlformats.org/officeDocument/2006/relationships/hyperlink" Target="#LPC!Print_Area"/><Relationship Id="rId32" Type="http://schemas.openxmlformats.org/officeDocument/2006/relationships/hyperlink" Target="#'ONLINE RETD PL BILL CERTIFICATE'!A1"/><Relationship Id="rId37" Type="http://schemas.openxmlformats.org/officeDocument/2006/relationships/hyperlink" Target="#'DEFER SALARY DEFFERENCE SHEET'!A1"/><Relationship Id="rId40" Type="http://schemas.openxmlformats.org/officeDocument/2006/relationships/hyperlink" Target="#'BANK ACCOUNT NUMBER'!A1"/><Relationship Id="rId5" Type="http://schemas.openxmlformats.org/officeDocument/2006/relationships/hyperlink" Target="#'FEES DETAIL'!Print_Area"/><Relationship Id="rId15" Type="http://schemas.openxmlformats.org/officeDocument/2006/relationships/hyperlink" Target="#'HRA SANCTION ORDER'!Print_Area"/><Relationship Id="rId23" Type="http://schemas.openxmlformats.org/officeDocument/2006/relationships/hyperlink" Target="#'CSS AAO PAY CHART'!A1"/><Relationship Id="rId28" Type="http://schemas.openxmlformats.org/officeDocument/2006/relationships/hyperlink" Target="#'PAYMENT VOCHER'!A1"/><Relationship Id="rId36" Type="http://schemas.openxmlformats.org/officeDocument/2006/relationships/hyperlink" Target="#'DEFER SALARY ORDER'!A1"/><Relationship Id="rId10" Type="http://schemas.openxmlformats.org/officeDocument/2006/relationships/hyperlink" Target="#'KSHATIPURTI BOND'!Print_Area"/><Relationship Id="rId19" Type="http://schemas.openxmlformats.org/officeDocument/2006/relationships/hyperlink" Target="#'SI LOAN INTEREST CALCULAR'!Print_Area"/><Relationship Id="rId31" Type="http://schemas.openxmlformats.org/officeDocument/2006/relationships/hyperlink" Target="#'ONLINE ARREAR BILL CERTIFICATE'!A1"/><Relationship Id="rId4" Type="http://schemas.openxmlformats.org/officeDocument/2006/relationships/hyperlink" Target="#'INCOME TAX FORM 16'!Print_Area"/><Relationship Id="rId9" Type="http://schemas.openxmlformats.org/officeDocument/2006/relationships/hyperlink" Target="#'BANK ACCOUNT DETAIL'!Print_Area"/><Relationship Id="rId14" Type="http://schemas.openxmlformats.org/officeDocument/2006/relationships/hyperlink" Target="#'HRA APPLICATION'!A1"/><Relationship Id="rId22" Type="http://schemas.openxmlformats.org/officeDocument/2006/relationships/hyperlink" Target="#'DONGLE DEACTIVATE FORM'!A1"/><Relationship Id="rId27" Type="http://schemas.openxmlformats.org/officeDocument/2006/relationships/hyperlink" Target="#'03 POWER'!Print_Area"/><Relationship Id="rId30" Type="http://schemas.openxmlformats.org/officeDocument/2006/relationships/hyperlink" Target="#'ONLINE FIRST PAY BILL CERTIFICA'!A1"/><Relationship Id="rId35" Type="http://schemas.openxmlformats.org/officeDocument/2006/relationships/hyperlink" Target="#'NOTE SHEET'!A1"/><Relationship Id="rId43" Type="http://schemas.openxmlformats.org/officeDocument/2006/relationships/hyperlink" Target="#'ABSENTEE STATEMENT'!Print_Area"/></Relationships>
</file>

<file path=xl/drawings/_rels/drawing61.xml.rels><?xml version="1.0" encoding="UTF-8" standalone="yes"?>
<Relationships xmlns="http://schemas.openxmlformats.org/package/2006/relationships"><Relationship Id="rId8" Type="http://schemas.openxmlformats.org/officeDocument/2006/relationships/hyperlink" Target="#'CLASS TEACHER NAME'!Print_Area"/><Relationship Id="rId3" Type="http://schemas.openxmlformats.org/officeDocument/2006/relationships/hyperlink" Target="#'NAMAKAN FACULTY WISE'!A1"/><Relationship Id="rId7" Type="http://schemas.openxmlformats.org/officeDocument/2006/relationships/hyperlink" Target="#'EMPLOYEE WORK CHARGE'!Print_Area"/><Relationship Id="rId2" Type="http://schemas.openxmlformats.org/officeDocument/2006/relationships/hyperlink" Target="#NAMANKAN!Print_Area"/><Relationship Id="rId1" Type="http://schemas.openxmlformats.org/officeDocument/2006/relationships/hyperlink" Target="#MASTER!A1"/><Relationship Id="rId6" Type="http://schemas.openxmlformats.org/officeDocument/2006/relationships/hyperlink" Target="#'FILE LIST'!Print_Area"/><Relationship Id="rId11" Type="http://schemas.openxmlformats.org/officeDocument/2006/relationships/hyperlink" Target="#'TC OFFILINE'!A1"/><Relationship Id="rId5" Type="http://schemas.openxmlformats.org/officeDocument/2006/relationships/hyperlink" Target="#'SCHOLAR REGER NUMBER'!Print_Area"/><Relationship Id="rId10" Type="http://schemas.openxmlformats.org/officeDocument/2006/relationships/hyperlink" Target="#'TC APPLICATION'!Print_Area"/><Relationship Id="rId4" Type="http://schemas.openxmlformats.org/officeDocument/2006/relationships/hyperlink" Target="#'TEACHER''S DIARY ISSUE'!A1"/><Relationship Id="rId9" Type="http://schemas.openxmlformats.org/officeDocument/2006/relationships/hyperlink" Target="#'ADMISSION SAMITI'!Print_Area"/></Relationships>
</file>

<file path=xl/drawings/_rels/drawing62.xml.rels><?xml version="1.0" encoding="UTF-8" standalone="yes"?>
<Relationships xmlns="http://schemas.openxmlformats.org/package/2006/relationships"><Relationship Id="rId8" Type="http://schemas.openxmlformats.org/officeDocument/2006/relationships/hyperlink" Target="#'GF&amp;AR 89 CERTIFICATE'!A1"/><Relationship Id="rId13" Type="http://schemas.openxmlformats.org/officeDocument/2006/relationships/hyperlink" Target="#'RMSA RS VITRIT SCHOOL NISTA PAR'!A1"/><Relationship Id="rId3" Type="http://schemas.openxmlformats.org/officeDocument/2006/relationships/hyperlink" Target="#'VIKAS TO SAMSA'!Print_Area"/><Relationship Id="rId7" Type="http://schemas.openxmlformats.org/officeDocument/2006/relationships/hyperlink" Target="#'KARIYOTAR PURCHASE SANCTION'!A1"/><Relationship Id="rId12" Type="http://schemas.openxmlformats.org/officeDocument/2006/relationships/hyperlink" Target="#'RMSA RS VITRIT CSG ABL KAXSH'!A1"/><Relationship Id="rId2" Type="http://schemas.openxmlformats.org/officeDocument/2006/relationships/hyperlink" Target="#'SAMSA UC'!Print_Area"/><Relationship Id="rId1" Type="http://schemas.openxmlformats.org/officeDocument/2006/relationships/hyperlink" Target="#MASTER!A1"/><Relationship Id="rId6" Type="http://schemas.openxmlformats.org/officeDocument/2006/relationships/hyperlink" Target="#'ICP  AUDIT PALNA'!A1"/><Relationship Id="rId11" Type="http://schemas.openxmlformats.org/officeDocument/2006/relationships/hyperlink" Target="#'RMSA RS VITRIT ECOKO YUTHCLUB'!A1"/><Relationship Id="rId5" Type="http://schemas.openxmlformats.org/officeDocument/2006/relationships/hyperlink" Target="#'ICP AUDIT PALNA MEDICAL'!A1"/><Relationship Id="rId10" Type="http://schemas.openxmlformats.org/officeDocument/2006/relationships/hyperlink" Target="#'AG AUDIT PALNA'!A1"/><Relationship Id="rId4" Type="http://schemas.openxmlformats.org/officeDocument/2006/relationships/hyperlink" Target="#'BOYS FUND TO SAMSA'!A1"/><Relationship Id="rId9" Type="http://schemas.openxmlformats.org/officeDocument/2006/relationships/hyperlink" Target="#'GF AND AR 89 CERTIFICATE'!A1"/></Relationships>
</file>

<file path=xl/drawings/_rels/drawing63.xml.rels><?xml version="1.0" encoding="UTF-8" standalone="yes"?>
<Relationships xmlns="http://schemas.openxmlformats.org/package/2006/relationships"><Relationship Id="rId8" Type="http://schemas.openxmlformats.org/officeDocument/2006/relationships/hyperlink" Target="#'BLANK SICKNESS FITNESS GAZETTED'!A1"/><Relationship Id="rId13" Type="http://schemas.openxmlformats.org/officeDocument/2006/relationships/hyperlink" Target="#'BLANK VASTVIK YATRA PROGRAMME'!A1"/><Relationship Id="rId3" Type="http://schemas.openxmlformats.org/officeDocument/2006/relationships/hyperlink" Target="#'BLANK LEAVE APPLICATION ENGLIS '!Print_Area"/><Relationship Id="rId7" Type="http://schemas.openxmlformats.org/officeDocument/2006/relationships/hyperlink" Target="#'BLANK SICKNESS&amp;FITNESS GAZETD  '!Print_Area"/><Relationship Id="rId12" Type="http://schemas.openxmlformats.org/officeDocument/2006/relationships/hyperlink" Target="#'BLANK BHAUTIK SATYAPAN SUCI'!A1"/><Relationship Id="rId2" Type="http://schemas.openxmlformats.org/officeDocument/2006/relationships/hyperlink" Target="#' BLANK LEAVE APPLICATION HINDI'!A1"/><Relationship Id="rId1" Type="http://schemas.openxmlformats.org/officeDocument/2006/relationships/hyperlink" Target="#MASTER!A1"/><Relationship Id="rId6" Type="http://schemas.openxmlformats.org/officeDocument/2006/relationships/hyperlink" Target="#'BLNK SICKNESS &amp; FITNESS CERTIFI'!Print_Area"/><Relationship Id="rId11" Type="http://schemas.openxmlformats.org/officeDocument/2006/relationships/hyperlink" Target="#'BLANK SR 7'!A1"/><Relationship Id="rId5" Type="http://schemas.openxmlformats.org/officeDocument/2006/relationships/hyperlink" Target="#'BLNK APPLICATION FOR CHILD CARE'!Print_Area"/><Relationship Id="rId15" Type="http://schemas.openxmlformats.org/officeDocument/2006/relationships/hyperlink" Target="#'BLANK ACR '!Print_Area"/><Relationship Id="rId10" Type="http://schemas.openxmlformats.org/officeDocument/2006/relationships/hyperlink" Target="#'BLANK SR 6'!A1"/><Relationship Id="rId4" Type="http://schemas.openxmlformats.org/officeDocument/2006/relationships/hyperlink" Target="#'BLNK LEAVE FORM '!Print_Area"/><Relationship Id="rId9" Type="http://schemas.openxmlformats.org/officeDocument/2006/relationships/hyperlink" Target="#'BLANK SR 5'!A1"/><Relationship Id="rId14" Type="http://schemas.openxmlformats.org/officeDocument/2006/relationships/hyperlink" Target="#'BLANK VOCHER'!A1"/></Relationships>
</file>

<file path=xl/drawings/_rels/drawing64.xml.rels><?xml version="1.0" encoding="UTF-8" standalone="yes"?>
<Relationships xmlns="http://schemas.openxmlformats.org/package/2006/relationships"><Relationship Id="rId1" Type="http://schemas.openxmlformats.org/officeDocument/2006/relationships/hyperlink" Target="#MASTER!A1"/></Relationships>
</file>

<file path=xl/drawings/_rels/drawing65.xml.rels><?xml version="1.0" encoding="UTF-8" standalone="yes"?>
<Relationships xmlns="http://schemas.openxmlformats.org/package/2006/relationships"><Relationship Id="rId1" Type="http://schemas.openxmlformats.org/officeDocument/2006/relationships/hyperlink" Target="#MASTER!A1"/></Relationships>
</file>

<file path=xl/drawings/_rels/drawing66.xml.rels><?xml version="1.0" encoding="UTF-8" standalone="yes"?>
<Relationships xmlns="http://schemas.openxmlformats.org/package/2006/relationships"><Relationship Id="rId1" Type="http://schemas.openxmlformats.org/officeDocument/2006/relationships/hyperlink" Target="#MASTER!A1"/></Relationships>
</file>

<file path=xl/drawings/_rels/drawing67.xml.rels><?xml version="1.0" encoding="UTF-8" standalone="yes"?>
<Relationships xmlns="http://schemas.openxmlformats.org/package/2006/relationships"><Relationship Id="rId1" Type="http://schemas.openxmlformats.org/officeDocument/2006/relationships/hyperlink" Target="#MASTER!A1"/></Relationships>
</file>

<file path=xl/drawings/_rels/drawing68.xml.rels><?xml version="1.0" encoding="UTF-8" standalone="yes"?>
<Relationships xmlns="http://schemas.openxmlformats.org/package/2006/relationships"><Relationship Id="rId1" Type="http://schemas.openxmlformats.org/officeDocument/2006/relationships/hyperlink" Target="#MASTER!A1"/></Relationships>
</file>

<file path=xl/drawings/_rels/drawing69.xml.rels><?xml version="1.0" encoding="UTF-8" standalone="yes"?>
<Relationships xmlns="http://schemas.openxmlformats.org/package/2006/relationships"><Relationship Id="rId1" Type="http://schemas.openxmlformats.org/officeDocument/2006/relationships/hyperlink" Target="#MASTER!A1"/></Relationships>
</file>

<file path=xl/drawings/_rels/drawing7.xml.rels><?xml version="1.0" encoding="UTF-8" standalone="yes"?>
<Relationships xmlns="http://schemas.openxmlformats.org/package/2006/relationships"><Relationship Id="rId1" Type="http://schemas.openxmlformats.org/officeDocument/2006/relationships/hyperlink" Target="#MASTER!A1"/></Relationships>
</file>

<file path=xl/drawings/_rels/drawing70.xml.rels><?xml version="1.0" encoding="UTF-8" standalone="yes"?>
<Relationships xmlns="http://schemas.openxmlformats.org/package/2006/relationships"><Relationship Id="rId1" Type="http://schemas.openxmlformats.org/officeDocument/2006/relationships/hyperlink" Target="#MASTER!A1"/></Relationships>
</file>

<file path=xl/drawings/_rels/drawing71.xml.rels><?xml version="1.0" encoding="UTF-8" standalone="yes"?>
<Relationships xmlns="http://schemas.openxmlformats.org/package/2006/relationships"><Relationship Id="rId1" Type="http://schemas.openxmlformats.org/officeDocument/2006/relationships/hyperlink" Target="#MASTER!A1"/></Relationships>
</file>

<file path=xl/drawings/_rels/drawing72.xml.rels><?xml version="1.0" encoding="UTF-8" standalone="yes"?>
<Relationships xmlns="http://schemas.openxmlformats.org/package/2006/relationships"><Relationship Id="rId1" Type="http://schemas.openxmlformats.org/officeDocument/2006/relationships/hyperlink" Target="#MASTER!A1"/></Relationships>
</file>

<file path=xl/drawings/_rels/drawing73.xml.rels><?xml version="1.0" encoding="UTF-8" standalone="yes"?>
<Relationships xmlns="http://schemas.openxmlformats.org/package/2006/relationships"><Relationship Id="rId1" Type="http://schemas.openxmlformats.org/officeDocument/2006/relationships/hyperlink" Target="#MASTER!A1"/></Relationships>
</file>

<file path=xl/drawings/_rels/drawing74.xml.rels><?xml version="1.0" encoding="UTF-8" standalone="yes"?>
<Relationships xmlns="http://schemas.openxmlformats.org/package/2006/relationships"><Relationship Id="rId1" Type="http://schemas.openxmlformats.org/officeDocument/2006/relationships/hyperlink" Target="#MASTER!A1"/></Relationships>
</file>

<file path=xl/drawings/_rels/drawing75.xml.rels><?xml version="1.0" encoding="UTF-8" standalone="yes"?>
<Relationships xmlns="http://schemas.openxmlformats.org/package/2006/relationships"><Relationship Id="rId1" Type="http://schemas.openxmlformats.org/officeDocument/2006/relationships/hyperlink" Target="#MASTER!A1"/></Relationships>
</file>

<file path=xl/drawings/_rels/drawing76.xml.rels><?xml version="1.0" encoding="UTF-8" standalone="yes"?>
<Relationships xmlns="http://schemas.openxmlformats.org/package/2006/relationships"><Relationship Id="rId1" Type="http://schemas.openxmlformats.org/officeDocument/2006/relationships/hyperlink" Target="#MASTER!A1"/></Relationships>
</file>

<file path=xl/drawings/_rels/drawing77.xml.rels><?xml version="1.0" encoding="UTF-8" standalone="yes"?>
<Relationships xmlns="http://schemas.openxmlformats.org/package/2006/relationships"><Relationship Id="rId1" Type="http://schemas.openxmlformats.org/officeDocument/2006/relationships/hyperlink" Target="#MASTER!A1"/></Relationships>
</file>

<file path=xl/drawings/_rels/drawing78.xml.rels><?xml version="1.0" encoding="UTF-8" standalone="yes"?>
<Relationships xmlns="http://schemas.openxmlformats.org/package/2006/relationships"><Relationship Id="rId1" Type="http://schemas.openxmlformats.org/officeDocument/2006/relationships/hyperlink" Target="#MASTER!A1"/></Relationships>
</file>

<file path=xl/drawings/_rels/drawing79.xml.rels><?xml version="1.0" encoding="UTF-8" standalone="yes"?>
<Relationships xmlns="http://schemas.openxmlformats.org/package/2006/relationships"><Relationship Id="rId1" Type="http://schemas.openxmlformats.org/officeDocument/2006/relationships/hyperlink" Target="#MASTER!A1"/></Relationships>
</file>

<file path=xl/drawings/_rels/drawing8.xml.rels><?xml version="1.0" encoding="UTF-8" standalone="yes"?>
<Relationships xmlns="http://schemas.openxmlformats.org/package/2006/relationships"><Relationship Id="rId1" Type="http://schemas.openxmlformats.org/officeDocument/2006/relationships/hyperlink" Target="#MASTER!A1"/></Relationships>
</file>

<file path=xl/drawings/_rels/drawing80.xml.rels><?xml version="1.0" encoding="UTF-8" standalone="yes"?>
<Relationships xmlns="http://schemas.openxmlformats.org/package/2006/relationships"><Relationship Id="rId1" Type="http://schemas.openxmlformats.org/officeDocument/2006/relationships/hyperlink" Target="#MASTER!A1"/></Relationships>
</file>

<file path=xl/drawings/_rels/drawing81.xml.rels><?xml version="1.0" encoding="UTF-8" standalone="yes"?>
<Relationships xmlns="http://schemas.openxmlformats.org/package/2006/relationships"><Relationship Id="rId1" Type="http://schemas.openxmlformats.org/officeDocument/2006/relationships/hyperlink" Target="#MASTER!A1"/></Relationships>
</file>

<file path=xl/drawings/_rels/drawing82.xml.rels><?xml version="1.0" encoding="UTF-8" standalone="yes"?>
<Relationships xmlns="http://schemas.openxmlformats.org/package/2006/relationships"><Relationship Id="rId1" Type="http://schemas.openxmlformats.org/officeDocument/2006/relationships/hyperlink" Target="#MASTER!A1"/></Relationships>
</file>

<file path=xl/drawings/_rels/drawing83.xml.rels><?xml version="1.0" encoding="UTF-8" standalone="yes"?>
<Relationships xmlns="http://schemas.openxmlformats.org/package/2006/relationships"><Relationship Id="rId1" Type="http://schemas.openxmlformats.org/officeDocument/2006/relationships/hyperlink" Target="#MASTER!A1"/></Relationships>
</file>

<file path=xl/drawings/_rels/drawing84.xml.rels><?xml version="1.0" encoding="UTF-8" standalone="yes"?>
<Relationships xmlns="http://schemas.openxmlformats.org/package/2006/relationships"><Relationship Id="rId1" Type="http://schemas.openxmlformats.org/officeDocument/2006/relationships/hyperlink" Target="#MASTER!A1"/></Relationships>
</file>

<file path=xl/drawings/_rels/drawing85.xml.rels><?xml version="1.0" encoding="UTF-8" standalone="yes"?>
<Relationships xmlns="http://schemas.openxmlformats.org/package/2006/relationships"><Relationship Id="rId1" Type="http://schemas.openxmlformats.org/officeDocument/2006/relationships/hyperlink" Target="#MASTER!A1"/></Relationships>
</file>

<file path=xl/drawings/_rels/drawing86.xml.rels><?xml version="1.0" encoding="UTF-8" standalone="yes"?>
<Relationships xmlns="http://schemas.openxmlformats.org/package/2006/relationships"><Relationship Id="rId1" Type="http://schemas.openxmlformats.org/officeDocument/2006/relationships/hyperlink" Target="#MASTER!A1"/></Relationships>
</file>

<file path=xl/drawings/_rels/drawing87.xml.rels><?xml version="1.0" encoding="UTF-8" standalone="yes"?>
<Relationships xmlns="http://schemas.openxmlformats.org/package/2006/relationships"><Relationship Id="rId1" Type="http://schemas.openxmlformats.org/officeDocument/2006/relationships/hyperlink" Target="#MASTER!A1"/></Relationships>
</file>

<file path=xl/drawings/_rels/drawing88.xml.rels><?xml version="1.0" encoding="UTF-8" standalone="yes"?>
<Relationships xmlns="http://schemas.openxmlformats.org/package/2006/relationships"><Relationship Id="rId1" Type="http://schemas.openxmlformats.org/officeDocument/2006/relationships/hyperlink" Target="#MASTER!A1"/></Relationships>
</file>

<file path=xl/drawings/_rels/drawing89.xml.rels><?xml version="1.0" encoding="UTF-8" standalone="yes"?>
<Relationships xmlns="http://schemas.openxmlformats.org/package/2006/relationships"><Relationship Id="rId1" Type="http://schemas.openxmlformats.org/officeDocument/2006/relationships/hyperlink" Target="#MASTER!A1"/></Relationships>
</file>

<file path=xl/drawings/_rels/drawing9.xml.rels><?xml version="1.0" encoding="UTF-8" standalone="yes"?>
<Relationships xmlns="http://schemas.openxmlformats.org/package/2006/relationships"><Relationship Id="rId1" Type="http://schemas.openxmlformats.org/officeDocument/2006/relationships/hyperlink" Target="#MASTER!A1"/></Relationships>
</file>

<file path=xl/drawings/_rels/drawing90.xml.rels><?xml version="1.0" encoding="UTF-8" standalone="yes"?>
<Relationships xmlns="http://schemas.openxmlformats.org/package/2006/relationships"><Relationship Id="rId1" Type="http://schemas.openxmlformats.org/officeDocument/2006/relationships/hyperlink" Target="#MASTER!A1"/></Relationships>
</file>

<file path=xl/drawings/_rels/drawing91.xml.rels><?xml version="1.0" encoding="UTF-8" standalone="yes"?>
<Relationships xmlns="http://schemas.openxmlformats.org/package/2006/relationships"><Relationship Id="rId1" Type="http://schemas.openxmlformats.org/officeDocument/2006/relationships/hyperlink" Target="#MASTER!A1"/></Relationships>
</file>

<file path=xl/drawings/_rels/drawing92.xml.rels><?xml version="1.0" encoding="UTF-8" standalone="yes"?>
<Relationships xmlns="http://schemas.openxmlformats.org/package/2006/relationships"><Relationship Id="rId1" Type="http://schemas.openxmlformats.org/officeDocument/2006/relationships/hyperlink" Target="#MASTER!A1"/></Relationships>
</file>

<file path=xl/drawings/_rels/drawing93.xml.rels><?xml version="1.0" encoding="UTF-8" standalone="yes"?>
<Relationships xmlns="http://schemas.openxmlformats.org/package/2006/relationships"><Relationship Id="rId1" Type="http://schemas.openxmlformats.org/officeDocument/2006/relationships/hyperlink" Target="#MASTER!A1"/></Relationships>
</file>

<file path=xl/drawings/_rels/drawing94.xml.rels><?xml version="1.0" encoding="UTF-8" standalone="yes"?>
<Relationships xmlns="http://schemas.openxmlformats.org/package/2006/relationships"><Relationship Id="rId1" Type="http://schemas.openxmlformats.org/officeDocument/2006/relationships/hyperlink" Target="#MASTER!A1"/></Relationships>
</file>

<file path=xl/drawings/_rels/drawing95.xml.rels><?xml version="1.0" encoding="UTF-8" standalone="yes"?>
<Relationships xmlns="http://schemas.openxmlformats.org/package/2006/relationships"><Relationship Id="rId1" Type="http://schemas.openxmlformats.org/officeDocument/2006/relationships/hyperlink" Target="#MASTER!A1"/></Relationships>
</file>

<file path=xl/drawings/_rels/drawing96.xml.rels><?xml version="1.0" encoding="UTF-8" standalone="yes"?>
<Relationships xmlns="http://schemas.openxmlformats.org/package/2006/relationships"><Relationship Id="rId1" Type="http://schemas.openxmlformats.org/officeDocument/2006/relationships/hyperlink" Target="#MASTER!A1"/></Relationships>
</file>

<file path=xl/drawings/_rels/drawing97.xml.rels><?xml version="1.0" encoding="UTF-8" standalone="yes"?>
<Relationships xmlns="http://schemas.openxmlformats.org/package/2006/relationships"><Relationship Id="rId1" Type="http://schemas.openxmlformats.org/officeDocument/2006/relationships/hyperlink" Target="#MASTER!A1"/></Relationships>
</file>

<file path=xl/drawings/_rels/drawing98.xml.rels><?xml version="1.0" encoding="UTF-8" standalone="yes"?>
<Relationships xmlns="http://schemas.openxmlformats.org/package/2006/relationships"><Relationship Id="rId1" Type="http://schemas.openxmlformats.org/officeDocument/2006/relationships/hyperlink" Target="#MASTER!A1"/></Relationships>
</file>

<file path=xl/drawings/_rels/drawing99.xml.rels><?xml version="1.0" encoding="UTF-8" standalone="yes"?>
<Relationships xmlns="http://schemas.openxmlformats.org/package/2006/relationships"><Relationship Id="rId1" Type="http://schemas.openxmlformats.org/officeDocument/2006/relationships/hyperlink" Target="#MASTER!A1"/></Relationships>
</file>

<file path=xl/drawings/drawing1.xml><?xml version="1.0" encoding="utf-8"?>
<xdr:wsDr xmlns:xdr="http://schemas.openxmlformats.org/drawingml/2006/spreadsheetDrawing" xmlns:a="http://schemas.openxmlformats.org/drawingml/2006/main">
  <xdr:twoCellAnchor>
    <xdr:from>
      <xdr:col>28</xdr:col>
      <xdr:colOff>142875</xdr:colOff>
      <xdr:row>0</xdr:row>
      <xdr:rowOff>114300</xdr:rowOff>
    </xdr:from>
    <xdr:to>
      <xdr:col>30</xdr:col>
      <xdr:colOff>310817</xdr:colOff>
      <xdr:row>3</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10591800" y="114300"/>
          <a:ext cx="1387142" cy="8858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142875</xdr:colOff>
      <xdr:row>0</xdr:row>
      <xdr:rowOff>114300</xdr:rowOff>
    </xdr:from>
    <xdr:to>
      <xdr:col>30</xdr:col>
      <xdr:colOff>310817</xdr:colOff>
      <xdr:row>3</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11125200" y="114300"/>
          <a:ext cx="1387142" cy="7715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12</xdr:col>
      <xdr:colOff>342900</xdr:colOff>
      <xdr:row>3</xdr:row>
      <xdr:rowOff>76200</xdr:rowOff>
    </xdr:from>
    <xdr:to>
      <xdr:col>15</xdr:col>
      <xdr:colOff>47625</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700-000002000000}"/>
            </a:ext>
          </a:extLst>
        </xdr:cNvPr>
        <xdr:cNvSpPr/>
      </xdr:nvSpPr>
      <xdr:spPr>
        <a:xfrm>
          <a:off x="8677275" y="9620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10</xdr:col>
      <xdr:colOff>361950</xdr:colOff>
      <xdr:row>2</xdr:row>
      <xdr:rowOff>9525</xdr:rowOff>
    </xdr:from>
    <xdr:to>
      <xdr:col>13</xdr:col>
      <xdr:colOff>66675</xdr:colOff>
      <xdr:row>4</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800-000002000000}"/>
            </a:ext>
          </a:extLst>
        </xdr:cNvPr>
        <xdr:cNvSpPr/>
      </xdr:nvSpPr>
      <xdr:spPr>
        <a:xfrm>
          <a:off x="7219950" y="4857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9</xdr:col>
      <xdr:colOff>0</xdr:colOff>
      <xdr:row>2</xdr:row>
      <xdr:rowOff>0</xdr:rowOff>
    </xdr:from>
    <xdr:to>
      <xdr:col>11</xdr:col>
      <xdr:colOff>314325</xdr:colOff>
      <xdr:row>2</xdr:row>
      <xdr:rowOff>876299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900-000002000000}"/>
            </a:ext>
          </a:extLst>
        </xdr:cNvPr>
        <xdr:cNvSpPr/>
      </xdr:nvSpPr>
      <xdr:spPr>
        <a:xfrm>
          <a:off x="6677025" y="4572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314325</xdr:colOff>
      <xdr:row>3</xdr:row>
      <xdr:rowOff>619124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A00-000002000000}"/>
            </a:ext>
          </a:extLst>
        </xdr:cNvPr>
        <xdr:cNvSpPr/>
      </xdr:nvSpPr>
      <xdr:spPr>
        <a:xfrm>
          <a:off x="7448550" y="6858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7</xdr:col>
      <xdr:colOff>142875</xdr:colOff>
      <xdr:row>2</xdr:row>
      <xdr:rowOff>0</xdr:rowOff>
    </xdr:from>
    <xdr:to>
      <xdr:col>9</xdr:col>
      <xdr:colOff>314325</xdr:colOff>
      <xdr:row>5</xdr:row>
      <xdr:rowOff>180974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B00-000002000000}"/>
            </a:ext>
          </a:extLst>
        </xdr:cNvPr>
        <xdr:cNvSpPr/>
      </xdr:nvSpPr>
      <xdr:spPr>
        <a:xfrm>
          <a:off x="6743700" y="400050"/>
          <a:ext cx="1390650"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10</xdr:col>
      <xdr:colOff>0</xdr:colOff>
      <xdr:row>3</xdr:row>
      <xdr:rowOff>0</xdr:rowOff>
    </xdr:from>
    <xdr:to>
      <xdr:col>12</xdr:col>
      <xdr:colOff>314325</xdr:colOff>
      <xdr:row>6</xdr:row>
      <xdr:rowOff>200024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C00-000002000000}"/>
            </a:ext>
          </a:extLst>
        </xdr:cNvPr>
        <xdr:cNvSpPr/>
      </xdr:nvSpPr>
      <xdr:spPr>
        <a:xfrm>
          <a:off x="6915150" y="6381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10</xdr:col>
      <xdr:colOff>0</xdr:colOff>
      <xdr:row>3</xdr:row>
      <xdr:rowOff>0</xdr:rowOff>
    </xdr:from>
    <xdr:to>
      <xdr:col>12</xdr:col>
      <xdr:colOff>314325</xdr:colOff>
      <xdr:row>6</xdr:row>
      <xdr:rowOff>76199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D00-000002000000}"/>
            </a:ext>
          </a:extLst>
        </xdr:cNvPr>
        <xdr:cNvSpPr/>
      </xdr:nvSpPr>
      <xdr:spPr>
        <a:xfrm>
          <a:off x="7439025" y="6953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9</xdr:col>
      <xdr:colOff>180975</xdr:colOff>
      <xdr:row>1</xdr:row>
      <xdr:rowOff>95250</xdr:rowOff>
    </xdr:from>
    <xdr:to>
      <xdr:col>11</xdr:col>
      <xdr:colOff>495300</xdr:colOff>
      <xdr:row>5</xdr:row>
      <xdr:rowOff>57149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E00-000002000000}"/>
            </a:ext>
          </a:extLst>
        </xdr:cNvPr>
        <xdr:cNvSpPr/>
      </xdr:nvSpPr>
      <xdr:spPr>
        <a:xfrm>
          <a:off x="7419975" y="333375"/>
          <a:ext cx="1533525" cy="9524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9</xdr:col>
      <xdr:colOff>180975</xdr:colOff>
      <xdr:row>1</xdr:row>
      <xdr:rowOff>95250</xdr:rowOff>
    </xdr:from>
    <xdr:to>
      <xdr:col>11</xdr:col>
      <xdr:colOff>495300</xdr:colOff>
      <xdr:row>5</xdr:row>
      <xdr:rowOff>57149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E00-000002000000}"/>
            </a:ext>
          </a:extLst>
        </xdr:cNvPr>
        <xdr:cNvSpPr/>
      </xdr:nvSpPr>
      <xdr:spPr>
        <a:xfrm>
          <a:off x="7419975" y="3333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13</xdr:col>
      <xdr:colOff>419100</xdr:colOff>
      <xdr:row>4</xdr:row>
      <xdr:rowOff>38100</xdr:rowOff>
    </xdr:from>
    <xdr:to>
      <xdr:col>16</xdr:col>
      <xdr:colOff>438150</xdr:colOff>
      <xdr:row>7</xdr:row>
      <xdr:rowOff>85724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F00-000002000000}"/>
            </a:ext>
          </a:extLst>
        </xdr:cNvPr>
        <xdr:cNvSpPr/>
      </xdr:nvSpPr>
      <xdr:spPr>
        <a:xfrm>
          <a:off x="13325475" y="1123950"/>
          <a:ext cx="1847850" cy="9143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363538</xdr:colOff>
      <xdr:row>0</xdr:row>
      <xdr:rowOff>515938</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11963400" y="0"/>
          <a:ext cx="887413" cy="51593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10</xdr:col>
      <xdr:colOff>0</xdr:colOff>
      <xdr:row>2</xdr:row>
      <xdr:rowOff>0</xdr:rowOff>
    </xdr:from>
    <xdr:to>
      <xdr:col>12</xdr:col>
      <xdr:colOff>314325</xdr:colOff>
      <xdr:row>5</xdr:row>
      <xdr:rowOff>266699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000-000002000000}"/>
            </a:ext>
          </a:extLst>
        </xdr:cNvPr>
        <xdr:cNvSpPr/>
      </xdr:nvSpPr>
      <xdr:spPr>
        <a:xfrm>
          <a:off x="7181850" y="4762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314325</xdr:colOff>
      <xdr:row>3</xdr:row>
      <xdr:rowOff>276224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100-000002000000}"/>
            </a:ext>
          </a:extLst>
        </xdr:cNvPr>
        <xdr:cNvSpPr/>
      </xdr:nvSpPr>
      <xdr:spPr>
        <a:xfrm>
          <a:off x="7086600" y="2571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12</xdr:col>
      <xdr:colOff>0</xdr:colOff>
      <xdr:row>5</xdr:row>
      <xdr:rowOff>0</xdr:rowOff>
    </xdr:from>
    <xdr:to>
      <xdr:col>14</xdr:col>
      <xdr:colOff>314325</xdr:colOff>
      <xdr:row>8</xdr:row>
      <xdr:rowOff>161924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200-000002000000}"/>
            </a:ext>
          </a:extLst>
        </xdr:cNvPr>
        <xdr:cNvSpPr/>
      </xdr:nvSpPr>
      <xdr:spPr>
        <a:xfrm>
          <a:off x="7305675" y="8096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12</xdr:col>
      <xdr:colOff>0</xdr:colOff>
      <xdr:row>19</xdr:row>
      <xdr:rowOff>0</xdr:rowOff>
    </xdr:from>
    <xdr:to>
      <xdr:col>14</xdr:col>
      <xdr:colOff>314325</xdr:colOff>
      <xdr:row>20</xdr:row>
      <xdr:rowOff>85724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300-000002000000}"/>
            </a:ext>
          </a:extLst>
        </xdr:cNvPr>
        <xdr:cNvSpPr/>
      </xdr:nvSpPr>
      <xdr:spPr>
        <a:xfrm>
          <a:off x="6705600" y="36385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19</xdr:col>
      <xdr:colOff>581024</xdr:colOff>
      <xdr:row>2</xdr:row>
      <xdr:rowOff>161925</xdr:rowOff>
    </xdr:from>
    <xdr:to>
      <xdr:col>22</xdr:col>
      <xdr:colOff>390523</xdr:colOff>
      <xdr:row>2</xdr:row>
      <xdr:rowOff>1781174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400-000002000000}"/>
            </a:ext>
          </a:extLst>
        </xdr:cNvPr>
        <xdr:cNvSpPr/>
      </xdr:nvSpPr>
      <xdr:spPr>
        <a:xfrm flipH="1">
          <a:off x="19469099" y="1000125"/>
          <a:ext cx="1638299" cy="161924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37</xdr:col>
      <xdr:colOff>114300</xdr:colOff>
      <xdr:row>0</xdr:row>
      <xdr:rowOff>104776</xdr:rowOff>
    </xdr:from>
    <xdr:to>
      <xdr:col>41</xdr:col>
      <xdr:colOff>180975</xdr:colOff>
      <xdr:row>2</xdr:row>
      <xdr:rowOff>66675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500-000002000000}"/>
            </a:ext>
          </a:extLst>
        </xdr:cNvPr>
        <xdr:cNvSpPr/>
      </xdr:nvSpPr>
      <xdr:spPr>
        <a:xfrm>
          <a:off x="27889200" y="104776"/>
          <a:ext cx="2505075" cy="40004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11</xdr:col>
      <xdr:colOff>0</xdr:colOff>
      <xdr:row>0</xdr:row>
      <xdr:rowOff>0</xdr:rowOff>
    </xdr:from>
    <xdr:to>
      <xdr:col>13</xdr:col>
      <xdr:colOff>314325</xdr:colOff>
      <xdr:row>3</xdr:row>
      <xdr:rowOff>85724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600-000002000000}"/>
            </a:ext>
          </a:extLst>
        </xdr:cNvPr>
        <xdr:cNvSpPr/>
      </xdr:nvSpPr>
      <xdr:spPr>
        <a:xfrm>
          <a:off x="7048500" y="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314325</xdr:colOff>
      <xdr:row>5</xdr:row>
      <xdr:rowOff>161924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700-000002000000}"/>
            </a:ext>
          </a:extLst>
        </xdr:cNvPr>
        <xdr:cNvSpPr/>
      </xdr:nvSpPr>
      <xdr:spPr>
        <a:xfrm>
          <a:off x="10277475" y="5905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12</xdr:col>
      <xdr:colOff>0</xdr:colOff>
      <xdr:row>8</xdr:row>
      <xdr:rowOff>323850</xdr:rowOff>
    </xdr:from>
    <xdr:to>
      <xdr:col>13</xdr:col>
      <xdr:colOff>485775</xdr:colOff>
      <xdr:row>11</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800-000002000000}"/>
            </a:ext>
          </a:extLst>
        </xdr:cNvPr>
        <xdr:cNvSpPr/>
      </xdr:nvSpPr>
      <xdr:spPr>
        <a:xfrm>
          <a:off x="7219950" y="1352550"/>
          <a:ext cx="1200150" cy="89534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13</xdr:col>
      <xdr:colOff>0</xdr:colOff>
      <xdr:row>2</xdr:row>
      <xdr:rowOff>0</xdr:rowOff>
    </xdr:from>
    <xdr:to>
      <xdr:col>15</xdr:col>
      <xdr:colOff>228600</xdr:colOff>
      <xdr:row>5</xdr:row>
      <xdr:rowOff>114300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900-000002000000}"/>
            </a:ext>
          </a:extLst>
        </xdr:cNvPr>
        <xdr:cNvSpPr/>
      </xdr:nvSpPr>
      <xdr:spPr>
        <a:xfrm>
          <a:off x="7077075" y="257175"/>
          <a:ext cx="1447800" cy="8667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314325</xdr:colOff>
      <xdr:row>0</xdr:row>
      <xdr:rowOff>38100</xdr:rowOff>
    </xdr:from>
    <xdr:to>
      <xdr:col>12</xdr:col>
      <xdr:colOff>161925</xdr:colOff>
      <xdr:row>2</xdr:row>
      <xdr:rowOff>161925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10896600" y="38100"/>
          <a:ext cx="800100" cy="6000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10</xdr:col>
      <xdr:colOff>266700</xdr:colOff>
      <xdr:row>2</xdr:row>
      <xdr:rowOff>152400</xdr:rowOff>
    </xdr:from>
    <xdr:to>
      <xdr:col>12</xdr:col>
      <xdr:colOff>495300</xdr:colOff>
      <xdr:row>5</xdr:row>
      <xdr:rowOff>114300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A00-000002000000}"/>
            </a:ext>
          </a:extLst>
        </xdr:cNvPr>
        <xdr:cNvSpPr/>
      </xdr:nvSpPr>
      <xdr:spPr>
        <a:xfrm>
          <a:off x="6534150" y="685800"/>
          <a:ext cx="1447800" cy="7620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10</xdr:col>
      <xdr:colOff>581025</xdr:colOff>
      <xdr:row>1</xdr:row>
      <xdr:rowOff>104775</xdr:rowOff>
    </xdr:from>
    <xdr:to>
      <xdr:col>13</xdr:col>
      <xdr:colOff>200025</xdr:colOff>
      <xdr:row>4</xdr:row>
      <xdr:rowOff>66675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A00-000002000000}"/>
            </a:ext>
          </a:extLst>
        </xdr:cNvPr>
        <xdr:cNvSpPr/>
      </xdr:nvSpPr>
      <xdr:spPr>
        <a:xfrm>
          <a:off x="6848475" y="371475"/>
          <a:ext cx="1447800" cy="7620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14</xdr:col>
      <xdr:colOff>542925</xdr:colOff>
      <xdr:row>10</xdr:row>
      <xdr:rowOff>95250</xdr:rowOff>
    </xdr:from>
    <xdr:to>
      <xdr:col>16</xdr:col>
      <xdr:colOff>190500</xdr:colOff>
      <xdr:row>13</xdr:row>
      <xdr:rowOff>104775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E00-000002000000}"/>
            </a:ext>
          </a:extLst>
        </xdr:cNvPr>
        <xdr:cNvSpPr/>
      </xdr:nvSpPr>
      <xdr:spPr>
        <a:xfrm>
          <a:off x="7058025" y="1800225"/>
          <a:ext cx="1181100" cy="7239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10</xdr:col>
      <xdr:colOff>95250</xdr:colOff>
      <xdr:row>1</xdr:row>
      <xdr:rowOff>171450</xdr:rowOff>
    </xdr:from>
    <xdr:to>
      <xdr:col>12</xdr:col>
      <xdr:colOff>323850</xdr:colOff>
      <xdr:row>4</xdr:row>
      <xdr:rowOff>19050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A00-000002000000}"/>
            </a:ext>
          </a:extLst>
        </xdr:cNvPr>
        <xdr:cNvSpPr/>
      </xdr:nvSpPr>
      <xdr:spPr>
        <a:xfrm>
          <a:off x="7010400" y="704850"/>
          <a:ext cx="1447800" cy="5334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5</xdr:col>
      <xdr:colOff>628650</xdr:colOff>
      <xdr:row>1</xdr:row>
      <xdr:rowOff>76200</xdr:rowOff>
    </xdr:from>
    <xdr:to>
      <xdr:col>5</xdr:col>
      <xdr:colOff>1809750</xdr:colOff>
      <xdr:row>3</xdr:row>
      <xdr:rowOff>104775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E00-000002000000}"/>
            </a:ext>
          </a:extLst>
        </xdr:cNvPr>
        <xdr:cNvSpPr/>
      </xdr:nvSpPr>
      <xdr:spPr>
        <a:xfrm>
          <a:off x="7534275" y="352425"/>
          <a:ext cx="1181100" cy="5905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314325</xdr:colOff>
      <xdr:row>4</xdr:row>
      <xdr:rowOff>161924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B00-000002000000}"/>
            </a:ext>
          </a:extLst>
        </xdr:cNvPr>
        <xdr:cNvSpPr/>
      </xdr:nvSpPr>
      <xdr:spPr>
        <a:xfrm>
          <a:off x="7105650" y="2571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314325</xdr:colOff>
      <xdr:row>4</xdr:row>
      <xdr:rowOff>104774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C00-000002000000}"/>
            </a:ext>
          </a:extLst>
        </xdr:cNvPr>
        <xdr:cNvSpPr/>
      </xdr:nvSpPr>
      <xdr:spPr>
        <a:xfrm>
          <a:off x="7800975" y="2571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314325</xdr:colOff>
      <xdr:row>5</xdr:row>
      <xdr:rowOff>104774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D00-000002000000}"/>
            </a:ext>
          </a:extLst>
        </xdr:cNvPr>
        <xdr:cNvSpPr/>
      </xdr:nvSpPr>
      <xdr:spPr>
        <a:xfrm>
          <a:off x="7648575" y="5143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11</xdr:col>
      <xdr:colOff>409576</xdr:colOff>
      <xdr:row>2</xdr:row>
      <xdr:rowOff>0</xdr:rowOff>
    </xdr:from>
    <xdr:to>
      <xdr:col>13</xdr:col>
      <xdr:colOff>476250</xdr:colOff>
      <xdr:row>4</xdr:row>
      <xdr:rowOff>314324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E00-000002000000}"/>
            </a:ext>
          </a:extLst>
        </xdr:cNvPr>
        <xdr:cNvSpPr/>
      </xdr:nvSpPr>
      <xdr:spPr>
        <a:xfrm>
          <a:off x="7172326" y="447675"/>
          <a:ext cx="1285874"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314325</xdr:colOff>
      <xdr:row>4</xdr:row>
      <xdr:rowOff>219074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F00-000002000000}"/>
            </a:ext>
          </a:extLst>
        </xdr:cNvPr>
        <xdr:cNvSpPr/>
      </xdr:nvSpPr>
      <xdr:spPr>
        <a:xfrm>
          <a:off x="10172700" y="7620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0</xdr:colOff>
      <xdr:row>0</xdr:row>
      <xdr:rowOff>0</xdr:rowOff>
    </xdr:from>
    <xdr:to>
      <xdr:col>20</xdr:col>
      <xdr:colOff>363538</xdr:colOff>
      <xdr:row>0</xdr:row>
      <xdr:rowOff>515938</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11963400" y="0"/>
          <a:ext cx="887413" cy="51593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8</xdr:col>
      <xdr:colOff>85725</xdr:colOff>
      <xdr:row>1</xdr:row>
      <xdr:rowOff>38100</xdr:rowOff>
    </xdr:from>
    <xdr:to>
      <xdr:col>10</xdr:col>
      <xdr:colOff>400050</xdr:colOff>
      <xdr:row>4</xdr:row>
      <xdr:rowOff>219074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000-000002000000}"/>
            </a:ext>
          </a:extLst>
        </xdr:cNvPr>
        <xdr:cNvSpPr/>
      </xdr:nvSpPr>
      <xdr:spPr>
        <a:xfrm>
          <a:off x="7038975" y="2000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314325</xdr:colOff>
      <xdr:row>4</xdr:row>
      <xdr:rowOff>238124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100-000002000000}"/>
            </a:ext>
          </a:extLst>
        </xdr:cNvPr>
        <xdr:cNvSpPr/>
      </xdr:nvSpPr>
      <xdr:spPr>
        <a:xfrm>
          <a:off x="9229725" y="5143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7</xdr:col>
      <xdr:colOff>0</xdr:colOff>
      <xdr:row>4</xdr:row>
      <xdr:rowOff>0</xdr:rowOff>
    </xdr:from>
    <xdr:to>
      <xdr:col>9</xdr:col>
      <xdr:colOff>314325</xdr:colOff>
      <xdr:row>5</xdr:row>
      <xdr:rowOff>247649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200-000002000000}"/>
            </a:ext>
          </a:extLst>
        </xdr:cNvPr>
        <xdr:cNvSpPr/>
      </xdr:nvSpPr>
      <xdr:spPr>
        <a:xfrm>
          <a:off x="9772650" y="9715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11</xdr:col>
      <xdr:colOff>228600</xdr:colOff>
      <xdr:row>18</xdr:row>
      <xdr:rowOff>28575</xdr:rowOff>
    </xdr:from>
    <xdr:to>
      <xdr:col>13</xdr:col>
      <xdr:colOff>542925</xdr:colOff>
      <xdr:row>21</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300-000002000000}"/>
            </a:ext>
          </a:extLst>
        </xdr:cNvPr>
        <xdr:cNvSpPr/>
      </xdr:nvSpPr>
      <xdr:spPr>
        <a:xfrm>
          <a:off x="6915150" y="30384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11</xdr:col>
      <xdr:colOff>371475</xdr:colOff>
      <xdr:row>2</xdr:row>
      <xdr:rowOff>95250</xdr:rowOff>
    </xdr:from>
    <xdr:to>
      <xdr:col>14</xdr:col>
      <xdr:colOff>76200</xdr:colOff>
      <xdr:row>6</xdr:row>
      <xdr:rowOff>47624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400-000002000000}"/>
            </a:ext>
          </a:extLst>
        </xdr:cNvPr>
        <xdr:cNvSpPr/>
      </xdr:nvSpPr>
      <xdr:spPr>
        <a:xfrm>
          <a:off x="6677025" y="6381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10</xdr:col>
      <xdr:colOff>0</xdr:colOff>
      <xdr:row>2</xdr:row>
      <xdr:rowOff>0</xdr:rowOff>
    </xdr:from>
    <xdr:to>
      <xdr:col>12</xdr:col>
      <xdr:colOff>314325</xdr:colOff>
      <xdr:row>3</xdr:row>
      <xdr:rowOff>619124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500-000002000000}"/>
            </a:ext>
          </a:extLst>
        </xdr:cNvPr>
        <xdr:cNvSpPr/>
      </xdr:nvSpPr>
      <xdr:spPr>
        <a:xfrm>
          <a:off x="10153650" y="5905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10</xdr:col>
      <xdr:colOff>0</xdr:colOff>
      <xdr:row>1</xdr:row>
      <xdr:rowOff>0</xdr:rowOff>
    </xdr:from>
    <xdr:to>
      <xdr:col>12</xdr:col>
      <xdr:colOff>314325</xdr:colOff>
      <xdr:row>3</xdr:row>
      <xdr:rowOff>323849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600-000002000000}"/>
            </a:ext>
          </a:extLst>
        </xdr:cNvPr>
        <xdr:cNvSpPr/>
      </xdr:nvSpPr>
      <xdr:spPr>
        <a:xfrm>
          <a:off x="10153650" y="2952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9</xdr:col>
      <xdr:colOff>228600</xdr:colOff>
      <xdr:row>1</xdr:row>
      <xdr:rowOff>190500</xdr:rowOff>
    </xdr:from>
    <xdr:to>
      <xdr:col>11</xdr:col>
      <xdr:colOff>542925</xdr:colOff>
      <xdr:row>5</xdr:row>
      <xdr:rowOff>171449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700-000002000000}"/>
            </a:ext>
          </a:extLst>
        </xdr:cNvPr>
        <xdr:cNvSpPr/>
      </xdr:nvSpPr>
      <xdr:spPr>
        <a:xfrm>
          <a:off x="5715000" y="4476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10</xdr:col>
      <xdr:colOff>390525</xdr:colOff>
      <xdr:row>2</xdr:row>
      <xdr:rowOff>276226</xdr:rowOff>
    </xdr:from>
    <xdr:to>
      <xdr:col>12</xdr:col>
      <xdr:colOff>485775</xdr:colOff>
      <xdr:row>5</xdr:row>
      <xdr:rowOff>161925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800-000002000000}"/>
            </a:ext>
          </a:extLst>
        </xdr:cNvPr>
        <xdr:cNvSpPr/>
      </xdr:nvSpPr>
      <xdr:spPr>
        <a:xfrm>
          <a:off x="7200900" y="762001"/>
          <a:ext cx="1314450" cy="81914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11</xdr:col>
      <xdr:colOff>0</xdr:colOff>
      <xdr:row>5</xdr:row>
      <xdr:rowOff>0</xdr:rowOff>
    </xdr:from>
    <xdr:to>
      <xdr:col>13</xdr:col>
      <xdr:colOff>314325</xdr:colOff>
      <xdr:row>8</xdr:row>
      <xdr:rowOff>104774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900-000002000000}"/>
            </a:ext>
          </a:extLst>
        </xdr:cNvPr>
        <xdr:cNvSpPr/>
      </xdr:nvSpPr>
      <xdr:spPr>
        <a:xfrm>
          <a:off x="7153275" y="8096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19</xdr:col>
      <xdr:colOff>0</xdr:colOff>
      <xdr:row>0</xdr:row>
      <xdr:rowOff>0</xdr:rowOff>
    </xdr:from>
    <xdr:to>
      <xdr:col>20</xdr:col>
      <xdr:colOff>363538</xdr:colOff>
      <xdr:row>0</xdr:row>
      <xdr:rowOff>515938</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11963400" y="0"/>
          <a:ext cx="887413" cy="51593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140.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314325</xdr:colOff>
      <xdr:row>3</xdr:row>
      <xdr:rowOff>619124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A00-000002000000}"/>
            </a:ext>
          </a:extLst>
        </xdr:cNvPr>
        <xdr:cNvSpPr/>
      </xdr:nvSpPr>
      <xdr:spPr>
        <a:xfrm>
          <a:off x="7134225" y="6572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41.xml><?xml version="1.0" encoding="utf-8"?>
<xdr:wsDr xmlns:xdr="http://schemas.openxmlformats.org/drawingml/2006/spreadsheetDrawing" xmlns:a="http://schemas.openxmlformats.org/drawingml/2006/main">
  <xdr:twoCellAnchor>
    <xdr:from>
      <xdr:col>14</xdr:col>
      <xdr:colOff>0</xdr:colOff>
      <xdr:row>4</xdr:row>
      <xdr:rowOff>0</xdr:rowOff>
    </xdr:from>
    <xdr:to>
      <xdr:col>16</xdr:col>
      <xdr:colOff>314325</xdr:colOff>
      <xdr:row>8</xdr:row>
      <xdr:rowOff>76199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B00-000002000000}"/>
            </a:ext>
          </a:extLst>
        </xdr:cNvPr>
        <xdr:cNvSpPr/>
      </xdr:nvSpPr>
      <xdr:spPr>
        <a:xfrm>
          <a:off x="10125075" y="10096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42.xml><?xml version="1.0" encoding="utf-8"?>
<xdr:wsDr xmlns:xdr="http://schemas.openxmlformats.org/drawingml/2006/spreadsheetDrawing" xmlns:a="http://schemas.openxmlformats.org/drawingml/2006/main">
  <xdr:twoCellAnchor>
    <xdr:from>
      <xdr:col>11</xdr:col>
      <xdr:colOff>0</xdr:colOff>
      <xdr:row>0</xdr:row>
      <xdr:rowOff>0</xdr:rowOff>
    </xdr:from>
    <xdr:to>
      <xdr:col>13</xdr:col>
      <xdr:colOff>314325</xdr:colOff>
      <xdr:row>3</xdr:row>
      <xdr:rowOff>38099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C00-000002000000}"/>
            </a:ext>
          </a:extLst>
        </xdr:cNvPr>
        <xdr:cNvSpPr/>
      </xdr:nvSpPr>
      <xdr:spPr>
        <a:xfrm>
          <a:off x="7477125" y="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43.xml><?xml version="1.0" encoding="utf-8"?>
<xdr:wsDr xmlns:xdr="http://schemas.openxmlformats.org/drawingml/2006/spreadsheetDrawing" xmlns:a="http://schemas.openxmlformats.org/drawingml/2006/main">
  <xdr:twoCellAnchor>
    <xdr:from>
      <xdr:col>9</xdr:col>
      <xdr:colOff>209550</xdr:colOff>
      <xdr:row>5</xdr:row>
      <xdr:rowOff>0</xdr:rowOff>
    </xdr:from>
    <xdr:to>
      <xdr:col>11</xdr:col>
      <xdr:colOff>314325</xdr:colOff>
      <xdr:row>10</xdr:row>
      <xdr:rowOff>9524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D00-000002000000}"/>
            </a:ext>
          </a:extLst>
        </xdr:cNvPr>
        <xdr:cNvSpPr/>
      </xdr:nvSpPr>
      <xdr:spPr>
        <a:xfrm>
          <a:off x="6048375" y="1114425"/>
          <a:ext cx="132397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9</xdr:col>
      <xdr:colOff>171450</xdr:colOff>
      <xdr:row>3</xdr:row>
      <xdr:rowOff>0</xdr:rowOff>
    </xdr:from>
    <xdr:to>
      <xdr:col>11</xdr:col>
      <xdr:colOff>314325</xdr:colOff>
      <xdr:row>6</xdr:row>
      <xdr:rowOff>219074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E00-000002000000}"/>
            </a:ext>
          </a:extLst>
        </xdr:cNvPr>
        <xdr:cNvSpPr/>
      </xdr:nvSpPr>
      <xdr:spPr>
        <a:xfrm>
          <a:off x="6076950" y="771525"/>
          <a:ext cx="136207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45.xml><?xml version="1.0" encoding="utf-8"?>
<xdr:wsDr xmlns:xdr="http://schemas.openxmlformats.org/drawingml/2006/spreadsheetDrawing" xmlns:a="http://schemas.openxmlformats.org/drawingml/2006/main">
  <xdr:twoCellAnchor>
    <xdr:from>
      <xdr:col>10</xdr:col>
      <xdr:colOff>0</xdr:colOff>
      <xdr:row>5</xdr:row>
      <xdr:rowOff>0</xdr:rowOff>
    </xdr:from>
    <xdr:to>
      <xdr:col>12</xdr:col>
      <xdr:colOff>314325</xdr:colOff>
      <xdr:row>7</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F00-000002000000}"/>
            </a:ext>
          </a:extLst>
        </xdr:cNvPr>
        <xdr:cNvSpPr/>
      </xdr:nvSpPr>
      <xdr:spPr>
        <a:xfrm>
          <a:off x="6515100" y="9048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14</xdr:col>
      <xdr:colOff>1</xdr:colOff>
      <xdr:row>2</xdr:row>
      <xdr:rowOff>0</xdr:rowOff>
    </xdr:from>
    <xdr:to>
      <xdr:col>16</xdr:col>
      <xdr:colOff>285751</xdr:colOff>
      <xdr:row>7</xdr:row>
      <xdr:rowOff>57150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000-000002000000}"/>
            </a:ext>
          </a:extLst>
        </xdr:cNvPr>
        <xdr:cNvSpPr/>
      </xdr:nvSpPr>
      <xdr:spPr>
        <a:xfrm>
          <a:off x="7248526" y="400050"/>
          <a:ext cx="1504950" cy="8858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285750</xdr:colOff>
      <xdr:row>4</xdr:row>
      <xdr:rowOff>342900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100-000002000000}"/>
            </a:ext>
          </a:extLst>
        </xdr:cNvPr>
        <xdr:cNvSpPr/>
      </xdr:nvSpPr>
      <xdr:spPr>
        <a:xfrm>
          <a:off x="7267575" y="533400"/>
          <a:ext cx="1504950" cy="8858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48.xml><?xml version="1.0" encoding="utf-8"?>
<xdr:wsDr xmlns:xdr="http://schemas.openxmlformats.org/drawingml/2006/spreadsheetDrawing" xmlns:a="http://schemas.openxmlformats.org/drawingml/2006/main">
  <xdr:twoCellAnchor>
    <xdr:from>
      <xdr:col>9</xdr:col>
      <xdr:colOff>0</xdr:colOff>
      <xdr:row>2</xdr:row>
      <xdr:rowOff>0</xdr:rowOff>
    </xdr:from>
    <xdr:to>
      <xdr:col>9</xdr:col>
      <xdr:colOff>1285875</xdr:colOff>
      <xdr:row>4</xdr:row>
      <xdr:rowOff>295275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200-000002000000}"/>
            </a:ext>
          </a:extLst>
        </xdr:cNvPr>
        <xdr:cNvSpPr/>
      </xdr:nvSpPr>
      <xdr:spPr>
        <a:xfrm>
          <a:off x="6762750" y="542925"/>
          <a:ext cx="1285875" cy="8858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49.xml><?xml version="1.0" encoding="utf-8"?>
<xdr:wsDr xmlns:xdr="http://schemas.openxmlformats.org/drawingml/2006/spreadsheetDrawing" xmlns:a="http://schemas.openxmlformats.org/drawingml/2006/main">
  <xdr:twoCellAnchor>
    <xdr:from>
      <xdr:col>13</xdr:col>
      <xdr:colOff>0</xdr:colOff>
      <xdr:row>2</xdr:row>
      <xdr:rowOff>0</xdr:rowOff>
    </xdr:from>
    <xdr:to>
      <xdr:col>15</xdr:col>
      <xdr:colOff>228600</xdr:colOff>
      <xdr:row>2</xdr:row>
      <xdr:rowOff>866775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300-000002000000}"/>
            </a:ext>
          </a:extLst>
        </xdr:cNvPr>
        <xdr:cNvSpPr/>
      </xdr:nvSpPr>
      <xdr:spPr>
        <a:xfrm>
          <a:off x="9839325" y="847725"/>
          <a:ext cx="1447800" cy="8667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0</xdr:row>
      <xdr:rowOff>0</xdr:rowOff>
    </xdr:from>
    <xdr:to>
      <xdr:col>20</xdr:col>
      <xdr:colOff>363538</xdr:colOff>
      <xdr:row>0</xdr:row>
      <xdr:rowOff>515938</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11963400" y="0"/>
          <a:ext cx="887413" cy="51593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twoCellAnchor>
    <xdr:from>
      <xdr:col>8</xdr:col>
      <xdr:colOff>390525</xdr:colOff>
      <xdr:row>15</xdr:row>
      <xdr:rowOff>225425</xdr:rowOff>
    </xdr:from>
    <xdr:to>
      <xdr:col>9</xdr:col>
      <xdr:colOff>241300</xdr:colOff>
      <xdr:row>18</xdr:row>
      <xdr:rowOff>206375</xdr:rowOff>
    </xdr:to>
    <xdr:sp macro="" textlink="">
      <xdr:nvSpPr>
        <xdr:cNvPr id="3" name="Rounded Rectangle 2"/>
        <xdr:cNvSpPr/>
      </xdr:nvSpPr>
      <xdr:spPr>
        <a:xfrm>
          <a:off x="4895850" y="4216400"/>
          <a:ext cx="1108075" cy="1095375"/>
        </a:xfrm>
        <a:prstGeom prst="roundRect">
          <a:avLst/>
        </a:prstGeom>
      </xdr:spPr>
      <xdr:style>
        <a:lnRef idx="2">
          <a:schemeClr val="dk1"/>
        </a:lnRef>
        <a:fillRef idx="1">
          <a:schemeClr val="lt1"/>
        </a:fillRef>
        <a:effectRef idx="0">
          <a:schemeClr val="dk1"/>
        </a:effectRef>
        <a:fontRef idx="minor">
          <a:schemeClr val="dk1"/>
        </a:fontRef>
      </xdr:style>
      <xdr:txBody>
        <a:bodyPr rtlCol="0" anchor="ctr"/>
        <a:lstStyle/>
        <a:p>
          <a:pPr algn="ctr"/>
          <a:r>
            <a:rPr lang="en-GB" sz="1100"/>
            <a:t>REVENUE</a:t>
          </a:r>
          <a:r>
            <a:rPr lang="en-GB" sz="1100" baseline="0"/>
            <a:t> STAMP</a:t>
          </a:r>
          <a:endParaRPr lang="en-GB" sz="1100"/>
        </a:p>
      </xdr:txBody>
    </xdr:sp>
    <xdr:clientData/>
  </xdr:twoCellAnchor>
</xdr:wsDr>
</file>

<file path=xl/drawings/drawing150.xml><?xml version="1.0" encoding="utf-8"?>
<xdr:wsDr xmlns:xdr="http://schemas.openxmlformats.org/drawingml/2006/spreadsheetDrawing" xmlns:a="http://schemas.openxmlformats.org/drawingml/2006/main">
  <xdr:twoCellAnchor>
    <xdr:from>
      <xdr:col>18</xdr:col>
      <xdr:colOff>47626</xdr:colOff>
      <xdr:row>0</xdr:row>
      <xdr:rowOff>57150</xdr:rowOff>
    </xdr:from>
    <xdr:to>
      <xdr:col>25</xdr:col>
      <xdr:colOff>180976</xdr:colOff>
      <xdr:row>1</xdr:row>
      <xdr:rowOff>123826</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400-000002000000}"/>
            </a:ext>
          </a:extLst>
        </xdr:cNvPr>
        <xdr:cNvSpPr/>
      </xdr:nvSpPr>
      <xdr:spPr>
        <a:xfrm>
          <a:off x="7134226" y="57150"/>
          <a:ext cx="3048000" cy="257176"/>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51.xml><?xml version="1.0" encoding="utf-8"?>
<xdr:wsDr xmlns:xdr="http://schemas.openxmlformats.org/drawingml/2006/spreadsheetDrawing" xmlns:a="http://schemas.openxmlformats.org/drawingml/2006/main">
  <xdr:twoCellAnchor>
    <xdr:from>
      <xdr:col>12</xdr:col>
      <xdr:colOff>0</xdr:colOff>
      <xdr:row>2</xdr:row>
      <xdr:rowOff>257174</xdr:rowOff>
    </xdr:from>
    <xdr:to>
      <xdr:col>14</xdr:col>
      <xdr:colOff>209550</xdr:colOff>
      <xdr:row>6</xdr:row>
      <xdr:rowOff>9525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500-000002000000}"/>
            </a:ext>
          </a:extLst>
        </xdr:cNvPr>
        <xdr:cNvSpPr/>
      </xdr:nvSpPr>
      <xdr:spPr>
        <a:xfrm>
          <a:off x="7315200" y="581024"/>
          <a:ext cx="1428750" cy="914401"/>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15</xdr:col>
      <xdr:colOff>69682</xdr:colOff>
      <xdr:row>0</xdr:row>
      <xdr:rowOff>59656</xdr:rowOff>
    </xdr:from>
    <xdr:to>
      <xdr:col>16</xdr:col>
      <xdr:colOff>572503</xdr:colOff>
      <xdr:row>2</xdr:row>
      <xdr:rowOff>68179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937457" y="59656"/>
          <a:ext cx="1112421" cy="694323"/>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53.xml><?xml version="1.0" encoding="utf-8"?>
<xdr:wsDr xmlns:xdr="http://schemas.openxmlformats.org/drawingml/2006/spreadsheetDrawing" xmlns:a="http://schemas.openxmlformats.org/drawingml/2006/main">
  <xdr:twoCellAnchor>
    <xdr:from>
      <xdr:col>15</xdr:col>
      <xdr:colOff>69682</xdr:colOff>
      <xdr:row>0</xdr:row>
      <xdr:rowOff>59656</xdr:rowOff>
    </xdr:from>
    <xdr:to>
      <xdr:col>16</xdr:col>
      <xdr:colOff>572503</xdr:colOff>
      <xdr:row>2</xdr:row>
      <xdr:rowOff>68179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937457" y="59656"/>
          <a:ext cx="1112421" cy="694323"/>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54.xml><?xml version="1.0" encoding="utf-8"?>
<xdr:wsDr xmlns:xdr="http://schemas.openxmlformats.org/drawingml/2006/spreadsheetDrawing" xmlns:a="http://schemas.openxmlformats.org/drawingml/2006/main">
  <xdr:twoCellAnchor>
    <xdr:from>
      <xdr:col>14</xdr:col>
      <xdr:colOff>69682</xdr:colOff>
      <xdr:row>1</xdr:row>
      <xdr:rowOff>59656</xdr:rowOff>
    </xdr:from>
    <xdr:to>
      <xdr:col>15</xdr:col>
      <xdr:colOff>572503</xdr:colOff>
      <xdr:row>3</xdr:row>
      <xdr:rowOff>160421</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661232" y="59656"/>
          <a:ext cx="1112421" cy="73894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14</xdr:col>
      <xdr:colOff>170447</xdr:colOff>
      <xdr:row>3</xdr:row>
      <xdr:rowOff>180473</xdr:rowOff>
    </xdr:from>
    <xdr:to>
      <xdr:col>16</xdr:col>
      <xdr:colOff>501316</xdr:colOff>
      <xdr:row>5</xdr:row>
      <xdr:rowOff>0</xdr:rowOff>
    </xdr:to>
    <xdr:sp macro="" textlink="">
      <xdr:nvSpPr>
        <xdr:cNvPr id="3" name="Left Arrow 2"/>
        <xdr:cNvSpPr/>
      </xdr:nvSpPr>
      <xdr:spPr>
        <a:xfrm>
          <a:off x="8761997" y="818648"/>
          <a:ext cx="1550069" cy="1057777"/>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UNLOCK SHEET</a:t>
          </a:r>
        </a:p>
      </xdr:txBody>
    </xdr:sp>
    <xdr:clientData/>
  </xdr:twoCellAnchor>
</xdr:wsDr>
</file>

<file path=xl/drawings/drawing155.xml><?xml version="1.0" encoding="utf-8"?>
<xdr:wsDr xmlns:xdr="http://schemas.openxmlformats.org/drawingml/2006/spreadsheetDrawing" xmlns:a="http://schemas.openxmlformats.org/drawingml/2006/main">
  <xdr:twoCellAnchor>
    <xdr:from>
      <xdr:col>14</xdr:col>
      <xdr:colOff>69682</xdr:colOff>
      <xdr:row>0</xdr:row>
      <xdr:rowOff>59656</xdr:rowOff>
    </xdr:from>
    <xdr:to>
      <xdr:col>15</xdr:col>
      <xdr:colOff>572503</xdr:colOff>
      <xdr:row>2</xdr:row>
      <xdr:rowOff>160421</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692314" y="59656"/>
          <a:ext cx="1114426" cy="732423"/>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14</xdr:col>
      <xdr:colOff>170447</xdr:colOff>
      <xdr:row>2</xdr:row>
      <xdr:rowOff>180473</xdr:rowOff>
    </xdr:from>
    <xdr:to>
      <xdr:col>16</xdr:col>
      <xdr:colOff>501316</xdr:colOff>
      <xdr:row>5</xdr:row>
      <xdr:rowOff>0</xdr:rowOff>
    </xdr:to>
    <xdr:sp macro="" textlink="">
      <xdr:nvSpPr>
        <xdr:cNvPr id="3" name="Left Arrow 2"/>
        <xdr:cNvSpPr/>
      </xdr:nvSpPr>
      <xdr:spPr>
        <a:xfrm>
          <a:off x="8793079" y="812131"/>
          <a:ext cx="1554079" cy="1072816"/>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UNLOCK SHEET</a:t>
          </a:r>
        </a:p>
      </xdr:txBody>
    </xdr:sp>
    <xdr:clientData/>
  </xdr:twoCellAnchor>
</xdr:wsDr>
</file>

<file path=xl/drawings/drawing156.xml><?xml version="1.0" encoding="utf-8"?>
<xdr:wsDr xmlns:xdr="http://schemas.openxmlformats.org/drawingml/2006/spreadsheetDrawing" xmlns:a="http://schemas.openxmlformats.org/drawingml/2006/main">
  <xdr:twoCellAnchor>
    <xdr:from>
      <xdr:col>14</xdr:col>
      <xdr:colOff>69682</xdr:colOff>
      <xdr:row>1</xdr:row>
      <xdr:rowOff>59656</xdr:rowOff>
    </xdr:from>
    <xdr:to>
      <xdr:col>15</xdr:col>
      <xdr:colOff>572503</xdr:colOff>
      <xdr:row>3</xdr:row>
      <xdr:rowOff>160421</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746957" y="383506"/>
          <a:ext cx="1112421" cy="73894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14</xdr:col>
      <xdr:colOff>170447</xdr:colOff>
      <xdr:row>3</xdr:row>
      <xdr:rowOff>180473</xdr:rowOff>
    </xdr:from>
    <xdr:to>
      <xdr:col>16</xdr:col>
      <xdr:colOff>501316</xdr:colOff>
      <xdr:row>5</xdr:row>
      <xdr:rowOff>0</xdr:rowOff>
    </xdr:to>
    <xdr:sp macro="" textlink="">
      <xdr:nvSpPr>
        <xdr:cNvPr id="3" name="Left Arrow 2"/>
        <xdr:cNvSpPr/>
      </xdr:nvSpPr>
      <xdr:spPr>
        <a:xfrm>
          <a:off x="8847722" y="1142498"/>
          <a:ext cx="1550069" cy="772027"/>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UNLOCK SHEET</a:t>
          </a:r>
        </a:p>
      </xdr:txBody>
    </xdr:sp>
    <xdr:clientData/>
  </xdr:twoCellAnchor>
</xdr:wsDr>
</file>

<file path=xl/drawings/drawing157.xml><?xml version="1.0" encoding="utf-8"?>
<xdr:wsDr xmlns:xdr="http://schemas.openxmlformats.org/drawingml/2006/spreadsheetDrawing" xmlns:a="http://schemas.openxmlformats.org/drawingml/2006/main">
  <xdr:twoCellAnchor>
    <xdr:from>
      <xdr:col>14</xdr:col>
      <xdr:colOff>69682</xdr:colOff>
      <xdr:row>1</xdr:row>
      <xdr:rowOff>59656</xdr:rowOff>
    </xdr:from>
    <xdr:to>
      <xdr:col>15</xdr:col>
      <xdr:colOff>521369</xdr:colOff>
      <xdr:row>3</xdr:row>
      <xdr:rowOff>150395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772524" y="380498"/>
          <a:ext cx="1063292" cy="722397"/>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14</xdr:col>
      <xdr:colOff>170447</xdr:colOff>
      <xdr:row>3</xdr:row>
      <xdr:rowOff>180473</xdr:rowOff>
    </xdr:from>
    <xdr:to>
      <xdr:col>16</xdr:col>
      <xdr:colOff>501316</xdr:colOff>
      <xdr:row>5</xdr:row>
      <xdr:rowOff>0</xdr:rowOff>
    </xdr:to>
    <xdr:sp macro="" textlink="">
      <xdr:nvSpPr>
        <xdr:cNvPr id="3" name="Left Arrow 2"/>
        <xdr:cNvSpPr/>
      </xdr:nvSpPr>
      <xdr:spPr>
        <a:xfrm>
          <a:off x="8847722" y="1142498"/>
          <a:ext cx="1550069" cy="772027"/>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UNLOCK SHEET</a:t>
          </a:r>
        </a:p>
      </xdr:txBody>
    </xdr:sp>
    <xdr:clientData/>
  </xdr:twoCellAnchor>
</xdr:wsDr>
</file>

<file path=xl/drawings/drawing158.xml><?xml version="1.0" encoding="utf-8"?>
<xdr:wsDr xmlns:xdr="http://schemas.openxmlformats.org/drawingml/2006/spreadsheetDrawing" xmlns:a="http://schemas.openxmlformats.org/drawingml/2006/main">
  <xdr:twoCellAnchor>
    <xdr:from>
      <xdr:col>14</xdr:col>
      <xdr:colOff>95250</xdr:colOff>
      <xdr:row>0</xdr:row>
      <xdr:rowOff>142875</xdr:rowOff>
    </xdr:from>
    <xdr:to>
      <xdr:col>16</xdr:col>
      <xdr:colOff>85724</xdr:colOff>
      <xdr:row>3</xdr:row>
      <xdr:rowOff>133350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7410450" y="142875"/>
          <a:ext cx="1209674" cy="8191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59.xml><?xml version="1.0" encoding="utf-8"?>
<xdr:wsDr xmlns:xdr="http://schemas.openxmlformats.org/drawingml/2006/spreadsheetDrawing" xmlns:a="http://schemas.openxmlformats.org/drawingml/2006/main">
  <xdr:twoCellAnchor>
    <xdr:from>
      <xdr:col>31</xdr:col>
      <xdr:colOff>142875</xdr:colOff>
      <xdr:row>0</xdr:row>
      <xdr:rowOff>114300</xdr:rowOff>
    </xdr:from>
    <xdr:to>
      <xdr:col>33</xdr:col>
      <xdr:colOff>310817</xdr:colOff>
      <xdr:row>3</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13449300" y="114300"/>
          <a:ext cx="1387142" cy="922422"/>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30</xdr:col>
      <xdr:colOff>76200</xdr:colOff>
      <xdr:row>0</xdr:row>
      <xdr:rowOff>0</xdr:rowOff>
    </xdr:from>
    <xdr:to>
      <xdr:col>31</xdr:col>
      <xdr:colOff>58738</xdr:colOff>
      <xdr:row>1</xdr:row>
      <xdr:rowOff>77788</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11734800" y="638175"/>
          <a:ext cx="592138" cy="51593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160.xml><?xml version="1.0" encoding="utf-8"?>
<xdr:wsDr xmlns:xdr="http://schemas.openxmlformats.org/drawingml/2006/spreadsheetDrawing" xmlns:a="http://schemas.openxmlformats.org/drawingml/2006/main">
  <xdr:twoCellAnchor>
    <xdr:from>
      <xdr:col>8</xdr:col>
      <xdr:colOff>95250</xdr:colOff>
      <xdr:row>3</xdr:row>
      <xdr:rowOff>152400</xdr:rowOff>
    </xdr:from>
    <xdr:to>
      <xdr:col>9</xdr:col>
      <xdr:colOff>548942</xdr:colOff>
      <xdr:row>3</xdr:row>
      <xdr:rowOff>874797</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6972300" y="657225"/>
          <a:ext cx="1063292" cy="722397"/>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61.xml><?xml version="1.0" encoding="utf-8"?>
<xdr:wsDr xmlns:xdr="http://schemas.openxmlformats.org/drawingml/2006/spreadsheetDrawing" xmlns:a="http://schemas.openxmlformats.org/drawingml/2006/main">
  <xdr:twoCellAnchor>
    <xdr:from>
      <xdr:col>16</xdr:col>
      <xdr:colOff>180474</xdr:colOff>
      <xdr:row>0</xdr:row>
      <xdr:rowOff>220579</xdr:rowOff>
    </xdr:from>
    <xdr:to>
      <xdr:col>16</xdr:col>
      <xdr:colOff>922422</xdr:colOff>
      <xdr:row>2</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9344527" y="220579"/>
          <a:ext cx="741948" cy="561474"/>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162.xml><?xml version="1.0" encoding="utf-8"?>
<xdr:wsDr xmlns:xdr="http://schemas.openxmlformats.org/drawingml/2006/spreadsheetDrawing" xmlns:a="http://schemas.openxmlformats.org/drawingml/2006/main">
  <xdr:twoCellAnchor>
    <xdr:from>
      <xdr:col>6</xdr:col>
      <xdr:colOff>342900</xdr:colOff>
      <xdr:row>1</xdr:row>
      <xdr:rowOff>219075</xdr:rowOff>
    </xdr:from>
    <xdr:to>
      <xdr:col>8</xdr:col>
      <xdr:colOff>476250</xdr:colOff>
      <xdr:row>4</xdr:row>
      <xdr:rowOff>285750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600-000002000000}"/>
            </a:ext>
          </a:extLst>
        </xdr:cNvPr>
        <xdr:cNvSpPr/>
      </xdr:nvSpPr>
      <xdr:spPr>
        <a:xfrm>
          <a:off x="7029450" y="428625"/>
          <a:ext cx="1352550" cy="9715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63.xml><?xml version="1.0" encoding="utf-8"?>
<xdr:wsDr xmlns:xdr="http://schemas.openxmlformats.org/drawingml/2006/spreadsheetDrawing" xmlns:a="http://schemas.openxmlformats.org/drawingml/2006/main">
  <xdr:twoCellAnchor>
    <xdr:from>
      <xdr:col>11</xdr:col>
      <xdr:colOff>428625</xdr:colOff>
      <xdr:row>3</xdr:row>
      <xdr:rowOff>1</xdr:rowOff>
    </xdr:from>
    <xdr:to>
      <xdr:col>13</xdr:col>
      <xdr:colOff>314325</xdr:colOff>
      <xdr:row>5</xdr:row>
      <xdr:rowOff>133351</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900-000002000000}"/>
            </a:ext>
          </a:extLst>
        </xdr:cNvPr>
        <xdr:cNvSpPr/>
      </xdr:nvSpPr>
      <xdr:spPr>
        <a:xfrm>
          <a:off x="7019925" y="762001"/>
          <a:ext cx="1104900" cy="6667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64.xml><?xml version="1.0" encoding="utf-8"?>
<xdr:wsDr xmlns:xdr="http://schemas.openxmlformats.org/drawingml/2006/spreadsheetDrawing" xmlns:a="http://schemas.openxmlformats.org/drawingml/2006/main">
  <xdr:twoCellAnchor>
    <xdr:from>
      <xdr:col>11</xdr:col>
      <xdr:colOff>428625</xdr:colOff>
      <xdr:row>3</xdr:row>
      <xdr:rowOff>1</xdr:rowOff>
    </xdr:from>
    <xdr:to>
      <xdr:col>13</xdr:col>
      <xdr:colOff>314325</xdr:colOff>
      <xdr:row>5</xdr:row>
      <xdr:rowOff>133351</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900-000002000000}"/>
            </a:ext>
          </a:extLst>
        </xdr:cNvPr>
        <xdr:cNvSpPr/>
      </xdr:nvSpPr>
      <xdr:spPr>
        <a:xfrm>
          <a:off x="7019925" y="1019176"/>
          <a:ext cx="1104900" cy="6667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65.xml><?xml version="1.0" encoding="utf-8"?>
<xdr:wsDr xmlns:xdr="http://schemas.openxmlformats.org/drawingml/2006/spreadsheetDrawing" xmlns:a="http://schemas.openxmlformats.org/drawingml/2006/main">
  <xdr:twoCellAnchor>
    <xdr:from>
      <xdr:col>17</xdr:col>
      <xdr:colOff>122157</xdr:colOff>
      <xdr:row>1</xdr:row>
      <xdr:rowOff>106912</xdr:rowOff>
    </xdr:from>
    <xdr:to>
      <xdr:col>17</xdr:col>
      <xdr:colOff>1399590</xdr:colOff>
      <xdr:row>4</xdr:row>
      <xdr:rowOff>97193</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9851264" y="398494"/>
          <a:ext cx="1277433" cy="835867"/>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166.xml><?xml version="1.0" encoding="utf-8"?>
<xdr:wsDr xmlns:xdr="http://schemas.openxmlformats.org/drawingml/2006/spreadsheetDrawing" xmlns:a="http://schemas.openxmlformats.org/drawingml/2006/main">
  <xdr:twoCellAnchor>
    <xdr:from>
      <xdr:col>7</xdr:col>
      <xdr:colOff>161925</xdr:colOff>
      <xdr:row>0</xdr:row>
      <xdr:rowOff>152399</xdr:rowOff>
    </xdr:from>
    <xdr:to>
      <xdr:col>9</xdr:col>
      <xdr:colOff>476250</xdr:colOff>
      <xdr:row>5</xdr:row>
      <xdr:rowOff>142874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F00-000002000000}"/>
            </a:ext>
          </a:extLst>
        </xdr:cNvPr>
        <xdr:cNvSpPr/>
      </xdr:nvSpPr>
      <xdr:spPr>
        <a:xfrm>
          <a:off x="7134225" y="409574"/>
          <a:ext cx="1533525" cy="9429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67.xml><?xml version="1.0" encoding="utf-8"?>
<xdr:wsDr xmlns:xdr="http://schemas.openxmlformats.org/drawingml/2006/spreadsheetDrawing" xmlns:a="http://schemas.openxmlformats.org/drawingml/2006/main">
  <xdr:twoCellAnchor>
    <xdr:from>
      <xdr:col>7</xdr:col>
      <xdr:colOff>161925</xdr:colOff>
      <xdr:row>2</xdr:row>
      <xdr:rowOff>190500</xdr:rowOff>
    </xdr:from>
    <xdr:to>
      <xdr:col>9</xdr:col>
      <xdr:colOff>476250</xdr:colOff>
      <xdr:row>6</xdr:row>
      <xdr:rowOff>171450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F00-000002000000}"/>
            </a:ext>
          </a:extLst>
        </xdr:cNvPr>
        <xdr:cNvSpPr/>
      </xdr:nvSpPr>
      <xdr:spPr>
        <a:xfrm>
          <a:off x="7058025" y="1752600"/>
          <a:ext cx="1533525" cy="9334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68.xml><?xml version="1.0" encoding="utf-8"?>
<xdr:wsDr xmlns:xdr="http://schemas.openxmlformats.org/drawingml/2006/spreadsheetDrawing" xmlns:a="http://schemas.openxmlformats.org/drawingml/2006/main">
  <xdr:twoCellAnchor>
    <xdr:from>
      <xdr:col>23</xdr:col>
      <xdr:colOff>0</xdr:colOff>
      <xdr:row>4</xdr:row>
      <xdr:rowOff>0</xdr:rowOff>
    </xdr:from>
    <xdr:to>
      <xdr:col>25</xdr:col>
      <xdr:colOff>314325</xdr:colOff>
      <xdr:row>8</xdr:row>
      <xdr:rowOff>76199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700-000002000000}"/>
            </a:ext>
          </a:extLst>
        </xdr:cNvPr>
        <xdr:cNvSpPr/>
      </xdr:nvSpPr>
      <xdr:spPr>
        <a:xfrm>
          <a:off x="10125075" y="8953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69.xml><?xml version="1.0" encoding="utf-8"?>
<xdr:wsDr xmlns:xdr="http://schemas.openxmlformats.org/drawingml/2006/spreadsheetDrawing" xmlns:a="http://schemas.openxmlformats.org/drawingml/2006/main">
  <xdr:twoCellAnchor>
    <xdr:from>
      <xdr:col>25</xdr:col>
      <xdr:colOff>209550</xdr:colOff>
      <xdr:row>1</xdr:row>
      <xdr:rowOff>209551</xdr:rowOff>
    </xdr:from>
    <xdr:to>
      <xdr:col>27</xdr:col>
      <xdr:colOff>171450</xdr:colOff>
      <xdr:row>5</xdr:row>
      <xdr:rowOff>38101</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800-000002000000}"/>
            </a:ext>
          </a:extLst>
        </xdr:cNvPr>
        <xdr:cNvSpPr/>
      </xdr:nvSpPr>
      <xdr:spPr>
        <a:xfrm>
          <a:off x="9515475" y="371476"/>
          <a:ext cx="1181100" cy="7810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114299</xdr:colOff>
      <xdr:row>0</xdr:row>
      <xdr:rowOff>0</xdr:rowOff>
    </xdr:from>
    <xdr:to>
      <xdr:col>22</xdr:col>
      <xdr:colOff>390524</xdr:colOff>
      <xdr:row>2</xdr:row>
      <xdr:rowOff>7938</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8869362" y="0"/>
          <a:ext cx="887412" cy="51593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170.xml><?xml version="1.0" encoding="utf-8"?>
<xdr:wsDr xmlns:xdr="http://schemas.openxmlformats.org/drawingml/2006/spreadsheetDrawing" xmlns:a="http://schemas.openxmlformats.org/drawingml/2006/main">
  <xdr:twoCellAnchor>
    <xdr:from>
      <xdr:col>8</xdr:col>
      <xdr:colOff>0</xdr:colOff>
      <xdr:row>3</xdr:row>
      <xdr:rowOff>0</xdr:rowOff>
    </xdr:from>
    <xdr:to>
      <xdr:col>10</xdr:col>
      <xdr:colOff>314325</xdr:colOff>
      <xdr:row>8</xdr:row>
      <xdr:rowOff>152399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900-000002000000}"/>
            </a:ext>
          </a:extLst>
        </xdr:cNvPr>
        <xdr:cNvSpPr/>
      </xdr:nvSpPr>
      <xdr:spPr>
        <a:xfrm>
          <a:off x="9753600" y="5238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71.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314325</xdr:colOff>
      <xdr:row>4</xdr:row>
      <xdr:rowOff>285749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A00-000002000000}"/>
            </a:ext>
          </a:extLst>
        </xdr:cNvPr>
        <xdr:cNvSpPr/>
      </xdr:nvSpPr>
      <xdr:spPr>
        <a:xfrm>
          <a:off x="7372350" y="4000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4</xdr:col>
      <xdr:colOff>0</xdr:colOff>
      <xdr:row>1</xdr:row>
      <xdr:rowOff>0</xdr:rowOff>
    </xdr:from>
    <xdr:to>
      <xdr:col>6</xdr:col>
      <xdr:colOff>314325</xdr:colOff>
      <xdr:row>3</xdr:row>
      <xdr:rowOff>266699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B00-000002000000}"/>
            </a:ext>
          </a:extLst>
        </xdr:cNvPr>
        <xdr:cNvSpPr/>
      </xdr:nvSpPr>
      <xdr:spPr>
        <a:xfrm>
          <a:off x="7324725" y="2381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73.xml><?xml version="1.0" encoding="utf-8"?>
<xdr:wsDr xmlns:xdr="http://schemas.openxmlformats.org/drawingml/2006/spreadsheetDrawing" xmlns:a="http://schemas.openxmlformats.org/drawingml/2006/main">
  <xdr:twoCellAnchor>
    <xdr:from>
      <xdr:col>3</xdr:col>
      <xdr:colOff>542925</xdr:colOff>
      <xdr:row>0</xdr:row>
      <xdr:rowOff>142875</xdr:rowOff>
    </xdr:from>
    <xdr:to>
      <xdr:col>6</xdr:col>
      <xdr:colOff>247650</xdr:colOff>
      <xdr:row>3</xdr:row>
      <xdr:rowOff>247649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C00-000002000000}"/>
            </a:ext>
          </a:extLst>
        </xdr:cNvPr>
        <xdr:cNvSpPr/>
      </xdr:nvSpPr>
      <xdr:spPr>
        <a:xfrm>
          <a:off x="6724650" y="1428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74.xml><?xml version="1.0" encoding="utf-8"?>
<xdr:wsDr xmlns:xdr="http://schemas.openxmlformats.org/drawingml/2006/spreadsheetDrawing" xmlns:a="http://schemas.openxmlformats.org/drawingml/2006/main">
  <xdr:twoCellAnchor>
    <xdr:from>
      <xdr:col>6</xdr:col>
      <xdr:colOff>28575</xdr:colOff>
      <xdr:row>1</xdr:row>
      <xdr:rowOff>0</xdr:rowOff>
    </xdr:from>
    <xdr:to>
      <xdr:col>8</xdr:col>
      <xdr:colOff>342900</xdr:colOff>
      <xdr:row>3</xdr:row>
      <xdr:rowOff>228599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D00-000002000000}"/>
            </a:ext>
          </a:extLst>
        </xdr:cNvPr>
        <xdr:cNvSpPr/>
      </xdr:nvSpPr>
      <xdr:spPr>
        <a:xfrm>
          <a:off x="7210425" y="2571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75.xml><?xml version="1.0" encoding="utf-8"?>
<xdr:wsDr xmlns:xdr="http://schemas.openxmlformats.org/drawingml/2006/spreadsheetDrawing" xmlns:a="http://schemas.openxmlformats.org/drawingml/2006/main">
  <xdr:twoCellAnchor>
    <xdr:from>
      <xdr:col>5</xdr:col>
      <xdr:colOff>533400</xdr:colOff>
      <xdr:row>0</xdr:row>
      <xdr:rowOff>228600</xdr:rowOff>
    </xdr:from>
    <xdr:to>
      <xdr:col>8</xdr:col>
      <xdr:colOff>238125</xdr:colOff>
      <xdr:row>3</xdr:row>
      <xdr:rowOff>152399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E00-000002000000}"/>
            </a:ext>
          </a:extLst>
        </xdr:cNvPr>
        <xdr:cNvSpPr/>
      </xdr:nvSpPr>
      <xdr:spPr>
        <a:xfrm>
          <a:off x="6915150" y="2286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76.xml><?xml version="1.0" encoding="utf-8"?>
<xdr:wsDr xmlns:xdr="http://schemas.openxmlformats.org/drawingml/2006/spreadsheetDrawing" xmlns:a="http://schemas.openxmlformats.org/drawingml/2006/main">
  <xdr:twoCellAnchor>
    <xdr:from>
      <xdr:col>11</xdr:col>
      <xdr:colOff>133350</xdr:colOff>
      <xdr:row>1</xdr:row>
      <xdr:rowOff>0</xdr:rowOff>
    </xdr:from>
    <xdr:to>
      <xdr:col>13</xdr:col>
      <xdr:colOff>228600</xdr:colOff>
      <xdr:row>4</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F00-000002000000}"/>
            </a:ext>
          </a:extLst>
        </xdr:cNvPr>
        <xdr:cNvSpPr/>
      </xdr:nvSpPr>
      <xdr:spPr>
        <a:xfrm>
          <a:off x="6800850" y="266700"/>
          <a:ext cx="1314450" cy="8001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77.xml><?xml version="1.0" encoding="utf-8"?>
<xdr:wsDr xmlns:xdr="http://schemas.openxmlformats.org/drawingml/2006/spreadsheetDrawing" xmlns:a="http://schemas.openxmlformats.org/drawingml/2006/main">
  <xdr:twoCellAnchor>
    <xdr:from>
      <xdr:col>22</xdr:col>
      <xdr:colOff>0</xdr:colOff>
      <xdr:row>1</xdr:row>
      <xdr:rowOff>0</xdr:rowOff>
    </xdr:from>
    <xdr:to>
      <xdr:col>24</xdr:col>
      <xdr:colOff>228600</xdr:colOff>
      <xdr:row>4</xdr:row>
      <xdr:rowOff>95250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000-000002000000}"/>
            </a:ext>
          </a:extLst>
        </xdr:cNvPr>
        <xdr:cNvSpPr/>
      </xdr:nvSpPr>
      <xdr:spPr>
        <a:xfrm>
          <a:off x="7229475" y="352425"/>
          <a:ext cx="1447800" cy="8667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25</xdr:col>
      <xdr:colOff>171450</xdr:colOff>
      <xdr:row>1</xdr:row>
      <xdr:rowOff>114300</xdr:rowOff>
    </xdr:from>
    <xdr:to>
      <xdr:col>30</xdr:col>
      <xdr:colOff>28575</xdr:colOff>
      <xdr:row>5</xdr:row>
      <xdr:rowOff>123825</xdr:rowOff>
    </xdr:to>
    <xdr:sp macro="" textlink="">
      <xdr:nvSpPr>
        <xdr:cNvPr id="3" name="Left Arrow 2"/>
        <xdr:cNvSpPr/>
      </xdr:nvSpPr>
      <xdr:spPr>
        <a:xfrm>
          <a:off x="9315450" y="409575"/>
          <a:ext cx="2295525" cy="942975"/>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CHOICE TC ORIGINAL/DUPLICATE</a:t>
          </a: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12</xdr:col>
      <xdr:colOff>447675</xdr:colOff>
      <xdr:row>1</xdr:row>
      <xdr:rowOff>76200</xdr:rowOff>
    </xdr:from>
    <xdr:to>
      <xdr:col>15</xdr:col>
      <xdr:colOff>152400</xdr:colOff>
      <xdr:row>4</xdr:row>
      <xdr:rowOff>180974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100-000002000000}"/>
            </a:ext>
          </a:extLst>
        </xdr:cNvPr>
        <xdr:cNvSpPr/>
      </xdr:nvSpPr>
      <xdr:spPr>
        <a:xfrm>
          <a:off x="6934200" y="4095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79.xml><?xml version="1.0" encoding="utf-8"?>
<xdr:wsDr xmlns:xdr="http://schemas.openxmlformats.org/drawingml/2006/spreadsheetDrawing" xmlns:a="http://schemas.openxmlformats.org/drawingml/2006/main">
  <xdr:twoCellAnchor>
    <xdr:from>
      <xdr:col>7</xdr:col>
      <xdr:colOff>552450</xdr:colOff>
      <xdr:row>1</xdr:row>
      <xdr:rowOff>9525</xdr:rowOff>
    </xdr:from>
    <xdr:to>
      <xdr:col>10</xdr:col>
      <xdr:colOff>257175</xdr:colOff>
      <xdr:row>4</xdr:row>
      <xdr:rowOff>171449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200-000002000000}"/>
            </a:ext>
          </a:extLst>
        </xdr:cNvPr>
        <xdr:cNvSpPr/>
      </xdr:nvSpPr>
      <xdr:spPr>
        <a:xfrm>
          <a:off x="7038975" y="3048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28</xdr:col>
      <xdr:colOff>600075</xdr:colOff>
      <xdr:row>0</xdr:row>
      <xdr:rowOff>0</xdr:rowOff>
    </xdr:from>
    <xdr:to>
      <xdr:col>31</xdr:col>
      <xdr:colOff>581024</xdr:colOff>
      <xdr:row>1</xdr:row>
      <xdr:rowOff>171450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13925550" y="800100"/>
          <a:ext cx="1809749" cy="5429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180.xml><?xml version="1.0" encoding="utf-8"?>
<xdr:wsDr xmlns:xdr="http://schemas.openxmlformats.org/drawingml/2006/spreadsheetDrawing" xmlns:a="http://schemas.openxmlformats.org/drawingml/2006/main">
  <xdr:twoCellAnchor>
    <xdr:from>
      <xdr:col>7</xdr:col>
      <xdr:colOff>542925</xdr:colOff>
      <xdr:row>1</xdr:row>
      <xdr:rowOff>114300</xdr:rowOff>
    </xdr:from>
    <xdr:to>
      <xdr:col>10</xdr:col>
      <xdr:colOff>247650</xdr:colOff>
      <xdr:row>5</xdr:row>
      <xdr:rowOff>38099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300-000002000000}"/>
            </a:ext>
          </a:extLst>
        </xdr:cNvPr>
        <xdr:cNvSpPr/>
      </xdr:nvSpPr>
      <xdr:spPr>
        <a:xfrm>
          <a:off x="7058025" y="3714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81.xml><?xml version="1.0" encoding="utf-8"?>
<xdr:wsDr xmlns:xdr="http://schemas.openxmlformats.org/drawingml/2006/spreadsheetDrawing" xmlns:a="http://schemas.openxmlformats.org/drawingml/2006/main">
  <xdr:twoCellAnchor editAs="oneCell">
    <xdr:from>
      <xdr:col>10</xdr:col>
      <xdr:colOff>0</xdr:colOff>
      <xdr:row>4</xdr:row>
      <xdr:rowOff>0</xdr:rowOff>
    </xdr:from>
    <xdr:to>
      <xdr:col>12</xdr:col>
      <xdr:colOff>426863</xdr:colOff>
      <xdr:row>6</xdr:row>
      <xdr:rowOff>263738</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0410825" y="1266825"/>
          <a:ext cx="1646063" cy="987638"/>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10</xdr:col>
      <xdr:colOff>0</xdr:colOff>
      <xdr:row>5</xdr:row>
      <xdr:rowOff>0</xdr:rowOff>
    </xdr:from>
    <xdr:to>
      <xdr:col>12</xdr:col>
      <xdr:colOff>420766</xdr:colOff>
      <xdr:row>8</xdr:row>
      <xdr:rowOff>145649</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0410825" y="1628775"/>
          <a:ext cx="1639966" cy="1231499"/>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314325</xdr:colOff>
      <xdr:row>4</xdr:row>
      <xdr:rowOff>1123949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0B00-000011000000}"/>
            </a:ext>
          </a:extLst>
        </xdr:cNvPr>
        <xdr:cNvSpPr/>
      </xdr:nvSpPr>
      <xdr:spPr>
        <a:xfrm>
          <a:off x="10410825" y="1266825"/>
          <a:ext cx="1533525" cy="112394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84.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190501</xdr:colOff>
      <xdr:row>5</xdr:row>
      <xdr:rowOff>161925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400-000002000000}"/>
            </a:ext>
          </a:extLst>
        </xdr:cNvPr>
        <xdr:cNvSpPr/>
      </xdr:nvSpPr>
      <xdr:spPr>
        <a:xfrm>
          <a:off x="9772650" y="514350"/>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85.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190501</xdr:colOff>
      <xdr:row>3</xdr:row>
      <xdr:rowOff>209550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500-000002000000}"/>
            </a:ext>
          </a:extLst>
        </xdr:cNvPr>
        <xdr:cNvSpPr/>
      </xdr:nvSpPr>
      <xdr:spPr>
        <a:xfrm>
          <a:off x="9105900" y="514350"/>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86.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190501</xdr:colOff>
      <xdr:row>5</xdr:row>
      <xdr:rowOff>142875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600-000002000000}"/>
            </a:ext>
          </a:extLst>
        </xdr:cNvPr>
        <xdr:cNvSpPr/>
      </xdr:nvSpPr>
      <xdr:spPr>
        <a:xfrm>
          <a:off x="6724650" y="476250"/>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87.xml><?xml version="1.0" encoding="utf-8"?>
<xdr:wsDr xmlns:xdr="http://schemas.openxmlformats.org/drawingml/2006/spreadsheetDrawing" xmlns:a="http://schemas.openxmlformats.org/drawingml/2006/main">
  <xdr:twoCellAnchor>
    <xdr:from>
      <xdr:col>6</xdr:col>
      <xdr:colOff>0</xdr:colOff>
      <xdr:row>2</xdr:row>
      <xdr:rowOff>0</xdr:rowOff>
    </xdr:from>
    <xdr:to>
      <xdr:col>8</xdr:col>
      <xdr:colOff>190501</xdr:colOff>
      <xdr:row>5</xdr:row>
      <xdr:rowOff>9525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700-000002000000}"/>
            </a:ext>
          </a:extLst>
        </xdr:cNvPr>
        <xdr:cNvSpPr/>
      </xdr:nvSpPr>
      <xdr:spPr>
        <a:xfrm>
          <a:off x="7000875" y="552450"/>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88.xml><?xml version="1.0" encoding="utf-8"?>
<xdr:wsDr xmlns:xdr="http://schemas.openxmlformats.org/drawingml/2006/spreadsheetDrawing" xmlns:a="http://schemas.openxmlformats.org/drawingml/2006/main">
  <xdr:twoCellAnchor>
    <xdr:from>
      <xdr:col>12</xdr:col>
      <xdr:colOff>0</xdr:colOff>
      <xdr:row>2</xdr:row>
      <xdr:rowOff>0</xdr:rowOff>
    </xdr:from>
    <xdr:to>
      <xdr:col>14</xdr:col>
      <xdr:colOff>190501</xdr:colOff>
      <xdr:row>5</xdr:row>
      <xdr:rowOff>9525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800-000002000000}"/>
            </a:ext>
          </a:extLst>
        </xdr:cNvPr>
        <xdr:cNvSpPr/>
      </xdr:nvSpPr>
      <xdr:spPr>
        <a:xfrm>
          <a:off x="7315200" y="514350"/>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89.xml><?xml version="1.0" encoding="utf-8"?>
<xdr:wsDr xmlns:xdr="http://schemas.openxmlformats.org/drawingml/2006/spreadsheetDrawing" xmlns:a="http://schemas.openxmlformats.org/drawingml/2006/main">
  <xdr:twoCellAnchor>
    <xdr:from>
      <xdr:col>9</xdr:col>
      <xdr:colOff>0</xdr:colOff>
      <xdr:row>2</xdr:row>
      <xdr:rowOff>0</xdr:rowOff>
    </xdr:from>
    <xdr:to>
      <xdr:col>11</xdr:col>
      <xdr:colOff>190501</xdr:colOff>
      <xdr:row>3</xdr:row>
      <xdr:rowOff>66675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900-000002000000}"/>
            </a:ext>
          </a:extLst>
        </xdr:cNvPr>
        <xdr:cNvSpPr/>
      </xdr:nvSpPr>
      <xdr:spPr>
        <a:xfrm>
          <a:off x="9429750" y="476250"/>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361950</xdr:colOff>
      <xdr:row>2</xdr:row>
      <xdr:rowOff>9525</xdr:rowOff>
    </xdr:from>
    <xdr:to>
      <xdr:col>13</xdr:col>
      <xdr:colOff>66675</xdr:colOff>
      <xdr:row>4</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800-000002000000}"/>
            </a:ext>
          </a:extLst>
        </xdr:cNvPr>
        <xdr:cNvSpPr/>
      </xdr:nvSpPr>
      <xdr:spPr>
        <a:xfrm>
          <a:off x="7315200" y="723900"/>
          <a:ext cx="1533525" cy="7429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0.xml><?xml version="1.0" encoding="utf-8"?>
<xdr:wsDr xmlns:xdr="http://schemas.openxmlformats.org/drawingml/2006/spreadsheetDrawing" xmlns:a="http://schemas.openxmlformats.org/drawingml/2006/main">
  <xdr:twoCellAnchor>
    <xdr:from>
      <xdr:col>8</xdr:col>
      <xdr:colOff>247650</xdr:colOff>
      <xdr:row>1</xdr:row>
      <xdr:rowOff>95250</xdr:rowOff>
    </xdr:from>
    <xdr:to>
      <xdr:col>10</xdr:col>
      <xdr:colOff>561975</xdr:colOff>
      <xdr:row>4</xdr:row>
      <xdr:rowOff>257174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A00-000002000000}"/>
            </a:ext>
          </a:extLst>
        </xdr:cNvPr>
        <xdr:cNvSpPr/>
      </xdr:nvSpPr>
      <xdr:spPr>
        <a:xfrm>
          <a:off x="6610350" y="3333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10</xdr:col>
      <xdr:colOff>523875</xdr:colOff>
      <xdr:row>1</xdr:row>
      <xdr:rowOff>114300</xdr:rowOff>
    </xdr:from>
    <xdr:to>
      <xdr:col>13</xdr:col>
      <xdr:colOff>66675</xdr:colOff>
      <xdr:row>6</xdr:row>
      <xdr:rowOff>38099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B00-000002000000}"/>
            </a:ext>
          </a:extLst>
        </xdr:cNvPr>
        <xdr:cNvSpPr/>
      </xdr:nvSpPr>
      <xdr:spPr>
        <a:xfrm>
          <a:off x="6515100" y="3524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2.xml><?xml version="1.0" encoding="utf-8"?>
<xdr:wsDr xmlns:xdr="http://schemas.openxmlformats.org/drawingml/2006/spreadsheetDrawing" xmlns:a="http://schemas.openxmlformats.org/drawingml/2006/main">
  <xdr:twoCellAnchor>
    <xdr:from>
      <xdr:col>8</xdr:col>
      <xdr:colOff>552450</xdr:colOff>
      <xdr:row>1</xdr:row>
      <xdr:rowOff>114300</xdr:rowOff>
    </xdr:from>
    <xdr:to>
      <xdr:col>11</xdr:col>
      <xdr:colOff>257175</xdr:colOff>
      <xdr:row>4</xdr:row>
      <xdr:rowOff>257174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C00-000002000000}"/>
            </a:ext>
          </a:extLst>
        </xdr:cNvPr>
        <xdr:cNvSpPr/>
      </xdr:nvSpPr>
      <xdr:spPr>
        <a:xfrm>
          <a:off x="6419850" y="2762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3.xml><?xml version="1.0" encoding="utf-8"?>
<xdr:wsDr xmlns:xdr="http://schemas.openxmlformats.org/drawingml/2006/spreadsheetDrawing" xmlns:a="http://schemas.openxmlformats.org/drawingml/2006/main">
  <xdr:twoCellAnchor>
    <xdr:from>
      <xdr:col>4</xdr:col>
      <xdr:colOff>247649</xdr:colOff>
      <xdr:row>2</xdr:row>
      <xdr:rowOff>0</xdr:rowOff>
    </xdr:from>
    <xdr:to>
      <xdr:col>5</xdr:col>
      <xdr:colOff>1047750</xdr:colOff>
      <xdr:row>4</xdr:row>
      <xdr:rowOff>171450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D00-000002000000}"/>
            </a:ext>
          </a:extLst>
        </xdr:cNvPr>
        <xdr:cNvSpPr/>
      </xdr:nvSpPr>
      <xdr:spPr>
        <a:xfrm>
          <a:off x="6886574" y="523875"/>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4.xml><?xml version="1.0" encoding="utf-8"?>
<xdr:wsDr xmlns:xdr="http://schemas.openxmlformats.org/drawingml/2006/spreadsheetDrawing" xmlns:a="http://schemas.openxmlformats.org/drawingml/2006/main">
  <xdr:twoCellAnchor>
    <xdr:from>
      <xdr:col>9</xdr:col>
      <xdr:colOff>523875</xdr:colOff>
      <xdr:row>2</xdr:row>
      <xdr:rowOff>171450</xdr:rowOff>
    </xdr:from>
    <xdr:to>
      <xdr:col>12</xdr:col>
      <xdr:colOff>228600</xdr:colOff>
      <xdr:row>5</xdr:row>
      <xdr:rowOff>200024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E00-000002000000}"/>
            </a:ext>
          </a:extLst>
        </xdr:cNvPr>
        <xdr:cNvSpPr/>
      </xdr:nvSpPr>
      <xdr:spPr>
        <a:xfrm>
          <a:off x="6410325" y="7239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314325</xdr:colOff>
      <xdr:row>4</xdr:row>
      <xdr:rowOff>266699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F00-000002000000}"/>
            </a:ext>
          </a:extLst>
        </xdr:cNvPr>
        <xdr:cNvSpPr/>
      </xdr:nvSpPr>
      <xdr:spPr>
        <a:xfrm>
          <a:off x="6553200" y="9144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10</xdr:col>
      <xdr:colOff>0</xdr:colOff>
      <xdr:row>5</xdr:row>
      <xdr:rowOff>0</xdr:rowOff>
    </xdr:from>
    <xdr:to>
      <xdr:col>12</xdr:col>
      <xdr:colOff>314325</xdr:colOff>
      <xdr:row>8</xdr:row>
      <xdr:rowOff>76199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7000-000002000000}"/>
            </a:ext>
          </a:extLst>
        </xdr:cNvPr>
        <xdr:cNvSpPr/>
      </xdr:nvSpPr>
      <xdr:spPr>
        <a:xfrm>
          <a:off x="7334250" y="13335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12</xdr:col>
      <xdr:colOff>0</xdr:colOff>
      <xdr:row>4</xdr:row>
      <xdr:rowOff>0</xdr:rowOff>
    </xdr:from>
    <xdr:to>
      <xdr:col>14</xdr:col>
      <xdr:colOff>190501</xdr:colOff>
      <xdr:row>4</xdr:row>
      <xdr:rowOff>857250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7100-000002000000}"/>
            </a:ext>
          </a:extLst>
        </xdr:cNvPr>
        <xdr:cNvSpPr/>
      </xdr:nvSpPr>
      <xdr:spPr>
        <a:xfrm>
          <a:off x="9010650" y="1247775"/>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8.xml><?xml version="1.0" encoding="utf-8"?>
<xdr:wsDr xmlns:xdr="http://schemas.openxmlformats.org/drawingml/2006/spreadsheetDrawing" xmlns:a="http://schemas.openxmlformats.org/drawingml/2006/main">
  <xdr:twoCellAnchor>
    <xdr:from>
      <xdr:col>8</xdr:col>
      <xdr:colOff>0</xdr:colOff>
      <xdr:row>4</xdr:row>
      <xdr:rowOff>0</xdr:rowOff>
    </xdr:from>
    <xdr:to>
      <xdr:col>10</xdr:col>
      <xdr:colOff>190501</xdr:colOff>
      <xdr:row>4</xdr:row>
      <xdr:rowOff>857250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7200-000002000000}"/>
            </a:ext>
          </a:extLst>
        </xdr:cNvPr>
        <xdr:cNvSpPr/>
      </xdr:nvSpPr>
      <xdr:spPr>
        <a:xfrm>
          <a:off x="8982075" y="1095375"/>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199.xml><?xml version="1.0" encoding="utf-8"?>
<xdr:wsDr xmlns:xdr="http://schemas.openxmlformats.org/drawingml/2006/spreadsheetDrawing" xmlns:a="http://schemas.openxmlformats.org/drawingml/2006/main">
  <xdr:twoCellAnchor>
    <xdr:from>
      <xdr:col>12</xdr:col>
      <xdr:colOff>0</xdr:colOff>
      <xdr:row>4</xdr:row>
      <xdr:rowOff>0</xdr:rowOff>
    </xdr:from>
    <xdr:to>
      <xdr:col>14</xdr:col>
      <xdr:colOff>190501</xdr:colOff>
      <xdr:row>4</xdr:row>
      <xdr:rowOff>857250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7300-000002000000}"/>
            </a:ext>
          </a:extLst>
        </xdr:cNvPr>
        <xdr:cNvSpPr/>
      </xdr:nvSpPr>
      <xdr:spPr>
        <a:xfrm>
          <a:off x="10315575" y="1066800"/>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69682</xdr:colOff>
      <xdr:row>0</xdr:row>
      <xdr:rowOff>59656</xdr:rowOff>
    </xdr:from>
    <xdr:to>
      <xdr:col>16</xdr:col>
      <xdr:colOff>572503</xdr:colOff>
      <xdr:row>3</xdr:row>
      <xdr:rowOff>68179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937457" y="59656"/>
          <a:ext cx="1112421" cy="104674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314325</xdr:colOff>
      <xdr:row>0</xdr:row>
      <xdr:rowOff>28576</xdr:rowOff>
    </xdr:from>
    <xdr:to>
      <xdr:col>13</xdr:col>
      <xdr:colOff>342900</xdr:colOff>
      <xdr:row>3</xdr:row>
      <xdr:rowOff>28576</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F00-000002000000}"/>
            </a:ext>
          </a:extLst>
        </xdr:cNvPr>
        <xdr:cNvSpPr/>
      </xdr:nvSpPr>
      <xdr:spPr>
        <a:xfrm>
          <a:off x="7591425" y="28576"/>
          <a:ext cx="1247775" cy="9144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00.xml><?xml version="1.0" encoding="utf-8"?>
<xdr:wsDr xmlns:xdr="http://schemas.openxmlformats.org/drawingml/2006/spreadsheetDrawing" xmlns:a="http://schemas.openxmlformats.org/drawingml/2006/main">
  <xdr:twoCellAnchor>
    <xdr:from>
      <xdr:col>9</xdr:col>
      <xdr:colOff>0</xdr:colOff>
      <xdr:row>3</xdr:row>
      <xdr:rowOff>0</xdr:rowOff>
    </xdr:from>
    <xdr:to>
      <xdr:col>11</xdr:col>
      <xdr:colOff>190501</xdr:colOff>
      <xdr:row>3</xdr:row>
      <xdr:rowOff>857250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7400-000002000000}"/>
            </a:ext>
          </a:extLst>
        </xdr:cNvPr>
        <xdr:cNvSpPr/>
      </xdr:nvSpPr>
      <xdr:spPr>
        <a:xfrm>
          <a:off x="7115175" y="942975"/>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01.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190501</xdr:colOff>
      <xdr:row>4</xdr:row>
      <xdr:rowOff>857250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7500-000002000000}"/>
            </a:ext>
          </a:extLst>
        </xdr:cNvPr>
        <xdr:cNvSpPr/>
      </xdr:nvSpPr>
      <xdr:spPr>
        <a:xfrm>
          <a:off x="7258050" y="1104900"/>
          <a:ext cx="1409701" cy="8572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02.xml><?xml version="1.0" encoding="utf-8"?>
<xdr:wsDr xmlns:xdr="http://schemas.openxmlformats.org/drawingml/2006/spreadsheetDrawing" xmlns:a="http://schemas.openxmlformats.org/drawingml/2006/main">
  <xdr:twoCellAnchor>
    <xdr:from>
      <xdr:col>12</xdr:col>
      <xdr:colOff>0</xdr:colOff>
      <xdr:row>2</xdr:row>
      <xdr:rowOff>257174</xdr:rowOff>
    </xdr:from>
    <xdr:to>
      <xdr:col>14</xdr:col>
      <xdr:colOff>228600</xdr:colOff>
      <xdr:row>5</xdr:row>
      <xdr:rowOff>219074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7600-000002000000}"/>
            </a:ext>
          </a:extLst>
        </xdr:cNvPr>
        <xdr:cNvSpPr/>
      </xdr:nvSpPr>
      <xdr:spPr>
        <a:xfrm>
          <a:off x="7315200" y="581024"/>
          <a:ext cx="1447800" cy="8667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13</xdr:col>
      <xdr:colOff>0</xdr:colOff>
      <xdr:row>1</xdr:row>
      <xdr:rowOff>0</xdr:rowOff>
    </xdr:from>
    <xdr:to>
      <xdr:col>15</xdr:col>
      <xdr:colOff>228600</xdr:colOff>
      <xdr:row>4</xdr:row>
      <xdr:rowOff>114300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7700-000002000000}"/>
            </a:ext>
          </a:extLst>
        </xdr:cNvPr>
        <xdr:cNvSpPr/>
      </xdr:nvSpPr>
      <xdr:spPr>
        <a:xfrm>
          <a:off x="7077075" y="514350"/>
          <a:ext cx="1447800" cy="8667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314325</xdr:colOff>
      <xdr:row>0</xdr:row>
      <xdr:rowOff>28576</xdr:rowOff>
    </xdr:from>
    <xdr:to>
      <xdr:col>13</xdr:col>
      <xdr:colOff>342900</xdr:colOff>
      <xdr:row>3</xdr:row>
      <xdr:rowOff>28576</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F00-000002000000}"/>
            </a:ext>
          </a:extLst>
        </xdr:cNvPr>
        <xdr:cNvSpPr/>
      </xdr:nvSpPr>
      <xdr:spPr>
        <a:xfrm>
          <a:off x="7591425" y="28576"/>
          <a:ext cx="1247775" cy="9144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314325</xdr:colOff>
      <xdr:row>0</xdr:row>
      <xdr:rowOff>28576</xdr:rowOff>
    </xdr:from>
    <xdr:to>
      <xdr:col>13</xdr:col>
      <xdr:colOff>342900</xdr:colOff>
      <xdr:row>3</xdr:row>
      <xdr:rowOff>28576</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F00-000002000000}"/>
            </a:ext>
          </a:extLst>
        </xdr:cNvPr>
        <xdr:cNvSpPr/>
      </xdr:nvSpPr>
      <xdr:spPr>
        <a:xfrm>
          <a:off x="7915275" y="28576"/>
          <a:ext cx="1247775" cy="6096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314325</xdr:colOff>
      <xdr:row>0</xdr:row>
      <xdr:rowOff>28575</xdr:rowOff>
    </xdr:from>
    <xdr:to>
      <xdr:col>13</xdr:col>
      <xdr:colOff>342900</xdr:colOff>
      <xdr:row>2</xdr:row>
      <xdr:rowOff>66674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F00-000002000000}"/>
            </a:ext>
          </a:extLst>
        </xdr:cNvPr>
        <xdr:cNvSpPr/>
      </xdr:nvSpPr>
      <xdr:spPr>
        <a:xfrm>
          <a:off x="7915275" y="28575"/>
          <a:ext cx="1247775" cy="6476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314325</xdr:colOff>
      <xdr:row>0</xdr:row>
      <xdr:rowOff>28576</xdr:rowOff>
    </xdr:from>
    <xdr:to>
      <xdr:col>13</xdr:col>
      <xdr:colOff>342900</xdr:colOff>
      <xdr:row>1</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F00-000002000000}"/>
            </a:ext>
          </a:extLst>
        </xdr:cNvPr>
        <xdr:cNvSpPr/>
      </xdr:nvSpPr>
      <xdr:spPr>
        <a:xfrm>
          <a:off x="7915275" y="28576"/>
          <a:ext cx="1247775" cy="6096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314325</xdr:colOff>
      <xdr:row>0</xdr:row>
      <xdr:rowOff>28576</xdr:rowOff>
    </xdr:from>
    <xdr:to>
      <xdr:col>13</xdr:col>
      <xdr:colOff>342900</xdr:colOff>
      <xdr:row>2</xdr:row>
      <xdr:rowOff>28576</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F00-000002000000}"/>
            </a:ext>
          </a:extLst>
        </xdr:cNvPr>
        <xdr:cNvSpPr/>
      </xdr:nvSpPr>
      <xdr:spPr>
        <a:xfrm>
          <a:off x="7915275" y="28576"/>
          <a:ext cx="1247775" cy="6096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95250</xdr:colOff>
      <xdr:row>2</xdr:row>
      <xdr:rowOff>171450</xdr:rowOff>
    </xdr:from>
    <xdr:to>
      <xdr:col>12</xdr:col>
      <xdr:colOff>323850</xdr:colOff>
      <xdr:row>5</xdr:row>
      <xdr:rowOff>19050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A00-000002000000}"/>
            </a:ext>
          </a:extLst>
        </xdr:cNvPr>
        <xdr:cNvSpPr/>
      </xdr:nvSpPr>
      <xdr:spPr>
        <a:xfrm>
          <a:off x="7115175" y="971550"/>
          <a:ext cx="1447800" cy="6477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314325</xdr:colOff>
      <xdr:row>4</xdr:row>
      <xdr:rowOff>266699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6F00-000002000000}"/>
            </a:ext>
          </a:extLst>
        </xdr:cNvPr>
        <xdr:cNvSpPr/>
      </xdr:nvSpPr>
      <xdr:spPr>
        <a:xfrm>
          <a:off x="6553200" y="6096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133350</xdr:colOff>
      <xdr:row>3</xdr:row>
      <xdr:rowOff>19050</xdr:rowOff>
    </xdr:from>
    <xdr:to>
      <xdr:col>9</xdr:col>
      <xdr:colOff>409575</xdr:colOff>
      <xdr:row>3</xdr:row>
      <xdr:rowOff>1190626</xdr:rowOff>
    </xdr:to>
    <xdr:pic>
      <xdr:nvPicPr>
        <xdr:cNvPr id="2" name="Picture 1" descr="lord-rama-43a.jpg">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3524250" y="800100"/>
          <a:ext cx="2266950" cy="1171576"/>
        </a:xfrm>
        <a:prstGeom prst="rect">
          <a:avLst/>
        </a:prstGeom>
      </xdr:spPr>
    </xdr:pic>
    <xdr:clientData/>
  </xdr:twoCellAnchor>
  <xdr:twoCellAnchor editAs="oneCell">
    <xdr:from>
      <xdr:col>5</xdr:col>
      <xdr:colOff>133350</xdr:colOff>
      <xdr:row>3</xdr:row>
      <xdr:rowOff>19050</xdr:rowOff>
    </xdr:from>
    <xdr:to>
      <xdr:col>9</xdr:col>
      <xdr:colOff>409575</xdr:colOff>
      <xdr:row>3</xdr:row>
      <xdr:rowOff>1190626</xdr:rowOff>
    </xdr:to>
    <xdr:pic>
      <xdr:nvPicPr>
        <xdr:cNvPr id="4" name="Picture 3" descr="lord-rama-43a.jpg">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611100" y="962025"/>
          <a:ext cx="2714625" cy="1171576"/>
        </a:xfrm>
        <a:prstGeom prst="rect">
          <a:avLst/>
        </a:prstGeom>
      </xdr:spPr>
    </xdr:pic>
    <xdr:clientData/>
  </xdr:twoCellAnchor>
  <xdr:twoCellAnchor editAs="oneCell">
    <xdr:from>
      <xdr:col>5</xdr:col>
      <xdr:colOff>133350</xdr:colOff>
      <xdr:row>3</xdr:row>
      <xdr:rowOff>19050</xdr:rowOff>
    </xdr:from>
    <xdr:to>
      <xdr:col>9</xdr:col>
      <xdr:colOff>409575</xdr:colOff>
      <xdr:row>3</xdr:row>
      <xdr:rowOff>1190626</xdr:rowOff>
    </xdr:to>
    <xdr:pic>
      <xdr:nvPicPr>
        <xdr:cNvPr id="5" name="Picture 4" descr="lord-rama-43a.jpg">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tretch>
          <a:fillRect/>
        </a:stretch>
      </xdr:blipFill>
      <xdr:spPr>
        <a:xfrm>
          <a:off x="3524250" y="666750"/>
          <a:ext cx="2266950" cy="1171576"/>
        </a:xfrm>
        <a:prstGeom prst="rect">
          <a:avLst/>
        </a:prstGeom>
      </xdr:spPr>
    </xdr:pic>
    <xdr:clientData/>
  </xdr:twoCellAnchor>
  <xdr:twoCellAnchor editAs="oneCell">
    <xdr:from>
      <xdr:col>5</xdr:col>
      <xdr:colOff>133350</xdr:colOff>
      <xdr:row>3</xdr:row>
      <xdr:rowOff>19050</xdr:rowOff>
    </xdr:from>
    <xdr:to>
      <xdr:col>9</xdr:col>
      <xdr:colOff>409575</xdr:colOff>
      <xdr:row>3</xdr:row>
      <xdr:rowOff>1190626</xdr:rowOff>
    </xdr:to>
    <xdr:pic>
      <xdr:nvPicPr>
        <xdr:cNvPr id="6" name="Picture 5" descr="lord-rama-43a.jpg">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stretch>
          <a:fillRect/>
        </a:stretch>
      </xdr:blipFill>
      <xdr:spPr>
        <a:xfrm>
          <a:off x="3524250" y="666750"/>
          <a:ext cx="2266950" cy="1171576"/>
        </a:xfrm>
        <a:prstGeom prst="rect">
          <a:avLst/>
        </a:prstGeom>
      </xdr:spPr>
    </xdr:pic>
    <xdr:clientData/>
  </xdr:twoCellAnchor>
  <xdr:twoCellAnchor>
    <xdr:from>
      <xdr:col>36</xdr:col>
      <xdr:colOff>257175</xdr:colOff>
      <xdr:row>2</xdr:row>
      <xdr:rowOff>438149</xdr:rowOff>
    </xdr:from>
    <xdr:to>
      <xdr:col>38</xdr:col>
      <xdr:colOff>438150</xdr:colOff>
      <xdr:row>3</xdr:row>
      <xdr:rowOff>1114424</xdr:rowOff>
    </xdr:to>
    <xdr:sp macro="" textlink="">
      <xdr:nvSpPr>
        <xdr:cNvPr id="7" name="Oval 6">
          <a:hlinkClick xmlns:r="http://schemas.openxmlformats.org/officeDocument/2006/relationships" r:id="rId2"/>
          <a:extLst>
            <a:ext uri="{FF2B5EF4-FFF2-40B4-BE49-F238E27FC236}">
              <a16:creationId xmlns="" xmlns:a16="http://schemas.microsoft.com/office/drawing/2014/main" id="{00000000-0008-0000-0200-000007000000}"/>
            </a:ext>
          </a:extLst>
        </xdr:cNvPr>
        <xdr:cNvSpPr/>
      </xdr:nvSpPr>
      <xdr:spPr>
        <a:xfrm>
          <a:off x="9077325" y="942974"/>
          <a:ext cx="1400175" cy="11144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36</xdr:col>
      <xdr:colOff>323850</xdr:colOff>
      <xdr:row>4</xdr:row>
      <xdr:rowOff>171450</xdr:rowOff>
    </xdr:from>
    <xdr:to>
      <xdr:col>38</xdr:col>
      <xdr:colOff>481445</xdr:colOff>
      <xdr:row>6</xdr:row>
      <xdr:rowOff>400050</xdr:rowOff>
    </xdr:to>
    <xdr:sp macro="" textlink="">
      <xdr:nvSpPr>
        <xdr:cNvPr id="8" name="Rounded Rectangle 7">
          <a:hlinkClick xmlns:r="http://schemas.openxmlformats.org/officeDocument/2006/relationships" r:id="rId3"/>
          <a:extLst>
            <a:ext uri="{FF2B5EF4-FFF2-40B4-BE49-F238E27FC236}">
              <a16:creationId xmlns="" xmlns:a16="http://schemas.microsoft.com/office/drawing/2014/main" id="{00000000-0008-0000-0200-000008000000}"/>
            </a:ext>
          </a:extLst>
        </xdr:cNvPr>
        <xdr:cNvSpPr/>
      </xdr:nvSpPr>
      <xdr:spPr>
        <a:xfrm>
          <a:off x="9144000" y="2409825"/>
          <a:ext cx="1376795" cy="942975"/>
        </a:xfrm>
        <a:prstGeom prst="round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200">
              <a:solidFill>
                <a:schemeClr val="lt1"/>
              </a:solidFill>
              <a:latin typeface="Times New Roman" pitchFamily="18" charset="0"/>
              <a:ea typeface="+mn-ea"/>
              <a:cs typeface="Times New Roman" pitchFamily="18" charset="0"/>
            </a:rPr>
            <a:t>INDEX</a:t>
          </a:r>
        </a:p>
      </xdr:txBody>
    </xdr:sp>
    <xdr:clientData/>
  </xdr:twoCellAnchor>
  <xdr:twoCellAnchor>
    <xdr:from>
      <xdr:col>36</xdr:col>
      <xdr:colOff>314326</xdr:colOff>
      <xdr:row>6</xdr:row>
      <xdr:rowOff>695326</xdr:rowOff>
    </xdr:from>
    <xdr:to>
      <xdr:col>38</xdr:col>
      <xdr:colOff>504826</xdr:colOff>
      <xdr:row>8</xdr:row>
      <xdr:rowOff>66676</xdr:rowOff>
    </xdr:to>
    <xdr:sp macro="" textlink="">
      <xdr:nvSpPr>
        <xdr:cNvPr id="9" name="Flowchart: Process 8">
          <a:hlinkClick xmlns:r="http://schemas.openxmlformats.org/officeDocument/2006/relationships" r:id="rId4"/>
        </xdr:cNvPr>
        <xdr:cNvSpPr/>
      </xdr:nvSpPr>
      <xdr:spPr>
        <a:xfrm>
          <a:off x="9134476" y="3648076"/>
          <a:ext cx="1409700" cy="990600"/>
        </a:xfrm>
        <a:prstGeom prst="flowChartProcess">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ALL BUTTON</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302401</xdr:colOff>
      <xdr:row>1</xdr:row>
      <xdr:rowOff>66607</xdr:rowOff>
    </xdr:from>
    <xdr:to>
      <xdr:col>5</xdr:col>
      <xdr:colOff>9325</xdr:colOff>
      <xdr:row>3</xdr:row>
      <xdr:rowOff>103908</xdr:rowOff>
    </xdr:to>
    <xdr:sp macro="" textlink="">
      <xdr:nvSpPr>
        <xdr:cNvPr id="2" name="Rounded Rectangle 1">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1895674" y="603471"/>
          <a:ext cx="1005787" cy="66075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r>
            <a:rPr lang="hi-IN" sz="900">
              <a:latin typeface="DevLys 010" pitchFamily="2" charset="0"/>
            </a:rPr>
            <a:t>अवकाश नियम एवं राजस्थान सेवा नियम</a:t>
          </a:r>
          <a:endParaRPr lang="en-US" sz="900">
            <a:latin typeface="DevLys 010" pitchFamily="2" charset="0"/>
          </a:endParaRPr>
        </a:p>
      </xdr:txBody>
    </xdr:sp>
    <xdr:clientData/>
  </xdr:twoCellAnchor>
  <xdr:twoCellAnchor>
    <xdr:from>
      <xdr:col>5</xdr:col>
      <xdr:colOff>95250</xdr:colOff>
      <xdr:row>1</xdr:row>
      <xdr:rowOff>102577</xdr:rowOff>
    </xdr:from>
    <xdr:to>
      <xdr:col>6</xdr:col>
      <xdr:colOff>493569</xdr:colOff>
      <xdr:row>3</xdr:row>
      <xdr:rowOff>69273</xdr:rowOff>
    </xdr:to>
    <xdr:sp macro="" textlink="">
      <xdr:nvSpPr>
        <xdr:cNvPr id="3" name="Rounded Rectangle 2">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2987386" y="639441"/>
          <a:ext cx="1099706" cy="590150"/>
        </a:xfrm>
        <a:prstGeom prst="round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marL="0" indent="0" algn="l"/>
          <a:r>
            <a:rPr lang="hi-IN" sz="1200">
              <a:solidFill>
                <a:schemeClr val="lt1"/>
              </a:solidFill>
              <a:latin typeface="DevLys 010 " pitchFamily="2" charset="0"/>
              <a:ea typeface="+mn-ea"/>
              <a:cs typeface="Times New Roman" pitchFamily="18" charset="0"/>
            </a:rPr>
            <a:t>संस्थापन शाखा</a:t>
          </a:r>
          <a:endParaRPr lang="en-US" sz="1200">
            <a:solidFill>
              <a:schemeClr val="lt1"/>
            </a:solidFill>
            <a:latin typeface="DevLys 010 " pitchFamily="2" charset="0"/>
            <a:ea typeface="+mn-ea"/>
            <a:cs typeface="Times New Roman" pitchFamily="18" charset="0"/>
          </a:endParaRPr>
        </a:p>
      </xdr:txBody>
    </xdr:sp>
    <xdr:clientData/>
  </xdr:twoCellAnchor>
  <xdr:twoCellAnchor>
    <xdr:from>
      <xdr:col>0</xdr:col>
      <xdr:colOff>6662</xdr:colOff>
      <xdr:row>1</xdr:row>
      <xdr:rowOff>91254</xdr:rowOff>
    </xdr:from>
    <xdr:to>
      <xdr:col>2</xdr:col>
      <xdr:colOff>255777</xdr:colOff>
      <xdr:row>3</xdr:row>
      <xdr:rowOff>31974</xdr:rowOff>
    </xdr:to>
    <xdr:sp macro="" textlink="">
      <xdr:nvSpPr>
        <xdr:cNvPr id="4" name="Right Arrow Callout 3">
          <a:extLst>
            <a:ext uri="{FF2B5EF4-FFF2-40B4-BE49-F238E27FC236}">
              <a16:creationId xmlns="" xmlns:a16="http://schemas.microsoft.com/office/drawing/2014/main" id="{00000000-0008-0000-0400-000004000000}"/>
            </a:ext>
          </a:extLst>
        </xdr:cNvPr>
        <xdr:cNvSpPr/>
      </xdr:nvSpPr>
      <xdr:spPr>
        <a:xfrm>
          <a:off x="6662" y="628118"/>
          <a:ext cx="1842388" cy="564174"/>
        </a:xfrm>
        <a:prstGeom prst="rightArrowCallou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lang="hi-IN" sz="1000">
              <a:latin typeface="DevLys 010" pitchFamily="2" charset="0"/>
            </a:rPr>
            <a:t>सीधे ही शीटों पर जाने हेतु सामने बटन पर क्लिक करें</a:t>
          </a:r>
          <a:endParaRPr lang="en-US" sz="1000">
            <a:latin typeface="DevLys 010" pitchFamily="2" charset="0"/>
          </a:endParaRPr>
        </a:p>
      </xdr:txBody>
    </xdr:sp>
    <xdr:clientData/>
  </xdr:twoCellAnchor>
  <xdr:twoCellAnchor>
    <xdr:from>
      <xdr:col>6</xdr:col>
      <xdr:colOff>615462</xdr:colOff>
      <xdr:row>1</xdr:row>
      <xdr:rowOff>102577</xdr:rowOff>
    </xdr:from>
    <xdr:to>
      <xdr:col>8</xdr:col>
      <xdr:colOff>293078</xdr:colOff>
      <xdr:row>3</xdr:row>
      <xdr:rowOff>95250</xdr:rowOff>
    </xdr:to>
    <xdr:sp macro="" textlink="">
      <xdr:nvSpPr>
        <xdr:cNvPr id="5" name="Rounded Rectangle 4">
          <a:hlinkClick xmlns:r="http://schemas.openxmlformats.org/officeDocument/2006/relationships" r:id="rId3"/>
          <a:extLst>
            <a:ext uri="{FF2B5EF4-FFF2-40B4-BE49-F238E27FC236}">
              <a16:creationId xmlns="" xmlns:a16="http://schemas.microsoft.com/office/drawing/2014/main" id="{00000000-0008-0000-0400-000005000000}"/>
            </a:ext>
          </a:extLst>
        </xdr:cNvPr>
        <xdr:cNvSpPr/>
      </xdr:nvSpPr>
      <xdr:spPr>
        <a:xfrm>
          <a:off x="4208985" y="639441"/>
          <a:ext cx="1063070" cy="616127"/>
        </a:xfrm>
        <a:prstGeom prst="round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marL="0" indent="0" algn="l"/>
          <a:r>
            <a:rPr lang="hi-IN" sz="1400">
              <a:solidFill>
                <a:schemeClr val="lt1"/>
              </a:solidFill>
              <a:latin typeface="DevLys 010 " pitchFamily="2" charset="0"/>
              <a:ea typeface="+mn-ea"/>
              <a:cs typeface="Times New Roman" pitchFamily="18" charset="0"/>
            </a:rPr>
            <a:t>लेखा शाखा</a:t>
          </a:r>
          <a:endParaRPr lang="en-US" sz="1400">
            <a:solidFill>
              <a:schemeClr val="lt1"/>
            </a:solidFill>
            <a:latin typeface="DevLys 010 " pitchFamily="2" charset="0"/>
            <a:ea typeface="+mn-ea"/>
            <a:cs typeface="Times New Roman" pitchFamily="18" charset="0"/>
          </a:endParaRPr>
        </a:p>
      </xdr:txBody>
    </xdr:sp>
    <xdr:clientData/>
  </xdr:twoCellAnchor>
  <xdr:twoCellAnchor>
    <xdr:from>
      <xdr:col>10</xdr:col>
      <xdr:colOff>128221</xdr:colOff>
      <xdr:row>1</xdr:row>
      <xdr:rowOff>93419</xdr:rowOff>
    </xdr:from>
    <xdr:to>
      <xdr:col>12</xdr:col>
      <xdr:colOff>320386</xdr:colOff>
      <xdr:row>3</xdr:row>
      <xdr:rowOff>60614</xdr:rowOff>
    </xdr:to>
    <xdr:sp macro="" textlink="">
      <xdr:nvSpPr>
        <xdr:cNvPr id="6" name="Rounded Rectangle 5">
          <a:hlinkClick xmlns:r="http://schemas.openxmlformats.org/officeDocument/2006/relationships" r:id="rId4"/>
          <a:extLst>
            <a:ext uri="{FF2B5EF4-FFF2-40B4-BE49-F238E27FC236}">
              <a16:creationId xmlns="" xmlns:a16="http://schemas.microsoft.com/office/drawing/2014/main" id="{00000000-0008-0000-0400-000006000000}"/>
            </a:ext>
          </a:extLst>
        </xdr:cNvPr>
        <xdr:cNvSpPr/>
      </xdr:nvSpPr>
      <xdr:spPr>
        <a:xfrm>
          <a:off x="6518630" y="630283"/>
          <a:ext cx="1023438" cy="590649"/>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r>
            <a:rPr lang="hi-IN" sz="1200">
              <a:solidFill>
                <a:schemeClr val="lt1"/>
              </a:solidFill>
              <a:latin typeface="DevLys 010 " pitchFamily="2" charset="0"/>
              <a:ea typeface="+mn-ea"/>
              <a:cs typeface="Times New Roman" pitchFamily="18" charset="0"/>
            </a:rPr>
            <a:t>भण्डार शाखा</a:t>
          </a:r>
          <a:endParaRPr lang="en-US" sz="1200">
            <a:solidFill>
              <a:schemeClr val="lt1"/>
            </a:solidFill>
            <a:latin typeface="DevLys 010 " pitchFamily="2" charset="0"/>
            <a:ea typeface="+mn-ea"/>
            <a:cs typeface="Times New Roman" pitchFamily="18" charset="0"/>
          </a:endParaRPr>
        </a:p>
      </xdr:txBody>
    </xdr:sp>
    <xdr:clientData/>
  </xdr:twoCellAnchor>
  <xdr:twoCellAnchor>
    <xdr:from>
      <xdr:col>12</xdr:col>
      <xdr:colOff>493568</xdr:colOff>
      <xdr:row>1</xdr:row>
      <xdr:rowOff>118787</xdr:rowOff>
    </xdr:from>
    <xdr:to>
      <xdr:col>14</xdr:col>
      <xdr:colOff>510886</xdr:colOff>
      <xdr:row>3</xdr:row>
      <xdr:rowOff>60614</xdr:rowOff>
    </xdr:to>
    <xdr:sp macro="" textlink="">
      <xdr:nvSpPr>
        <xdr:cNvPr id="7" name="Rounded Rectangle 6">
          <a:hlinkClick xmlns:r="http://schemas.openxmlformats.org/officeDocument/2006/relationships" r:id="rId5"/>
          <a:extLst>
            <a:ext uri="{FF2B5EF4-FFF2-40B4-BE49-F238E27FC236}">
              <a16:creationId xmlns="" xmlns:a16="http://schemas.microsoft.com/office/drawing/2014/main" id="{00000000-0008-0000-0400-000007000000}"/>
            </a:ext>
          </a:extLst>
        </xdr:cNvPr>
        <xdr:cNvSpPr/>
      </xdr:nvSpPr>
      <xdr:spPr>
        <a:xfrm>
          <a:off x="7715250" y="655651"/>
          <a:ext cx="1091045" cy="565281"/>
        </a:xfrm>
        <a:prstGeom prst="round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hi-IN" sz="1200">
              <a:solidFill>
                <a:schemeClr val="lt1"/>
              </a:solidFill>
              <a:latin typeface="DevLys 010 " pitchFamily="2" charset="0"/>
              <a:ea typeface="+mn-ea"/>
              <a:cs typeface="Times New Roman" pitchFamily="18" charset="0"/>
            </a:rPr>
            <a:t>रिक्त प्रपत्र</a:t>
          </a:r>
          <a:endParaRPr lang="en-US" sz="1200">
            <a:solidFill>
              <a:schemeClr val="lt1"/>
            </a:solidFill>
            <a:latin typeface="DevLys 010 " pitchFamily="2" charset="0"/>
            <a:ea typeface="+mn-ea"/>
            <a:cs typeface="Times New Roman" pitchFamily="18" charset="0"/>
          </a:endParaRPr>
        </a:p>
      </xdr:txBody>
    </xdr:sp>
    <xdr:clientData/>
  </xdr:twoCellAnchor>
  <xdr:twoCellAnchor>
    <xdr:from>
      <xdr:col>8</xdr:col>
      <xdr:colOff>368743</xdr:colOff>
      <xdr:row>1</xdr:row>
      <xdr:rowOff>103909</xdr:rowOff>
    </xdr:from>
    <xdr:to>
      <xdr:col>10</xdr:col>
      <xdr:colOff>2886</xdr:colOff>
      <xdr:row>3</xdr:row>
      <xdr:rowOff>86591</xdr:rowOff>
    </xdr:to>
    <xdr:sp macro="" textlink="">
      <xdr:nvSpPr>
        <xdr:cNvPr id="8" name="Rounded Rectangle 7">
          <a:hlinkClick xmlns:r="http://schemas.openxmlformats.org/officeDocument/2006/relationships" r:id="rId6"/>
          <a:extLst>
            <a:ext uri="{FF2B5EF4-FFF2-40B4-BE49-F238E27FC236}">
              <a16:creationId xmlns="" xmlns:a16="http://schemas.microsoft.com/office/drawing/2014/main" id="{00000000-0008-0000-0400-000008000000}"/>
            </a:ext>
          </a:extLst>
        </xdr:cNvPr>
        <xdr:cNvSpPr/>
      </xdr:nvSpPr>
      <xdr:spPr>
        <a:xfrm>
          <a:off x="5347720" y="640773"/>
          <a:ext cx="1045575" cy="606136"/>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marL="0" indent="0" algn="l"/>
          <a:r>
            <a:rPr lang="en-US" sz="1200">
              <a:solidFill>
                <a:schemeClr val="lt1"/>
              </a:solidFill>
              <a:latin typeface="DevLys 010 " pitchFamily="2" charset="0"/>
              <a:ea typeface="+mn-ea"/>
              <a:cs typeface="Times New Roman" pitchFamily="18" charset="0"/>
            </a:rPr>
            <a:t>lkekU; 'kk[kk</a:t>
          </a:r>
        </a:p>
      </xdr:txBody>
    </xdr:sp>
    <xdr:clientData/>
  </xdr:twoCellAnchor>
  <xdr:twoCellAnchor>
    <xdr:from>
      <xdr:col>0</xdr:col>
      <xdr:colOff>0</xdr:colOff>
      <xdr:row>3</xdr:row>
      <xdr:rowOff>173181</xdr:rowOff>
    </xdr:from>
    <xdr:to>
      <xdr:col>2</xdr:col>
      <xdr:colOff>183173</xdr:colOff>
      <xdr:row>4</xdr:row>
      <xdr:rowOff>528204</xdr:rowOff>
    </xdr:to>
    <xdr:sp macro="" textlink="">
      <xdr:nvSpPr>
        <xdr:cNvPr id="9" name="Notched Right Arrow 8">
          <a:extLst>
            <a:ext uri="{FF2B5EF4-FFF2-40B4-BE49-F238E27FC236}">
              <a16:creationId xmlns="" xmlns:a16="http://schemas.microsoft.com/office/drawing/2014/main" id="{00000000-0008-0000-0400-000009000000}"/>
            </a:ext>
          </a:extLst>
        </xdr:cNvPr>
        <xdr:cNvSpPr/>
      </xdr:nvSpPr>
      <xdr:spPr>
        <a:xfrm>
          <a:off x="0" y="987136"/>
          <a:ext cx="1776446" cy="839932"/>
        </a:xfrm>
        <a:prstGeom prst="notchedRightArrow">
          <a:avLst/>
        </a:prstGeom>
      </xdr:spPr>
      <xdr:style>
        <a:lnRef idx="0">
          <a:schemeClr val="accent3"/>
        </a:lnRef>
        <a:fillRef idx="3">
          <a:schemeClr val="accent3"/>
        </a:fillRef>
        <a:effectRef idx="3">
          <a:schemeClr val="accent3"/>
        </a:effectRef>
        <a:fontRef idx="minor">
          <a:schemeClr val="lt1"/>
        </a:fontRef>
      </xdr:style>
      <xdr:txBody>
        <a:bodyPr rtlCol="0" anchor="ctr"/>
        <a:lstStyle/>
        <a:p>
          <a:pPr marL="0" indent="0" algn="l"/>
          <a:r>
            <a:rPr lang="hi-IN" sz="1000">
              <a:solidFill>
                <a:schemeClr val="lt1"/>
              </a:solidFill>
              <a:latin typeface="DevLys 010" pitchFamily="2" charset="0"/>
              <a:ea typeface="+mn-ea"/>
              <a:cs typeface="Times New Roman" pitchFamily="18" charset="0"/>
            </a:rPr>
            <a:t>कार्यालयाध्यक्ष स्वंय के लिए</a:t>
          </a:r>
          <a:endParaRPr lang="en-US" sz="1000">
            <a:solidFill>
              <a:schemeClr val="lt1"/>
            </a:solidFill>
            <a:latin typeface="DevLys 010" pitchFamily="2" charset="0"/>
            <a:ea typeface="+mn-ea"/>
            <a:cs typeface="Times New Roman" pitchFamily="18" charset="0"/>
          </a:endParaRPr>
        </a:p>
      </xdr:txBody>
    </xdr:sp>
    <xdr:clientData/>
  </xdr:twoCellAnchor>
  <xdr:twoCellAnchor>
    <xdr:from>
      <xdr:col>0</xdr:col>
      <xdr:colOff>0</xdr:colOff>
      <xdr:row>4</xdr:row>
      <xdr:rowOff>562841</xdr:rowOff>
    </xdr:from>
    <xdr:to>
      <xdr:col>2</xdr:col>
      <xdr:colOff>212481</xdr:colOff>
      <xdr:row>10</xdr:row>
      <xdr:rowOff>17318</xdr:rowOff>
    </xdr:to>
    <xdr:sp macro="" textlink="">
      <xdr:nvSpPr>
        <xdr:cNvPr id="10" name="Notched Right Arrow 9">
          <a:extLst>
            <a:ext uri="{FF2B5EF4-FFF2-40B4-BE49-F238E27FC236}">
              <a16:creationId xmlns="" xmlns:a16="http://schemas.microsoft.com/office/drawing/2014/main" id="{00000000-0008-0000-0400-00000A000000}"/>
            </a:ext>
          </a:extLst>
        </xdr:cNvPr>
        <xdr:cNvSpPr/>
      </xdr:nvSpPr>
      <xdr:spPr>
        <a:xfrm>
          <a:off x="0" y="1861705"/>
          <a:ext cx="1805754" cy="1030431"/>
        </a:xfrm>
        <a:prstGeom prst="notchedRightArrow">
          <a:avLst/>
        </a:prstGeom>
      </xdr:spPr>
      <xdr:style>
        <a:lnRef idx="0">
          <a:schemeClr val="accent5"/>
        </a:lnRef>
        <a:fillRef idx="3">
          <a:schemeClr val="accent5"/>
        </a:fillRef>
        <a:effectRef idx="3">
          <a:schemeClr val="accent5"/>
        </a:effectRef>
        <a:fontRef idx="minor">
          <a:schemeClr val="lt1"/>
        </a:fontRef>
      </xdr:style>
      <xdr:txBody>
        <a:bodyPr rtlCol="0" anchor="ctr"/>
        <a:lstStyle/>
        <a:p>
          <a:pPr marL="0" indent="0" algn="l"/>
          <a:r>
            <a:rPr lang="hi-IN" sz="1100">
              <a:solidFill>
                <a:schemeClr val="lt1"/>
              </a:solidFill>
              <a:latin typeface="DevLys 010" pitchFamily="2" charset="0"/>
              <a:ea typeface="+mn-ea"/>
              <a:cs typeface="Times New Roman" pitchFamily="18" charset="0"/>
            </a:rPr>
            <a:t>कर्मचारी स्वंय के लिए</a:t>
          </a:r>
          <a:endParaRPr lang="en-US" sz="1100">
            <a:solidFill>
              <a:schemeClr val="lt1"/>
            </a:solidFill>
            <a:latin typeface="DevLys 010" pitchFamily="2" charset="0"/>
            <a:ea typeface="+mn-ea"/>
            <a:cs typeface="Times New Roman" pitchFamily="18" charset="0"/>
          </a:endParaRPr>
        </a:p>
      </xdr:txBody>
    </xdr:sp>
    <xdr:clientData/>
  </xdr:twoCellAnchor>
  <xdr:twoCellAnchor>
    <xdr:from>
      <xdr:col>2</xdr:col>
      <xdr:colOff>365124</xdr:colOff>
      <xdr:row>5</xdr:row>
      <xdr:rowOff>173905</xdr:rowOff>
    </xdr:from>
    <xdr:to>
      <xdr:col>4</xdr:col>
      <xdr:colOff>380999</xdr:colOff>
      <xdr:row>10</xdr:row>
      <xdr:rowOff>25977</xdr:rowOff>
    </xdr:to>
    <xdr:sp macro="" textlink="">
      <xdr:nvSpPr>
        <xdr:cNvPr id="11" name="Horizontal Scroll 10">
          <a:hlinkClick xmlns:r="http://schemas.openxmlformats.org/officeDocument/2006/relationships" r:id="rId7"/>
          <a:extLst>
            <a:ext uri="{FF2B5EF4-FFF2-40B4-BE49-F238E27FC236}">
              <a16:creationId xmlns="" xmlns:a16="http://schemas.microsoft.com/office/drawing/2014/main" id="{00000000-0008-0000-0400-00000B000000}"/>
            </a:ext>
          </a:extLst>
        </xdr:cNvPr>
        <xdr:cNvSpPr/>
      </xdr:nvSpPr>
      <xdr:spPr>
        <a:xfrm>
          <a:off x="1958397" y="2442587"/>
          <a:ext cx="873125" cy="804572"/>
        </a:xfrm>
        <a:prstGeom prst="horizontalScroll">
          <a:avLst/>
        </a:prstGeom>
        <a:solidFill>
          <a:srgbClr val="FF0000"/>
        </a:solidFill>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hi-IN" sz="1100">
              <a:solidFill>
                <a:schemeClr val="lt1"/>
              </a:solidFill>
              <a:latin typeface="DevLys 010" pitchFamily="2" charset="0"/>
              <a:ea typeface="+mn-ea"/>
              <a:cs typeface="Times New Roman" pitchFamily="18" charset="0"/>
            </a:rPr>
            <a:t>अवकाश प्रार्थना पत्र</a:t>
          </a:r>
          <a:endParaRPr lang="en-US" sz="1100">
            <a:solidFill>
              <a:schemeClr val="lt1"/>
            </a:solidFill>
            <a:latin typeface="DevLys 010" pitchFamily="2" charset="0"/>
            <a:ea typeface="+mn-ea"/>
            <a:cs typeface="Times New Roman" pitchFamily="18" charset="0"/>
          </a:endParaRPr>
        </a:p>
      </xdr:txBody>
    </xdr:sp>
    <xdr:clientData/>
  </xdr:twoCellAnchor>
  <xdr:twoCellAnchor>
    <xdr:from>
      <xdr:col>2</xdr:col>
      <xdr:colOff>373672</xdr:colOff>
      <xdr:row>3</xdr:row>
      <xdr:rowOff>367011</xdr:rowOff>
    </xdr:from>
    <xdr:to>
      <xdr:col>5</xdr:col>
      <xdr:colOff>51953</xdr:colOff>
      <xdr:row>4</xdr:row>
      <xdr:rowOff>502227</xdr:rowOff>
    </xdr:to>
    <xdr:sp macro="" textlink="">
      <xdr:nvSpPr>
        <xdr:cNvPr id="12" name="Oval 11">
          <a:hlinkClick xmlns:r="http://schemas.openxmlformats.org/officeDocument/2006/relationships" r:id="rId8"/>
          <a:extLst>
            <a:ext uri="{FF2B5EF4-FFF2-40B4-BE49-F238E27FC236}">
              <a16:creationId xmlns="" xmlns:a16="http://schemas.microsoft.com/office/drawing/2014/main" id="{00000000-0008-0000-0400-00000C000000}"/>
            </a:ext>
          </a:extLst>
        </xdr:cNvPr>
        <xdr:cNvSpPr/>
      </xdr:nvSpPr>
      <xdr:spPr>
        <a:xfrm>
          <a:off x="1966945" y="1527329"/>
          <a:ext cx="977144" cy="620125"/>
        </a:xfrm>
        <a:prstGeom prst="ellipse">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hi-IN" sz="1000">
              <a:solidFill>
                <a:schemeClr val="lt1"/>
              </a:solidFill>
              <a:latin typeface="DevLys 010" pitchFamily="2" charset="0"/>
              <a:ea typeface="+mn-ea"/>
              <a:cs typeface="Times New Roman" pitchFamily="18" charset="0"/>
            </a:rPr>
            <a:t>अवकाश प्रार्थना पत्र </a:t>
          </a:r>
          <a:endParaRPr lang="en-US" sz="1600">
            <a:solidFill>
              <a:schemeClr val="lt1"/>
            </a:solidFill>
            <a:latin typeface="DevLys 010" pitchFamily="2" charset="0"/>
            <a:ea typeface="+mn-ea"/>
            <a:cs typeface="Times New Roman" pitchFamily="18" charset="0"/>
          </a:endParaRPr>
        </a:p>
      </xdr:txBody>
    </xdr:sp>
    <xdr:clientData/>
  </xdr:twoCellAnchor>
  <xdr:twoCellAnchor>
    <xdr:from>
      <xdr:col>5</xdr:col>
      <xdr:colOff>129886</xdr:colOff>
      <xdr:row>3</xdr:row>
      <xdr:rowOff>311728</xdr:rowOff>
    </xdr:from>
    <xdr:to>
      <xdr:col>8</xdr:col>
      <xdr:colOff>77932</xdr:colOff>
      <xdr:row>4</xdr:row>
      <xdr:rowOff>606137</xdr:rowOff>
    </xdr:to>
    <xdr:sp macro="" textlink="">
      <xdr:nvSpPr>
        <xdr:cNvPr id="13" name="Oval 12">
          <a:hlinkClick xmlns:r="http://schemas.openxmlformats.org/officeDocument/2006/relationships" r:id="rId9"/>
          <a:extLst>
            <a:ext uri="{FF2B5EF4-FFF2-40B4-BE49-F238E27FC236}">
              <a16:creationId xmlns="" xmlns:a16="http://schemas.microsoft.com/office/drawing/2014/main" id="{00000000-0008-0000-0400-00000D000000}"/>
            </a:ext>
          </a:extLst>
        </xdr:cNvPr>
        <xdr:cNvSpPr/>
      </xdr:nvSpPr>
      <xdr:spPr>
        <a:xfrm>
          <a:off x="3022022" y="1472046"/>
          <a:ext cx="2034887" cy="779318"/>
        </a:xfrm>
        <a:prstGeom prst="ellipse">
          <a:avLst/>
        </a:prstGeom>
        <a:solidFill>
          <a:srgbClr val="00B050"/>
        </a:solidFill>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hi-IN" sz="1000">
              <a:solidFill>
                <a:schemeClr val="lt1"/>
              </a:solidFill>
              <a:latin typeface="DevLys 010" pitchFamily="2" charset="0"/>
              <a:ea typeface="+mn-ea"/>
              <a:cs typeface="Times New Roman" pitchFamily="18" charset="0"/>
            </a:rPr>
            <a:t>अवकाश से पुनः कार्यभ्भार ग्रहण करने का प्रार्थना पत्र </a:t>
          </a:r>
          <a:endParaRPr lang="en-US" sz="1000">
            <a:solidFill>
              <a:schemeClr val="lt1"/>
            </a:solidFill>
            <a:latin typeface="DevLys 010" pitchFamily="2" charset="0"/>
            <a:ea typeface="+mn-ea"/>
            <a:cs typeface="Times New Roman" pitchFamily="18" charset="0"/>
          </a:endParaRPr>
        </a:p>
      </xdr:txBody>
    </xdr:sp>
    <xdr:clientData/>
  </xdr:twoCellAnchor>
  <xdr:twoCellAnchor>
    <xdr:from>
      <xdr:col>8</xdr:col>
      <xdr:colOff>207820</xdr:colOff>
      <xdr:row>3</xdr:row>
      <xdr:rowOff>410172</xdr:rowOff>
    </xdr:from>
    <xdr:to>
      <xdr:col>10</xdr:col>
      <xdr:colOff>51955</xdr:colOff>
      <xdr:row>5</xdr:row>
      <xdr:rowOff>17317</xdr:rowOff>
    </xdr:to>
    <xdr:sp macro="" textlink="">
      <xdr:nvSpPr>
        <xdr:cNvPr id="14" name="Oval 13">
          <a:hlinkClick xmlns:r="http://schemas.openxmlformats.org/officeDocument/2006/relationships" r:id="rId10"/>
          <a:extLst>
            <a:ext uri="{FF2B5EF4-FFF2-40B4-BE49-F238E27FC236}">
              <a16:creationId xmlns="" xmlns:a16="http://schemas.microsoft.com/office/drawing/2014/main" id="{00000000-0008-0000-0400-00000E000000}"/>
            </a:ext>
          </a:extLst>
        </xdr:cNvPr>
        <xdr:cNvSpPr/>
      </xdr:nvSpPr>
      <xdr:spPr>
        <a:xfrm>
          <a:off x="5186797" y="1570490"/>
          <a:ext cx="1255567" cy="715509"/>
        </a:xfrm>
        <a:prstGeom prst="ellipse">
          <a:avLst/>
        </a:prstGeom>
        <a:solidFill>
          <a:srgbClr val="FF0000"/>
        </a:solidFill>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hi-IN" sz="900">
              <a:solidFill>
                <a:schemeClr val="lt1"/>
              </a:solidFill>
              <a:latin typeface="DevLys 010" pitchFamily="2" charset="0"/>
              <a:ea typeface="+mn-ea"/>
              <a:cs typeface="Times New Roman" pitchFamily="18" charset="0"/>
            </a:rPr>
            <a:t>अवकाश प्रार्थना पत्र फार्म</a:t>
          </a:r>
          <a:endParaRPr lang="en-US" sz="900">
            <a:solidFill>
              <a:schemeClr val="lt1"/>
            </a:solidFill>
            <a:latin typeface="DevLys 010" pitchFamily="2" charset="0"/>
            <a:ea typeface="+mn-ea"/>
            <a:cs typeface="Times New Roman" pitchFamily="18" charset="0"/>
          </a:endParaRPr>
        </a:p>
      </xdr:txBody>
    </xdr:sp>
    <xdr:clientData/>
  </xdr:twoCellAnchor>
  <xdr:twoCellAnchor>
    <xdr:from>
      <xdr:col>10</xdr:col>
      <xdr:colOff>95249</xdr:colOff>
      <xdr:row>3</xdr:row>
      <xdr:rowOff>346364</xdr:rowOff>
    </xdr:from>
    <xdr:to>
      <xdr:col>12</xdr:col>
      <xdr:colOff>813953</xdr:colOff>
      <xdr:row>4</xdr:row>
      <xdr:rowOff>580159</xdr:rowOff>
    </xdr:to>
    <xdr:sp macro="" textlink="">
      <xdr:nvSpPr>
        <xdr:cNvPr id="15" name="Oval 14">
          <a:hlinkClick xmlns:r="http://schemas.openxmlformats.org/officeDocument/2006/relationships" r:id="rId11"/>
          <a:extLst>
            <a:ext uri="{FF2B5EF4-FFF2-40B4-BE49-F238E27FC236}">
              <a16:creationId xmlns="" xmlns:a16="http://schemas.microsoft.com/office/drawing/2014/main" id="{00000000-0008-0000-0400-00000F000000}"/>
            </a:ext>
          </a:extLst>
        </xdr:cNvPr>
        <xdr:cNvSpPr/>
      </xdr:nvSpPr>
      <xdr:spPr>
        <a:xfrm>
          <a:off x="6485658" y="1506682"/>
          <a:ext cx="1549977" cy="718704"/>
        </a:xfrm>
        <a:prstGeom prst="ellipse">
          <a:avLst/>
        </a:prstGeom>
        <a:solidFill>
          <a:srgbClr val="0070C0"/>
        </a:solidFill>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hi-IN" sz="900">
              <a:solidFill>
                <a:schemeClr val="lt1"/>
              </a:solidFill>
              <a:latin typeface="DevLys 010" pitchFamily="2" charset="0"/>
              <a:ea typeface="+mn-ea"/>
              <a:cs typeface="Times New Roman" pitchFamily="18" charset="0"/>
            </a:rPr>
            <a:t>रोग आरोग्य प्रमाण पत्र (राजपत्रित)</a:t>
          </a:r>
          <a:endParaRPr lang="en-US" sz="900">
            <a:solidFill>
              <a:schemeClr val="lt1"/>
            </a:solidFill>
            <a:latin typeface="DevLys 010" pitchFamily="2" charset="0"/>
            <a:ea typeface="+mn-ea"/>
            <a:cs typeface="Times New Roman" pitchFamily="18" charset="0"/>
          </a:endParaRPr>
        </a:p>
      </xdr:txBody>
    </xdr:sp>
    <xdr:clientData/>
  </xdr:twoCellAnchor>
  <xdr:twoCellAnchor>
    <xdr:from>
      <xdr:col>5</xdr:col>
      <xdr:colOff>102466</xdr:colOff>
      <xdr:row>5</xdr:row>
      <xdr:rowOff>168186</xdr:rowOff>
    </xdr:from>
    <xdr:to>
      <xdr:col>7</xdr:col>
      <xdr:colOff>380889</xdr:colOff>
      <xdr:row>9</xdr:row>
      <xdr:rowOff>181841</xdr:rowOff>
    </xdr:to>
    <xdr:sp macro="" textlink="">
      <xdr:nvSpPr>
        <xdr:cNvPr id="16" name="Horizontal Scroll 15">
          <a:hlinkClick xmlns:r="http://schemas.openxmlformats.org/officeDocument/2006/relationships" r:id="rId12"/>
          <a:extLst>
            <a:ext uri="{FF2B5EF4-FFF2-40B4-BE49-F238E27FC236}">
              <a16:creationId xmlns="" xmlns:a16="http://schemas.microsoft.com/office/drawing/2014/main" id="{00000000-0008-0000-0400-000010000000}"/>
            </a:ext>
          </a:extLst>
        </xdr:cNvPr>
        <xdr:cNvSpPr/>
      </xdr:nvSpPr>
      <xdr:spPr>
        <a:xfrm>
          <a:off x="2994602" y="2436868"/>
          <a:ext cx="1663878" cy="775655"/>
        </a:xfrm>
        <a:prstGeom prst="horizontalScroll">
          <a:avLst/>
        </a:prstGeom>
        <a:solidFill>
          <a:srgbClr val="7030A0"/>
        </a:solidFill>
      </xdr:spPr>
      <xdr:style>
        <a:lnRef idx="0">
          <a:schemeClr val="accent4"/>
        </a:lnRef>
        <a:fillRef idx="3">
          <a:schemeClr val="accent4"/>
        </a:fillRef>
        <a:effectRef idx="3">
          <a:schemeClr val="accent4"/>
        </a:effectRef>
        <a:fontRef idx="minor">
          <a:schemeClr val="lt1"/>
        </a:fontRef>
      </xdr:style>
      <xdr:txBody>
        <a:bodyPr rtlCol="0" anchor="ctr"/>
        <a:lstStyle/>
        <a:p>
          <a:r>
            <a:rPr lang="hi-IN" sz="1100">
              <a:solidFill>
                <a:schemeClr val="lt1"/>
              </a:solidFill>
              <a:latin typeface="DevLys 010" pitchFamily="2" charset="0"/>
              <a:ea typeface="+mn-ea"/>
              <a:cs typeface="+mn-cs"/>
            </a:rPr>
            <a:t>अवकाश से पुनः कार्यभार ग्रहण करने का प्रार्थना पत्र </a:t>
          </a:r>
          <a:endParaRPr lang="en-US">
            <a:latin typeface="DevLys 010" pitchFamily="2" charset="0"/>
          </a:endParaRPr>
        </a:p>
      </xdr:txBody>
    </xdr:sp>
    <xdr:clientData/>
  </xdr:twoCellAnchor>
  <xdr:twoCellAnchor>
    <xdr:from>
      <xdr:col>7</xdr:col>
      <xdr:colOff>662088</xdr:colOff>
      <xdr:row>5</xdr:row>
      <xdr:rowOff>103243</xdr:rowOff>
    </xdr:from>
    <xdr:to>
      <xdr:col>10</xdr:col>
      <xdr:colOff>17318</xdr:colOff>
      <xdr:row>9</xdr:row>
      <xdr:rowOff>155863</xdr:rowOff>
    </xdr:to>
    <xdr:sp macro="" textlink="">
      <xdr:nvSpPr>
        <xdr:cNvPr id="17" name="Horizontal Scroll 16">
          <a:hlinkClick xmlns:r="http://schemas.openxmlformats.org/officeDocument/2006/relationships" r:id="rId13"/>
          <a:extLst>
            <a:ext uri="{FF2B5EF4-FFF2-40B4-BE49-F238E27FC236}">
              <a16:creationId xmlns="" xmlns:a16="http://schemas.microsoft.com/office/drawing/2014/main" id="{00000000-0008-0000-0400-000011000000}"/>
            </a:ext>
          </a:extLst>
        </xdr:cNvPr>
        <xdr:cNvSpPr/>
      </xdr:nvSpPr>
      <xdr:spPr>
        <a:xfrm>
          <a:off x="4939679" y="2371925"/>
          <a:ext cx="1468048" cy="814620"/>
        </a:xfrm>
        <a:prstGeom prst="horizontalScroll">
          <a:avLst/>
        </a:prstGeom>
        <a:solidFill>
          <a:srgbClr val="0070C0"/>
        </a:solidFill>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hi-IN" sz="1100">
              <a:solidFill>
                <a:schemeClr val="lt1"/>
              </a:solidFill>
              <a:latin typeface="DevLys 010" pitchFamily="2" charset="0"/>
              <a:ea typeface="+mn-ea"/>
              <a:cs typeface="Times New Roman" pitchFamily="18" charset="0"/>
            </a:rPr>
            <a:t>अवकाश प्रार्थना पत्र फार्म</a:t>
          </a:r>
          <a:endParaRPr lang="en-US" sz="1100">
            <a:solidFill>
              <a:schemeClr val="lt1"/>
            </a:solidFill>
            <a:latin typeface="DevLys 010" pitchFamily="2" charset="0"/>
            <a:ea typeface="+mn-ea"/>
            <a:cs typeface="Times New Roman" pitchFamily="18" charset="0"/>
          </a:endParaRPr>
        </a:p>
      </xdr:txBody>
    </xdr:sp>
    <xdr:clientData/>
  </xdr:twoCellAnchor>
  <xdr:twoCellAnchor>
    <xdr:from>
      <xdr:col>10</xdr:col>
      <xdr:colOff>243898</xdr:colOff>
      <xdr:row>5</xdr:row>
      <xdr:rowOff>94585</xdr:rowOff>
    </xdr:from>
    <xdr:to>
      <xdr:col>12</xdr:col>
      <xdr:colOff>671413</xdr:colOff>
      <xdr:row>9</xdr:row>
      <xdr:rowOff>121227</xdr:rowOff>
    </xdr:to>
    <xdr:sp macro="" textlink="">
      <xdr:nvSpPr>
        <xdr:cNvPr id="18" name="Horizontal Scroll 17">
          <a:hlinkClick xmlns:r="http://schemas.openxmlformats.org/officeDocument/2006/relationships" r:id="rId14"/>
          <a:extLst>
            <a:ext uri="{FF2B5EF4-FFF2-40B4-BE49-F238E27FC236}">
              <a16:creationId xmlns="" xmlns:a16="http://schemas.microsoft.com/office/drawing/2014/main" id="{00000000-0008-0000-0400-000012000000}"/>
            </a:ext>
          </a:extLst>
        </xdr:cNvPr>
        <xdr:cNvSpPr/>
      </xdr:nvSpPr>
      <xdr:spPr>
        <a:xfrm>
          <a:off x="6634307" y="2363267"/>
          <a:ext cx="1258788" cy="788642"/>
        </a:xfrm>
        <a:prstGeom prst="horizontalScroll">
          <a:avLst/>
        </a:prstGeom>
        <a:solidFill>
          <a:srgbClr val="00B0F0"/>
        </a:solidFill>
      </xdr:spPr>
      <xdr:style>
        <a:lnRef idx="0">
          <a:schemeClr val="accent4"/>
        </a:lnRef>
        <a:fillRef idx="3">
          <a:schemeClr val="accent4"/>
        </a:fillRef>
        <a:effectRef idx="3">
          <a:schemeClr val="accent4"/>
        </a:effectRef>
        <a:fontRef idx="minor">
          <a:schemeClr val="lt1"/>
        </a:fontRef>
      </xdr:style>
      <xdr:txBody>
        <a:bodyPr rtlCol="0" anchor="ctr"/>
        <a:lstStyle/>
        <a:p>
          <a:r>
            <a:rPr lang="hi-IN" sz="1100">
              <a:solidFill>
                <a:schemeClr val="lt1"/>
              </a:solidFill>
              <a:latin typeface="DevLys 010" pitchFamily="2" charset="0"/>
              <a:ea typeface="+mn-ea"/>
              <a:cs typeface="+mn-cs"/>
            </a:rPr>
            <a:t>रोग आरोग्य प्रमाण पत्र (अराजपत्रित)</a:t>
          </a:r>
          <a:endParaRPr lang="en-US">
            <a:latin typeface="DevLys 010" pitchFamily="2" charset="0"/>
          </a:endParaRPr>
        </a:p>
      </xdr:txBody>
    </xdr:sp>
    <xdr:clientData/>
  </xdr:twoCellAnchor>
  <xdr:twoCellAnchor>
    <xdr:from>
      <xdr:col>12</xdr:col>
      <xdr:colOff>901412</xdr:colOff>
      <xdr:row>3</xdr:row>
      <xdr:rowOff>340647</xdr:rowOff>
    </xdr:from>
    <xdr:to>
      <xdr:col>15</xdr:col>
      <xdr:colOff>649431</xdr:colOff>
      <xdr:row>4</xdr:row>
      <xdr:rowOff>536864</xdr:rowOff>
    </xdr:to>
    <xdr:sp macro="" textlink="">
      <xdr:nvSpPr>
        <xdr:cNvPr id="19" name="Oval 18">
          <a:hlinkClick xmlns:r="http://schemas.openxmlformats.org/officeDocument/2006/relationships" r:id="rId15"/>
          <a:extLst>
            <a:ext uri="{FF2B5EF4-FFF2-40B4-BE49-F238E27FC236}">
              <a16:creationId xmlns="" xmlns:a16="http://schemas.microsoft.com/office/drawing/2014/main" id="{00000000-0008-0000-0400-000013000000}"/>
            </a:ext>
          </a:extLst>
        </xdr:cNvPr>
        <xdr:cNvSpPr/>
      </xdr:nvSpPr>
      <xdr:spPr>
        <a:xfrm>
          <a:off x="8123094" y="1500965"/>
          <a:ext cx="1393246" cy="681126"/>
        </a:xfrm>
        <a:prstGeom prst="ellipse">
          <a:avLst/>
        </a:prstGeom>
        <a:solidFill>
          <a:srgbClr val="7030A0"/>
        </a:solidFill>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hi-IN" sz="900">
              <a:solidFill>
                <a:schemeClr val="lt1"/>
              </a:solidFill>
              <a:latin typeface="DevLys 010" pitchFamily="2" charset="0"/>
              <a:ea typeface="+mn-ea"/>
              <a:cs typeface="Times New Roman" pitchFamily="18" charset="0"/>
            </a:rPr>
            <a:t>10 दिन </a:t>
          </a:r>
          <a:r>
            <a:rPr lang="hi-IN" sz="800">
              <a:solidFill>
                <a:schemeClr val="lt1"/>
              </a:solidFill>
              <a:latin typeface="DevLys 010" pitchFamily="2" charset="0"/>
              <a:ea typeface="+mn-ea"/>
              <a:cs typeface="Times New Roman" pitchFamily="18" charset="0"/>
            </a:rPr>
            <a:t>उपार्जित अवकाश प्रार्थना पत्र</a:t>
          </a:r>
          <a:endParaRPr lang="en-US" sz="800">
            <a:solidFill>
              <a:schemeClr val="lt1"/>
            </a:solidFill>
            <a:latin typeface="DevLys 010" pitchFamily="2" charset="0"/>
            <a:ea typeface="+mn-ea"/>
            <a:cs typeface="Times New Roman" pitchFamily="18" charset="0"/>
          </a:endParaRPr>
        </a:p>
      </xdr:txBody>
    </xdr:sp>
    <xdr:clientData/>
  </xdr:twoCellAnchor>
  <xdr:twoCellAnchor>
    <xdr:from>
      <xdr:col>12</xdr:col>
      <xdr:colOff>839931</xdr:colOff>
      <xdr:row>5</xdr:row>
      <xdr:rowOff>19517</xdr:rowOff>
    </xdr:from>
    <xdr:to>
      <xdr:col>15</xdr:col>
      <xdr:colOff>493569</xdr:colOff>
      <xdr:row>9</xdr:row>
      <xdr:rowOff>86591</xdr:rowOff>
    </xdr:to>
    <xdr:sp macro="" textlink="">
      <xdr:nvSpPr>
        <xdr:cNvPr id="20" name="Horizontal Scroll 19">
          <a:hlinkClick xmlns:r="http://schemas.openxmlformats.org/officeDocument/2006/relationships" r:id="rId16"/>
          <a:extLst>
            <a:ext uri="{FF2B5EF4-FFF2-40B4-BE49-F238E27FC236}">
              <a16:creationId xmlns="" xmlns:a16="http://schemas.microsoft.com/office/drawing/2014/main" id="{00000000-0008-0000-0400-000014000000}"/>
            </a:ext>
          </a:extLst>
        </xdr:cNvPr>
        <xdr:cNvSpPr/>
      </xdr:nvSpPr>
      <xdr:spPr>
        <a:xfrm>
          <a:off x="8061613" y="2288199"/>
          <a:ext cx="1298865" cy="829074"/>
        </a:xfrm>
        <a:prstGeom prst="horizontalScroll">
          <a:avLst/>
        </a:prstGeom>
        <a:solidFill>
          <a:srgbClr val="00B050"/>
        </a:solidFill>
      </xdr:spPr>
      <xdr:style>
        <a:lnRef idx="0">
          <a:schemeClr val="accent4"/>
        </a:lnRef>
        <a:fillRef idx="3">
          <a:schemeClr val="accent4"/>
        </a:fillRef>
        <a:effectRef idx="3">
          <a:schemeClr val="accent4"/>
        </a:effectRef>
        <a:fontRef idx="minor">
          <a:schemeClr val="lt1"/>
        </a:fontRef>
      </xdr:style>
      <xdr:txBody>
        <a:bodyPr rtlCol="0" anchor="ctr"/>
        <a:lstStyle/>
        <a:p>
          <a:r>
            <a:rPr lang="hi-IN" sz="1000">
              <a:solidFill>
                <a:schemeClr val="lt1"/>
              </a:solidFill>
              <a:latin typeface="DevLys 010" pitchFamily="2" charset="0"/>
              <a:ea typeface="+mn-ea"/>
              <a:cs typeface="+mn-cs"/>
            </a:rPr>
            <a:t>10 दिन </a:t>
          </a:r>
          <a:r>
            <a:rPr lang="hi-IN" sz="900">
              <a:solidFill>
                <a:schemeClr val="lt1"/>
              </a:solidFill>
              <a:latin typeface="DevLys 010" pitchFamily="2" charset="0"/>
              <a:ea typeface="+mn-ea"/>
              <a:cs typeface="+mn-cs"/>
            </a:rPr>
            <a:t>उपार्जित अवकाश प्रार्थना पत्र</a:t>
          </a:r>
          <a:endParaRPr lang="en-US" sz="1200">
            <a:latin typeface="DevLys 010" pitchFamily="2" charset="0"/>
          </a:endParaRPr>
        </a:p>
      </xdr:txBody>
    </xdr:sp>
    <xdr:clientData/>
  </xdr:twoCellAnchor>
  <xdr:twoCellAnchor>
    <xdr:from>
      <xdr:col>9</xdr:col>
      <xdr:colOff>43296</xdr:colOff>
      <xdr:row>12</xdr:row>
      <xdr:rowOff>86591</xdr:rowOff>
    </xdr:from>
    <xdr:to>
      <xdr:col>12</xdr:col>
      <xdr:colOff>675409</xdr:colOff>
      <xdr:row>17</xdr:row>
      <xdr:rowOff>95250</xdr:rowOff>
    </xdr:to>
    <xdr:sp macro="" textlink="">
      <xdr:nvSpPr>
        <xdr:cNvPr id="21" name="Oval 20">
          <a:hlinkClick xmlns:r="http://schemas.openxmlformats.org/officeDocument/2006/relationships" r:id="rId17"/>
          <a:extLst>
            <a:ext uri="{FF2B5EF4-FFF2-40B4-BE49-F238E27FC236}">
              <a16:creationId xmlns="" xmlns:a16="http://schemas.microsoft.com/office/drawing/2014/main" id="{00000000-0008-0000-0400-000015000000}"/>
            </a:ext>
          </a:extLst>
        </xdr:cNvPr>
        <xdr:cNvSpPr/>
      </xdr:nvSpPr>
      <xdr:spPr>
        <a:xfrm>
          <a:off x="5697682" y="3688773"/>
          <a:ext cx="2199409" cy="96115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5</xdr:col>
      <xdr:colOff>25979</xdr:colOff>
      <xdr:row>12</xdr:row>
      <xdr:rowOff>138546</xdr:rowOff>
    </xdr:from>
    <xdr:to>
      <xdr:col>7</xdr:col>
      <xdr:colOff>675410</xdr:colOff>
      <xdr:row>17</xdr:row>
      <xdr:rowOff>17318</xdr:rowOff>
    </xdr:to>
    <xdr:sp macro="" textlink="">
      <xdr:nvSpPr>
        <xdr:cNvPr id="23" name="Rounded Rectangle 22">
          <a:hlinkClick xmlns:r="http://schemas.openxmlformats.org/officeDocument/2006/relationships" r:id="rId18"/>
          <a:extLst>
            <a:ext uri="{FF2B5EF4-FFF2-40B4-BE49-F238E27FC236}">
              <a16:creationId xmlns="" xmlns:a16="http://schemas.microsoft.com/office/drawing/2014/main" id="{00000000-0008-0000-0200-000008000000}"/>
            </a:ext>
          </a:extLst>
        </xdr:cNvPr>
        <xdr:cNvSpPr/>
      </xdr:nvSpPr>
      <xdr:spPr>
        <a:xfrm>
          <a:off x="2918115" y="3740728"/>
          <a:ext cx="2034886" cy="831272"/>
        </a:xfrm>
        <a:prstGeom prst="round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200">
              <a:solidFill>
                <a:schemeClr val="lt1"/>
              </a:solidFill>
              <a:latin typeface="Times New Roman" pitchFamily="18" charset="0"/>
              <a:ea typeface="+mn-ea"/>
              <a:cs typeface="Times New Roman" pitchFamily="18" charset="0"/>
            </a:rPr>
            <a:t>INDEX</a:t>
          </a:r>
        </a:p>
      </xdr:txBody>
    </xdr:sp>
    <xdr:clientData/>
  </xdr:twoCellAnchor>
  <xdr:twoCellAnchor>
    <xdr:from>
      <xdr:col>1</xdr:col>
      <xdr:colOff>25978</xdr:colOff>
      <xdr:row>12</xdr:row>
      <xdr:rowOff>164523</xdr:rowOff>
    </xdr:from>
    <xdr:to>
      <xdr:col>3</xdr:col>
      <xdr:colOff>190500</xdr:colOff>
      <xdr:row>17</xdr:row>
      <xdr:rowOff>17318</xdr:rowOff>
    </xdr:to>
    <xdr:sp macro="" textlink="">
      <xdr:nvSpPr>
        <xdr:cNvPr id="24" name="Rounded Rectangle 23">
          <a:hlinkClick xmlns:r="http://schemas.openxmlformats.org/officeDocument/2006/relationships" r:id="rId19"/>
          <a:extLst>
            <a:ext uri="{FF2B5EF4-FFF2-40B4-BE49-F238E27FC236}">
              <a16:creationId xmlns="" xmlns:a16="http://schemas.microsoft.com/office/drawing/2014/main" id="{00000000-0008-0000-0200-000008000000}"/>
            </a:ext>
          </a:extLst>
        </xdr:cNvPr>
        <xdr:cNvSpPr/>
      </xdr:nvSpPr>
      <xdr:spPr>
        <a:xfrm>
          <a:off x="303069" y="3420341"/>
          <a:ext cx="1965613" cy="80529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marL="0" indent="0" algn="l"/>
          <a:r>
            <a:rPr lang="en-US" sz="1200">
              <a:solidFill>
                <a:schemeClr val="lt1"/>
              </a:solidFill>
              <a:latin typeface="Times New Roman" pitchFamily="18" charset="0"/>
              <a:ea typeface="+mn-ea"/>
              <a:cs typeface="Times New Roman" pitchFamily="18" charset="0"/>
            </a:rPr>
            <a:t>HOW TO USE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69682</xdr:colOff>
      <xdr:row>0</xdr:row>
      <xdr:rowOff>59656</xdr:rowOff>
    </xdr:from>
    <xdr:to>
      <xdr:col>16</xdr:col>
      <xdr:colOff>572503</xdr:colOff>
      <xdr:row>3</xdr:row>
      <xdr:rowOff>68179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9042232" y="59656"/>
          <a:ext cx="1302921" cy="104674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219075</xdr:colOff>
      <xdr:row>0</xdr:row>
      <xdr:rowOff>95250</xdr:rowOff>
    </xdr:from>
    <xdr:to>
      <xdr:col>2</xdr:col>
      <xdr:colOff>1743075</xdr:colOff>
      <xdr:row>0</xdr:row>
      <xdr:rowOff>529537</xdr:rowOff>
    </xdr:to>
    <xdr:sp macro="" textlink="">
      <xdr:nvSpPr>
        <xdr:cNvPr id="3" name="Rounded Rectangle 2">
          <a:hlinkClick xmlns:r="http://schemas.openxmlformats.org/officeDocument/2006/relationships" r:id="rId1"/>
          <a:extLst>
            <a:ext uri="{FF2B5EF4-FFF2-40B4-BE49-F238E27FC236}">
              <a16:creationId xmlns="" xmlns:a16="http://schemas.microsoft.com/office/drawing/2014/main" id="{00000000-0008-0000-0300-000003000000}"/>
            </a:ext>
          </a:extLst>
        </xdr:cNvPr>
        <xdr:cNvSpPr/>
      </xdr:nvSpPr>
      <xdr:spPr>
        <a:xfrm>
          <a:off x="1971675" y="95250"/>
          <a:ext cx="1524000" cy="434287"/>
        </a:xfrm>
        <a:prstGeom prst="roundRect">
          <a:avLst/>
        </a:prstGeom>
      </xdr:spPr>
      <xdr:style>
        <a:lnRef idx="0">
          <a:schemeClr val="accent3"/>
        </a:lnRef>
        <a:fillRef idx="3">
          <a:schemeClr val="accent3"/>
        </a:fillRef>
        <a:effectRef idx="3">
          <a:schemeClr val="accent3"/>
        </a:effectRef>
        <a:fontRef idx="minor">
          <a:schemeClr val="lt1"/>
        </a:fontRef>
      </xdr:style>
      <xdr:txBody>
        <a:bodyPr rtlCol="0" anchor="ctr"/>
        <a:lstStyle/>
        <a:p>
          <a:pPr marL="0" indent="0" algn="l"/>
          <a:r>
            <a:rPr lang="hi-IN" sz="1200">
              <a:solidFill>
                <a:schemeClr val="lt1"/>
              </a:solidFill>
              <a:latin typeface="DevLys 010 " pitchFamily="2" charset="0"/>
              <a:ea typeface="+mn-ea"/>
              <a:cs typeface="Times New Roman" pitchFamily="18" charset="0"/>
            </a:rPr>
            <a:t>संस्थापन शाखा</a:t>
          </a:r>
          <a:endParaRPr lang="en-US" sz="1200">
            <a:solidFill>
              <a:schemeClr val="lt1"/>
            </a:solidFill>
            <a:latin typeface="DevLys 010 " pitchFamily="2" charset="0"/>
            <a:ea typeface="+mn-ea"/>
            <a:cs typeface="Times New Roman" pitchFamily="18" charset="0"/>
          </a:endParaRPr>
        </a:p>
      </xdr:txBody>
    </xdr:sp>
    <xdr:clientData/>
  </xdr:twoCellAnchor>
  <xdr:twoCellAnchor>
    <xdr:from>
      <xdr:col>3</xdr:col>
      <xdr:colOff>57150</xdr:colOff>
      <xdr:row>0</xdr:row>
      <xdr:rowOff>85724</xdr:rowOff>
    </xdr:from>
    <xdr:to>
      <xdr:col>3</xdr:col>
      <xdr:colOff>1447800</xdr:colOff>
      <xdr:row>0</xdr:row>
      <xdr:rowOff>476249</xdr:rowOff>
    </xdr:to>
    <xdr:sp macro="" textlink="">
      <xdr:nvSpPr>
        <xdr:cNvPr id="4" name="Rounded Rectangle 3">
          <a:hlinkClick xmlns:r="http://schemas.openxmlformats.org/officeDocument/2006/relationships" r:id="rId2"/>
          <a:extLst>
            <a:ext uri="{FF2B5EF4-FFF2-40B4-BE49-F238E27FC236}">
              <a16:creationId xmlns="" xmlns:a16="http://schemas.microsoft.com/office/drawing/2014/main" id="{00000000-0008-0000-0300-000004000000}"/>
            </a:ext>
          </a:extLst>
        </xdr:cNvPr>
        <xdr:cNvSpPr/>
      </xdr:nvSpPr>
      <xdr:spPr>
        <a:xfrm>
          <a:off x="3714750" y="85724"/>
          <a:ext cx="1390650" cy="390525"/>
        </a:xfrm>
        <a:prstGeom prst="roundRect">
          <a:avLst/>
        </a:prstGeom>
      </xdr:spPr>
      <xdr:style>
        <a:lnRef idx="0">
          <a:schemeClr val="accent6"/>
        </a:lnRef>
        <a:fillRef idx="3">
          <a:schemeClr val="accent6"/>
        </a:fillRef>
        <a:effectRef idx="3">
          <a:schemeClr val="accent6"/>
        </a:effectRef>
        <a:fontRef idx="minor">
          <a:schemeClr val="lt1"/>
        </a:fontRef>
      </xdr:style>
      <xdr:txBody>
        <a:bodyPr rtlCol="0" anchor="ctr"/>
        <a:lstStyle/>
        <a:p>
          <a:pPr marL="0" indent="0" algn="l"/>
          <a:r>
            <a:rPr lang="hi-IN" sz="1400">
              <a:solidFill>
                <a:schemeClr val="lt1"/>
              </a:solidFill>
              <a:latin typeface="DevLys 010 " pitchFamily="2" charset="0"/>
              <a:ea typeface="+mn-ea"/>
              <a:cs typeface="Times New Roman" pitchFamily="18" charset="0"/>
            </a:rPr>
            <a:t>लेखा शाखा</a:t>
          </a:r>
          <a:endParaRPr lang="en-US" sz="1400">
            <a:solidFill>
              <a:schemeClr val="lt1"/>
            </a:solidFill>
            <a:latin typeface="DevLys 010 " pitchFamily="2" charset="0"/>
            <a:ea typeface="+mn-ea"/>
            <a:cs typeface="Times New Roman" pitchFamily="18" charset="0"/>
          </a:endParaRPr>
        </a:p>
      </xdr:txBody>
    </xdr:sp>
    <xdr:clientData/>
  </xdr:twoCellAnchor>
  <xdr:twoCellAnchor>
    <xdr:from>
      <xdr:col>4</xdr:col>
      <xdr:colOff>0</xdr:colOff>
      <xdr:row>0</xdr:row>
      <xdr:rowOff>85724</xdr:rowOff>
    </xdr:from>
    <xdr:to>
      <xdr:col>4</xdr:col>
      <xdr:colOff>1152525</xdr:colOff>
      <xdr:row>0</xdr:row>
      <xdr:rowOff>495299</xdr:rowOff>
    </xdr:to>
    <xdr:sp macro="" textlink="">
      <xdr:nvSpPr>
        <xdr:cNvPr id="5" name="Rounded Rectangle 4">
          <a:hlinkClick xmlns:r="http://schemas.openxmlformats.org/officeDocument/2006/relationships" r:id="rId3"/>
          <a:extLst>
            <a:ext uri="{FF2B5EF4-FFF2-40B4-BE49-F238E27FC236}">
              <a16:creationId xmlns="" xmlns:a16="http://schemas.microsoft.com/office/drawing/2014/main" id="{00000000-0008-0000-0300-000005000000}"/>
            </a:ext>
          </a:extLst>
        </xdr:cNvPr>
        <xdr:cNvSpPr/>
      </xdr:nvSpPr>
      <xdr:spPr>
        <a:xfrm>
          <a:off x="5248275" y="85724"/>
          <a:ext cx="1152525" cy="40957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marL="0" indent="0" algn="l"/>
          <a:r>
            <a:rPr lang="en-US" sz="1200">
              <a:solidFill>
                <a:schemeClr val="lt1"/>
              </a:solidFill>
              <a:latin typeface="DevLys 010 " pitchFamily="2" charset="0"/>
              <a:ea typeface="+mn-ea"/>
              <a:cs typeface="Times New Roman" pitchFamily="18" charset="0"/>
            </a:rPr>
            <a:t>lkekU; 'kk[kk</a:t>
          </a:r>
        </a:p>
      </xdr:txBody>
    </xdr:sp>
    <xdr:clientData/>
  </xdr:twoCellAnchor>
  <xdr:twoCellAnchor>
    <xdr:from>
      <xdr:col>5</xdr:col>
      <xdr:colOff>123824</xdr:colOff>
      <xdr:row>0</xdr:row>
      <xdr:rowOff>66675</xdr:rowOff>
    </xdr:from>
    <xdr:to>
      <xdr:col>5</xdr:col>
      <xdr:colOff>1543050</xdr:colOff>
      <xdr:row>0</xdr:row>
      <xdr:rowOff>491636</xdr:rowOff>
    </xdr:to>
    <xdr:sp macro="" textlink="">
      <xdr:nvSpPr>
        <xdr:cNvPr id="6" name="Rounded Rectangle 5">
          <a:hlinkClick xmlns:r="http://schemas.openxmlformats.org/officeDocument/2006/relationships" r:id="rId4"/>
          <a:extLst>
            <a:ext uri="{FF2B5EF4-FFF2-40B4-BE49-F238E27FC236}">
              <a16:creationId xmlns="" xmlns:a16="http://schemas.microsoft.com/office/drawing/2014/main" id="{00000000-0008-0000-0300-000006000000}"/>
            </a:ext>
          </a:extLst>
        </xdr:cNvPr>
        <xdr:cNvSpPr/>
      </xdr:nvSpPr>
      <xdr:spPr>
        <a:xfrm>
          <a:off x="6562724" y="66675"/>
          <a:ext cx="1419226" cy="424961"/>
        </a:xfrm>
        <a:prstGeom prst="roundRect">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r>
            <a:rPr lang="hi-IN" sz="1200">
              <a:solidFill>
                <a:schemeClr val="lt1"/>
              </a:solidFill>
              <a:latin typeface="DevLys 010 " pitchFamily="2" charset="0"/>
              <a:ea typeface="+mn-ea"/>
              <a:cs typeface="Times New Roman" pitchFamily="18" charset="0"/>
            </a:rPr>
            <a:t>भण्डार शाखा</a:t>
          </a:r>
          <a:endParaRPr lang="en-US" sz="1200">
            <a:solidFill>
              <a:schemeClr val="lt1"/>
            </a:solidFill>
            <a:latin typeface="DevLys 010 " pitchFamily="2" charset="0"/>
            <a:ea typeface="+mn-ea"/>
            <a:cs typeface="Times New Roman" pitchFamily="18" charset="0"/>
          </a:endParaRPr>
        </a:p>
      </xdr:txBody>
    </xdr:sp>
    <xdr:clientData/>
  </xdr:twoCellAnchor>
  <xdr:twoCellAnchor>
    <xdr:from>
      <xdr:col>6</xdr:col>
      <xdr:colOff>47625</xdr:colOff>
      <xdr:row>0</xdr:row>
      <xdr:rowOff>104775</xdr:rowOff>
    </xdr:from>
    <xdr:to>
      <xdr:col>6</xdr:col>
      <xdr:colOff>1466850</xdr:colOff>
      <xdr:row>0</xdr:row>
      <xdr:rowOff>515082</xdr:rowOff>
    </xdr:to>
    <xdr:sp macro="" textlink="">
      <xdr:nvSpPr>
        <xdr:cNvPr id="7" name="Rounded Rectangle 6">
          <a:hlinkClick xmlns:r="http://schemas.openxmlformats.org/officeDocument/2006/relationships" r:id="rId5"/>
          <a:extLst>
            <a:ext uri="{FF2B5EF4-FFF2-40B4-BE49-F238E27FC236}">
              <a16:creationId xmlns="" xmlns:a16="http://schemas.microsoft.com/office/drawing/2014/main" id="{00000000-0008-0000-0300-000007000000}"/>
            </a:ext>
          </a:extLst>
        </xdr:cNvPr>
        <xdr:cNvSpPr/>
      </xdr:nvSpPr>
      <xdr:spPr>
        <a:xfrm>
          <a:off x="8220075" y="104775"/>
          <a:ext cx="1419225" cy="410307"/>
        </a:xfrm>
        <a:prstGeom prst="round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hi-IN" sz="1200">
              <a:solidFill>
                <a:schemeClr val="lt1"/>
              </a:solidFill>
              <a:latin typeface="DevLys 010 " pitchFamily="2" charset="0"/>
              <a:ea typeface="+mn-ea"/>
              <a:cs typeface="Times New Roman" pitchFamily="18" charset="0"/>
            </a:rPr>
            <a:t>रिक्त प्रपत्र</a:t>
          </a:r>
          <a:endParaRPr lang="en-US" sz="1200">
            <a:solidFill>
              <a:schemeClr val="lt1"/>
            </a:solidFill>
            <a:latin typeface="DevLys 010 " pitchFamily="2" charset="0"/>
            <a:ea typeface="+mn-ea"/>
            <a:cs typeface="Times New Roman" pitchFamily="18" charset="0"/>
          </a:endParaRPr>
        </a:p>
      </xdr:txBody>
    </xdr:sp>
    <xdr:clientData/>
  </xdr:twoCellAnchor>
  <xdr:twoCellAnchor>
    <xdr:from>
      <xdr:col>1</xdr:col>
      <xdr:colOff>0</xdr:colOff>
      <xdr:row>0</xdr:row>
      <xdr:rowOff>85724</xdr:rowOff>
    </xdr:from>
    <xdr:to>
      <xdr:col>1</xdr:col>
      <xdr:colOff>1457325</xdr:colOff>
      <xdr:row>0</xdr:row>
      <xdr:rowOff>523873</xdr:rowOff>
    </xdr:to>
    <xdr:sp macro="" textlink="">
      <xdr:nvSpPr>
        <xdr:cNvPr id="8" name="Rounded Rectangle 7">
          <a:hlinkClick xmlns:r="http://schemas.openxmlformats.org/officeDocument/2006/relationships" r:id="rId6"/>
          <a:extLst>
            <a:ext uri="{FF2B5EF4-FFF2-40B4-BE49-F238E27FC236}">
              <a16:creationId xmlns="" xmlns:a16="http://schemas.microsoft.com/office/drawing/2014/main" id="{00000000-0008-0000-0300-000008000000}"/>
            </a:ext>
          </a:extLst>
        </xdr:cNvPr>
        <xdr:cNvSpPr/>
      </xdr:nvSpPr>
      <xdr:spPr>
        <a:xfrm>
          <a:off x="266700" y="85724"/>
          <a:ext cx="1457325" cy="438149"/>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r>
            <a:rPr lang="hi-IN" sz="900">
              <a:latin typeface="DevLys 010" pitchFamily="2" charset="0"/>
            </a:rPr>
            <a:t>अवकाश नियम एवं राजस्थान सेवा नियम</a:t>
          </a:r>
          <a:endParaRPr lang="en-US" sz="900">
            <a:latin typeface="DevLys 010" pitchFamily="2" charset="0"/>
          </a:endParaRPr>
        </a:p>
      </xdr:txBody>
    </xdr:sp>
    <xdr:clientData/>
  </xdr:twoCellAnchor>
  <xdr:twoCellAnchor>
    <xdr:from>
      <xdr:col>7</xdr:col>
      <xdr:colOff>238125</xdr:colOff>
      <xdr:row>0</xdr:row>
      <xdr:rowOff>533400</xdr:rowOff>
    </xdr:from>
    <xdr:to>
      <xdr:col>9</xdr:col>
      <xdr:colOff>514350</xdr:colOff>
      <xdr:row>3</xdr:row>
      <xdr:rowOff>9525</xdr:rowOff>
    </xdr:to>
    <xdr:sp macro="" textlink="">
      <xdr:nvSpPr>
        <xdr:cNvPr id="9" name="Oval 8">
          <a:hlinkClick xmlns:r="http://schemas.openxmlformats.org/officeDocument/2006/relationships" r:id="rId7"/>
          <a:extLst>
            <a:ext uri="{FF2B5EF4-FFF2-40B4-BE49-F238E27FC236}">
              <a16:creationId xmlns="" xmlns:a16="http://schemas.microsoft.com/office/drawing/2014/main" id="{00000000-0008-0000-0300-000009000000}"/>
            </a:ext>
          </a:extLst>
        </xdr:cNvPr>
        <xdr:cNvSpPr/>
      </xdr:nvSpPr>
      <xdr:spPr>
        <a:xfrm>
          <a:off x="9915525" y="533400"/>
          <a:ext cx="1495425" cy="8191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7</xdr:col>
      <xdr:colOff>238126</xdr:colOff>
      <xdr:row>3</xdr:row>
      <xdr:rowOff>390524</xdr:rowOff>
    </xdr:from>
    <xdr:to>
      <xdr:col>9</xdr:col>
      <xdr:colOff>504826</xdr:colOff>
      <xdr:row>5</xdr:row>
      <xdr:rowOff>247649</xdr:rowOff>
    </xdr:to>
    <xdr:sp macro="" textlink="">
      <xdr:nvSpPr>
        <xdr:cNvPr id="10" name="Flowchart: Process 9">
          <a:hlinkClick xmlns:r="http://schemas.openxmlformats.org/officeDocument/2006/relationships" r:id="rId8"/>
        </xdr:cNvPr>
        <xdr:cNvSpPr/>
      </xdr:nvSpPr>
      <xdr:spPr>
        <a:xfrm>
          <a:off x="9915526" y="1733549"/>
          <a:ext cx="1485900" cy="752475"/>
        </a:xfrm>
        <a:prstGeom prst="flowChartProcess">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ALL BUTTON</a:t>
          </a:r>
        </a:p>
      </xdr:txBody>
    </xdr:sp>
    <xdr:clientData/>
  </xdr:twoCellAnchor>
  <xdr:twoCellAnchor>
    <xdr:from>
      <xdr:col>7</xdr:col>
      <xdr:colOff>257175</xdr:colOff>
      <xdr:row>5</xdr:row>
      <xdr:rowOff>552449</xdr:rowOff>
    </xdr:from>
    <xdr:to>
      <xdr:col>9</xdr:col>
      <xdr:colOff>581024</xdr:colOff>
      <xdr:row>10</xdr:row>
      <xdr:rowOff>285749</xdr:rowOff>
    </xdr:to>
    <xdr:sp macro="" textlink="">
      <xdr:nvSpPr>
        <xdr:cNvPr id="11" name="Rounded Rectangle 10">
          <a:hlinkClick xmlns:r="http://schemas.openxmlformats.org/officeDocument/2006/relationships" r:id="rId9"/>
          <a:extLst>
            <a:ext uri="{FF2B5EF4-FFF2-40B4-BE49-F238E27FC236}">
              <a16:creationId xmlns="" xmlns:a16="http://schemas.microsoft.com/office/drawing/2014/main" id="{00000000-0008-0000-0200-000008000000}"/>
            </a:ext>
          </a:extLst>
        </xdr:cNvPr>
        <xdr:cNvSpPr/>
      </xdr:nvSpPr>
      <xdr:spPr>
        <a:xfrm>
          <a:off x="9934575" y="2790824"/>
          <a:ext cx="1543049" cy="828675"/>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marL="0" indent="0" algn="l"/>
          <a:r>
            <a:rPr lang="en-US" sz="1200">
              <a:solidFill>
                <a:schemeClr val="lt1"/>
              </a:solidFill>
              <a:latin typeface="Times New Roman" pitchFamily="18" charset="0"/>
              <a:ea typeface="+mn-ea"/>
              <a:cs typeface="Times New Roman" pitchFamily="18" charset="0"/>
            </a:rPr>
            <a:t>HOW TO USE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18</xdr:col>
      <xdr:colOff>0</xdr:colOff>
      <xdr:row>2</xdr:row>
      <xdr:rowOff>155864</xdr:rowOff>
    </xdr:from>
    <xdr:to>
      <xdr:col>19</xdr:col>
      <xdr:colOff>467591</xdr:colOff>
      <xdr:row>4</xdr:row>
      <xdr:rowOff>103908</xdr:rowOff>
    </xdr:to>
    <xdr:sp macro="" textlink="">
      <xdr:nvSpPr>
        <xdr:cNvPr id="3" name="Rounded Rectangle 2">
          <a:hlinkClick xmlns:r="http://schemas.openxmlformats.org/officeDocument/2006/relationships" r:id="rId1"/>
          <a:extLst>
            <a:ext uri="{FF2B5EF4-FFF2-40B4-BE49-F238E27FC236}">
              <a16:creationId xmlns="" xmlns:a16="http://schemas.microsoft.com/office/drawing/2014/main" id="{00000000-0008-0000-0600-000003000000}"/>
            </a:ext>
          </a:extLst>
        </xdr:cNvPr>
        <xdr:cNvSpPr/>
      </xdr:nvSpPr>
      <xdr:spPr>
        <a:xfrm>
          <a:off x="11291455" y="658091"/>
          <a:ext cx="1004454" cy="389658"/>
        </a:xfrm>
        <a:prstGeom prst="roundRect">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200">
              <a:solidFill>
                <a:schemeClr val="lt1"/>
              </a:solidFill>
              <a:latin typeface="Times New Roman" pitchFamily="18" charset="0"/>
              <a:ea typeface="+mn-ea"/>
              <a:cs typeface="Times New Roman" pitchFamily="18" charset="0"/>
            </a:rPr>
            <a:t>ALL BUTTON</a:t>
          </a:r>
        </a:p>
      </xdr:txBody>
    </xdr:sp>
    <xdr:clientData/>
  </xdr:twoCellAnchor>
  <xdr:twoCellAnchor>
    <xdr:from>
      <xdr:col>15</xdr:col>
      <xdr:colOff>173182</xdr:colOff>
      <xdr:row>2</xdr:row>
      <xdr:rowOff>103908</xdr:rowOff>
    </xdr:from>
    <xdr:to>
      <xdr:col>17</xdr:col>
      <xdr:colOff>103909</xdr:colOff>
      <xdr:row>4</xdr:row>
      <xdr:rowOff>112567</xdr:rowOff>
    </xdr:to>
    <xdr:sp macro="" textlink="">
      <xdr:nvSpPr>
        <xdr:cNvPr id="4" name="Rounded Rectangle 3">
          <a:hlinkClick xmlns:r="http://schemas.openxmlformats.org/officeDocument/2006/relationships" r:id="rId2"/>
          <a:extLst>
            <a:ext uri="{FF2B5EF4-FFF2-40B4-BE49-F238E27FC236}">
              <a16:creationId xmlns="" xmlns:a16="http://schemas.microsoft.com/office/drawing/2014/main" id="{00000000-0008-0000-0600-000004000000}"/>
            </a:ext>
          </a:extLst>
        </xdr:cNvPr>
        <xdr:cNvSpPr/>
      </xdr:nvSpPr>
      <xdr:spPr>
        <a:xfrm>
          <a:off x="9776114" y="606135"/>
          <a:ext cx="1229590" cy="450273"/>
        </a:xfrm>
        <a:prstGeom prst="roundRect">
          <a:avLst/>
        </a:prstGeom>
        <a:solidFill>
          <a:srgbClr val="C00000"/>
        </a:solidFill>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200">
              <a:solidFill>
                <a:schemeClr val="lt1"/>
              </a:solidFill>
              <a:latin typeface="Times New Roman" pitchFamily="18" charset="0"/>
              <a:ea typeface="+mn-ea"/>
              <a:cs typeface="Times New Roman" pitchFamily="18" charset="0"/>
            </a:rPr>
            <a:t>INDEX</a:t>
          </a:r>
        </a:p>
      </xdr:txBody>
    </xdr:sp>
    <xdr:clientData/>
  </xdr:twoCellAnchor>
  <xdr:twoCellAnchor>
    <xdr:from>
      <xdr:col>20</xdr:col>
      <xdr:colOff>0</xdr:colOff>
      <xdr:row>3</xdr:row>
      <xdr:rowOff>8659</xdr:rowOff>
    </xdr:from>
    <xdr:to>
      <xdr:col>21</xdr:col>
      <xdr:colOff>710045</xdr:colOff>
      <xdr:row>4</xdr:row>
      <xdr:rowOff>86591</xdr:rowOff>
    </xdr:to>
    <xdr:sp macro="" textlink="">
      <xdr:nvSpPr>
        <xdr:cNvPr id="5" name="Rounded Rectangle 4">
          <a:hlinkClick xmlns:r="http://schemas.openxmlformats.org/officeDocument/2006/relationships" r:id="rId3"/>
          <a:extLst>
            <a:ext uri="{FF2B5EF4-FFF2-40B4-BE49-F238E27FC236}">
              <a16:creationId xmlns="" xmlns:a16="http://schemas.microsoft.com/office/drawing/2014/main" id="{00000000-0008-0000-0200-000008000000}"/>
            </a:ext>
          </a:extLst>
        </xdr:cNvPr>
        <xdr:cNvSpPr/>
      </xdr:nvSpPr>
      <xdr:spPr>
        <a:xfrm>
          <a:off x="12607636" y="710045"/>
          <a:ext cx="1402773" cy="320387"/>
        </a:xfrm>
        <a:prstGeom prst="roundRect">
          <a:avLst/>
        </a:prstGeom>
      </xdr:spPr>
      <xdr:style>
        <a:lnRef idx="0">
          <a:schemeClr val="accent5"/>
        </a:lnRef>
        <a:fillRef idx="3">
          <a:schemeClr val="accent5"/>
        </a:fillRef>
        <a:effectRef idx="3">
          <a:schemeClr val="accent5"/>
        </a:effectRef>
        <a:fontRef idx="minor">
          <a:schemeClr val="lt1"/>
        </a:fontRef>
      </xdr:style>
      <xdr:txBody>
        <a:bodyPr rtlCol="0" anchor="ctr"/>
        <a:lstStyle/>
        <a:p>
          <a:pPr marL="0" indent="0" algn="l"/>
          <a:r>
            <a:rPr lang="en-US" sz="1200">
              <a:solidFill>
                <a:schemeClr val="lt1"/>
              </a:solidFill>
              <a:latin typeface="Times New Roman" pitchFamily="18" charset="0"/>
              <a:ea typeface="+mn-ea"/>
              <a:cs typeface="Times New Roman" pitchFamily="18" charset="0"/>
            </a:rPr>
            <a:t>HOW TO USE</a:t>
          </a:r>
        </a:p>
      </xdr:txBody>
    </xdr:sp>
    <xdr:clientData/>
  </xdr:twoCellAnchor>
  <xdr:twoCellAnchor>
    <xdr:from>
      <xdr:col>2</xdr:col>
      <xdr:colOff>303068</xdr:colOff>
      <xdr:row>86</xdr:row>
      <xdr:rowOff>17319</xdr:rowOff>
    </xdr:from>
    <xdr:to>
      <xdr:col>9</xdr:col>
      <xdr:colOff>701386</xdr:colOff>
      <xdr:row>89</xdr:row>
      <xdr:rowOff>173183</xdr:rowOff>
    </xdr:to>
    <xdr:sp macro="" textlink="">
      <xdr:nvSpPr>
        <xdr:cNvPr id="6" name="Left Arrow 5"/>
        <xdr:cNvSpPr/>
      </xdr:nvSpPr>
      <xdr:spPr>
        <a:xfrm>
          <a:off x="2078182" y="14824364"/>
          <a:ext cx="3931227" cy="727364"/>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400">
              <a:solidFill>
                <a:schemeClr val="lt1"/>
              </a:solidFill>
              <a:latin typeface="DevLys 010" pitchFamily="2" charset="0"/>
              <a:ea typeface="+mn-ea"/>
              <a:cs typeface="Times New Roman" pitchFamily="18" charset="0"/>
            </a:rPr>
            <a:t>vxj dksbZ in M</a:t>
          </a:r>
          <a:r>
            <a:rPr lang="en-US" sz="1400">
              <a:solidFill>
                <a:schemeClr val="lt1"/>
              </a:solidFill>
              <a:latin typeface="DevLys 010"/>
              <a:ea typeface="+mn-ea"/>
              <a:cs typeface="Times New Roman" pitchFamily="18" charset="0"/>
            </a:rPr>
            <a:t>ª</a:t>
          </a:r>
          <a:r>
            <a:rPr lang="en-US" sz="1400">
              <a:solidFill>
                <a:schemeClr val="lt1"/>
              </a:solidFill>
              <a:latin typeface="DevLys 010" pitchFamily="2" charset="0"/>
              <a:ea typeface="+mn-ea"/>
              <a:cs typeface="Times New Roman" pitchFamily="18" charset="0"/>
            </a:rPr>
            <a:t>ksiMkmu esa ugha vk jgk gS rks lkeus fy[ks</a:t>
          </a:r>
          <a:r>
            <a:rPr lang="en-US" sz="1400" baseline="0">
              <a:solidFill>
                <a:schemeClr val="lt1"/>
              </a:solidFill>
              <a:latin typeface="DevLys 010" pitchFamily="2" charset="0"/>
              <a:ea typeface="+mn-ea"/>
              <a:cs typeface="Times New Roman" pitchFamily="18" charset="0"/>
            </a:rPr>
            <a:t> </a:t>
          </a:r>
          <a:endParaRPr lang="en-US" sz="1400">
            <a:solidFill>
              <a:schemeClr val="lt1"/>
            </a:solidFill>
            <a:latin typeface="DevLys 010" pitchFamily="2" charset="0"/>
            <a:ea typeface="+mn-ea"/>
            <a:cs typeface="Times New Roman" pitchFamily="18" charset="0"/>
          </a:endParaRPr>
        </a:p>
      </xdr:txBody>
    </xdr:sp>
    <xdr:clientData/>
  </xdr:twoCellAnchor>
  <xdr:twoCellAnchor>
    <xdr:from>
      <xdr:col>27</xdr:col>
      <xdr:colOff>69273</xdr:colOff>
      <xdr:row>0</xdr:row>
      <xdr:rowOff>112569</xdr:rowOff>
    </xdr:from>
    <xdr:to>
      <xdr:col>29</xdr:col>
      <xdr:colOff>614796</xdr:colOff>
      <xdr:row>3</xdr:row>
      <xdr:rowOff>225137</xdr:rowOff>
    </xdr:to>
    <xdr:sp macro="" textlink="">
      <xdr:nvSpPr>
        <xdr:cNvPr id="2" name="Oval Callout 1"/>
        <xdr:cNvSpPr/>
      </xdr:nvSpPr>
      <xdr:spPr>
        <a:xfrm>
          <a:off x="18712296" y="112569"/>
          <a:ext cx="1913659" cy="813954"/>
        </a:xfrm>
        <a:prstGeom prst="wedgeEllipseCallou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marL="0" indent="0" algn="l"/>
          <a:r>
            <a:rPr lang="en-US" sz="1800" b="1">
              <a:solidFill>
                <a:srgbClr val="FFFF00"/>
              </a:solidFill>
              <a:latin typeface="DevLys 010" pitchFamily="2" charset="0"/>
              <a:ea typeface="+mn-ea"/>
              <a:cs typeface="Times New Roman" pitchFamily="18" charset="0"/>
            </a:rPr>
            <a:t>viMsV fnukad</a:t>
          </a:r>
          <a:r>
            <a:rPr lang="en-US" sz="1800" b="1" baseline="0">
              <a:solidFill>
                <a:srgbClr val="FFFF00"/>
              </a:solidFill>
              <a:latin typeface="DevLys 010" pitchFamily="2" charset="0"/>
              <a:ea typeface="+mn-ea"/>
              <a:cs typeface="Times New Roman" pitchFamily="18" charset="0"/>
            </a:rPr>
            <a:t> 17-01-2023</a:t>
          </a:r>
          <a:endParaRPr lang="en-US" sz="1800" b="1">
            <a:solidFill>
              <a:srgbClr val="FFFF00"/>
            </a:solidFill>
            <a:latin typeface="DevLys 010" pitchFamily="2" charset="0"/>
            <a:ea typeface="+mn-ea"/>
            <a:cs typeface="Times New Roman" pitchFamily="18"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171450</xdr:colOff>
      <xdr:row>3</xdr:row>
      <xdr:rowOff>0</xdr:rowOff>
    </xdr:from>
    <xdr:to>
      <xdr:col>11</xdr:col>
      <xdr:colOff>314325</xdr:colOff>
      <xdr:row>6</xdr:row>
      <xdr:rowOff>219074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E00-000002000000}"/>
            </a:ext>
          </a:extLst>
        </xdr:cNvPr>
        <xdr:cNvSpPr/>
      </xdr:nvSpPr>
      <xdr:spPr>
        <a:xfrm>
          <a:off x="6076950" y="695325"/>
          <a:ext cx="136207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10</xdr:col>
      <xdr:colOff>0</xdr:colOff>
      <xdr:row>5</xdr:row>
      <xdr:rowOff>0</xdr:rowOff>
    </xdr:from>
    <xdr:to>
      <xdr:col>12</xdr:col>
      <xdr:colOff>314325</xdr:colOff>
      <xdr:row>7</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F00-000002000000}"/>
            </a:ext>
          </a:extLst>
        </xdr:cNvPr>
        <xdr:cNvSpPr/>
      </xdr:nvSpPr>
      <xdr:spPr>
        <a:xfrm>
          <a:off x="6515100" y="8477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0</xdr:colOff>
      <xdr:row>24</xdr:row>
      <xdr:rowOff>0</xdr:rowOff>
    </xdr:from>
    <xdr:to>
      <xdr:col>14</xdr:col>
      <xdr:colOff>314325</xdr:colOff>
      <xdr:row>26</xdr:row>
      <xdr:rowOff>85724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300-000002000000}"/>
            </a:ext>
          </a:extLst>
        </xdr:cNvPr>
        <xdr:cNvSpPr/>
      </xdr:nvSpPr>
      <xdr:spPr>
        <a:xfrm>
          <a:off x="7315200" y="31527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16</xdr:col>
      <xdr:colOff>180474</xdr:colOff>
      <xdr:row>0</xdr:row>
      <xdr:rowOff>220579</xdr:rowOff>
    </xdr:from>
    <xdr:to>
      <xdr:col>16</xdr:col>
      <xdr:colOff>922422</xdr:colOff>
      <xdr:row>2</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9314949" y="220579"/>
          <a:ext cx="675273" cy="465221"/>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9</xdr:col>
      <xdr:colOff>95250</xdr:colOff>
      <xdr:row>3</xdr:row>
      <xdr:rowOff>0</xdr:rowOff>
    </xdr:from>
    <xdr:to>
      <xdr:col>10</xdr:col>
      <xdr:colOff>514350</xdr:colOff>
      <xdr:row>4</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300-000002000000}"/>
            </a:ext>
          </a:extLst>
        </xdr:cNvPr>
        <xdr:cNvSpPr/>
      </xdr:nvSpPr>
      <xdr:spPr>
        <a:xfrm>
          <a:off x="7010400" y="695325"/>
          <a:ext cx="1533525" cy="31146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0</xdr:colOff>
      <xdr:row>1</xdr:row>
      <xdr:rowOff>0</xdr:rowOff>
    </xdr:from>
    <xdr:to>
      <xdr:col>9</xdr:col>
      <xdr:colOff>314325</xdr:colOff>
      <xdr:row>4</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C00-000002000000}"/>
            </a:ext>
          </a:extLst>
        </xdr:cNvPr>
        <xdr:cNvSpPr/>
      </xdr:nvSpPr>
      <xdr:spPr>
        <a:xfrm>
          <a:off x="7762875" y="2000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69682</xdr:colOff>
      <xdr:row>1</xdr:row>
      <xdr:rowOff>59656</xdr:rowOff>
    </xdr:from>
    <xdr:to>
      <xdr:col>15</xdr:col>
      <xdr:colOff>521369</xdr:colOff>
      <xdr:row>3</xdr:row>
      <xdr:rowOff>150395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746957" y="383506"/>
          <a:ext cx="1061287" cy="728914"/>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14</xdr:col>
      <xdr:colOff>170447</xdr:colOff>
      <xdr:row>3</xdr:row>
      <xdr:rowOff>180473</xdr:rowOff>
    </xdr:from>
    <xdr:to>
      <xdr:col>16</xdr:col>
      <xdr:colOff>501316</xdr:colOff>
      <xdr:row>5</xdr:row>
      <xdr:rowOff>0</xdr:rowOff>
    </xdr:to>
    <xdr:sp macro="" textlink="">
      <xdr:nvSpPr>
        <xdr:cNvPr id="3" name="Left Arrow 2"/>
        <xdr:cNvSpPr/>
      </xdr:nvSpPr>
      <xdr:spPr>
        <a:xfrm>
          <a:off x="8847722" y="1142498"/>
          <a:ext cx="1550069" cy="772027"/>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UNLOCK SHEET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95250</xdr:colOff>
      <xdr:row>3</xdr:row>
      <xdr:rowOff>0</xdr:rowOff>
    </xdr:from>
    <xdr:to>
      <xdr:col>10</xdr:col>
      <xdr:colOff>514350</xdr:colOff>
      <xdr:row>4</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300-000002000000}"/>
            </a:ext>
          </a:extLst>
        </xdr:cNvPr>
        <xdr:cNvSpPr/>
      </xdr:nvSpPr>
      <xdr:spPr>
        <a:xfrm>
          <a:off x="7010400" y="695325"/>
          <a:ext cx="1533525" cy="23621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69682</xdr:colOff>
      <xdr:row>0</xdr:row>
      <xdr:rowOff>59656</xdr:rowOff>
    </xdr:from>
    <xdr:to>
      <xdr:col>16</xdr:col>
      <xdr:colOff>572503</xdr:colOff>
      <xdr:row>3</xdr:row>
      <xdr:rowOff>68179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9042232" y="59656"/>
          <a:ext cx="1302921" cy="104674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11</xdr:col>
      <xdr:colOff>0</xdr:colOff>
      <xdr:row>0</xdr:row>
      <xdr:rowOff>0</xdr:rowOff>
    </xdr:from>
    <xdr:to>
      <xdr:col>13</xdr:col>
      <xdr:colOff>314325</xdr:colOff>
      <xdr:row>3</xdr:row>
      <xdr:rowOff>85724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600-000002000000}"/>
            </a:ext>
          </a:extLst>
        </xdr:cNvPr>
        <xdr:cNvSpPr/>
      </xdr:nvSpPr>
      <xdr:spPr>
        <a:xfrm>
          <a:off x="7048500" y="0"/>
          <a:ext cx="1533525" cy="81914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390525</xdr:colOff>
      <xdr:row>3</xdr:row>
      <xdr:rowOff>76200</xdr:rowOff>
    </xdr:from>
    <xdr:to>
      <xdr:col>13</xdr:col>
      <xdr:colOff>95250</xdr:colOff>
      <xdr:row>6</xdr:row>
      <xdr:rowOff>9524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100-000002000000}"/>
            </a:ext>
          </a:extLst>
        </xdr:cNvPr>
        <xdr:cNvSpPr/>
      </xdr:nvSpPr>
      <xdr:spPr>
        <a:xfrm>
          <a:off x="6648450" y="10763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0</xdr:colOff>
      <xdr:row>4</xdr:row>
      <xdr:rowOff>0</xdr:rowOff>
    </xdr:from>
    <xdr:to>
      <xdr:col>8</xdr:col>
      <xdr:colOff>314325</xdr:colOff>
      <xdr:row>6</xdr:row>
      <xdr:rowOff>266699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200-000002000000}"/>
            </a:ext>
          </a:extLst>
        </xdr:cNvPr>
        <xdr:cNvSpPr/>
      </xdr:nvSpPr>
      <xdr:spPr>
        <a:xfrm>
          <a:off x="7162800" y="11715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95250</xdr:colOff>
      <xdr:row>3</xdr:row>
      <xdr:rowOff>0</xdr:rowOff>
    </xdr:from>
    <xdr:to>
      <xdr:col>10</xdr:col>
      <xdr:colOff>514350</xdr:colOff>
      <xdr:row>4</xdr:row>
      <xdr:rowOff>28574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300-000002000000}"/>
            </a:ext>
          </a:extLst>
        </xdr:cNvPr>
        <xdr:cNvSpPr/>
      </xdr:nvSpPr>
      <xdr:spPr>
        <a:xfrm>
          <a:off x="7010400" y="695325"/>
          <a:ext cx="1533525" cy="1914524"/>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0</xdr:colOff>
      <xdr:row>1</xdr:row>
      <xdr:rowOff>0</xdr:rowOff>
    </xdr:from>
    <xdr:to>
      <xdr:col>10</xdr:col>
      <xdr:colOff>314325</xdr:colOff>
      <xdr:row>3</xdr:row>
      <xdr:rowOff>276224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100-000002000000}"/>
            </a:ext>
          </a:extLst>
        </xdr:cNvPr>
        <xdr:cNvSpPr/>
      </xdr:nvSpPr>
      <xdr:spPr>
        <a:xfrm>
          <a:off x="7086600" y="2571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0</xdr:colOff>
      <xdr:row>5</xdr:row>
      <xdr:rowOff>0</xdr:rowOff>
    </xdr:from>
    <xdr:to>
      <xdr:col>14</xdr:col>
      <xdr:colOff>314325</xdr:colOff>
      <xdr:row>8</xdr:row>
      <xdr:rowOff>161924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200-000002000000}"/>
            </a:ext>
          </a:extLst>
        </xdr:cNvPr>
        <xdr:cNvSpPr/>
      </xdr:nvSpPr>
      <xdr:spPr>
        <a:xfrm>
          <a:off x="7572375" y="904875"/>
          <a:ext cx="1533525" cy="8381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9</xdr:col>
      <xdr:colOff>95250</xdr:colOff>
      <xdr:row>3</xdr:row>
      <xdr:rowOff>0</xdr:rowOff>
    </xdr:from>
    <xdr:to>
      <xdr:col>10</xdr:col>
      <xdr:colOff>514350</xdr:colOff>
      <xdr:row>4</xdr:row>
      <xdr:rowOff>28574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300-000002000000}"/>
            </a:ext>
          </a:extLst>
        </xdr:cNvPr>
        <xdr:cNvSpPr/>
      </xdr:nvSpPr>
      <xdr:spPr>
        <a:xfrm>
          <a:off x="7010400" y="695325"/>
          <a:ext cx="1533525" cy="12953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95250</xdr:colOff>
      <xdr:row>3</xdr:row>
      <xdr:rowOff>0</xdr:rowOff>
    </xdr:from>
    <xdr:to>
      <xdr:col>10</xdr:col>
      <xdr:colOff>514350</xdr:colOff>
      <xdr:row>4</xdr:row>
      <xdr:rowOff>28574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300-000002000000}"/>
            </a:ext>
          </a:extLst>
        </xdr:cNvPr>
        <xdr:cNvSpPr/>
      </xdr:nvSpPr>
      <xdr:spPr>
        <a:xfrm>
          <a:off x="7010400" y="695325"/>
          <a:ext cx="1533525" cy="12953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95250</xdr:colOff>
      <xdr:row>3</xdr:row>
      <xdr:rowOff>0</xdr:rowOff>
    </xdr:from>
    <xdr:to>
      <xdr:col>10</xdr:col>
      <xdr:colOff>514350</xdr:colOff>
      <xdr:row>4</xdr:row>
      <xdr:rowOff>28574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300-000002000000}"/>
            </a:ext>
          </a:extLst>
        </xdr:cNvPr>
        <xdr:cNvSpPr/>
      </xdr:nvSpPr>
      <xdr:spPr>
        <a:xfrm>
          <a:off x="7010400" y="695325"/>
          <a:ext cx="1533525" cy="12953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95250</xdr:colOff>
      <xdr:row>3</xdr:row>
      <xdr:rowOff>0</xdr:rowOff>
    </xdr:from>
    <xdr:to>
      <xdr:col>10</xdr:col>
      <xdr:colOff>514350</xdr:colOff>
      <xdr:row>4</xdr:row>
      <xdr:rowOff>28574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300-000002000000}"/>
            </a:ext>
          </a:extLst>
        </xdr:cNvPr>
        <xdr:cNvSpPr/>
      </xdr:nvSpPr>
      <xdr:spPr>
        <a:xfrm>
          <a:off x="7010400" y="6953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69682</xdr:colOff>
      <xdr:row>0</xdr:row>
      <xdr:rowOff>59656</xdr:rowOff>
    </xdr:from>
    <xdr:to>
      <xdr:col>16</xdr:col>
      <xdr:colOff>572503</xdr:colOff>
      <xdr:row>3</xdr:row>
      <xdr:rowOff>68179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937457" y="59656"/>
          <a:ext cx="1112421" cy="104674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323850</xdr:colOff>
      <xdr:row>2</xdr:row>
      <xdr:rowOff>76200</xdr:rowOff>
    </xdr:from>
    <xdr:to>
      <xdr:col>10</xdr:col>
      <xdr:colOff>28575</xdr:colOff>
      <xdr:row>5</xdr:row>
      <xdr:rowOff>76199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4800-000002000000}"/>
            </a:ext>
          </a:extLst>
        </xdr:cNvPr>
        <xdr:cNvSpPr/>
      </xdr:nvSpPr>
      <xdr:spPr>
        <a:xfrm>
          <a:off x="5848350" y="4286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15</xdr:col>
      <xdr:colOff>69682</xdr:colOff>
      <xdr:row>0</xdr:row>
      <xdr:rowOff>59656</xdr:rowOff>
    </xdr:from>
    <xdr:to>
      <xdr:col>16</xdr:col>
      <xdr:colOff>572503</xdr:colOff>
      <xdr:row>2</xdr:row>
      <xdr:rowOff>68179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937457" y="59656"/>
          <a:ext cx="1112421" cy="694323"/>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15</xdr:col>
      <xdr:colOff>69682</xdr:colOff>
      <xdr:row>0</xdr:row>
      <xdr:rowOff>59656</xdr:rowOff>
    </xdr:from>
    <xdr:to>
      <xdr:col>16</xdr:col>
      <xdr:colOff>572503</xdr:colOff>
      <xdr:row>2</xdr:row>
      <xdr:rowOff>68179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937457" y="59656"/>
          <a:ext cx="1112421" cy="694323"/>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15</xdr:col>
      <xdr:colOff>69682</xdr:colOff>
      <xdr:row>0</xdr:row>
      <xdr:rowOff>59656</xdr:rowOff>
    </xdr:from>
    <xdr:to>
      <xdr:col>16</xdr:col>
      <xdr:colOff>572503</xdr:colOff>
      <xdr:row>2</xdr:row>
      <xdr:rowOff>68179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937457" y="59656"/>
          <a:ext cx="1112421" cy="694323"/>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editAs="oneCell">
    <xdr:from>
      <xdr:col>10</xdr:col>
      <xdr:colOff>230606</xdr:colOff>
      <xdr:row>7</xdr:row>
      <xdr:rowOff>370974</xdr:rowOff>
    </xdr:from>
    <xdr:to>
      <xdr:col>13</xdr:col>
      <xdr:colOff>549442</xdr:colOff>
      <xdr:row>10</xdr:row>
      <xdr:rowOff>50131</xdr:rowOff>
    </xdr:to>
    <xdr:pic>
      <xdr:nvPicPr>
        <xdr:cNvPr id="3" name="Picture 2" descr="Imagef.jpg"/>
        <xdr:cNvPicPr>
          <a:picLocks noChangeAspect="1"/>
        </xdr:cNvPicPr>
      </xdr:nvPicPr>
      <xdr:blipFill>
        <a:blip xmlns:r="http://schemas.openxmlformats.org/officeDocument/2006/relationships" r:embed="rId2"/>
        <a:stretch>
          <a:fillRect/>
        </a:stretch>
      </xdr:blipFill>
      <xdr:spPr>
        <a:xfrm>
          <a:off x="6015790" y="4180974"/>
          <a:ext cx="2153652" cy="681789"/>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495299</xdr:colOff>
      <xdr:row>0</xdr:row>
      <xdr:rowOff>66674</xdr:rowOff>
    </xdr:from>
    <xdr:to>
      <xdr:col>12</xdr:col>
      <xdr:colOff>390525</xdr:colOff>
      <xdr:row>2</xdr:row>
      <xdr:rowOff>171449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A00-000002000000}"/>
            </a:ext>
          </a:extLst>
        </xdr:cNvPr>
        <xdr:cNvSpPr/>
      </xdr:nvSpPr>
      <xdr:spPr>
        <a:xfrm>
          <a:off x="6762749" y="66674"/>
          <a:ext cx="1114426" cy="6381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495299</xdr:colOff>
      <xdr:row>0</xdr:row>
      <xdr:rowOff>66674</xdr:rowOff>
    </xdr:from>
    <xdr:to>
      <xdr:col>12</xdr:col>
      <xdr:colOff>390525</xdr:colOff>
      <xdr:row>2</xdr:row>
      <xdr:rowOff>171449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3A00-000002000000}"/>
            </a:ext>
          </a:extLst>
        </xdr:cNvPr>
        <xdr:cNvSpPr/>
      </xdr:nvSpPr>
      <xdr:spPr>
        <a:xfrm>
          <a:off x="6762749" y="66674"/>
          <a:ext cx="1114426" cy="6381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0</xdr:colOff>
      <xdr:row>3</xdr:row>
      <xdr:rowOff>0</xdr:rowOff>
    </xdr:from>
    <xdr:to>
      <xdr:col>12</xdr:col>
      <xdr:colOff>314325</xdr:colOff>
      <xdr:row>6</xdr:row>
      <xdr:rowOff>114299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700-000002000000}"/>
            </a:ext>
          </a:extLst>
        </xdr:cNvPr>
        <xdr:cNvSpPr/>
      </xdr:nvSpPr>
      <xdr:spPr>
        <a:xfrm>
          <a:off x="7115175" y="8858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12</xdr:col>
      <xdr:colOff>285750</xdr:colOff>
      <xdr:row>0</xdr:row>
      <xdr:rowOff>57150</xdr:rowOff>
    </xdr:from>
    <xdr:to>
      <xdr:col>15</xdr:col>
      <xdr:colOff>96838</xdr:colOff>
      <xdr:row>0</xdr:row>
      <xdr:rowOff>573088</xdr:rowOff>
    </xdr:to>
    <xdr:sp macro="" textlink="">
      <xdr:nvSpPr>
        <xdr:cNvPr id="3" name="Oval 2">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9420225" y="57150"/>
          <a:ext cx="887413" cy="515938"/>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1200">
              <a:latin typeface="DevLys 010 " pitchFamily="2" charset="0"/>
            </a:rPr>
            <a:t>ekLVj 'khV</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9</xdr:col>
      <xdr:colOff>57150</xdr:colOff>
      <xdr:row>2</xdr:row>
      <xdr:rowOff>38100</xdr:rowOff>
    </xdr:from>
    <xdr:to>
      <xdr:col>10</xdr:col>
      <xdr:colOff>428624</xdr:colOff>
      <xdr:row>2</xdr:row>
      <xdr:rowOff>628650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0700-000002000000}"/>
            </a:ext>
          </a:extLst>
        </xdr:cNvPr>
        <xdr:cNvSpPr/>
      </xdr:nvSpPr>
      <xdr:spPr>
        <a:xfrm>
          <a:off x="8172450" y="1857375"/>
          <a:ext cx="1028699" cy="590550"/>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9</xdr:col>
      <xdr:colOff>76200</xdr:colOff>
      <xdr:row>3</xdr:row>
      <xdr:rowOff>57151</xdr:rowOff>
    </xdr:from>
    <xdr:to>
      <xdr:col>10</xdr:col>
      <xdr:colOff>447675</xdr:colOff>
      <xdr:row>3</xdr:row>
      <xdr:rowOff>428625</xdr:rowOff>
    </xdr:to>
    <xdr:sp macro="" textlink="">
      <xdr:nvSpPr>
        <xdr:cNvPr id="3" name="Oval 2">
          <a:hlinkClick xmlns:r="http://schemas.openxmlformats.org/officeDocument/2006/relationships" r:id="rId2"/>
          <a:extLst>
            <a:ext uri="{FF2B5EF4-FFF2-40B4-BE49-F238E27FC236}">
              <a16:creationId xmlns="" xmlns:a16="http://schemas.microsoft.com/office/drawing/2014/main" id="{00000000-0008-0000-0700-000003000000}"/>
            </a:ext>
          </a:extLst>
        </xdr:cNvPr>
        <xdr:cNvSpPr/>
      </xdr:nvSpPr>
      <xdr:spPr>
        <a:xfrm>
          <a:off x="5343525" y="2114551"/>
          <a:ext cx="1028700" cy="371474"/>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9</xdr:col>
      <xdr:colOff>95250</xdr:colOff>
      <xdr:row>5</xdr:row>
      <xdr:rowOff>47625</xdr:rowOff>
    </xdr:from>
    <xdr:to>
      <xdr:col>10</xdr:col>
      <xdr:colOff>438150</xdr:colOff>
      <xdr:row>5</xdr:row>
      <xdr:rowOff>381001</xdr:rowOff>
    </xdr:to>
    <xdr:sp macro="" textlink="">
      <xdr:nvSpPr>
        <xdr:cNvPr id="4" name="Oval 3">
          <a:hlinkClick xmlns:r="http://schemas.openxmlformats.org/officeDocument/2006/relationships" r:id="rId3"/>
          <a:extLst>
            <a:ext uri="{FF2B5EF4-FFF2-40B4-BE49-F238E27FC236}">
              <a16:creationId xmlns="" xmlns:a16="http://schemas.microsoft.com/office/drawing/2014/main" id="{00000000-0008-0000-0700-000004000000}"/>
            </a:ext>
          </a:extLst>
        </xdr:cNvPr>
        <xdr:cNvSpPr/>
      </xdr:nvSpPr>
      <xdr:spPr>
        <a:xfrm>
          <a:off x="5362575" y="3038475"/>
          <a:ext cx="1000125" cy="333376"/>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9</xdr:col>
      <xdr:colOff>123825</xdr:colOff>
      <xdr:row>6</xdr:row>
      <xdr:rowOff>66676</xdr:rowOff>
    </xdr:from>
    <xdr:to>
      <xdr:col>10</xdr:col>
      <xdr:colOff>438150</xdr:colOff>
      <xdr:row>6</xdr:row>
      <xdr:rowOff>438150</xdr:rowOff>
    </xdr:to>
    <xdr:sp macro="" textlink="">
      <xdr:nvSpPr>
        <xdr:cNvPr id="5" name="Oval 4">
          <a:hlinkClick xmlns:r="http://schemas.openxmlformats.org/officeDocument/2006/relationships" r:id="rId4"/>
          <a:extLst>
            <a:ext uri="{FF2B5EF4-FFF2-40B4-BE49-F238E27FC236}">
              <a16:creationId xmlns="" xmlns:a16="http://schemas.microsoft.com/office/drawing/2014/main" id="{00000000-0008-0000-0700-000005000000}"/>
            </a:ext>
          </a:extLst>
        </xdr:cNvPr>
        <xdr:cNvSpPr/>
      </xdr:nvSpPr>
      <xdr:spPr>
        <a:xfrm>
          <a:off x="5391150" y="3524251"/>
          <a:ext cx="971550" cy="371474"/>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9</xdr:col>
      <xdr:colOff>66675</xdr:colOff>
      <xdr:row>8</xdr:row>
      <xdr:rowOff>38100</xdr:rowOff>
    </xdr:from>
    <xdr:to>
      <xdr:col>10</xdr:col>
      <xdr:colOff>438150</xdr:colOff>
      <xdr:row>8</xdr:row>
      <xdr:rowOff>400050</xdr:rowOff>
    </xdr:to>
    <xdr:sp macro="" textlink="">
      <xdr:nvSpPr>
        <xdr:cNvPr id="6" name="Oval 5">
          <a:hlinkClick xmlns:r="http://schemas.openxmlformats.org/officeDocument/2006/relationships" r:id="rId5"/>
          <a:extLst>
            <a:ext uri="{FF2B5EF4-FFF2-40B4-BE49-F238E27FC236}">
              <a16:creationId xmlns="" xmlns:a16="http://schemas.microsoft.com/office/drawing/2014/main" id="{00000000-0008-0000-0700-000006000000}"/>
            </a:ext>
          </a:extLst>
        </xdr:cNvPr>
        <xdr:cNvSpPr/>
      </xdr:nvSpPr>
      <xdr:spPr>
        <a:xfrm>
          <a:off x="5334000" y="3962400"/>
          <a:ext cx="1028700" cy="361950"/>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9</xdr:col>
      <xdr:colOff>104775</xdr:colOff>
      <xdr:row>14</xdr:row>
      <xdr:rowOff>38100</xdr:rowOff>
    </xdr:from>
    <xdr:to>
      <xdr:col>10</xdr:col>
      <xdr:colOff>381000</xdr:colOff>
      <xdr:row>14</xdr:row>
      <xdr:rowOff>400050</xdr:rowOff>
    </xdr:to>
    <xdr:sp macro="" textlink="">
      <xdr:nvSpPr>
        <xdr:cNvPr id="7" name="Oval 6">
          <a:hlinkClick xmlns:r="http://schemas.openxmlformats.org/officeDocument/2006/relationships" r:id="rId6"/>
          <a:extLst>
            <a:ext uri="{FF2B5EF4-FFF2-40B4-BE49-F238E27FC236}">
              <a16:creationId xmlns="" xmlns:a16="http://schemas.microsoft.com/office/drawing/2014/main" id="{00000000-0008-0000-0700-000007000000}"/>
            </a:ext>
          </a:extLst>
        </xdr:cNvPr>
        <xdr:cNvSpPr/>
      </xdr:nvSpPr>
      <xdr:spPr>
        <a:xfrm>
          <a:off x="5372100" y="5829300"/>
          <a:ext cx="933450" cy="361950"/>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9</xdr:col>
      <xdr:colOff>123825</xdr:colOff>
      <xdr:row>16</xdr:row>
      <xdr:rowOff>28575</xdr:rowOff>
    </xdr:from>
    <xdr:to>
      <xdr:col>10</xdr:col>
      <xdr:colOff>381001</xdr:colOff>
      <xdr:row>16</xdr:row>
      <xdr:rowOff>419100</xdr:rowOff>
    </xdr:to>
    <xdr:sp macro="" textlink="">
      <xdr:nvSpPr>
        <xdr:cNvPr id="8" name="Oval 7">
          <a:hlinkClick xmlns:r="http://schemas.openxmlformats.org/officeDocument/2006/relationships" r:id="rId7"/>
          <a:extLst>
            <a:ext uri="{FF2B5EF4-FFF2-40B4-BE49-F238E27FC236}">
              <a16:creationId xmlns="" xmlns:a16="http://schemas.microsoft.com/office/drawing/2014/main" id="{00000000-0008-0000-0700-000008000000}"/>
            </a:ext>
          </a:extLst>
        </xdr:cNvPr>
        <xdr:cNvSpPr/>
      </xdr:nvSpPr>
      <xdr:spPr>
        <a:xfrm>
          <a:off x="5391150" y="6753225"/>
          <a:ext cx="914401" cy="390525"/>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12</xdr:col>
      <xdr:colOff>114300</xdr:colOff>
      <xdr:row>0</xdr:row>
      <xdr:rowOff>257174</xdr:rowOff>
    </xdr:from>
    <xdr:to>
      <xdr:col>13</xdr:col>
      <xdr:colOff>581025</xdr:colOff>
      <xdr:row>2</xdr:row>
      <xdr:rowOff>285750</xdr:rowOff>
    </xdr:to>
    <xdr:sp macro="" textlink="">
      <xdr:nvSpPr>
        <xdr:cNvPr id="10" name="Oval 9">
          <a:hlinkClick xmlns:r="http://schemas.openxmlformats.org/officeDocument/2006/relationships" r:id="rId8"/>
          <a:extLst>
            <a:ext uri="{FF2B5EF4-FFF2-40B4-BE49-F238E27FC236}">
              <a16:creationId xmlns="" xmlns:a16="http://schemas.microsoft.com/office/drawing/2014/main" id="{00000000-0008-0000-0700-00000A000000}"/>
            </a:ext>
          </a:extLst>
        </xdr:cNvPr>
        <xdr:cNvSpPr/>
      </xdr:nvSpPr>
      <xdr:spPr>
        <a:xfrm>
          <a:off x="11106150" y="257174"/>
          <a:ext cx="1076325" cy="676276"/>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9</xdr:col>
      <xdr:colOff>76200</xdr:colOff>
      <xdr:row>18</xdr:row>
      <xdr:rowOff>85725</xdr:rowOff>
    </xdr:from>
    <xdr:to>
      <xdr:col>10</xdr:col>
      <xdr:colOff>390525</xdr:colOff>
      <xdr:row>18</xdr:row>
      <xdr:rowOff>561975</xdr:rowOff>
    </xdr:to>
    <xdr:sp macro="" textlink="">
      <xdr:nvSpPr>
        <xdr:cNvPr id="11" name="Oval 10">
          <a:hlinkClick xmlns:r="http://schemas.openxmlformats.org/officeDocument/2006/relationships" r:id="rId9"/>
          <a:extLst>
            <a:ext uri="{FF2B5EF4-FFF2-40B4-BE49-F238E27FC236}">
              <a16:creationId xmlns="" xmlns:a16="http://schemas.microsoft.com/office/drawing/2014/main" id="{00000000-0008-0000-0700-00000B000000}"/>
            </a:ext>
          </a:extLst>
        </xdr:cNvPr>
        <xdr:cNvSpPr/>
      </xdr:nvSpPr>
      <xdr:spPr>
        <a:xfrm>
          <a:off x="5343525" y="8210550"/>
          <a:ext cx="971550" cy="476250"/>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9</xdr:col>
      <xdr:colOff>76200</xdr:colOff>
      <xdr:row>15</xdr:row>
      <xdr:rowOff>28575</xdr:rowOff>
    </xdr:from>
    <xdr:to>
      <xdr:col>10</xdr:col>
      <xdr:colOff>314325</xdr:colOff>
      <xdr:row>15</xdr:row>
      <xdr:rowOff>390525</xdr:rowOff>
    </xdr:to>
    <xdr:sp macro="" textlink="">
      <xdr:nvSpPr>
        <xdr:cNvPr id="12" name="Oval 11">
          <a:hlinkClick xmlns:r="http://schemas.openxmlformats.org/officeDocument/2006/relationships" r:id="rId10"/>
          <a:extLst>
            <a:ext uri="{FF2B5EF4-FFF2-40B4-BE49-F238E27FC236}">
              <a16:creationId xmlns="" xmlns:a16="http://schemas.microsoft.com/office/drawing/2014/main" id="{00000000-0008-0000-0700-00000C000000}"/>
            </a:ext>
          </a:extLst>
        </xdr:cNvPr>
        <xdr:cNvSpPr/>
      </xdr:nvSpPr>
      <xdr:spPr>
        <a:xfrm>
          <a:off x="5343525" y="8153400"/>
          <a:ext cx="895350" cy="361950"/>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9</xdr:col>
      <xdr:colOff>66675</xdr:colOff>
      <xdr:row>17</xdr:row>
      <xdr:rowOff>66675</xdr:rowOff>
    </xdr:from>
    <xdr:to>
      <xdr:col>10</xdr:col>
      <xdr:colOff>304800</xdr:colOff>
      <xdr:row>17</xdr:row>
      <xdr:rowOff>428625</xdr:rowOff>
    </xdr:to>
    <xdr:sp macro="" textlink="">
      <xdr:nvSpPr>
        <xdr:cNvPr id="14" name="Oval 13">
          <a:hlinkClick xmlns:r="http://schemas.openxmlformats.org/officeDocument/2006/relationships" r:id="rId11"/>
          <a:extLst>
            <a:ext uri="{FF2B5EF4-FFF2-40B4-BE49-F238E27FC236}">
              <a16:creationId xmlns="" xmlns:a16="http://schemas.microsoft.com/office/drawing/2014/main" id="{00000000-0008-0000-0700-00000E000000}"/>
            </a:ext>
          </a:extLst>
        </xdr:cNvPr>
        <xdr:cNvSpPr/>
      </xdr:nvSpPr>
      <xdr:spPr>
        <a:xfrm>
          <a:off x="5334000" y="7724775"/>
          <a:ext cx="895350" cy="361950"/>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8</xdr:col>
      <xdr:colOff>0</xdr:colOff>
      <xdr:row>4</xdr:row>
      <xdr:rowOff>0</xdr:rowOff>
    </xdr:from>
    <xdr:to>
      <xdr:col>10</xdr:col>
      <xdr:colOff>171450</xdr:colOff>
      <xdr:row>4</xdr:row>
      <xdr:rowOff>371474</xdr:rowOff>
    </xdr:to>
    <xdr:sp macro="" textlink="">
      <xdr:nvSpPr>
        <xdr:cNvPr id="15" name="Oval 14">
          <a:hlinkClick xmlns:r="http://schemas.openxmlformats.org/officeDocument/2006/relationships" r:id="rId12"/>
          <a:extLst>
            <a:ext uri="{FF2B5EF4-FFF2-40B4-BE49-F238E27FC236}">
              <a16:creationId xmlns="" xmlns:a16="http://schemas.microsoft.com/office/drawing/2014/main" id="{00000000-0008-0000-0700-000003000000}"/>
            </a:ext>
          </a:extLst>
        </xdr:cNvPr>
        <xdr:cNvSpPr/>
      </xdr:nvSpPr>
      <xdr:spPr>
        <a:xfrm>
          <a:off x="6667500" y="1943100"/>
          <a:ext cx="1390650" cy="371474"/>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8</xdr:col>
      <xdr:colOff>0</xdr:colOff>
      <xdr:row>7</xdr:row>
      <xdr:rowOff>0</xdr:rowOff>
    </xdr:from>
    <xdr:to>
      <xdr:col>10</xdr:col>
      <xdr:colOff>171450</xdr:colOff>
      <xdr:row>7</xdr:row>
      <xdr:rowOff>371474</xdr:rowOff>
    </xdr:to>
    <xdr:sp macro="" textlink="">
      <xdr:nvSpPr>
        <xdr:cNvPr id="16" name="Oval 15">
          <a:hlinkClick xmlns:r="http://schemas.openxmlformats.org/officeDocument/2006/relationships" r:id="rId13"/>
          <a:extLst>
            <a:ext uri="{FF2B5EF4-FFF2-40B4-BE49-F238E27FC236}">
              <a16:creationId xmlns="" xmlns:a16="http://schemas.microsoft.com/office/drawing/2014/main" id="{00000000-0008-0000-0700-000003000000}"/>
            </a:ext>
          </a:extLst>
        </xdr:cNvPr>
        <xdr:cNvSpPr/>
      </xdr:nvSpPr>
      <xdr:spPr>
        <a:xfrm>
          <a:off x="6667500" y="3295650"/>
          <a:ext cx="1390650" cy="371474"/>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8</xdr:col>
      <xdr:colOff>0</xdr:colOff>
      <xdr:row>9</xdr:row>
      <xdr:rowOff>0</xdr:rowOff>
    </xdr:from>
    <xdr:to>
      <xdr:col>10</xdr:col>
      <xdr:colOff>171450</xdr:colOff>
      <xdr:row>9</xdr:row>
      <xdr:rowOff>371474</xdr:rowOff>
    </xdr:to>
    <xdr:sp macro="" textlink="">
      <xdr:nvSpPr>
        <xdr:cNvPr id="17" name="Oval 16">
          <a:hlinkClick xmlns:r="http://schemas.openxmlformats.org/officeDocument/2006/relationships" r:id="rId14"/>
          <a:extLst>
            <a:ext uri="{FF2B5EF4-FFF2-40B4-BE49-F238E27FC236}">
              <a16:creationId xmlns="" xmlns:a16="http://schemas.microsoft.com/office/drawing/2014/main" id="{00000000-0008-0000-0700-000003000000}"/>
            </a:ext>
          </a:extLst>
        </xdr:cNvPr>
        <xdr:cNvSpPr/>
      </xdr:nvSpPr>
      <xdr:spPr>
        <a:xfrm>
          <a:off x="6667500" y="4276725"/>
          <a:ext cx="1390650" cy="371474"/>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8</xdr:col>
      <xdr:colOff>0</xdr:colOff>
      <xdr:row>10</xdr:row>
      <xdr:rowOff>0</xdr:rowOff>
    </xdr:from>
    <xdr:to>
      <xdr:col>10</xdr:col>
      <xdr:colOff>171450</xdr:colOff>
      <xdr:row>10</xdr:row>
      <xdr:rowOff>371474</xdr:rowOff>
    </xdr:to>
    <xdr:sp macro="" textlink="">
      <xdr:nvSpPr>
        <xdr:cNvPr id="18" name="Oval 17">
          <a:hlinkClick xmlns:r="http://schemas.openxmlformats.org/officeDocument/2006/relationships" r:id="rId15"/>
          <a:extLst>
            <a:ext uri="{FF2B5EF4-FFF2-40B4-BE49-F238E27FC236}">
              <a16:creationId xmlns="" xmlns:a16="http://schemas.microsoft.com/office/drawing/2014/main" id="{00000000-0008-0000-0700-000003000000}"/>
            </a:ext>
          </a:extLst>
        </xdr:cNvPr>
        <xdr:cNvSpPr/>
      </xdr:nvSpPr>
      <xdr:spPr>
        <a:xfrm>
          <a:off x="6667500" y="4648200"/>
          <a:ext cx="1390650" cy="371474"/>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8</xdr:col>
      <xdr:colOff>0</xdr:colOff>
      <xdr:row>11</xdr:row>
      <xdr:rowOff>0</xdr:rowOff>
    </xdr:from>
    <xdr:to>
      <xdr:col>10</xdr:col>
      <xdr:colOff>171450</xdr:colOff>
      <xdr:row>11</xdr:row>
      <xdr:rowOff>371474</xdr:rowOff>
    </xdr:to>
    <xdr:sp macro="" textlink="">
      <xdr:nvSpPr>
        <xdr:cNvPr id="19" name="Oval 18">
          <a:hlinkClick xmlns:r="http://schemas.openxmlformats.org/officeDocument/2006/relationships" r:id="rId16"/>
          <a:extLst>
            <a:ext uri="{FF2B5EF4-FFF2-40B4-BE49-F238E27FC236}">
              <a16:creationId xmlns="" xmlns:a16="http://schemas.microsoft.com/office/drawing/2014/main" id="{00000000-0008-0000-0700-000003000000}"/>
            </a:ext>
          </a:extLst>
        </xdr:cNvPr>
        <xdr:cNvSpPr/>
      </xdr:nvSpPr>
      <xdr:spPr>
        <a:xfrm>
          <a:off x="6667500" y="5086350"/>
          <a:ext cx="1390650" cy="371474"/>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8</xdr:col>
      <xdr:colOff>0</xdr:colOff>
      <xdr:row>12</xdr:row>
      <xdr:rowOff>0</xdr:rowOff>
    </xdr:from>
    <xdr:to>
      <xdr:col>10</xdr:col>
      <xdr:colOff>171450</xdr:colOff>
      <xdr:row>12</xdr:row>
      <xdr:rowOff>371474</xdr:rowOff>
    </xdr:to>
    <xdr:sp macro="" textlink="">
      <xdr:nvSpPr>
        <xdr:cNvPr id="20" name="Oval 19">
          <a:hlinkClick xmlns:r="http://schemas.openxmlformats.org/officeDocument/2006/relationships" r:id="rId17"/>
          <a:extLst>
            <a:ext uri="{FF2B5EF4-FFF2-40B4-BE49-F238E27FC236}">
              <a16:creationId xmlns="" xmlns:a16="http://schemas.microsoft.com/office/drawing/2014/main" id="{00000000-0008-0000-0700-000003000000}"/>
            </a:ext>
          </a:extLst>
        </xdr:cNvPr>
        <xdr:cNvSpPr/>
      </xdr:nvSpPr>
      <xdr:spPr>
        <a:xfrm>
          <a:off x="6667500" y="5457825"/>
          <a:ext cx="1390650" cy="371474"/>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twoCellAnchor>
    <xdr:from>
      <xdr:col>8</xdr:col>
      <xdr:colOff>0</xdr:colOff>
      <xdr:row>13</xdr:row>
      <xdr:rowOff>0</xdr:rowOff>
    </xdr:from>
    <xdr:to>
      <xdr:col>10</xdr:col>
      <xdr:colOff>171450</xdr:colOff>
      <xdr:row>13</xdr:row>
      <xdr:rowOff>371474</xdr:rowOff>
    </xdr:to>
    <xdr:sp macro="" textlink="">
      <xdr:nvSpPr>
        <xdr:cNvPr id="21" name="Oval 20">
          <a:hlinkClick xmlns:r="http://schemas.openxmlformats.org/officeDocument/2006/relationships" r:id="rId18"/>
          <a:extLst>
            <a:ext uri="{FF2B5EF4-FFF2-40B4-BE49-F238E27FC236}">
              <a16:creationId xmlns="" xmlns:a16="http://schemas.microsoft.com/office/drawing/2014/main" id="{00000000-0008-0000-0700-000003000000}"/>
            </a:ext>
          </a:extLst>
        </xdr:cNvPr>
        <xdr:cNvSpPr/>
      </xdr:nvSpPr>
      <xdr:spPr>
        <a:xfrm>
          <a:off x="6667500" y="5848350"/>
          <a:ext cx="1390650" cy="371474"/>
        </a:xfrm>
        <a:prstGeom prst="ellipse">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endParaRPr lang="en-US"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85725</xdr:colOff>
      <xdr:row>4</xdr:row>
      <xdr:rowOff>28576</xdr:rowOff>
    </xdr:from>
    <xdr:to>
      <xdr:col>7</xdr:col>
      <xdr:colOff>971550</xdr:colOff>
      <xdr:row>4</xdr:row>
      <xdr:rowOff>381000</xdr:rowOff>
    </xdr:to>
    <xdr:sp macro="" textlink="">
      <xdr:nvSpPr>
        <xdr:cNvPr id="16" name="Oval 15">
          <a:hlinkClick xmlns:r="http://schemas.openxmlformats.org/officeDocument/2006/relationships" r:id="rId1"/>
          <a:extLst>
            <a:ext uri="{FF2B5EF4-FFF2-40B4-BE49-F238E27FC236}">
              <a16:creationId xmlns="" xmlns:a16="http://schemas.microsoft.com/office/drawing/2014/main" id="{00000000-0008-0000-0800-000010000000}"/>
            </a:ext>
          </a:extLst>
        </xdr:cNvPr>
        <xdr:cNvSpPr/>
      </xdr:nvSpPr>
      <xdr:spPr>
        <a:xfrm>
          <a:off x="5572125" y="1438276"/>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9</xdr:col>
      <xdr:colOff>0</xdr:colOff>
      <xdr:row>5</xdr:row>
      <xdr:rowOff>1</xdr:rowOff>
    </xdr:from>
    <xdr:to>
      <xdr:col>11</xdr:col>
      <xdr:colOff>314325</xdr:colOff>
      <xdr:row>7</xdr:row>
      <xdr:rowOff>190500</xdr:rowOff>
    </xdr:to>
    <xdr:sp macro="" textlink="">
      <xdr:nvSpPr>
        <xdr:cNvPr id="17" name="Oval 16">
          <a:hlinkClick xmlns:r="http://schemas.openxmlformats.org/officeDocument/2006/relationships" r:id="rId2"/>
          <a:extLst>
            <a:ext uri="{FF2B5EF4-FFF2-40B4-BE49-F238E27FC236}">
              <a16:creationId xmlns="" xmlns:a16="http://schemas.microsoft.com/office/drawing/2014/main" id="{00000000-0008-0000-0800-000011000000}"/>
            </a:ext>
          </a:extLst>
        </xdr:cNvPr>
        <xdr:cNvSpPr/>
      </xdr:nvSpPr>
      <xdr:spPr>
        <a:xfrm>
          <a:off x="6819900" y="1752601"/>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7</xdr:col>
      <xdr:colOff>66675</xdr:colOff>
      <xdr:row>5</xdr:row>
      <xdr:rowOff>57150</xdr:rowOff>
    </xdr:from>
    <xdr:to>
      <xdr:col>7</xdr:col>
      <xdr:colOff>952500</xdr:colOff>
      <xdr:row>5</xdr:row>
      <xdr:rowOff>409574</xdr:rowOff>
    </xdr:to>
    <xdr:sp macro="" textlink="">
      <xdr:nvSpPr>
        <xdr:cNvPr id="21" name="Oval 20">
          <a:hlinkClick xmlns:r="http://schemas.openxmlformats.org/officeDocument/2006/relationships" r:id="rId3"/>
          <a:extLst>
            <a:ext uri="{FF2B5EF4-FFF2-40B4-BE49-F238E27FC236}">
              <a16:creationId xmlns="" xmlns:a16="http://schemas.microsoft.com/office/drawing/2014/main" id="{00000000-0008-0000-0800-000015000000}"/>
            </a:ext>
          </a:extLst>
        </xdr:cNvPr>
        <xdr:cNvSpPr/>
      </xdr:nvSpPr>
      <xdr:spPr>
        <a:xfrm>
          <a:off x="5553075" y="19335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6</xdr:row>
      <xdr:rowOff>57150</xdr:rowOff>
    </xdr:from>
    <xdr:to>
      <xdr:col>7</xdr:col>
      <xdr:colOff>962025</xdr:colOff>
      <xdr:row>6</xdr:row>
      <xdr:rowOff>409574</xdr:rowOff>
    </xdr:to>
    <xdr:sp macro="" textlink="">
      <xdr:nvSpPr>
        <xdr:cNvPr id="22" name="Oval 21">
          <a:hlinkClick xmlns:r="http://schemas.openxmlformats.org/officeDocument/2006/relationships" r:id="rId4"/>
          <a:extLst>
            <a:ext uri="{FF2B5EF4-FFF2-40B4-BE49-F238E27FC236}">
              <a16:creationId xmlns="" xmlns:a16="http://schemas.microsoft.com/office/drawing/2014/main" id="{00000000-0008-0000-0800-000016000000}"/>
            </a:ext>
          </a:extLst>
        </xdr:cNvPr>
        <xdr:cNvSpPr/>
      </xdr:nvSpPr>
      <xdr:spPr>
        <a:xfrm>
          <a:off x="5562600" y="24003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7</xdr:row>
      <xdr:rowOff>19050</xdr:rowOff>
    </xdr:from>
    <xdr:to>
      <xdr:col>7</xdr:col>
      <xdr:colOff>990600</xdr:colOff>
      <xdr:row>7</xdr:row>
      <xdr:rowOff>371474</xdr:rowOff>
    </xdr:to>
    <xdr:sp macro="" textlink="">
      <xdr:nvSpPr>
        <xdr:cNvPr id="23" name="Oval 22">
          <a:hlinkClick xmlns:r="http://schemas.openxmlformats.org/officeDocument/2006/relationships" r:id="rId5"/>
          <a:extLst>
            <a:ext uri="{FF2B5EF4-FFF2-40B4-BE49-F238E27FC236}">
              <a16:creationId xmlns="" xmlns:a16="http://schemas.microsoft.com/office/drawing/2014/main" id="{00000000-0008-0000-0800-000017000000}"/>
            </a:ext>
          </a:extLst>
        </xdr:cNvPr>
        <xdr:cNvSpPr/>
      </xdr:nvSpPr>
      <xdr:spPr>
        <a:xfrm>
          <a:off x="5591175" y="28289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95250</xdr:colOff>
      <xdr:row>8</xdr:row>
      <xdr:rowOff>19050</xdr:rowOff>
    </xdr:from>
    <xdr:to>
      <xdr:col>7</xdr:col>
      <xdr:colOff>981075</xdr:colOff>
      <xdr:row>8</xdr:row>
      <xdr:rowOff>371474</xdr:rowOff>
    </xdr:to>
    <xdr:sp macro="" textlink="">
      <xdr:nvSpPr>
        <xdr:cNvPr id="24" name="Oval 23">
          <a:hlinkClick xmlns:r="http://schemas.openxmlformats.org/officeDocument/2006/relationships" r:id="rId6"/>
          <a:extLst>
            <a:ext uri="{FF2B5EF4-FFF2-40B4-BE49-F238E27FC236}">
              <a16:creationId xmlns="" xmlns:a16="http://schemas.microsoft.com/office/drawing/2014/main" id="{00000000-0008-0000-0800-000018000000}"/>
            </a:ext>
          </a:extLst>
        </xdr:cNvPr>
        <xdr:cNvSpPr/>
      </xdr:nvSpPr>
      <xdr:spPr>
        <a:xfrm>
          <a:off x="5581650" y="32956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10</xdr:row>
      <xdr:rowOff>66675</xdr:rowOff>
    </xdr:from>
    <xdr:to>
      <xdr:col>7</xdr:col>
      <xdr:colOff>990600</xdr:colOff>
      <xdr:row>10</xdr:row>
      <xdr:rowOff>419099</xdr:rowOff>
    </xdr:to>
    <xdr:sp macro="" textlink="">
      <xdr:nvSpPr>
        <xdr:cNvPr id="25" name="Oval 24">
          <a:hlinkClick xmlns:r="http://schemas.openxmlformats.org/officeDocument/2006/relationships" r:id="rId7"/>
          <a:extLst>
            <a:ext uri="{FF2B5EF4-FFF2-40B4-BE49-F238E27FC236}">
              <a16:creationId xmlns="" xmlns:a16="http://schemas.microsoft.com/office/drawing/2014/main" id="{00000000-0008-0000-0800-000019000000}"/>
            </a:ext>
          </a:extLst>
        </xdr:cNvPr>
        <xdr:cNvSpPr/>
      </xdr:nvSpPr>
      <xdr:spPr>
        <a:xfrm>
          <a:off x="5591175" y="38100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13</xdr:row>
      <xdr:rowOff>57150</xdr:rowOff>
    </xdr:from>
    <xdr:to>
      <xdr:col>7</xdr:col>
      <xdr:colOff>962025</xdr:colOff>
      <xdr:row>13</xdr:row>
      <xdr:rowOff>409574</xdr:rowOff>
    </xdr:to>
    <xdr:sp macro="" textlink="">
      <xdr:nvSpPr>
        <xdr:cNvPr id="26" name="Oval 25">
          <a:hlinkClick xmlns:r="http://schemas.openxmlformats.org/officeDocument/2006/relationships" r:id="rId8"/>
          <a:extLst>
            <a:ext uri="{FF2B5EF4-FFF2-40B4-BE49-F238E27FC236}">
              <a16:creationId xmlns="" xmlns:a16="http://schemas.microsoft.com/office/drawing/2014/main" id="{00000000-0008-0000-0800-00001A000000}"/>
            </a:ext>
          </a:extLst>
        </xdr:cNvPr>
        <xdr:cNvSpPr/>
      </xdr:nvSpPr>
      <xdr:spPr>
        <a:xfrm>
          <a:off x="5562600" y="42672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114300</xdr:colOff>
      <xdr:row>14</xdr:row>
      <xdr:rowOff>57150</xdr:rowOff>
    </xdr:from>
    <xdr:to>
      <xdr:col>7</xdr:col>
      <xdr:colOff>1000125</xdr:colOff>
      <xdr:row>14</xdr:row>
      <xdr:rowOff>409574</xdr:rowOff>
    </xdr:to>
    <xdr:sp macro="" textlink="">
      <xdr:nvSpPr>
        <xdr:cNvPr id="27" name="Oval 26">
          <a:hlinkClick xmlns:r="http://schemas.openxmlformats.org/officeDocument/2006/relationships" r:id="rId9"/>
          <a:extLst>
            <a:ext uri="{FF2B5EF4-FFF2-40B4-BE49-F238E27FC236}">
              <a16:creationId xmlns="" xmlns:a16="http://schemas.microsoft.com/office/drawing/2014/main" id="{00000000-0008-0000-0800-00001B000000}"/>
            </a:ext>
          </a:extLst>
        </xdr:cNvPr>
        <xdr:cNvSpPr/>
      </xdr:nvSpPr>
      <xdr:spPr>
        <a:xfrm>
          <a:off x="5600700" y="47339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15</xdr:row>
      <xdr:rowOff>38100</xdr:rowOff>
    </xdr:from>
    <xdr:to>
      <xdr:col>7</xdr:col>
      <xdr:colOff>990600</xdr:colOff>
      <xdr:row>15</xdr:row>
      <xdr:rowOff>390524</xdr:rowOff>
    </xdr:to>
    <xdr:sp macro="" textlink="">
      <xdr:nvSpPr>
        <xdr:cNvPr id="28" name="Oval 27">
          <a:hlinkClick xmlns:r="http://schemas.openxmlformats.org/officeDocument/2006/relationships" r:id="rId10"/>
          <a:extLst>
            <a:ext uri="{FF2B5EF4-FFF2-40B4-BE49-F238E27FC236}">
              <a16:creationId xmlns="" xmlns:a16="http://schemas.microsoft.com/office/drawing/2014/main" id="{00000000-0008-0000-0800-00001C000000}"/>
            </a:ext>
          </a:extLst>
        </xdr:cNvPr>
        <xdr:cNvSpPr/>
      </xdr:nvSpPr>
      <xdr:spPr>
        <a:xfrm>
          <a:off x="5591175" y="51816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16</xdr:row>
      <xdr:rowOff>85725</xdr:rowOff>
    </xdr:from>
    <xdr:to>
      <xdr:col>7</xdr:col>
      <xdr:colOff>962025</xdr:colOff>
      <xdr:row>16</xdr:row>
      <xdr:rowOff>438149</xdr:rowOff>
    </xdr:to>
    <xdr:sp macro="" textlink="">
      <xdr:nvSpPr>
        <xdr:cNvPr id="29" name="Oval 28">
          <a:hlinkClick xmlns:r="http://schemas.openxmlformats.org/officeDocument/2006/relationships" r:id="rId11"/>
          <a:extLst>
            <a:ext uri="{FF2B5EF4-FFF2-40B4-BE49-F238E27FC236}">
              <a16:creationId xmlns="" xmlns:a16="http://schemas.microsoft.com/office/drawing/2014/main" id="{00000000-0008-0000-0800-00001D000000}"/>
            </a:ext>
          </a:extLst>
        </xdr:cNvPr>
        <xdr:cNvSpPr/>
      </xdr:nvSpPr>
      <xdr:spPr>
        <a:xfrm>
          <a:off x="5562600" y="56959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17</xdr:row>
      <xdr:rowOff>47625</xdr:rowOff>
    </xdr:from>
    <xdr:to>
      <xdr:col>7</xdr:col>
      <xdr:colOff>962025</xdr:colOff>
      <xdr:row>17</xdr:row>
      <xdr:rowOff>400049</xdr:rowOff>
    </xdr:to>
    <xdr:sp macro="" textlink="">
      <xdr:nvSpPr>
        <xdr:cNvPr id="30" name="Oval 29">
          <a:hlinkClick xmlns:r="http://schemas.openxmlformats.org/officeDocument/2006/relationships" r:id="rId12"/>
          <a:extLst>
            <a:ext uri="{FF2B5EF4-FFF2-40B4-BE49-F238E27FC236}">
              <a16:creationId xmlns="" xmlns:a16="http://schemas.microsoft.com/office/drawing/2014/main" id="{00000000-0008-0000-0800-00001E000000}"/>
            </a:ext>
          </a:extLst>
        </xdr:cNvPr>
        <xdr:cNvSpPr/>
      </xdr:nvSpPr>
      <xdr:spPr>
        <a:xfrm>
          <a:off x="5562600" y="61245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95250</xdr:colOff>
      <xdr:row>18</xdr:row>
      <xdr:rowOff>47625</xdr:rowOff>
    </xdr:from>
    <xdr:to>
      <xdr:col>7</xdr:col>
      <xdr:colOff>981075</xdr:colOff>
      <xdr:row>18</xdr:row>
      <xdr:rowOff>400049</xdr:rowOff>
    </xdr:to>
    <xdr:sp macro="" textlink="">
      <xdr:nvSpPr>
        <xdr:cNvPr id="31" name="Oval 30">
          <a:hlinkClick xmlns:r="http://schemas.openxmlformats.org/officeDocument/2006/relationships" r:id="rId13"/>
          <a:extLst>
            <a:ext uri="{FF2B5EF4-FFF2-40B4-BE49-F238E27FC236}">
              <a16:creationId xmlns="" xmlns:a16="http://schemas.microsoft.com/office/drawing/2014/main" id="{00000000-0008-0000-0800-00001F000000}"/>
            </a:ext>
          </a:extLst>
        </xdr:cNvPr>
        <xdr:cNvSpPr/>
      </xdr:nvSpPr>
      <xdr:spPr>
        <a:xfrm>
          <a:off x="5581650" y="65913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19</xdr:row>
      <xdr:rowOff>19050</xdr:rowOff>
    </xdr:from>
    <xdr:to>
      <xdr:col>7</xdr:col>
      <xdr:colOff>990600</xdr:colOff>
      <xdr:row>19</xdr:row>
      <xdr:rowOff>371474</xdr:rowOff>
    </xdr:to>
    <xdr:sp macro="" textlink="">
      <xdr:nvSpPr>
        <xdr:cNvPr id="32" name="Oval 31">
          <a:hlinkClick xmlns:r="http://schemas.openxmlformats.org/officeDocument/2006/relationships" r:id="rId14"/>
          <a:extLst>
            <a:ext uri="{FF2B5EF4-FFF2-40B4-BE49-F238E27FC236}">
              <a16:creationId xmlns="" xmlns:a16="http://schemas.microsoft.com/office/drawing/2014/main" id="{00000000-0008-0000-0800-000020000000}"/>
            </a:ext>
          </a:extLst>
        </xdr:cNvPr>
        <xdr:cNvSpPr/>
      </xdr:nvSpPr>
      <xdr:spPr>
        <a:xfrm>
          <a:off x="5591175" y="70294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114300</xdr:colOff>
      <xdr:row>21</xdr:row>
      <xdr:rowOff>9525</xdr:rowOff>
    </xdr:from>
    <xdr:to>
      <xdr:col>7</xdr:col>
      <xdr:colOff>1000125</xdr:colOff>
      <xdr:row>21</xdr:row>
      <xdr:rowOff>361949</xdr:rowOff>
    </xdr:to>
    <xdr:sp macro="" textlink="">
      <xdr:nvSpPr>
        <xdr:cNvPr id="33" name="Oval 32">
          <a:hlinkClick xmlns:r="http://schemas.openxmlformats.org/officeDocument/2006/relationships" r:id="rId15"/>
          <a:extLst>
            <a:ext uri="{FF2B5EF4-FFF2-40B4-BE49-F238E27FC236}">
              <a16:creationId xmlns="" xmlns:a16="http://schemas.microsoft.com/office/drawing/2014/main" id="{00000000-0008-0000-0800-000021000000}"/>
            </a:ext>
          </a:extLst>
        </xdr:cNvPr>
        <xdr:cNvSpPr/>
      </xdr:nvSpPr>
      <xdr:spPr>
        <a:xfrm>
          <a:off x="5600700" y="74866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114300</xdr:colOff>
      <xdr:row>23</xdr:row>
      <xdr:rowOff>38100</xdr:rowOff>
    </xdr:from>
    <xdr:to>
      <xdr:col>7</xdr:col>
      <xdr:colOff>1000125</xdr:colOff>
      <xdr:row>23</xdr:row>
      <xdr:rowOff>390524</xdr:rowOff>
    </xdr:to>
    <xdr:sp macro="" textlink="">
      <xdr:nvSpPr>
        <xdr:cNvPr id="34" name="Oval 33">
          <a:hlinkClick xmlns:r="http://schemas.openxmlformats.org/officeDocument/2006/relationships" r:id="rId16"/>
          <a:extLst>
            <a:ext uri="{FF2B5EF4-FFF2-40B4-BE49-F238E27FC236}">
              <a16:creationId xmlns="" xmlns:a16="http://schemas.microsoft.com/office/drawing/2014/main" id="{00000000-0008-0000-0800-000022000000}"/>
            </a:ext>
          </a:extLst>
        </xdr:cNvPr>
        <xdr:cNvSpPr/>
      </xdr:nvSpPr>
      <xdr:spPr>
        <a:xfrm>
          <a:off x="5600700" y="79819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133350</xdr:colOff>
      <xdr:row>24</xdr:row>
      <xdr:rowOff>0</xdr:rowOff>
    </xdr:from>
    <xdr:to>
      <xdr:col>7</xdr:col>
      <xdr:colOff>1019175</xdr:colOff>
      <xdr:row>24</xdr:row>
      <xdr:rowOff>352424</xdr:rowOff>
    </xdr:to>
    <xdr:sp macro="" textlink="">
      <xdr:nvSpPr>
        <xdr:cNvPr id="35" name="Oval 34">
          <a:hlinkClick xmlns:r="http://schemas.openxmlformats.org/officeDocument/2006/relationships" r:id="rId17"/>
          <a:extLst>
            <a:ext uri="{FF2B5EF4-FFF2-40B4-BE49-F238E27FC236}">
              <a16:creationId xmlns="" xmlns:a16="http://schemas.microsoft.com/office/drawing/2014/main" id="{00000000-0008-0000-0800-000023000000}"/>
            </a:ext>
          </a:extLst>
        </xdr:cNvPr>
        <xdr:cNvSpPr/>
      </xdr:nvSpPr>
      <xdr:spPr>
        <a:xfrm>
          <a:off x="5619750" y="84105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25</xdr:row>
      <xdr:rowOff>47625</xdr:rowOff>
    </xdr:from>
    <xdr:to>
      <xdr:col>7</xdr:col>
      <xdr:colOff>962025</xdr:colOff>
      <xdr:row>25</xdr:row>
      <xdr:rowOff>400049</xdr:rowOff>
    </xdr:to>
    <xdr:sp macro="" textlink="">
      <xdr:nvSpPr>
        <xdr:cNvPr id="36" name="Oval 35">
          <a:hlinkClick xmlns:r="http://schemas.openxmlformats.org/officeDocument/2006/relationships" r:id="rId18"/>
          <a:extLst>
            <a:ext uri="{FF2B5EF4-FFF2-40B4-BE49-F238E27FC236}">
              <a16:creationId xmlns="" xmlns:a16="http://schemas.microsoft.com/office/drawing/2014/main" id="{00000000-0008-0000-0800-000024000000}"/>
            </a:ext>
          </a:extLst>
        </xdr:cNvPr>
        <xdr:cNvSpPr/>
      </xdr:nvSpPr>
      <xdr:spPr>
        <a:xfrm>
          <a:off x="5562600" y="89249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85725</xdr:colOff>
      <xdr:row>26</xdr:row>
      <xdr:rowOff>47625</xdr:rowOff>
    </xdr:from>
    <xdr:to>
      <xdr:col>7</xdr:col>
      <xdr:colOff>971550</xdr:colOff>
      <xdr:row>26</xdr:row>
      <xdr:rowOff>400049</xdr:rowOff>
    </xdr:to>
    <xdr:sp macro="" textlink="">
      <xdr:nvSpPr>
        <xdr:cNvPr id="37" name="Oval 36">
          <a:hlinkClick xmlns:r="http://schemas.openxmlformats.org/officeDocument/2006/relationships" r:id="rId19"/>
          <a:extLst>
            <a:ext uri="{FF2B5EF4-FFF2-40B4-BE49-F238E27FC236}">
              <a16:creationId xmlns="" xmlns:a16="http://schemas.microsoft.com/office/drawing/2014/main" id="{00000000-0008-0000-0800-000025000000}"/>
            </a:ext>
          </a:extLst>
        </xdr:cNvPr>
        <xdr:cNvSpPr/>
      </xdr:nvSpPr>
      <xdr:spPr>
        <a:xfrm>
          <a:off x="5572125" y="93916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66675</xdr:colOff>
      <xdr:row>27</xdr:row>
      <xdr:rowOff>47625</xdr:rowOff>
    </xdr:from>
    <xdr:to>
      <xdr:col>7</xdr:col>
      <xdr:colOff>952500</xdr:colOff>
      <xdr:row>27</xdr:row>
      <xdr:rowOff>400049</xdr:rowOff>
    </xdr:to>
    <xdr:sp macro="" textlink="">
      <xdr:nvSpPr>
        <xdr:cNvPr id="38" name="Oval 37">
          <a:hlinkClick xmlns:r="http://schemas.openxmlformats.org/officeDocument/2006/relationships" r:id="rId20"/>
          <a:extLst>
            <a:ext uri="{FF2B5EF4-FFF2-40B4-BE49-F238E27FC236}">
              <a16:creationId xmlns="" xmlns:a16="http://schemas.microsoft.com/office/drawing/2014/main" id="{00000000-0008-0000-0800-000026000000}"/>
            </a:ext>
          </a:extLst>
        </xdr:cNvPr>
        <xdr:cNvSpPr/>
      </xdr:nvSpPr>
      <xdr:spPr>
        <a:xfrm>
          <a:off x="5553075" y="98583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123825</xdr:colOff>
      <xdr:row>27</xdr:row>
      <xdr:rowOff>457200</xdr:rowOff>
    </xdr:from>
    <xdr:to>
      <xdr:col>7</xdr:col>
      <xdr:colOff>1009650</xdr:colOff>
      <xdr:row>28</xdr:row>
      <xdr:rowOff>342899</xdr:rowOff>
    </xdr:to>
    <xdr:sp macro="" textlink="">
      <xdr:nvSpPr>
        <xdr:cNvPr id="39" name="Oval 38">
          <a:hlinkClick xmlns:r="http://schemas.openxmlformats.org/officeDocument/2006/relationships" r:id="rId21"/>
          <a:extLst>
            <a:ext uri="{FF2B5EF4-FFF2-40B4-BE49-F238E27FC236}">
              <a16:creationId xmlns="" xmlns:a16="http://schemas.microsoft.com/office/drawing/2014/main" id="{00000000-0008-0000-0800-000027000000}"/>
            </a:ext>
          </a:extLst>
        </xdr:cNvPr>
        <xdr:cNvSpPr/>
      </xdr:nvSpPr>
      <xdr:spPr>
        <a:xfrm>
          <a:off x="5610225" y="102679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29</xdr:row>
      <xdr:rowOff>28575</xdr:rowOff>
    </xdr:from>
    <xdr:to>
      <xdr:col>7</xdr:col>
      <xdr:colOff>962025</xdr:colOff>
      <xdr:row>29</xdr:row>
      <xdr:rowOff>380999</xdr:rowOff>
    </xdr:to>
    <xdr:sp macro="" textlink="">
      <xdr:nvSpPr>
        <xdr:cNvPr id="40" name="Oval 39">
          <a:hlinkClick xmlns:r="http://schemas.openxmlformats.org/officeDocument/2006/relationships" r:id="rId22"/>
          <a:extLst>
            <a:ext uri="{FF2B5EF4-FFF2-40B4-BE49-F238E27FC236}">
              <a16:creationId xmlns="" xmlns:a16="http://schemas.microsoft.com/office/drawing/2014/main" id="{00000000-0008-0000-0800-000028000000}"/>
            </a:ext>
          </a:extLst>
        </xdr:cNvPr>
        <xdr:cNvSpPr/>
      </xdr:nvSpPr>
      <xdr:spPr>
        <a:xfrm>
          <a:off x="5562600" y="107727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31</xdr:row>
      <xdr:rowOff>28575</xdr:rowOff>
    </xdr:from>
    <xdr:to>
      <xdr:col>7</xdr:col>
      <xdr:colOff>962025</xdr:colOff>
      <xdr:row>31</xdr:row>
      <xdr:rowOff>380999</xdr:rowOff>
    </xdr:to>
    <xdr:sp macro="" textlink="">
      <xdr:nvSpPr>
        <xdr:cNvPr id="41" name="Oval 40">
          <a:hlinkClick xmlns:r="http://schemas.openxmlformats.org/officeDocument/2006/relationships" r:id="rId23"/>
          <a:extLst>
            <a:ext uri="{FF2B5EF4-FFF2-40B4-BE49-F238E27FC236}">
              <a16:creationId xmlns="" xmlns:a16="http://schemas.microsoft.com/office/drawing/2014/main" id="{00000000-0008-0000-0800-000029000000}"/>
            </a:ext>
          </a:extLst>
        </xdr:cNvPr>
        <xdr:cNvSpPr/>
      </xdr:nvSpPr>
      <xdr:spPr>
        <a:xfrm>
          <a:off x="5562600" y="112395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32</xdr:row>
      <xdr:rowOff>76200</xdr:rowOff>
    </xdr:from>
    <xdr:to>
      <xdr:col>7</xdr:col>
      <xdr:colOff>990600</xdr:colOff>
      <xdr:row>32</xdr:row>
      <xdr:rowOff>428624</xdr:rowOff>
    </xdr:to>
    <xdr:sp macro="" textlink="">
      <xdr:nvSpPr>
        <xdr:cNvPr id="42" name="Oval 41">
          <a:hlinkClick xmlns:r="http://schemas.openxmlformats.org/officeDocument/2006/relationships" r:id="rId24"/>
          <a:extLst>
            <a:ext uri="{FF2B5EF4-FFF2-40B4-BE49-F238E27FC236}">
              <a16:creationId xmlns="" xmlns:a16="http://schemas.microsoft.com/office/drawing/2014/main" id="{00000000-0008-0000-0800-00002A000000}"/>
            </a:ext>
          </a:extLst>
        </xdr:cNvPr>
        <xdr:cNvSpPr/>
      </xdr:nvSpPr>
      <xdr:spPr>
        <a:xfrm>
          <a:off x="5591175" y="117538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57150</xdr:colOff>
      <xdr:row>33</xdr:row>
      <xdr:rowOff>66675</xdr:rowOff>
    </xdr:from>
    <xdr:to>
      <xdr:col>7</xdr:col>
      <xdr:colOff>942975</xdr:colOff>
      <xdr:row>33</xdr:row>
      <xdr:rowOff>419099</xdr:rowOff>
    </xdr:to>
    <xdr:sp macro="" textlink="">
      <xdr:nvSpPr>
        <xdr:cNvPr id="43" name="Oval 42">
          <a:hlinkClick xmlns:r="http://schemas.openxmlformats.org/officeDocument/2006/relationships" r:id="rId25"/>
          <a:extLst>
            <a:ext uri="{FF2B5EF4-FFF2-40B4-BE49-F238E27FC236}">
              <a16:creationId xmlns="" xmlns:a16="http://schemas.microsoft.com/office/drawing/2014/main" id="{00000000-0008-0000-0800-00002B000000}"/>
            </a:ext>
          </a:extLst>
        </xdr:cNvPr>
        <xdr:cNvSpPr/>
      </xdr:nvSpPr>
      <xdr:spPr>
        <a:xfrm>
          <a:off x="5543550" y="122110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57150</xdr:colOff>
      <xdr:row>34</xdr:row>
      <xdr:rowOff>57150</xdr:rowOff>
    </xdr:from>
    <xdr:to>
      <xdr:col>7</xdr:col>
      <xdr:colOff>942975</xdr:colOff>
      <xdr:row>34</xdr:row>
      <xdr:rowOff>409574</xdr:rowOff>
    </xdr:to>
    <xdr:sp macro="" textlink="">
      <xdr:nvSpPr>
        <xdr:cNvPr id="45" name="Oval 44">
          <a:hlinkClick xmlns:r="http://schemas.openxmlformats.org/officeDocument/2006/relationships" r:id="rId26"/>
          <a:extLst>
            <a:ext uri="{FF2B5EF4-FFF2-40B4-BE49-F238E27FC236}">
              <a16:creationId xmlns="" xmlns:a16="http://schemas.microsoft.com/office/drawing/2014/main" id="{00000000-0008-0000-0800-00002D000000}"/>
            </a:ext>
          </a:extLst>
        </xdr:cNvPr>
        <xdr:cNvSpPr/>
      </xdr:nvSpPr>
      <xdr:spPr>
        <a:xfrm>
          <a:off x="5543550" y="131349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95250</xdr:colOff>
      <xdr:row>35</xdr:row>
      <xdr:rowOff>76200</xdr:rowOff>
    </xdr:from>
    <xdr:to>
      <xdr:col>7</xdr:col>
      <xdr:colOff>981075</xdr:colOff>
      <xdr:row>35</xdr:row>
      <xdr:rowOff>428624</xdr:rowOff>
    </xdr:to>
    <xdr:sp macro="" textlink="">
      <xdr:nvSpPr>
        <xdr:cNvPr id="46" name="Oval 45">
          <a:hlinkClick xmlns:r="http://schemas.openxmlformats.org/officeDocument/2006/relationships" r:id="rId27"/>
          <a:extLst>
            <a:ext uri="{FF2B5EF4-FFF2-40B4-BE49-F238E27FC236}">
              <a16:creationId xmlns="" xmlns:a16="http://schemas.microsoft.com/office/drawing/2014/main" id="{00000000-0008-0000-0800-00002E000000}"/>
            </a:ext>
          </a:extLst>
        </xdr:cNvPr>
        <xdr:cNvSpPr/>
      </xdr:nvSpPr>
      <xdr:spPr>
        <a:xfrm>
          <a:off x="5581650" y="136207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36</xdr:row>
      <xdr:rowOff>19050</xdr:rowOff>
    </xdr:from>
    <xdr:to>
      <xdr:col>7</xdr:col>
      <xdr:colOff>990600</xdr:colOff>
      <xdr:row>36</xdr:row>
      <xdr:rowOff>371474</xdr:rowOff>
    </xdr:to>
    <xdr:sp macro="" textlink="">
      <xdr:nvSpPr>
        <xdr:cNvPr id="47" name="Oval 46">
          <a:hlinkClick xmlns:r="http://schemas.openxmlformats.org/officeDocument/2006/relationships" r:id="rId28"/>
          <a:extLst>
            <a:ext uri="{FF2B5EF4-FFF2-40B4-BE49-F238E27FC236}">
              <a16:creationId xmlns="" xmlns:a16="http://schemas.microsoft.com/office/drawing/2014/main" id="{00000000-0008-0000-0800-00002F000000}"/>
            </a:ext>
          </a:extLst>
        </xdr:cNvPr>
        <xdr:cNvSpPr/>
      </xdr:nvSpPr>
      <xdr:spPr>
        <a:xfrm>
          <a:off x="5591175" y="140303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85725</xdr:colOff>
      <xdr:row>37</xdr:row>
      <xdr:rowOff>38100</xdr:rowOff>
    </xdr:from>
    <xdr:to>
      <xdr:col>7</xdr:col>
      <xdr:colOff>971550</xdr:colOff>
      <xdr:row>37</xdr:row>
      <xdr:rowOff>390524</xdr:rowOff>
    </xdr:to>
    <xdr:sp macro="" textlink="">
      <xdr:nvSpPr>
        <xdr:cNvPr id="48" name="Oval 47">
          <a:hlinkClick xmlns:r="http://schemas.openxmlformats.org/officeDocument/2006/relationships" r:id="rId29"/>
          <a:extLst>
            <a:ext uri="{FF2B5EF4-FFF2-40B4-BE49-F238E27FC236}">
              <a16:creationId xmlns="" xmlns:a16="http://schemas.microsoft.com/office/drawing/2014/main" id="{00000000-0008-0000-0800-000030000000}"/>
            </a:ext>
          </a:extLst>
        </xdr:cNvPr>
        <xdr:cNvSpPr/>
      </xdr:nvSpPr>
      <xdr:spPr>
        <a:xfrm>
          <a:off x="5572125" y="145161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38</xdr:row>
      <xdr:rowOff>66675</xdr:rowOff>
    </xdr:from>
    <xdr:to>
      <xdr:col>7</xdr:col>
      <xdr:colOff>962025</xdr:colOff>
      <xdr:row>38</xdr:row>
      <xdr:rowOff>419099</xdr:rowOff>
    </xdr:to>
    <xdr:sp macro="" textlink="">
      <xdr:nvSpPr>
        <xdr:cNvPr id="49" name="Oval 48">
          <a:hlinkClick xmlns:r="http://schemas.openxmlformats.org/officeDocument/2006/relationships" r:id="rId30"/>
          <a:extLst>
            <a:ext uri="{FF2B5EF4-FFF2-40B4-BE49-F238E27FC236}">
              <a16:creationId xmlns="" xmlns:a16="http://schemas.microsoft.com/office/drawing/2014/main" id="{00000000-0008-0000-0800-000031000000}"/>
            </a:ext>
          </a:extLst>
        </xdr:cNvPr>
        <xdr:cNvSpPr/>
      </xdr:nvSpPr>
      <xdr:spPr>
        <a:xfrm>
          <a:off x="5562600" y="150114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66675</xdr:colOff>
      <xdr:row>39</xdr:row>
      <xdr:rowOff>38100</xdr:rowOff>
    </xdr:from>
    <xdr:to>
      <xdr:col>7</xdr:col>
      <xdr:colOff>952500</xdr:colOff>
      <xdr:row>39</xdr:row>
      <xdr:rowOff>390524</xdr:rowOff>
    </xdr:to>
    <xdr:sp macro="" textlink="">
      <xdr:nvSpPr>
        <xdr:cNvPr id="50" name="Oval 49">
          <a:hlinkClick xmlns:r="http://schemas.openxmlformats.org/officeDocument/2006/relationships" r:id="rId31"/>
          <a:extLst>
            <a:ext uri="{FF2B5EF4-FFF2-40B4-BE49-F238E27FC236}">
              <a16:creationId xmlns="" xmlns:a16="http://schemas.microsoft.com/office/drawing/2014/main" id="{00000000-0008-0000-0800-000032000000}"/>
            </a:ext>
          </a:extLst>
        </xdr:cNvPr>
        <xdr:cNvSpPr/>
      </xdr:nvSpPr>
      <xdr:spPr>
        <a:xfrm>
          <a:off x="5553075" y="154495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40</xdr:row>
      <xdr:rowOff>47625</xdr:rowOff>
    </xdr:from>
    <xdr:to>
      <xdr:col>7</xdr:col>
      <xdr:colOff>962025</xdr:colOff>
      <xdr:row>40</xdr:row>
      <xdr:rowOff>400049</xdr:rowOff>
    </xdr:to>
    <xdr:sp macro="" textlink="">
      <xdr:nvSpPr>
        <xdr:cNvPr id="51" name="Oval 50">
          <a:hlinkClick xmlns:r="http://schemas.openxmlformats.org/officeDocument/2006/relationships" r:id="rId32"/>
          <a:extLst>
            <a:ext uri="{FF2B5EF4-FFF2-40B4-BE49-F238E27FC236}">
              <a16:creationId xmlns="" xmlns:a16="http://schemas.microsoft.com/office/drawing/2014/main" id="{00000000-0008-0000-0800-000033000000}"/>
            </a:ext>
          </a:extLst>
        </xdr:cNvPr>
        <xdr:cNvSpPr/>
      </xdr:nvSpPr>
      <xdr:spPr>
        <a:xfrm>
          <a:off x="5562600" y="159258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105335</xdr:colOff>
      <xdr:row>20</xdr:row>
      <xdr:rowOff>22412</xdr:rowOff>
    </xdr:from>
    <xdr:to>
      <xdr:col>7</xdr:col>
      <xdr:colOff>991160</xdr:colOff>
      <xdr:row>20</xdr:row>
      <xdr:rowOff>371474</xdr:rowOff>
    </xdr:to>
    <xdr:sp macro="" textlink="">
      <xdr:nvSpPr>
        <xdr:cNvPr id="52" name="Oval 51">
          <a:hlinkClick xmlns:r="http://schemas.openxmlformats.org/officeDocument/2006/relationships" r:id="rId33"/>
          <a:extLst>
            <a:ext uri="{FF2B5EF4-FFF2-40B4-BE49-F238E27FC236}">
              <a16:creationId xmlns="" xmlns:a16="http://schemas.microsoft.com/office/drawing/2014/main" id="{00000000-0008-0000-0800-000034000000}"/>
            </a:ext>
          </a:extLst>
        </xdr:cNvPr>
        <xdr:cNvSpPr/>
      </xdr:nvSpPr>
      <xdr:spPr>
        <a:xfrm>
          <a:off x="5585011" y="7563971"/>
          <a:ext cx="885825" cy="349062"/>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41</xdr:row>
      <xdr:rowOff>47625</xdr:rowOff>
    </xdr:from>
    <xdr:to>
      <xdr:col>7</xdr:col>
      <xdr:colOff>962025</xdr:colOff>
      <xdr:row>41</xdr:row>
      <xdr:rowOff>400049</xdr:rowOff>
    </xdr:to>
    <xdr:sp macro="" textlink="">
      <xdr:nvSpPr>
        <xdr:cNvPr id="44" name="Oval 43">
          <a:hlinkClick xmlns:r="http://schemas.openxmlformats.org/officeDocument/2006/relationships" r:id="rId34"/>
          <a:extLst>
            <a:ext uri="{FF2B5EF4-FFF2-40B4-BE49-F238E27FC236}">
              <a16:creationId xmlns="" xmlns:a16="http://schemas.microsoft.com/office/drawing/2014/main" id="{00000000-0008-0000-0800-00002C000000}"/>
            </a:ext>
          </a:extLst>
        </xdr:cNvPr>
        <xdr:cNvSpPr/>
      </xdr:nvSpPr>
      <xdr:spPr>
        <a:xfrm>
          <a:off x="5589494" y="16352184"/>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42</xdr:row>
      <xdr:rowOff>47625</xdr:rowOff>
    </xdr:from>
    <xdr:to>
      <xdr:col>7</xdr:col>
      <xdr:colOff>962025</xdr:colOff>
      <xdr:row>42</xdr:row>
      <xdr:rowOff>400049</xdr:rowOff>
    </xdr:to>
    <xdr:sp macro="" textlink="">
      <xdr:nvSpPr>
        <xdr:cNvPr id="53" name="Oval 52">
          <a:hlinkClick xmlns:r="http://schemas.openxmlformats.org/officeDocument/2006/relationships" r:id="rId35"/>
          <a:extLst>
            <a:ext uri="{FF2B5EF4-FFF2-40B4-BE49-F238E27FC236}">
              <a16:creationId xmlns="" xmlns:a16="http://schemas.microsoft.com/office/drawing/2014/main" id="{00000000-0008-0000-0800-000035000000}"/>
            </a:ext>
          </a:extLst>
        </xdr:cNvPr>
        <xdr:cNvSpPr/>
      </xdr:nvSpPr>
      <xdr:spPr>
        <a:xfrm>
          <a:off x="5589494" y="16822831"/>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43</xdr:row>
      <xdr:rowOff>47625</xdr:rowOff>
    </xdr:from>
    <xdr:to>
      <xdr:col>7</xdr:col>
      <xdr:colOff>962025</xdr:colOff>
      <xdr:row>43</xdr:row>
      <xdr:rowOff>400049</xdr:rowOff>
    </xdr:to>
    <xdr:sp macro="" textlink="">
      <xdr:nvSpPr>
        <xdr:cNvPr id="54" name="Oval 53">
          <a:hlinkClick xmlns:r="http://schemas.openxmlformats.org/officeDocument/2006/relationships" r:id="rId36"/>
          <a:extLst>
            <a:ext uri="{FF2B5EF4-FFF2-40B4-BE49-F238E27FC236}">
              <a16:creationId xmlns="" xmlns:a16="http://schemas.microsoft.com/office/drawing/2014/main" id="{00000000-0008-0000-0800-000036000000}"/>
            </a:ext>
          </a:extLst>
        </xdr:cNvPr>
        <xdr:cNvSpPr/>
      </xdr:nvSpPr>
      <xdr:spPr>
        <a:xfrm>
          <a:off x="5589494" y="17349507"/>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85725</xdr:colOff>
      <xdr:row>4</xdr:row>
      <xdr:rowOff>28576</xdr:rowOff>
    </xdr:from>
    <xdr:to>
      <xdr:col>7</xdr:col>
      <xdr:colOff>971550</xdr:colOff>
      <xdr:row>4</xdr:row>
      <xdr:rowOff>381000</xdr:rowOff>
    </xdr:to>
    <xdr:sp macro="" textlink="">
      <xdr:nvSpPr>
        <xdr:cNvPr id="55" name="Oval 54">
          <a:hlinkClick xmlns:r="http://schemas.openxmlformats.org/officeDocument/2006/relationships" r:id="rId37"/>
          <a:extLst>
            <a:ext uri="{FF2B5EF4-FFF2-40B4-BE49-F238E27FC236}">
              <a16:creationId xmlns="" xmlns:a16="http://schemas.microsoft.com/office/drawing/2014/main" id="{00000000-0008-0000-0800-000037000000}"/>
            </a:ext>
          </a:extLst>
        </xdr:cNvPr>
        <xdr:cNvSpPr/>
      </xdr:nvSpPr>
      <xdr:spPr>
        <a:xfrm>
          <a:off x="5600700" y="1438276"/>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66675</xdr:colOff>
      <xdr:row>5</xdr:row>
      <xdr:rowOff>57150</xdr:rowOff>
    </xdr:from>
    <xdr:to>
      <xdr:col>7</xdr:col>
      <xdr:colOff>952500</xdr:colOff>
      <xdr:row>5</xdr:row>
      <xdr:rowOff>409574</xdr:rowOff>
    </xdr:to>
    <xdr:sp macro="" textlink="">
      <xdr:nvSpPr>
        <xdr:cNvPr id="56" name="Oval 55">
          <a:hlinkClick xmlns:r="http://schemas.openxmlformats.org/officeDocument/2006/relationships" r:id="rId38"/>
          <a:extLst>
            <a:ext uri="{FF2B5EF4-FFF2-40B4-BE49-F238E27FC236}">
              <a16:creationId xmlns="" xmlns:a16="http://schemas.microsoft.com/office/drawing/2014/main" id="{00000000-0008-0000-0800-000038000000}"/>
            </a:ext>
          </a:extLst>
        </xdr:cNvPr>
        <xdr:cNvSpPr/>
      </xdr:nvSpPr>
      <xdr:spPr>
        <a:xfrm>
          <a:off x="5581650" y="19335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6</xdr:row>
      <xdr:rowOff>57150</xdr:rowOff>
    </xdr:from>
    <xdr:to>
      <xdr:col>7</xdr:col>
      <xdr:colOff>962025</xdr:colOff>
      <xdr:row>6</xdr:row>
      <xdr:rowOff>409574</xdr:rowOff>
    </xdr:to>
    <xdr:sp macro="" textlink="">
      <xdr:nvSpPr>
        <xdr:cNvPr id="57" name="Oval 56">
          <a:hlinkClick xmlns:r="http://schemas.openxmlformats.org/officeDocument/2006/relationships" r:id="rId39"/>
          <a:extLst>
            <a:ext uri="{FF2B5EF4-FFF2-40B4-BE49-F238E27FC236}">
              <a16:creationId xmlns="" xmlns:a16="http://schemas.microsoft.com/office/drawing/2014/main" id="{00000000-0008-0000-0800-000039000000}"/>
            </a:ext>
          </a:extLst>
        </xdr:cNvPr>
        <xdr:cNvSpPr/>
      </xdr:nvSpPr>
      <xdr:spPr>
        <a:xfrm>
          <a:off x="5591175" y="24860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7</xdr:row>
      <xdr:rowOff>19050</xdr:rowOff>
    </xdr:from>
    <xdr:to>
      <xdr:col>7</xdr:col>
      <xdr:colOff>990600</xdr:colOff>
      <xdr:row>7</xdr:row>
      <xdr:rowOff>371474</xdr:rowOff>
    </xdr:to>
    <xdr:sp macro="" textlink="">
      <xdr:nvSpPr>
        <xdr:cNvPr id="58" name="Oval 57">
          <a:hlinkClick xmlns:r="http://schemas.openxmlformats.org/officeDocument/2006/relationships" r:id="rId40"/>
          <a:extLst>
            <a:ext uri="{FF2B5EF4-FFF2-40B4-BE49-F238E27FC236}">
              <a16:creationId xmlns="" xmlns:a16="http://schemas.microsoft.com/office/drawing/2014/main" id="{00000000-0008-0000-0800-00003A000000}"/>
            </a:ext>
          </a:extLst>
        </xdr:cNvPr>
        <xdr:cNvSpPr/>
      </xdr:nvSpPr>
      <xdr:spPr>
        <a:xfrm>
          <a:off x="5619750" y="29146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95250</xdr:colOff>
      <xdr:row>8</xdr:row>
      <xdr:rowOff>19050</xdr:rowOff>
    </xdr:from>
    <xdr:to>
      <xdr:col>7</xdr:col>
      <xdr:colOff>981075</xdr:colOff>
      <xdr:row>8</xdr:row>
      <xdr:rowOff>371474</xdr:rowOff>
    </xdr:to>
    <xdr:sp macro="" textlink="">
      <xdr:nvSpPr>
        <xdr:cNvPr id="59" name="Oval 58">
          <a:hlinkClick xmlns:r="http://schemas.openxmlformats.org/officeDocument/2006/relationships" r:id="rId41"/>
          <a:extLst>
            <a:ext uri="{FF2B5EF4-FFF2-40B4-BE49-F238E27FC236}">
              <a16:creationId xmlns="" xmlns:a16="http://schemas.microsoft.com/office/drawing/2014/main" id="{00000000-0008-0000-0800-00003B000000}"/>
            </a:ext>
          </a:extLst>
        </xdr:cNvPr>
        <xdr:cNvSpPr/>
      </xdr:nvSpPr>
      <xdr:spPr>
        <a:xfrm>
          <a:off x="5610225" y="34956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10</xdr:row>
      <xdr:rowOff>66675</xdr:rowOff>
    </xdr:from>
    <xdr:to>
      <xdr:col>7</xdr:col>
      <xdr:colOff>990600</xdr:colOff>
      <xdr:row>10</xdr:row>
      <xdr:rowOff>419099</xdr:rowOff>
    </xdr:to>
    <xdr:sp macro="" textlink="">
      <xdr:nvSpPr>
        <xdr:cNvPr id="60" name="Oval 59">
          <a:hlinkClick xmlns:r="http://schemas.openxmlformats.org/officeDocument/2006/relationships" r:id="rId42"/>
          <a:extLst>
            <a:ext uri="{FF2B5EF4-FFF2-40B4-BE49-F238E27FC236}">
              <a16:creationId xmlns="" xmlns:a16="http://schemas.microsoft.com/office/drawing/2014/main" id="{00000000-0008-0000-0800-00003C000000}"/>
            </a:ext>
          </a:extLst>
        </xdr:cNvPr>
        <xdr:cNvSpPr/>
      </xdr:nvSpPr>
      <xdr:spPr>
        <a:xfrm>
          <a:off x="5619750" y="40100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13</xdr:row>
      <xdr:rowOff>57150</xdr:rowOff>
    </xdr:from>
    <xdr:to>
      <xdr:col>7</xdr:col>
      <xdr:colOff>962025</xdr:colOff>
      <xdr:row>13</xdr:row>
      <xdr:rowOff>409574</xdr:rowOff>
    </xdr:to>
    <xdr:sp macro="" textlink="">
      <xdr:nvSpPr>
        <xdr:cNvPr id="61" name="Oval 60">
          <a:hlinkClick xmlns:r="http://schemas.openxmlformats.org/officeDocument/2006/relationships" r:id="rId43"/>
          <a:extLst>
            <a:ext uri="{FF2B5EF4-FFF2-40B4-BE49-F238E27FC236}">
              <a16:creationId xmlns="" xmlns:a16="http://schemas.microsoft.com/office/drawing/2014/main" id="{00000000-0008-0000-0800-00003D000000}"/>
            </a:ext>
          </a:extLst>
        </xdr:cNvPr>
        <xdr:cNvSpPr/>
      </xdr:nvSpPr>
      <xdr:spPr>
        <a:xfrm>
          <a:off x="5591175" y="44672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114300</xdr:colOff>
      <xdr:row>14</xdr:row>
      <xdr:rowOff>57150</xdr:rowOff>
    </xdr:from>
    <xdr:to>
      <xdr:col>7</xdr:col>
      <xdr:colOff>1000125</xdr:colOff>
      <xdr:row>14</xdr:row>
      <xdr:rowOff>409574</xdr:rowOff>
    </xdr:to>
    <xdr:sp macro="" textlink="">
      <xdr:nvSpPr>
        <xdr:cNvPr id="62" name="Oval 61">
          <a:hlinkClick xmlns:r="http://schemas.openxmlformats.org/officeDocument/2006/relationships" r:id="rId44"/>
          <a:extLst>
            <a:ext uri="{FF2B5EF4-FFF2-40B4-BE49-F238E27FC236}">
              <a16:creationId xmlns="" xmlns:a16="http://schemas.microsoft.com/office/drawing/2014/main" id="{00000000-0008-0000-0800-00003E000000}"/>
            </a:ext>
          </a:extLst>
        </xdr:cNvPr>
        <xdr:cNvSpPr/>
      </xdr:nvSpPr>
      <xdr:spPr>
        <a:xfrm>
          <a:off x="5629275" y="49339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15</xdr:row>
      <xdr:rowOff>38100</xdr:rowOff>
    </xdr:from>
    <xdr:to>
      <xdr:col>7</xdr:col>
      <xdr:colOff>990600</xdr:colOff>
      <xdr:row>15</xdr:row>
      <xdr:rowOff>390524</xdr:rowOff>
    </xdr:to>
    <xdr:sp macro="" textlink="">
      <xdr:nvSpPr>
        <xdr:cNvPr id="63" name="Oval 62">
          <a:hlinkClick xmlns:r="http://schemas.openxmlformats.org/officeDocument/2006/relationships" r:id="rId45"/>
          <a:extLst>
            <a:ext uri="{FF2B5EF4-FFF2-40B4-BE49-F238E27FC236}">
              <a16:creationId xmlns="" xmlns:a16="http://schemas.microsoft.com/office/drawing/2014/main" id="{00000000-0008-0000-0800-00003F000000}"/>
            </a:ext>
          </a:extLst>
        </xdr:cNvPr>
        <xdr:cNvSpPr/>
      </xdr:nvSpPr>
      <xdr:spPr>
        <a:xfrm>
          <a:off x="5619750" y="53816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16</xdr:row>
      <xdr:rowOff>85725</xdr:rowOff>
    </xdr:from>
    <xdr:to>
      <xdr:col>7</xdr:col>
      <xdr:colOff>962025</xdr:colOff>
      <xdr:row>16</xdr:row>
      <xdr:rowOff>438149</xdr:rowOff>
    </xdr:to>
    <xdr:sp macro="" textlink="">
      <xdr:nvSpPr>
        <xdr:cNvPr id="64" name="Oval 63">
          <a:hlinkClick xmlns:r="http://schemas.openxmlformats.org/officeDocument/2006/relationships" r:id="rId46"/>
          <a:extLst>
            <a:ext uri="{FF2B5EF4-FFF2-40B4-BE49-F238E27FC236}">
              <a16:creationId xmlns="" xmlns:a16="http://schemas.microsoft.com/office/drawing/2014/main" id="{00000000-0008-0000-0800-000040000000}"/>
            </a:ext>
          </a:extLst>
        </xdr:cNvPr>
        <xdr:cNvSpPr/>
      </xdr:nvSpPr>
      <xdr:spPr>
        <a:xfrm>
          <a:off x="5591175" y="58959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17</xdr:row>
      <xdr:rowOff>47625</xdr:rowOff>
    </xdr:from>
    <xdr:to>
      <xdr:col>7</xdr:col>
      <xdr:colOff>962025</xdr:colOff>
      <xdr:row>17</xdr:row>
      <xdr:rowOff>400049</xdr:rowOff>
    </xdr:to>
    <xdr:sp macro="" textlink="">
      <xdr:nvSpPr>
        <xdr:cNvPr id="65" name="Oval 64">
          <a:hlinkClick xmlns:r="http://schemas.openxmlformats.org/officeDocument/2006/relationships" r:id="rId47"/>
          <a:extLst>
            <a:ext uri="{FF2B5EF4-FFF2-40B4-BE49-F238E27FC236}">
              <a16:creationId xmlns="" xmlns:a16="http://schemas.microsoft.com/office/drawing/2014/main" id="{00000000-0008-0000-0800-000041000000}"/>
            </a:ext>
          </a:extLst>
        </xdr:cNvPr>
        <xdr:cNvSpPr/>
      </xdr:nvSpPr>
      <xdr:spPr>
        <a:xfrm>
          <a:off x="5591175" y="64103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95250</xdr:colOff>
      <xdr:row>18</xdr:row>
      <xdr:rowOff>47625</xdr:rowOff>
    </xdr:from>
    <xdr:to>
      <xdr:col>7</xdr:col>
      <xdr:colOff>981075</xdr:colOff>
      <xdr:row>18</xdr:row>
      <xdr:rowOff>400049</xdr:rowOff>
    </xdr:to>
    <xdr:sp macro="" textlink="">
      <xdr:nvSpPr>
        <xdr:cNvPr id="66" name="Oval 65">
          <a:hlinkClick xmlns:r="http://schemas.openxmlformats.org/officeDocument/2006/relationships" r:id="rId48"/>
          <a:extLst>
            <a:ext uri="{FF2B5EF4-FFF2-40B4-BE49-F238E27FC236}">
              <a16:creationId xmlns="" xmlns:a16="http://schemas.microsoft.com/office/drawing/2014/main" id="{00000000-0008-0000-0800-000042000000}"/>
            </a:ext>
          </a:extLst>
        </xdr:cNvPr>
        <xdr:cNvSpPr/>
      </xdr:nvSpPr>
      <xdr:spPr>
        <a:xfrm>
          <a:off x="5610225" y="69437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19</xdr:row>
      <xdr:rowOff>19050</xdr:rowOff>
    </xdr:from>
    <xdr:to>
      <xdr:col>7</xdr:col>
      <xdr:colOff>990600</xdr:colOff>
      <xdr:row>19</xdr:row>
      <xdr:rowOff>371474</xdr:rowOff>
    </xdr:to>
    <xdr:sp macro="" textlink="">
      <xdr:nvSpPr>
        <xdr:cNvPr id="67" name="Oval 66">
          <a:hlinkClick xmlns:r="http://schemas.openxmlformats.org/officeDocument/2006/relationships" r:id="rId49"/>
          <a:extLst>
            <a:ext uri="{FF2B5EF4-FFF2-40B4-BE49-F238E27FC236}">
              <a16:creationId xmlns="" xmlns:a16="http://schemas.microsoft.com/office/drawing/2014/main" id="{00000000-0008-0000-0800-000043000000}"/>
            </a:ext>
          </a:extLst>
        </xdr:cNvPr>
        <xdr:cNvSpPr/>
      </xdr:nvSpPr>
      <xdr:spPr>
        <a:xfrm>
          <a:off x="5619750" y="74771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114300</xdr:colOff>
      <xdr:row>21</xdr:row>
      <xdr:rowOff>9525</xdr:rowOff>
    </xdr:from>
    <xdr:to>
      <xdr:col>7</xdr:col>
      <xdr:colOff>1000125</xdr:colOff>
      <xdr:row>21</xdr:row>
      <xdr:rowOff>361949</xdr:rowOff>
    </xdr:to>
    <xdr:sp macro="" textlink="">
      <xdr:nvSpPr>
        <xdr:cNvPr id="68" name="Oval 67">
          <a:hlinkClick xmlns:r="http://schemas.openxmlformats.org/officeDocument/2006/relationships" r:id="rId50"/>
          <a:extLst>
            <a:ext uri="{FF2B5EF4-FFF2-40B4-BE49-F238E27FC236}">
              <a16:creationId xmlns="" xmlns:a16="http://schemas.microsoft.com/office/drawing/2014/main" id="{00000000-0008-0000-0800-000044000000}"/>
            </a:ext>
          </a:extLst>
        </xdr:cNvPr>
        <xdr:cNvSpPr/>
      </xdr:nvSpPr>
      <xdr:spPr>
        <a:xfrm>
          <a:off x="5629275" y="84010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114300</xdr:colOff>
      <xdr:row>23</xdr:row>
      <xdr:rowOff>38100</xdr:rowOff>
    </xdr:from>
    <xdr:to>
      <xdr:col>7</xdr:col>
      <xdr:colOff>1000125</xdr:colOff>
      <xdr:row>23</xdr:row>
      <xdr:rowOff>390524</xdr:rowOff>
    </xdr:to>
    <xdr:sp macro="" textlink="">
      <xdr:nvSpPr>
        <xdr:cNvPr id="69" name="Oval 68">
          <a:hlinkClick xmlns:r="http://schemas.openxmlformats.org/officeDocument/2006/relationships" r:id="rId51"/>
          <a:extLst>
            <a:ext uri="{FF2B5EF4-FFF2-40B4-BE49-F238E27FC236}">
              <a16:creationId xmlns="" xmlns:a16="http://schemas.microsoft.com/office/drawing/2014/main" id="{00000000-0008-0000-0800-000045000000}"/>
            </a:ext>
          </a:extLst>
        </xdr:cNvPr>
        <xdr:cNvSpPr/>
      </xdr:nvSpPr>
      <xdr:spPr>
        <a:xfrm>
          <a:off x="5629275" y="88963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133350</xdr:colOff>
      <xdr:row>24</xdr:row>
      <xdr:rowOff>0</xdr:rowOff>
    </xdr:from>
    <xdr:to>
      <xdr:col>7</xdr:col>
      <xdr:colOff>1019175</xdr:colOff>
      <xdr:row>24</xdr:row>
      <xdr:rowOff>352424</xdr:rowOff>
    </xdr:to>
    <xdr:sp macro="" textlink="">
      <xdr:nvSpPr>
        <xdr:cNvPr id="70" name="Oval 69">
          <a:hlinkClick xmlns:r="http://schemas.openxmlformats.org/officeDocument/2006/relationships" r:id="rId52"/>
          <a:extLst>
            <a:ext uri="{FF2B5EF4-FFF2-40B4-BE49-F238E27FC236}">
              <a16:creationId xmlns="" xmlns:a16="http://schemas.microsoft.com/office/drawing/2014/main" id="{00000000-0008-0000-0800-000046000000}"/>
            </a:ext>
          </a:extLst>
        </xdr:cNvPr>
        <xdr:cNvSpPr/>
      </xdr:nvSpPr>
      <xdr:spPr>
        <a:xfrm>
          <a:off x="5648325" y="93249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25</xdr:row>
      <xdr:rowOff>47625</xdr:rowOff>
    </xdr:from>
    <xdr:to>
      <xdr:col>7</xdr:col>
      <xdr:colOff>962025</xdr:colOff>
      <xdr:row>25</xdr:row>
      <xdr:rowOff>400049</xdr:rowOff>
    </xdr:to>
    <xdr:sp macro="" textlink="">
      <xdr:nvSpPr>
        <xdr:cNvPr id="71" name="Oval 70">
          <a:hlinkClick xmlns:r="http://schemas.openxmlformats.org/officeDocument/2006/relationships" r:id="rId53"/>
          <a:extLst>
            <a:ext uri="{FF2B5EF4-FFF2-40B4-BE49-F238E27FC236}">
              <a16:creationId xmlns="" xmlns:a16="http://schemas.microsoft.com/office/drawing/2014/main" id="{00000000-0008-0000-0800-000047000000}"/>
            </a:ext>
          </a:extLst>
        </xdr:cNvPr>
        <xdr:cNvSpPr/>
      </xdr:nvSpPr>
      <xdr:spPr>
        <a:xfrm>
          <a:off x="5591175" y="983932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85725</xdr:colOff>
      <xdr:row>26</xdr:row>
      <xdr:rowOff>47625</xdr:rowOff>
    </xdr:from>
    <xdr:to>
      <xdr:col>7</xdr:col>
      <xdr:colOff>971550</xdr:colOff>
      <xdr:row>26</xdr:row>
      <xdr:rowOff>400049</xdr:rowOff>
    </xdr:to>
    <xdr:sp macro="" textlink="">
      <xdr:nvSpPr>
        <xdr:cNvPr id="72" name="Oval 71">
          <a:hlinkClick xmlns:r="http://schemas.openxmlformats.org/officeDocument/2006/relationships" r:id="rId54"/>
          <a:extLst>
            <a:ext uri="{FF2B5EF4-FFF2-40B4-BE49-F238E27FC236}">
              <a16:creationId xmlns="" xmlns:a16="http://schemas.microsoft.com/office/drawing/2014/main" id="{00000000-0008-0000-0800-000048000000}"/>
            </a:ext>
          </a:extLst>
        </xdr:cNvPr>
        <xdr:cNvSpPr/>
      </xdr:nvSpPr>
      <xdr:spPr>
        <a:xfrm>
          <a:off x="5600700" y="103060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66675</xdr:colOff>
      <xdr:row>27</xdr:row>
      <xdr:rowOff>47625</xdr:rowOff>
    </xdr:from>
    <xdr:to>
      <xdr:col>7</xdr:col>
      <xdr:colOff>952500</xdr:colOff>
      <xdr:row>27</xdr:row>
      <xdr:rowOff>400049</xdr:rowOff>
    </xdr:to>
    <xdr:sp macro="" textlink="">
      <xdr:nvSpPr>
        <xdr:cNvPr id="73" name="Oval 72">
          <a:hlinkClick xmlns:r="http://schemas.openxmlformats.org/officeDocument/2006/relationships" r:id="rId55"/>
          <a:extLst>
            <a:ext uri="{FF2B5EF4-FFF2-40B4-BE49-F238E27FC236}">
              <a16:creationId xmlns="" xmlns:a16="http://schemas.microsoft.com/office/drawing/2014/main" id="{00000000-0008-0000-0800-000049000000}"/>
            </a:ext>
          </a:extLst>
        </xdr:cNvPr>
        <xdr:cNvSpPr/>
      </xdr:nvSpPr>
      <xdr:spPr>
        <a:xfrm>
          <a:off x="5581650" y="107727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123825</xdr:colOff>
      <xdr:row>27</xdr:row>
      <xdr:rowOff>457200</xdr:rowOff>
    </xdr:from>
    <xdr:to>
      <xdr:col>7</xdr:col>
      <xdr:colOff>1009650</xdr:colOff>
      <xdr:row>28</xdr:row>
      <xdr:rowOff>342899</xdr:rowOff>
    </xdr:to>
    <xdr:sp macro="" textlink="">
      <xdr:nvSpPr>
        <xdr:cNvPr id="74" name="Oval 73">
          <a:hlinkClick xmlns:r="http://schemas.openxmlformats.org/officeDocument/2006/relationships" r:id="rId56"/>
          <a:extLst>
            <a:ext uri="{FF2B5EF4-FFF2-40B4-BE49-F238E27FC236}">
              <a16:creationId xmlns="" xmlns:a16="http://schemas.microsoft.com/office/drawing/2014/main" id="{00000000-0008-0000-0800-00004A000000}"/>
            </a:ext>
          </a:extLst>
        </xdr:cNvPr>
        <xdr:cNvSpPr/>
      </xdr:nvSpPr>
      <xdr:spPr>
        <a:xfrm>
          <a:off x="5638800" y="11182350"/>
          <a:ext cx="885825" cy="4286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29</xdr:row>
      <xdr:rowOff>28575</xdr:rowOff>
    </xdr:from>
    <xdr:to>
      <xdr:col>7</xdr:col>
      <xdr:colOff>962025</xdr:colOff>
      <xdr:row>29</xdr:row>
      <xdr:rowOff>380999</xdr:rowOff>
    </xdr:to>
    <xdr:sp macro="" textlink="">
      <xdr:nvSpPr>
        <xdr:cNvPr id="75" name="Oval 74">
          <a:hlinkClick xmlns:r="http://schemas.openxmlformats.org/officeDocument/2006/relationships" r:id="rId57"/>
          <a:extLst>
            <a:ext uri="{FF2B5EF4-FFF2-40B4-BE49-F238E27FC236}">
              <a16:creationId xmlns="" xmlns:a16="http://schemas.microsoft.com/office/drawing/2014/main" id="{00000000-0008-0000-0800-00004B000000}"/>
            </a:ext>
          </a:extLst>
        </xdr:cNvPr>
        <xdr:cNvSpPr/>
      </xdr:nvSpPr>
      <xdr:spPr>
        <a:xfrm>
          <a:off x="5591175" y="118491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31</xdr:row>
      <xdr:rowOff>28575</xdr:rowOff>
    </xdr:from>
    <xdr:to>
      <xdr:col>7</xdr:col>
      <xdr:colOff>962025</xdr:colOff>
      <xdr:row>31</xdr:row>
      <xdr:rowOff>380999</xdr:rowOff>
    </xdr:to>
    <xdr:sp macro="" textlink="">
      <xdr:nvSpPr>
        <xdr:cNvPr id="76" name="Oval 75">
          <a:hlinkClick xmlns:r="http://schemas.openxmlformats.org/officeDocument/2006/relationships" r:id="rId58"/>
          <a:extLst>
            <a:ext uri="{FF2B5EF4-FFF2-40B4-BE49-F238E27FC236}">
              <a16:creationId xmlns="" xmlns:a16="http://schemas.microsoft.com/office/drawing/2014/main" id="{00000000-0008-0000-0800-00004C000000}"/>
            </a:ext>
          </a:extLst>
        </xdr:cNvPr>
        <xdr:cNvSpPr/>
      </xdr:nvSpPr>
      <xdr:spPr>
        <a:xfrm>
          <a:off x="5591175" y="123825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32</xdr:row>
      <xdr:rowOff>76200</xdr:rowOff>
    </xdr:from>
    <xdr:to>
      <xdr:col>7</xdr:col>
      <xdr:colOff>990600</xdr:colOff>
      <xdr:row>32</xdr:row>
      <xdr:rowOff>428624</xdr:rowOff>
    </xdr:to>
    <xdr:sp macro="" textlink="">
      <xdr:nvSpPr>
        <xdr:cNvPr id="77" name="Oval 76">
          <a:hlinkClick xmlns:r="http://schemas.openxmlformats.org/officeDocument/2006/relationships" r:id="rId59"/>
          <a:extLst>
            <a:ext uri="{FF2B5EF4-FFF2-40B4-BE49-F238E27FC236}">
              <a16:creationId xmlns="" xmlns:a16="http://schemas.microsoft.com/office/drawing/2014/main" id="{00000000-0008-0000-0800-00004D000000}"/>
            </a:ext>
          </a:extLst>
        </xdr:cNvPr>
        <xdr:cNvSpPr/>
      </xdr:nvSpPr>
      <xdr:spPr>
        <a:xfrm>
          <a:off x="5619750" y="129540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57150</xdr:colOff>
      <xdr:row>33</xdr:row>
      <xdr:rowOff>66675</xdr:rowOff>
    </xdr:from>
    <xdr:to>
      <xdr:col>7</xdr:col>
      <xdr:colOff>942975</xdr:colOff>
      <xdr:row>33</xdr:row>
      <xdr:rowOff>419099</xdr:rowOff>
    </xdr:to>
    <xdr:sp macro="" textlink="">
      <xdr:nvSpPr>
        <xdr:cNvPr id="78" name="Oval 77">
          <a:hlinkClick xmlns:r="http://schemas.openxmlformats.org/officeDocument/2006/relationships" r:id="rId60"/>
          <a:extLst>
            <a:ext uri="{FF2B5EF4-FFF2-40B4-BE49-F238E27FC236}">
              <a16:creationId xmlns="" xmlns:a16="http://schemas.microsoft.com/office/drawing/2014/main" id="{00000000-0008-0000-0800-00004E000000}"/>
            </a:ext>
          </a:extLst>
        </xdr:cNvPr>
        <xdr:cNvSpPr/>
      </xdr:nvSpPr>
      <xdr:spPr>
        <a:xfrm>
          <a:off x="5572125" y="134112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57150</xdr:colOff>
      <xdr:row>34</xdr:row>
      <xdr:rowOff>57150</xdr:rowOff>
    </xdr:from>
    <xdr:to>
      <xdr:col>7</xdr:col>
      <xdr:colOff>942975</xdr:colOff>
      <xdr:row>34</xdr:row>
      <xdr:rowOff>409574</xdr:rowOff>
    </xdr:to>
    <xdr:sp macro="" textlink="">
      <xdr:nvSpPr>
        <xdr:cNvPr id="79" name="Oval 78">
          <a:hlinkClick xmlns:r="http://schemas.openxmlformats.org/officeDocument/2006/relationships" r:id="rId61"/>
          <a:extLst>
            <a:ext uri="{FF2B5EF4-FFF2-40B4-BE49-F238E27FC236}">
              <a16:creationId xmlns="" xmlns:a16="http://schemas.microsoft.com/office/drawing/2014/main" id="{00000000-0008-0000-0800-00004F000000}"/>
            </a:ext>
          </a:extLst>
        </xdr:cNvPr>
        <xdr:cNvSpPr/>
      </xdr:nvSpPr>
      <xdr:spPr>
        <a:xfrm>
          <a:off x="5572125" y="138684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95250</xdr:colOff>
      <xdr:row>35</xdr:row>
      <xdr:rowOff>76200</xdr:rowOff>
    </xdr:from>
    <xdr:to>
      <xdr:col>7</xdr:col>
      <xdr:colOff>981075</xdr:colOff>
      <xdr:row>35</xdr:row>
      <xdr:rowOff>428624</xdr:rowOff>
    </xdr:to>
    <xdr:sp macro="" textlink="">
      <xdr:nvSpPr>
        <xdr:cNvPr id="80" name="Oval 79">
          <a:hlinkClick xmlns:r="http://schemas.openxmlformats.org/officeDocument/2006/relationships" r:id="rId62"/>
          <a:extLst>
            <a:ext uri="{FF2B5EF4-FFF2-40B4-BE49-F238E27FC236}">
              <a16:creationId xmlns="" xmlns:a16="http://schemas.microsoft.com/office/drawing/2014/main" id="{00000000-0008-0000-0800-000050000000}"/>
            </a:ext>
          </a:extLst>
        </xdr:cNvPr>
        <xdr:cNvSpPr/>
      </xdr:nvSpPr>
      <xdr:spPr>
        <a:xfrm>
          <a:off x="5610225" y="143541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104775</xdr:colOff>
      <xdr:row>36</xdr:row>
      <xdr:rowOff>19050</xdr:rowOff>
    </xdr:from>
    <xdr:to>
      <xdr:col>7</xdr:col>
      <xdr:colOff>990600</xdr:colOff>
      <xdr:row>36</xdr:row>
      <xdr:rowOff>371474</xdr:rowOff>
    </xdr:to>
    <xdr:sp macro="" textlink="">
      <xdr:nvSpPr>
        <xdr:cNvPr id="81" name="Oval 80">
          <a:hlinkClick xmlns:r="http://schemas.openxmlformats.org/officeDocument/2006/relationships" r:id="rId63"/>
          <a:extLst>
            <a:ext uri="{FF2B5EF4-FFF2-40B4-BE49-F238E27FC236}">
              <a16:creationId xmlns="" xmlns:a16="http://schemas.microsoft.com/office/drawing/2014/main" id="{00000000-0008-0000-0800-000051000000}"/>
            </a:ext>
          </a:extLst>
        </xdr:cNvPr>
        <xdr:cNvSpPr/>
      </xdr:nvSpPr>
      <xdr:spPr>
        <a:xfrm>
          <a:off x="5619750" y="148113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85725</xdr:colOff>
      <xdr:row>37</xdr:row>
      <xdr:rowOff>38100</xdr:rowOff>
    </xdr:from>
    <xdr:to>
      <xdr:col>7</xdr:col>
      <xdr:colOff>971550</xdr:colOff>
      <xdr:row>37</xdr:row>
      <xdr:rowOff>390524</xdr:rowOff>
    </xdr:to>
    <xdr:sp macro="" textlink="">
      <xdr:nvSpPr>
        <xdr:cNvPr id="82" name="Oval 81">
          <a:extLst>
            <a:ext uri="{FF2B5EF4-FFF2-40B4-BE49-F238E27FC236}">
              <a16:creationId xmlns="" xmlns:a16="http://schemas.microsoft.com/office/drawing/2014/main" id="{00000000-0008-0000-0800-000052000000}"/>
            </a:ext>
          </a:extLst>
        </xdr:cNvPr>
        <xdr:cNvSpPr/>
      </xdr:nvSpPr>
      <xdr:spPr>
        <a:xfrm>
          <a:off x="5600700" y="152971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38</xdr:row>
      <xdr:rowOff>66675</xdr:rowOff>
    </xdr:from>
    <xdr:to>
      <xdr:col>7</xdr:col>
      <xdr:colOff>962025</xdr:colOff>
      <xdr:row>38</xdr:row>
      <xdr:rowOff>419099</xdr:rowOff>
    </xdr:to>
    <xdr:sp macro="" textlink="">
      <xdr:nvSpPr>
        <xdr:cNvPr id="83" name="Oval 82">
          <a:hlinkClick xmlns:r="http://schemas.openxmlformats.org/officeDocument/2006/relationships" r:id="rId64"/>
          <a:extLst>
            <a:ext uri="{FF2B5EF4-FFF2-40B4-BE49-F238E27FC236}">
              <a16:creationId xmlns="" xmlns:a16="http://schemas.microsoft.com/office/drawing/2014/main" id="{00000000-0008-0000-0800-000053000000}"/>
            </a:ext>
          </a:extLst>
        </xdr:cNvPr>
        <xdr:cNvSpPr/>
      </xdr:nvSpPr>
      <xdr:spPr>
        <a:xfrm>
          <a:off x="5591175" y="157924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66675</xdr:colOff>
      <xdr:row>39</xdr:row>
      <xdr:rowOff>38100</xdr:rowOff>
    </xdr:from>
    <xdr:to>
      <xdr:col>7</xdr:col>
      <xdr:colOff>952500</xdr:colOff>
      <xdr:row>39</xdr:row>
      <xdr:rowOff>390524</xdr:rowOff>
    </xdr:to>
    <xdr:sp macro="" textlink="">
      <xdr:nvSpPr>
        <xdr:cNvPr id="84" name="Oval 83">
          <a:hlinkClick xmlns:r="http://schemas.openxmlformats.org/officeDocument/2006/relationships" r:id="rId65"/>
          <a:extLst>
            <a:ext uri="{FF2B5EF4-FFF2-40B4-BE49-F238E27FC236}">
              <a16:creationId xmlns="" xmlns:a16="http://schemas.microsoft.com/office/drawing/2014/main" id="{00000000-0008-0000-0800-000054000000}"/>
            </a:ext>
          </a:extLst>
        </xdr:cNvPr>
        <xdr:cNvSpPr/>
      </xdr:nvSpPr>
      <xdr:spPr>
        <a:xfrm>
          <a:off x="5581650" y="1623060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40</xdr:row>
      <xdr:rowOff>47625</xdr:rowOff>
    </xdr:from>
    <xdr:to>
      <xdr:col>7</xdr:col>
      <xdr:colOff>962025</xdr:colOff>
      <xdr:row>40</xdr:row>
      <xdr:rowOff>400049</xdr:rowOff>
    </xdr:to>
    <xdr:sp macro="" textlink="">
      <xdr:nvSpPr>
        <xdr:cNvPr id="85" name="Oval 84">
          <a:hlinkClick xmlns:r="http://schemas.openxmlformats.org/officeDocument/2006/relationships" r:id="rId66"/>
          <a:extLst>
            <a:ext uri="{FF2B5EF4-FFF2-40B4-BE49-F238E27FC236}">
              <a16:creationId xmlns="" xmlns:a16="http://schemas.microsoft.com/office/drawing/2014/main" id="{00000000-0008-0000-0800-000055000000}"/>
            </a:ext>
          </a:extLst>
        </xdr:cNvPr>
        <xdr:cNvSpPr/>
      </xdr:nvSpPr>
      <xdr:spPr>
        <a:xfrm>
          <a:off x="5591175" y="16706850"/>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105335</xdr:colOff>
      <xdr:row>20</xdr:row>
      <xdr:rowOff>22412</xdr:rowOff>
    </xdr:from>
    <xdr:to>
      <xdr:col>7</xdr:col>
      <xdr:colOff>991160</xdr:colOff>
      <xdr:row>20</xdr:row>
      <xdr:rowOff>371474</xdr:rowOff>
    </xdr:to>
    <xdr:sp macro="" textlink="">
      <xdr:nvSpPr>
        <xdr:cNvPr id="86" name="Oval 85">
          <a:hlinkClick xmlns:r="http://schemas.openxmlformats.org/officeDocument/2006/relationships" r:id="rId67"/>
          <a:extLst>
            <a:ext uri="{FF2B5EF4-FFF2-40B4-BE49-F238E27FC236}">
              <a16:creationId xmlns="" xmlns:a16="http://schemas.microsoft.com/office/drawing/2014/main" id="{00000000-0008-0000-0800-000056000000}"/>
            </a:ext>
          </a:extLst>
        </xdr:cNvPr>
        <xdr:cNvSpPr/>
      </xdr:nvSpPr>
      <xdr:spPr>
        <a:xfrm>
          <a:off x="5620310" y="7947212"/>
          <a:ext cx="885825" cy="349062"/>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41</xdr:row>
      <xdr:rowOff>47625</xdr:rowOff>
    </xdr:from>
    <xdr:to>
      <xdr:col>7</xdr:col>
      <xdr:colOff>962025</xdr:colOff>
      <xdr:row>41</xdr:row>
      <xdr:rowOff>400049</xdr:rowOff>
    </xdr:to>
    <xdr:sp macro="" textlink="">
      <xdr:nvSpPr>
        <xdr:cNvPr id="87" name="Oval 86">
          <a:hlinkClick xmlns:r="http://schemas.openxmlformats.org/officeDocument/2006/relationships" r:id="rId68"/>
          <a:extLst>
            <a:ext uri="{FF2B5EF4-FFF2-40B4-BE49-F238E27FC236}">
              <a16:creationId xmlns="" xmlns:a16="http://schemas.microsoft.com/office/drawing/2014/main" id="{00000000-0008-0000-0800-000057000000}"/>
            </a:ext>
          </a:extLst>
        </xdr:cNvPr>
        <xdr:cNvSpPr/>
      </xdr:nvSpPr>
      <xdr:spPr>
        <a:xfrm>
          <a:off x="5591175" y="17173575"/>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133910</xdr:colOff>
      <xdr:row>9</xdr:row>
      <xdr:rowOff>39781</xdr:rowOff>
    </xdr:from>
    <xdr:to>
      <xdr:col>7</xdr:col>
      <xdr:colOff>1019735</xdr:colOff>
      <xdr:row>9</xdr:row>
      <xdr:rowOff>392205</xdr:rowOff>
    </xdr:to>
    <xdr:sp macro="" textlink="">
      <xdr:nvSpPr>
        <xdr:cNvPr id="88" name="Oval 87">
          <a:hlinkClick xmlns:r="http://schemas.openxmlformats.org/officeDocument/2006/relationships" r:id="rId69"/>
          <a:extLst>
            <a:ext uri="{FF2B5EF4-FFF2-40B4-BE49-F238E27FC236}">
              <a16:creationId xmlns="" xmlns:a16="http://schemas.microsoft.com/office/drawing/2014/main" id="{00000000-0008-0000-0800-000058000000}"/>
            </a:ext>
          </a:extLst>
        </xdr:cNvPr>
        <xdr:cNvSpPr/>
      </xdr:nvSpPr>
      <xdr:spPr>
        <a:xfrm>
          <a:off x="5647204" y="4006663"/>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100853</xdr:colOff>
      <xdr:row>12</xdr:row>
      <xdr:rowOff>78441</xdr:rowOff>
    </xdr:from>
    <xdr:to>
      <xdr:col>7</xdr:col>
      <xdr:colOff>986678</xdr:colOff>
      <xdr:row>12</xdr:row>
      <xdr:rowOff>430865</xdr:rowOff>
    </xdr:to>
    <xdr:sp macro="" textlink="">
      <xdr:nvSpPr>
        <xdr:cNvPr id="89" name="Oval 88">
          <a:hlinkClick xmlns:r="http://schemas.openxmlformats.org/officeDocument/2006/relationships" r:id="rId70"/>
          <a:extLst>
            <a:ext uri="{FF2B5EF4-FFF2-40B4-BE49-F238E27FC236}">
              <a16:creationId xmlns="" xmlns:a16="http://schemas.microsoft.com/office/drawing/2014/main" id="{00000000-0008-0000-0800-00003C000000}"/>
            </a:ext>
          </a:extLst>
        </xdr:cNvPr>
        <xdr:cNvSpPr/>
      </xdr:nvSpPr>
      <xdr:spPr>
        <a:xfrm>
          <a:off x="5614147" y="4986617"/>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134470</xdr:colOff>
      <xdr:row>22</xdr:row>
      <xdr:rowOff>56028</xdr:rowOff>
    </xdr:from>
    <xdr:to>
      <xdr:col>7</xdr:col>
      <xdr:colOff>952499</xdr:colOff>
      <xdr:row>22</xdr:row>
      <xdr:rowOff>403411</xdr:rowOff>
    </xdr:to>
    <xdr:sp macro="" textlink="">
      <xdr:nvSpPr>
        <xdr:cNvPr id="90" name="Oval 89">
          <a:hlinkClick xmlns:r="http://schemas.openxmlformats.org/officeDocument/2006/relationships" r:id="rId71"/>
          <a:extLst>
            <a:ext uri="{FF2B5EF4-FFF2-40B4-BE49-F238E27FC236}">
              <a16:creationId xmlns="" xmlns:a16="http://schemas.microsoft.com/office/drawing/2014/main" id="{00000000-0008-0000-0800-000044000000}"/>
            </a:ext>
          </a:extLst>
        </xdr:cNvPr>
        <xdr:cNvSpPr/>
      </xdr:nvSpPr>
      <xdr:spPr>
        <a:xfrm>
          <a:off x="5647764" y="9771528"/>
          <a:ext cx="818029" cy="347383"/>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76200</xdr:colOff>
      <xdr:row>44</xdr:row>
      <xdr:rowOff>47625</xdr:rowOff>
    </xdr:from>
    <xdr:to>
      <xdr:col>7</xdr:col>
      <xdr:colOff>962025</xdr:colOff>
      <xdr:row>44</xdr:row>
      <xdr:rowOff>400049</xdr:rowOff>
    </xdr:to>
    <xdr:sp macro="" textlink="">
      <xdr:nvSpPr>
        <xdr:cNvPr id="91" name="Oval 90">
          <a:hlinkClick xmlns:r="http://schemas.openxmlformats.org/officeDocument/2006/relationships" r:id="rId72"/>
          <a:extLst>
            <a:ext uri="{FF2B5EF4-FFF2-40B4-BE49-F238E27FC236}">
              <a16:creationId xmlns="" xmlns:a16="http://schemas.microsoft.com/office/drawing/2014/main" id="{00000000-0008-0000-0800-000036000000}"/>
            </a:ext>
          </a:extLst>
        </xdr:cNvPr>
        <xdr:cNvSpPr/>
      </xdr:nvSpPr>
      <xdr:spPr>
        <a:xfrm>
          <a:off x="5589494" y="19321743"/>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editAs="oneCell">
    <xdr:from>
      <xdr:col>7</xdr:col>
      <xdr:colOff>0</xdr:colOff>
      <xdr:row>10</xdr:row>
      <xdr:rowOff>470646</xdr:rowOff>
    </xdr:from>
    <xdr:to>
      <xdr:col>7</xdr:col>
      <xdr:colOff>993734</xdr:colOff>
      <xdr:row>11</xdr:row>
      <xdr:rowOff>526676</xdr:rowOff>
    </xdr:to>
    <xdr:pic>
      <xdr:nvPicPr>
        <xdr:cNvPr id="2" name="Picture 1">
          <a:hlinkClick xmlns:r="http://schemas.openxmlformats.org/officeDocument/2006/relationships" r:id="rId73"/>
        </xdr:cNvPr>
        <xdr:cNvPicPr>
          <a:picLocks noChangeAspect="1"/>
        </xdr:cNvPicPr>
      </xdr:nvPicPr>
      <xdr:blipFill>
        <a:blip xmlns:r="http://schemas.openxmlformats.org/officeDocument/2006/relationships" r:embed="rId74"/>
        <a:stretch>
          <a:fillRect/>
        </a:stretch>
      </xdr:blipFill>
      <xdr:spPr>
        <a:xfrm>
          <a:off x="5513294" y="4908175"/>
          <a:ext cx="993734" cy="526677"/>
        </a:xfrm>
        <a:prstGeom prst="rect">
          <a:avLst/>
        </a:prstGeom>
      </xdr:spPr>
    </xdr:pic>
    <xdr:clientData/>
  </xdr:twoCellAnchor>
  <xdr:twoCellAnchor>
    <xdr:from>
      <xdr:col>7</xdr:col>
      <xdr:colOff>123265</xdr:colOff>
      <xdr:row>30</xdr:row>
      <xdr:rowOff>67236</xdr:rowOff>
    </xdr:from>
    <xdr:to>
      <xdr:col>7</xdr:col>
      <xdr:colOff>1009090</xdr:colOff>
      <xdr:row>30</xdr:row>
      <xdr:rowOff>419660</xdr:rowOff>
    </xdr:to>
    <xdr:sp macro="" textlink="">
      <xdr:nvSpPr>
        <xdr:cNvPr id="92" name="Oval 91">
          <a:hlinkClick xmlns:r="http://schemas.openxmlformats.org/officeDocument/2006/relationships" r:id="rId75"/>
          <a:extLst>
            <a:ext uri="{FF2B5EF4-FFF2-40B4-BE49-F238E27FC236}">
              <a16:creationId xmlns="" xmlns:a16="http://schemas.microsoft.com/office/drawing/2014/main" id="{00000000-0008-0000-0800-00004B000000}"/>
            </a:ext>
          </a:extLst>
        </xdr:cNvPr>
        <xdr:cNvSpPr/>
      </xdr:nvSpPr>
      <xdr:spPr>
        <a:xfrm>
          <a:off x="5636559" y="14097001"/>
          <a:ext cx="885825" cy="352424"/>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123265</xdr:colOff>
      <xdr:row>45</xdr:row>
      <xdr:rowOff>33618</xdr:rowOff>
    </xdr:from>
    <xdr:to>
      <xdr:col>7</xdr:col>
      <xdr:colOff>885825</xdr:colOff>
      <xdr:row>45</xdr:row>
      <xdr:rowOff>459440</xdr:rowOff>
    </xdr:to>
    <xdr:sp macro="" textlink="">
      <xdr:nvSpPr>
        <xdr:cNvPr id="93" name="Oval 92">
          <a:hlinkClick xmlns:r="http://schemas.openxmlformats.org/officeDocument/2006/relationships" r:id="rId76"/>
          <a:extLst>
            <a:ext uri="{FF2B5EF4-FFF2-40B4-BE49-F238E27FC236}">
              <a16:creationId xmlns="" xmlns:a16="http://schemas.microsoft.com/office/drawing/2014/main" id="{00000000-0008-0000-0800-000036000000}"/>
            </a:ext>
          </a:extLst>
        </xdr:cNvPr>
        <xdr:cNvSpPr/>
      </xdr:nvSpPr>
      <xdr:spPr>
        <a:xfrm>
          <a:off x="5636559" y="21246353"/>
          <a:ext cx="762560" cy="425822"/>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134471</xdr:colOff>
      <xdr:row>46</xdr:row>
      <xdr:rowOff>11206</xdr:rowOff>
    </xdr:from>
    <xdr:to>
      <xdr:col>7</xdr:col>
      <xdr:colOff>885825</xdr:colOff>
      <xdr:row>46</xdr:row>
      <xdr:rowOff>414617</xdr:rowOff>
    </xdr:to>
    <xdr:sp macro="" textlink="">
      <xdr:nvSpPr>
        <xdr:cNvPr id="94" name="Oval 93">
          <a:hlinkClick xmlns:r="http://schemas.openxmlformats.org/officeDocument/2006/relationships" r:id="rId77"/>
          <a:extLst>
            <a:ext uri="{FF2B5EF4-FFF2-40B4-BE49-F238E27FC236}">
              <a16:creationId xmlns="" xmlns:a16="http://schemas.microsoft.com/office/drawing/2014/main" id="{00000000-0008-0000-0800-000036000000}"/>
            </a:ext>
          </a:extLst>
        </xdr:cNvPr>
        <xdr:cNvSpPr/>
      </xdr:nvSpPr>
      <xdr:spPr>
        <a:xfrm>
          <a:off x="5647765" y="21705794"/>
          <a:ext cx="751354" cy="403411"/>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twoCellAnchor>
    <xdr:from>
      <xdr:col>7</xdr:col>
      <xdr:colOff>89647</xdr:colOff>
      <xdr:row>47</xdr:row>
      <xdr:rowOff>100852</xdr:rowOff>
    </xdr:from>
    <xdr:to>
      <xdr:col>7</xdr:col>
      <xdr:colOff>885825</xdr:colOff>
      <xdr:row>47</xdr:row>
      <xdr:rowOff>459439</xdr:rowOff>
    </xdr:to>
    <xdr:sp macro="" textlink="">
      <xdr:nvSpPr>
        <xdr:cNvPr id="95" name="Oval 94">
          <a:hlinkClick xmlns:r="http://schemas.openxmlformats.org/officeDocument/2006/relationships" r:id="rId78"/>
          <a:extLst>
            <a:ext uri="{FF2B5EF4-FFF2-40B4-BE49-F238E27FC236}">
              <a16:creationId xmlns="" xmlns:a16="http://schemas.microsoft.com/office/drawing/2014/main" id="{00000000-0008-0000-0800-000036000000}"/>
            </a:ext>
          </a:extLst>
        </xdr:cNvPr>
        <xdr:cNvSpPr/>
      </xdr:nvSpPr>
      <xdr:spPr>
        <a:xfrm>
          <a:off x="5602941" y="22277293"/>
          <a:ext cx="796178" cy="358587"/>
        </a:xfrm>
        <a:prstGeom prst="ellipse">
          <a:avLst/>
        </a:prstGeom>
        <a:solidFill>
          <a:srgbClr val="7030A0"/>
        </a:solidFill>
      </xdr:spPr>
      <xdr:style>
        <a:lnRef idx="0">
          <a:schemeClr val="accent6"/>
        </a:lnRef>
        <a:fillRef idx="3">
          <a:schemeClr val="accent6"/>
        </a:fillRef>
        <a:effectRef idx="3">
          <a:schemeClr val="accent6"/>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69682</xdr:colOff>
      <xdr:row>0</xdr:row>
      <xdr:rowOff>59656</xdr:rowOff>
    </xdr:from>
    <xdr:to>
      <xdr:col>16</xdr:col>
      <xdr:colOff>572503</xdr:colOff>
      <xdr:row>3</xdr:row>
      <xdr:rowOff>68179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8937457" y="59656"/>
          <a:ext cx="1112421" cy="694323"/>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161925</xdr:colOff>
      <xdr:row>3</xdr:row>
      <xdr:rowOff>352425</xdr:rowOff>
    </xdr:from>
    <xdr:to>
      <xdr:col>11</xdr:col>
      <xdr:colOff>323850</xdr:colOff>
      <xdr:row>5</xdr:row>
      <xdr:rowOff>257174</xdr:rowOff>
    </xdr:to>
    <xdr:sp macro="" textlink="">
      <xdr:nvSpPr>
        <xdr:cNvPr id="20" name="Oval 19">
          <a:hlinkClick xmlns:r="http://schemas.openxmlformats.org/officeDocument/2006/relationships" r:id="rId1"/>
          <a:extLst>
            <a:ext uri="{FF2B5EF4-FFF2-40B4-BE49-F238E27FC236}">
              <a16:creationId xmlns="" xmlns:a16="http://schemas.microsoft.com/office/drawing/2014/main" id="{00000000-0008-0000-0900-000014000000}"/>
            </a:ext>
          </a:extLst>
        </xdr:cNvPr>
        <xdr:cNvSpPr/>
      </xdr:nvSpPr>
      <xdr:spPr>
        <a:xfrm>
          <a:off x="6981825" y="1323975"/>
          <a:ext cx="1381125" cy="809624"/>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7</xdr:col>
      <xdr:colOff>95250</xdr:colOff>
      <xdr:row>4</xdr:row>
      <xdr:rowOff>76199</xdr:rowOff>
    </xdr:from>
    <xdr:to>
      <xdr:col>7</xdr:col>
      <xdr:colOff>1038225</xdr:colOff>
      <xdr:row>4</xdr:row>
      <xdr:rowOff>390524</xdr:rowOff>
    </xdr:to>
    <xdr:sp macro="" textlink="">
      <xdr:nvSpPr>
        <xdr:cNvPr id="21" name="Rounded Rectangle 20">
          <a:hlinkClick xmlns:r="http://schemas.openxmlformats.org/officeDocument/2006/relationships" r:id="rId2"/>
          <a:extLst>
            <a:ext uri="{FF2B5EF4-FFF2-40B4-BE49-F238E27FC236}">
              <a16:creationId xmlns="" xmlns:a16="http://schemas.microsoft.com/office/drawing/2014/main" id="{00000000-0008-0000-0900-000015000000}"/>
            </a:ext>
          </a:extLst>
        </xdr:cNvPr>
        <xdr:cNvSpPr/>
      </xdr:nvSpPr>
      <xdr:spPr>
        <a:xfrm>
          <a:off x="5581650" y="1485899"/>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66675</xdr:colOff>
      <xdr:row>5</xdr:row>
      <xdr:rowOff>76200</xdr:rowOff>
    </xdr:from>
    <xdr:to>
      <xdr:col>7</xdr:col>
      <xdr:colOff>1009650</xdr:colOff>
      <xdr:row>5</xdr:row>
      <xdr:rowOff>390525</xdr:rowOff>
    </xdr:to>
    <xdr:sp macro="" textlink="">
      <xdr:nvSpPr>
        <xdr:cNvPr id="5" name="Rounded Rectangle 4">
          <a:hlinkClick xmlns:r="http://schemas.openxmlformats.org/officeDocument/2006/relationships" r:id="rId3"/>
          <a:extLst>
            <a:ext uri="{FF2B5EF4-FFF2-40B4-BE49-F238E27FC236}">
              <a16:creationId xmlns="" xmlns:a16="http://schemas.microsoft.com/office/drawing/2014/main" id="{00000000-0008-0000-0900-000005000000}"/>
            </a:ext>
          </a:extLst>
        </xdr:cNvPr>
        <xdr:cNvSpPr/>
      </xdr:nvSpPr>
      <xdr:spPr>
        <a:xfrm>
          <a:off x="5553075" y="195262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66675</xdr:colOff>
      <xdr:row>6</xdr:row>
      <xdr:rowOff>66675</xdr:rowOff>
    </xdr:from>
    <xdr:to>
      <xdr:col>7</xdr:col>
      <xdr:colOff>1009650</xdr:colOff>
      <xdr:row>6</xdr:row>
      <xdr:rowOff>381000</xdr:rowOff>
    </xdr:to>
    <xdr:sp macro="" textlink="">
      <xdr:nvSpPr>
        <xdr:cNvPr id="6" name="Rounded Rectangle 5">
          <a:hlinkClick xmlns:r="http://schemas.openxmlformats.org/officeDocument/2006/relationships" r:id="rId4"/>
          <a:extLst>
            <a:ext uri="{FF2B5EF4-FFF2-40B4-BE49-F238E27FC236}">
              <a16:creationId xmlns="" xmlns:a16="http://schemas.microsoft.com/office/drawing/2014/main" id="{00000000-0008-0000-0900-000006000000}"/>
            </a:ext>
          </a:extLst>
        </xdr:cNvPr>
        <xdr:cNvSpPr/>
      </xdr:nvSpPr>
      <xdr:spPr>
        <a:xfrm>
          <a:off x="5553075" y="240982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76200</xdr:colOff>
      <xdr:row>7</xdr:row>
      <xdr:rowOff>47625</xdr:rowOff>
    </xdr:from>
    <xdr:to>
      <xdr:col>7</xdr:col>
      <xdr:colOff>1019175</xdr:colOff>
      <xdr:row>7</xdr:row>
      <xdr:rowOff>361950</xdr:rowOff>
    </xdr:to>
    <xdr:sp macro="" textlink="">
      <xdr:nvSpPr>
        <xdr:cNvPr id="7" name="Rounded Rectangle 6">
          <a:hlinkClick xmlns:r="http://schemas.openxmlformats.org/officeDocument/2006/relationships" r:id="rId5"/>
          <a:extLst>
            <a:ext uri="{FF2B5EF4-FFF2-40B4-BE49-F238E27FC236}">
              <a16:creationId xmlns="" xmlns:a16="http://schemas.microsoft.com/office/drawing/2014/main" id="{00000000-0008-0000-0900-000007000000}"/>
            </a:ext>
          </a:extLst>
        </xdr:cNvPr>
        <xdr:cNvSpPr/>
      </xdr:nvSpPr>
      <xdr:spPr>
        <a:xfrm>
          <a:off x="5562600" y="285750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85725</xdr:colOff>
      <xdr:row>8</xdr:row>
      <xdr:rowOff>85725</xdr:rowOff>
    </xdr:from>
    <xdr:to>
      <xdr:col>7</xdr:col>
      <xdr:colOff>1028700</xdr:colOff>
      <xdr:row>8</xdr:row>
      <xdr:rowOff>400050</xdr:rowOff>
    </xdr:to>
    <xdr:sp macro="" textlink="">
      <xdr:nvSpPr>
        <xdr:cNvPr id="8" name="Rounded Rectangle 7">
          <a:hlinkClick xmlns:r="http://schemas.openxmlformats.org/officeDocument/2006/relationships" r:id="rId6"/>
          <a:extLst>
            <a:ext uri="{FF2B5EF4-FFF2-40B4-BE49-F238E27FC236}">
              <a16:creationId xmlns="" xmlns:a16="http://schemas.microsoft.com/office/drawing/2014/main" id="{00000000-0008-0000-0900-000008000000}"/>
            </a:ext>
          </a:extLst>
        </xdr:cNvPr>
        <xdr:cNvSpPr/>
      </xdr:nvSpPr>
      <xdr:spPr>
        <a:xfrm>
          <a:off x="5572125" y="336232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66675</xdr:colOff>
      <xdr:row>9</xdr:row>
      <xdr:rowOff>76200</xdr:rowOff>
    </xdr:from>
    <xdr:to>
      <xdr:col>7</xdr:col>
      <xdr:colOff>1009650</xdr:colOff>
      <xdr:row>9</xdr:row>
      <xdr:rowOff>390525</xdr:rowOff>
    </xdr:to>
    <xdr:sp macro="" textlink="">
      <xdr:nvSpPr>
        <xdr:cNvPr id="9" name="Rounded Rectangle 8">
          <a:hlinkClick xmlns:r="http://schemas.openxmlformats.org/officeDocument/2006/relationships" r:id="rId7"/>
          <a:extLst>
            <a:ext uri="{FF2B5EF4-FFF2-40B4-BE49-F238E27FC236}">
              <a16:creationId xmlns="" xmlns:a16="http://schemas.microsoft.com/office/drawing/2014/main" id="{00000000-0008-0000-0900-000009000000}"/>
            </a:ext>
          </a:extLst>
        </xdr:cNvPr>
        <xdr:cNvSpPr/>
      </xdr:nvSpPr>
      <xdr:spPr>
        <a:xfrm>
          <a:off x="5553075" y="381952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57150</xdr:colOff>
      <xdr:row>10</xdr:row>
      <xdr:rowOff>57150</xdr:rowOff>
    </xdr:from>
    <xdr:to>
      <xdr:col>7</xdr:col>
      <xdr:colOff>1000125</xdr:colOff>
      <xdr:row>10</xdr:row>
      <xdr:rowOff>371475</xdr:rowOff>
    </xdr:to>
    <xdr:sp macro="" textlink="">
      <xdr:nvSpPr>
        <xdr:cNvPr id="10" name="Rounded Rectangle 9">
          <a:hlinkClick xmlns:r="http://schemas.openxmlformats.org/officeDocument/2006/relationships" r:id="rId8"/>
          <a:extLst>
            <a:ext uri="{FF2B5EF4-FFF2-40B4-BE49-F238E27FC236}">
              <a16:creationId xmlns="" xmlns:a16="http://schemas.microsoft.com/office/drawing/2014/main" id="{00000000-0008-0000-0900-00000A000000}"/>
            </a:ext>
          </a:extLst>
        </xdr:cNvPr>
        <xdr:cNvSpPr/>
      </xdr:nvSpPr>
      <xdr:spPr>
        <a:xfrm>
          <a:off x="5543550" y="426720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95250</xdr:colOff>
      <xdr:row>11</xdr:row>
      <xdr:rowOff>85725</xdr:rowOff>
    </xdr:from>
    <xdr:to>
      <xdr:col>7</xdr:col>
      <xdr:colOff>1038225</xdr:colOff>
      <xdr:row>11</xdr:row>
      <xdr:rowOff>400050</xdr:rowOff>
    </xdr:to>
    <xdr:sp macro="" textlink="">
      <xdr:nvSpPr>
        <xdr:cNvPr id="11" name="Rounded Rectangle 10">
          <a:hlinkClick xmlns:r="http://schemas.openxmlformats.org/officeDocument/2006/relationships" r:id="rId9"/>
          <a:extLst>
            <a:ext uri="{FF2B5EF4-FFF2-40B4-BE49-F238E27FC236}">
              <a16:creationId xmlns="" xmlns:a16="http://schemas.microsoft.com/office/drawing/2014/main" id="{00000000-0008-0000-0900-00000B000000}"/>
            </a:ext>
          </a:extLst>
        </xdr:cNvPr>
        <xdr:cNvSpPr/>
      </xdr:nvSpPr>
      <xdr:spPr>
        <a:xfrm>
          <a:off x="5581650" y="476250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76200</xdr:colOff>
      <xdr:row>12</xdr:row>
      <xdr:rowOff>85725</xdr:rowOff>
    </xdr:from>
    <xdr:to>
      <xdr:col>7</xdr:col>
      <xdr:colOff>1019175</xdr:colOff>
      <xdr:row>12</xdr:row>
      <xdr:rowOff>400050</xdr:rowOff>
    </xdr:to>
    <xdr:sp macro="" textlink="">
      <xdr:nvSpPr>
        <xdr:cNvPr id="12" name="Rounded Rectangle 11">
          <a:hlinkClick xmlns:r="http://schemas.openxmlformats.org/officeDocument/2006/relationships" r:id="rId10"/>
          <a:extLst>
            <a:ext uri="{FF2B5EF4-FFF2-40B4-BE49-F238E27FC236}">
              <a16:creationId xmlns="" xmlns:a16="http://schemas.microsoft.com/office/drawing/2014/main" id="{00000000-0008-0000-0900-00000C000000}"/>
            </a:ext>
          </a:extLst>
        </xdr:cNvPr>
        <xdr:cNvSpPr/>
      </xdr:nvSpPr>
      <xdr:spPr>
        <a:xfrm>
          <a:off x="5562600" y="522922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76200</xdr:colOff>
      <xdr:row>13</xdr:row>
      <xdr:rowOff>95250</xdr:rowOff>
    </xdr:from>
    <xdr:to>
      <xdr:col>7</xdr:col>
      <xdr:colOff>1019175</xdr:colOff>
      <xdr:row>13</xdr:row>
      <xdr:rowOff>409575</xdr:rowOff>
    </xdr:to>
    <xdr:sp macro="" textlink="">
      <xdr:nvSpPr>
        <xdr:cNvPr id="13" name="Rounded Rectangle 12">
          <a:hlinkClick xmlns:r="http://schemas.openxmlformats.org/officeDocument/2006/relationships" r:id="rId11"/>
          <a:extLst>
            <a:ext uri="{FF2B5EF4-FFF2-40B4-BE49-F238E27FC236}">
              <a16:creationId xmlns="" xmlns:a16="http://schemas.microsoft.com/office/drawing/2014/main" id="{00000000-0008-0000-0900-00000D000000}"/>
            </a:ext>
          </a:extLst>
        </xdr:cNvPr>
        <xdr:cNvSpPr/>
      </xdr:nvSpPr>
      <xdr:spPr>
        <a:xfrm>
          <a:off x="5562600" y="570547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95250</xdr:colOff>
      <xdr:row>14</xdr:row>
      <xdr:rowOff>76200</xdr:rowOff>
    </xdr:from>
    <xdr:to>
      <xdr:col>7</xdr:col>
      <xdr:colOff>1038225</xdr:colOff>
      <xdr:row>14</xdr:row>
      <xdr:rowOff>390525</xdr:rowOff>
    </xdr:to>
    <xdr:sp macro="" textlink="">
      <xdr:nvSpPr>
        <xdr:cNvPr id="14" name="Rounded Rectangle 13">
          <a:hlinkClick xmlns:r="http://schemas.openxmlformats.org/officeDocument/2006/relationships" r:id="rId12"/>
          <a:extLst>
            <a:ext uri="{FF2B5EF4-FFF2-40B4-BE49-F238E27FC236}">
              <a16:creationId xmlns="" xmlns:a16="http://schemas.microsoft.com/office/drawing/2014/main" id="{00000000-0008-0000-0900-00000E000000}"/>
            </a:ext>
          </a:extLst>
        </xdr:cNvPr>
        <xdr:cNvSpPr/>
      </xdr:nvSpPr>
      <xdr:spPr>
        <a:xfrm>
          <a:off x="5581650" y="615315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57150</xdr:colOff>
      <xdr:row>15</xdr:row>
      <xdr:rowOff>57150</xdr:rowOff>
    </xdr:from>
    <xdr:to>
      <xdr:col>7</xdr:col>
      <xdr:colOff>1000125</xdr:colOff>
      <xdr:row>15</xdr:row>
      <xdr:rowOff>371475</xdr:rowOff>
    </xdr:to>
    <xdr:sp macro="" textlink="">
      <xdr:nvSpPr>
        <xdr:cNvPr id="15" name="Rounded Rectangle 14">
          <a:hlinkClick xmlns:r="http://schemas.openxmlformats.org/officeDocument/2006/relationships" r:id="rId13"/>
          <a:extLst>
            <a:ext uri="{FF2B5EF4-FFF2-40B4-BE49-F238E27FC236}">
              <a16:creationId xmlns="" xmlns:a16="http://schemas.microsoft.com/office/drawing/2014/main" id="{00000000-0008-0000-0900-00000F000000}"/>
            </a:ext>
          </a:extLst>
        </xdr:cNvPr>
        <xdr:cNvSpPr/>
      </xdr:nvSpPr>
      <xdr:spPr>
        <a:xfrm>
          <a:off x="5543550" y="660082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57150</xdr:colOff>
      <xdr:row>16</xdr:row>
      <xdr:rowOff>66675</xdr:rowOff>
    </xdr:from>
    <xdr:to>
      <xdr:col>7</xdr:col>
      <xdr:colOff>1000125</xdr:colOff>
      <xdr:row>16</xdr:row>
      <xdr:rowOff>381000</xdr:rowOff>
    </xdr:to>
    <xdr:sp macro="" textlink="">
      <xdr:nvSpPr>
        <xdr:cNvPr id="16" name="Rounded Rectangle 15">
          <a:hlinkClick xmlns:r="http://schemas.openxmlformats.org/officeDocument/2006/relationships" r:id="rId14"/>
          <a:extLst>
            <a:ext uri="{FF2B5EF4-FFF2-40B4-BE49-F238E27FC236}">
              <a16:creationId xmlns="" xmlns:a16="http://schemas.microsoft.com/office/drawing/2014/main" id="{00000000-0008-0000-0900-000010000000}"/>
            </a:ext>
          </a:extLst>
        </xdr:cNvPr>
        <xdr:cNvSpPr/>
      </xdr:nvSpPr>
      <xdr:spPr>
        <a:xfrm>
          <a:off x="5543550" y="707707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28575</xdr:colOff>
      <xdr:row>17</xdr:row>
      <xdr:rowOff>76200</xdr:rowOff>
    </xdr:from>
    <xdr:to>
      <xdr:col>7</xdr:col>
      <xdr:colOff>971550</xdr:colOff>
      <xdr:row>17</xdr:row>
      <xdr:rowOff>390525</xdr:rowOff>
    </xdr:to>
    <xdr:sp macro="" textlink="">
      <xdr:nvSpPr>
        <xdr:cNvPr id="17" name="Rounded Rectangle 16">
          <a:hlinkClick xmlns:r="http://schemas.openxmlformats.org/officeDocument/2006/relationships" r:id="rId15"/>
          <a:extLst>
            <a:ext uri="{FF2B5EF4-FFF2-40B4-BE49-F238E27FC236}">
              <a16:creationId xmlns="" xmlns:a16="http://schemas.microsoft.com/office/drawing/2014/main" id="{00000000-0008-0000-0900-000011000000}"/>
            </a:ext>
          </a:extLst>
        </xdr:cNvPr>
        <xdr:cNvSpPr/>
      </xdr:nvSpPr>
      <xdr:spPr>
        <a:xfrm>
          <a:off x="5514975" y="755332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47625</xdr:colOff>
      <xdr:row>18</xdr:row>
      <xdr:rowOff>85725</xdr:rowOff>
    </xdr:from>
    <xdr:to>
      <xdr:col>7</xdr:col>
      <xdr:colOff>990600</xdr:colOff>
      <xdr:row>18</xdr:row>
      <xdr:rowOff>400050</xdr:rowOff>
    </xdr:to>
    <xdr:sp macro="" textlink="">
      <xdr:nvSpPr>
        <xdr:cNvPr id="18" name="Rounded Rectangle 17">
          <a:hlinkClick xmlns:r="http://schemas.openxmlformats.org/officeDocument/2006/relationships" r:id="rId16"/>
          <a:extLst>
            <a:ext uri="{FF2B5EF4-FFF2-40B4-BE49-F238E27FC236}">
              <a16:creationId xmlns="" xmlns:a16="http://schemas.microsoft.com/office/drawing/2014/main" id="{00000000-0008-0000-0900-000012000000}"/>
            </a:ext>
          </a:extLst>
        </xdr:cNvPr>
        <xdr:cNvSpPr/>
      </xdr:nvSpPr>
      <xdr:spPr>
        <a:xfrm>
          <a:off x="5534025" y="802957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57150</xdr:colOff>
      <xdr:row>19</xdr:row>
      <xdr:rowOff>47625</xdr:rowOff>
    </xdr:from>
    <xdr:to>
      <xdr:col>7</xdr:col>
      <xdr:colOff>1000125</xdr:colOff>
      <xdr:row>19</xdr:row>
      <xdr:rowOff>361950</xdr:rowOff>
    </xdr:to>
    <xdr:sp macro="" textlink="">
      <xdr:nvSpPr>
        <xdr:cNvPr id="19" name="Rounded Rectangle 18">
          <a:hlinkClick xmlns:r="http://schemas.openxmlformats.org/officeDocument/2006/relationships" r:id="rId17"/>
          <a:extLst>
            <a:ext uri="{FF2B5EF4-FFF2-40B4-BE49-F238E27FC236}">
              <a16:creationId xmlns="" xmlns:a16="http://schemas.microsoft.com/office/drawing/2014/main" id="{00000000-0008-0000-0900-000013000000}"/>
            </a:ext>
          </a:extLst>
        </xdr:cNvPr>
        <xdr:cNvSpPr/>
      </xdr:nvSpPr>
      <xdr:spPr>
        <a:xfrm>
          <a:off x="5543550" y="845820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57150</xdr:colOff>
      <xdr:row>20</xdr:row>
      <xdr:rowOff>66675</xdr:rowOff>
    </xdr:from>
    <xdr:to>
      <xdr:col>7</xdr:col>
      <xdr:colOff>1000125</xdr:colOff>
      <xdr:row>20</xdr:row>
      <xdr:rowOff>381000</xdr:rowOff>
    </xdr:to>
    <xdr:sp macro="" textlink="">
      <xdr:nvSpPr>
        <xdr:cNvPr id="22" name="Rounded Rectangle 21">
          <a:hlinkClick xmlns:r="http://schemas.openxmlformats.org/officeDocument/2006/relationships" r:id="rId18"/>
          <a:extLst>
            <a:ext uri="{FF2B5EF4-FFF2-40B4-BE49-F238E27FC236}">
              <a16:creationId xmlns="" xmlns:a16="http://schemas.microsoft.com/office/drawing/2014/main" id="{00000000-0008-0000-0900-000016000000}"/>
            </a:ext>
          </a:extLst>
        </xdr:cNvPr>
        <xdr:cNvSpPr/>
      </xdr:nvSpPr>
      <xdr:spPr>
        <a:xfrm>
          <a:off x="5543550" y="894397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76200</xdr:colOff>
      <xdr:row>21</xdr:row>
      <xdr:rowOff>76200</xdr:rowOff>
    </xdr:from>
    <xdr:to>
      <xdr:col>7</xdr:col>
      <xdr:colOff>1019175</xdr:colOff>
      <xdr:row>21</xdr:row>
      <xdr:rowOff>390525</xdr:rowOff>
    </xdr:to>
    <xdr:sp macro="" textlink="">
      <xdr:nvSpPr>
        <xdr:cNvPr id="23" name="Rounded Rectangle 22">
          <a:hlinkClick xmlns:r="http://schemas.openxmlformats.org/officeDocument/2006/relationships" r:id="rId19"/>
          <a:extLst>
            <a:ext uri="{FF2B5EF4-FFF2-40B4-BE49-F238E27FC236}">
              <a16:creationId xmlns="" xmlns:a16="http://schemas.microsoft.com/office/drawing/2014/main" id="{00000000-0008-0000-0900-000017000000}"/>
            </a:ext>
          </a:extLst>
        </xdr:cNvPr>
        <xdr:cNvSpPr/>
      </xdr:nvSpPr>
      <xdr:spPr>
        <a:xfrm>
          <a:off x="5562600" y="942022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57150</xdr:colOff>
      <xdr:row>22</xdr:row>
      <xdr:rowOff>76200</xdr:rowOff>
    </xdr:from>
    <xdr:to>
      <xdr:col>7</xdr:col>
      <xdr:colOff>1000125</xdr:colOff>
      <xdr:row>22</xdr:row>
      <xdr:rowOff>390525</xdr:rowOff>
    </xdr:to>
    <xdr:sp macro="" textlink="">
      <xdr:nvSpPr>
        <xdr:cNvPr id="24" name="Rounded Rectangle 23">
          <a:hlinkClick xmlns:r="http://schemas.openxmlformats.org/officeDocument/2006/relationships" r:id="rId20"/>
          <a:extLst>
            <a:ext uri="{FF2B5EF4-FFF2-40B4-BE49-F238E27FC236}">
              <a16:creationId xmlns="" xmlns:a16="http://schemas.microsoft.com/office/drawing/2014/main" id="{00000000-0008-0000-0900-000018000000}"/>
            </a:ext>
          </a:extLst>
        </xdr:cNvPr>
        <xdr:cNvSpPr/>
      </xdr:nvSpPr>
      <xdr:spPr>
        <a:xfrm>
          <a:off x="5543550" y="988695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47625</xdr:colOff>
      <xdr:row>23</xdr:row>
      <xdr:rowOff>76200</xdr:rowOff>
    </xdr:from>
    <xdr:to>
      <xdr:col>7</xdr:col>
      <xdr:colOff>990600</xdr:colOff>
      <xdr:row>23</xdr:row>
      <xdr:rowOff>390525</xdr:rowOff>
    </xdr:to>
    <xdr:sp macro="" textlink="">
      <xdr:nvSpPr>
        <xdr:cNvPr id="25" name="Rounded Rectangle 24">
          <a:hlinkClick xmlns:r="http://schemas.openxmlformats.org/officeDocument/2006/relationships" r:id="rId21"/>
          <a:extLst>
            <a:ext uri="{FF2B5EF4-FFF2-40B4-BE49-F238E27FC236}">
              <a16:creationId xmlns="" xmlns:a16="http://schemas.microsoft.com/office/drawing/2014/main" id="{00000000-0008-0000-0900-000019000000}"/>
            </a:ext>
          </a:extLst>
        </xdr:cNvPr>
        <xdr:cNvSpPr/>
      </xdr:nvSpPr>
      <xdr:spPr>
        <a:xfrm>
          <a:off x="5534025" y="1035367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76200</xdr:colOff>
      <xdr:row>24</xdr:row>
      <xdr:rowOff>66675</xdr:rowOff>
    </xdr:from>
    <xdr:to>
      <xdr:col>7</xdr:col>
      <xdr:colOff>1019175</xdr:colOff>
      <xdr:row>24</xdr:row>
      <xdr:rowOff>381000</xdr:rowOff>
    </xdr:to>
    <xdr:sp macro="" textlink="">
      <xdr:nvSpPr>
        <xdr:cNvPr id="26" name="Rounded Rectangle 25">
          <a:hlinkClick xmlns:r="http://schemas.openxmlformats.org/officeDocument/2006/relationships" r:id="rId22"/>
          <a:extLst>
            <a:ext uri="{FF2B5EF4-FFF2-40B4-BE49-F238E27FC236}">
              <a16:creationId xmlns="" xmlns:a16="http://schemas.microsoft.com/office/drawing/2014/main" id="{00000000-0008-0000-0900-00001A000000}"/>
            </a:ext>
          </a:extLst>
        </xdr:cNvPr>
        <xdr:cNvSpPr/>
      </xdr:nvSpPr>
      <xdr:spPr>
        <a:xfrm>
          <a:off x="5562600" y="1081087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123825</xdr:colOff>
      <xdr:row>29</xdr:row>
      <xdr:rowOff>57150</xdr:rowOff>
    </xdr:from>
    <xdr:to>
      <xdr:col>7</xdr:col>
      <xdr:colOff>1066800</xdr:colOff>
      <xdr:row>29</xdr:row>
      <xdr:rowOff>371475</xdr:rowOff>
    </xdr:to>
    <xdr:sp macro="" textlink="">
      <xdr:nvSpPr>
        <xdr:cNvPr id="27" name="Rounded Rectangle 26">
          <a:hlinkClick xmlns:r="http://schemas.openxmlformats.org/officeDocument/2006/relationships" r:id="rId23"/>
          <a:extLst>
            <a:ext uri="{FF2B5EF4-FFF2-40B4-BE49-F238E27FC236}">
              <a16:creationId xmlns="" xmlns:a16="http://schemas.microsoft.com/office/drawing/2014/main" id="{00000000-0008-0000-0900-00001B000000}"/>
            </a:ext>
          </a:extLst>
        </xdr:cNvPr>
        <xdr:cNvSpPr/>
      </xdr:nvSpPr>
      <xdr:spPr>
        <a:xfrm>
          <a:off x="5610225" y="1218247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95250</xdr:colOff>
      <xdr:row>25</xdr:row>
      <xdr:rowOff>104776</xdr:rowOff>
    </xdr:from>
    <xdr:to>
      <xdr:col>7</xdr:col>
      <xdr:colOff>1038225</xdr:colOff>
      <xdr:row>25</xdr:row>
      <xdr:rowOff>381000</xdr:rowOff>
    </xdr:to>
    <xdr:sp macro="" textlink="">
      <xdr:nvSpPr>
        <xdr:cNvPr id="29" name="Rounded Rectangle 28">
          <a:hlinkClick xmlns:r="http://schemas.openxmlformats.org/officeDocument/2006/relationships" r:id="rId24"/>
          <a:extLst>
            <a:ext uri="{FF2B5EF4-FFF2-40B4-BE49-F238E27FC236}">
              <a16:creationId xmlns="" xmlns:a16="http://schemas.microsoft.com/office/drawing/2014/main" id="{00000000-0008-0000-0900-00001D000000}"/>
            </a:ext>
          </a:extLst>
        </xdr:cNvPr>
        <xdr:cNvSpPr/>
      </xdr:nvSpPr>
      <xdr:spPr>
        <a:xfrm>
          <a:off x="5657850" y="11315701"/>
          <a:ext cx="942975" cy="276224"/>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133350</xdr:colOff>
      <xdr:row>27</xdr:row>
      <xdr:rowOff>66675</xdr:rowOff>
    </xdr:from>
    <xdr:to>
      <xdr:col>7</xdr:col>
      <xdr:colOff>1076325</xdr:colOff>
      <xdr:row>27</xdr:row>
      <xdr:rowOff>381000</xdr:rowOff>
    </xdr:to>
    <xdr:sp macro="" textlink="">
      <xdr:nvSpPr>
        <xdr:cNvPr id="28" name="Rounded Rectangle 27">
          <a:hlinkClick xmlns:r="http://schemas.openxmlformats.org/officeDocument/2006/relationships" r:id="rId25"/>
          <a:extLst>
            <a:ext uri="{FF2B5EF4-FFF2-40B4-BE49-F238E27FC236}">
              <a16:creationId xmlns="" xmlns:a16="http://schemas.microsoft.com/office/drawing/2014/main" id="{00000000-0008-0000-0900-00001C000000}"/>
            </a:ext>
          </a:extLst>
        </xdr:cNvPr>
        <xdr:cNvSpPr/>
      </xdr:nvSpPr>
      <xdr:spPr>
        <a:xfrm>
          <a:off x="5695950" y="1221105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85725</xdr:colOff>
      <xdr:row>26</xdr:row>
      <xdr:rowOff>95250</xdr:rowOff>
    </xdr:from>
    <xdr:to>
      <xdr:col>7</xdr:col>
      <xdr:colOff>1028700</xdr:colOff>
      <xdr:row>26</xdr:row>
      <xdr:rowOff>409575</xdr:rowOff>
    </xdr:to>
    <xdr:sp macro="" textlink="">
      <xdr:nvSpPr>
        <xdr:cNvPr id="30" name="Rounded Rectangle 29">
          <a:hlinkClick xmlns:r="http://schemas.openxmlformats.org/officeDocument/2006/relationships" r:id="rId26"/>
          <a:extLst>
            <a:ext uri="{FF2B5EF4-FFF2-40B4-BE49-F238E27FC236}">
              <a16:creationId xmlns="" xmlns:a16="http://schemas.microsoft.com/office/drawing/2014/main" id="{00000000-0008-0000-0900-00001E000000}"/>
            </a:ext>
          </a:extLst>
        </xdr:cNvPr>
        <xdr:cNvSpPr/>
      </xdr:nvSpPr>
      <xdr:spPr>
        <a:xfrm>
          <a:off x="5648325" y="1177290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95250</xdr:colOff>
      <xdr:row>28</xdr:row>
      <xdr:rowOff>104775</xdr:rowOff>
    </xdr:from>
    <xdr:to>
      <xdr:col>7</xdr:col>
      <xdr:colOff>1038225</xdr:colOff>
      <xdr:row>28</xdr:row>
      <xdr:rowOff>419100</xdr:rowOff>
    </xdr:to>
    <xdr:sp macro="" textlink="">
      <xdr:nvSpPr>
        <xdr:cNvPr id="31" name="Rounded Rectangle 30">
          <a:hlinkClick xmlns:r="http://schemas.openxmlformats.org/officeDocument/2006/relationships" r:id="rId27"/>
          <a:extLst>
            <a:ext uri="{FF2B5EF4-FFF2-40B4-BE49-F238E27FC236}">
              <a16:creationId xmlns="" xmlns:a16="http://schemas.microsoft.com/office/drawing/2014/main" id="{00000000-0008-0000-0900-00001F000000}"/>
            </a:ext>
          </a:extLst>
        </xdr:cNvPr>
        <xdr:cNvSpPr/>
      </xdr:nvSpPr>
      <xdr:spPr>
        <a:xfrm>
          <a:off x="5657850" y="1271587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123825</xdr:colOff>
      <xdr:row>30</xdr:row>
      <xdr:rowOff>57150</xdr:rowOff>
    </xdr:from>
    <xdr:to>
      <xdr:col>7</xdr:col>
      <xdr:colOff>1066800</xdr:colOff>
      <xdr:row>30</xdr:row>
      <xdr:rowOff>371475</xdr:rowOff>
    </xdr:to>
    <xdr:sp macro="" textlink="">
      <xdr:nvSpPr>
        <xdr:cNvPr id="32" name="Rounded Rectangle 31">
          <a:hlinkClick xmlns:r="http://schemas.openxmlformats.org/officeDocument/2006/relationships" r:id="rId28"/>
          <a:extLst>
            <a:ext uri="{FF2B5EF4-FFF2-40B4-BE49-F238E27FC236}">
              <a16:creationId xmlns="" xmlns:a16="http://schemas.microsoft.com/office/drawing/2014/main" id="{00000000-0008-0000-0900-000020000000}"/>
            </a:ext>
          </a:extLst>
        </xdr:cNvPr>
        <xdr:cNvSpPr/>
      </xdr:nvSpPr>
      <xdr:spPr>
        <a:xfrm>
          <a:off x="5686425" y="1313497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123825</xdr:colOff>
      <xdr:row>31</xdr:row>
      <xdr:rowOff>57150</xdr:rowOff>
    </xdr:from>
    <xdr:to>
      <xdr:col>7</xdr:col>
      <xdr:colOff>1066800</xdr:colOff>
      <xdr:row>31</xdr:row>
      <xdr:rowOff>371475</xdr:rowOff>
    </xdr:to>
    <xdr:sp macro="" textlink="">
      <xdr:nvSpPr>
        <xdr:cNvPr id="33" name="Rounded Rectangle 32">
          <a:hlinkClick xmlns:r="http://schemas.openxmlformats.org/officeDocument/2006/relationships" r:id="rId29"/>
          <a:extLst>
            <a:ext uri="{FF2B5EF4-FFF2-40B4-BE49-F238E27FC236}">
              <a16:creationId xmlns="" xmlns:a16="http://schemas.microsoft.com/office/drawing/2014/main" id="{00000000-0008-0000-0900-000021000000}"/>
            </a:ext>
          </a:extLst>
        </xdr:cNvPr>
        <xdr:cNvSpPr/>
      </xdr:nvSpPr>
      <xdr:spPr>
        <a:xfrm>
          <a:off x="5686425" y="1353502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123825</xdr:colOff>
      <xdr:row>32</xdr:row>
      <xdr:rowOff>57150</xdr:rowOff>
    </xdr:from>
    <xdr:to>
      <xdr:col>7</xdr:col>
      <xdr:colOff>1066800</xdr:colOff>
      <xdr:row>32</xdr:row>
      <xdr:rowOff>371475</xdr:rowOff>
    </xdr:to>
    <xdr:sp macro="" textlink="">
      <xdr:nvSpPr>
        <xdr:cNvPr id="34" name="Rounded Rectangle 33">
          <a:hlinkClick xmlns:r="http://schemas.openxmlformats.org/officeDocument/2006/relationships" r:id="rId30"/>
          <a:extLst>
            <a:ext uri="{FF2B5EF4-FFF2-40B4-BE49-F238E27FC236}">
              <a16:creationId xmlns="" xmlns:a16="http://schemas.microsoft.com/office/drawing/2014/main" id="{00000000-0008-0000-0900-000021000000}"/>
            </a:ext>
          </a:extLst>
        </xdr:cNvPr>
        <xdr:cNvSpPr/>
      </xdr:nvSpPr>
      <xdr:spPr>
        <a:xfrm>
          <a:off x="5686425" y="1443990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123825</xdr:colOff>
      <xdr:row>33</xdr:row>
      <xdr:rowOff>66675</xdr:rowOff>
    </xdr:from>
    <xdr:to>
      <xdr:col>7</xdr:col>
      <xdr:colOff>1066800</xdr:colOff>
      <xdr:row>33</xdr:row>
      <xdr:rowOff>381000</xdr:rowOff>
    </xdr:to>
    <xdr:sp macro="" textlink="">
      <xdr:nvSpPr>
        <xdr:cNvPr id="35" name="Rounded Rectangle 34">
          <a:hlinkClick xmlns:r="http://schemas.openxmlformats.org/officeDocument/2006/relationships" r:id="rId31"/>
          <a:extLst>
            <a:ext uri="{FF2B5EF4-FFF2-40B4-BE49-F238E27FC236}">
              <a16:creationId xmlns="" xmlns:a16="http://schemas.microsoft.com/office/drawing/2014/main" id="{00000000-0008-0000-0900-000021000000}"/>
            </a:ext>
          </a:extLst>
        </xdr:cNvPr>
        <xdr:cNvSpPr/>
      </xdr:nvSpPr>
      <xdr:spPr>
        <a:xfrm>
          <a:off x="5686425" y="1488757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114300</xdr:colOff>
      <xdr:row>34</xdr:row>
      <xdr:rowOff>38100</xdr:rowOff>
    </xdr:from>
    <xdr:to>
      <xdr:col>7</xdr:col>
      <xdr:colOff>1057275</xdr:colOff>
      <xdr:row>34</xdr:row>
      <xdr:rowOff>352425</xdr:rowOff>
    </xdr:to>
    <xdr:sp macro="" textlink="">
      <xdr:nvSpPr>
        <xdr:cNvPr id="36" name="Rounded Rectangle 35">
          <a:hlinkClick xmlns:r="http://schemas.openxmlformats.org/officeDocument/2006/relationships" r:id="rId32"/>
          <a:extLst>
            <a:ext uri="{FF2B5EF4-FFF2-40B4-BE49-F238E27FC236}">
              <a16:creationId xmlns="" xmlns:a16="http://schemas.microsoft.com/office/drawing/2014/main" id="{00000000-0008-0000-0900-000021000000}"/>
            </a:ext>
          </a:extLst>
        </xdr:cNvPr>
        <xdr:cNvSpPr/>
      </xdr:nvSpPr>
      <xdr:spPr>
        <a:xfrm>
          <a:off x="5676900" y="1529715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66675</xdr:colOff>
      <xdr:row>35</xdr:row>
      <xdr:rowOff>47625</xdr:rowOff>
    </xdr:from>
    <xdr:to>
      <xdr:col>7</xdr:col>
      <xdr:colOff>1009650</xdr:colOff>
      <xdr:row>35</xdr:row>
      <xdr:rowOff>361950</xdr:rowOff>
    </xdr:to>
    <xdr:sp macro="" textlink="">
      <xdr:nvSpPr>
        <xdr:cNvPr id="37" name="Rounded Rectangle 36">
          <a:hlinkClick xmlns:r="http://schemas.openxmlformats.org/officeDocument/2006/relationships" r:id="rId33"/>
          <a:extLst>
            <a:ext uri="{FF2B5EF4-FFF2-40B4-BE49-F238E27FC236}">
              <a16:creationId xmlns="" xmlns:a16="http://schemas.microsoft.com/office/drawing/2014/main" id="{00000000-0008-0000-0900-000021000000}"/>
            </a:ext>
          </a:extLst>
        </xdr:cNvPr>
        <xdr:cNvSpPr/>
      </xdr:nvSpPr>
      <xdr:spPr>
        <a:xfrm>
          <a:off x="5629275" y="15744825"/>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104775</xdr:colOff>
      <xdr:row>36</xdr:row>
      <xdr:rowOff>57150</xdr:rowOff>
    </xdr:from>
    <xdr:to>
      <xdr:col>7</xdr:col>
      <xdr:colOff>1047750</xdr:colOff>
      <xdr:row>36</xdr:row>
      <xdr:rowOff>371475</xdr:rowOff>
    </xdr:to>
    <xdr:sp macro="" textlink="">
      <xdr:nvSpPr>
        <xdr:cNvPr id="38" name="Rounded Rectangle 37">
          <a:hlinkClick xmlns:r="http://schemas.openxmlformats.org/officeDocument/2006/relationships" r:id="rId34"/>
          <a:extLst>
            <a:ext uri="{FF2B5EF4-FFF2-40B4-BE49-F238E27FC236}">
              <a16:creationId xmlns="" xmlns:a16="http://schemas.microsoft.com/office/drawing/2014/main" id="{00000000-0008-0000-0900-000021000000}"/>
            </a:ext>
          </a:extLst>
        </xdr:cNvPr>
        <xdr:cNvSpPr/>
      </xdr:nvSpPr>
      <xdr:spPr>
        <a:xfrm>
          <a:off x="5667375" y="1619250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104775</xdr:colOff>
      <xdr:row>37</xdr:row>
      <xdr:rowOff>57150</xdr:rowOff>
    </xdr:from>
    <xdr:to>
      <xdr:col>7</xdr:col>
      <xdr:colOff>1047750</xdr:colOff>
      <xdr:row>37</xdr:row>
      <xdr:rowOff>371475</xdr:rowOff>
    </xdr:to>
    <xdr:sp macro="" textlink="">
      <xdr:nvSpPr>
        <xdr:cNvPr id="39" name="Rounded Rectangle 38">
          <a:hlinkClick xmlns:r="http://schemas.openxmlformats.org/officeDocument/2006/relationships" r:id="rId35"/>
          <a:extLst>
            <a:ext uri="{FF2B5EF4-FFF2-40B4-BE49-F238E27FC236}">
              <a16:creationId xmlns="" xmlns:a16="http://schemas.microsoft.com/office/drawing/2014/main" id="{00000000-0008-0000-0900-000021000000}"/>
            </a:ext>
          </a:extLst>
        </xdr:cNvPr>
        <xdr:cNvSpPr/>
      </xdr:nvSpPr>
      <xdr:spPr>
        <a:xfrm>
          <a:off x="5667375" y="1651635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104775</xdr:colOff>
      <xdr:row>38</xdr:row>
      <xdr:rowOff>57150</xdr:rowOff>
    </xdr:from>
    <xdr:to>
      <xdr:col>7</xdr:col>
      <xdr:colOff>1047750</xdr:colOff>
      <xdr:row>38</xdr:row>
      <xdr:rowOff>371475</xdr:rowOff>
    </xdr:to>
    <xdr:sp macro="" textlink="">
      <xdr:nvSpPr>
        <xdr:cNvPr id="40" name="Rounded Rectangle 39">
          <a:hlinkClick xmlns:r="http://schemas.openxmlformats.org/officeDocument/2006/relationships" r:id="rId36"/>
          <a:extLst>
            <a:ext uri="{FF2B5EF4-FFF2-40B4-BE49-F238E27FC236}">
              <a16:creationId xmlns="" xmlns:a16="http://schemas.microsoft.com/office/drawing/2014/main" id="{00000000-0008-0000-0900-000021000000}"/>
            </a:ext>
          </a:extLst>
        </xdr:cNvPr>
        <xdr:cNvSpPr/>
      </xdr:nvSpPr>
      <xdr:spPr>
        <a:xfrm>
          <a:off x="5667375" y="1651635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104775</xdr:colOff>
      <xdr:row>39</xdr:row>
      <xdr:rowOff>57150</xdr:rowOff>
    </xdr:from>
    <xdr:to>
      <xdr:col>7</xdr:col>
      <xdr:colOff>1047750</xdr:colOff>
      <xdr:row>39</xdr:row>
      <xdr:rowOff>371475</xdr:rowOff>
    </xdr:to>
    <xdr:sp macro="" textlink="">
      <xdr:nvSpPr>
        <xdr:cNvPr id="41" name="Rounded Rectangle 40">
          <a:hlinkClick xmlns:r="http://schemas.openxmlformats.org/officeDocument/2006/relationships" r:id="rId37"/>
          <a:extLst>
            <a:ext uri="{FF2B5EF4-FFF2-40B4-BE49-F238E27FC236}">
              <a16:creationId xmlns="" xmlns:a16="http://schemas.microsoft.com/office/drawing/2014/main" id="{00000000-0008-0000-0900-000021000000}"/>
            </a:ext>
          </a:extLst>
        </xdr:cNvPr>
        <xdr:cNvSpPr/>
      </xdr:nvSpPr>
      <xdr:spPr>
        <a:xfrm>
          <a:off x="5667375" y="1651635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104775</xdr:colOff>
      <xdr:row>40</xdr:row>
      <xdr:rowOff>57150</xdr:rowOff>
    </xdr:from>
    <xdr:to>
      <xdr:col>7</xdr:col>
      <xdr:colOff>1047750</xdr:colOff>
      <xdr:row>40</xdr:row>
      <xdr:rowOff>371475</xdr:rowOff>
    </xdr:to>
    <xdr:sp macro="" textlink="">
      <xdr:nvSpPr>
        <xdr:cNvPr id="42" name="Rounded Rectangle 41">
          <a:hlinkClick xmlns:r="http://schemas.openxmlformats.org/officeDocument/2006/relationships" r:id="rId38"/>
          <a:extLst>
            <a:ext uri="{FF2B5EF4-FFF2-40B4-BE49-F238E27FC236}">
              <a16:creationId xmlns="" xmlns:a16="http://schemas.microsoft.com/office/drawing/2014/main" id="{00000000-0008-0000-0900-000021000000}"/>
            </a:ext>
          </a:extLst>
        </xdr:cNvPr>
        <xdr:cNvSpPr/>
      </xdr:nvSpPr>
      <xdr:spPr>
        <a:xfrm>
          <a:off x="5667375" y="1651635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104775</xdr:colOff>
      <xdr:row>41</xdr:row>
      <xdr:rowOff>57150</xdr:rowOff>
    </xdr:from>
    <xdr:to>
      <xdr:col>7</xdr:col>
      <xdr:colOff>1047750</xdr:colOff>
      <xdr:row>41</xdr:row>
      <xdr:rowOff>371475</xdr:rowOff>
    </xdr:to>
    <xdr:sp macro="" textlink="">
      <xdr:nvSpPr>
        <xdr:cNvPr id="43" name="Rounded Rectangle 42">
          <a:hlinkClick xmlns:r="http://schemas.openxmlformats.org/officeDocument/2006/relationships" r:id="rId39"/>
          <a:extLst>
            <a:ext uri="{FF2B5EF4-FFF2-40B4-BE49-F238E27FC236}">
              <a16:creationId xmlns="" xmlns:a16="http://schemas.microsoft.com/office/drawing/2014/main" id="{00000000-0008-0000-0900-000021000000}"/>
            </a:ext>
          </a:extLst>
        </xdr:cNvPr>
        <xdr:cNvSpPr/>
      </xdr:nvSpPr>
      <xdr:spPr>
        <a:xfrm>
          <a:off x="5667375" y="16516350"/>
          <a:ext cx="942975" cy="314325"/>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104775</xdr:colOff>
      <xdr:row>42</xdr:row>
      <xdr:rowOff>66675</xdr:rowOff>
    </xdr:from>
    <xdr:to>
      <xdr:col>7</xdr:col>
      <xdr:colOff>1047750</xdr:colOff>
      <xdr:row>42</xdr:row>
      <xdr:rowOff>371475</xdr:rowOff>
    </xdr:to>
    <xdr:sp macro="" textlink="">
      <xdr:nvSpPr>
        <xdr:cNvPr id="44" name="Rounded Rectangle 43">
          <a:hlinkClick xmlns:r="http://schemas.openxmlformats.org/officeDocument/2006/relationships" r:id="rId40"/>
          <a:extLst>
            <a:ext uri="{FF2B5EF4-FFF2-40B4-BE49-F238E27FC236}">
              <a16:creationId xmlns="" xmlns:a16="http://schemas.microsoft.com/office/drawing/2014/main" id="{00000000-0008-0000-0900-000021000000}"/>
            </a:ext>
          </a:extLst>
        </xdr:cNvPr>
        <xdr:cNvSpPr/>
      </xdr:nvSpPr>
      <xdr:spPr>
        <a:xfrm flipV="1">
          <a:off x="5667375" y="19154775"/>
          <a:ext cx="942975" cy="304800"/>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114300</xdr:colOff>
      <xdr:row>43</xdr:row>
      <xdr:rowOff>76200</xdr:rowOff>
    </xdr:from>
    <xdr:to>
      <xdr:col>7</xdr:col>
      <xdr:colOff>1057275</xdr:colOff>
      <xdr:row>43</xdr:row>
      <xdr:rowOff>381000</xdr:rowOff>
    </xdr:to>
    <xdr:sp macro="" textlink="">
      <xdr:nvSpPr>
        <xdr:cNvPr id="45" name="Rounded Rectangle 44">
          <a:hlinkClick xmlns:r="http://schemas.openxmlformats.org/officeDocument/2006/relationships" r:id="rId41"/>
          <a:extLst>
            <a:ext uri="{FF2B5EF4-FFF2-40B4-BE49-F238E27FC236}">
              <a16:creationId xmlns="" xmlns:a16="http://schemas.microsoft.com/office/drawing/2014/main" id="{00000000-0008-0000-0900-000021000000}"/>
            </a:ext>
          </a:extLst>
        </xdr:cNvPr>
        <xdr:cNvSpPr/>
      </xdr:nvSpPr>
      <xdr:spPr>
        <a:xfrm flipV="1">
          <a:off x="5676900" y="19602450"/>
          <a:ext cx="942975" cy="304800"/>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104775</xdr:colOff>
      <xdr:row>44</xdr:row>
      <xdr:rowOff>66675</xdr:rowOff>
    </xdr:from>
    <xdr:to>
      <xdr:col>7</xdr:col>
      <xdr:colOff>1047750</xdr:colOff>
      <xdr:row>44</xdr:row>
      <xdr:rowOff>371475</xdr:rowOff>
    </xdr:to>
    <xdr:sp macro="" textlink="">
      <xdr:nvSpPr>
        <xdr:cNvPr id="46" name="Rounded Rectangle 45">
          <a:hlinkClick xmlns:r="http://schemas.openxmlformats.org/officeDocument/2006/relationships" r:id="rId42"/>
          <a:extLst>
            <a:ext uri="{FF2B5EF4-FFF2-40B4-BE49-F238E27FC236}">
              <a16:creationId xmlns="" xmlns:a16="http://schemas.microsoft.com/office/drawing/2014/main" id="{00000000-0008-0000-0900-000021000000}"/>
            </a:ext>
          </a:extLst>
        </xdr:cNvPr>
        <xdr:cNvSpPr/>
      </xdr:nvSpPr>
      <xdr:spPr>
        <a:xfrm flipV="1">
          <a:off x="5667375" y="20031075"/>
          <a:ext cx="942975" cy="304800"/>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twoCellAnchor>
    <xdr:from>
      <xdr:col>7</xdr:col>
      <xdr:colOff>104775</xdr:colOff>
      <xdr:row>45</xdr:row>
      <xdr:rowOff>66675</xdr:rowOff>
    </xdr:from>
    <xdr:to>
      <xdr:col>7</xdr:col>
      <xdr:colOff>1047750</xdr:colOff>
      <xdr:row>45</xdr:row>
      <xdr:rowOff>371475</xdr:rowOff>
    </xdr:to>
    <xdr:sp macro="" textlink="">
      <xdr:nvSpPr>
        <xdr:cNvPr id="47" name="Rounded Rectangle 46">
          <a:hlinkClick xmlns:r="http://schemas.openxmlformats.org/officeDocument/2006/relationships" r:id="rId43"/>
          <a:extLst>
            <a:ext uri="{FF2B5EF4-FFF2-40B4-BE49-F238E27FC236}">
              <a16:creationId xmlns="" xmlns:a16="http://schemas.microsoft.com/office/drawing/2014/main" id="{00000000-0008-0000-0900-000021000000}"/>
            </a:ext>
          </a:extLst>
        </xdr:cNvPr>
        <xdr:cNvSpPr/>
      </xdr:nvSpPr>
      <xdr:spPr>
        <a:xfrm flipV="1">
          <a:off x="5667375" y="20031075"/>
          <a:ext cx="942975" cy="304800"/>
        </a:xfrm>
        <a:prstGeom prst="roundRect">
          <a:avLst/>
        </a:prstGeom>
        <a:ln/>
      </xdr:spPr>
      <xdr:style>
        <a:lnRef idx="0">
          <a:schemeClr val="accent1"/>
        </a:lnRef>
        <a:fillRef idx="3">
          <a:schemeClr val="accent1"/>
        </a:fillRef>
        <a:effectRef idx="3">
          <a:schemeClr val="accent1"/>
        </a:effectRef>
        <a:fontRef idx="minor">
          <a:schemeClr val="lt1"/>
        </a:fontRef>
      </xdr:style>
      <xdr:txBody>
        <a:bodyPr rtlCol="0" anchor="ctr"/>
        <a:lstStyle/>
        <a:p>
          <a:pPr algn="l"/>
          <a:endParaRPr lang="en-US" sz="1100">
            <a:latin typeface="DevLys 010" pitchFamily="2" charset="0"/>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257175</xdr:colOff>
      <xdr:row>2</xdr:row>
      <xdr:rowOff>38100</xdr:rowOff>
    </xdr:from>
    <xdr:to>
      <xdr:col>11</xdr:col>
      <xdr:colOff>571500</xdr:colOff>
      <xdr:row>5</xdr:row>
      <xdr:rowOff>38099</xdr:rowOff>
    </xdr:to>
    <xdr:sp macro="" textlink="">
      <xdr:nvSpPr>
        <xdr:cNvPr id="17" name="Oval 16">
          <a:hlinkClick xmlns:r="http://schemas.openxmlformats.org/officeDocument/2006/relationships" r:id="rId1"/>
          <a:extLst>
            <a:ext uri="{FF2B5EF4-FFF2-40B4-BE49-F238E27FC236}">
              <a16:creationId xmlns="" xmlns:a16="http://schemas.microsoft.com/office/drawing/2014/main" id="{00000000-0008-0000-0A00-000011000000}"/>
            </a:ext>
          </a:extLst>
        </xdr:cNvPr>
        <xdr:cNvSpPr/>
      </xdr:nvSpPr>
      <xdr:spPr>
        <a:xfrm>
          <a:off x="7077075" y="666750"/>
          <a:ext cx="1533525" cy="13715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7</xdr:col>
      <xdr:colOff>114300</xdr:colOff>
      <xdr:row>4</xdr:row>
      <xdr:rowOff>19050</xdr:rowOff>
    </xdr:from>
    <xdr:to>
      <xdr:col>7</xdr:col>
      <xdr:colOff>1066800</xdr:colOff>
      <xdr:row>4</xdr:row>
      <xdr:rowOff>514350</xdr:rowOff>
    </xdr:to>
    <xdr:sp macro="" textlink="">
      <xdr:nvSpPr>
        <xdr:cNvPr id="18" name="Flowchart: Decision 17">
          <a:hlinkClick xmlns:r="http://schemas.openxmlformats.org/officeDocument/2006/relationships" r:id="rId2"/>
          <a:extLst>
            <a:ext uri="{FF2B5EF4-FFF2-40B4-BE49-F238E27FC236}">
              <a16:creationId xmlns="" xmlns:a16="http://schemas.microsoft.com/office/drawing/2014/main" id="{00000000-0008-0000-0A00-000012000000}"/>
            </a:ext>
          </a:extLst>
        </xdr:cNvPr>
        <xdr:cNvSpPr/>
      </xdr:nvSpPr>
      <xdr:spPr>
        <a:xfrm>
          <a:off x="5600700" y="1428750"/>
          <a:ext cx="952500" cy="495300"/>
        </a:xfrm>
        <a:prstGeom prst="flowChartDecision">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114300</xdr:colOff>
      <xdr:row>5</xdr:row>
      <xdr:rowOff>47625</xdr:rowOff>
    </xdr:from>
    <xdr:to>
      <xdr:col>7</xdr:col>
      <xdr:colOff>1066800</xdr:colOff>
      <xdr:row>5</xdr:row>
      <xdr:rowOff>542925</xdr:rowOff>
    </xdr:to>
    <xdr:sp macro="" textlink="">
      <xdr:nvSpPr>
        <xdr:cNvPr id="4" name="Flowchart: Decision 3">
          <a:hlinkClick xmlns:r="http://schemas.openxmlformats.org/officeDocument/2006/relationships" r:id="rId3"/>
          <a:extLst>
            <a:ext uri="{FF2B5EF4-FFF2-40B4-BE49-F238E27FC236}">
              <a16:creationId xmlns="" xmlns:a16="http://schemas.microsoft.com/office/drawing/2014/main" id="{00000000-0008-0000-0A00-000004000000}"/>
            </a:ext>
          </a:extLst>
        </xdr:cNvPr>
        <xdr:cNvSpPr/>
      </xdr:nvSpPr>
      <xdr:spPr>
        <a:xfrm>
          <a:off x="5600700" y="2047875"/>
          <a:ext cx="952500" cy="495300"/>
        </a:xfrm>
        <a:prstGeom prst="flowChartDecision">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114300</xdr:colOff>
      <xdr:row>6</xdr:row>
      <xdr:rowOff>38100</xdr:rowOff>
    </xdr:from>
    <xdr:to>
      <xdr:col>7</xdr:col>
      <xdr:colOff>1066800</xdr:colOff>
      <xdr:row>6</xdr:row>
      <xdr:rowOff>533400</xdr:rowOff>
    </xdr:to>
    <xdr:sp macro="" textlink="">
      <xdr:nvSpPr>
        <xdr:cNvPr id="5" name="Flowchart: Decision 4">
          <a:hlinkClick xmlns:r="http://schemas.openxmlformats.org/officeDocument/2006/relationships" r:id="rId4"/>
          <a:extLst>
            <a:ext uri="{FF2B5EF4-FFF2-40B4-BE49-F238E27FC236}">
              <a16:creationId xmlns="" xmlns:a16="http://schemas.microsoft.com/office/drawing/2014/main" id="{00000000-0008-0000-0A00-000005000000}"/>
            </a:ext>
          </a:extLst>
        </xdr:cNvPr>
        <xdr:cNvSpPr/>
      </xdr:nvSpPr>
      <xdr:spPr>
        <a:xfrm>
          <a:off x="5600700" y="2628900"/>
          <a:ext cx="952500" cy="495300"/>
        </a:xfrm>
        <a:prstGeom prst="flowChartDecision">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123825</xdr:colOff>
      <xdr:row>7</xdr:row>
      <xdr:rowOff>28575</xdr:rowOff>
    </xdr:from>
    <xdr:to>
      <xdr:col>7</xdr:col>
      <xdr:colOff>1076325</xdr:colOff>
      <xdr:row>7</xdr:row>
      <xdr:rowOff>523875</xdr:rowOff>
    </xdr:to>
    <xdr:sp macro="" textlink="">
      <xdr:nvSpPr>
        <xdr:cNvPr id="6" name="Flowchart: Decision 5">
          <a:hlinkClick xmlns:r="http://schemas.openxmlformats.org/officeDocument/2006/relationships" r:id="rId5"/>
          <a:extLst>
            <a:ext uri="{FF2B5EF4-FFF2-40B4-BE49-F238E27FC236}">
              <a16:creationId xmlns="" xmlns:a16="http://schemas.microsoft.com/office/drawing/2014/main" id="{00000000-0008-0000-0A00-000006000000}"/>
            </a:ext>
          </a:extLst>
        </xdr:cNvPr>
        <xdr:cNvSpPr/>
      </xdr:nvSpPr>
      <xdr:spPr>
        <a:xfrm>
          <a:off x="5610225" y="3209925"/>
          <a:ext cx="952500" cy="495300"/>
        </a:xfrm>
        <a:prstGeom prst="flowChartDecision">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85725</xdr:colOff>
      <xdr:row>8</xdr:row>
      <xdr:rowOff>28575</xdr:rowOff>
    </xdr:from>
    <xdr:to>
      <xdr:col>7</xdr:col>
      <xdr:colOff>1038225</xdr:colOff>
      <xdr:row>8</xdr:row>
      <xdr:rowOff>523875</xdr:rowOff>
    </xdr:to>
    <xdr:sp macro="" textlink="">
      <xdr:nvSpPr>
        <xdr:cNvPr id="7" name="Flowchart: Decision 6">
          <a:hlinkClick xmlns:r="http://schemas.openxmlformats.org/officeDocument/2006/relationships" r:id="rId6"/>
          <a:extLst>
            <a:ext uri="{FF2B5EF4-FFF2-40B4-BE49-F238E27FC236}">
              <a16:creationId xmlns="" xmlns:a16="http://schemas.microsoft.com/office/drawing/2014/main" id="{00000000-0008-0000-0A00-000007000000}"/>
            </a:ext>
          </a:extLst>
        </xdr:cNvPr>
        <xdr:cNvSpPr/>
      </xdr:nvSpPr>
      <xdr:spPr>
        <a:xfrm>
          <a:off x="5572125" y="3800475"/>
          <a:ext cx="952500" cy="495300"/>
        </a:xfrm>
        <a:prstGeom prst="flowChartDecision">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104775</xdr:colOff>
      <xdr:row>9</xdr:row>
      <xdr:rowOff>38100</xdr:rowOff>
    </xdr:from>
    <xdr:to>
      <xdr:col>7</xdr:col>
      <xdr:colOff>1057275</xdr:colOff>
      <xdr:row>9</xdr:row>
      <xdr:rowOff>533400</xdr:rowOff>
    </xdr:to>
    <xdr:sp macro="" textlink="">
      <xdr:nvSpPr>
        <xdr:cNvPr id="8" name="Flowchart: Decision 7">
          <a:hlinkClick xmlns:r="http://schemas.openxmlformats.org/officeDocument/2006/relationships" r:id="rId7"/>
          <a:extLst>
            <a:ext uri="{FF2B5EF4-FFF2-40B4-BE49-F238E27FC236}">
              <a16:creationId xmlns="" xmlns:a16="http://schemas.microsoft.com/office/drawing/2014/main" id="{00000000-0008-0000-0A00-000008000000}"/>
            </a:ext>
          </a:extLst>
        </xdr:cNvPr>
        <xdr:cNvSpPr/>
      </xdr:nvSpPr>
      <xdr:spPr>
        <a:xfrm>
          <a:off x="5591175" y="4400550"/>
          <a:ext cx="952500" cy="495300"/>
        </a:xfrm>
        <a:prstGeom prst="flowChartDecision">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85725</xdr:colOff>
      <xdr:row>10</xdr:row>
      <xdr:rowOff>38100</xdr:rowOff>
    </xdr:from>
    <xdr:to>
      <xdr:col>7</xdr:col>
      <xdr:colOff>1038225</xdr:colOff>
      <xdr:row>10</xdr:row>
      <xdr:rowOff>533400</xdr:rowOff>
    </xdr:to>
    <xdr:sp macro="" textlink="">
      <xdr:nvSpPr>
        <xdr:cNvPr id="9" name="Flowchart: Decision 8">
          <a:hlinkClick xmlns:r="http://schemas.openxmlformats.org/officeDocument/2006/relationships" r:id="rId8"/>
          <a:extLst>
            <a:ext uri="{FF2B5EF4-FFF2-40B4-BE49-F238E27FC236}">
              <a16:creationId xmlns="" xmlns:a16="http://schemas.microsoft.com/office/drawing/2014/main" id="{00000000-0008-0000-0A00-000009000000}"/>
            </a:ext>
          </a:extLst>
        </xdr:cNvPr>
        <xdr:cNvSpPr/>
      </xdr:nvSpPr>
      <xdr:spPr>
        <a:xfrm>
          <a:off x="5572125" y="4991100"/>
          <a:ext cx="952500" cy="495300"/>
        </a:xfrm>
        <a:prstGeom prst="flowChartDecision">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66675</xdr:colOff>
      <xdr:row>11</xdr:row>
      <xdr:rowOff>28575</xdr:rowOff>
    </xdr:from>
    <xdr:to>
      <xdr:col>7</xdr:col>
      <xdr:colOff>1019175</xdr:colOff>
      <xdr:row>11</xdr:row>
      <xdr:rowOff>523875</xdr:rowOff>
    </xdr:to>
    <xdr:sp macro="" textlink="">
      <xdr:nvSpPr>
        <xdr:cNvPr id="10" name="Flowchart: Decision 9">
          <a:hlinkClick xmlns:r="http://schemas.openxmlformats.org/officeDocument/2006/relationships" r:id="rId9"/>
          <a:extLst>
            <a:ext uri="{FF2B5EF4-FFF2-40B4-BE49-F238E27FC236}">
              <a16:creationId xmlns="" xmlns:a16="http://schemas.microsoft.com/office/drawing/2014/main" id="{00000000-0008-0000-0A00-00000A000000}"/>
            </a:ext>
          </a:extLst>
        </xdr:cNvPr>
        <xdr:cNvSpPr/>
      </xdr:nvSpPr>
      <xdr:spPr>
        <a:xfrm>
          <a:off x="5553075" y="5572125"/>
          <a:ext cx="952500" cy="495300"/>
        </a:xfrm>
        <a:prstGeom prst="flowChartDecision">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47625</xdr:colOff>
      <xdr:row>12</xdr:row>
      <xdr:rowOff>28575</xdr:rowOff>
    </xdr:from>
    <xdr:to>
      <xdr:col>7</xdr:col>
      <xdr:colOff>1000125</xdr:colOff>
      <xdr:row>12</xdr:row>
      <xdr:rowOff>523875</xdr:rowOff>
    </xdr:to>
    <xdr:sp macro="" textlink="">
      <xdr:nvSpPr>
        <xdr:cNvPr id="11" name="Flowchart: Decision 10">
          <a:hlinkClick xmlns:r="http://schemas.openxmlformats.org/officeDocument/2006/relationships" r:id="rId10"/>
          <a:extLst>
            <a:ext uri="{FF2B5EF4-FFF2-40B4-BE49-F238E27FC236}">
              <a16:creationId xmlns="" xmlns:a16="http://schemas.microsoft.com/office/drawing/2014/main" id="{00000000-0008-0000-0A00-00000B000000}"/>
            </a:ext>
          </a:extLst>
        </xdr:cNvPr>
        <xdr:cNvSpPr/>
      </xdr:nvSpPr>
      <xdr:spPr>
        <a:xfrm>
          <a:off x="5534025" y="6162675"/>
          <a:ext cx="952500" cy="495300"/>
        </a:xfrm>
        <a:prstGeom prst="flowChartDecision">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57150</xdr:colOff>
      <xdr:row>13</xdr:row>
      <xdr:rowOff>28575</xdr:rowOff>
    </xdr:from>
    <xdr:to>
      <xdr:col>7</xdr:col>
      <xdr:colOff>1009650</xdr:colOff>
      <xdr:row>13</xdr:row>
      <xdr:rowOff>523875</xdr:rowOff>
    </xdr:to>
    <xdr:sp macro="" textlink="">
      <xdr:nvSpPr>
        <xdr:cNvPr id="12" name="Flowchart: Decision 11">
          <a:hlinkClick xmlns:r="http://schemas.openxmlformats.org/officeDocument/2006/relationships" r:id="rId11"/>
          <a:extLst>
            <a:ext uri="{FF2B5EF4-FFF2-40B4-BE49-F238E27FC236}">
              <a16:creationId xmlns="" xmlns:a16="http://schemas.microsoft.com/office/drawing/2014/main" id="{00000000-0008-0000-0A00-00000C000000}"/>
            </a:ext>
          </a:extLst>
        </xdr:cNvPr>
        <xdr:cNvSpPr/>
      </xdr:nvSpPr>
      <xdr:spPr>
        <a:xfrm>
          <a:off x="5543550" y="6753225"/>
          <a:ext cx="952500" cy="495300"/>
        </a:xfrm>
        <a:prstGeom prst="flowChartDecision">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0</xdr:colOff>
      <xdr:row>5</xdr:row>
      <xdr:rowOff>0</xdr:rowOff>
    </xdr:from>
    <xdr:to>
      <xdr:col>11</xdr:col>
      <xdr:colOff>314325</xdr:colOff>
      <xdr:row>10</xdr:row>
      <xdr:rowOff>190499</xdr:rowOff>
    </xdr:to>
    <xdr:sp macro="" textlink="">
      <xdr:nvSpPr>
        <xdr:cNvPr id="17" name="Oval 16">
          <a:hlinkClick xmlns:r="http://schemas.openxmlformats.org/officeDocument/2006/relationships" r:id="rId1"/>
          <a:extLst>
            <a:ext uri="{FF2B5EF4-FFF2-40B4-BE49-F238E27FC236}">
              <a16:creationId xmlns="" xmlns:a16="http://schemas.microsoft.com/office/drawing/2014/main" id="{00000000-0008-0000-0B00-000011000000}"/>
            </a:ext>
          </a:extLst>
        </xdr:cNvPr>
        <xdr:cNvSpPr/>
      </xdr:nvSpPr>
      <xdr:spPr>
        <a:xfrm>
          <a:off x="6819900" y="17526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7</xdr:col>
      <xdr:colOff>104775</xdr:colOff>
      <xdr:row>4</xdr:row>
      <xdr:rowOff>47625</xdr:rowOff>
    </xdr:from>
    <xdr:to>
      <xdr:col>7</xdr:col>
      <xdr:colOff>923925</xdr:colOff>
      <xdr:row>4</xdr:row>
      <xdr:rowOff>400050</xdr:rowOff>
    </xdr:to>
    <xdr:sp macro="" textlink="">
      <xdr:nvSpPr>
        <xdr:cNvPr id="19" name="Curved Down Ribbon 18">
          <a:hlinkClick xmlns:r="http://schemas.openxmlformats.org/officeDocument/2006/relationships" r:id="rId2"/>
          <a:extLst>
            <a:ext uri="{FF2B5EF4-FFF2-40B4-BE49-F238E27FC236}">
              <a16:creationId xmlns="" xmlns:a16="http://schemas.microsoft.com/office/drawing/2014/main" id="{00000000-0008-0000-0B00-000013000000}"/>
            </a:ext>
          </a:extLst>
        </xdr:cNvPr>
        <xdr:cNvSpPr/>
      </xdr:nvSpPr>
      <xdr:spPr>
        <a:xfrm>
          <a:off x="5591175" y="1457325"/>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123825</xdr:colOff>
      <xdr:row>5</xdr:row>
      <xdr:rowOff>57150</xdr:rowOff>
    </xdr:from>
    <xdr:to>
      <xdr:col>7</xdr:col>
      <xdr:colOff>942975</xdr:colOff>
      <xdr:row>5</xdr:row>
      <xdr:rowOff>409575</xdr:rowOff>
    </xdr:to>
    <xdr:sp macro="" textlink="">
      <xdr:nvSpPr>
        <xdr:cNvPr id="4" name="Curved Down Ribbon 3">
          <a:hlinkClick xmlns:r="http://schemas.openxmlformats.org/officeDocument/2006/relationships" r:id="rId3"/>
          <a:extLst>
            <a:ext uri="{FF2B5EF4-FFF2-40B4-BE49-F238E27FC236}">
              <a16:creationId xmlns="" xmlns:a16="http://schemas.microsoft.com/office/drawing/2014/main" id="{00000000-0008-0000-0B00-000004000000}"/>
            </a:ext>
          </a:extLst>
        </xdr:cNvPr>
        <xdr:cNvSpPr/>
      </xdr:nvSpPr>
      <xdr:spPr>
        <a:xfrm>
          <a:off x="5610225" y="1933575"/>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123825</xdr:colOff>
      <xdr:row>6</xdr:row>
      <xdr:rowOff>28575</xdr:rowOff>
    </xdr:from>
    <xdr:to>
      <xdr:col>7</xdr:col>
      <xdr:colOff>942975</xdr:colOff>
      <xdr:row>6</xdr:row>
      <xdr:rowOff>381000</xdr:rowOff>
    </xdr:to>
    <xdr:sp macro="" textlink="">
      <xdr:nvSpPr>
        <xdr:cNvPr id="5" name="Curved Down Ribbon 4">
          <a:hlinkClick xmlns:r="http://schemas.openxmlformats.org/officeDocument/2006/relationships" r:id="rId4"/>
          <a:extLst>
            <a:ext uri="{FF2B5EF4-FFF2-40B4-BE49-F238E27FC236}">
              <a16:creationId xmlns="" xmlns:a16="http://schemas.microsoft.com/office/drawing/2014/main" id="{00000000-0008-0000-0B00-000005000000}"/>
            </a:ext>
          </a:extLst>
        </xdr:cNvPr>
        <xdr:cNvSpPr/>
      </xdr:nvSpPr>
      <xdr:spPr>
        <a:xfrm>
          <a:off x="5610225" y="2371725"/>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161925</xdr:colOff>
      <xdr:row>10</xdr:row>
      <xdr:rowOff>47625</xdr:rowOff>
    </xdr:from>
    <xdr:to>
      <xdr:col>7</xdr:col>
      <xdr:colOff>981075</xdr:colOff>
      <xdr:row>10</xdr:row>
      <xdr:rowOff>400050</xdr:rowOff>
    </xdr:to>
    <xdr:sp macro="" textlink="">
      <xdr:nvSpPr>
        <xdr:cNvPr id="6" name="Curved Down Ribbon 5">
          <a:hlinkClick xmlns:r="http://schemas.openxmlformats.org/officeDocument/2006/relationships" r:id="rId5"/>
          <a:extLst>
            <a:ext uri="{FF2B5EF4-FFF2-40B4-BE49-F238E27FC236}">
              <a16:creationId xmlns="" xmlns:a16="http://schemas.microsoft.com/office/drawing/2014/main" id="{00000000-0008-0000-0B00-000006000000}"/>
            </a:ext>
          </a:extLst>
        </xdr:cNvPr>
        <xdr:cNvSpPr/>
      </xdr:nvSpPr>
      <xdr:spPr>
        <a:xfrm>
          <a:off x="5648325" y="2857500"/>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114300</xdr:colOff>
      <xdr:row>11</xdr:row>
      <xdr:rowOff>57150</xdr:rowOff>
    </xdr:from>
    <xdr:to>
      <xdr:col>7</xdr:col>
      <xdr:colOff>933450</xdr:colOff>
      <xdr:row>11</xdr:row>
      <xdr:rowOff>409575</xdr:rowOff>
    </xdr:to>
    <xdr:sp macro="" textlink="">
      <xdr:nvSpPr>
        <xdr:cNvPr id="7" name="Curved Down Ribbon 6">
          <a:hlinkClick xmlns:r="http://schemas.openxmlformats.org/officeDocument/2006/relationships" r:id="rId6"/>
          <a:extLst>
            <a:ext uri="{FF2B5EF4-FFF2-40B4-BE49-F238E27FC236}">
              <a16:creationId xmlns="" xmlns:a16="http://schemas.microsoft.com/office/drawing/2014/main" id="{00000000-0008-0000-0B00-000007000000}"/>
            </a:ext>
          </a:extLst>
        </xdr:cNvPr>
        <xdr:cNvSpPr/>
      </xdr:nvSpPr>
      <xdr:spPr>
        <a:xfrm>
          <a:off x="5600700" y="3333750"/>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114300</xdr:colOff>
      <xdr:row>12</xdr:row>
      <xdr:rowOff>85725</xdr:rowOff>
    </xdr:from>
    <xdr:to>
      <xdr:col>7</xdr:col>
      <xdr:colOff>933450</xdr:colOff>
      <xdr:row>12</xdr:row>
      <xdr:rowOff>438150</xdr:rowOff>
    </xdr:to>
    <xdr:sp macro="" textlink="">
      <xdr:nvSpPr>
        <xdr:cNvPr id="8" name="Curved Down Ribbon 7">
          <a:hlinkClick xmlns:r="http://schemas.openxmlformats.org/officeDocument/2006/relationships" r:id="rId7"/>
          <a:extLst>
            <a:ext uri="{FF2B5EF4-FFF2-40B4-BE49-F238E27FC236}">
              <a16:creationId xmlns="" xmlns:a16="http://schemas.microsoft.com/office/drawing/2014/main" id="{00000000-0008-0000-0B00-000008000000}"/>
            </a:ext>
          </a:extLst>
        </xdr:cNvPr>
        <xdr:cNvSpPr/>
      </xdr:nvSpPr>
      <xdr:spPr>
        <a:xfrm>
          <a:off x="5600700" y="3829050"/>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180975</xdr:colOff>
      <xdr:row>13</xdr:row>
      <xdr:rowOff>76200</xdr:rowOff>
    </xdr:from>
    <xdr:to>
      <xdr:col>7</xdr:col>
      <xdr:colOff>1000125</xdr:colOff>
      <xdr:row>13</xdr:row>
      <xdr:rowOff>428625</xdr:rowOff>
    </xdr:to>
    <xdr:sp macro="" textlink="">
      <xdr:nvSpPr>
        <xdr:cNvPr id="9" name="Curved Down Ribbon 8">
          <a:hlinkClick xmlns:r="http://schemas.openxmlformats.org/officeDocument/2006/relationships" r:id="rId8"/>
          <a:extLst>
            <a:ext uri="{FF2B5EF4-FFF2-40B4-BE49-F238E27FC236}">
              <a16:creationId xmlns="" xmlns:a16="http://schemas.microsoft.com/office/drawing/2014/main" id="{00000000-0008-0000-0B00-000009000000}"/>
            </a:ext>
          </a:extLst>
        </xdr:cNvPr>
        <xdr:cNvSpPr/>
      </xdr:nvSpPr>
      <xdr:spPr>
        <a:xfrm>
          <a:off x="5667375" y="4286250"/>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190500</xdr:colOff>
      <xdr:row>14</xdr:row>
      <xdr:rowOff>57150</xdr:rowOff>
    </xdr:from>
    <xdr:to>
      <xdr:col>7</xdr:col>
      <xdr:colOff>1009650</xdr:colOff>
      <xdr:row>14</xdr:row>
      <xdr:rowOff>409575</xdr:rowOff>
    </xdr:to>
    <xdr:sp macro="" textlink="">
      <xdr:nvSpPr>
        <xdr:cNvPr id="10" name="Curved Down Ribbon 9">
          <a:hlinkClick xmlns:r="http://schemas.openxmlformats.org/officeDocument/2006/relationships" r:id="rId9"/>
          <a:extLst>
            <a:ext uri="{FF2B5EF4-FFF2-40B4-BE49-F238E27FC236}">
              <a16:creationId xmlns="" xmlns:a16="http://schemas.microsoft.com/office/drawing/2014/main" id="{00000000-0008-0000-0B00-00000A000000}"/>
            </a:ext>
          </a:extLst>
        </xdr:cNvPr>
        <xdr:cNvSpPr/>
      </xdr:nvSpPr>
      <xdr:spPr>
        <a:xfrm>
          <a:off x="5676900" y="4733925"/>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123825</xdr:colOff>
      <xdr:row>15</xdr:row>
      <xdr:rowOff>66675</xdr:rowOff>
    </xdr:from>
    <xdr:to>
      <xdr:col>7</xdr:col>
      <xdr:colOff>942975</xdr:colOff>
      <xdr:row>15</xdr:row>
      <xdr:rowOff>419100</xdr:rowOff>
    </xdr:to>
    <xdr:sp macro="" textlink="">
      <xdr:nvSpPr>
        <xdr:cNvPr id="11" name="Curved Down Ribbon 10">
          <a:hlinkClick xmlns:r="http://schemas.openxmlformats.org/officeDocument/2006/relationships" r:id="rId10"/>
          <a:extLst>
            <a:ext uri="{FF2B5EF4-FFF2-40B4-BE49-F238E27FC236}">
              <a16:creationId xmlns="" xmlns:a16="http://schemas.microsoft.com/office/drawing/2014/main" id="{00000000-0008-0000-0B00-00000B000000}"/>
            </a:ext>
          </a:extLst>
        </xdr:cNvPr>
        <xdr:cNvSpPr/>
      </xdr:nvSpPr>
      <xdr:spPr>
        <a:xfrm>
          <a:off x="5610225" y="5210175"/>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152400</xdr:colOff>
      <xdr:row>8</xdr:row>
      <xdr:rowOff>66675</xdr:rowOff>
    </xdr:from>
    <xdr:to>
      <xdr:col>7</xdr:col>
      <xdr:colOff>971550</xdr:colOff>
      <xdr:row>8</xdr:row>
      <xdr:rowOff>419100</xdr:rowOff>
    </xdr:to>
    <xdr:sp macro="" textlink="">
      <xdr:nvSpPr>
        <xdr:cNvPr id="12" name="Curved Down Ribbon 11">
          <a:hlinkClick xmlns:r="http://schemas.openxmlformats.org/officeDocument/2006/relationships" r:id="rId11"/>
          <a:extLst>
            <a:ext uri="{FF2B5EF4-FFF2-40B4-BE49-F238E27FC236}">
              <a16:creationId xmlns="" xmlns:a16="http://schemas.microsoft.com/office/drawing/2014/main" id="{00000000-0008-0000-0B00-00000B000000}"/>
            </a:ext>
          </a:extLst>
        </xdr:cNvPr>
        <xdr:cNvSpPr/>
      </xdr:nvSpPr>
      <xdr:spPr>
        <a:xfrm>
          <a:off x="5638800" y="3343275"/>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152400</xdr:colOff>
      <xdr:row>7</xdr:row>
      <xdr:rowOff>85725</xdr:rowOff>
    </xdr:from>
    <xdr:to>
      <xdr:col>7</xdr:col>
      <xdr:colOff>971550</xdr:colOff>
      <xdr:row>7</xdr:row>
      <xdr:rowOff>438150</xdr:rowOff>
    </xdr:to>
    <xdr:sp macro="" textlink="">
      <xdr:nvSpPr>
        <xdr:cNvPr id="13" name="Curved Down Ribbon 12">
          <a:hlinkClick xmlns:r="http://schemas.openxmlformats.org/officeDocument/2006/relationships" r:id="rId12"/>
          <a:extLst>
            <a:ext uri="{FF2B5EF4-FFF2-40B4-BE49-F238E27FC236}">
              <a16:creationId xmlns="" xmlns:a16="http://schemas.microsoft.com/office/drawing/2014/main" id="{00000000-0008-0000-0B00-00000B000000}"/>
            </a:ext>
          </a:extLst>
        </xdr:cNvPr>
        <xdr:cNvSpPr/>
      </xdr:nvSpPr>
      <xdr:spPr>
        <a:xfrm>
          <a:off x="5638800" y="2895600"/>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123825</xdr:colOff>
      <xdr:row>9</xdr:row>
      <xdr:rowOff>38100</xdr:rowOff>
    </xdr:from>
    <xdr:to>
      <xdr:col>7</xdr:col>
      <xdr:colOff>942975</xdr:colOff>
      <xdr:row>9</xdr:row>
      <xdr:rowOff>390525</xdr:rowOff>
    </xdr:to>
    <xdr:sp macro="" textlink="">
      <xdr:nvSpPr>
        <xdr:cNvPr id="14" name="Curved Down Ribbon 13">
          <a:hlinkClick xmlns:r="http://schemas.openxmlformats.org/officeDocument/2006/relationships" r:id="rId13"/>
          <a:extLst>
            <a:ext uri="{FF2B5EF4-FFF2-40B4-BE49-F238E27FC236}">
              <a16:creationId xmlns="" xmlns:a16="http://schemas.microsoft.com/office/drawing/2014/main" id="{00000000-0008-0000-0B00-00000B000000}"/>
            </a:ext>
          </a:extLst>
        </xdr:cNvPr>
        <xdr:cNvSpPr/>
      </xdr:nvSpPr>
      <xdr:spPr>
        <a:xfrm>
          <a:off x="5610225" y="3781425"/>
          <a:ext cx="819150" cy="352425"/>
        </a:xfrm>
        <a:prstGeom prst="ellipseRibbon">
          <a:avLst>
            <a:gd name="adj1" fmla="val 25000"/>
            <a:gd name="adj2" fmla="val 50000"/>
            <a:gd name="adj3" fmla="val 22845"/>
          </a:avLst>
        </a:prstGeom>
      </xdr:spPr>
      <xdr:style>
        <a:lnRef idx="0">
          <a:schemeClr val="accent2"/>
        </a:lnRef>
        <a:fillRef idx="3">
          <a:schemeClr val="accent2"/>
        </a:fillRef>
        <a:effectRef idx="3">
          <a:schemeClr val="accent2"/>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9</xdr:col>
      <xdr:colOff>0</xdr:colOff>
      <xdr:row>6</xdr:row>
      <xdr:rowOff>0</xdr:rowOff>
    </xdr:from>
    <xdr:to>
      <xdr:col>11</xdr:col>
      <xdr:colOff>314325</xdr:colOff>
      <xdr:row>8</xdr:row>
      <xdr:rowOff>190499</xdr:rowOff>
    </xdr:to>
    <xdr:sp macro="" textlink="">
      <xdr:nvSpPr>
        <xdr:cNvPr id="17" name="Oval 16">
          <a:hlinkClick xmlns:r="http://schemas.openxmlformats.org/officeDocument/2006/relationships" r:id="rId1"/>
          <a:extLst>
            <a:ext uri="{FF2B5EF4-FFF2-40B4-BE49-F238E27FC236}">
              <a16:creationId xmlns="" xmlns:a16="http://schemas.microsoft.com/office/drawing/2014/main" id="{00000000-0008-0000-0C00-000011000000}"/>
            </a:ext>
          </a:extLst>
        </xdr:cNvPr>
        <xdr:cNvSpPr/>
      </xdr:nvSpPr>
      <xdr:spPr>
        <a:xfrm>
          <a:off x="6819900" y="20955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7</xdr:col>
      <xdr:colOff>123826</xdr:colOff>
      <xdr:row>4</xdr:row>
      <xdr:rowOff>28574</xdr:rowOff>
    </xdr:from>
    <xdr:to>
      <xdr:col>7</xdr:col>
      <xdr:colOff>933450</xdr:colOff>
      <xdr:row>4</xdr:row>
      <xdr:rowOff>409575</xdr:rowOff>
    </xdr:to>
    <xdr:sp macro="" textlink="">
      <xdr:nvSpPr>
        <xdr:cNvPr id="18" name="6-Point Star 17">
          <a:hlinkClick xmlns:r="http://schemas.openxmlformats.org/officeDocument/2006/relationships" r:id="rId2"/>
          <a:extLst>
            <a:ext uri="{FF2B5EF4-FFF2-40B4-BE49-F238E27FC236}">
              <a16:creationId xmlns="" xmlns:a16="http://schemas.microsoft.com/office/drawing/2014/main" id="{00000000-0008-0000-0C00-000012000000}"/>
            </a:ext>
          </a:extLst>
        </xdr:cNvPr>
        <xdr:cNvSpPr/>
      </xdr:nvSpPr>
      <xdr:spPr>
        <a:xfrm>
          <a:off x="5610226" y="1438274"/>
          <a:ext cx="809624" cy="381001"/>
        </a:xfrm>
        <a:prstGeom prst="star6">
          <a:avLst>
            <a:gd name="adj" fmla="val 28868"/>
            <a:gd name="hf" fmla="val 115470"/>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133351</xdr:colOff>
      <xdr:row>5</xdr:row>
      <xdr:rowOff>47624</xdr:rowOff>
    </xdr:from>
    <xdr:to>
      <xdr:col>7</xdr:col>
      <xdr:colOff>942975</xdr:colOff>
      <xdr:row>5</xdr:row>
      <xdr:rowOff>428625</xdr:rowOff>
    </xdr:to>
    <xdr:sp macro="" textlink="">
      <xdr:nvSpPr>
        <xdr:cNvPr id="4" name="6-Point Star 3">
          <a:hlinkClick xmlns:r="http://schemas.openxmlformats.org/officeDocument/2006/relationships" r:id="rId3"/>
          <a:extLst>
            <a:ext uri="{FF2B5EF4-FFF2-40B4-BE49-F238E27FC236}">
              <a16:creationId xmlns="" xmlns:a16="http://schemas.microsoft.com/office/drawing/2014/main" id="{00000000-0008-0000-0C00-000004000000}"/>
            </a:ext>
          </a:extLst>
        </xdr:cNvPr>
        <xdr:cNvSpPr/>
      </xdr:nvSpPr>
      <xdr:spPr>
        <a:xfrm>
          <a:off x="5619751" y="1924049"/>
          <a:ext cx="809624" cy="381001"/>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161926</xdr:colOff>
      <xdr:row>6</xdr:row>
      <xdr:rowOff>19049</xdr:rowOff>
    </xdr:from>
    <xdr:to>
      <xdr:col>7</xdr:col>
      <xdr:colOff>971550</xdr:colOff>
      <xdr:row>6</xdr:row>
      <xdr:rowOff>400050</xdr:rowOff>
    </xdr:to>
    <xdr:sp macro="" textlink="">
      <xdr:nvSpPr>
        <xdr:cNvPr id="5" name="6-Point Star 4">
          <a:hlinkClick xmlns:r="http://schemas.openxmlformats.org/officeDocument/2006/relationships" r:id="rId4"/>
          <a:extLst>
            <a:ext uri="{FF2B5EF4-FFF2-40B4-BE49-F238E27FC236}">
              <a16:creationId xmlns="" xmlns:a16="http://schemas.microsoft.com/office/drawing/2014/main" id="{00000000-0008-0000-0C00-000005000000}"/>
            </a:ext>
          </a:extLst>
        </xdr:cNvPr>
        <xdr:cNvSpPr/>
      </xdr:nvSpPr>
      <xdr:spPr>
        <a:xfrm>
          <a:off x="5648326" y="2362199"/>
          <a:ext cx="809624" cy="381001"/>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142876</xdr:colOff>
      <xdr:row>6</xdr:row>
      <xdr:rowOff>466724</xdr:rowOff>
    </xdr:from>
    <xdr:to>
      <xdr:col>7</xdr:col>
      <xdr:colOff>952500</xdr:colOff>
      <xdr:row>7</xdr:row>
      <xdr:rowOff>381000</xdr:rowOff>
    </xdr:to>
    <xdr:sp macro="" textlink="">
      <xdr:nvSpPr>
        <xdr:cNvPr id="6" name="6-Point Star 5">
          <a:hlinkClick xmlns:r="http://schemas.openxmlformats.org/officeDocument/2006/relationships" r:id="rId5"/>
          <a:extLst>
            <a:ext uri="{FF2B5EF4-FFF2-40B4-BE49-F238E27FC236}">
              <a16:creationId xmlns="" xmlns:a16="http://schemas.microsoft.com/office/drawing/2014/main" id="{00000000-0008-0000-0C00-000006000000}"/>
            </a:ext>
          </a:extLst>
        </xdr:cNvPr>
        <xdr:cNvSpPr/>
      </xdr:nvSpPr>
      <xdr:spPr>
        <a:xfrm>
          <a:off x="5629276" y="2809874"/>
          <a:ext cx="809624" cy="381001"/>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152401</xdr:colOff>
      <xdr:row>8</xdr:row>
      <xdr:rowOff>19049</xdr:rowOff>
    </xdr:from>
    <xdr:to>
      <xdr:col>7</xdr:col>
      <xdr:colOff>962025</xdr:colOff>
      <xdr:row>8</xdr:row>
      <xdr:rowOff>400050</xdr:rowOff>
    </xdr:to>
    <xdr:sp macro="" textlink="">
      <xdr:nvSpPr>
        <xdr:cNvPr id="7" name="6-Point Star 6">
          <a:hlinkClick xmlns:r="http://schemas.openxmlformats.org/officeDocument/2006/relationships" r:id="rId6"/>
          <a:extLst>
            <a:ext uri="{FF2B5EF4-FFF2-40B4-BE49-F238E27FC236}">
              <a16:creationId xmlns="" xmlns:a16="http://schemas.microsoft.com/office/drawing/2014/main" id="{00000000-0008-0000-0C00-000007000000}"/>
            </a:ext>
          </a:extLst>
        </xdr:cNvPr>
        <xdr:cNvSpPr/>
      </xdr:nvSpPr>
      <xdr:spPr>
        <a:xfrm>
          <a:off x="5638801" y="3295649"/>
          <a:ext cx="809624" cy="381001"/>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180975</xdr:colOff>
      <xdr:row>9</xdr:row>
      <xdr:rowOff>0</xdr:rowOff>
    </xdr:from>
    <xdr:to>
      <xdr:col>7</xdr:col>
      <xdr:colOff>914400</xdr:colOff>
      <xdr:row>9</xdr:row>
      <xdr:rowOff>390525</xdr:rowOff>
    </xdr:to>
    <xdr:sp macro="" textlink="">
      <xdr:nvSpPr>
        <xdr:cNvPr id="8" name="6-Point Star 7">
          <a:hlinkClick xmlns:r="http://schemas.openxmlformats.org/officeDocument/2006/relationships" r:id="rId7"/>
          <a:extLst>
            <a:ext uri="{FF2B5EF4-FFF2-40B4-BE49-F238E27FC236}">
              <a16:creationId xmlns="" xmlns:a16="http://schemas.microsoft.com/office/drawing/2014/main" id="{00000000-0008-0000-0C00-000008000000}"/>
            </a:ext>
          </a:extLst>
        </xdr:cNvPr>
        <xdr:cNvSpPr/>
      </xdr:nvSpPr>
      <xdr:spPr>
        <a:xfrm>
          <a:off x="5667375" y="3743325"/>
          <a:ext cx="733425" cy="390525"/>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161925</xdr:colOff>
      <xdr:row>10</xdr:row>
      <xdr:rowOff>19050</xdr:rowOff>
    </xdr:from>
    <xdr:to>
      <xdr:col>7</xdr:col>
      <xdr:colOff>895350</xdr:colOff>
      <xdr:row>10</xdr:row>
      <xdr:rowOff>409575</xdr:rowOff>
    </xdr:to>
    <xdr:sp macro="" textlink="">
      <xdr:nvSpPr>
        <xdr:cNvPr id="9" name="6-Point Star 8">
          <a:hlinkClick xmlns:r="http://schemas.openxmlformats.org/officeDocument/2006/relationships" r:id="rId8"/>
          <a:extLst>
            <a:ext uri="{FF2B5EF4-FFF2-40B4-BE49-F238E27FC236}">
              <a16:creationId xmlns="" xmlns:a16="http://schemas.microsoft.com/office/drawing/2014/main" id="{00000000-0008-0000-0C00-000009000000}"/>
            </a:ext>
          </a:extLst>
        </xdr:cNvPr>
        <xdr:cNvSpPr/>
      </xdr:nvSpPr>
      <xdr:spPr>
        <a:xfrm>
          <a:off x="5648325" y="4229100"/>
          <a:ext cx="733425" cy="390525"/>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133350</xdr:colOff>
      <xdr:row>11</xdr:row>
      <xdr:rowOff>9525</xdr:rowOff>
    </xdr:from>
    <xdr:to>
      <xdr:col>7</xdr:col>
      <xdr:colOff>866775</xdr:colOff>
      <xdr:row>11</xdr:row>
      <xdr:rowOff>400050</xdr:rowOff>
    </xdr:to>
    <xdr:sp macro="" textlink="">
      <xdr:nvSpPr>
        <xdr:cNvPr id="10" name="6-Point Star 9">
          <a:hlinkClick xmlns:r="http://schemas.openxmlformats.org/officeDocument/2006/relationships" r:id="rId9"/>
          <a:extLst>
            <a:ext uri="{FF2B5EF4-FFF2-40B4-BE49-F238E27FC236}">
              <a16:creationId xmlns="" xmlns:a16="http://schemas.microsoft.com/office/drawing/2014/main" id="{00000000-0008-0000-0C00-00000A000000}"/>
            </a:ext>
          </a:extLst>
        </xdr:cNvPr>
        <xdr:cNvSpPr/>
      </xdr:nvSpPr>
      <xdr:spPr>
        <a:xfrm>
          <a:off x="5619750" y="4686300"/>
          <a:ext cx="733425" cy="390525"/>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171450</xdr:colOff>
      <xdr:row>12</xdr:row>
      <xdr:rowOff>47625</xdr:rowOff>
    </xdr:from>
    <xdr:to>
      <xdr:col>7</xdr:col>
      <xdr:colOff>904875</xdr:colOff>
      <xdr:row>12</xdr:row>
      <xdr:rowOff>438150</xdr:rowOff>
    </xdr:to>
    <xdr:sp macro="" textlink="">
      <xdr:nvSpPr>
        <xdr:cNvPr id="11" name="6-Point Star 10">
          <a:hlinkClick xmlns:r="http://schemas.openxmlformats.org/officeDocument/2006/relationships" r:id="rId10"/>
          <a:extLst>
            <a:ext uri="{FF2B5EF4-FFF2-40B4-BE49-F238E27FC236}">
              <a16:creationId xmlns="" xmlns:a16="http://schemas.microsoft.com/office/drawing/2014/main" id="{00000000-0008-0000-0C00-00000B000000}"/>
            </a:ext>
          </a:extLst>
        </xdr:cNvPr>
        <xdr:cNvSpPr/>
      </xdr:nvSpPr>
      <xdr:spPr>
        <a:xfrm>
          <a:off x="5657850" y="5191125"/>
          <a:ext cx="733425" cy="390525"/>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123825</xdr:colOff>
      <xdr:row>13</xdr:row>
      <xdr:rowOff>28575</xdr:rowOff>
    </xdr:from>
    <xdr:to>
      <xdr:col>7</xdr:col>
      <xdr:colOff>857250</xdr:colOff>
      <xdr:row>13</xdr:row>
      <xdr:rowOff>419100</xdr:rowOff>
    </xdr:to>
    <xdr:sp macro="" textlink="">
      <xdr:nvSpPr>
        <xdr:cNvPr id="12" name="6-Point Star 11">
          <a:hlinkClick xmlns:r="http://schemas.openxmlformats.org/officeDocument/2006/relationships" r:id="rId11"/>
          <a:extLst>
            <a:ext uri="{FF2B5EF4-FFF2-40B4-BE49-F238E27FC236}">
              <a16:creationId xmlns="" xmlns:a16="http://schemas.microsoft.com/office/drawing/2014/main" id="{00000000-0008-0000-0C00-00000C000000}"/>
            </a:ext>
          </a:extLst>
        </xdr:cNvPr>
        <xdr:cNvSpPr/>
      </xdr:nvSpPr>
      <xdr:spPr>
        <a:xfrm>
          <a:off x="5610225" y="5638800"/>
          <a:ext cx="733425" cy="390525"/>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104775</xdr:colOff>
      <xdr:row>14</xdr:row>
      <xdr:rowOff>38100</xdr:rowOff>
    </xdr:from>
    <xdr:to>
      <xdr:col>7</xdr:col>
      <xdr:colOff>838200</xdr:colOff>
      <xdr:row>14</xdr:row>
      <xdr:rowOff>428625</xdr:rowOff>
    </xdr:to>
    <xdr:sp macro="" textlink="">
      <xdr:nvSpPr>
        <xdr:cNvPr id="13" name="6-Point Star 12">
          <a:hlinkClick xmlns:r="http://schemas.openxmlformats.org/officeDocument/2006/relationships" r:id="rId12"/>
          <a:extLst>
            <a:ext uri="{FF2B5EF4-FFF2-40B4-BE49-F238E27FC236}">
              <a16:creationId xmlns="" xmlns:a16="http://schemas.microsoft.com/office/drawing/2014/main" id="{00000000-0008-0000-0C00-00000D000000}"/>
            </a:ext>
          </a:extLst>
        </xdr:cNvPr>
        <xdr:cNvSpPr/>
      </xdr:nvSpPr>
      <xdr:spPr>
        <a:xfrm>
          <a:off x="5591175" y="6115050"/>
          <a:ext cx="733425" cy="390525"/>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104775</xdr:colOff>
      <xdr:row>15</xdr:row>
      <xdr:rowOff>38100</xdr:rowOff>
    </xdr:from>
    <xdr:to>
      <xdr:col>7</xdr:col>
      <xdr:colOff>838200</xdr:colOff>
      <xdr:row>15</xdr:row>
      <xdr:rowOff>428625</xdr:rowOff>
    </xdr:to>
    <xdr:sp macro="" textlink="">
      <xdr:nvSpPr>
        <xdr:cNvPr id="14" name="6-Point Star 13">
          <a:hlinkClick xmlns:r="http://schemas.openxmlformats.org/officeDocument/2006/relationships" r:id="rId13"/>
          <a:extLst>
            <a:ext uri="{FF2B5EF4-FFF2-40B4-BE49-F238E27FC236}">
              <a16:creationId xmlns="" xmlns:a16="http://schemas.microsoft.com/office/drawing/2014/main" id="{00000000-0008-0000-0C00-00000E000000}"/>
            </a:ext>
          </a:extLst>
        </xdr:cNvPr>
        <xdr:cNvSpPr/>
      </xdr:nvSpPr>
      <xdr:spPr>
        <a:xfrm>
          <a:off x="5591175" y="6581775"/>
          <a:ext cx="733425" cy="390525"/>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114300</xdr:colOff>
      <xdr:row>16</xdr:row>
      <xdr:rowOff>19050</xdr:rowOff>
    </xdr:from>
    <xdr:to>
      <xdr:col>7</xdr:col>
      <xdr:colOff>847725</xdr:colOff>
      <xdr:row>16</xdr:row>
      <xdr:rowOff>409575</xdr:rowOff>
    </xdr:to>
    <xdr:sp macro="" textlink="">
      <xdr:nvSpPr>
        <xdr:cNvPr id="15" name="6-Point Star 14">
          <a:hlinkClick xmlns:r="http://schemas.openxmlformats.org/officeDocument/2006/relationships" r:id="rId14"/>
          <a:extLst>
            <a:ext uri="{FF2B5EF4-FFF2-40B4-BE49-F238E27FC236}">
              <a16:creationId xmlns="" xmlns:a16="http://schemas.microsoft.com/office/drawing/2014/main" id="{00000000-0008-0000-0C00-00000F000000}"/>
            </a:ext>
          </a:extLst>
        </xdr:cNvPr>
        <xdr:cNvSpPr/>
      </xdr:nvSpPr>
      <xdr:spPr>
        <a:xfrm>
          <a:off x="5600700" y="7029450"/>
          <a:ext cx="733425" cy="390525"/>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twoCellAnchor>
    <xdr:from>
      <xdr:col>7</xdr:col>
      <xdr:colOff>95250</xdr:colOff>
      <xdr:row>17</xdr:row>
      <xdr:rowOff>19050</xdr:rowOff>
    </xdr:from>
    <xdr:to>
      <xdr:col>7</xdr:col>
      <xdr:colOff>828675</xdr:colOff>
      <xdr:row>17</xdr:row>
      <xdr:rowOff>409575</xdr:rowOff>
    </xdr:to>
    <xdr:sp macro="" textlink="">
      <xdr:nvSpPr>
        <xdr:cNvPr id="16" name="6-Point Star 15">
          <a:hlinkClick xmlns:r="http://schemas.openxmlformats.org/officeDocument/2006/relationships" r:id="rId15"/>
          <a:extLst>
            <a:ext uri="{FF2B5EF4-FFF2-40B4-BE49-F238E27FC236}">
              <a16:creationId xmlns="" xmlns:a16="http://schemas.microsoft.com/office/drawing/2014/main" id="{00000000-0008-0000-0C00-000010000000}"/>
            </a:ext>
          </a:extLst>
        </xdr:cNvPr>
        <xdr:cNvSpPr/>
      </xdr:nvSpPr>
      <xdr:spPr>
        <a:xfrm>
          <a:off x="5581650" y="7496175"/>
          <a:ext cx="733425" cy="390525"/>
        </a:xfrm>
        <a:prstGeom prst="star6">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endParaRPr lang="en-US" sz="1100">
            <a:solidFill>
              <a:schemeClr val="lt1"/>
            </a:solidFill>
            <a:latin typeface="Times New Roman" pitchFamily="18" charset="0"/>
            <a:ea typeface="+mn-ea"/>
            <a:cs typeface="Times New Roman" pitchFamily="18" charset="0"/>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9</xdr:col>
      <xdr:colOff>504825</xdr:colOff>
      <xdr:row>3</xdr:row>
      <xdr:rowOff>323850</xdr:rowOff>
    </xdr:from>
    <xdr:to>
      <xdr:col>11</xdr:col>
      <xdr:colOff>485775</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0D00-000002000000}"/>
            </a:ext>
          </a:extLst>
        </xdr:cNvPr>
        <xdr:cNvSpPr/>
      </xdr:nvSpPr>
      <xdr:spPr>
        <a:xfrm>
          <a:off x="7162800" y="1352550"/>
          <a:ext cx="1200150" cy="89534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9</xdr:col>
      <xdr:colOff>352424</xdr:colOff>
      <xdr:row>4</xdr:row>
      <xdr:rowOff>0</xdr:rowOff>
    </xdr:from>
    <xdr:to>
      <xdr:col>12</xdr:col>
      <xdr:colOff>152399</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0E00-000002000000}"/>
            </a:ext>
          </a:extLst>
        </xdr:cNvPr>
        <xdr:cNvSpPr/>
      </xdr:nvSpPr>
      <xdr:spPr>
        <a:xfrm>
          <a:off x="6705599" y="1371600"/>
          <a:ext cx="162877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0</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7267575" y="14287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10</xdr:col>
      <xdr:colOff>0</xdr:colOff>
      <xdr:row>3</xdr:row>
      <xdr:rowOff>0</xdr:rowOff>
    </xdr:from>
    <xdr:to>
      <xdr:col>12</xdr:col>
      <xdr:colOff>314325</xdr:colOff>
      <xdr:row>4</xdr:row>
      <xdr:rowOff>533399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0F00-000002000000}"/>
            </a:ext>
          </a:extLst>
        </xdr:cNvPr>
        <xdr:cNvSpPr/>
      </xdr:nvSpPr>
      <xdr:spPr>
        <a:xfrm>
          <a:off x="7267575" y="13906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314325</xdr:colOff>
      <xdr:row>4</xdr:row>
      <xdr:rowOff>876299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000-000002000000}"/>
            </a:ext>
          </a:extLst>
        </xdr:cNvPr>
        <xdr:cNvSpPr/>
      </xdr:nvSpPr>
      <xdr:spPr>
        <a:xfrm>
          <a:off x="7267575" y="23907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314325</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7267575" y="14287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142875</xdr:colOff>
      <xdr:row>0</xdr:row>
      <xdr:rowOff>114300</xdr:rowOff>
    </xdr:from>
    <xdr:to>
      <xdr:col>26</xdr:col>
      <xdr:colOff>310817</xdr:colOff>
      <xdr:row>3</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11125200" y="114300"/>
          <a:ext cx="1387142" cy="7715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314325</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7267575" y="14287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314325</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7267575" y="14287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314325</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7267575" y="14287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314325</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7267575" y="14287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314325</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7267575" y="14287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314325</xdr:colOff>
      <xdr:row>6</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100-000002000000}"/>
            </a:ext>
          </a:extLst>
        </xdr:cNvPr>
        <xdr:cNvSpPr/>
      </xdr:nvSpPr>
      <xdr:spPr>
        <a:xfrm>
          <a:off x="7267575" y="142875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8</xdr:col>
      <xdr:colOff>152400</xdr:colOff>
      <xdr:row>3</xdr:row>
      <xdr:rowOff>104775</xdr:rowOff>
    </xdr:from>
    <xdr:to>
      <xdr:col>11</xdr:col>
      <xdr:colOff>9525</xdr:colOff>
      <xdr:row>5</xdr:row>
      <xdr:rowOff>161925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200-000002000000}"/>
            </a:ext>
          </a:extLst>
        </xdr:cNvPr>
        <xdr:cNvSpPr/>
      </xdr:nvSpPr>
      <xdr:spPr>
        <a:xfrm>
          <a:off x="6819900" y="904875"/>
          <a:ext cx="1276350" cy="6286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9</xdr:col>
      <xdr:colOff>571500</xdr:colOff>
      <xdr:row>0</xdr:row>
      <xdr:rowOff>219075</xdr:rowOff>
    </xdr:from>
    <xdr:to>
      <xdr:col>11</xdr:col>
      <xdr:colOff>552450</xdr:colOff>
      <xdr:row>2</xdr:row>
      <xdr:rowOff>95250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500-000002000000}"/>
            </a:ext>
          </a:extLst>
        </xdr:cNvPr>
        <xdr:cNvSpPr/>
      </xdr:nvSpPr>
      <xdr:spPr>
        <a:xfrm>
          <a:off x="7286625" y="4000500"/>
          <a:ext cx="1200150" cy="7048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7</xdr:col>
      <xdr:colOff>57149</xdr:colOff>
      <xdr:row>3</xdr:row>
      <xdr:rowOff>0</xdr:rowOff>
    </xdr:from>
    <xdr:to>
      <xdr:col>9</xdr:col>
      <xdr:colOff>142874</xdr:colOff>
      <xdr:row>5</xdr:row>
      <xdr:rowOff>161925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300-000002000000}"/>
            </a:ext>
          </a:extLst>
        </xdr:cNvPr>
        <xdr:cNvSpPr/>
      </xdr:nvSpPr>
      <xdr:spPr>
        <a:xfrm>
          <a:off x="6781799" y="1028700"/>
          <a:ext cx="1304925" cy="8477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9</xdr:col>
      <xdr:colOff>266700</xdr:colOff>
      <xdr:row>1</xdr:row>
      <xdr:rowOff>304800</xdr:rowOff>
    </xdr:from>
    <xdr:to>
      <xdr:col>11</xdr:col>
      <xdr:colOff>523875</xdr:colOff>
      <xdr:row>3</xdr:row>
      <xdr:rowOff>561975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400-000002000000}"/>
            </a:ext>
          </a:extLst>
        </xdr:cNvPr>
        <xdr:cNvSpPr/>
      </xdr:nvSpPr>
      <xdr:spPr>
        <a:xfrm>
          <a:off x="6981825" y="647700"/>
          <a:ext cx="1476375" cy="9429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142875</xdr:colOff>
      <xdr:row>0</xdr:row>
      <xdr:rowOff>114300</xdr:rowOff>
    </xdr:from>
    <xdr:to>
      <xdr:col>25</xdr:col>
      <xdr:colOff>310817</xdr:colOff>
      <xdr:row>3</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10125075" y="114300"/>
          <a:ext cx="1387142" cy="100965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9</xdr:col>
      <xdr:colOff>352426</xdr:colOff>
      <xdr:row>3</xdr:row>
      <xdr:rowOff>95250</xdr:rowOff>
    </xdr:from>
    <xdr:to>
      <xdr:col>12</xdr:col>
      <xdr:colOff>38100</xdr:colOff>
      <xdr:row>5</xdr:row>
      <xdr:rowOff>190499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600-000002000000}"/>
            </a:ext>
          </a:extLst>
        </xdr:cNvPr>
        <xdr:cNvSpPr/>
      </xdr:nvSpPr>
      <xdr:spPr>
        <a:xfrm>
          <a:off x="7010401" y="1200150"/>
          <a:ext cx="1514474" cy="78104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10</xdr:col>
      <xdr:colOff>0</xdr:colOff>
      <xdr:row>1</xdr:row>
      <xdr:rowOff>219075</xdr:rowOff>
    </xdr:from>
    <xdr:to>
      <xdr:col>12</xdr:col>
      <xdr:colOff>228600</xdr:colOff>
      <xdr:row>5</xdr:row>
      <xdr:rowOff>76199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6886575" y="4572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10</xdr:col>
      <xdr:colOff>923925</xdr:colOff>
      <xdr:row>15</xdr:row>
      <xdr:rowOff>104775</xdr:rowOff>
    </xdr:from>
    <xdr:to>
      <xdr:col>13</xdr:col>
      <xdr:colOff>533400</xdr:colOff>
      <xdr:row>18</xdr:row>
      <xdr:rowOff>209550</xdr:rowOff>
    </xdr:to>
    <xdr:sp macro="" textlink="">
      <xdr:nvSpPr>
        <xdr:cNvPr id="3" name="Left Arrow 2">
          <a:extLst>
            <a:ext uri="{FF2B5EF4-FFF2-40B4-BE49-F238E27FC236}">
              <a16:creationId xmlns="" xmlns:a16="http://schemas.microsoft.com/office/drawing/2014/main" id="{00000000-0008-0000-1700-000003000000}"/>
            </a:ext>
          </a:extLst>
        </xdr:cNvPr>
        <xdr:cNvSpPr/>
      </xdr:nvSpPr>
      <xdr:spPr>
        <a:xfrm>
          <a:off x="9467850" y="3505200"/>
          <a:ext cx="1771650" cy="819150"/>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SELECT</a:t>
          </a:r>
          <a:r>
            <a:rPr lang="en-US" sz="1100" baseline="0">
              <a:solidFill>
                <a:schemeClr val="lt1"/>
              </a:solidFill>
              <a:latin typeface="Times New Roman" pitchFamily="18" charset="0"/>
              <a:ea typeface="+mn-ea"/>
              <a:cs typeface="Times New Roman" pitchFamily="18" charset="0"/>
            </a:rPr>
            <a:t>  DROP DOWN</a:t>
          </a:r>
          <a:endParaRPr lang="en-US" sz="1100">
            <a:solidFill>
              <a:schemeClr val="lt1"/>
            </a:solidFill>
            <a:latin typeface="Times New Roman" pitchFamily="18" charset="0"/>
            <a:ea typeface="+mn-ea"/>
            <a:cs typeface="Times New Roman" pitchFamily="18" charset="0"/>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12</xdr:col>
      <xdr:colOff>447675</xdr:colOff>
      <xdr:row>5</xdr:row>
      <xdr:rowOff>66675</xdr:rowOff>
    </xdr:from>
    <xdr:to>
      <xdr:col>15</xdr:col>
      <xdr:colOff>152400</xdr:colOff>
      <xdr:row>8</xdr:row>
      <xdr:rowOff>66674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800-000002000000}"/>
            </a:ext>
          </a:extLst>
        </xdr:cNvPr>
        <xdr:cNvSpPr/>
      </xdr:nvSpPr>
      <xdr:spPr>
        <a:xfrm>
          <a:off x="6753225" y="1257300"/>
          <a:ext cx="1533525" cy="619124"/>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12</xdr:col>
      <xdr:colOff>0</xdr:colOff>
      <xdr:row>17</xdr:row>
      <xdr:rowOff>0</xdr:rowOff>
    </xdr:from>
    <xdr:to>
      <xdr:col>14</xdr:col>
      <xdr:colOff>390525</xdr:colOff>
      <xdr:row>20</xdr:row>
      <xdr:rowOff>104775</xdr:rowOff>
    </xdr:to>
    <xdr:sp macro="" textlink="">
      <xdr:nvSpPr>
        <xdr:cNvPr id="3" name="Left Arrow 2">
          <a:extLst>
            <a:ext uri="{FF2B5EF4-FFF2-40B4-BE49-F238E27FC236}">
              <a16:creationId xmlns="" xmlns:a16="http://schemas.microsoft.com/office/drawing/2014/main" id="{00000000-0008-0000-1800-000003000000}"/>
            </a:ext>
          </a:extLst>
        </xdr:cNvPr>
        <xdr:cNvSpPr/>
      </xdr:nvSpPr>
      <xdr:spPr>
        <a:xfrm>
          <a:off x="6305550" y="4086225"/>
          <a:ext cx="1609725" cy="819150"/>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SELECT</a:t>
          </a:r>
          <a:r>
            <a:rPr lang="en-US" sz="1100" baseline="0">
              <a:solidFill>
                <a:schemeClr val="lt1"/>
              </a:solidFill>
              <a:latin typeface="Times New Roman" pitchFamily="18" charset="0"/>
              <a:ea typeface="+mn-ea"/>
              <a:cs typeface="Times New Roman" pitchFamily="18" charset="0"/>
            </a:rPr>
            <a:t>  DROP DOWN</a:t>
          </a:r>
          <a:endParaRPr lang="en-US" sz="1100">
            <a:solidFill>
              <a:schemeClr val="lt1"/>
            </a:solidFill>
            <a:latin typeface="Times New Roman" pitchFamily="18" charset="0"/>
            <a:ea typeface="+mn-ea"/>
            <a:cs typeface="Times New Roman" pitchFamily="18" charset="0"/>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11</xdr:col>
      <xdr:colOff>0</xdr:colOff>
      <xdr:row>3</xdr:row>
      <xdr:rowOff>0</xdr:rowOff>
    </xdr:from>
    <xdr:to>
      <xdr:col>13</xdr:col>
      <xdr:colOff>314325</xdr:colOff>
      <xdr:row>7</xdr:row>
      <xdr:rowOff>47624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900-000002000000}"/>
            </a:ext>
          </a:extLst>
        </xdr:cNvPr>
        <xdr:cNvSpPr/>
      </xdr:nvSpPr>
      <xdr:spPr>
        <a:xfrm>
          <a:off x="6972300" y="9810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11</xdr:col>
      <xdr:colOff>0</xdr:colOff>
      <xdr:row>15</xdr:row>
      <xdr:rowOff>0</xdr:rowOff>
    </xdr:from>
    <xdr:to>
      <xdr:col>13</xdr:col>
      <xdr:colOff>390525</xdr:colOff>
      <xdr:row>18</xdr:row>
      <xdr:rowOff>0</xdr:rowOff>
    </xdr:to>
    <xdr:sp macro="" textlink="">
      <xdr:nvSpPr>
        <xdr:cNvPr id="3" name="Left Arrow 2">
          <a:extLst>
            <a:ext uri="{FF2B5EF4-FFF2-40B4-BE49-F238E27FC236}">
              <a16:creationId xmlns="" xmlns:a16="http://schemas.microsoft.com/office/drawing/2014/main" id="{00000000-0008-0000-1900-000003000000}"/>
            </a:ext>
          </a:extLst>
        </xdr:cNvPr>
        <xdr:cNvSpPr/>
      </xdr:nvSpPr>
      <xdr:spPr>
        <a:xfrm>
          <a:off x="6972300" y="3581400"/>
          <a:ext cx="1609725" cy="819150"/>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SELECT</a:t>
          </a:r>
          <a:r>
            <a:rPr lang="en-US" sz="1100" baseline="0">
              <a:solidFill>
                <a:schemeClr val="lt1"/>
              </a:solidFill>
              <a:latin typeface="Times New Roman" pitchFamily="18" charset="0"/>
              <a:ea typeface="+mn-ea"/>
              <a:cs typeface="Times New Roman" pitchFamily="18" charset="0"/>
            </a:rPr>
            <a:t>  DROP DOWN</a:t>
          </a:r>
          <a:endParaRPr lang="en-US" sz="1100">
            <a:solidFill>
              <a:schemeClr val="lt1"/>
            </a:solidFill>
            <a:latin typeface="Times New Roman" pitchFamily="18" charset="0"/>
            <a:ea typeface="+mn-ea"/>
            <a:cs typeface="Times New Roman" pitchFamily="18" charset="0"/>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8</xdr:col>
      <xdr:colOff>542925</xdr:colOff>
      <xdr:row>2</xdr:row>
      <xdr:rowOff>114300</xdr:rowOff>
    </xdr:from>
    <xdr:to>
      <xdr:col>10</xdr:col>
      <xdr:colOff>247650</xdr:colOff>
      <xdr:row>5</xdr:row>
      <xdr:rowOff>180974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B00-000002000000}"/>
            </a:ext>
          </a:extLst>
        </xdr:cNvPr>
        <xdr:cNvSpPr/>
      </xdr:nvSpPr>
      <xdr:spPr>
        <a:xfrm>
          <a:off x="6410325" y="6477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7</xdr:col>
      <xdr:colOff>161925</xdr:colOff>
      <xdr:row>1</xdr:row>
      <xdr:rowOff>9525</xdr:rowOff>
    </xdr:from>
    <xdr:to>
      <xdr:col>9</xdr:col>
      <xdr:colOff>333375</xdr:colOff>
      <xdr:row>3</xdr:row>
      <xdr:rowOff>209550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C00-000002000000}"/>
            </a:ext>
          </a:extLst>
        </xdr:cNvPr>
        <xdr:cNvSpPr/>
      </xdr:nvSpPr>
      <xdr:spPr>
        <a:xfrm>
          <a:off x="5915025" y="200025"/>
          <a:ext cx="1047750" cy="7239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7</xdr:col>
      <xdr:colOff>161926</xdr:colOff>
      <xdr:row>1</xdr:row>
      <xdr:rowOff>9525</xdr:rowOff>
    </xdr:from>
    <xdr:to>
      <xdr:col>8</xdr:col>
      <xdr:colOff>800100</xdr:colOff>
      <xdr:row>3</xdr:row>
      <xdr:rowOff>209550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D00-000002000000}"/>
            </a:ext>
          </a:extLst>
        </xdr:cNvPr>
        <xdr:cNvSpPr/>
      </xdr:nvSpPr>
      <xdr:spPr>
        <a:xfrm>
          <a:off x="5915026" y="200025"/>
          <a:ext cx="1390649" cy="7239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11</xdr:col>
      <xdr:colOff>438150</xdr:colOff>
      <xdr:row>3</xdr:row>
      <xdr:rowOff>152399</xdr:rowOff>
    </xdr:from>
    <xdr:to>
      <xdr:col>13</xdr:col>
      <xdr:colOff>457199</xdr:colOff>
      <xdr:row>3</xdr:row>
      <xdr:rowOff>981074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D00-000002000000}"/>
            </a:ext>
          </a:extLst>
        </xdr:cNvPr>
        <xdr:cNvSpPr/>
      </xdr:nvSpPr>
      <xdr:spPr>
        <a:xfrm>
          <a:off x="7658100" y="942974"/>
          <a:ext cx="1200149" cy="82867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8</xdr:col>
      <xdr:colOff>276225</xdr:colOff>
      <xdr:row>3</xdr:row>
      <xdr:rowOff>276225</xdr:rowOff>
    </xdr:from>
    <xdr:to>
      <xdr:col>9</xdr:col>
      <xdr:colOff>1304925</xdr:colOff>
      <xdr:row>7</xdr:row>
      <xdr:rowOff>142874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A00-000002000000}"/>
            </a:ext>
          </a:extLst>
        </xdr:cNvPr>
        <xdr:cNvSpPr/>
      </xdr:nvSpPr>
      <xdr:spPr>
        <a:xfrm>
          <a:off x="6638925" y="9906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10</xdr:col>
      <xdr:colOff>133350</xdr:colOff>
      <xdr:row>17</xdr:row>
      <xdr:rowOff>85725</xdr:rowOff>
    </xdr:from>
    <xdr:to>
      <xdr:col>13</xdr:col>
      <xdr:colOff>371475</xdr:colOff>
      <xdr:row>22</xdr:row>
      <xdr:rowOff>38100</xdr:rowOff>
    </xdr:to>
    <xdr:sp macro="" textlink="">
      <xdr:nvSpPr>
        <xdr:cNvPr id="3" name="Left Arrow 2">
          <a:extLst>
            <a:ext uri="{FF2B5EF4-FFF2-40B4-BE49-F238E27FC236}">
              <a16:creationId xmlns="" xmlns:a16="http://schemas.microsoft.com/office/drawing/2014/main" id="{00000000-0008-0000-1A00-000003000000}"/>
            </a:ext>
          </a:extLst>
        </xdr:cNvPr>
        <xdr:cNvSpPr/>
      </xdr:nvSpPr>
      <xdr:spPr>
        <a:xfrm>
          <a:off x="8582025" y="3990975"/>
          <a:ext cx="2066925" cy="1143000"/>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100">
              <a:solidFill>
                <a:schemeClr val="lt1"/>
              </a:solidFill>
              <a:latin typeface="Times New Roman" pitchFamily="18" charset="0"/>
              <a:ea typeface="+mn-ea"/>
              <a:cs typeface="Times New Roman" pitchFamily="18" charset="0"/>
            </a:rPr>
            <a:t>SELECT</a:t>
          </a:r>
          <a:r>
            <a:rPr lang="en-US" sz="1100" baseline="0">
              <a:solidFill>
                <a:schemeClr val="lt1"/>
              </a:solidFill>
              <a:latin typeface="Times New Roman" pitchFamily="18" charset="0"/>
              <a:ea typeface="+mn-ea"/>
              <a:cs typeface="Times New Roman" pitchFamily="18" charset="0"/>
            </a:rPr>
            <a:t>  DROP DOWN</a:t>
          </a:r>
          <a:endParaRPr lang="en-US" sz="1100">
            <a:solidFill>
              <a:schemeClr val="lt1"/>
            </a:solidFill>
            <a:latin typeface="Times New Roman" pitchFamily="18" charset="0"/>
            <a:ea typeface="+mn-ea"/>
            <a:cs typeface="Times New Roman" pitchFamily="18" charset="0"/>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8</xdr:col>
      <xdr:colOff>323850</xdr:colOff>
      <xdr:row>3</xdr:row>
      <xdr:rowOff>0</xdr:rowOff>
    </xdr:from>
    <xdr:to>
      <xdr:col>9</xdr:col>
      <xdr:colOff>200025</xdr:colOff>
      <xdr:row>6</xdr:row>
      <xdr:rowOff>47624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900-000002000000}"/>
            </a:ext>
          </a:extLst>
        </xdr:cNvPr>
        <xdr:cNvSpPr/>
      </xdr:nvSpPr>
      <xdr:spPr>
        <a:xfrm>
          <a:off x="7048500" y="762000"/>
          <a:ext cx="1323975" cy="714374"/>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142875</xdr:colOff>
      <xdr:row>0</xdr:row>
      <xdr:rowOff>114300</xdr:rowOff>
    </xdr:from>
    <xdr:to>
      <xdr:col>25</xdr:col>
      <xdr:colOff>310817</xdr:colOff>
      <xdr:row>3</xdr:row>
      <xdr:rowOff>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5600-000002000000}"/>
            </a:ext>
          </a:extLst>
        </xdr:cNvPr>
        <xdr:cNvSpPr/>
      </xdr:nvSpPr>
      <xdr:spPr>
        <a:xfrm>
          <a:off x="9420225" y="114300"/>
          <a:ext cx="1387142" cy="10763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5</xdr:col>
      <xdr:colOff>257175</xdr:colOff>
      <xdr:row>1</xdr:row>
      <xdr:rowOff>85725</xdr:rowOff>
    </xdr:from>
    <xdr:to>
      <xdr:col>5</xdr:col>
      <xdr:colOff>1714501</xdr:colOff>
      <xdr:row>4</xdr:row>
      <xdr:rowOff>66675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E00-000002000000}"/>
            </a:ext>
          </a:extLst>
        </xdr:cNvPr>
        <xdr:cNvSpPr/>
      </xdr:nvSpPr>
      <xdr:spPr>
        <a:xfrm>
          <a:off x="7324725" y="323850"/>
          <a:ext cx="1457326" cy="8477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6</xdr:col>
      <xdr:colOff>438150</xdr:colOff>
      <xdr:row>9</xdr:row>
      <xdr:rowOff>66675</xdr:rowOff>
    </xdr:from>
    <xdr:to>
      <xdr:col>9</xdr:col>
      <xdr:colOff>142875</xdr:colOff>
      <xdr:row>11</xdr:row>
      <xdr:rowOff>314324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F00-000002000000}"/>
            </a:ext>
          </a:extLst>
        </xdr:cNvPr>
        <xdr:cNvSpPr/>
      </xdr:nvSpPr>
      <xdr:spPr>
        <a:xfrm>
          <a:off x="6429375" y="25050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8</xdr:col>
      <xdr:colOff>0</xdr:colOff>
      <xdr:row>4</xdr:row>
      <xdr:rowOff>0</xdr:rowOff>
    </xdr:from>
    <xdr:to>
      <xdr:col>10</xdr:col>
      <xdr:colOff>314325</xdr:colOff>
      <xdr:row>6</xdr:row>
      <xdr:rowOff>266699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000-000002000000}"/>
            </a:ext>
          </a:extLst>
        </xdr:cNvPr>
        <xdr:cNvSpPr/>
      </xdr:nvSpPr>
      <xdr:spPr>
        <a:xfrm>
          <a:off x="6477000" y="12192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10</xdr:col>
      <xdr:colOff>390525</xdr:colOff>
      <xdr:row>3</xdr:row>
      <xdr:rowOff>76200</xdr:rowOff>
    </xdr:from>
    <xdr:to>
      <xdr:col>13</xdr:col>
      <xdr:colOff>95250</xdr:colOff>
      <xdr:row>6</xdr:row>
      <xdr:rowOff>9524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100-000002000000}"/>
            </a:ext>
          </a:extLst>
        </xdr:cNvPr>
        <xdr:cNvSpPr/>
      </xdr:nvSpPr>
      <xdr:spPr>
        <a:xfrm>
          <a:off x="6648450" y="107632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7</xdr:col>
      <xdr:colOff>57150</xdr:colOff>
      <xdr:row>0</xdr:row>
      <xdr:rowOff>123825</xdr:rowOff>
    </xdr:from>
    <xdr:to>
      <xdr:col>9</xdr:col>
      <xdr:colOff>371475</xdr:colOff>
      <xdr:row>2</xdr:row>
      <xdr:rowOff>295275</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200-000002000000}"/>
            </a:ext>
          </a:extLst>
        </xdr:cNvPr>
        <xdr:cNvSpPr/>
      </xdr:nvSpPr>
      <xdr:spPr>
        <a:xfrm>
          <a:off x="6610350" y="123825"/>
          <a:ext cx="1533525" cy="6477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9</xdr:col>
      <xdr:colOff>95250</xdr:colOff>
      <xdr:row>5</xdr:row>
      <xdr:rowOff>66675</xdr:rowOff>
    </xdr:from>
    <xdr:to>
      <xdr:col>10</xdr:col>
      <xdr:colOff>971550</xdr:colOff>
      <xdr:row>7</xdr:row>
      <xdr:rowOff>133350</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300-000002000000}"/>
            </a:ext>
          </a:extLst>
        </xdr:cNvPr>
        <xdr:cNvSpPr/>
      </xdr:nvSpPr>
      <xdr:spPr>
        <a:xfrm>
          <a:off x="7010400" y="1095375"/>
          <a:ext cx="1209675" cy="581025"/>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9</xdr:col>
      <xdr:colOff>114300</xdr:colOff>
      <xdr:row>1</xdr:row>
      <xdr:rowOff>133351</xdr:rowOff>
    </xdr:from>
    <xdr:to>
      <xdr:col>11</xdr:col>
      <xdr:colOff>428625</xdr:colOff>
      <xdr:row>3</xdr:row>
      <xdr:rowOff>276226</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400-000002000000}"/>
            </a:ext>
          </a:extLst>
        </xdr:cNvPr>
        <xdr:cNvSpPr/>
      </xdr:nvSpPr>
      <xdr:spPr>
        <a:xfrm>
          <a:off x="6619875" y="390526"/>
          <a:ext cx="1533525" cy="609600"/>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10</xdr:col>
      <xdr:colOff>0</xdr:colOff>
      <xdr:row>3</xdr:row>
      <xdr:rowOff>0</xdr:rowOff>
    </xdr:from>
    <xdr:to>
      <xdr:col>12</xdr:col>
      <xdr:colOff>314325</xdr:colOff>
      <xdr:row>6</xdr:row>
      <xdr:rowOff>76199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500-000002000000}"/>
            </a:ext>
          </a:extLst>
        </xdr:cNvPr>
        <xdr:cNvSpPr/>
      </xdr:nvSpPr>
      <xdr:spPr>
        <a:xfrm>
          <a:off x="7334250" y="8001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12</xdr:col>
      <xdr:colOff>0</xdr:colOff>
      <xdr:row>3</xdr:row>
      <xdr:rowOff>0</xdr:rowOff>
    </xdr:from>
    <xdr:to>
      <xdr:col>14</xdr:col>
      <xdr:colOff>314325</xdr:colOff>
      <xdr:row>3</xdr:row>
      <xdr:rowOff>876299</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2600-000002000000}"/>
            </a:ext>
          </a:extLst>
        </xdr:cNvPr>
        <xdr:cNvSpPr/>
      </xdr:nvSpPr>
      <xdr:spPr>
        <a:xfrm>
          <a:off x="7667625" y="447675"/>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twoCellAnchor>
    <xdr:from>
      <xdr:col>10</xdr:col>
      <xdr:colOff>495300</xdr:colOff>
      <xdr:row>9</xdr:row>
      <xdr:rowOff>28575</xdr:rowOff>
    </xdr:from>
    <xdr:to>
      <xdr:col>15</xdr:col>
      <xdr:colOff>457200</xdr:colOff>
      <xdr:row>13</xdr:row>
      <xdr:rowOff>57150</xdr:rowOff>
    </xdr:to>
    <xdr:sp macro="" textlink="">
      <xdr:nvSpPr>
        <xdr:cNvPr id="3" name="Left Arrow 2"/>
        <xdr:cNvSpPr/>
      </xdr:nvSpPr>
      <xdr:spPr>
        <a:xfrm>
          <a:off x="6943725" y="4105275"/>
          <a:ext cx="3009900" cy="657225"/>
        </a:xfrm>
        <a:prstGeom prst="leftArrow">
          <a:avLst/>
        </a:prstGeom>
      </xdr:spPr>
      <xdr:style>
        <a:lnRef idx="0">
          <a:schemeClr val="accent4"/>
        </a:lnRef>
        <a:fillRef idx="3">
          <a:schemeClr val="accent4"/>
        </a:fillRef>
        <a:effectRef idx="3">
          <a:schemeClr val="accent4"/>
        </a:effectRef>
        <a:fontRef idx="minor">
          <a:schemeClr val="lt1"/>
        </a:fontRef>
      </xdr:style>
      <xdr:txBody>
        <a:bodyPr rtlCol="0" anchor="ctr"/>
        <a:lstStyle/>
        <a:p>
          <a:pPr marL="0" indent="0" algn="l"/>
          <a:r>
            <a:rPr lang="en-US" sz="1200">
              <a:solidFill>
                <a:schemeClr val="lt1"/>
              </a:solidFill>
              <a:latin typeface="DevLys 010" pitchFamily="2" charset="0"/>
              <a:ea typeface="+mn-ea"/>
              <a:cs typeface="Times New Roman" pitchFamily="18" charset="0"/>
            </a:rPr>
            <a:t>aftl jks dh t:jr ugha gks mls gkbZM dj ysosaA</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8</xdr:col>
      <xdr:colOff>542925</xdr:colOff>
      <xdr:row>2</xdr:row>
      <xdr:rowOff>114300</xdr:rowOff>
    </xdr:from>
    <xdr:to>
      <xdr:col>11</xdr:col>
      <xdr:colOff>247650</xdr:colOff>
      <xdr:row>5</xdr:row>
      <xdr:rowOff>180974</xdr:rowOff>
    </xdr:to>
    <xdr:sp macro="" textlink="">
      <xdr:nvSpPr>
        <xdr:cNvPr id="2" name="Oval 1">
          <a:hlinkClick xmlns:r="http://schemas.openxmlformats.org/officeDocument/2006/relationships" r:id="rId1"/>
          <a:extLst>
            <a:ext uri="{FF2B5EF4-FFF2-40B4-BE49-F238E27FC236}">
              <a16:creationId xmlns="" xmlns:a16="http://schemas.microsoft.com/office/drawing/2014/main" id="{00000000-0008-0000-1B00-000002000000}"/>
            </a:ext>
          </a:extLst>
        </xdr:cNvPr>
        <xdr:cNvSpPr/>
      </xdr:nvSpPr>
      <xdr:spPr>
        <a:xfrm>
          <a:off x="6410325" y="647700"/>
          <a:ext cx="1533525" cy="876299"/>
        </a:xfrm>
        <a:prstGeom prst="ellipse">
          <a:avLst/>
        </a:prstGeom>
      </xdr:spPr>
      <xdr:style>
        <a:lnRef idx="0">
          <a:schemeClr val="accent6"/>
        </a:lnRef>
        <a:fillRef idx="3">
          <a:schemeClr val="accent6"/>
        </a:fillRef>
        <a:effectRef idx="3">
          <a:schemeClr val="accent6"/>
        </a:effectRef>
        <a:fontRef idx="minor">
          <a:schemeClr val="lt1"/>
        </a:fontRef>
      </xdr:style>
      <xdr:txBody>
        <a:bodyPr rtlCol="0" anchor="ctr"/>
        <a:lstStyle/>
        <a:p>
          <a:pPr algn="ctr"/>
          <a:r>
            <a:rPr lang="en-US" sz="2000">
              <a:latin typeface="DevLys 010 " pitchFamily="2" charset="0"/>
            </a:rPr>
            <a:t>ekLVj 'khV</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INCOME%20TAX%202020-21/IT%20SOFTWEAR%202020-21/ALL-STAFF-INCOMETAX-CALCULATION-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INCOME%20TAX%202020-21/IT%20SOFTWEAR%202020-21/&#2310;&#2351;&#2325;&#2352;-&#2327;&#2339;&#2344;&#2366;-&#2346;&#2381;&#2352;&#2346;&#2340;&#2381;&#2352;-2020-21-Incometax-Calculation-2020-21-By-Parmanand-Meghwal-Sr-Teach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esktop/GURUDEV%20HANUMANJI%20DATE%2010.03.2021/INCOME%20TAX%20SOFTWEAR%20BLS%2012.03.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JAI%20SHRI%20RAM%20SOWFTER%20FROM/March%20Due%20Salary.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STER SHEET"/>
      <sheetName val="GA 55"/>
      <sheetName val="Other Deduction"/>
      <sheetName val="Tax Calculation (Old)"/>
      <sheetName val="Tax Calculation (New)"/>
      <sheetName val="HRA Receipt"/>
    </sheetNames>
    <sheetDataSet>
      <sheetData sheetId="0">
        <row r="7">
          <cell r="A7">
            <v>3</v>
          </cell>
        </row>
        <row r="8">
          <cell r="A8">
            <v>4</v>
          </cell>
        </row>
        <row r="9">
          <cell r="A9">
            <v>5</v>
          </cell>
        </row>
        <row r="10">
          <cell r="A10">
            <v>6</v>
          </cell>
        </row>
        <row r="11">
          <cell r="A11">
            <v>7</v>
          </cell>
        </row>
        <row r="12">
          <cell r="A12">
            <v>8</v>
          </cell>
        </row>
        <row r="13">
          <cell r="A13">
            <v>9</v>
          </cell>
        </row>
        <row r="14">
          <cell r="A14">
            <v>10</v>
          </cell>
        </row>
        <row r="15">
          <cell r="A15">
            <v>11</v>
          </cell>
        </row>
        <row r="16">
          <cell r="A16">
            <v>12</v>
          </cell>
        </row>
        <row r="17">
          <cell r="A17">
            <v>13</v>
          </cell>
        </row>
        <row r="18">
          <cell r="A18">
            <v>14</v>
          </cell>
        </row>
        <row r="19">
          <cell r="A19">
            <v>15</v>
          </cell>
        </row>
        <row r="20">
          <cell r="A20">
            <v>16</v>
          </cell>
        </row>
        <row r="21">
          <cell r="A21">
            <v>17</v>
          </cell>
        </row>
        <row r="22">
          <cell r="A22">
            <v>18</v>
          </cell>
        </row>
        <row r="23">
          <cell r="A23">
            <v>19</v>
          </cell>
        </row>
        <row r="24">
          <cell r="A24">
            <v>20</v>
          </cell>
        </row>
      </sheetData>
      <sheetData sheetId="1">
        <row r="10">
          <cell r="C10" t="str">
            <v>NAME :</v>
          </cell>
          <cell r="D10" t="str">
            <v>PARMANAND MEGHWAL</v>
          </cell>
          <cell r="I10" t="str">
            <v>DESIGNATION</v>
          </cell>
          <cell r="O10" t="str">
            <v>SR TEACHER</v>
          </cell>
          <cell r="T10" t="str">
            <v>PAN:</v>
          </cell>
          <cell r="V10" t="str">
            <v>ASQPM6311G</v>
          </cell>
          <cell r="AB10" t="str">
            <v>TAN:</v>
          </cell>
          <cell r="AD10" t="str">
            <v>JDHR04285B</v>
          </cell>
        </row>
        <row r="12">
          <cell r="D12" t="str">
            <v>Basic Pay</v>
          </cell>
          <cell r="O12" t="str">
            <v>Emp. C.Pen.F.</v>
          </cell>
        </row>
        <row r="14">
          <cell r="X14">
            <v>0</v>
          </cell>
        </row>
        <row r="15">
          <cell r="U15">
            <v>0</v>
          </cell>
          <cell r="X15">
            <v>0</v>
          </cell>
        </row>
        <row r="16">
          <cell r="X16">
            <v>0</v>
          </cell>
        </row>
        <row r="17">
          <cell r="X17">
            <v>0</v>
          </cell>
        </row>
        <row r="18">
          <cell r="X18">
            <v>0</v>
          </cell>
        </row>
        <row r="19">
          <cell r="X19">
            <v>0</v>
          </cell>
        </row>
        <row r="20">
          <cell r="X20">
            <v>0</v>
          </cell>
        </row>
        <row r="21">
          <cell r="X21">
            <v>0</v>
          </cell>
        </row>
        <row r="22">
          <cell r="X22">
            <v>0</v>
          </cell>
        </row>
        <row r="23">
          <cell r="X23">
            <v>0</v>
          </cell>
        </row>
        <row r="24">
          <cell r="X24">
            <v>0</v>
          </cell>
        </row>
        <row r="34">
          <cell r="X34">
            <v>0</v>
          </cell>
        </row>
      </sheetData>
      <sheetData sheetId="2">
        <row r="4">
          <cell r="D4" t="str">
            <v>18- vU; vk; ¼,Q Mh ij C;kt] vU; C;kt ;k vU; L=ks+= ls vk; vkfn dk ;ksx½</v>
          </cell>
        </row>
        <row r="5">
          <cell r="A5" t="str">
            <v xml:space="preserve">3- O;o;k; dj /kkjk 16 ¼iii½ ds vUrxrZ </v>
          </cell>
          <cell r="D5" t="str">
            <v>19- vU; tek jkf'k ¼/kkjk 80 lh ds vUrxZr½</v>
          </cell>
        </row>
        <row r="6">
          <cell r="A6" t="str">
            <v>4- x`g lEifr ls izkIr fdjk;k &amp; vk;</v>
          </cell>
          <cell r="D6" t="str">
            <v>20- /kkjk 80CCC - isa'ku Iyku gsrq va'knku ¼,u-ih-,l- ds avykok½</v>
          </cell>
        </row>
        <row r="7">
          <cell r="A7" t="str">
            <v xml:space="preserve">5- x`gdj </v>
          </cell>
          <cell r="D7" t="str">
            <v>21- /kkjk 80CCD(1B) -uohu isa'ku ;kstuk esa vfrfjDr va'knku ¼vf/kdre :- 50]000½</v>
          </cell>
        </row>
        <row r="8">
          <cell r="A8" t="str">
            <v>6- x`g _.k fdLr ewy ¼tks osru ls ugha dkVk x;k½</v>
          </cell>
        </row>
        <row r="9">
          <cell r="A9" t="str">
            <v>7- x`g _.k fdLr C;kt ¼tks osru ls ugha dkVk x;k½</v>
          </cell>
          <cell r="D9" t="str">
            <v>23- /kkjk 80DD - fodykax vkfJrksa ds fpfdRlk mipkj¼vf/kdre 75000] 80% fodykaxrk 125000½</v>
          </cell>
        </row>
        <row r="10">
          <cell r="D10" t="str">
            <v>24- /kkjk 80DDB - fof'k"V jksxksa ds mipkj gsrq dVkSrh ¼lkekU; 40000] ofj"B ukxfjd 1 yk[k½</v>
          </cell>
        </row>
        <row r="11">
          <cell r="A11" t="str">
            <v>9- ih-,y-vkbZ- (PLI)</v>
          </cell>
          <cell r="D11" t="str">
            <v>25- /kkjk 80E - mPp f'k{kk gsrq fy, _.k dk C;kt ¼/kkjk 80E½</v>
          </cell>
        </row>
        <row r="12">
          <cell r="A12" t="str">
            <v>10- V;w'ku Qhl (Tution Fees)</v>
          </cell>
          <cell r="D12" t="str">
            <v>26- /kkjk 80G - /kekZFkZ laLFkkvksa vkfn dks fn;s nku ¼d Js.kh 100% ,oa [k Js.kh 50%½</v>
          </cell>
        </row>
        <row r="13">
          <cell r="A13" t="str">
            <v>11- ;w- ,y- vkbZ- ih-@okf"kZd Iyku</v>
          </cell>
        </row>
        <row r="14">
          <cell r="A14" t="str">
            <v>12- jk"Vªh; cpr i= (NSC)</v>
          </cell>
          <cell r="D14" t="str">
            <v>28- /kkjk 80 GGA - vuqeksfnr oSKkfud]lkekftd]xzkeh.k fodkl vkfn gsrq fn;k x;k nku</v>
          </cell>
        </row>
        <row r="15">
          <cell r="A15" t="str">
            <v>13- jk"Vªh; cpr i= ij vnr C;kt</v>
          </cell>
          <cell r="D15" t="str">
            <v>29- bfDoVh fyad lsfoax Ldhe</v>
          </cell>
        </row>
        <row r="16">
          <cell r="A16" t="str">
            <v>14- yksd Hkfo"; fuf/k (PPF)</v>
          </cell>
          <cell r="D16" t="str">
            <v>30- LFkfxr okf"kZdh</v>
          </cell>
        </row>
        <row r="17">
          <cell r="A17" t="str">
            <v>15- jk"Vªh; cpr Ldhe</v>
          </cell>
          <cell r="D17" t="str">
            <v xml:space="preserve">31- jkgr /kkjk 89 ds rgr </v>
          </cell>
        </row>
        <row r="18">
          <cell r="A18" t="str">
            <v>16- lqdU;k le`f) ;kstuk (SSY)</v>
          </cell>
          <cell r="D18" t="str">
            <v>32- osru fcy ds vykok tek djk;k x;k aavk;dj (TDS)</v>
          </cell>
        </row>
        <row r="19">
          <cell r="A19" t="str">
            <v>Income Tax Payable</v>
          </cell>
          <cell r="D19">
            <v>19523</v>
          </cell>
        </row>
      </sheetData>
      <sheetData sheetId="3">
        <row r="33">
          <cell r="Q33">
            <v>0</v>
          </cell>
        </row>
      </sheetData>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ster Data"/>
      <sheetName val="Other Deduction"/>
      <sheetName val="Tax Calculation (Old)"/>
      <sheetName val="Tax Calculation (New)"/>
    </sheetNames>
    <sheetDataSet>
      <sheetData sheetId="0">
        <row r="2">
          <cell r="AB2" t="str">
            <v>No</v>
          </cell>
        </row>
      </sheetData>
      <sheetData sheetId="1">
        <row r="3">
          <cell r="D3" t="str">
            <v>17- cpr [kkrs dh tek jkf'k ij izkIr C;kt (80 TTA/80 TTB) gsrq</v>
          </cell>
        </row>
      </sheetData>
      <sheetData sheetId="2">
        <row r="30">
          <cell r="Q30">
            <v>90691</v>
          </cell>
        </row>
        <row r="50">
          <cell r="Q50">
            <v>10000</v>
          </cell>
        </row>
        <row r="66">
          <cell r="Q66">
            <v>0</v>
          </cell>
        </row>
      </sheetData>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LKULASION (2)"/>
      <sheetName val="GA 55 (2)"/>
      <sheetName val="HR CHUT (3)"/>
      <sheetName val="HR CHUT (2)"/>
      <sheetName val="FORM-16 (2)"/>
      <sheetName val="Sheet8 (2)"/>
      <sheetName val="JAI SHRI RAM"/>
      <sheetName val="HOW TO USE"/>
      <sheetName val="MASTER"/>
      <sheetName val="OTHER DEDUSTION"/>
      <sheetName val="GA 55"/>
      <sheetName val="CALCULATION"/>
      <sheetName val="HR CHUT"/>
      <sheetName val="FORM-16"/>
      <sheetName val="Sheet3"/>
      <sheetName val="Sheet4"/>
      <sheetName val="Sheet5"/>
      <sheetName val="Sheet6"/>
      <sheetName val="Sheet7"/>
      <sheetName val="Sheet1"/>
      <sheetName val="Sheet9"/>
      <sheetName val="Sheet11"/>
      <sheetName val="Sheet12"/>
      <sheetName val="Sheet13"/>
      <sheetName val="Sheet14"/>
      <sheetName val="Sheet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ster"/>
      <sheetName val="Arrear"/>
      <sheetName val="Order"/>
    </sheetNames>
    <sheetDataSet>
      <sheetData sheetId="0"/>
      <sheetData sheetId="1"/>
      <sheetData sheetId="2"/>
    </sheetDataSet>
  </externalBook>
</externalLink>
</file>

<file path=xl/tables/table1.xml><?xml version="1.0" encoding="utf-8"?>
<table xmlns="http://schemas.openxmlformats.org/spreadsheetml/2006/main" id="2" name="Table3" displayName="Table3" ref="B5:M17" totalsRowShown="0" headerRowDxfId="29" dataDxfId="27" headerRowBorderDxfId="28" tableBorderDxfId="26" totalsRowBorderDxfId="25">
  <tableColumns count="12">
    <tableColumn id="1" name="1" dataDxfId="24">
      <calculatedColumnFormula>'DEFER SALARY DEFFERENCE SHEET'!#REF!</calculatedColumnFormula>
    </tableColumn>
    <tableColumn id="2" name="2" dataDxfId="23">
      <calculatedColumnFormula>IF([4]Master!B5="","",[4]Master!B5)</calculatedColumnFormula>
    </tableColumn>
    <tableColumn id="3" name="3" dataDxfId="22">
      <calculatedColumnFormula>IF([4]Master!C5="","",[4]Master!C5)</calculatedColumnFormula>
    </tableColumn>
    <tableColumn id="4" name="4" dataDxfId="21">
      <calculatedColumnFormula>IF([4]Master!E5="","",[4]Master!E5)</calculatedColumnFormula>
    </tableColumn>
    <tableColumn id="5" name="5" dataDxfId="20">
      <calculatedColumnFormula>IF([4]Master!F5="","",[4]Master!F5)</calculatedColumnFormula>
    </tableColumn>
    <tableColumn id="6" name="6" dataDxfId="19">
      <calculatedColumnFormula>IF([4]Master!G5="","",[4]Master!G5)</calculatedColumnFormula>
    </tableColumn>
    <tableColumn id="7" name="7" dataDxfId="18">
      <calculatedColumnFormula>IF([4]Master!O5="Yes","",IF(G6="","",ROUND(G6*0.17,0)))</calculatedColumnFormula>
    </tableColumn>
    <tableColumn id="8" name="8" dataDxfId="17">
      <calculatedColumnFormula>IF([4]Master!O5="Yes","",IF(G6="","",IF([4]Master!J5=8%,ROUND(G6*0.08,0),IF([4]Master!J5=16%,ROUND(G6*0.16,0),""))))</calculatedColumnFormula>
    </tableColumn>
    <tableColumn id="9" name="9" dataDxfId="16">
      <calculatedColumnFormula>IF([4]Master!K5="","",[4]Master!K5)</calculatedColumnFormula>
    </tableColumn>
    <tableColumn id="10" name="10" dataDxfId="15">
      <calculatedColumnFormula>IF([4]Master!L5="","",[4]Master!L5)</calculatedColumnFormula>
    </tableColumn>
    <tableColumn id="11" name="11" dataDxfId="14">
      <calculatedColumnFormula>IF(SUM(Table3[[#This Row],[6]:[10]])=0,"",SUM(Table3[[#This Row],[6]:[10]]))</calculatedColumnFormula>
    </tableColumn>
    <tableColumn id="12" name="12" dataDxfId="13">
      <calculatedColumnFormula>IF(IF([4]Master!M5="","",[4]Master!M5)=0,"",IF([4]Master!M5="","",[4]Master!M5))</calculatedColumnFormula>
    </tableColumn>
  </tableColumns>
  <tableStyleInfo name="TableStyleLight21" showFirstColumn="0" showLastColumn="0" showRowStripes="0" showColumnStripes="0"/>
</table>
</file>

<file path=xl/tables/table2.xml><?xml version="1.0" encoding="utf-8"?>
<table xmlns="http://schemas.openxmlformats.org/spreadsheetml/2006/main" id="1" name="Table1" displayName="Table1" ref="A5:G40" totalsRowShown="0" headerRowDxfId="12" dataDxfId="10" headerRowBorderDxfId="11" tableBorderDxfId="9" totalsRowBorderDxfId="8">
  <tableColumns count="7">
    <tableColumn id="1" name="क्र.स." dataDxfId="7">
      <calculatedColumnFormula>MASTER!A8</calculatedColumnFormula>
    </tableColumn>
    <tableColumn id="2" name="नाम कर्मचारी" dataDxfId="6">
      <calculatedColumnFormula>MASTER!B8</calculatedColumnFormula>
    </tableColumn>
    <tableColumn id="3" name="पद" dataDxfId="5">
      <calculatedColumnFormula>MASTER!C8</calculatedColumnFormula>
    </tableColumn>
    <tableColumn id="4" name="वेतन आस्थगित (Deffered) दिवस" dataDxfId="4">
      <calculatedColumnFormula>IF([4]Master!H5="","",[4]Master!H5)</calculatedColumnFormula>
    </tableColumn>
    <tableColumn id="8" name="मूल वेतन" dataDxfId="3">
      <calculatedColumnFormula>MASTER!F8</calculatedColumnFormula>
    </tableColumn>
    <tableColumn id="6" name="मार्च 2020 में मिला वेतन" dataDxfId="2"/>
    <tableColumn id="7" name="वेतन (Deffered) जो मिलना है" dataDxfId="1">
      <calculatedColumnFormula>Table1[[#This Row],[मूल वेतन]]-Table1[[#This Row],[मार्च 2020 में मिला वेतन]]</calculatedColumnFormula>
    </tableColumn>
  </tableColumns>
  <tableStyleInfo name="TableStyleLight2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rtlCol="0" anchor="ctr"/>
      <a:lstStyle>
        <a:defPPr marL="0" indent="0" algn="l">
          <a:defRPr sz="1100">
            <a:solidFill>
              <a:schemeClr val="lt1"/>
            </a:solidFill>
            <a:latin typeface="Times New Roman" pitchFamily="18" charset="0"/>
            <a:ea typeface="+mn-ea"/>
            <a:cs typeface="Times New Roman" pitchFamily="18" charset="0"/>
          </a:defRPr>
        </a:defPPr>
      </a:lstStyle>
      <a:style>
        <a:lnRef idx="0">
          <a:schemeClr val="accent4"/>
        </a:lnRef>
        <a:fillRef idx="3">
          <a:schemeClr val="accent4"/>
        </a:fillRef>
        <a:effectRef idx="3">
          <a:schemeClr val="accent4"/>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drawing" Target="../drawings/drawing110.xml"/><Relationship Id="rId2" Type="http://schemas.openxmlformats.org/officeDocument/2006/relationships/printerSettings" Target="../printerSettings/printerSettings111.bin"/><Relationship Id="rId1" Type="http://schemas.openxmlformats.org/officeDocument/2006/relationships/hyperlink" Target="http://www.rajsevak.com/" TargetMode="Externa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drawing" Target="../drawings/drawing150.xml"/><Relationship Id="rId2" Type="http://schemas.openxmlformats.org/officeDocument/2006/relationships/printerSettings" Target="../printerSettings/printerSettings151.bin"/><Relationship Id="rId1" Type="http://schemas.openxmlformats.org/officeDocument/2006/relationships/hyperlink" Target="mailto:shekharhemlata@gmail.com" TargetMode="Externa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8.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rajteachers.net/" TargetMode="External"/></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0.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3" Type="http://schemas.openxmlformats.org/officeDocument/2006/relationships/drawing" Target="../drawings/drawing200.xml"/><Relationship Id="rId2" Type="http://schemas.openxmlformats.org/officeDocument/2006/relationships/printerSettings" Target="../printerSettings/printerSettings201.bin"/><Relationship Id="rId1" Type="http://schemas.openxmlformats.org/officeDocument/2006/relationships/hyperlink" Target="mailto:Nk=@%20Nk=k%20dk%20uke" TargetMode="External"/></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tabColor rgb="FF00B050"/>
  </sheetPr>
  <dimension ref="A1:AA16"/>
  <sheetViews>
    <sheetView workbookViewId="0">
      <selection activeCell="AA12" sqref="AA12"/>
    </sheetView>
  </sheetViews>
  <sheetFormatPr defaultRowHeight="12.75"/>
  <cols>
    <col min="1" max="1" width="2.7109375" style="139" customWidth="1"/>
    <col min="2" max="2" width="7.42578125" style="139" customWidth="1"/>
    <col min="3" max="3" width="3.5703125" style="139" customWidth="1"/>
    <col min="4" max="4" width="3.7109375" style="139" customWidth="1"/>
    <col min="5" max="5" width="3.28515625" style="139" customWidth="1"/>
    <col min="6" max="6" width="7" style="139" customWidth="1"/>
    <col min="7" max="7" width="6.28515625" style="139" customWidth="1"/>
    <col min="8" max="8" width="6.140625" style="139" customWidth="1"/>
    <col min="9" max="9" width="2.7109375" style="139" customWidth="1"/>
    <col min="10" max="10" width="7" style="139" customWidth="1"/>
    <col min="11" max="11" width="6" style="139" customWidth="1"/>
    <col min="12" max="12" width="6.28515625" style="139" customWidth="1"/>
    <col min="13" max="13" width="5.5703125" style="139" customWidth="1"/>
    <col min="14" max="14" width="2.7109375" style="139" customWidth="1"/>
    <col min="15" max="15" width="6.140625" style="139" customWidth="1"/>
    <col min="16" max="17" width="5.85546875" style="139" customWidth="1"/>
    <col min="18" max="18" width="5.28515625" style="139" customWidth="1"/>
    <col min="19" max="19" width="2.5703125" style="139" customWidth="1"/>
    <col min="20" max="20" width="6" style="139" customWidth="1"/>
    <col min="21" max="21" width="4.5703125" style="139" customWidth="1"/>
    <col min="22" max="22" width="6.140625" style="139" customWidth="1"/>
    <col min="23" max="23" width="5.42578125" style="139" customWidth="1"/>
    <col min="24" max="24" width="4.85546875" style="139" customWidth="1"/>
    <col min="25" max="25" width="6" style="139" customWidth="1"/>
    <col min="26" max="26" width="7" style="139" customWidth="1"/>
    <col min="27" max="27" width="10" style="139" customWidth="1"/>
    <col min="28" max="16384" width="9.140625" style="139"/>
  </cols>
  <sheetData>
    <row r="1" spans="1:27" ht="32.25" customHeight="1">
      <c r="A1" s="2197" t="str">
        <f>MASTER!C1</f>
        <v>ftyk f'k{kk vf/kdkjh</v>
      </c>
      <c r="B1" s="2197"/>
      <c r="C1" s="2197"/>
      <c r="D1" s="2197"/>
      <c r="E1" s="2197"/>
      <c r="F1" s="2197"/>
      <c r="G1" s="2197"/>
      <c r="H1" s="2197"/>
      <c r="I1" s="2197"/>
      <c r="J1" s="2197"/>
      <c r="K1" s="2197"/>
      <c r="L1" s="2197"/>
      <c r="M1" s="2197"/>
      <c r="N1" s="2197"/>
      <c r="O1" s="2197"/>
      <c r="P1" s="2197"/>
      <c r="Q1" s="2197"/>
      <c r="R1" s="2197"/>
      <c r="S1" s="2197"/>
      <c r="T1" s="2197"/>
      <c r="U1" s="2197"/>
      <c r="V1" s="2197"/>
      <c r="W1" s="2197"/>
      <c r="X1" s="2197"/>
      <c r="Y1" s="2197"/>
      <c r="Z1" s="2197"/>
    </row>
    <row r="2" spans="1:27" ht="23.25">
      <c r="A2" s="2197" t="s">
        <v>3237</v>
      </c>
      <c r="B2" s="2197"/>
      <c r="C2" s="2197"/>
      <c r="D2" s="2197"/>
      <c r="E2" s="2197"/>
      <c r="F2" s="2197"/>
      <c r="G2" s="2197"/>
      <c r="H2" s="2197"/>
      <c r="I2" s="2197"/>
      <c r="J2" s="2197"/>
      <c r="K2" s="2197"/>
      <c r="L2" s="2197"/>
      <c r="M2" s="2197"/>
      <c r="N2" s="2197"/>
      <c r="O2" s="2197"/>
      <c r="P2" s="2197"/>
      <c r="Q2" s="2197"/>
      <c r="R2" s="2197"/>
      <c r="S2" s="2197"/>
      <c r="T2" s="2197"/>
      <c r="U2" s="2197"/>
      <c r="V2" s="2197"/>
      <c r="W2" s="2197"/>
      <c r="X2" s="2197"/>
      <c r="Y2" s="2197"/>
      <c r="Z2" s="2197"/>
    </row>
    <row r="3" spans="1:27" ht="23.25">
      <c r="A3" s="2197" t="s">
        <v>3238</v>
      </c>
      <c r="B3" s="2197"/>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row>
    <row r="4" spans="1:27" ht="23.25">
      <c r="A4" s="1630"/>
      <c r="B4" s="2198" t="s">
        <v>3981</v>
      </c>
      <c r="C4" s="2198"/>
      <c r="D4" s="2198"/>
      <c r="E4" s="2198"/>
      <c r="F4" s="2198"/>
      <c r="G4" s="2198"/>
      <c r="H4" s="2198"/>
      <c r="I4" s="2198"/>
      <c r="J4" s="2198"/>
      <c r="K4" s="2198"/>
      <c r="L4" s="2198"/>
      <c r="M4" s="2198"/>
      <c r="N4" s="2198"/>
      <c r="O4" s="2198"/>
      <c r="P4" s="2198"/>
      <c r="Q4" s="2198"/>
      <c r="R4" s="2198"/>
      <c r="S4" s="2198"/>
      <c r="T4" s="2198"/>
      <c r="U4" s="2198"/>
      <c r="V4" s="2198"/>
      <c r="W4" s="2198"/>
      <c r="X4" s="1630"/>
      <c r="Y4" s="1630"/>
      <c r="Z4" s="1630"/>
    </row>
    <row r="5" spans="1:27">
      <c r="A5" s="2199" t="s">
        <v>3239</v>
      </c>
      <c r="B5" s="2199" t="s">
        <v>3240</v>
      </c>
      <c r="C5" s="2199" t="s">
        <v>3241</v>
      </c>
      <c r="D5" s="2199" t="s">
        <v>3242</v>
      </c>
      <c r="E5" s="2199" t="s">
        <v>3243</v>
      </c>
      <c r="F5" s="2199" t="s">
        <v>3244</v>
      </c>
      <c r="G5" s="2199"/>
      <c r="H5" s="2199"/>
      <c r="I5" s="2199"/>
      <c r="J5" s="2199"/>
      <c r="K5" s="2199" t="s">
        <v>3245</v>
      </c>
      <c r="L5" s="2199"/>
      <c r="M5" s="2199"/>
      <c r="N5" s="2199"/>
      <c r="O5" s="2199"/>
      <c r="P5" s="2199" t="s">
        <v>3246</v>
      </c>
      <c r="Q5" s="2199"/>
      <c r="R5" s="2199"/>
      <c r="S5" s="2199"/>
      <c r="T5" s="2199"/>
      <c r="U5" s="2199" t="s">
        <v>3247</v>
      </c>
      <c r="V5" s="2199"/>
      <c r="W5" s="2199"/>
      <c r="X5" s="2199"/>
      <c r="Y5" s="2199"/>
      <c r="Z5" s="2191" t="s">
        <v>3248</v>
      </c>
      <c r="AA5" s="2191" t="s">
        <v>3959</v>
      </c>
    </row>
    <row r="6" spans="1:27" ht="55.5" customHeight="1">
      <c r="A6" s="2199"/>
      <c r="B6" s="2199"/>
      <c r="C6" s="2199"/>
      <c r="D6" s="2199"/>
      <c r="E6" s="2199"/>
      <c r="F6" s="1631" t="s">
        <v>3249</v>
      </c>
      <c r="G6" s="1631" t="s">
        <v>3250</v>
      </c>
      <c r="H6" s="1631" t="s">
        <v>3251</v>
      </c>
      <c r="I6" s="1631" t="s">
        <v>3253</v>
      </c>
      <c r="J6" s="1631" t="s">
        <v>3254</v>
      </c>
      <c r="K6" s="1631" t="s">
        <v>3249</v>
      </c>
      <c r="L6" s="1631" t="s">
        <v>3250</v>
      </c>
      <c r="M6" s="1631" t="s">
        <v>3251</v>
      </c>
      <c r="N6" s="1631" t="s">
        <v>3253</v>
      </c>
      <c r="O6" s="1631" t="s">
        <v>3254</v>
      </c>
      <c r="P6" s="1631" t="s">
        <v>3249</v>
      </c>
      <c r="Q6" s="1631" t="s">
        <v>3250</v>
      </c>
      <c r="R6" s="1631" t="s">
        <v>3251</v>
      </c>
      <c r="S6" s="1631" t="s">
        <v>3253</v>
      </c>
      <c r="T6" s="1631" t="s">
        <v>3254</v>
      </c>
      <c r="U6" s="1631" t="s">
        <v>3255</v>
      </c>
      <c r="V6" s="1631" t="s">
        <v>3256</v>
      </c>
      <c r="W6" s="1631" t="s">
        <v>313</v>
      </c>
      <c r="X6" s="1626" t="s">
        <v>3980</v>
      </c>
      <c r="Y6" s="1631" t="s">
        <v>3254</v>
      </c>
      <c r="Z6" s="2192"/>
      <c r="AA6" s="2192"/>
    </row>
    <row r="7" spans="1:27" ht="15">
      <c r="A7" s="1625" t="s">
        <v>3258</v>
      </c>
      <c r="B7" s="1625" t="s">
        <v>3259</v>
      </c>
      <c r="C7" s="1625" t="s">
        <v>3260</v>
      </c>
      <c r="D7" s="1625" t="s">
        <v>3261</v>
      </c>
      <c r="E7" s="1625" t="s">
        <v>3262</v>
      </c>
      <c r="F7" s="1625" t="s">
        <v>3263</v>
      </c>
      <c r="G7" s="1625" t="s">
        <v>3264</v>
      </c>
      <c r="H7" s="1625" t="s">
        <v>3265</v>
      </c>
      <c r="I7" s="1625" t="s">
        <v>3267</v>
      </c>
      <c r="J7" s="1625" t="s">
        <v>3268</v>
      </c>
      <c r="K7" s="1625" t="s">
        <v>3269</v>
      </c>
      <c r="L7" s="1625" t="s">
        <v>3270</v>
      </c>
      <c r="M7" s="1625" t="s">
        <v>3271</v>
      </c>
      <c r="N7" s="1625" t="s">
        <v>3272</v>
      </c>
      <c r="O7" s="1625" t="s">
        <v>3230</v>
      </c>
      <c r="P7" s="1625" t="s">
        <v>3273</v>
      </c>
      <c r="Q7" s="1625" t="s">
        <v>3274</v>
      </c>
      <c r="R7" s="1625" t="s">
        <v>3275</v>
      </c>
      <c r="S7" s="1625" t="s">
        <v>3276</v>
      </c>
      <c r="T7" s="1625" t="s">
        <v>3277</v>
      </c>
      <c r="U7" s="1625" t="s">
        <v>3278</v>
      </c>
      <c r="V7" s="1625" t="s">
        <v>3279</v>
      </c>
      <c r="W7" s="1625" t="s">
        <v>3280</v>
      </c>
      <c r="X7" s="1625" t="s">
        <v>3281</v>
      </c>
      <c r="Y7" s="1625" t="s">
        <v>3282</v>
      </c>
      <c r="Z7" s="1625" t="s">
        <v>3283</v>
      </c>
      <c r="AA7" s="1614" t="s">
        <v>3279</v>
      </c>
    </row>
    <row r="8" spans="1:27" ht="63.75" customHeight="1">
      <c r="A8" s="1622">
        <f>MASTER!A23</f>
        <v>0</v>
      </c>
      <c r="B8" s="1633" t="s">
        <v>3986</v>
      </c>
      <c r="C8" s="1612">
        <f>MASTER!C31</f>
        <v>0</v>
      </c>
      <c r="D8" s="1611">
        <f>MASTER!E31</f>
        <v>0</v>
      </c>
      <c r="E8" s="1611" t="s">
        <v>313</v>
      </c>
      <c r="F8" s="1611">
        <v>73400</v>
      </c>
      <c r="G8" s="1339">
        <f>ROUND(F8*17%,0)</f>
        <v>12478</v>
      </c>
      <c r="H8" s="1339">
        <f>ROUND(F8*8%,0)</f>
        <v>5872</v>
      </c>
      <c r="I8" s="1611">
        <v>0</v>
      </c>
      <c r="J8" s="1339">
        <f>SUM(F8:I8)</f>
        <v>91750</v>
      </c>
      <c r="K8" s="1611">
        <v>35516</v>
      </c>
      <c r="L8" s="1339">
        <f>ROUND(K8*17%,0)</f>
        <v>6038</v>
      </c>
      <c r="M8" s="1339">
        <f>ROUND(K8*8%,0)</f>
        <v>2841</v>
      </c>
      <c r="N8" s="1611">
        <v>0</v>
      </c>
      <c r="O8" s="1339">
        <f>SUM(K8:N8)</f>
        <v>44395</v>
      </c>
      <c r="P8" s="1339">
        <f>F8-K8</f>
        <v>37884</v>
      </c>
      <c r="Q8" s="1339">
        <f>ROUND(P8*17%,0)</f>
        <v>6440</v>
      </c>
      <c r="R8" s="1339">
        <f>ROUND(P8*8%,0)</f>
        <v>3031</v>
      </c>
      <c r="S8" s="1339">
        <f>I8-N8</f>
        <v>0</v>
      </c>
      <c r="T8" s="1339">
        <f>SUM(P8:S8)</f>
        <v>47355</v>
      </c>
      <c r="U8" s="1611">
        <v>0</v>
      </c>
      <c r="V8" s="1611">
        <v>9000</v>
      </c>
      <c r="W8" s="1611">
        <v>0</v>
      </c>
      <c r="X8" s="1611">
        <v>0</v>
      </c>
      <c r="Y8" s="1339">
        <f>SUM(U8:X8)</f>
        <v>9000</v>
      </c>
      <c r="Z8" s="1339">
        <f>T8-Y8</f>
        <v>38355</v>
      </c>
      <c r="AA8" s="1608" t="s">
        <v>3982</v>
      </c>
    </row>
    <row r="9" spans="1:27" ht="53.25" customHeight="1">
      <c r="A9" s="2194" t="s">
        <v>3962</v>
      </c>
      <c r="B9" s="2195"/>
      <c r="C9" s="2195"/>
      <c r="D9" s="2195"/>
      <c r="E9" s="2196"/>
      <c r="F9" s="1627">
        <f t="shared" ref="F9:Z9" si="0">SUM(F8:F8)</f>
        <v>73400</v>
      </c>
      <c r="G9" s="1627">
        <f t="shared" si="0"/>
        <v>12478</v>
      </c>
      <c r="H9" s="1627">
        <f t="shared" si="0"/>
        <v>5872</v>
      </c>
      <c r="I9" s="1627">
        <f t="shared" si="0"/>
        <v>0</v>
      </c>
      <c r="J9" s="1627">
        <f t="shared" si="0"/>
        <v>91750</v>
      </c>
      <c r="K9" s="1627">
        <f t="shared" si="0"/>
        <v>35516</v>
      </c>
      <c r="L9" s="1627">
        <f t="shared" si="0"/>
        <v>6038</v>
      </c>
      <c r="M9" s="1627">
        <f t="shared" si="0"/>
        <v>2841</v>
      </c>
      <c r="N9" s="1627">
        <f t="shared" si="0"/>
        <v>0</v>
      </c>
      <c r="O9" s="1627">
        <f t="shared" si="0"/>
        <v>44395</v>
      </c>
      <c r="P9" s="1627">
        <f t="shared" si="0"/>
        <v>37884</v>
      </c>
      <c r="Q9" s="1627">
        <f t="shared" si="0"/>
        <v>6440</v>
      </c>
      <c r="R9" s="1627">
        <f t="shared" si="0"/>
        <v>3031</v>
      </c>
      <c r="S9" s="1627">
        <f t="shared" si="0"/>
        <v>0</v>
      </c>
      <c r="T9" s="1627">
        <f t="shared" si="0"/>
        <v>47355</v>
      </c>
      <c r="U9" s="1627">
        <f t="shared" si="0"/>
        <v>0</v>
      </c>
      <c r="V9" s="1627">
        <f t="shared" si="0"/>
        <v>9000</v>
      </c>
      <c r="W9" s="1627">
        <f t="shared" si="0"/>
        <v>0</v>
      </c>
      <c r="X9" s="1627">
        <f t="shared" si="0"/>
        <v>0</v>
      </c>
      <c r="Y9" s="1627">
        <f t="shared" si="0"/>
        <v>9000</v>
      </c>
      <c r="Z9" s="1627">
        <f t="shared" si="0"/>
        <v>38355</v>
      </c>
      <c r="AA9" s="1608"/>
    </row>
    <row r="10" spans="1:27" ht="23.25">
      <c r="A10" s="2193" t="s">
        <v>3987</v>
      </c>
      <c r="B10" s="2193"/>
      <c r="C10" s="2193"/>
      <c r="D10" s="2193"/>
      <c r="E10" s="2193"/>
      <c r="F10" s="2193"/>
      <c r="G10" s="2193"/>
      <c r="H10" s="2193"/>
      <c r="I10" s="2193"/>
      <c r="J10" s="2193"/>
      <c r="K10" s="2193"/>
      <c r="L10" s="2193"/>
      <c r="M10" s="2193"/>
      <c r="N10" s="2193"/>
      <c r="O10" s="2193"/>
      <c r="P10" s="2193"/>
      <c r="Q10" s="2193"/>
      <c r="R10" s="2193"/>
      <c r="S10" s="2193"/>
      <c r="T10" s="2193"/>
      <c r="U10" s="2193"/>
      <c r="V10" s="2193"/>
      <c r="W10" s="2193"/>
    </row>
    <row r="11" spans="1:27" ht="23.25">
      <c r="A11" s="1609" t="s">
        <v>3988</v>
      </c>
    </row>
    <row r="12" spans="1:27" ht="23.25">
      <c r="A12" s="1609"/>
    </row>
    <row r="13" spans="1:27" ht="15">
      <c r="P13" s="2190" t="str">
        <f>MASTER!C2</f>
        <v>iz/kkukpk;Z</v>
      </c>
      <c r="Q13" s="2190"/>
      <c r="R13" s="2190"/>
      <c r="S13" s="2190"/>
      <c r="T13" s="2190"/>
      <c r="U13" s="2190"/>
      <c r="V13" s="2190"/>
    </row>
    <row r="14" spans="1:27" ht="15">
      <c r="P14" s="2190" t="str">
        <f>MASTER!C3</f>
        <v xml:space="preserve">ftyk </v>
      </c>
      <c r="Q14" s="2190"/>
      <c r="R14" s="2190"/>
      <c r="S14" s="2190"/>
      <c r="T14" s="2190"/>
      <c r="U14" s="2190"/>
      <c r="V14" s="2190"/>
    </row>
    <row r="15" spans="1:27" ht="15">
      <c r="P15" s="2190" t="str">
        <f>MASTER!C4</f>
        <v>jkt ¼ jktLFkku ½</v>
      </c>
      <c r="Q15" s="2190"/>
      <c r="R15" s="2190"/>
      <c r="S15" s="2190"/>
      <c r="T15" s="2190"/>
      <c r="U15" s="2190"/>
      <c r="V15" s="2190"/>
    </row>
    <row r="16" spans="1:27" ht="20.25">
      <c r="P16" s="2189" t="s">
        <v>3964</v>
      </c>
      <c r="Q16" s="2189"/>
      <c r="R16" s="2189"/>
      <c r="S16" s="2189"/>
      <c r="T16" s="2190">
        <f>MASTER!C5</f>
        <v>1234</v>
      </c>
      <c r="U16" s="2190"/>
    </row>
  </sheetData>
  <sheetProtection formatCells="0" formatColumns="0" formatRows="0" insertColumns="0" insertRows="0" insertHyperlinks="0" deleteColumns="0" deleteRows="0" selectLockedCells="1" sort="0" autoFilter="0" pivotTables="0"/>
  <mergeCells count="22">
    <mergeCell ref="A1:Z1"/>
    <mergeCell ref="A2:Z2"/>
    <mergeCell ref="A3:Z3"/>
    <mergeCell ref="B4:W4"/>
    <mergeCell ref="A5:A6"/>
    <mergeCell ref="B5:B6"/>
    <mergeCell ref="C5:C6"/>
    <mergeCell ref="D5:D6"/>
    <mergeCell ref="E5:E6"/>
    <mergeCell ref="F5:J5"/>
    <mergeCell ref="K5:O5"/>
    <mergeCell ref="P5:T5"/>
    <mergeCell ref="U5:Y5"/>
    <mergeCell ref="Z5:Z6"/>
    <mergeCell ref="P16:S16"/>
    <mergeCell ref="T16:U16"/>
    <mergeCell ref="AA5:AA6"/>
    <mergeCell ref="A10:W10"/>
    <mergeCell ref="P13:V13"/>
    <mergeCell ref="P14:V14"/>
    <mergeCell ref="P15:V15"/>
    <mergeCell ref="A9:E9"/>
  </mergeCells>
  <pageMargins left="0.16" right="0.17" top="0.4" bottom="0.34" header="0.3" footer="0.3"/>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sheetPr>
    <tabColor rgb="FF00B050"/>
  </sheetPr>
  <dimension ref="A1:AA39"/>
  <sheetViews>
    <sheetView workbookViewId="0">
      <selection activeCell="AC9" sqref="AC9"/>
    </sheetView>
  </sheetViews>
  <sheetFormatPr defaultRowHeight="12.75"/>
  <cols>
    <col min="1" max="1" width="2.7109375" style="139" customWidth="1"/>
    <col min="2" max="2" width="7.42578125" style="139" customWidth="1"/>
    <col min="3" max="3" width="3.5703125" style="139" customWidth="1"/>
    <col min="4" max="4" width="3.7109375" style="139" customWidth="1"/>
    <col min="5" max="5" width="3.28515625" style="139" customWidth="1"/>
    <col min="6" max="6" width="7" style="139" customWidth="1"/>
    <col min="7" max="7" width="6.28515625" style="139" customWidth="1"/>
    <col min="8" max="8" width="6.140625" style="139" customWidth="1"/>
    <col min="9" max="9" width="2.7109375" style="139" customWidth="1"/>
    <col min="10" max="10" width="7" style="139" customWidth="1"/>
    <col min="11" max="11" width="6" style="139" customWidth="1"/>
    <col min="12" max="12" width="6.28515625" style="139" customWidth="1"/>
    <col min="13" max="13" width="5.5703125" style="139" customWidth="1"/>
    <col min="14" max="14" width="2.7109375" style="139" customWidth="1"/>
    <col min="15" max="15" width="6.140625" style="139" customWidth="1"/>
    <col min="16" max="17" width="5.85546875" style="139" customWidth="1"/>
    <col min="18" max="18" width="5.28515625" style="139" customWidth="1"/>
    <col min="19" max="19" width="2.5703125" style="139" customWidth="1"/>
    <col min="20" max="20" width="6" style="139" customWidth="1"/>
    <col min="21" max="21" width="5.28515625" style="139" customWidth="1"/>
    <col min="22" max="22" width="6.28515625" style="139" customWidth="1"/>
    <col min="23" max="23" width="6" style="139" customWidth="1"/>
    <col min="24" max="24" width="4.85546875" style="139" customWidth="1"/>
    <col min="25" max="25" width="6" style="139" customWidth="1"/>
    <col min="26" max="26" width="7" style="139" customWidth="1"/>
    <col min="27" max="27" width="10" style="139" customWidth="1"/>
    <col min="28" max="16384" width="9.140625" style="139"/>
  </cols>
  <sheetData>
    <row r="1" spans="1:27" ht="32.25" customHeight="1">
      <c r="A1" s="2197" t="str">
        <f>MASTER!C1</f>
        <v>ftyk f'k{kk vf/kdkjh</v>
      </c>
      <c r="B1" s="2197"/>
      <c r="C1" s="2197"/>
      <c r="D1" s="2197"/>
      <c r="E1" s="2197"/>
      <c r="F1" s="2197"/>
      <c r="G1" s="2197"/>
      <c r="H1" s="2197"/>
      <c r="I1" s="2197"/>
      <c r="J1" s="2197"/>
      <c r="K1" s="2197"/>
      <c r="L1" s="2197"/>
      <c r="M1" s="2197"/>
      <c r="N1" s="2197"/>
      <c r="O1" s="2197"/>
      <c r="P1" s="2197"/>
      <c r="Q1" s="2197"/>
      <c r="R1" s="2197"/>
      <c r="S1" s="2197"/>
      <c r="T1" s="2197"/>
      <c r="U1" s="2197"/>
      <c r="V1" s="2197"/>
      <c r="W1" s="2197"/>
      <c r="X1" s="2197"/>
      <c r="Y1" s="2197"/>
      <c r="Z1" s="2197"/>
    </row>
    <row r="2" spans="1:27" ht="23.25">
      <c r="A2" s="2197" t="s">
        <v>3237</v>
      </c>
      <c r="B2" s="2197"/>
      <c r="C2" s="2197"/>
      <c r="D2" s="2197"/>
      <c r="E2" s="2197"/>
      <c r="F2" s="2197"/>
      <c r="G2" s="2197"/>
      <c r="H2" s="2197"/>
      <c r="I2" s="2197"/>
      <c r="J2" s="2197"/>
      <c r="K2" s="2197"/>
      <c r="L2" s="2197"/>
      <c r="M2" s="2197"/>
      <c r="N2" s="2197"/>
      <c r="O2" s="2197"/>
      <c r="P2" s="2197"/>
      <c r="Q2" s="2197"/>
      <c r="R2" s="2197"/>
      <c r="S2" s="2197"/>
      <c r="T2" s="2197"/>
      <c r="U2" s="2197"/>
      <c r="V2" s="2197"/>
      <c r="W2" s="2197"/>
      <c r="X2" s="2197"/>
      <c r="Y2" s="2197"/>
      <c r="Z2" s="2197"/>
    </row>
    <row r="3" spans="1:27" ht="23.25">
      <c r="A3" s="2197" t="s">
        <v>3238</v>
      </c>
      <c r="B3" s="2197"/>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row>
    <row r="4" spans="1:27" ht="23.25">
      <c r="A4" s="1620"/>
      <c r="B4" s="2198" t="s">
        <v>3981</v>
      </c>
      <c r="C4" s="2198"/>
      <c r="D4" s="2198"/>
      <c r="E4" s="2198"/>
      <c r="F4" s="2198"/>
      <c r="G4" s="2198"/>
      <c r="H4" s="2198"/>
      <c r="I4" s="2198"/>
      <c r="J4" s="2198"/>
      <c r="K4" s="2198"/>
      <c r="L4" s="2198"/>
      <c r="M4" s="2198"/>
      <c r="N4" s="2198"/>
      <c r="O4" s="2198"/>
      <c r="P4" s="2198"/>
      <c r="Q4" s="2198"/>
      <c r="R4" s="2198"/>
      <c r="S4" s="2198"/>
      <c r="T4" s="2198"/>
      <c r="U4" s="2198"/>
      <c r="V4" s="2198"/>
      <c r="W4" s="2198"/>
      <c r="X4" s="1620"/>
      <c r="Y4" s="1620"/>
      <c r="Z4" s="1620"/>
    </row>
    <row r="5" spans="1:27">
      <c r="A5" s="2199" t="s">
        <v>3239</v>
      </c>
      <c r="B5" s="2199" t="s">
        <v>3240</v>
      </c>
      <c r="C5" s="2199" t="s">
        <v>3241</v>
      </c>
      <c r="D5" s="2199" t="s">
        <v>3242</v>
      </c>
      <c r="E5" s="2199" t="s">
        <v>3243</v>
      </c>
      <c r="F5" s="2199" t="s">
        <v>3244</v>
      </c>
      <c r="G5" s="2199"/>
      <c r="H5" s="2199"/>
      <c r="I5" s="2199"/>
      <c r="J5" s="2199"/>
      <c r="K5" s="2199" t="s">
        <v>3245</v>
      </c>
      <c r="L5" s="2199"/>
      <c r="M5" s="2199"/>
      <c r="N5" s="2199"/>
      <c r="O5" s="2199"/>
      <c r="P5" s="2199" t="s">
        <v>3246</v>
      </c>
      <c r="Q5" s="2199"/>
      <c r="R5" s="2199"/>
      <c r="S5" s="2199"/>
      <c r="T5" s="2199"/>
      <c r="U5" s="2199" t="s">
        <v>3247</v>
      </c>
      <c r="V5" s="2199"/>
      <c r="W5" s="2199"/>
      <c r="X5" s="2199"/>
      <c r="Y5" s="2199"/>
      <c r="Z5" s="2191" t="s">
        <v>3248</v>
      </c>
      <c r="AA5" s="2191" t="s">
        <v>3959</v>
      </c>
    </row>
    <row r="6" spans="1:27" ht="55.5" customHeight="1">
      <c r="A6" s="2199"/>
      <c r="B6" s="2199"/>
      <c r="C6" s="2199"/>
      <c r="D6" s="2199"/>
      <c r="E6" s="2199"/>
      <c r="F6" s="1619" t="s">
        <v>3249</v>
      </c>
      <c r="G6" s="1619" t="s">
        <v>3250</v>
      </c>
      <c r="H6" s="1619" t="s">
        <v>3251</v>
      </c>
      <c r="I6" s="1619" t="s">
        <v>3253</v>
      </c>
      <c r="J6" s="1619" t="s">
        <v>3254</v>
      </c>
      <c r="K6" s="1619" t="s">
        <v>3249</v>
      </c>
      <c r="L6" s="1619" t="s">
        <v>3250</v>
      </c>
      <c r="M6" s="1619" t="s">
        <v>3251</v>
      </c>
      <c r="N6" s="1619" t="s">
        <v>3253</v>
      </c>
      <c r="O6" s="1619" t="s">
        <v>3254</v>
      </c>
      <c r="P6" s="1619" t="s">
        <v>3249</v>
      </c>
      <c r="Q6" s="1619" t="s">
        <v>3250</v>
      </c>
      <c r="R6" s="1619" t="s">
        <v>3251</v>
      </c>
      <c r="S6" s="1619" t="s">
        <v>3253</v>
      </c>
      <c r="T6" s="1619" t="s">
        <v>3254</v>
      </c>
      <c r="U6" s="1619" t="s">
        <v>3255</v>
      </c>
      <c r="V6" s="1619" t="s">
        <v>3256</v>
      </c>
      <c r="W6" s="1619" t="s">
        <v>313</v>
      </c>
      <c r="X6" s="1626" t="s">
        <v>3980</v>
      </c>
      <c r="Y6" s="1619" t="s">
        <v>3254</v>
      </c>
      <c r="Z6" s="2192"/>
      <c r="AA6" s="2192"/>
    </row>
    <row r="7" spans="1:27" ht="15">
      <c r="A7" s="1625" t="s">
        <v>3258</v>
      </c>
      <c r="B7" s="1625" t="s">
        <v>3259</v>
      </c>
      <c r="C7" s="1625" t="s">
        <v>3260</v>
      </c>
      <c r="D7" s="1625" t="s">
        <v>3261</v>
      </c>
      <c r="E7" s="1625" t="s">
        <v>3262</v>
      </c>
      <c r="F7" s="1625" t="s">
        <v>3263</v>
      </c>
      <c r="G7" s="1625" t="s">
        <v>3264</v>
      </c>
      <c r="H7" s="1625" t="s">
        <v>3265</v>
      </c>
      <c r="I7" s="1625" t="s">
        <v>3267</v>
      </c>
      <c r="J7" s="1625" t="s">
        <v>3268</v>
      </c>
      <c r="K7" s="1625" t="s">
        <v>3269</v>
      </c>
      <c r="L7" s="1625" t="s">
        <v>3270</v>
      </c>
      <c r="M7" s="1625" t="s">
        <v>3271</v>
      </c>
      <c r="N7" s="1625" t="s">
        <v>3272</v>
      </c>
      <c r="O7" s="1625" t="s">
        <v>3230</v>
      </c>
      <c r="P7" s="1625" t="s">
        <v>3273</v>
      </c>
      <c r="Q7" s="1625" t="s">
        <v>3274</v>
      </c>
      <c r="R7" s="1625" t="s">
        <v>3275</v>
      </c>
      <c r="S7" s="1625" t="s">
        <v>3276</v>
      </c>
      <c r="T7" s="1625" t="s">
        <v>3277</v>
      </c>
      <c r="U7" s="1625" t="s">
        <v>3278</v>
      </c>
      <c r="V7" s="1625" t="s">
        <v>3279</v>
      </c>
      <c r="W7" s="1625" t="s">
        <v>3280</v>
      </c>
      <c r="X7" s="1625" t="s">
        <v>3281</v>
      </c>
      <c r="Y7" s="1625" t="s">
        <v>3282</v>
      </c>
      <c r="Z7" s="1625" t="s">
        <v>3283</v>
      </c>
      <c r="AA7" s="1614" t="s">
        <v>3279</v>
      </c>
    </row>
    <row r="8" spans="1:27" ht="37.5" customHeight="1">
      <c r="A8" s="1622">
        <f>MASTER!A8</f>
        <v>1</v>
      </c>
      <c r="B8" s="1622" t="str">
        <f>MASTER!B8</f>
        <v>Jh Hkxorh yky luk&lt;;</v>
      </c>
      <c r="C8" s="1623" t="str">
        <f>MASTER!C8</f>
        <v>अतिरिक्त प्रशासनिक अधिकारी</v>
      </c>
      <c r="D8" s="1622" t="str">
        <f>MASTER!E8</f>
        <v>L - 11</v>
      </c>
      <c r="E8" s="1611" t="s">
        <v>313</v>
      </c>
      <c r="F8" s="1611">
        <v>80300</v>
      </c>
      <c r="G8" s="1339">
        <f>ROUND(F8*17%,0)</f>
        <v>13651</v>
      </c>
      <c r="H8" s="1339">
        <f>ROUND(F8*8%,0)</f>
        <v>6424</v>
      </c>
      <c r="I8" s="1611">
        <v>0</v>
      </c>
      <c r="J8" s="1339">
        <f>SUM(F8:I8)</f>
        <v>100375</v>
      </c>
      <c r="K8" s="1611">
        <v>38855</v>
      </c>
      <c r="L8" s="1339">
        <f>ROUND(K8*17%,0)</f>
        <v>6605</v>
      </c>
      <c r="M8" s="1339">
        <f>ROUND(K8*8%,0)</f>
        <v>3108</v>
      </c>
      <c r="N8" s="1611">
        <v>0</v>
      </c>
      <c r="O8" s="1339">
        <f>SUM(K8:N8)</f>
        <v>48568</v>
      </c>
      <c r="P8" s="1339">
        <f>F8-K8</f>
        <v>41445</v>
      </c>
      <c r="Q8" s="1339">
        <v>7045</v>
      </c>
      <c r="R8" s="1339">
        <v>3315</v>
      </c>
      <c r="S8" s="1339">
        <f t="shared" ref="S8:S31" si="0">I8-N8</f>
        <v>0</v>
      </c>
      <c r="T8" s="1339">
        <f>SUM(P8:S8)</f>
        <v>51805</v>
      </c>
      <c r="U8" s="1611">
        <v>0</v>
      </c>
      <c r="V8" s="1611">
        <v>10775</v>
      </c>
      <c r="W8" s="1611">
        <v>8000</v>
      </c>
      <c r="X8" s="1611">
        <v>0</v>
      </c>
      <c r="Y8" s="1339">
        <f>SUM(U8:X8)</f>
        <v>18775</v>
      </c>
      <c r="Z8" s="1339">
        <f>T8-Y8</f>
        <v>33030</v>
      </c>
      <c r="AA8" s="1608" t="s">
        <v>3982</v>
      </c>
    </row>
    <row r="9" spans="1:27" ht="38.25">
      <c r="A9" s="1622">
        <f>MASTER!A9</f>
        <v>0</v>
      </c>
      <c r="B9" s="1622">
        <f>MASTER!B9</f>
        <v>0</v>
      </c>
      <c r="C9" s="1623">
        <f>MASTER!C9</f>
        <v>0</v>
      </c>
      <c r="D9" s="1622">
        <f>MASTER!E9</f>
        <v>0</v>
      </c>
      <c r="E9" s="1611" t="s">
        <v>3286</v>
      </c>
      <c r="F9" s="1611">
        <v>75600</v>
      </c>
      <c r="G9" s="1339">
        <f t="shared" ref="G9:G31" si="1">ROUND(F9*17%,0)</f>
        <v>12852</v>
      </c>
      <c r="H9" s="1339">
        <f t="shared" ref="H9:H31" si="2">ROUND(F9*8%,0)</f>
        <v>6048</v>
      </c>
      <c r="I9" s="1611">
        <v>0</v>
      </c>
      <c r="J9" s="1339">
        <f t="shared" ref="J9:J31" si="3">SUM(F9:I9)</f>
        <v>94500</v>
      </c>
      <c r="K9" s="1611">
        <v>36581</v>
      </c>
      <c r="L9" s="1339">
        <f t="shared" ref="L9:L31" si="4">ROUND(K9*17%,0)</f>
        <v>6219</v>
      </c>
      <c r="M9" s="1339">
        <f t="shared" ref="M9:M31" si="5">ROUND(K9*8%,0)</f>
        <v>2926</v>
      </c>
      <c r="N9" s="1611">
        <v>0</v>
      </c>
      <c r="O9" s="1339">
        <f t="shared" ref="O9:O31" si="6">SUM(K9:N9)</f>
        <v>45726</v>
      </c>
      <c r="P9" s="1339">
        <v>39018</v>
      </c>
      <c r="Q9" s="1339">
        <v>6632</v>
      </c>
      <c r="R9" s="1339">
        <v>3120</v>
      </c>
      <c r="S9" s="1339">
        <f t="shared" si="0"/>
        <v>0</v>
      </c>
      <c r="T9" s="1339">
        <f t="shared" ref="T9:T31" si="7">SUM(P9:S9)</f>
        <v>48770</v>
      </c>
      <c r="U9" s="1611">
        <v>0</v>
      </c>
      <c r="V9" s="1611">
        <v>8085</v>
      </c>
      <c r="W9" s="1611">
        <v>5000</v>
      </c>
      <c r="X9" s="1611">
        <v>0</v>
      </c>
      <c r="Y9" s="1339">
        <f t="shared" ref="Y9:Y31" si="8">SUM(U9:X9)</f>
        <v>13085</v>
      </c>
      <c r="Z9" s="1339">
        <f t="shared" ref="Z9:Z31" si="9">T9-Y9</f>
        <v>35685</v>
      </c>
      <c r="AA9" s="1608" t="s">
        <v>3982</v>
      </c>
    </row>
    <row r="10" spans="1:27" ht="38.25">
      <c r="A10" s="1622">
        <f>MASTER!A10</f>
        <v>0</v>
      </c>
      <c r="B10" s="1611">
        <f>MASTER!B10</f>
        <v>0</v>
      </c>
      <c r="C10" s="1612">
        <f>MASTER!C10</f>
        <v>0</v>
      </c>
      <c r="D10" s="1611">
        <f>MASTER!E10</f>
        <v>0</v>
      </c>
      <c r="E10" s="1611" t="s">
        <v>3286</v>
      </c>
      <c r="F10" s="1611">
        <v>61300</v>
      </c>
      <c r="G10" s="1339">
        <f t="shared" si="1"/>
        <v>10421</v>
      </c>
      <c r="H10" s="1339">
        <f t="shared" si="2"/>
        <v>4904</v>
      </c>
      <c r="I10" s="1611">
        <v>0</v>
      </c>
      <c r="J10" s="1339">
        <f t="shared" si="3"/>
        <v>76625</v>
      </c>
      <c r="K10" s="1611">
        <v>29661</v>
      </c>
      <c r="L10" s="1339">
        <f t="shared" si="4"/>
        <v>5042</v>
      </c>
      <c r="M10" s="1339">
        <f t="shared" si="5"/>
        <v>2373</v>
      </c>
      <c r="N10" s="1611">
        <v>0</v>
      </c>
      <c r="O10" s="1339">
        <f t="shared" si="6"/>
        <v>37076</v>
      </c>
      <c r="P10" s="1339">
        <v>31638</v>
      </c>
      <c r="Q10" s="1339">
        <v>5378</v>
      </c>
      <c r="R10" s="1339">
        <f>H10-M10</f>
        <v>2531</v>
      </c>
      <c r="S10" s="1339">
        <f t="shared" si="0"/>
        <v>0</v>
      </c>
      <c r="T10" s="1339">
        <f t="shared" si="7"/>
        <v>39547</v>
      </c>
      <c r="U10" s="1611">
        <v>3701</v>
      </c>
      <c r="V10" s="1611">
        <v>4946</v>
      </c>
      <c r="W10" s="1611">
        <v>0</v>
      </c>
      <c r="X10" s="1611">
        <v>0</v>
      </c>
      <c r="Y10" s="1339">
        <f t="shared" si="8"/>
        <v>8647</v>
      </c>
      <c r="Z10" s="1339">
        <f t="shared" si="9"/>
        <v>30900</v>
      </c>
      <c r="AA10" s="1608" t="s">
        <v>3982</v>
      </c>
    </row>
    <row r="11" spans="1:27" ht="38.25">
      <c r="A11" s="1622">
        <f>MASTER!A11</f>
        <v>0</v>
      </c>
      <c r="B11" s="1611">
        <f>MASTER!B11</f>
        <v>0</v>
      </c>
      <c r="C11" s="1612">
        <f>MASTER!C11</f>
        <v>0</v>
      </c>
      <c r="D11" s="1611">
        <f>MASTER!E11</f>
        <v>0</v>
      </c>
      <c r="E11" s="1611" t="s">
        <v>313</v>
      </c>
      <c r="F11" s="1611">
        <v>69000</v>
      </c>
      <c r="G11" s="1339">
        <f t="shared" si="1"/>
        <v>11730</v>
      </c>
      <c r="H11" s="1339">
        <f t="shared" si="2"/>
        <v>5520</v>
      </c>
      <c r="I11" s="1611">
        <v>0</v>
      </c>
      <c r="J11" s="1339">
        <f t="shared" si="3"/>
        <v>86250</v>
      </c>
      <c r="K11" s="1611">
        <v>33387</v>
      </c>
      <c r="L11" s="1339">
        <f t="shared" si="4"/>
        <v>5676</v>
      </c>
      <c r="M11" s="1339">
        <f t="shared" si="5"/>
        <v>2671</v>
      </c>
      <c r="N11" s="1611">
        <v>0</v>
      </c>
      <c r="O11" s="1339">
        <f t="shared" si="6"/>
        <v>41734</v>
      </c>
      <c r="P11" s="1339">
        <f>F11-K11</f>
        <v>35613</v>
      </c>
      <c r="Q11" s="1339">
        <f>G11-L11</f>
        <v>6054</v>
      </c>
      <c r="R11" s="1339">
        <f>H11-M11</f>
        <v>2849</v>
      </c>
      <c r="S11" s="1339">
        <f t="shared" si="0"/>
        <v>0</v>
      </c>
      <c r="T11" s="1339">
        <f t="shared" si="7"/>
        <v>44516</v>
      </c>
      <c r="U11" s="1611">
        <v>0</v>
      </c>
      <c r="V11" s="1611">
        <v>4313</v>
      </c>
      <c r="W11" s="1611">
        <v>10000</v>
      </c>
      <c r="X11" s="1611">
        <v>0</v>
      </c>
      <c r="Y11" s="1339">
        <f t="shared" si="8"/>
        <v>14313</v>
      </c>
      <c r="Z11" s="1339">
        <f t="shared" si="9"/>
        <v>30203</v>
      </c>
      <c r="AA11" s="1608" t="s">
        <v>3982</v>
      </c>
    </row>
    <row r="12" spans="1:27" ht="38.25">
      <c r="A12" s="1622">
        <f>MASTER!A12</f>
        <v>0</v>
      </c>
      <c r="B12" s="1611">
        <f>MASTER!B15</f>
        <v>0</v>
      </c>
      <c r="C12" s="1612">
        <f>MASTER!C15</f>
        <v>0</v>
      </c>
      <c r="D12" s="1611">
        <f>MASTER!E15</f>
        <v>0</v>
      </c>
      <c r="E12" s="1611" t="s">
        <v>313</v>
      </c>
      <c r="F12" s="1611">
        <v>65000</v>
      </c>
      <c r="G12" s="1339">
        <f t="shared" si="1"/>
        <v>11050</v>
      </c>
      <c r="H12" s="1339">
        <f t="shared" si="2"/>
        <v>5200</v>
      </c>
      <c r="I12" s="1611">
        <v>0</v>
      </c>
      <c r="J12" s="1339">
        <f t="shared" si="3"/>
        <v>81250</v>
      </c>
      <c r="K12" s="1611">
        <v>31452</v>
      </c>
      <c r="L12" s="1339">
        <f t="shared" si="4"/>
        <v>5347</v>
      </c>
      <c r="M12" s="1339">
        <f t="shared" si="5"/>
        <v>2516</v>
      </c>
      <c r="N12" s="1611">
        <v>0</v>
      </c>
      <c r="O12" s="1339">
        <f t="shared" si="6"/>
        <v>39315</v>
      </c>
      <c r="P12" s="1339">
        <v>33547</v>
      </c>
      <c r="Q12" s="1339">
        <v>5702</v>
      </c>
      <c r="R12" s="1339">
        <v>2682</v>
      </c>
      <c r="S12" s="1339">
        <f t="shared" si="0"/>
        <v>0</v>
      </c>
      <c r="T12" s="1339">
        <f t="shared" si="7"/>
        <v>41931</v>
      </c>
      <c r="U12" s="1611">
        <v>0</v>
      </c>
      <c r="V12" s="1611">
        <v>8530</v>
      </c>
      <c r="W12" s="1611">
        <v>10000</v>
      </c>
      <c r="X12" s="1611">
        <v>0</v>
      </c>
      <c r="Y12" s="1339">
        <f t="shared" si="8"/>
        <v>18530</v>
      </c>
      <c r="Z12" s="1339">
        <f t="shared" si="9"/>
        <v>23401</v>
      </c>
      <c r="AA12" s="1608" t="s">
        <v>3982</v>
      </c>
    </row>
    <row r="13" spans="1:27" ht="38.25">
      <c r="A13" s="1622">
        <f>MASTER!A13</f>
        <v>0</v>
      </c>
      <c r="B13" s="1611">
        <f>MASTER!B16</f>
        <v>0</v>
      </c>
      <c r="C13" s="1612">
        <f>MASTER!C16</f>
        <v>0</v>
      </c>
      <c r="D13" s="1611">
        <f>MASTER!E16</f>
        <v>0</v>
      </c>
      <c r="E13" s="1611" t="s">
        <v>313</v>
      </c>
      <c r="F13" s="1611">
        <v>71300</v>
      </c>
      <c r="G13" s="1339">
        <f t="shared" si="1"/>
        <v>12121</v>
      </c>
      <c r="H13" s="1339">
        <f t="shared" si="2"/>
        <v>5704</v>
      </c>
      <c r="I13" s="1611">
        <v>0</v>
      </c>
      <c r="J13" s="1339">
        <f t="shared" si="3"/>
        <v>89125</v>
      </c>
      <c r="K13" s="1611">
        <v>34500</v>
      </c>
      <c r="L13" s="1339">
        <f t="shared" si="4"/>
        <v>5865</v>
      </c>
      <c r="M13" s="1339">
        <f t="shared" si="5"/>
        <v>2760</v>
      </c>
      <c r="N13" s="1611">
        <v>0</v>
      </c>
      <c r="O13" s="1339">
        <f t="shared" si="6"/>
        <v>43125</v>
      </c>
      <c r="P13" s="1339">
        <f>F13-K13</f>
        <v>36800</v>
      </c>
      <c r="Q13" s="1339">
        <f>G13-L13</f>
        <v>6256</v>
      </c>
      <c r="R13" s="1339">
        <f>H13-M13</f>
        <v>2944</v>
      </c>
      <c r="S13" s="1339">
        <f t="shared" si="0"/>
        <v>0</v>
      </c>
      <c r="T13" s="1339">
        <f t="shared" si="7"/>
        <v>46000</v>
      </c>
      <c r="U13" s="1611">
        <v>0</v>
      </c>
      <c r="V13" s="1611">
        <v>4734</v>
      </c>
      <c r="W13" s="1611">
        <v>10000</v>
      </c>
      <c r="X13" s="1611">
        <v>0</v>
      </c>
      <c r="Y13" s="1339">
        <f t="shared" si="8"/>
        <v>14734</v>
      </c>
      <c r="Z13" s="1339">
        <f t="shared" si="9"/>
        <v>31266</v>
      </c>
      <c r="AA13" s="1608" t="s">
        <v>3982</v>
      </c>
    </row>
    <row r="14" spans="1:27" ht="38.25">
      <c r="A14" s="1622">
        <f>MASTER!A14</f>
        <v>0</v>
      </c>
      <c r="B14" s="1611">
        <f>MASTER!B17</f>
        <v>0</v>
      </c>
      <c r="C14" s="1612">
        <f>MASTER!C17</f>
        <v>0</v>
      </c>
      <c r="D14" s="1611">
        <f>MASTER!E17</f>
        <v>0</v>
      </c>
      <c r="E14" s="1611" t="s">
        <v>313</v>
      </c>
      <c r="F14" s="1611">
        <v>61300</v>
      </c>
      <c r="G14" s="1339">
        <f t="shared" si="1"/>
        <v>10421</v>
      </c>
      <c r="H14" s="1339">
        <f t="shared" si="2"/>
        <v>4904</v>
      </c>
      <c r="I14" s="1611">
        <v>0</v>
      </c>
      <c r="J14" s="1339">
        <f t="shared" si="3"/>
        <v>76625</v>
      </c>
      <c r="K14" s="1611">
        <v>29661</v>
      </c>
      <c r="L14" s="1339">
        <f t="shared" si="4"/>
        <v>5042</v>
      </c>
      <c r="M14" s="1339">
        <f t="shared" si="5"/>
        <v>2373</v>
      </c>
      <c r="N14" s="1611">
        <v>0</v>
      </c>
      <c r="O14" s="1339">
        <f t="shared" si="6"/>
        <v>37076</v>
      </c>
      <c r="P14" s="1339">
        <v>31638</v>
      </c>
      <c r="Q14" s="1339">
        <v>5378</v>
      </c>
      <c r="R14" s="1339">
        <f>H14-M14</f>
        <v>2531</v>
      </c>
      <c r="S14" s="1339">
        <f t="shared" si="0"/>
        <v>0</v>
      </c>
      <c r="T14" s="1339">
        <f t="shared" si="7"/>
        <v>39547</v>
      </c>
      <c r="U14" s="1611">
        <v>0</v>
      </c>
      <c r="V14" s="1611">
        <v>7700</v>
      </c>
      <c r="W14" s="1611">
        <v>5000</v>
      </c>
      <c r="X14" s="1611">
        <v>0</v>
      </c>
      <c r="Y14" s="1339">
        <f t="shared" si="8"/>
        <v>12700</v>
      </c>
      <c r="Z14" s="1339">
        <f t="shared" si="9"/>
        <v>26847</v>
      </c>
      <c r="AA14" s="1608" t="s">
        <v>3982</v>
      </c>
    </row>
    <row r="15" spans="1:27" ht="38.25">
      <c r="A15" s="1622">
        <f>MASTER!A15</f>
        <v>0</v>
      </c>
      <c r="B15" s="1611">
        <f>MASTER!B18</f>
        <v>0</v>
      </c>
      <c r="C15" s="1612">
        <f>MASTER!C18</f>
        <v>0</v>
      </c>
      <c r="D15" s="1611">
        <f>MASTER!E18</f>
        <v>0</v>
      </c>
      <c r="E15" s="1611" t="s">
        <v>313</v>
      </c>
      <c r="F15" s="1611">
        <v>59500</v>
      </c>
      <c r="G15" s="1339">
        <f t="shared" si="1"/>
        <v>10115</v>
      </c>
      <c r="H15" s="1339">
        <f t="shared" si="2"/>
        <v>4760</v>
      </c>
      <c r="I15" s="1611">
        <v>0</v>
      </c>
      <c r="J15" s="1339">
        <f t="shared" si="3"/>
        <v>74375</v>
      </c>
      <c r="K15" s="1611">
        <v>28790</v>
      </c>
      <c r="L15" s="1339">
        <f t="shared" si="4"/>
        <v>4894</v>
      </c>
      <c r="M15" s="1339">
        <f t="shared" si="5"/>
        <v>2303</v>
      </c>
      <c r="N15" s="1611">
        <v>0</v>
      </c>
      <c r="O15" s="1339">
        <f t="shared" si="6"/>
        <v>35987</v>
      </c>
      <c r="P15" s="1339">
        <v>30709</v>
      </c>
      <c r="Q15" s="1339">
        <v>5220</v>
      </c>
      <c r="R15" s="1339">
        <f>H15-M15</f>
        <v>2457</v>
      </c>
      <c r="S15" s="1339">
        <f t="shared" si="0"/>
        <v>0</v>
      </c>
      <c r="T15" s="1339">
        <f t="shared" si="7"/>
        <v>38386</v>
      </c>
      <c r="U15" s="1611">
        <v>0</v>
      </c>
      <c r="V15" s="1611">
        <v>4977</v>
      </c>
      <c r="W15" s="1611">
        <v>6000</v>
      </c>
      <c r="X15" s="1611">
        <v>0</v>
      </c>
      <c r="Y15" s="1339">
        <f t="shared" si="8"/>
        <v>10977</v>
      </c>
      <c r="Z15" s="1339">
        <f t="shared" si="9"/>
        <v>27409</v>
      </c>
      <c r="AA15" s="1608" t="s">
        <v>3982</v>
      </c>
    </row>
    <row r="16" spans="1:27" ht="38.25">
      <c r="A16" s="1622">
        <f>MASTER!A16</f>
        <v>0</v>
      </c>
      <c r="B16" s="1611">
        <f>MASTER!B19</f>
        <v>0</v>
      </c>
      <c r="C16" s="1612">
        <f>MASTER!C19</f>
        <v>0</v>
      </c>
      <c r="D16" s="1611">
        <f>MASTER!E19</f>
        <v>0</v>
      </c>
      <c r="E16" s="1611" t="s">
        <v>313</v>
      </c>
      <c r="F16" s="1611">
        <v>61300</v>
      </c>
      <c r="G16" s="1339">
        <f t="shared" si="1"/>
        <v>10421</v>
      </c>
      <c r="H16" s="1339">
        <f t="shared" si="2"/>
        <v>4904</v>
      </c>
      <c r="I16" s="1611">
        <v>0</v>
      </c>
      <c r="J16" s="1339">
        <f t="shared" si="3"/>
        <v>76625</v>
      </c>
      <c r="K16" s="1611">
        <v>29661</v>
      </c>
      <c r="L16" s="1339">
        <f t="shared" si="4"/>
        <v>5042</v>
      </c>
      <c r="M16" s="1339">
        <f t="shared" si="5"/>
        <v>2373</v>
      </c>
      <c r="N16" s="1611">
        <v>0</v>
      </c>
      <c r="O16" s="1339">
        <f t="shared" si="6"/>
        <v>37076</v>
      </c>
      <c r="P16" s="1339">
        <v>31638</v>
      </c>
      <c r="Q16" s="1339">
        <v>5378</v>
      </c>
      <c r="R16" s="1339">
        <f>H16-M16</f>
        <v>2531</v>
      </c>
      <c r="S16" s="1339">
        <f t="shared" si="0"/>
        <v>0</v>
      </c>
      <c r="T16" s="1339">
        <f t="shared" si="7"/>
        <v>39547</v>
      </c>
      <c r="U16" s="1611">
        <v>0</v>
      </c>
      <c r="V16" s="1611">
        <v>8226</v>
      </c>
      <c r="W16" s="1611">
        <v>5000</v>
      </c>
      <c r="X16" s="1611">
        <v>0</v>
      </c>
      <c r="Y16" s="1339">
        <f t="shared" si="8"/>
        <v>13226</v>
      </c>
      <c r="Z16" s="1339">
        <f t="shared" si="9"/>
        <v>26321</v>
      </c>
      <c r="AA16" s="1608" t="s">
        <v>3982</v>
      </c>
    </row>
    <row r="17" spans="1:27" ht="38.25">
      <c r="A17" s="1622">
        <f>MASTER!A17</f>
        <v>0</v>
      </c>
      <c r="B17" s="1611">
        <f>MASTER!B20</f>
        <v>0</v>
      </c>
      <c r="C17" s="1612">
        <f>MASTER!C20</f>
        <v>0</v>
      </c>
      <c r="D17" s="1611">
        <f>MASTER!E20</f>
        <v>0</v>
      </c>
      <c r="E17" s="1611" t="s">
        <v>3286</v>
      </c>
      <c r="F17" s="1611">
        <v>45600</v>
      </c>
      <c r="G17" s="1339">
        <f t="shared" si="1"/>
        <v>7752</v>
      </c>
      <c r="H17" s="1339">
        <f t="shared" si="2"/>
        <v>3648</v>
      </c>
      <c r="I17" s="1611">
        <v>0</v>
      </c>
      <c r="J17" s="1339">
        <f t="shared" si="3"/>
        <v>57000</v>
      </c>
      <c r="K17" s="1611">
        <v>22065</v>
      </c>
      <c r="L17" s="1339">
        <f t="shared" si="4"/>
        <v>3751</v>
      </c>
      <c r="M17" s="1339">
        <f t="shared" si="5"/>
        <v>1765</v>
      </c>
      <c r="N17" s="1611">
        <v>0</v>
      </c>
      <c r="O17" s="1339">
        <f t="shared" si="6"/>
        <v>27581</v>
      </c>
      <c r="P17" s="1339">
        <f>F17-K17</f>
        <v>23535</v>
      </c>
      <c r="Q17" s="1339">
        <v>4000</v>
      </c>
      <c r="R17" s="1339">
        <v>1881</v>
      </c>
      <c r="S17" s="1339">
        <f t="shared" si="0"/>
        <v>0</v>
      </c>
      <c r="T17" s="1339">
        <f t="shared" si="7"/>
        <v>29416</v>
      </c>
      <c r="U17" s="1611">
        <v>2753</v>
      </c>
      <c r="V17" s="1611">
        <v>0</v>
      </c>
      <c r="W17" s="1611">
        <v>0</v>
      </c>
      <c r="X17" s="1611">
        <v>0</v>
      </c>
      <c r="Y17" s="1339">
        <f t="shared" si="8"/>
        <v>2753</v>
      </c>
      <c r="Z17" s="1339">
        <f t="shared" si="9"/>
        <v>26663</v>
      </c>
      <c r="AA17" s="1608" t="s">
        <v>3982</v>
      </c>
    </row>
    <row r="18" spans="1:27" ht="38.25">
      <c r="A18" s="1622">
        <f>MASTER!A18</f>
        <v>0</v>
      </c>
      <c r="B18" s="1611">
        <f>MASTER!B21</f>
        <v>0</v>
      </c>
      <c r="C18" s="1612">
        <f>MASTER!C21</f>
        <v>0</v>
      </c>
      <c r="D18" s="1611">
        <f>MASTER!E21</f>
        <v>0</v>
      </c>
      <c r="E18" s="1611" t="s">
        <v>3286</v>
      </c>
      <c r="F18" s="1611">
        <v>52900</v>
      </c>
      <c r="G18" s="1339">
        <f t="shared" si="1"/>
        <v>8993</v>
      </c>
      <c r="H18" s="1339">
        <f t="shared" si="2"/>
        <v>4232</v>
      </c>
      <c r="I18" s="1611">
        <v>0</v>
      </c>
      <c r="J18" s="1339">
        <f t="shared" si="3"/>
        <v>66125</v>
      </c>
      <c r="K18" s="1611">
        <v>25597</v>
      </c>
      <c r="L18" s="1339">
        <f t="shared" si="4"/>
        <v>4351</v>
      </c>
      <c r="M18" s="1339">
        <f t="shared" si="5"/>
        <v>2048</v>
      </c>
      <c r="N18" s="1611">
        <v>0</v>
      </c>
      <c r="O18" s="1339">
        <f t="shared" si="6"/>
        <v>31996</v>
      </c>
      <c r="P18" s="1339">
        <f>F18-K18</f>
        <v>27303</v>
      </c>
      <c r="Q18" s="1339">
        <v>4641</v>
      </c>
      <c r="R18" s="1339">
        <v>2185</v>
      </c>
      <c r="S18" s="1339">
        <f t="shared" si="0"/>
        <v>0</v>
      </c>
      <c r="T18" s="1339">
        <f t="shared" si="7"/>
        <v>34129</v>
      </c>
      <c r="U18" s="1611">
        <v>3194</v>
      </c>
      <c r="V18" s="1611">
        <v>0</v>
      </c>
      <c r="W18" s="1611">
        <v>0</v>
      </c>
      <c r="X18" s="1611">
        <v>0</v>
      </c>
      <c r="Y18" s="1339">
        <f t="shared" si="8"/>
        <v>3194</v>
      </c>
      <c r="Z18" s="1339">
        <f t="shared" si="9"/>
        <v>30935</v>
      </c>
      <c r="AA18" s="1608" t="s">
        <v>3982</v>
      </c>
    </row>
    <row r="19" spans="1:27" ht="38.25">
      <c r="A19" s="1622">
        <f>MASTER!A19</f>
        <v>0</v>
      </c>
      <c r="B19" s="1611">
        <f>MASTER!B22</f>
        <v>0</v>
      </c>
      <c r="C19" s="1612">
        <f>MASTER!C22</f>
        <v>0</v>
      </c>
      <c r="D19" s="1611">
        <f>MASTER!E22</f>
        <v>0</v>
      </c>
      <c r="E19" s="1611" t="s">
        <v>3286</v>
      </c>
      <c r="F19" s="1611">
        <v>52900</v>
      </c>
      <c r="G19" s="1339">
        <f t="shared" si="1"/>
        <v>8993</v>
      </c>
      <c r="H19" s="1339">
        <f t="shared" si="2"/>
        <v>4232</v>
      </c>
      <c r="I19" s="1611">
        <v>0</v>
      </c>
      <c r="J19" s="1339">
        <f t="shared" si="3"/>
        <v>66125</v>
      </c>
      <c r="K19" s="1611">
        <v>25597</v>
      </c>
      <c r="L19" s="1339">
        <f t="shared" si="4"/>
        <v>4351</v>
      </c>
      <c r="M19" s="1339">
        <f t="shared" si="5"/>
        <v>2048</v>
      </c>
      <c r="N19" s="1611">
        <v>0</v>
      </c>
      <c r="O19" s="1339">
        <f t="shared" si="6"/>
        <v>31996</v>
      </c>
      <c r="P19" s="1339">
        <f>F19-K19</f>
        <v>27303</v>
      </c>
      <c r="Q19" s="1339">
        <v>4641</v>
      </c>
      <c r="R19" s="1339">
        <v>2185</v>
      </c>
      <c r="S19" s="1339">
        <f t="shared" si="0"/>
        <v>0</v>
      </c>
      <c r="T19" s="1339">
        <f t="shared" si="7"/>
        <v>34129</v>
      </c>
      <c r="U19" s="1611">
        <v>3194</v>
      </c>
      <c r="V19" s="1611">
        <v>0</v>
      </c>
      <c r="W19" s="1611">
        <v>0</v>
      </c>
      <c r="X19" s="1611">
        <v>0</v>
      </c>
      <c r="Y19" s="1339">
        <f t="shared" si="8"/>
        <v>3194</v>
      </c>
      <c r="Z19" s="1339">
        <f t="shared" si="9"/>
        <v>30935</v>
      </c>
      <c r="AA19" s="1608" t="s">
        <v>3982</v>
      </c>
    </row>
    <row r="20" spans="1:27" ht="38.25">
      <c r="A20" s="1622">
        <f>MASTER!A20</f>
        <v>0</v>
      </c>
      <c r="B20" s="1611">
        <f>MASTER!B27</f>
        <v>0</v>
      </c>
      <c r="C20" s="1612">
        <f>MASTER!C27</f>
        <v>0</v>
      </c>
      <c r="D20" s="1611">
        <f>MASTER!E27</f>
        <v>0</v>
      </c>
      <c r="E20" s="1611" t="s">
        <v>313</v>
      </c>
      <c r="F20" s="1611">
        <v>61300</v>
      </c>
      <c r="G20" s="1339">
        <f t="shared" si="1"/>
        <v>10421</v>
      </c>
      <c r="H20" s="1339">
        <f t="shared" si="2"/>
        <v>4904</v>
      </c>
      <c r="I20" s="1611">
        <v>0</v>
      </c>
      <c r="J20" s="1339">
        <f t="shared" si="3"/>
        <v>76625</v>
      </c>
      <c r="K20" s="1611">
        <v>29661</v>
      </c>
      <c r="L20" s="1339">
        <f t="shared" si="4"/>
        <v>5042</v>
      </c>
      <c r="M20" s="1339">
        <f t="shared" si="5"/>
        <v>2373</v>
      </c>
      <c r="N20" s="1611">
        <v>0</v>
      </c>
      <c r="O20" s="1339">
        <f t="shared" si="6"/>
        <v>37076</v>
      </c>
      <c r="P20" s="1339">
        <v>31638</v>
      </c>
      <c r="Q20" s="1339">
        <v>5378</v>
      </c>
      <c r="R20" s="1339">
        <f>H20-M20</f>
        <v>2531</v>
      </c>
      <c r="S20" s="1339">
        <f t="shared" si="0"/>
        <v>0</v>
      </c>
      <c r="T20" s="1339">
        <f t="shared" si="7"/>
        <v>39547</v>
      </c>
      <c r="U20" s="1611">
        <v>0</v>
      </c>
      <c r="V20" s="1611">
        <v>5133</v>
      </c>
      <c r="W20" s="1611">
        <v>4200</v>
      </c>
      <c r="X20" s="1611">
        <v>0</v>
      </c>
      <c r="Y20" s="1339">
        <f t="shared" si="8"/>
        <v>9333</v>
      </c>
      <c r="Z20" s="1339">
        <f t="shared" si="9"/>
        <v>30214</v>
      </c>
      <c r="AA20" s="1608" t="s">
        <v>3982</v>
      </c>
    </row>
    <row r="21" spans="1:27" ht="38.25">
      <c r="A21" s="1622" t="e">
        <f>MASTER!#REF!</f>
        <v>#REF!</v>
      </c>
      <c r="B21" s="1611">
        <f>MASTER!B28</f>
        <v>0</v>
      </c>
      <c r="C21" s="1612">
        <f>MASTER!C28</f>
        <v>0</v>
      </c>
      <c r="D21" s="1611">
        <f>MASTER!E28</f>
        <v>0</v>
      </c>
      <c r="E21" s="1611" t="s">
        <v>3286</v>
      </c>
      <c r="F21" s="1611">
        <v>50800</v>
      </c>
      <c r="G21" s="1339">
        <f t="shared" si="1"/>
        <v>8636</v>
      </c>
      <c r="H21" s="1339">
        <f t="shared" si="2"/>
        <v>4064</v>
      </c>
      <c r="I21" s="1611">
        <v>0</v>
      </c>
      <c r="J21" s="1339">
        <f t="shared" si="3"/>
        <v>63500</v>
      </c>
      <c r="K21" s="1611">
        <v>24581</v>
      </c>
      <c r="L21" s="1339">
        <f t="shared" si="4"/>
        <v>4179</v>
      </c>
      <c r="M21" s="1339">
        <f t="shared" si="5"/>
        <v>1966</v>
      </c>
      <c r="N21" s="1611">
        <v>0</v>
      </c>
      <c r="O21" s="1339">
        <f t="shared" si="6"/>
        <v>30726</v>
      </c>
      <c r="P21" s="1339">
        <v>26218</v>
      </c>
      <c r="Q21" s="1339">
        <v>4456</v>
      </c>
      <c r="R21" s="1339">
        <v>2096</v>
      </c>
      <c r="S21" s="1339">
        <f t="shared" si="0"/>
        <v>0</v>
      </c>
      <c r="T21" s="1339">
        <f t="shared" si="7"/>
        <v>32770</v>
      </c>
      <c r="U21" s="1611">
        <v>3068</v>
      </c>
      <c r="V21" s="1611">
        <v>0</v>
      </c>
      <c r="W21" s="1611">
        <v>0</v>
      </c>
      <c r="X21" s="1611">
        <v>0</v>
      </c>
      <c r="Y21" s="1339">
        <f t="shared" si="8"/>
        <v>3068</v>
      </c>
      <c r="Z21" s="1339">
        <f t="shared" si="9"/>
        <v>29702</v>
      </c>
      <c r="AA21" s="1608" t="s">
        <v>3982</v>
      </c>
    </row>
    <row r="22" spans="1:27" ht="38.25">
      <c r="A22" s="1622">
        <f>MASTER!A21</f>
        <v>0</v>
      </c>
      <c r="B22" s="1611">
        <f>MASTER!B29</f>
        <v>0</v>
      </c>
      <c r="C22" s="1612">
        <f>MASTER!C29</f>
        <v>0</v>
      </c>
      <c r="D22" s="1611">
        <f>MASTER!E29</f>
        <v>0</v>
      </c>
      <c r="E22" s="1611" t="s">
        <v>313</v>
      </c>
      <c r="F22" s="1611">
        <v>69200</v>
      </c>
      <c r="G22" s="1339">
        <f t="shared" si="1"/>
        <v>11764</v>
      </c>
      <c r="H22" s="1339">
        <f t="shared" si="2"/>
        <v>5536</v>
      </c>
      <c r="I22" s="1611">
        <v>0</v>
      </c>
      <c r="J22" s="1339">
        <f t="shared" si="3"/>
        <v>86500</v>
      </c>
      <c r="K22" s="1611">
        <v>33484</v>
      </c>
      <c r="L22" s="1339">
        <f t="shared" si="4"/>
        <v>5692</v>
      </c>
      <c r="M22" s="1339">
        <f t="shared" si="5"/>
        <v>2679</v>
      </c>
      <c r="N22" s="1611">
        <v>0</v>
      </c>
      <c r="O22" s="1339">
        <f t="shared" si="6"/>
        <v>41855</v>
      </c>
      <c r="P22" s="1339">
        <f>F22-K22</f>
        <v>35716</v>
      </c>
      <c r="Q22" s="1339">
        <v>6071</v>
      </c>
      <c r="R22" s="1339">
        <v>2858</v>
      </c>
      <c r="S22" s="1339">
        <f t="shared" si="0"/>
        <v>0</v>
      </c>
      <c r="T22" s="1339">
        <f t="shared" si="7"/>
        <v>44645</v>
      </c>
      <c r="U22" s="1611">
        <v>9287</v>
      </c>
      <c r="V22" s="1611">
        <v>0</v>
      </c>
      <c r="W22" s="1611">
        <v>5000</v>
      </c>
      <c r="X22" s="1611">
        <v>0</v>
      </c>
      <c r="Y22" s="1339">
        <f t="shared" si="8"/>
        <v>14287</v>
      </c>
      <c r="Z22" s="1339">
        <f t="shared" si="9"/>
        <v>30358</v>
      </c>
      <c r="AA22" s="1608" t="s">
        <v>3982</v>
      </c>
    </row>
    <row r="23" spans="1:27" ht="38.25">
      <c r="A23" s="1622">
        <f>MASTER!A22</f>
        <v>0</v>
      </c>
      <c r="B23" s="1611">
        <f>MASTER!B30</f>
        <v>0</v>
      </c>
      <c r="C23" s="1612">
        <f>MASTER!C30</f>
        <v>0</v>
      </c>
      <c r="D23" s="1611">
        <f>MASTER!E30</f>
        <v>0</v>
      </c>
      <c r="E23" s="1611" t="s">
        <v>313</v>
      </c>
      <c r="F23" s="1611">
        <v>86400</v>
      </c>
      <c r="G23" s="1339">
        <f t="shared" si="1"/>
        <v>14688</v>
      </c>
      <c r="H23" s="1339">
        <f t="shared" si="2"/>
        <v>6912</v>
      </c>
      <c r="I23" s="1611">
        <v>0</v>
      </c>
      <c r="J23" s="1339">
        <f t="shared" si="3"/>
        <v>108000</v>
      </c>
      <c r="K23" s="1611">
        <v>41806</v>
      </c>
      <c r="L23" s="1339">
        <f t="shared" si="4"/>
        <v>7107</v>
      </c>
      <c r="M23" s="1339">
        <f t="shared" si="5"/>
        <v>3344</v>
      </c>
      <c r="N23" s="1611">
        <v>0</v>
      </c>
      <c r="O23" s="1339">
        <f t="shared" si="6"/>
        <v>52257</v>
      </c>
      <c r="P23" s="1339">
        <v>44593</v>
      </c>
      <c r="Q23" s="1339">
        <f>G23-L23</f>
        <v>7581</v>
      </c>
      <c r="R23" s="1339">
        <f>H23-M23</f>
        <v>3568</v>
      </c>
      <c r="S23" s="1339">
        <f t="shared" si="0"/>
        <v>0</v>
      </c>
      <c r="T23" s="1339">
        <f t="shared" si="7"/>
        <v>55742</v>
      </c>
      <c r="U23" s="1611">
        <v>0</v>
      </c>
      <c r="V23" s="1611">
        <v>14225</v>
      </c>
      <c r="W23" s="1611">
        <v>10000</v>
      </c>
      <c r="X23" s="1611">
        <v>0</v>
      </c>
      <c r="Y23" s="1339">
        <f t="shared" si="8"/>
        <v>24225</v>
      </c>
      <c r="Z23" s="1339">
        <f t="shared" si="9"/>
        <v>31517</v>
      </c>
      <c r="AA23" s="1608" t="s">
        <v>3982</v>
      </c>
    </row>
    <row r="24" spans="1:27" ht="38.25">
      <c r="A24" s="1622">
        <f>MASTER!A23</f>
        <v>0</v>
      </c>
      <c r="B24" s="1611">
        <f>MASTER!B31</f>
        <v>0</v>
      </c>
      <c r="C24" s="1612">
        <f>MASTER!C31</f>
        <v>0</v>
      </c>
      <c r="D24" s="1611">
        <f>MASTER!E31</f>
        <v>0</v>
      </c>
      <c r="E24" s="1611" t="s">
        <v>313</v>
      </c>
      <c r="F24" s="1611">
        <v>67200</v>
      </c>
      <c r="G24" s="1339">
        <f t="shared" si="1"/>
        <v>11424</v>
      </c>
      <c r="H24" s="1339">
        <f t="shared" si="2"/>
        <v>5376</v>
      </c>
      <c r="I24" s="1611">
        <v>0</v>
      </c>
      <c r="J24" s="1339">
        <f t="shared" si="3"/>
        <v>84000</v>
      </c>
      <c r="K24" s="1611">
        <v>32516</v>
      </c>
      <c r="L24" s="1339">
        <f t="shared" si="4"/>
        <v>5528</v>
      </c>
      <c r="M24" s="1339">
        <f t="shared" si="5"/>
        <v>2601</v>
      </c>
      <c r="N24" s="1611">
        <v>0</v>
      </c>
      <c r="O24" s="1339">
        <f t="shared" si="6"/>
        <v>40645</v>
      </c>
      <c r="P24" s="1339">
        <f>F24-K24</f>
        <v>34684</v>
      </c>
      <c r="Q24" s="1339">
        <v>5897</v>
      </c>
      <c r="R24" s="1339">
        <v>2774</v>
      </c>
      <c r="S24" s="1339">
        <f t="shared" si="0"/>
        <v>0</v>
      </c>
      <c r="T24" s="1339">
        <f t="shared" si="7"/>
        <v>43355</v>
      </c>
      <c r="U24" s="1611">
        <v>0</v>
      </c>
      <c r="V24" s="1611">
        <v>9019</v>
      </c>
      <c r="W24" s="1611">
        <v>5000</v>
      </c>
      <c r="X24" s="1611">
        <v>8400</v>
      </c>
      <c r="Y24" s="1339">
        <f>SUM(U24:X24)</f>
        <v>22419</v>
      </c>
      <c r="Z24" s="1339">
        <f t="shared" si="9"/>
        <v>20936</v>
      </c>
      <c r="AA24" s="1608" t="s">
        <v>3982</v>
      </c>
    </row>
    <row r="25" spans="1:27" ht="38.25">
      <c r="A25" s="1622">
        <f>MASTER!A24</f>
        <v>17</v>
      </c>
      <c r="B25" s="1611">
        <f>MASTER!B32</f>
        <v>0</v>
      </c>
      <c r="C25" s="1612">
        <f>MASTER!C32</f>
        <v>0</v>
      </c>
      <c r="D25" s="1611">
        <f>MASTER!E32</f>
        <v>0</v>
      </c>
      <c r="E25" s="1611" t="s">
        <v>313</v>
      </c>
      <c r="F25" s="1611">
        <v>61300</v>
      </c>
      <c r="G25" s="1339">
        <f t="shared" si="1"/>
        <v>10421</v>
      </c>
      <c r="H25" s="1339">
        <f t="shared" si="2"/>
        <v>4904</v>
      </c>
      <c r="I25" s="1611">
        <v>0</v>
      </c>
      <c r="J25" s="1339">
        <f t="shared" si="3"/>
        <v>76625</v>
      </c>
      <c r="K25" s="1611">
        <v>29661</v>
      </c>
      <c r="L25" s="1339">
        <f t="shared" si="4"/>
        <v>5042</v>
      </c>
      <c r="M25" s="1339">
        <f t="shared" si="5"/>
        <v>2373</v>
      </c>
      <c r="N25" s="1611">
        <v>0</v>
      </c>
      <c r="O25" s="1339">
        <f t="shared" si="6"/>
        <v>37076</v>
      </c>
      <c r="P25" s="1339">
        <v>31638</v>
      </c>
      <c r="Q25" s="1339">
        <v>5378</v>
      </c>
      <c r="R25" s="1339">
        <f>H25-M25</f>
        <v>2531</v>
      </c>
      <c r="S25" s="1339">
        <f t="shared" si="0"/>
        <v>0</v>
      </c>
      <c r="T25" s="1339">
        <f t="shared" si="7"/>
        <v>39547</v>
      </c>
      <c r="U25" s="1611">
        <v>0</v>
      </c>
      <c r="V25" s="1611">
        <v>8225</v>
      </c>
      <c r="W25" s="1611">
        <v>5000</v>
      </c>
      <c r="X25" s="1611">
        <v>0</v>
      </c>
      <c r="Y25" s="1339">
        <f t="shared" si="8"/>
        <v>13225</v>
      </c>
      <c r="Z25" s="1339">
        <f t="shared" si="9"/>
        <v>26322</v>
      </c>
      <c r="AA25" s="1608" t="s">
        <v>3982</v>
      </c>
    </row>
    <row r="26" spans="1:27" ht="38.25">
      <c r="A26" s="1622">
        <f>MASTER!A26</f>
        <v>19</v>
      </c>
      <c r="B26" s="1611">
        <f>MASTER!B33</f>
        <v>0</v>
      </c>
      <c r="C26" s="1612">
        <f>MASTER!C33</f>
        <v>0</v>
      </c>
      <c r="D26" s="1611">
        <f>MASTER!E33</f>
        <v>0</v>
      </c>
      <c r="E26" s="1611" t="s">
        <v>313</v>
      </c>
      <c r="F26" s="1611">
        <v>71100</v>
      </c>
      <c r="G26" s="1339">
        <f t="shared" si="1"/>
        <v>12087</v>
      </c>
      <c r="H26" s="1339">
        <f t="shared" si="2"/>
        <v>5688</v>
      </c>
      <c r="I26" s="1611">
        <v>0</v>
      </c>
      <c r="J26" s="1339">
        <f t="shared" si="3"/>
        <v>88875</v>
      </c>
      <c r="K26" s="1611">
        <v>34403</v>
      </c>
      <c r="L26" s="1339">
        <f t="shared" si="4"/>
        <v>5849</v>
      </c>
      <c r="M26" s="1339">
        <f t="shared" si="5"/>
        <v>2752</v>
      </c>
      <c r="N26" s="1611">
        <v>0</v>
      </c>
      <c r="O26" s="1339">
        <f t="shared" si="6"/>
        <v>43004</v>
      </c>
      <c r="P26" s="1339">
        <f>F26-K26</f>
        <v>36697</v>
      </c>
      <c r="Q26" s="1339">
        <v>6239</v>
      </c>
      <c r="R26" s="1339">
        <v>2935</v>
      </c>
      <c r="S26" s="1339">
        <f t="shared" si="0"/>
        <v>0</v>
      </c>
      <c r="T26" s="1339">
        <f t="shared" si="7"/>
        <v>45871</v>
      </c>
      <c r="U26" s="1611">
        <v>0</v>
      </c>
      <c r="V26" s="1611">
        <v>9000</v>
      </c>
      <c r="W26" s="1611">
        <v>4800</v>
      </c>
      <c r="X26" s="1611">
        <v>0</v>
      </c>
      <c r="Y26" s="1339">
        <f t="shared" si="8"/>
        <v>13800</v>
      </c>
      <c r="Z26" s="1339">
        <f t="shared" si="9"/>
        <v>32071</v>
      </c>
      <c r="AA26" s="1608" t="s">
        <v>3982</v>
      </c>
    </row>
    <row r="27" spans="1:27" ht="38.25">
      <c r="A27" s="1622">
        <f>MASTER!A27</f>
        <v>20</v>
      </c>
      <c r="B27" s="1611">
        <f>MASTER!B34</f>
        <v>0</v>
      </c>
      <c r="C27" s="1612">
        <f>MASTER!C34</f>
        <v>0</v>
      </c>
      <c r="D27" s="1611">
        <f>MASTER!E34</f>
        <v>0</v>
      </c>
      <c r="E27" s="1611" t="s">
        <v>313</v>
      </c>
      <c r="F27" s="1611">
        <v>69000</v>
      </c>
      <c r="G27" s="1339">
        <f t="shared" si="1"/>
        <v>11730</v>
      </c>
      <c r="H27" s="1339">
        <f t="shared" si="2"/>
        <v>5520</v>
      </c>
      <c r="I27" s="1611">
        <v>0</v>
      </c>
      <c r="J27" s="1339">
        <f t="shared" si="3"/>
        <v>86250</v>
      </c>
      <c r="K27" s="1611">
        <v>33387</v>
      </c>
      <c r="L27" s="1339">
        <f t="shared" si="4"/>
        <v>5676</v>
      </c>
      <c r="M27" s="1339">
        <f t="shared" si="5"/>
        <v>2671</v>
      </c>
      <c r="N27" s="1611">
        <v>0</v>
      </c>
      <c r="O27" s="1339">
        <f t="shared" si="6"/>
        <v>41734</v>
      </c>
      <c r="P27" s="1339">
        <f>F27-K27</f>
        <v>35613</v>
      </c>
      <c r="Q27" s="1339">
        <f>G27-L27</f>
        <v>6054</v>
      </c>
      <c r="R27" s="1339">
        <f>H27-M27</f>
        <v>2849</v>
      </c>
      <c r="S27" s="1339">
        <f t="shared" si="0"/>
        <v>0</v>
      </c>
      <c r="T27" s="1339">
        <f t="shared" si="7"/>
        <v>44516</v>
      </c>
      <c r="U27" s="1611">
        <v>0</v>
      </c>
      <c r="V27" s="1611">
        <v>8000</v>
      </c>
      <c r="W27" s="1611">
        <v>5000</v>
      </c>
      <c r="X27" s="1611">
        <v>0</v>
      </c>
      <c r="Y27" s="1339">
        <f t="shared" si="8"/>
        <v>13000</v>
      </c>
      <c r="Z27" s="1339">
        <f t="shared" si="9"/>
        <v>31516</v>
      </c>
      <c r="AA27" s="1608" t="s">
        <v>3982</v>
      </c>
    </row>
    <row r="28" spans="1:27" ht="38.25">
      <c r="A28" s="1622">
        <f>MASTER!A28</f>
        <v>21</v>
      </c>
      <c r="B28" s="1611">
        <f>MASTER!B36</f>
        <v>0</v>
      </c>
      <c r="C28" s="1612">
        <f>MASTER!C36</f>
        <v>0</v>
      </c>
      <c r="D28" s="1611">
        <f>MASTER!E36</f>
        <v>0</v>
      </c>
      <c r="E28" s="1611" t="s">
        <v>313</v>
      </c>
      <c r="F28" s="1611">
        <v>55500</v>
      </c>
      <c r="G28" s="1339">
        <f t="shared" si="1"/>
        <v>9435</v>
      </c>
      <c r="H28" s="1339">
        <f t="shared" si="2"/>
        <v>4440</v>
      </c>
      <c r="I28" s="1611">
        <v>75</v>
      </c>
      <c r="J28" s="1339">
        <f t="shared" si="3"/>
        <v>69450</v>
      </c>
      <c r="K28" s="1611">
        <v>39387</v>
      </c>
      <c r="L28" s="1339">
        <f t="shared" si="4"/>
        <v>6696</v>
      </c>
      <c r="M28" s="1339">
        <f t="shared" si="5"/>
        <v>3151</v>
      </c>
      <c r="N28" s="1611">
        <v>61</v>
      </c>
      <c r="O28" s="1339">
        <f t="shared" si="6"/>
        <v>49295</v>
      </c>
      <c r="P28" s="1339">
        <f>F28-K28</f>
        <v>16113</v>
      </c>
      <c r="Q28" s="1339">
        <f>G28-L28</f>
        <v>2739</v>
      </c>
      <c r="R28" s="1339">
        <f>H28-M28</f>
        <v>1289</v>
      </c>
      <c r="S28" s="1339">
        <f t="shared" si="0"/>
        <v>14</v>
      </c>
      <c r="T28" s="1339">
        <f t="shared" si="7"/>
        <v>20155</v>
      </c>
      <c r="U28" s="1611">
        <v>0</v>
      </c>
      <c r="V28" s="1611">
        <v>0</v>
      </c>
      <c r="W28" s="1611">
        <v>3575</v>
      </c>
      <c r="X28" s="1611">
        <v>0</v>
      </c>
      <c r="Y28" s="1339">
        <f t="shared" si="8"/>
        <v>3575</v>
      </c>
      <c r="Z28" s="1339">
        <f t="shared" si="9"/>
        <v>16580</v>
      </c>
      <c r="AA28" s="1608" t="s">
        <v>3982</v>
      </c>
    </row>
    <row r="29" spans="1:27" ht="38.25">
      <c r="A29" s="1622">
        <f>MASTER!A29</f>
        <v>22</v>
      </c>
      <c r="B29" s="1611">
        <f>MASTER!B37</f>
        <v>0</v>
      </c>
      <c r="C29" s="1612">
        <f>MASTER!C37</f>
        <v>0</v>
      </c>
      <c r="D29" s="1611">
        <f>MASTER!E37</f>
        <v>0</v>
      </c>
      <c r="E29" s="1611" t="s">
        <v>3286</v>
      </c>
      <c r="F29" s="1611">
        <v>35300</v>
      </c>
      <c r="G29" s="1339">
        <f t="shared" si="1"/>
        <v>6001</v>
      </c>
      <c r="H29" s="1339">
        <f t="shared" si="2"/>
        <v>2824</v>
      </c>
      <c r="I29" s="1611">
        <v>0</v>
      </c>
      <c r="J29" s="1339">
        <f t="shared" si="3"/>
        <v>44125</v>
      </c>
      <c r="K29" s="1611">
        <v>25052</v>
      </c>
      <c r="L29" s="1339">
        <f t="shared" si="4"/>
        <v>4259</v>
      </c>
      <c r="M29" s="1339">
        <f t="shared" si="5"/>
        <v>2004</v>
      </c>
      <c r="N29" s="1611">
        <v>0</v>
      </c>
      <c r="O29" s="1339">
        <f t="shared" si="6"/>
        <v>31315</v>
      </c>
      <c r="P29" s="1339">
        <v>10247</v>
      </c>
      <c r="Q29" s="1339">
        <v>1741</v>
      </c>
      <c r="R29" s="1339">
        <v>818</v>
      </c>
      <c r="S29" s="1339">
        <f t="shared" si="0"/>
        <v>0</v>
      </c>
      <c r="T29" s="1339">
        <f t="shared" si="7"/>
        <v>12806</v>
      </c>
      <c r="U29" s="1611">
        <v>1199</v>
      </c>
      <c r="V29" s="1611">
        <v>0</v>
      </c>
      <c r="W29" s="1611">
        <v>0</v>
      </c>
      <c r="X29" s="1611">
        <v>0</v>
      </c>
      <c r="Y29" s="1339">
        <f t="shared" si="8"/>
        <v>1199</v>
      </c>
      <c r="Z29" s="1339">
        <f t="shared" si="9"/>
        <v>11607</v>
      </c>
      <c r="AA29" s="1608" t="s">
        <v>3982</v>
      </c>
    </row>
    <row r="30" spans="1:27" ht="45">
      <c r="A30" s="1622">
        <f>MASTER!A30</f>
        <v>23</v>
      </c>
      <c r="B30" s="1624" t="s">
        <v>481</v>
      </c>
      <c r="C30" s="1612">
        <f>MASTER!C37</f>
        <v>0</v>
      </c>
      <c r="D30" s="1616" t="s">
        <v>924</v>
      </c>
      <c r="E30" s="1611" t="s">
        <v>313</v>
      </c>
      <c r="F30" s="1611">
        <v>71300</v>
      </c>
      <c r="G30" s="1339">
        <f t="shared" si="1"/>
        <v>12121</v>
      </c>
      <c r="H30" s="1339">
        <f t="shared" si="2"/>
        <v>5704</v>
      </c>
      <c r="I30" s="1611">
        <v>0</v>
      </c>
      <c r="J30" s="1339">
        <f t="shared" si="3"/>
        <v>89125</v>
      </c>
      <c r="K30" s="1611">
        <v>34500</v>
      </c>
      <c r="L30" s="1339">
        <f t="shared" si="4"/>
        <v>5865</v>
      </c>
      <c r="M30" s="1339">
        <f t="shared" si="5"/>
        <v>2760</v>
      </c>
      <c r="N30" s="1611">
        <v>0</v>
      </c>
      <c r="O30" s="1339">
        <f t="shared" si="6"/>
        <v>43125</v>
      </c>
      <c r="P30" s="1339">
        <f>F30-K30</f>
        <v>36800</v>
      </c>
      <c r="Q30" s="1339">
        <f>G30-L30</f>
        <v>6256</v>
      </c>
      <c r="R30" s="1339">
        <f>H30-M30</f>
        <v>2944</v>
      </c>
      <c r="S30" s="1339">
        <f t="shared" si="0"/>
        <v>0</v>
      </c>
      <c r="T30" s="1339">
        <f t="shared" si="7"/>
        <v>46000</v>
      </c>
      <c r="U30" s="1611">
        <v>0</v>
      </c>
      <c r="V30" s="1611">
        <v>0</v>
      </c>
      <c r="W30" s="1611">
        <v>0</v>
      </c>
      <c r="X30" s="1611">
        <v>0</v>
      </c>
      <c r="Y30" s="1339">
        <f t="shared" si="8"/>
        <v>0</v>
      </c>
      <c r="Z30" s="1339">
        <f t="shared" si="9"/>
        <v>46000</v>
      </c>
      <c r="AA30" s="1608" t="s">
        <v>3982</v>
      </c>
    </row>
    <row r="31" spans="1:27" ht="45">
      <c r="A31" s="1622">
        <f>MASTER!A31</f>
        <v>24</v>
      </c>
      <c r="B31" s="1624" t="s">
        <v>3979</v>
      </c>
      <c r="C31" s="1612">
        <f>MASTER!C39</f>
        <v>0</v>
      </c>
      <c r="D31" s="1616" t="s">
        <v>924</v>
      </c>
      <c r="E31" s="1611" t="s">
        <v>313</v>
      </c>
      <c r="F31" s="1611">
        <v>63300</v>
      </c>
      <c r="G31" s="1339">
        <f t="shared" si="1"/>
        <v>10761</v>
      </c>
      <c r="H31" s="1339">
        <f t="shared" si="2"/>
        <v>5064</v>
      </c>
      <c r="I31" s="1611">
        <v>0</v>
      </c>
      <c r="J31" s="1339">
        <f t="shared" si="3"/>
        <v>79125</v>
      </c>
      <c r="K31" s="1611">
        <v>30629</v>
      </c>
      <c r="L31" s="1339">
        <f t="shared" si="4"/>
        <v>5207</v>
      </c>
      <c r="M31" s="1339">
        <f t="shared" si="5"/>
        <v>2450</v>
      </c>
      <c r="N31" s="1611">
        <v>0</v>
      </c>
      <c r="O31" s="1339">
        <f t="shared" si="6"/>
        <v>38286</v>
      </c>
      <c r="P31" s="1339">
        <f>F31-K31</f>
        <v>32671</v>
      </c>
      <c r="Q31" s="1339">
        <f>G31-L31</f>
        <v>5554</v>
      </c>
      <c r="R31" s="1339">
        <v>2613</v>
      </c>
      <c r="S31" s="1339">
        <f t="shared" si="0"/>
        <v>0</v>
      </c>
      <c r="T31" s="1339">
        <f t="shared" si="7"/>
        <v>40838</v>
      </c>
      <c r="U31" s="1611">
        <v>0</v>
      </c>
      <c r="V31" s="1611">
        <v>8494</v>
      </c>
      <c r="W31" s="1611">
        <v>0</v>
      </c>
      <c r="X31" s="1611">
        <v>0</v>
      </c>
      <c r="Y31" s="1339">
        <f t="shared" si="8"/>
        <v>8494</v>
      </c>
      <c r="Z31" s="1339">
        <f t="shared" si="9"/>
        <v>32344</v>
      </c>
      <c r="AA31" s="1608" t="s">
        <v>3982</v>
      </c>
    </row>
    <row r="32" spans="1:27" ht="36.75" customHeight="1">
      <c r="A32" s="2194" t="s">
        <v>3962</v>
      </c>
      <c r="B32" s="2195"/>
      <c r="C32" s="2195"/>
      <c r="D32" s="2195"/>
      <c r="E32" s="2196"/>
      <c r="F32" s="1627">
        <f>SUM(F8:F31)</f>
        <v>1517700</v>
      </c>
      <c r="G32" s="1627">
        <f t="shared" ref="G32:Z32" si="10">SUM(G8:G31)</f>
        <v>258009</v>
      </c>
      <c r="H32" s="1627">
        <f t="shared" si="10"/>
        <v>121416</v>
      </c>
      <c r="I32" s="1627">
        <f t="shared" si="10"/>
        <v>75</v>
      </c>
      <c r="J32" s="1627">
        <f t="shared" si="10"/>
        <v>1897200</v>
      </c>
      <c r="K32" s="1627">
        <f t="shared" si="10"/>
        <v>754874</v>
      </c>
      <c r="L32" s="1627">
        <f t="shared" si="10"/>
        <v>128327</v>
      </c>
      <c r="M32" s="1627">
        <f t="shared" si="10"/>
        <v>60388</v>
      </c>
      <c r="N32" s="1627">
        <f t="shared" si="10"/>
        <v>61</v>
      </c>
      <c r="O32" s="1627">
        <f t="shared" si="10"/>
        <v>943650</v>
      </c>
      <c r="P32" s="1627">
        <f t="shared" si="10"/>
        <v>762815</v>
      </c>
      <c r="Q32" s="1627">
        <f t="shared" si="10"/>
        <v>129669</v>
      </c>
      <c r="R32" s="1627">
        <f t="shared" si="10"/>
        <v>61017</v>
      </c>
      <c r="S32" s="1627">
        <f t="shared" si="10"/>
        <v>14</v>
      </c>
      <c r="T32" s="1627">
        <f>SUM(T8:T31)</f>
        <v>953515</v>
      </c>
      <c r="U32" s="1627">
        <f t="shared" si="10"/>
        <v>26396</v>
      </c>
      <c r="V32" s="1627">
        <f t="shared" si="10"/>
        <v>124382</v>
      </c>
      <c r="W32" s="1627">
        <f t="shared" si="10"/>
        <v>101575</v>
      </c>
      <c r="X32" s="1627">
        <f t="shared" si="10"/>
        <v>8400</v>
      </c>
      <c r="Y32" s="1627">
        <f t="shared" si="10"/>
        <v>260753</v>
      </c>
      <c r="Z32" s="1627">
        <f t="shared" si="10"/>
        <v>692762</v>
      </c>
      <c r="AA32" s="1608"/>
    </row>
    <row r="33" spans="1:23" ht="23.25">
      <c r="A33" s="2193" t="s">
        <v>3983</v>
      </c>
      <c r="B33" s="2193"/>
      <c r="C33" s="2193"/>
      <c r="D33" s="2193"/>
      <c r="E33" s="2193"/>
      <c r="F33" s="2193"/>
      <c r="G33" s="2193"/>
      <c r="H33" s="2193"/>
      <c r="I33" s="2193"/>
      <c r="J33" s="2193"/>
      <c r="K33" s="2193"/>
      <c r="L33" s="2193"/>
      <c r="M33" s="2193"/>
      <c r="N33" s="2193"/>
      <c r="O33" s="2193"/>
      <c r="P33" s="2193"/>
      <c r="Q33" s="2193"/>
      <c r="R33" s="2193"/>
      <c r="S33" s="2193"/>
      <c r="T33" s="2193"/>
      <c r="U33" s="2193"/>
      <c r="V33" s="2193"/>
      <c r="W33" s="2193"/>
    </row>
    <row r="34" spans="1:23" ht="23.25">
      <c r="A34" s="1609" t="s">
        <v>3961</v>
      </c>
    </row>
    <row r="35" spans="1:23" ht="23.25">
      <c r="A35" s="1609"/>
    </row>
    <row r="36" spans="1:23" ht="15">
      <c r="P36" s="2190" t="str">
        <f>MASTER!C2</f>
        <v>iz/kkukpk;Z</v>
      </c>
      <c r="Q36" s="2190"/>
      <c r="R36" s="2190"/>
      <c r="S36" s="2190"/>
      <c r="T36" s="2190"/>
      <c r="U36" s="2190"/>
      <c r="V36" s="2190"/>
    </row>
    <row r="37" spans="1:23" ht="15">
      <c r="P37" s="2190" t="str">
        <f>MASTER!C3</f>
        <v xml:space="preserve">ftyk </v>
      </c>
      <c r="Q37" s="2190"/>
      <c r="R37" s="2190"/>
      <c r="S37" s="2190"/>
      <c r="T37" s="2190"/>
      <c r="U37" s="2190"/>
      <c r="V37" s="2190"/>
    </row>
    <row r="38" spans="1:23" ht="15">
      <c r="P38" s="2190" t="str">
        <f>MASTER!C4</f>
        <v>jkt ¼ jktLFkku ½</v>
      </c>
      <c r="Q38" s="2190"/>
      <c r="R38" s="2190"/>
      <c r="S38" s="2190"/>
      <c r="T38" s="2190"/>
      <c r="U38" s="2190"/>
      <c r="V38" s="2190"/>
    </row>
    <row r="39" spans="1:23" ht="20.25">
      <c r="P39" s="2189" t="s">
        <v>3964</v>
      </c>
      <c r="Q39" s="2189"/>
      <c r="R39" s="2189"/>
      <c r="S39" s="2189"/>
      <c r="T39" s="2190">
        <f>MASTER!C5</f>
        <v>1234</v>
      </c>
      <c r="U39" s="2190"/>
    </row>
  </sheetData>
  <sheetProtection formatCells="0" formatColumns="0" formatRows="0" insertColumns="0" insertRows="0" insertHyperlinks="0" deleteColumns="0" deleteRows="0" selectLockedCells="1" sort="0" autoFilter="0" pivotTables="0"/>
  <mergeCells count="22">
    <mergeCell ref="A1:Z1"/>
    <mergeCell ref="A2:Z2"/>
    <mergeCell ref="A3:Z3"/>
    <mergeCell ref="A5:A6"/>
    <mergeCell ref="B5:B6"/>
    <mergeCell ref="C5:C6"/>
    <mergeCell ref="D5:D6"/>
    <mergeCell ref="E5:E6"/>
    <mergeCell ref="F5:J5"/>
    <mergeCell ref="K5:O5"/>
    <mergeCell ref="B4:W4"/>
    <mergeCell ref="AA5:AA6"/>
    <mergeCell ref="A32:E32"/>
    <mergeCell ref="A33:W33"/>
    <mergeCell ref="P5:T5"/>
    <mergeCell ref="U5:Y5"/>
    <mergeCell ref="Z5:Z6"/>
    <mergeCell ref="T39:U39"/>
    <mergeCell ref="P36:V36"/>
    <mergeCell ref="P37:V37"/>
    <mergeCell ref="P38:V38"/>
    <mergeCell ref="P39:S39"/>
  </mergeCells>
  <pageMargins left="0.16" right="0.17" top="0.4" bottom="0.34" header="0.3" footer="0.3"/>
  <pageSetup paperSize="9" orientation="landscape" horizontalDpi="300" verticalDpi="300" r:id="rId1"/>
  <drawing r:id="rId2"/>
</worksheet>
</file>

<file path=xl/worksheets/sheet100.xml><?xml version="1.0" encoding="utf-8"?>
<worksheet xmlns="http://schemas.openxmlformats.org/spreadsheetml/2006/main" xmlns:r="http://schemas.openxmlformats.org/officeDocument/2006/relationships">
  <sheetPr>
    <tabColor rgb="FF7030A0"/>
  </sheetPr>
  <dimension ref="A1:M196"/>
  <sheetViews>
    <sheetView workbookViewId="0">
      <selection activeCell="F11" sqref="F11:H11"/>
    </sheetView>
  </sheetViews>
  <sheetFormatPr defaultColWidth="9.140625" defaultRowHeight="12.75"/>
  <cols>
    <col min="1" max="1" width="1.28515625" style="139" customWidth="1"/>
    <col min="2" max="2" width="4.28515625" style="139" customWidth="1"/>
    <col min="3" max="3" width="10.140625" style="139" customWidth="1"/>
    <col min="4" max="4" width="11" style="139" customWidth="1"/>
    <col min="5" max="5" width="19.42578125" style="139" customWidth="1"/>
    <col min="6" max="6" width="16" style="139" customWidth="1"/>
    <col min="7" max="7" width="11.5703125" style="139" customWidth="1"/>
    <col min="8" max="8" width="18.5703125" style="139" customWidth="1"/>
    <col min="9" max="16384" width="9.140625" style="139"/>
  </cols>
  <sheetData>
    <row r="1" spans="1:13" ht="21.75" customHeight="1">
      <c r="B1" s="2797" t="s">
        <v>1156</v>
      </c>
      <c r="C1" s="2797"/>
      <c r="D1" s="2797"/>
      <c r="E1" s="2797"/>
      <c r="F1" s="616">
        <v>1</v>
      </c>
      <c r="H1" s="67"/>
    </row>
    <row r="2" spans="1:13" ht="20.25">
      <c r="A2" s="66"/>
      <c r="B2" s="2933" t="s">
        <v>332</v>
      </c>
      <c r="C2" s="2933"/>
      <c r="D2" s="2933"/>
      <c r="E2" s="2933"/>
      <c r="F2" s="2933"/>
      <c r="G2" s="2933"/>
      <c r="H2" s="2933"/>
      <c r="I2" s="66"/>
      <c r="J2" s="66"/>
      <c r="K2" s="66"/>
      <c r="L2" s="6"/>
      <c r="M2" s="6"/>
    </row>
    <row r="3" spans="1:13" ht="18.75">
      <c r="A3" s="66"/>
      <c r="B3" s="1645" t="s">
        <v>322</v>
      </c>
      <c r="C3" s="2934" t="s">
        <v>333</v>
      </c>
      <c r="D3" s="2934"/>
      <c r="E3" s="2934"/>
      <c r="F3" s="3080" t="str">
        <f>(INDEX(MASTER!B8:B42,MATCH('LEAVE FORM SURRENDER'!F1,MASTER!A8:A42,0)))</f>
        <v>Jh Hkxorh yky luk&lt;;</v>
      </c>
      <c r="G3" s="3080"/>
      <c r="H3" s="3080"/>
      <c r="I3" s="66"/>
      <c r="J3" s="66"/>
      <c r="K3" s="66"/>
      <c r="L3" s="6"/>
      <c r="M3" s="6"/>
    </row>
    <row r="4" spans="1:13" ht="18.75">
      <c r="A4" s="66"/>
      <c r="B4" s="1645" t="s">
        <v>6</v>
      </c>
      <c r="C4" s="2934" t="s">
        <v>323</v>
      </c>
      <c r="D4" s="2934"/>
      <c r="E4" s="2934"/>
      <c r="F4" s="3087" t="str">
        <f>(INDEX(MASTER!C8:C42,MATCH('LEAVE FORM SURRENDER'!F1,MASTER!A8:A42,0)))</f>
        <v>अतिरिक्त प्रशासनिक अधिकारी</v>
      </c>
      <c r="G4" s="3087"/>
      <c r="H4" s="3087"/>
      <c r="I4" s="66"/>
      <c r="J4" s="66"/>
      <c r="K4" s="66"/>
      <c r="L4" s="6"/>
      <c r="M4" s="6"/>
    </row>
    <row r="5" spans="1:13" ht="36" customHeight="1">
      <c r="A5" s="66"/>
      <c r="B5" s="1644" t="s">
        <v>324</v>
      </c>
      <c r="C5" s="2935" t="s">
        <v>325</v>
      </c>
      <c r="D5" s="2935"/>
      <c r="E5" s="2935"/>
      <c r="F5" s="641" t="str">
        <f>MASTER!L5</f>
        <v>f'k{kk</v>
      </c>
      <c r="G5" s="3083" t="str">
        <f>MASTER!C1</f>
        <v>ftyk f'k{kk vf/kdkjh</v>
      </c>
      <c r="H5" s="3083"/>
      <c r="I5" s="66"/>
      <c r="J5" s="66"/>
      <c r="K5" s="66"/>
      <c r="L5" s="6"/>
      <c r="M5" s="6"/>
    </row>
    <row r="6" spans="1:13" ht="18.75">
      <c r="A6" s="66"/>
      <c r="B6" s="1645" t="s">
        <v>0</v>
      </c>
      <c r="C6" s="2934" t="s">
        <v>10</v>
      </c>
      <c r="D6" s="2934"/>
      <c r="E6" s="2934"/>
      <c r="F6" s="3084">
        <f>(INDEX(MASTER!F8:F42,MATCH('LEAVE FORM SURRENDER'!F1,MASTER!A8:A42,0)))</f>
        <v>60700</v>
      </c>
      <c r="G6" s="3084"/>
      <c r="H6" s="3084"/>
      <c r="I6" s="66"/>
      <c r="J6" s="66"/>
      <c r="K6" s="66"/>
      <c r="L6" s="6"/>
      <c r="M6" s="6"/>
    </row>
    <row r="7" spans="1:13" ht="39" customHeight="1">
      <c r="A7" s="66"/>
      <c r="B7" s="1646" t="s">
        <v>16</v>
      </c>
      <c r="C7" s="2940" t="s">
        <v>326</v>
      </c>
      <c r="D7" s="2940"/>
      <c r="E7" s="2940"/>
      <c r="F7" s="3080" t="s">
        <v>356</v>
      </c>
      <c r="G7" s="3080"/>
      <c r="H7" s="3080"/>
      <c r="I7" s="66"/>
      <c r="J7" s="66"/>
      <c r="K7" s="66"/>
      <c r="L7" s="6"/>
      <c r="M7" s="6"/>
    </row>
    <row r="8" spans="1:13" ht="39" customHeight="1">
      <c r="A8" s="66"/>
      <c r="B8" s="1646" t="s">
        <v>17</v>
      </c>
      <c r="C8" s="2940" t="s">
        <v>327</v>
      </c>
      <c r="D8" s="2940"/>
      <c r="E8" s="2940"/>
      <c r="F8" s="1802" t="s">
        <v>4010</v>
      </c>
      <c r="G8" s="1803" t="s">
        <v>714</v>
      </c>
      <c r="H8" s="1804" t="s">
        <v>4351</v>
      </c>
      <c r="I8" s="66"/>
      <c r="J8" s="66"/>
      <c r="K8" s="66"/>
      <c r="L8" s="6"/>
      <c r="M8" s="6"/>
    </row>
    <row r="9" spans="1:13" ht="38.25" customHeight="1">
      <c r="A9" s="66"/>
      <c r="B9" s="1646" t="s">
        <v>18</v>
      </c>
      <c r="C9" s="2940" t="s">
        <v>328</v>
      </c>
      <c r="D9" s="2940"/>
      <c r="E9" s="2940"/>
      <c r="F9" s="3085" t="s">
        <v>357</v>
      </c>
      <c r="G9" s="3085"/>
      <c r="H9" s="3085"/>
      <c r="I9" s="66"/>
      <c r="J9" s="66"/>
      <c r="K9" s="66"/>
      <c r="L9" s="6"/>
      <c r="M9" s="6"/>
    </row>
    <row r="10" spans="1:13" ht="36.75" customHeight="1">
      <c r="A10" s="66"/>
      <c r="B10" s="1646" t="s">
        <v>21</v>
      </c>
      <c r="C10" s="2935" t="s">
        <v>329</v>
      </c>
      <c r="D10" s="2935"/>
      <c r="E10" s="2935"/>
      <c r="F10" s="3086" t="s">
        <v>4011</v>
      </c>
      <c r="G10" s="3086"/>
      <c r="H10" s="3086"/>
      <c r="I10" s="66"/>
      <c r="J10" s="66"/>
      <c r="K10" s="66"/>
      <c r="L10" s="6"/>
      <c r="M10" s="6"/>
    </row>
    <row r="11" spans="1:13" ht="38.25" customHeight="1">
      <c r="A11" s="66"/>
      <c r="B11" s="1646" t="s">
        <v>22</v>
      </c>
      <c r="C11" s="2940" t="s">
        <v>330</v>
      </c>
      <c r="D11" s="2940"/>
      <c r="E11" s="2940"/>
      <c r="F11" s="3082"/>
      <c r="G11" s="3082"/>
      <c r="H11" s="3082"/>
      <c r="I11" s="66"/>
      <c r="J11" s="66"/>
      <c r="K11" s="66"/>
      <c r="L11" s="6"/>
      <c r="M11" s="6"/>
    </row>
    <row r="12" spans="1:13" ht="18.75">
      <c r="A12" s="66"/>
      <c r="B12" s="1646" t="s">
        <v>23</v>
      </c>
      <c r="C12" s="2939" t="s">
        <v>350</v>
      </c>
      <c r="D12" s="2939"/>
      <c r="E12" s="2939"/>
      <c r="F12" s="3080" t="s">
        <v>33</v>
      </c>
      <c r="G12" s="3080"/>
      <c r="H12" s="3080"/>
      <c r="I12" s="66"/>
      <c r="J12" s="66"/>
      <c r="K12" s="66"/>
      <c r="L12" s="6"/>
      <c r="M12" s="6"/>
    </row>
    <row r="13" spans="1:13" ht="18.75">
      <c r="A13" s="66"/>
      <c r="B13" s="1646"/>
      <c r="C13" s="2939"/>
      <c r="D13" s="2939"/>
      <c r="E13" s="2939"/>
      <c r="F13" s="3080"/>
      <c r="G13" s="3080"/>
      <c r="H13" s="3080"/>
      <c r="I13" s="66"/>
      <c r="J13" s="66"/>
      <c r="K13" s="66"/>
      <c r="L13" s="6"/>
      <c r="M13" s="6"/>
    </row>
    <row r="14" spans="1:13" ht="18.75">
      <c r="A14" s="66"/>
      <c r="B14" s="1646"/>
      <c r="C14" s="2939"/>
      <c r="D14" s="2939"/>
      <c r="E14" s="2939"/>
      <c r="F14" s="3080"/>
      <c r="G14" s="3080"/>
      <c r="H14" s="3080"/>
      <c r="I14" s="66"/>
      <c r="J14" s="66"/>
      <c r="K14" s="66"/>
      <c r="L14" s="6"/>
      <c r="M14" s="6"/>
    </row>
    <row r="15" spans="1:13" ht="18.75">
      <c r="A15" s="66"/>
      <c r="B15" s="1646"/>
      <c r="C15" s="2939"/>
      <c r="D15" s="2939"/>
      <c r="E15" s="2939"/>
      <c r="F15" s="3080"/>
      <c r="G15" s="3080"/>
      <c r="H15" s="3080"/>
      <c r="I15" s="66"/>
      <c r="J15" s="66"/>
      <c r="K15" s="66"/>
      <c r="L15" s="6"/>
      <c r="M15" s="6"/>
    </row>
    <row r="16" spans="1:13" ht="18.75">
      <c r="A16" s="66"/>
      <c r="B16" s="1646"/>
      <c r="C16" s="2939"/>
      <c r="D16" s="2939"/>
      <c r="E16" s="2939"/>
      <c r="F16" s="3080"/>
      <c r="G16" s="3080"/>
      <c r="H16" s="3080"/>
      <c r="I16" s="66"/>
      <c r="J16" s="66"/>
      <c r="K16" s="66"/>
      <c r="L16" s="6"/>
      <c r="M16" s="6"/>
    </row>
    <row r="17" spans="1:13" ht="18.75">
      <c r="A17" s="66"/>
      <c r="B17" s="1646"/>
      <c r="C17" s="2939"/>
      <c r="D17" s="2939"/>
      <c r="E17" s="2939"/>
      <c r="F17" s="3080"/>
      <c r="G17" s="3080"/>
      <c r="H17" s="3080"/>
      <c r="I17" s="66"/>
      <c r="J17" s="66"/>
      <c r="K17" s="66"/>
      <c r="L17" s="6"/>
      <c r="M17" s="6"/>
    </row>
    <row r="18" spans="1:13" ht="24" customHeight="1">
      <c r="A18" s="66"/>
      <c r="B18" s="1646"/>
      <c r="C18" s="2939"/>
      <c r="D18" s="2939"/>
      <c r="E18" s="2939"/>
      <c r="F18" s="3080"/>
      <c r="G18" s="3080"/>
      <c r="H18" s="3080"/>
      <c r="I18" s="66"/>
      <c r="J18" s="66"/>
      <c r="K18" s="66"/>
      <c r="L18" s="6"/>
      <c r="M18" s="6"/>
    </row>
    <row r="19" spans="1:13" ht="39.75" customHeight="1">
      <c r="A19" s="66"/>
      <c r="B19" s="1644" t="s">
        <v>13</v>
      </c>
      <c r="C19" s="2935" t="s">
        <v>351</v>
      </c>
      <c r="D19" s="2935"/>
      <c r="E19" s="2935"/>
      <c r="F19" s="3081"/>
      <c r="G19" s="3081"/>
      <c r="H19" s="3081"/>
      <c r="I19" s="66"/>
      <c r="J19" s="66"/>
      <c r="K19" s="66"/>
      <c r="L19" s="6"/>
      <c r="M19" s="6"/>
    </row>
    <row r="20" spans="1:13" ht="18.75">
      <c r="A20" s="66"/>
      <c r="B20" s="1646" t="s">
        <v>14</v>
      </c>
      <c r="C20" s="2934" t="s">
        <v>331</v>
      </c>
      <c r="D20" s="2934"/>
      <c r="E20" s="2934"/>
      <c r="I20" s="66"/>
      <c r="J20" s="66"/>
      <c r="K20" s="66"/>
      <c r="L20" s="6"/>
      <c r="M20" s="6"/>
    </row>
    <row r="21" spans="1:13" ht="18.75">
      <c r="A21" s="66"/>
      <c r="B21" s="1646"/>
      <c r="C21" s="1643"/>
      <c r="D21" s="1643"/>
      <c r="E21" s="1643"/>
      <c r="F21" s="1645"/>
      <c r="G21" s="1645"/>
      <c r="H21" s="1645"/>
      <c r="I21" s="66"/>
      <c r="J21" s="66"/>
      <c r="K21" s="66"/>
      <c r="L21" s="6"/>
      <c r="M21" s="6"/>
    </row>
    <row r="22" spans="1:13" ht="18.75">
      <c r="A22" s="66"/>
      <c r="B22" s="1646"/>
      <c r="C22" s="79"/>
      <c r="D22" s="79"/>
      <c r="E22" s="79"/>
      <c r="F22" s="79"/>
      <c r="G22" s="79"/>
      <c r="H22" s="79"/>
      <c r="I22" s="66"/>
      <c r="J22" s="66"/>
      <c r="K22" s="66"/>
      <c r="L22" s="6"/>
      <c r="M22" s="6"/>
    </row>
    <row r="23" spans="1:13" ht="18.75">
      <c r="A23" s="66"/>
      <c r="B23" s="1646"/>
      <c r="C23" s="79"/>
      <c r="D23" s="79"/>
      <c r="E23" s="79"/>
      <c r="F23" s="2948" t="s">
        <v>352</v>
      </c>
      <c r="G23" s="2948"/>
      <c r="H23" s="2948"/>
      <c r="I23" s="66"/>
      <c r="J23" s="66"/>
      <c r="K23" s="66"/>
      <c r="L23" s="6"/>
      <c r="M23" s="6"/>
    </row>
    <row r="24" spans="1:13" ht="18.75">
      <c r="A24" s="66"/>
      <c r="B24" s="79"/>
      <c r="C24" s="79"/>
      <c r="D24" s="79"/>
      <c r="E24" s="81" t="s">
        <v>25</v>
      </c>
      <c r="F24" s="3079" t="str">
        <f>F4</f>
        <v>अतिरिक्त प्रशासनिक अधिकारी</v>
      </c>
      <c r="G24" s="3079"/>
      <c r="H24" s="3079"/>
      <c r="I24" s="66"/>
      <c r="J24" s="66"/>
      <c r="K24" s="66"/>
      <c r="L24" s="6"/>
      <c r="M24" s="6"/>
    </row>
    <row r="25" spans="1:13" ht="14.25" customHeight="1">
      <c r="A25" s="66"/>
      <c r="B25" s="79"/>
      <c r="C25" s="79"/>
      <c r="D25" s="79"/>
      <c r="E25" s="81"/>
      <c r="F25" s="85"/>
      <c r="H25" s="79"/>
      <c r="I25" s="66"/>
      <c r="J25" s="66"/>
      <c r="K25" s="66"/>
      <c r="L25" s="6"/>
      <c r="M25" s="6"/>
    </row>
    <row r="26" spans="1:13" ht="27.75">
      <c r="A26" s="66"/>
      <c r="B26" s="2949" t="s">
        <v>334</v>
      </c>
      <c r="C26" s="2949"/>
      <c r="D26" s="2949"/>
      <c r="E26" s="2949"/>
      <c r="F26" s="2949"/>
      <c r="G26" s="2949"/>
      <c r="H26" s="2949"/>
      <c r="I26" s="66"/>
      <c r="J26" s="66"/>
      <c r="K26" s="66"/>
      <c r="L26" s="6"/>
      <c r="M26" s="6"/>
    </row>
    <row r="27" spans="1:13" ht="18.75">
      <c r="A27" s="66"/>
      <c r="B27" s="2950" t="s">
        <v>335</v>
      </c>
      <c r="C27" s="2950"/>
      <c r="D27" s="2950"/>
      <c r="E27" s="2950"/>
      <c r="F27" s="2950"/>
      <c r="G27" s="2950"/>
      <c r="H27" s="2950"/>
      <c r="I27" s="66"/>
      <c r="J27" s="66"/>
      <c r="K27" s="66"/>
      <c r="L27" s="6"/>
      <c r="M27" s="6"/>
    </row>
    <row r="28" spans="1:13" ht="18.75">
      <c r="A28" s="66"/>
      <c r="B28" s="2945" t="s">
        <v>1328</v>
      </c>
      <c r="C28" s="2945"/>
      <c r="D28" s="2945"/>
      <c r="E28" s="2945"/>
      <c r="F28" s="80" t="s">
        <v>1205</v>
      </c>
      <c r="G28" s="310"/>
      <c r="H28" s="1645" t="s">
        <v>1155</v>
      </c>
      <c r="I28" s="66"/>
      <c r="J28" s="66"/>
      <c r="K28" s="66"/>
      <c r="L28" s="6"/>
      <c r="M28" s="6"/>
    </row>
    <row r="29" spans="1:13" ht="18.75">
      <c r="A29" s="66"/>
      <c r="B29" s="2947"/>
      <c r="C29" s="2947"/>
      <c r="D29" s="1645" t="s">
        <v>1203</v>
      </c>
      <c r="E29" s="1805" t="str">
        <f>F8</f>
        <v>lefiZr vodk'k</v>
      </c>
      <c r="F29" s="80"/>
      <c r="G29" s="80" t="s">
        <v>1201</v>
      </c>
      <c r="H29" s="1647" t="str">
        <f>G8</f>
        <v>15 fnu</v>
      </c>
      <c r="J29" s="66"/>
      <c r="K29" s="66"/>
      <c r="L29" s="6"/>
      <c r="M29" s="6"/>
    </row>
    <row r="30" spans="1:13" ht="18.75">
      <c r="A30" s="66"/>
      <c r="B30" s="2934" t="s">
        <v>4352</v>
      </c>
      <c r="C30" s="2934"/>
      <c r="D30" s="2934"/>
      <c r="E30" s="2934"/>
      <c r="F30" s="2934"/>
      <c r="G30" s="2934"/>
      <c r="H30" s="79"/>
      <c r="I30" s="66"/>
      <c r="J30" s="66"/>
      <c r="K30" s="66"/>
      <c r="L30" s="6"/>
      <c r="M30" s="6"/>
    </row>
    <row r="31" spans="1:13" ht="18.75">
      <c r="A31" s="66"/>
      <c r="B31" s="2934" t="s">
        <v>353</v>
      </c>
      <c r="C31" s="2934"/>
      <c r="D31" s="2934"/>
      <c r="E31" s="2934"/>
      <c r="F31" s="2941" t="s">
        <v>358</v>
      </c>
      <c r="G31" s="2941"/>
      <c r="H31" s="2941"/>
      <c r="I31" s="66"/>
      <c r="J31" s="66"/>
      <c r="K31" s="66"/>
      <c r="L31" s="6"/>
      <c r="M31" s="6"/>
    </row>
    <row r="32" spans="1:13" ht="18.75">
      <c r="A32" s="66"/>
      <c r="B32" s="1788"/>
      <c r="C32" s="1788"/>
      <c r="D32" s="1788"/>
      <c r="E32" s="1788"/>
      <c r="F32" s="1789"/>
      <c r="G32" s="1789"/>
      <c r="H32" s="1789"/>
      <c r="I32" s="66"/>
      <c r="J32" s="66"/>
      <c r="K32" s="66"/>
      <c r="L32" s="6"/>
      <c r="M32" s="6"/>
    </row>
    <row r="33" spans="1:13" ht="18.75">
      <c r="A33" s="66"/>
      <c r="B33" s="1788"/>
      <c r="C33" s="1788"/>
      <c r="D33" s="1788"/>
      <c r="E33" s="1788"/>
      <c r="F33" s="1789"/>
      <c r="G33" s="1789"/>
      <c r="H33" s="1789"/>
      <c r="I33" s="66"/>
      <c r="J33" s="66"/>
      <c r="K33" s="66"/>
      <c r="L33" s="6"/>
      <c r="M33" s="6"/>
    </row>
    <row r="34" spans="1:13" ht="18.75">
      <c r="A34" s="66"/>
      <c r="B34" s="79"/>
      <c r="C34" s="79"/>
      <c r="D34" s="79"/>
      <c r="E34" s="79"/>
      <c r="F34" s="2941" t="s">
        <v>354</v>
      </c>
      <c r="G34" s="2941"/>
      <c r="H34" s="2941"/>
      <c r="I34" s="66"/>
      <c r="J34" s="66"/>
      <c r="K34" s="66"/>
      <c r="L34" s="6"/>
      <c r="M34" s="6"/>
    </row>
    <row r="35" spans="1:13" ht="18.75">
      <c r="A35" s="66"/>
      <c r="B35" s="79"/>
      <c r="C35" s="79"/>
      <c r="D35" s="79"/>
      <c r="E35" s="81" t="s">
        <v>25</v>
      </c>
      <c r="F35" s="2941"/>
      <c r="G35" s="2941"/>
      <c r="H35" s="2941"/>
      <c r="I35" s="66"/>
      <c r="J35" s="66"/>
      <c r="K35" s="66"/>
      <c r="L35" s="6"/>
      <c r="M35" s="6"/>
    </row>
    <row r="36" spans="1:13" ht="18.75">
      <c r="A36" s="66"/>
      <c r="B36" s="79"/>
      <c r="C36" s="79"/>
      <c r="D36" s="79"/>
      <c r="E36" s="79"/>
      <c r="F36" s="2941"/>
      <c r="G36" s="2941"/>
      <c r="H36" s="2941"/>
      <c r="I36" s="66"/>
      <c r="J36" s="66"/>
      <c r="K36" s="66"/>
      <c r="L36" s="6"/>
      <c r="M36" s="6"/>
    </row>
    <row r="37" spans="1:13" ht="18.75">
      <c r="A37" s="66"/>
      <c r="B37" s="79"/>
      <c r="C37" s="79"/>
      <c r="D37" s="79"/>
      <c r="E37" s="79"/>
      <c r="F37" s="2941"/>
      <c r="G37" s="2941"/>
      <c r="H37" s="2941"/>
      <c r="I37" s="66"/>
      <c r="J37" s="66"/>
      <c r="K37" s="66"/>
      <c r="L37" s="6"/>
      <c r="M37" s="6"/>
    </row>
    <row r="38" spans="1:13" ht="18.75">
      <c r="A38" s="66"/>
      <c r="B38" s="79"/>
      <c r="C38" s="79"/>
      <c r="D38" s="79"/>
      <c r="E38" s="79"/>
      <c r="F38" s="79"/>
      <c r="G38" s="79"/>
      <c r="H38" s="79"/>
      <c r="I38" s="66"/>
      <c r="J38" s="66"/>
      <c r="K38" s="66"/>
      <c r="L38" s="6"/>
      <c r="M38" s="6"/>
    </row>
    <row r="39" spans="1:13" ht="18.75">
      <c r="A39" s="66"/>
      <c r="B39" s="79"/>
      <c r="C39" s="79"/>
      <c r="D39" s="79"/>
      <c r="E39" s="79"/>
      <c r="F39" s="79"/>
      <c r="G39" s="79"/>
      <c r="H39" s="79"/>
      <c r="I39" s="66"/>
      <c r="J39" s="66"/>
      <c r="K39" s="66"/>
      <c r="L39" s="6"/>
      <c r="M39" s="6"/>
    </row>
    <row r="40" spans="1:13" ht="18.75">
      <c r="A40" s="66"/>
      <c r="B40" s="79"/>
      <c r="C40" s="79"/>
      <c r="D40" s="79"/>
      <c r="E40" s="79"/>
      <c r="F40" s="79"/>
      <c r="G40" s="79"/>
      <c r="H40" s="79"/>
      <c r="I40" s="66"/>
      <c r="J40" s="66"/>
      <c r="K40" s="66"/>
      <c r="L40" s="6"/>
      <c r="M40" s="6"/>
    </row>
    <row r="41" spans="1:13" ht="18.75">
      <c r="A41" s="66"/>
      <c r="B41" s="79"/>
      <c r="C41" s="79"/>
      <c r="D41" s="79"/>
      <c r="E41" s="79"/>
      <c r="F41" s="79"/>
      <c r="G41" s="79"/>
      <c r="H41" s="79"/>
      <c r="I41" s="66"/>
      <c r="J41" s="66"/>
      <c r="K41" s="66"/>
      <c r="L41" s="6"/>
      <c r="M41" s="6"/>
    </row>
    <row r="42" spans="1:13" ht="18.75">
      <c r="A42" s="66"/>
      <c r="B42" s="79"/>
      <c r="C42" s="79"/>
      <c r="D42" s="79"/>
      <c r="E42" s="79"/>
      <c r="F42" s="79"/>
      <c r="G42" s="79"/>
      <c r="H42" s="79"/>
      <c r="I42" s="66"/>
      <c r="J42" s="66"/>
      <c r="K42" s="66"/>
      <c r="L42" s="6"/>
      <c r="M42" s="6"/>
    </row>
    <row r="43" spans="1:13" ht="18.75">
      <c r="A43" s="66"/>
      <c r="B43" s="79"/>
      <c r="C43" s="79"/>
      <c r="D43" s="79"/>
      <c r="E43" s="79"/>
      <c r="F43" s="79"/>
      <c r="G43" s="79"/>
      <c r="H43" s="79"/>
      <c r="I43" s="66"/>
      <c r="J43" s="66"/>
      <c r="K43" s="66"/>
      <c r="L43" s="6"/>
      <c r="M43" s="6"/>
    </row>
    <row r="44" spans="1:13" ht="18.75">
      <c r="A44" s="66"/>
      <c r="B44" s="79"/>
      <c r="C44" s="79"/>
      <c r="D44" s="79"/>
      <c r="E44" s="79"/>
      <c r="F44" s="79"/>
      <c r="G44" s="79"/>
      <c r="H44" s="79"/>
      <c r="I44" s="66"/>
      <c r="J44" s="66"/>
      <c r="K44" s="66"/>
      <c r="L44" s="6"/>
      <c r="M44" s="6"/>
    </row>
    <row r="45" spans="1:13" ht="18.75">
      <c r="A45" s="66"/>
      <c r="B45" s="79"/>
      <c r="C45" s="79"/>
      <c r="D45" s="79"/>
      <c r="E45" s="79"/>
      <c r="F45" s="79"/>
      <c r="G45" s="79"/>
      <c r="H45" s="79"/>
      <c r="I45" s="66"/>
      <c r="J45" s="66"/>
      <c r="K45" s="66"/>
      <c r="L45" s="6"/>
      <c r="M45" s="6"/>
    </row>
    <row r="46" spans="1:13" ht="18.75">
      <c r="A46" s="66"/>
      <c r="B46" s="79"/>
      <c r="C46" s="79"/>
      <c r="D46" s="79"/>
      <c r="E46" s="79"/>
      <c r="F46" s="79"/>
      <c r="G46" s="79"/>
      <c r="H46" s="79"/>
      <c r="I46" s="66"/>
      <c r="J46" s="66"/>
      <c r="K46" s="66"/>
      <c r="L46" s="6"/>
      <c r="M46" s="6"/>
    </row>
    <row r="47" spans="1:13" ht="18.75">
      <c r="A47" s="66"/>
      <c r="B47" s="79"/>
      <c r="C47" s="79"/>
      <c r="D47" s="79"/>
      <c r="E47" s="79"/>
      <c r="F47" s="79"/>
      <c r="G47" s="79"/>
      <c r="H47" s="79"/>
      <c r="I47" s="66"/>
      <c r="J47" s="66"/>
      <c r="K47" s="66"/>
      <c r="L47" s="6"/>
      <c r="M47" s="6"/>
    </row>
    <row r="48" spans="1:13" ht="15.75">
      <c r="A48" s="66"/>
      <c r="B48" s="66"/>
      <c r="C48" s="66"/>
      <c r="D48" s="66"/>
      <c r="E48" s="66"/>
      <c r="F48" s="66"/>
      <c r="G48" s="66"/>
      <c r="H48" s="66"/>
      <c r="I48" s="66"/>
      <c r="J48" s="66"/>
      <c r="K48" s="66"/>
      <c r="L48" s="6"/>
      <c r="M48" s="6"/>
    </row>
    <row r="49" spans="1:13" ht="15.75">
      <c r="A49" s="66"/>
      <c r="B49" s="66"/>
      <c r="C49" s="66"/>
      <c r="D49" s="66"/>
      <c r="E49" s="66"/>
      <c r="F49" s="66"/>
      <c r="G49" s="66"/>
      <c r="H49" s="66"/>
      <c r="I49" s="66"/>
      <c r="J49" s="66"/>
      <c r="K49" s="66"/>
      <c r="L49" s="6"/>
      <c r="M49" s="6"/>
    </row>
    <row r="50" spans="1:13" ht="15.75">
      <c r="A50" s="66"/>
      <c r="B50" s="66"/>
      <c r="C50" s="66"/>
      <c r="D50" s="66"/>
      <c r="E50" s="66"/>
      <c r="F50" s="66"/>
      <c r="G50" s="66"/>
      <c r="H50" s="66"/>
      <c r="I50" s="66"/>
      <c r="J50" s="66"/>
      <c r="K50" s="66"/>
      <c r="L50" s="6"/>
      <c r="M50" s="6"/>
    </row>
    <row r="51" spans="1:13" ht="15.75">
      <c r="A51" s="66"/>
      <c r="B51" s="66"/>
      <c r="C51" s="66"/>
      <c r="D51" s="66"/>
      <c r="E51" s="66"/>
      <c r="F51" s="66"/>
      <c r="G51" s="66"/>
      <c r="H51" s="66"/>
      <c r="I51" s="66"/>
      <c r="J51" s="66"/>
      <c r="K51" s="66"/>
      <c r="L51" s="6"/>
      <c r="M51" s="6"/>
    </row>
    <row r="52" spans="1:13" ht="15.75">
      <c r="A52" s="66"/>
      <c r="B52" s="66"/>
      <c r="C52" s="66"/>
      <c r="D52" s="66"/>
      <c r="E52" s="66"/>
      <c r="F52" s="66"/>
      <c r="G52" s="66"/>
      <c r="H52" s="66"/>
      <c r="I52" s="66"/>
      <c r="J52" s="66"/>
      <c r="K52" s="66"/>
      <c r="L52" s="6"/>
      <c r="M52" s="6"/>
    </row>
    <row r="53" spans="1:13" ht="15.75">
      <c r="A53" s="66"/>
      <c r="B53" s="66"/>
      <c r="C53" s="66"/>
      <c r="D53" s="66"/>
      <c r="E53" s="66"/>
      <c r="F53" s="66"/>
      <c r="G53" s="66"/>
      <c r="H53" s="66"/>
      <c r="I53" s="66"/>
      <c r="J53" s="66"/>
      <c r="K53" s="66"/>
      <c r="L53" s="6"/>
      <c r="M53" s="6"/>
    </row>
    <row r="54" spans="1:13" ht="15.75">
      <c r="A54" s="66"/>
      <c r="B54" s="66"/>
      <c r="C54" s="66"/>
      <c r="D54" s="66"/>
      <c r="E54" s="66"/>
      <c r="F54" s="66"/>
      <c r="G54" s="66"/>
      <c r="H54" s="66"/>
      <c r="I54" s="66"/>
      <c r="J54" s="66"/>
      <c r="K54" s="66"/>
      <c r="L54" s="6"/>
      <c r="M54" s="6"/>
    </row>
    <row r="55" spans="1:13" ht="15.75">
      <c r="A55" s="66"/>
      <c r="B55" s="66"/>
      <c r="C55" s="66"/>
      <c r="D55" s="66"/>
      <c r="E55" s="66"/>
      <c r="F55" s="66"/>
      <c r="G55" s="66"/>
      <c r="H55" s="66"/>
      <c r="I55" s="66"/>
      <c r="J55" s="66"/>
      <c r="K55" s="66"/>
      <c r="L55" s="6"/>
      <c r="M55" s="6"/>
    </row>
    <row r="56" spans="1:13" ht="15.75">
      <c r="A56" s="66"/>
      <c r="B56" s="66"/>
      <c r="C56" s="66"/>
      <c r="D56" s="66"/>
      <c r="E56" s="66"/>
      <c r="F56" s="66"/>
      <c r="G56" s="66"/>
      <c r="H56" s="66"/>
      <c r="I56" s="66"/>
      <c r="J56" s="66"/>
      <c r="K56" s="66"/>
      <c r="L56" s="6"/>
      <c r="M56" s="6"/>
    </row>
    <row r="57" spans="1:13" ht="15.75">
      <c r="A57" s="66"/>
      <c r="B57" s="66"/>
      <c r="C57" s="66"/>
      <c r="D57" s="66"/>
      <c r="E57" s="66"/>
      <c r="F57" s="66"/>
      <c r="G57" s="66"/>
      <c r="H57" s="66"/>
      <c r="I57" s="66"/>
      <c r="J57" s="66"/>
      <c r="K57" s="66"/>
      <c r="L57" s="6"/>
      <c r="M57" s="6"/>
    </row>
    <row r="58" spans="1:13" ht="15.75">
      <c r="A58" s="66"/>
      <c r="B58" s="66"/>
      <c r="C58" s="66"/>
      <c r="D58" s="66"/>
      <c r="E58" s="66"/>
      <c r="F58" s="66"/>
      <c r="G58" s="66"/>
      <c r="H58" s="66"/>
      <c r="I58" s="66"/>
      <c r="J58" s="66"/>
      <c r="K58" s="66"/>
      <c r="L58" s="6"/>
      <c r="M58" s="6"/>
    </row>
    <row r="59" spans="1:13" ht="15.75">
      <c r="A59" s="66"/>
      <c r="B59" s="66"/>
      <c r="C59" s="66"/>
      <c r="D59" s="66"/>
      <c r="E59" s="66"/>
      <c r="F59" s="66"/>
      <c r="G59" s="66"/>
      <c r="H59" s="66"/>
      <c r="I59" s="66"/>
      <c r="J59" s="66"/>
      <c r="K59" s="66"/>
      <c r="L59" s="6"/>
      <c r="M59" s="6"/>
    </row>
    <row r="60" spans="1:13" ht="15.75">
      <c r="A60" s="66"/>
      <c r="B60" s="66"/>
      <c r="C60" s="66"/>
      <c r="D60" s="66"/>
      <c r="E60" s="66"/>
      <c r="F60" s="66"/>
      <c r="G60" s="66"/>
      <c r="H60" s="66"/>
      <c r="I60" s="66"/>
      <c r="J60" s="66"/>
      <c r="K60" s="66"/>
      <c r="L60" s="6"/>
      <c r="M60" s="6"/>
    </row>
    <row r="61" spans="1:13" ht="15.75">
      <c r="A61" s="66"/>
      <c r="B61" s="66"/>
      <c r="C61" s="66"/>
      <c r="D61" s="66"/>
      <c r="E61" s="66"/>
      <c r="F61" s="66"/>
      <c r="G61" s="66"/>
      <c r="H61" s="66"/>
      <c r="I61" s="66"/>
      <c r="J61" s="66"/>
      <c r="K61" s="66"/>
      <c r="L61" s="6"/>
      <c r="M61" s="6"/>
    </row>
    <row r="62" spans="1:13" ht="15.75">
      <c r="A62" s="66"/>
      <c r="B62" s="66"/>
      <c r="C62" s="66"/>
      <c r="D62" s="66"/>
      <c r="E62" s="66"/>
      <c r="F62" s="66"/>
      <c r="G62" s="66"/>
      <c r="H62" s="66"/>
      <c r="I62" s="66"/>
      <c r="J62" s="66"/>
      <c r="K62" s="66"/>
      <c r="L62" s="6"/>
      <c r="M62" s="6"/>
    </row>
    <row r="63" spans="1:13" ht="15.75">
      <c r="A63" s="66"/>
      <c r="B63" s="66"/>
      <c r="C63" s="66"/>
      <c r="D63" s="66"/>
      <c r="E63" s="66"/>
      <c r="F63" s="66"/>
      <c r="G63" s="66"/>
      <c r="H63" s="66"/>
      <c r="I63" s="66"/>
      <c r="J63" s="66"/>
      <c r="K63" s="66"/>
      <c r="L63" s="6"/>
      <c r="M63" s="6"/>
    </row>
    <row r="64" spans="1:13" ht="15.75">
      <c r="A64" s="66"/>
      <c r="B64" s="66"/>
      <c r="C64" s="66"/>
      <c r="D64" s="66"/>
      <c r="E64" s="66"/>
      <c r="F64" s="66"/>
      <c r="G64" s="66"/>
      <c r="H64" s="66"/>
      <c r="I64" s="66"/>
      <c r="J64" s="66"/>
      <c r="K64" s="66"/>
      <c r="L64" s="6"/>
      <c r="M64" s="6"/>
    </row>
    <row r="65" spans="1:13" ht="15.75">
      <c r="A65" s="66"/>
      <c r="B65" s="66"/>
      <c r="C65" s="66"/>
      <c r="D65" s="66"/>
      <c r="E65" s="66"/>
      <c r="F65" s="66"/>
      <c r="G65" s="66"/>
      <c r="H65" s="66"/>
      <c r="I65" s="66"/>
      <c r="J65" s="66"/>
      <c r="K65" s="66"/>
      <c r="L65" s="6"/>
      <c r="M65" s="6"/>
    </row>
    <row r="66" spans="1:13" ht="15.75">
      <c r="A66" s="66"/>
      <c r="B66" s="66"/>
      <c r="C66" s="66"/>
      <c r="D66" s="66"/>
      <c r="E66" s="66"/>
      <c r="F66" s="66"/>
      <c r="G66" s="66"/>
      <c r="H66" s="66"/>
      <c r="I66" s="66"/>
      <c r="J66" s="66"/>
      <c r="K66" s="66"/>
      <c r="L66" s="6"/>
      <c r="M66" s="6"/>
    </row>
    <row r="67" spans="1:13" ht="15.75">
      <c r="A67" s="66"/>
      <c r="B67" s="66"/>
      <c r="C67" s="66"/>
      <c r="D67" s="66"/>
      <c r="E67" s="66"/>
      <c r="F67" s="66"/>
      <c r="G67" s="66"/>
      <c r="H67" s="66"/>
      <c r="I67" s="66"/>
      <c r="J67" s="66"/>
      <c r="K67" s="66"/>
      <c r="L67" s="6"/>
      <c r="M67" s="6"/>
    </row>
    <row r="68" spans="1:13" ht="15.75">
      <c r="A68" s="66"/>
      <c r="B68" s="66"/>
      <c r="C68" s="66"/>
      <c r="D68" s="66"/>
      <c r="E68" s="66"/>
      <c r="F68" s="66"/>
      <c r="G68" s="66"/>
      <c r="H68" s="66"/>
      <c r="I68" s="66"/>
      <c r="J68" s="66"/>
      <c r="K68" s="66"/>
      <c r="L68" s="6"/>
      <c r="M68" s="6"/>
    </row>
    <row r="69" spans="1:13" ht="15.75">
      <c r="A69" s="66"/>
      <c r="B69" s="66"/>
      <c r="C69" s="66"/>
      <c r="D69" s="66"/>
      <c r="E69" s="66"/>
      <c r="F69" s="66"/>
      <c r="G69" s="66"/>
      <c r="H69" s="66"/>
      <c r="I69" s="66"/>
      <c r="J69" s="66"/>
      <c r="K69" s="66"/>
      <c r="L69" s="6"/>
      <c r="M69" s="6"/>
    </row>
    <row r="70" spans="1:13" ht="15.75">
      <c r="A70" s="66"/>
      <c r="B70" s="66"/>
      <c r="C70" s="66"/>
      <c r="D70" s="66"/>
      <c r="E70" s="66"/>
      <c r="F70" s="66"/>
      <c r="G70" s="66"/>
      <c r="H70" s="66"/>
      <c r="I70" s="66"/>
      <c r="J70" s="66"/>
      <c r="K70" s="66"/>
      <c r="L70" s="6"/>
      <c r="M70" s="6"/>
    </row>
    <row r="71" spans="1:13" ht="15.75">
      <c r="A71" s="66"/>
      <c r="B71" s="66"/>
      <c r="C71" s="66"/>
      <c r="D71" s="66"/>
      <c r="E71" s="66"/>
      <c r="F71" s="66"/>
      <c r="G71" s="66"/>
      <c r="H71" s="66"/>
      <c r="I71" s="66"/>
      <c r="J71" s="66"/>
      <c r="K71" s="66"/>
      <c r="L71" s="6"/>
      <c r="M71" s="6"/>
    </row>
    <row r="72" spans="1:13" ht="15.75">
      <c r="A72" s="66"/>
      <c r="B72" s="66"/>
      <c r="C72" s="66"/>
      <c r="D72" s="66"/>
      <c r="E72" s="66"/>
      <c r="F72" s="66"/>
      <c r="G72" s="66"/>
      <c r="H72" s="66"/>
      <c r="I72" s="66"/>
      <c r="J72" s="66"/>
      <c r="K72" s="66"/>
      <c r="L72" s="6"/>
      <c r="M72" s="6"/>
    </row>
    <row r="73" spans="1:13" ht="15.75">
      <c r="A73" s="66"/>
      <c r="B73" s="66"/>
      <c r="C73" s="66"/>
      <c r="D73" s="66"/>
      <c r="E73" s="66"/>
      <c r="F73" s="66"/>
      <c r="G73" s="66"/>
      <c r="H73" s="66"/>
      <c r="I73" s="66"/>
      <c r="J73" s="66"/>
      <c r="K73" s="66"/>
      <c r="L73" s="6"/>
      <c r="M73" s="6"/>
    </row>
    <row r="74" spans="1:13" ht="15.75">
      <c r="A74" s="66"/>
      <c r="B74" s="66"/>
      <c r="C74" s="66"/>
      <c r="D74" s="66"/>
      <c r="E74" s="66"/>
      <c r="F74" s="66"/>
      <c r="G74" s="66"/>
      <c r="H74" s="66"/>
      <c r="I74" s="66"/>
      <c r="J74" s="66"/>
      <c r="K74" s="66"/>
      <c r="L74" s="6"/>
      <c r="M74" s="6"/>
    </row>
    <row r="75" spans="1:13" ht="15.75">
      <c r="A75" s="66"/>
      <c r="B75" s="66"/>
      <c r="C75" s="66"/>
      <c r="D75" s="66"/>
      <c r="E75" s="66"/>
      <c r="F75" s="66"/>
      <c r="G75" s="66"/>
      <c r="H75" s="66"/>
      <c r="I75" s="66"/>
      <c r="J75" s="66"/>
      <c r="K75" s="66"/>
      <c r="L75" s="6"/>
      <c r="M75" s="6"/>
    </row>
    <row r="76" spans="1:13" ht="15.75">
      <c r="A76" s="66"/>
      <c r="B76" s="66"/>
      <c r="C76" s="66"/>
      <c r="D76" s="66"/>
      <c r="E76" s="66"/>
      <c r="F76" s="66"/>
      <c r="G76" s="66"/>
      <c r="H76" s="66"/>
      <c r="I76" s="66"/>
      <c r="J76" s="66"/>
      <c r="K76" s="66"/>
      <c r="L76" s="6"/>
      <c r="M76" s="6"/>
    </row>
    <row r="77" spans="1:13" ht="15.75">
      <c r="A77" s="66"/>
      <c r="B77" s="66"/>
      <c r="C77" s="66"/>
      <c r="D77" s="66"/>
      <c r="E77" s="66"/>
      <c r="F77" s="66"/>
      <c r="G77" s="66"/>
      <c r="H77" s="66"/>
      <c r="I77" s="66"/>
      <c r="J77" s="66"/>
      <c r="K77" s="66"/>
      <c r="L77" s="6"/>
      <c r="M77" s="6"/>
    </row>
    <row r="78" spans="1:13" ht="15.75">
      <c r="A78" s="66"/>
      <c r="B78" s="66"/>
      <c r="C78" s="66"/>
      <c r="D78" s="66"/>
      <c r="E78" s="66"/>
      <c r="F78" s="66"/>
      <c r="G78" s="66"/>
      <c r="H78" s="66"/>
      <c r="I78" s="66"/>
      <c r="J78" s="66"/>
      <c r="K78" s="66"/>
      <c r="L78" s="6"/>
      <c r="M78" s="6"/>
    </row>
    <row r="79" spans="1:13" ht="15.75">
      <c r="A79" s="66"/>
      <c r="B79" s="66"/>
      <c r="C79" s="66"/>
      <c r="D79" s="66"/>
      <c r="E79" s="66"/>
      <c r="F79" s="66"/>
      <c r="G79" s="66"/>
      <c r="H79" s="66"/>
      <c r="I79" s="66"/>
      <c r="J79" s="66"/>
      <c r="K79" s="66"/>
      <c r="L79" s="6"/>
      <c r="M79" s="6"/>
    </row>
    <row r="80" spans="1:13" ht="15.75">
      <c r="A80" s="66"/>
      <c r="B80" s="66"/>
      <c r="C80" s="66"/>
      <c r="D80" s="66"/>
      <c r="E80" s="66"/>
      <c r="F80" s="66"/>
      <c r="G80" s="66"/>
      <c r="H80" s="66"/>
      <c r="I80" s="66"/>
      <c r="J80" s="66"/>
      <c r="K80" s="66"/>
      <c r="L80" s="6"/>
      <c r="M80" s="6"/>
    </row>
    <row r="81" spans="1:13" ht="15.75">
      <c r="A81" s="66"/>
      <c r="B81" s="66"/>
      <c r="C81" s="66"/>
      <c r="D81" s="66"/>
      <c r="E81" s="66"/>
      <c r="F81" s="66"/>
      <c r="G81" s="66"/>
      <c r="H81" s="66"/>
      <c r="I81" s="66"/>
      <c r="J81" s="66"/>
      <c r="K81" s="66"/>
      <c r="L81" s="6"/>
      <c r="M81" s="6"/>
    </row>
    <row r="82" spans="1:13" ht="15.75">
      <c r="A82" s="66"/>
      <c r="B82" s="66"/>
      <c r="C82" s="66"/>
      <c r="D82" s="66"/>
      <c r="E82" s="66"/>
      <c r="F82" s="66"/>
      <c r="G82" s="66"/>
      <c r="H82" s="66"/>
      <c r="I82" s="66"/>
      <c r="J82" s="66"/>
      <c r="K82" s="66"/>
      <c r="L82" s="6"/>
      <c r="M82" s="6"/>
    </row>
    <row r="83" spans="1:13" ht="15.75">
      <c r="A83" s="66"/>
      <c r="B83" s="66"/>
      <c r="C83" s="66"/>
      <c r="D83" s="66"/>
      <c r="E83" s="66"/>
      <c r="F83" s="66"/>
      <c r="G83" s="66"/>
      <c r="H83" s="66"/>
      <c r="I83" s="66"/>
      <c r="J83" s="66"/>
      <c r="K83" s="66"/>
      <c r="L83" s="6"/>
      <c r="M83" s="6"/>
    </row>
    <row r="84" spans="1:13" ht="15.75">
      <c r="A84" s="66"/>
      <c r="B84" s="66"/>
      <c r="C84" s="66"/>
      <c r="D84" s="66"/>
      <c r="E84" s="66"/>
      <c r="F84" s="66"/>
      <c r="G84" s="66"/>
      <c r="H84" s="66"/>
      <c r="I84" s="66"/>
      <c r="J84" s="66"/>
      <c r="K84" s="66"/>
      <c r="L84" s="6"/>
      <c r="M84" s="6"/>
    </row>
    <row r="85" spans="1:13" ht="15.75">
      <c r="A85" s="66"/>
      <c r="B85" s="66"/>
      <c r="C85" s="66"/>
      <c r="D85" s="66"/>
      <c r="E85" s="66"/>
      <c r="F85" s="66"/>
      <c r="G85" s="66"/>
      <c r="H85" s="66"/>
      <c r="I85" s="66"/>
      <c r="J85" s="66"/>
      <c r="K85" s="66"/>
      <c r="L85" s="6"/>
      <c r="M85" s="6"/>
    </row>
    <row r="86" spans="1:13" ht="15.75">
      <c r="A86" s="66"/>
      <c r="B86" s="66"/>
      <c r="C86" s="66"/>
      <c r="D86" s="66"/>
      <c r="E86" s="66"/>
      <c r="F86" s="66"/>
      <c r="G86" s="66"/>
      <c r="H86" s="66"/>
      <c r="I86" s="66"/>
      <c r="J86" s="66"/>
      <c r="K86" s="66"/>
      <c r="L86" s="6"/>
      <c r="M86" s="6"/>
    </row>
    <row r="87" spans="1:13" ht="15.75">
      <c r="A87" s="66"/>
      <c r="B87" s="66"/>
      <c r="C87" s="66"/>
      <c r="D87" s="66"/>
      <c r="E87" s="66"/>
      <c r="F87" s="66"/>
      <c r="G87" s="66"/>
      <c r="H87" s="66"/>
      <c r="I87" s="66"/>
      <c r="J87" s="66"/>
      <c r="K87" s="66"/>
      <c r="L87" s="6"/>
      <c r="M87" s="6"/>
    </row>
    <row r="88" spans="1:13" ht="15.75">
      <c r="A88" s="66"/>
      <c r="B88" s="66"/>
      <c r="C88" s="66"/>
      <c r="D88" s="66"/>
      <c r="E88" s="66"/>
      <c r="F88" s="66"/>
      <c r="G88" s="66"/>
      <c r="H88" s="66"/>
      <c r="I88" s="66"/>
      <c r="J88" s="66"/>
      <c r="K88" s="66"/>
      <c r="L88" s="6"/>
      <c r="M88" s="6"/>
    </row>
    <row r="89" spans="1:13" ht="15.75">
      <c r="A89" s="66"/>
      <c r="B89" s="66"/>
      <c r="C89" s="66"/>
      <c r="D89" s="66"/>
      <c r="E89" s="66"/>
      <c r="F89" s="66"/>
      <c r="G89" s="66"/>
      <c r="H89" s="66"/>
      <c r="I89" s="66"/>
      <c r="J89" s="66"/>
      <c r="K89" s="66"/>
      <c r="L89" s="6"/>
      <c r="M89" s="6"/>
    </row>
    <row r="90" spans="1:13" ht="15.75">
      <c r="A90" s="66"/>
      <c r="B90" s="66"/>
      <c r="C90" s="66"/>
      <c r="D90" s="66"/>
      <c r="E90" s="66"/>
      <c r="F90" s="66"/>
      <c r="G90" s="66"/>
      <c r="H90" s="66"/>
      <c r="I90" s="66"/>
      <c r="J90" s="66"/>
      <c r="K90" s="66"/>
      <c r="L90" s="6"/>
      <c r="M90" s="6"/>
    </row>
    <row r="91" spans="1:13" ht="15.75">
      <c r="A91" s="66"/>
      <c r="B91" s="66"/>
      <c r="C91" s="66"/>
      <c r="D91" s="66"/>
      <c r="E91" s="66"/>
      <c r="F91" s="66"/>
      <c r="G91" s="66"/>
      <c r="H91" s="66"/>
      <c r="I91" s="66"/>
      <c r="J91" s="66"/>
      <c r="K91" s="66"/>
      <c r="L91" s="6"/>
      <c r="M91" s="6"/>
    </row>
    <row r="92" spans="1:13" ht="15.75">
      <c r="A92" s="66"/>
      <c r="B92" s="66"/>
      <c r="C92" s="66"/>
      <c r="D92" s="66"/>
      <c r="E92" s="66"/>
      <c r="F92" s="66"/>
      <c r="G92" s="66"/>
      <c r="H92" s="66"/>
      <c r="I92" s="66"/>
      <c r="J92" s="66"/>
      <c r="K92" s="66"/>
      <c r="L92" s="6"/>
      <c r="M92" s="6"/>
    </row>
    <row r="93" spans="1:13" ht="15.75">
      <c r="A93" s="66"/>
      <c r="B93" s="66"/>
      <c r="C93" s="66"/>
      <c r="D93" s="66"/>
      <c r="E93" s="66"/>
      <c r="F93" s="66"/>
      <c r="G93" s="66"/>
      <c r="H93" s="66"/>
      <c r="I93" s="66"/>
      <c r="J93" s="66"/>
      <c r="K93" s="66"/>
      <c r="L93" s="6"/>
      <c r="M93" s="6"/>
    </row>
    <row r="94" spans="1:13" ht="15.75">
      <c r="A94" s="66"/>
      <c r="B94" s="66"/>
      <c r="C94" s="66"/>
      <c r="D94" s="66"/>
      <c r="E94" s="66"/>
      <c r="F94" s="66"/>
      <c r="G94" s="66"/>
      <c r="H94" s="66"/>
      <c r="I94" s="66"/>
      <c r="J94" s="66"/>
      <c r="K94" s="66"/>
      <c r="L94" s="6"/>
      <c r="M94" s="6"/>
    </row>
    <row r="95" spans="1:13" ht="15.75">
      <c r="A95" s="66"/>
      <c r="B95" s="66"/>
      <c r="C95" s="66"/>
      <c r="D95" s="66"/>
      <c r="E95" s="66"/>
      <c r="F95" s="66"/>
      <c r="G95" s="66"/>
      <c r="H95" s="66"/>
      <c r="I95" s="66"/>
      <c r="J95" s="66"/>
      <c r="K95" s="66"/>
      <c r="L95" s="6"/>
      <c r="M95" s="6"/>
    </row>
    <row r="96" spans="1:13" ht="15.75">
      <c r="A96" s="66"/>
      <c r="B96" s="66"/>
      <c r="C96" s="66"/>
      <c r="D96" s="66"/>
      <c r="E96" s="66"/>
      <c r="F96" s="66"/>
      <c r="G96" s="66"/>
      <c r="H96" s="66"/>
      <c r="I96" s="66"/>
      <c r="J96" s="66"/>
      <c r="K96" s="66"/>
      <c r="L96" s="6"/>
      <c r="M96" s="6"/>
    </row>
    <row r="97" spans="1:13" ht="15.75">
      <c r="A97" s="66"/>
      <c r="B97" s="66"/>
      <c r="C97" s="66"/>
      <c r="D97" s="66"/>
      <c r="E97" s="66"/>
      <c r="F97" s="66"/>
      <c r="G97" s="66"/>
      <c r="H97" s="66"/>
      <c r="I97" s="66"/>
      <c r="J97" s="66"/>
      <c r="K97" s="66"/>
      <c r="L97" s="6"/>
      <c r="M97" s="6"/>
    </row>
    <row r="98" spans="1:13" ht="15.75">
      <c r="A98" s="66"/>
      <c r="B98" s="66"/>
      <c r="C98" s="66"/>
      <c r="D98" s="66"/>
      <c r="E98" s="66"/>
      <c r="F98" s="66"/>
      <c r="G98" s="66"/>
      <c r="H98" s="66"/>
      <c r="I98" s="66"/>
      <c r="J98" s="66"/>
      <c r="K98" s="66"/>
      <c r="L98" s="6"/>
      <c r="M98" s="6"/>
    </row>
    <row r="99" spans="1:13" ht="15.75">
      <c r="A99" s="66"/>
      <c r="B99" s="66"/>
      <c r="C99" s="66"/>
      <c r="D99" s="66"/>
      <c r="E99" s="66"/>
      <c r="F99" s="66"/>
      <c r="G99" s="66"/>
      <c r="H99" s="66"/>
      <c r="I99" s="66"/>
      <c r="J99" s="66"/>
      <c r="K99" s="66"/>
      <c r="L99" s="6"/>
      <c r="M99" s="6"/>
    </row>
    <row r="100" spans="1:13" ht="15.75">
      <c r="A100" s="66"/>
      <c r="B100" s="66"/>
      <c r="C100" s="66"/>
      <c r="D100" s="66"/>
      <c r="E100" s="66"/>
      <c r="F100" s="66"/>
      <c r="G100" s="66"/>
      <c r="H100" s="66"/>
      <c r="I100" s="66"/>
      <c r="J100" s="66"/>
      <c r="K100" s="66"/>
      <c r="L100" s="6"/>
      <c r="M100" s="6"/>
    </row>
    <row r="101" spans="1:13" ht="15.75">
      <c r="A101" s="66"/>
      <c r="B101" s="66"/>
      <c r="C101" s="66"/>
      <c r="D101" s="66"/>
      <c r="E101" s="66"/>
      <c r="F101" s="66"/>
      <c r="G101" s="66"/>
      <c r="H101" s="66"/>
      <c r="I101" s="66"/>
      <c r="J101" s="66"/>
      <c r="K101" s="66"/>
      <c r="L101" s="6"/>
      <c r="M101" s="6"/>
    </row>
    <row r="102" spans="1:13" ht="15.75">
      <c r="A102" s="66"/>
      <c r="B102" s="66"/>
      <c r="C102" s="66"/>
      <c r="D102" s="66"/>
      <c r="E102" s="66"/>
      <c r="F102" s="66"/>
      <c r="G102" s="66"/>
      <c r="H102" s="66"/>
      <c r="I102" s="66"/>
      <c r="J102" s="66"/>
      <c r="K102" s="66"/>
      <c r="L102" s="6"/>
      <c r="M102" s="6"/>
    </row>
    <row r="103" spans="1:13" ht="15.75">
      <c r="A103" s="66"/>
      <c r="B103" s="66"/>
      <c r="C103" s="66"/>
      <c r="D103" s="66"/>
      <c r="E103" s="66"/>
      <c r="F103" s="66"/>
      <c r="G103" s="66"/>
      <c r="H103" s="66"/>
      <c r="I103" s="66"/>
      <c r="J103" s="66"/>
      <c r="K103" s="66"/>
      <c r="L103" s="6"/>
      <c r="M103" s="6"/>
    </row>
    <row r="104" spans="1:13" ht="15.75">
      <c r="A104" s="66"/>
      <c r="B104" s="66"/>
      <c r="C104" s="66"/>
      <c r="D104" s="66"/>
      <c r="E104" s="66"/>
      <c r="F104" s="66"/>
      <c r="G104" s="66"/>
      <c r="H104" s="66"/>
      <c r="I104" s="66"/>
      <c r="J104" s="66"/>
      <c r="K104" s="66"/>
      <c r="L104" s="6"/>
      <c r="M104" s="6"/>
    </row>
    <row r="105" spans="1:13" ht="15.75">
      <c r="A105" s="66"/>
      <c r="B105" s="66"/>
      <c r="C105" s="66"/>
      <c r="D105" s="66"/>
      <c r="E105" s="66"/>
      <c r="F105" s="66"/>
      <c r="G105" s="66"/>
      <c r="H105" s="66"/>
      <c r="I105" s="66"/>
      <c r="J105" s="66"/>
      <c r="K105" s="66"/>
      <c r="L105" s="6"/>
      <c r="M105" s="6"/>
    </row>
    <row r="106" spans="1:13" ht="15.75">
      <c r="A106" s="66"/>
      <c r="B106" s="66"/>
      <c r="C106" s="66"/>
      <c r="D106" s="66"/>
      <c r="E106" s="66"/>
      <c r="F106" s="66"/>
      <c r="G106" s="66"/>
      <c r="H106" s="66"/>
      <c r="I106" s="66"/>
      <c r="J106" s="66"/>
      <c r="K106" s="66"/>
      <c r="L106" s="6"/>
      <c r="M106" s="6"/>
    </row>
    <row r="107" spans="1:13" ht="15.75">
      <c r="A107" s="66"/>
      <c r="B107" s="66"/>
      <c r="C107" s="66"/>
      <c r="D107" s="66"/>
      <c r="E107" s="66"/>
      <c r="F107" s="66"/>
      <c r="G107" s="66"/>
      <c r="H107" s="66"/>
      <c r="I107" s="66"/>
      <c r="J107" s="66"/>
      <c r="K107" s="66"/>
      <c r="L107" s="6"/>
      <c r="M107" s="6"/>
    </row>
    <row r="108" spans="1:13" ht="15.75">
      <c r="A108" s="66"/>
      <c r="B108" s="66"/>
      <c r="C108" s="66"/>
      <c r="D108" s="66"/>
      <c r="E108" s="66"/>
      <c r="F108" s="66"/>
      <c r="G108" s="66"/>
      <c r="H108" s="66"/>
      <c r="I108" s="66"/>
      <c r="J108" s="66"/>
      <c r="K108" s="66"/>
      <c r="L108" s="6"/>
      <c r="M108" s="6"/>
    </row>
    <row r="109" spans="1:13" ht="15.75">
      <c r="A109" s="66"/>
      <c r="B109" s="66"/>
      <c r="C109" s="66"/>
      <c r="D109" s="66"/>
      <c r="E109" s="66"/>
      <c r="F109" s="66"/>
      <c r="G109" s="66"/>
      <c r="H109" s="66"/>
      <c r="I109" s="66"/>
      <c r="J109" s="66"/>
      <c r="K109" s="66"/>
      <c r="L109" s="6"/>
      <c r="M109" s="6"/>
    </row>
    <row r="110" spans="1:13" ht="15.75">
      <c r="A110" s="66"/>
      <c r="B110" s="66"/>
      <c r="C110" s="66"/>
      <c r="D110" s="66"/>
      <c r="E110" s="66"/>
      <c r="F110" s="66"/>
      <c r="G110" s="66"/>
      <c r="H110" s="66"/>
      <c r="I110" s="66"/>
      <c r="J110" s="66"/>
      <c r="K110" s="66"/>
      <c r="L110" s="6"/>
      <c r="M110" s="6"/>
    </row>
    <row r="111" spans="1:13" ht="15.75">
      <c r="A111" s="66"/>
      <c r="B111" s="66"/>
      <c r="C111" s="66"/>
      <c r="D111" s="66"/>
      <c r="E111" s="66"/>
      <c r="F111" s="66"/>
      <c r="G111" s="66"/>
      <c r="H111" s="66"/>
      <c r="I111" s="66"/>
      <c r="J111" s="66"/>
      <c r="K111" s="66"/>
      <c r="L111" s="6"/>
      <c r="M111" s="6"/>
    </row>
    <row r="112" spans="1:13" ht="15.75">
      <c r="A112" s="66"/>
      <c r="B112" s="66"/>
      <c r="C112" s="66"/>
      <c r="D112" s="66"/>
      <c r="E112" s="66"/>
      <c r="F112" s="66"/>
      <c r="G112" s="66"/>
      <c r="H112" s="66"/>
      <c r="I112" s="66"/>
      <c r="J112" s="66"/>
      <c r="K112" s="66"/>
      <c r="L112" s="6"/>
      <c r="M112" s="6"/>
    </row>
    <row r="113" spans="1:13" ht="15.75">
      <c r="A113" s="66"/>
      <c r="B113" s="66"/>
      <c r="C113" s="66"/>
      <c r="D113" s="66"/>
      <c r="E113" s="66"/>
      <c r="F113" s="66"/>
      <c r="G113" s="66"/>
      <c r="H113" s="66"/>
      <c r="I113" s="66"/>
      <c r="J113" s="66"/>
      <c r="K113" s="66"/>
      <c r="L113" s="6"/>
      <c r="M113" s="6"/>
    </row>
    <row r="114" spans="1:13" ht="15.75">
      <c r="A114" s="66"/>
      <c r="B114" s="66"/>
      <c r="C114" s="66"/>
      <c r="D114" s="66"/>
      <c r="E114" s="66"/>
      <c r="F114" s="66"/>
      <c r="G114" s="66"/>
      <c r="H114" s="66"/>
      <c r="I114" s="66"/>
      <c r="J114" s="66"/>
      <c r="K114" s="66"/>
      <c r="L114" s="6"/>
      <c r="M114" s="6"/>
    </row>
    <row r="115" spans="1:13" ht="15.75">
      <c r="A115" s="66"/>
      <c r="B115" s="66"/>
      <c r="C115" s="66"/>
      <c r="D115" s="66"/>
      <c r="E115" s="66"/>
      <c r="F115" s="66"/>
      <c r="G115" s="66"/>
      <c r="H115" s="66"/>
      <c r="I115" s="66"/>
      <c r="J115" s="66"/>
      <c r="K115" s="66"/>
      <c r="L115" s="6"/>
      <c r="M115" s="6"/>
    </row>
    <row r="116" spans="1:13" ht="15.75">
      <c r="A116" s="66"/>
      <c r="B116" s="66"/>
      <c r="C116" s="66"/>
      <c r="D116" s="66"/>
      <c r="E116" s="66"/>
      <c r="F116" s="66"/>
      <c r="G116" s="66"/>
      <c r="H116" s="66"/>
      <c r="I116" s="66"/>
      <c r="J116" s="66"/>
      <c r="K116" s="66"/>
      <c r="L116" s="6"/>
      <c r="M116" s="6"/>
    </row>
    <row r="117" spans="1:13" ht="15.75">
      <c r="A117" s="66"/>
      <c r="B117" s="66"/>
      <c r="C117" s="66"/>
      <c r="D117" s="66"/>
      <c r="E117" s="66"/>
      <c r="F117" s="66"/>
      <c r="G117" s="66"/>
      <c r="H117" s="66"/>
      <c r="I117" s="66"/>
      <c r="J117" s="66"/>
      <c r="K117" s="66"/>
      <c r="L117" s="6"/>
      <c r="M117" s="6"/>
    </row>
    <row r="118" spans="1:13" ht="15.75">
      <c r="A118" s="66"/>
      <c r="B118" s="66"/>
      <c r="C118" s="66"/>
      <c r="D118" s="66"/>
      <c r="E118" s="66"/>
      <c r="F118" s="66"/>
      <c r="G118" s="66"/>
      <c r="H118" s="66"/>
      <c r="I118" s="66"/>
      <c r="J118" s="66"/>
      <c r="K118" s="66"/>
      <c r="L118" s="6"/>
      <c r="M118" s="6"/>
    </row>
    <row r="119" spans="1:13" ht="15.75">
      <c r="A119" s="66"/>
      <c r="B119" s="66"/>
      <c r="C119" s="66"/>
      <c r="D119" s="66"/>
      <c r="E119" s="66"/>
      <c r="F119" s="66"/>
      <c r="G119" s="66"/>
      <c r="H119" s="66"/>
      <c r="I119" s="66"/>
      <c r="J119" s="66"/>
      <c r="K119" s="66"/>
      <c r="L119" s="6"/>
      <c r="M119" s="6"/>
    </row>
    <row r="120" spans="1:13" ht="15.75">
      <c r="A120" s="66"/>
      <c r="B120" s="66"/>
      <c r="C120" s="66"/>
      <c r="D120" s="66"/>
      <c r="E120" s="66"/>
      <c r="F120" s="66"/>
      <c r="G120" s="66"/>
      <c r="H120" s="66"/>
      <c r="I120" s="66"/>
      <c r="J120" s="66"/>
      <c r="K120" s="66"/>
      <c r="L120" s="6"/>
      <c r="M120" s="6"/>
    </row>
    <row r="121" spans="1:13" ht="15.75">
      <c r="A121" s="66"/>
      <c r="B121" s="66"/>
      <c r="C121" s="66"/>
      <c r="D121" s="66"/>
      <c r="E121" s="66"/>
      <c r="F121" s="66"/>
      <c r="G121" s="66"/>
      <c r="H121" s="66"/>
      <c r="I121" s="66"/>
      <c r="J121" s="66"/>
      <c r="K121" s="66"/>
      <c r="L121" s="6"/>
      <c r="M121" s="6"/>
    </row>
    <row r="122" spans="1:13" ht="15.75">
      <c r="A122" s="66"/>
      <c r="B122" s="66"/>
      <c r="C122" s="66"/>
      <c r="D122" s="66"/>
      <c r="E122" s="66"/>
      <c r="F122" s="66"/>
      <c r="G122" s="66"/>
      <c r="H122" s="66"/>
      <c r="I122" s="66"/>
      <c r="J122" s="66"/>
      <c r="K122" s="66"/>
      <c r="L122" s="6"/>
      <c r="M122" s="6"/>
    </row>
    <row r="123" spans="1:13" ht="15.75">
      <c r="A123" s="66"/>
      <c r="B123" s="66"/>
      <c r="C123" s="66"/>
      <c r="D123" s="66"/>
      <c r="E123" s="66"/>
      <c r="F123" s="66"/>
      <c r="G123" s="66"/>
      <c r="H123" s="66"/>
      <c r="I123" s="66"/>
      <c r="J123" s="66"/>
      <c r="K123" s="66"/>
      <c r="L123" s="6"/>
      <c r="M123" s="6"/>
    </row>
    <row r="124" spans="1:13" ht="15.75">
      <c r="A124" s="66"/>
      <c r="B124" s="66"/>
      <c r="C124" s="66"/>
      <c r="D124" s="66"/>
      <c r="E124" s="66"/>
      <c r="F124" s="66"/>
      <c r="G124" s="66"/>
      <c r="H124" s="66"/>
      <c r="I124" s="66"/>
      <c r="J124" s="66"/>
      <c r="K124" s="66"/>
      <c r="L124" s="6"/>
      <c r="M124" s="6"/>
    </row>
    <row r="125" spans="1:13" ht="15.75">
      <c r="A125" s="66"/>
      <c r="B125" s="66"/>
      <c r="C125" s="66"/>
      <c r="D125" s="66"/>
      <c r="E125" s="66"/>
      <c r="F125" s="66"/>
      <c r="G125" s="66"/>
      <c r="H125" s="66"/>
      <c r="I125" s="66"/>
      <c r="J125" s="66"/>
      <c r="K125" s="66"/>
      <c r="L125" s="6"/>
      <c r="M125" s="6"/>
    </row>
    <row r="126" spans="1:13" ht="15.75">
      <c r="A126" s="66"/>
      <c r="B126" s="66"/>
      <c r="C126" s="66"/>
      <c r="D126" s="66"/>
      <c r="E126" s="66"/>
      <c r="F126" s="66"/>
      <c r="G126" s="66"/>
      <c r="H126" s="66"/>
      <c r="I126" s="66"/>
      <c r="J126" s="66"/>
      <c r="K126" s="66"/>
      <c r="L126" s="6"/>
      <c r="M126" s="6"/>
    </row>
    <row r="127" spans="1:13" ht="15.75">
      <c r="A127" s="66"/>
      <c r="B127" s="66"/>
      <c r="C127" s="66"/>
      <c r="D127" s="66"/>
      <c r="E127" s="66"/>
      <c r="F127" s="66"/>
      <c r="G127" s="66"/>
      <c r="H127" s="66"/>
      <c r="I127" s="66"/>
      <c r="J127" s="66"/>
      <c r="K127" s="66"/>
      <c r="L127" s="6"/>
      <c r="M127" s="6"/>
    </row>
    <row r="128" spans="1:13" ht="15.75">
      <c r="A128" s="66"/>
      <c r="B128" s="66"/>
      <c r="C128" s="66"/>
      <c r="D128" s="66"/>
      <c r="E128" s="66"/>
      <c r="F128" s="66"/>
      <c r="G128" s="66"/>
      <c r="H128" s="66"/>
      <c r="I128" s="66"/>
      <c r="J128" s="66"/>
      <c r="K128" s="66"/>
      <c r="L128" s="6"/>
      <c r="M128" s="6"/>
    </row>
    <row r="129" spans="1:13" ht="15.75">
      <c r="A129" s="66"/>
      <c r="B129" s="66"/>
      <c r="C129" s="66"/>
      <c r="D129" s="66"/>
      <c r="E129" s="66"/>
      <c r="F129" s="66"/>
      <c r="G129" s="66"/>
      <c r="H129" s="66"/>
      <c r="I129" s="66"/>
      <c r="J129" s="66"/>
      <c r="K129" s="66"/>
      <c r="L129" s="6"/>
      <c r="M129" s="6"/>
    </row>
    <row r="130" spans="1:13" ht="15.75">
      <c r="A130" s="66"/>
      <c r="B130" s="66"/>
      <c r="C130" s="66"/>
      <c r="D130" s="66"/>
      <c r="E130" s="66"/>
      <c r="F130" s="66"/>
      <c r="G130" s="66"/>
      <c r="H130" s="66"/>
      <c r="I130" s="66"/>
      <c r="J130" s="66"/>
      <c r="K130" s="66"/>
      <c r="L130" s="6"/>
      <c r="M130" s="6"/>
    </row>
    <row r="131" spans="1:13" ht="15.75">
      <c r="A131" s="66"/>
      <c r="B131" s="66"/>
      <c r="C131" s="66"/>
      <c r="D131" s="66"/>
      <c r="E131" s="66"/>
      <c r="F131" s="66"/>
      <c r="G131" s="66"/>
      <c r="H131" s="66"/>
      <c r="I131" s="66"/>
      <c r="J131" s="66"/>
      <c r="K131" s="66"/>
      <c r="L131" s="6"/>
      <c r="M131" s="6"/>
    </row>
    <row r="132" spans="1:13" ht="15.75">
      <c r="A132" s="66"/>
      <c r="B132" s="66"/>
      <c r="C132" s="66"/>
      <c r="D132" s="66"/>
      <c r="E132" s="66"/>
      <c r="F132" s="66"/>
      <c r="G132" s="66"/>
      <c r="H132" s="66"/>
      <c r="I132" s="66"/>
      <c r="J132" s="66"/>
      <c r="K132" s="66"/>
      <c r="L132" s="6"/>
      <c r="M132" s="6"/>
    </row>
    <row r="133" spans="1:13" ht="15.75">
      <c r="A133" s="66"/>
      <c r="B133" s="66"/>
      <c r="C133" s="66"/>
      <c r="D133" s="66"/>
      <c r="E133" s="66"/>
      <c r="F133" s="66"/>
      <c r="G133" s="66"/>
      <c r="H133" s="66"/>
      <c r="I133" s="66"/>
      <c r="J133" s="66"/>
      <c r="K133" s="66"/>
      <c r="L133" s="6"/>
      <c r="M133" s="6"/>
    </row>
    <row r="134" spans="1:13" ht="15.75">
      <c r="A134" s="66"/>
      <c r="B134" s="66"/>
      <c r="C134" s="66"/>
      <c r="D134" s="66"/>
      <c r="E134" s="66"/>
      <c r="F134" s="66"/>
      <c r="G134" s="66"/>
      <c r="H134" s="66"/>
      <c r="I134" s="66"/>
      <c r="J134" s="66"/>
      <c r="K134" s="66"/>
      <c r="L134" s="6"/>
      <c r="M134" s="6"/>
    </row>
    <row r="135" spans="1:13" ht="15.75">
      <c r="A135" s="66"/>
      <c r="B135" s="66"/>
      <c r="C135" s="66"/>
      <c r="D135" s="66"/>
      <c r="E135" s="66"/>
      <c r="F135" s="66"/>
      <c r="G135" s="66"/>
      <c r="H135" s="66"/>
      <c r="I135" s="66"/>
      <c r="J135" s="66"/>
      <c r="K135" s="66"/>
      <c r="L135" s="6"/>
      <c r="M135" s="6"/>
    </row>
    <row r="136" spans="1:13" ht="15.75">
      <c r="A136" s="66"/>
      <c r="B136" s="66"/>
      <c r="C136" s="66"/>
      <c r="D136" s="66"/>
      <c r="E136" s="66"/>
      <c r="F136" s="66"/>
      <c r="G136" s="66"/>
      <c r="H136" s="66"/>
      <c r="I136" s="66"/>
      <c r="J136" s="66"/>
      <c r="K136" s="66"/>
      <c r="L136" s="6"/>
      <c r="M136" s="6"/>
    </row>
    <row r="137" spans="1:13" ht="15.75">
      <c r="A137" s="66"/>
      <c r="B137" s="66"/>
      <c r="C137" s="66"/>
      <c r="D137" s="66"/>
      <c r="E137" s="66"/>
      <c r="F137" s="66"/>
      <c r="G137" s="66"/>
      <c r="H137" s="66"/>
      <c r="I137" s="66"/>
      <c r="J137" s="66"/>
      <c r="K137" s="66"/>
      <c r="L137" s="6"/>
      <c r="M137" s="6"/>
    </row>
    <row r="138" spans="1:13" ht="15.75">
      <c r="A138" s="66"/>
      <c r="B138" s="66"/>
      <c r="C138" s="66"/>
      <c r="D138" s="66"/>
      <c r="E138" s="66"/>
      <c r="F138" s="66"/>
      <c r="G138" s="66"/>
      <c r="H138" s="66"/>
      <c r="I138" s="66"/>
      <c r="J138" s="66"/>
      <c r="K138" s="66"/>
      <c r="L138" s="6"/>
      <c r="M138" s="6"/>
    </row>
    <row r="139" spans="1:13" ht="15.75">
      <c r="A139" s="66"/>
      <c r="B139" s="66"/>
      <c r="C139" s="66"/>
      <c r="D139" s="66"/>
      <c r="E139" s="66"/>
      <c r="F139" s="66"/>
      <c r="G139" s="66"/>
      <c r="H139" s="66"/>
      <c r="I139" s="66"/>
      <c r="J139" s="66"/>
      <c r="K139" s="66"/>
      <c r="L139" s="6"/>
      <c r="M139" s="6"/>
    </row>
    <row r="140" spans="1:13" ht="15.75">
      <c r="A140" s="66"/>
      <c r="B140" s="66"/>
      <c r="C140" s="66"/>
      <c r="D140" s="66"/>
      <c r="E140" s="66"/>
      <c r="F140" s="66"/>
      <c r="G140" s="66"/>
      <c r="H140" s="66"/>
      <c r="I140" s="66"/>
      <c r="J140" s="66"/>
      <c r="K140" s="66"/>
      <c r="L140" s="6"/>
      <c r="M140" s="6"/>
    </row>
    <row r="141" spans="1:13" ht="15.75">
      <c r="A141" s="66"/>
      <c r="B141" s="66"/>
      <c r="C141" s="66"/>
      <c r="D141" s="66"/>
      <c r="E141" s="66"/>
      <c r="F141" s="66"/>
      <c r="G141" s="66"/>
      <c r="H141" s="66"/>
      <c r="I141" s="66"/>
      <c r="J141" s="66"/>
      <c r="K141" s="66"/>
      <c r="L141" s="6"/>
      <c r="M141" s="6"/>
    </row>
    <row r="142" spans="1:13" ht="15.75">
      <c r="A142" s="66"/>
      <c r="B142" s="66"/>
      <c r="C142" s="66"/>
      <c r="D142" s="66"/>
      <c r="E142" s="66"/>
      <c r="F142" s="66"/>
      <c r="G142" s="66"/>
      <c r="H142" s="66"/>
      <c r="I142" s="66"/>
      <c r="J142" s="66"/>
      <c r="K142" s="66"/>
      <c r="L142" s="6"/>
      <c r="M142" s="6"/>
    </row>
    <row r="143" spans="1:13" ht="15.75">
      <c r="A143" s="66"/>
      <c r="B143" s="66"/>
      <c r="C143" s="66"/>
      <c r="D143" s="66"/>
      <c r="E143" s="66"/>
      <c r="F143" s="66"/>
      <c r="G143" s="66"/>
      <c r="H143" s="66"/>
      <c r="I143" s="66"/>
      <c r="J143" s="66"/>
      <c r="K143" s="66"/>
      <c r="L143" s="6"/>
      <c r="M143" s="6"/>
    </row>
    <row r="144" spans="1:13" ht="15.75">
      <c r="A144" s="66"/>
      <c r="B144" s="66"/>
      <c r="C144" s="66"/>
      <c r="D144" s="66"/>
      <c r="E144" s="66"/>
      <c r="F144" s="66"/>
      <c r="G144" s="66"/>
      <c r="H144" s="66"/>
      <c r="I144" s="66"/>
      <c r="J144" s="66"/>
      <c r="K144" s="66"/>
      <c r="L144" s="6"/>
      <c r="M144" s="6"/>
    </row>
    <row r="145" spans="1:13" ht="15.75">
      <c r="A145" s="66"/>
      <c r="B145" s="66"/>
      <c r="C145" s="66"/>
      <c r="D145" s="66"/>
      <c r="E145" s="66"/>
      <c r="F145" s="66"/>
      <c r="G145" s="66"/>
      <c r="H145" s="66"/>
      <c r="I145" s="66"/>
      <c r="J145" s="66"/>
      <c r="K145" s="66"/>
      <c r="L145" s="6"/>
      <c r="M145" s="6"/>
    </row>
    <row r="146" spans="1:13" ht="15.75">
      <c r="A146" s="66"/>
      <c r="B146" s="66"/>
      <c r="C146" s="66"/>
      <c r="D146" s="66"/>
      <c r="E146" s="66"/>
      <c r="F146" s="66"/>
      <c r="G146" s="66"/>
      <c r="H146" s="66"/>
      <c r="I146" s="66"/>
      <c r="J146" s="66"/>
      <c r="K146" s="66"/>
      <c r="L146" s="6"/>
      <c r="M146" s="6"/>
    </row>
    <row r="147" spans="1:13" ht="15.75">
      <c r="A147" s="66"/>
      <c r="B147" s="66"/>
      <c r="C147" s="66"/>
      <c r="D147" s="66"/>
      <c r="E147" s="66"/>
      <c r="F147" s="66"/>
      <c r="G147" s="66"/>
      <c r="H147" s="66"/>
      <c r="I147" s="66"/>
      <c r="J147" s="66"/>
      <c r="K147" s="66"/>
      <c r="L147" s="6"/>
      <c r="M147" s="6"/>
    </row>
    <row r="148" spans="1:13" ht="15.75">
      <c r="A148" s="66"/>
      <c r="B148" s="66"/>
      <c r="C148" s="66"/>
      <c r="D148" s="66"/>
      <c r="E148" s="66"/>
      <c r="F148" s="66"/>
      <c r="G148" s="66"/>
      <c r="H148" s="66"/>
      <c r="I148" s="66"/>
      <c r="J148" s="66"/>
      <c r="K148" s="66"/>
      <c r="L148" s="6"/>
      <c r="M148" s="6"/>
    </row>
    <row r="149" spans="1:13" ht="15.75">
      <c r="A149" s="66"/>
      <c r="B149" s="66"/>
      <c r="C149" s="66"/>
      <c r="D149" s="66"/>
      <c r="E149" s="66"/>
      <c r="F149" s="6"/>
      <c r="G149" s="6"/>
      <c r="H149" s="6"/>
      <c r="I149" s="66"/>
      <c r="J149" s="66"/>
      <c r="K149" s="66"/>
      <c r="L149" s="6"/>
      <c r="M149" s="6"/>
    </row>
    <row r="150" spans="1:13" ht="15.75">
      <c r="A150" s="6"/>
      <c r="B150" s="6"/>
      <c r="C150" s="6"/>
      <c r="D150" s="6"/>
      <c r="E150" s="6"/>
      <c r="F150" s="6"/>
      <c r="G150" s="6"/>
      <c r="H150" s="6"/>
      <c r="I150" s="6"/>
      <c r="J150" s="6"/>
      <c r="K150" s="6"/>
      <c r="L150" s="6"/>
      <c r="M150" s="6"/>
    </row>
    <row r="151" spans="1:13" ht="15.75">
      <c r="A151" s="6"/>
      <c r="B151" s="6"/>
      <c r="C151" s="6"/>
      <c r="D151" s="6"/>
      <c r="E151" s="6"/>
      <c r="F151" s="6"/>
      <c r="G151" s="6"/>
      <c r="H151" s="6"/>
      <c r="I151" s="6"/>
      <c r="J151" s="6"/>
      <c r="K151" s="6"/>
      <c r="L151" s="6"/>
      <c r="M151" s="6"/>
    </row>
    <row r="152" spans="1:13" ht="15.75">
      <c r="A152" s="6"/>
      <c r="B152" s="6"/>
      <c r="C152" s="6"/>
      <c r="D152" s="6"/>
      <c r="E152" s="6"/>
      <c r="F152" s="6"/>
      <c r="G152" s="6"/>
      <c r="H152" s="6"/>
      <c r="I152" s="6"/>
      <c r="J152" s="6"/>
      <c r="K152" s="6"/>
      <c r="L152" s="6"/>
      <c r="M152" s="6"/>
    </row>
    <row r="153" spans="1:13" ht="15.75">
      <c r="A153" s="6"/>
      <c r="B153" s="6"/>
      <c r="C153" s="6"/>
      <c r="D153" s="6"/>
      <c r="E153" s="6"/>
      <c r="F153" s="6"/>
      <c r="G153" s="6"/>
      <c r="H153" s="6"/>
      <c r="I153" s="6"/>
      <c r="J153" s="6"/>
      <c r="K153" s="6"/>
      <c r="L153" s="6"/>
      <c r="M153" s="6"/>
    </row>
    <row r="154" spans="1:13" ht="15.75">
      <c r="A154" s="6"/>
      <c r="B154" s="6"/>
      <c r="C154" s="6"/>
      <c r="D154" s="6"/>
      <c r="E154" s="6"/>
      <c r="F154" s="6"/>
      <c r="G154" s="6"/>
      <c r="H154" s="6"/>
      <c r="I154" s="6"/>
      <c r="J154" s="6"/>
      <c r="K154" s="6"/>
      <c r="L154" s="6"/>
      <c r="M154" s="6"/>
    </row>
    <row r="155" spans="1:13" ht="15.75">
      <c r="A155" s="6"/>
      <c r="B155" s="6"/>
      <c r="C155" s="6"/>
      <c r="D155" s="6"/>
      <c r="E155" s="6"/>
      <c r="F155" s="6"/>
      <c r="G155" s="6"/>
      <c r="H155" s="6"/>
      <c r="I155" s="6"/>
      <c r="J155" s="6"/>
      <c r="K155" s="6"/>
      <c r="L155" s="6"/>
      <c r="M155" s="6"/>
    </row>
    <row r="156" spans="1:13" ht="15.75">
      <c r="A156" s="6"/>
      <c r="B156" s="6"/>
      <c r="C156" s="6"/>
      <c r="D156" s="6"/>
      <c r="E156" s="6"/>
      <c r="F156" s="6"/>
      <c r="G156" s="6"/>
      <c r="H156" s="6"/>
      <c r="I156" s="6"/>
      <c r="J156" s="6"/>
      <c r="K156" s="6"/>
      <c r="L156" s="6"/>
      <c r="M156" s="6"/>
    </row>
    <row r="157" spans="1:13" ht="15.75">
      <c r="A157" s="6"/>
      <c r="B157" s="6"/>
      <c r="C157" s="6"/>
      <c r="D157" s="6"/>
      <c r="E157" s="6"/>
      <c r="F157" s="6"/>
      <c r="G157" s="6"/>
      <c r="H157" s="6"/>
      <c r="I157" s="6"/>
      <c r="J157" s="6"/>
      <c r="K157" s="6"/>
      <c r="L157" s="6"/>
      <c r="M157" s="6"/>
    </row>
    <row r="158" spans="1:13" ht="15.75">
      <c r="A158" s="6"/>
      <c r="B158" s="6"/>
      <c r="C158" s="6"/>
      <c r="D158" s="6"/>
      <c r="E158" s="6"/>
      <c r="F158" s="6"/>
      <c r="G158" s="6"/>
      <c r="H158" s="6"/>
      <c r="I158" s="6"/>
      <c r="J158" s="6"/>
      <c r="K158" s="6"/>
      <c r="L158" s="6"/>
      <c r="M158" s="6"/>
    </row>
    <row r="159" spans="1:13" ht="15.75">
      <c r="A159" s="6"/>
      <c r="B159" s="6"/>
      <c r="C159" s="6"/>
      <c r="D159" s="6"/>
      <c r="E159" s="6"/>
      <c r="F159" s="6"/>
      <c r="G159" s="6"/>
      <c r="H159" s="6"/>
      <c r="I159" s="6"/>
      <c r="J159" s="6"/>
      <c r="K159" s="6"/>
      <c r="L159" s="6"/>
      <c r="M159" s="6"/>
    </row>
    <row r="160" spans="1:13" ht="15.75">
      <c r="A160" s="6"/>
      <c r="B160" s="6"/>
      <c r="C160" s="6"/>
      <c r="D160" s="6"/>
      <c r="E160" s="6"/>
      <c r="F160" s="6"/>
      <c r="G160" s="6"/>
      <c r="H160" s="6"/>
      <c r="I160" s="6"/>
      <c r="J160" s="6"/>
      <c r="K160" s="6"/>
      <c r="L160" s="6"/>
      <c r="M160" s="6"/>
    </row>
    <row r="161" spans="1:13" ht="15.75">
      <c r="A161" s="6"/>
      <c r="B161" s="6"/>
      <c r="C161" s="6"/>
      <c r="D161" s="6"/>
      <c r="E161" s="6"/>
      <c r="F161" s="6"/>
      <c r="G161" s="6"/>
      <c r="H161" s="6"/>
      <c r="I161" s="6"/>
      <c r="J161" s="6"/>
      <c r="K161" s="6"/>
      <c r="L161" s="6"/>
      <c r="M161" s="6"/>
    </row>
    <row r="162" spans="1:13" ht="15.75">
      <c r="A162" s="6"/>
      <c r="B162" s="6"/>
      <c r="C162" s="6"/>
      <c r="D162" s="6"/>
      <c r="E162" s="6"/>
      <c r="F162" s="6"/>
      <c r="G162" s="6"/>
      <c r="H162" s="6"/>
      <c r="I162" s="6"/>
      <c r="J162" s="6"/>
      <c r="K162" s="6"/>
      <c r="L162" s="6"/>
      <c r="M162" s="6"/>
    </row>
    <row r="163" spans="1:13" ht="15.75">
      <c r="A163" s="6"/>
      <c r="B163" s="6"/>
      <c r="C163" s="6"/>
      <c r="D163" s="6"/>
      <c r="E163" s="6"/>
      <c r="F163" s="6"/>
      <c r="G163" s="6"/>
      <c r="H163" s="6"/>
      <c r="I163" s="6"/>
      <c r="J163" s="6"/>
      <c r="K163" s="6"/>
      <c r="L163" s="6"/>
      <c r="M163" s="6"/>
    </row>
    <row r="164" spans="1:13" ht="15.75">
      <c r="A164" s="6"/>
      <c r="B164" s="6"/>
      <c r="C164" s="6"/>
      <c r="D164" s="6"/>
      <c r="E164" s="6"/>
      <c r="F164" s="6"/>
      <c r="G164" s="6"/>
      <c r="H164" s="6"/>
      <c r="I164" s="6"/>
      <c r="J164" s="6"/>
      <c r="K164" s="6"/>
      <c r="L164" s="6"/>
      <c r="M164" s="6"/>
    </row>
    <row r="165" spans="1:13" ht="15.75">
      <c r="A165" s="6"/>
      <c r="B165" s="6"/>
      <c r="C165" s="6"/>
      <c r="D165" s="6"/>
      <c r="E165" s="6"/>
      <c r="F165" s="6"/>
      <c r="G165" s="6"/>
      <c r="H165" s="6"/>
      <c r="I165" s="6"/>
      <c r="J165" s="6"/>
      <c r="K165" s="6"/>
      <c r="L165" s="6"/>
      <c r="M165" s="6"/>
    </row>
    <row r="166" spans="1:13" ht="15.75">
      <c r="A166" s="6"/>
      <c r="B166" s="6"/>
      <c r="C166" s="6"/>
      <c r="D166" s="6"/>
      <c r="E166" s="6"/>
      <c r="F166" s="6"/>
      <c r="G166" s="6"/>
      <c r="H166" s="6"/>
      <c r="I166" s="6"/>
      <c r="J166" s="6"/>
      <c r="K166" s="6"/>
      <c r="L166" s="6"/>
      <c r="M166" s="6"/>
    </row>
    <row r="167" spans="1:13" ht="15.75">
      <c r="A167" s="6"/>
      <c r="B167" s="6"/>
      <c r="C167" s="6"/>
      <c r="D167" s="6"/>
      <c r="E167" s="6"/>
      <c r="F167" s="6"/>
      <c r="G167" s="6"/>
      <c r="H167" s="6"/>
      <c r="I167" s="6"/>
      <c r="J167" s="6"/>
      <c r="K167" s="6"/>
      <c r="L167" s="6"/>
      <c r="M167" s="6"/>
    </row>
    <row r="168" spans="1:13" ht="15.75">
      <c r="A168" s="6"/>
      <c r="B168" s="6"/>
      <c r="C168" s="6"/>
      <c r="D168" s="6"/>
      <c r="E168" s="6"/>
      <c r="F168" s="6"/>
      <c r="G168" s="6"/>
      <c r="H168" s="6"/>
      <c r="I168" s="6"/>
      <c r="J168" s="6"/>
      <c r="K168" s="6"/>
      <c r="L168" s="6"/>
      <c r="M168" s="6"/>
    </row>
    <row r="169" spans="1:13" ht="15.75">
      <c r="A169" s="6"/>
      <c r="B169" s="6"/>
      <c r="C169" s="6"/>
      <c r="D169" s="6"/>
      <c r="E169" s="6"/>
      <c r="F169" s="6"/>
      <c r="G169" s="6"/>
      <c r="H169" s="6"/>
      <c r="I169" s="6"/>
      <c r="J169" s="6"/>
      <c r="K169" s="6"/>
      <c r="L169" s="6"/>
      <c r="M169" s="6"/>
    </row>
    <row r="170" spans="1:13" ht="15.75">
      <c r="A170" s="6"/>
      <c r="B170" s="6"/>
      <c r="C170" s="6"/>
      <c r="D170" s="6"/>
      <c r="E170" s="6"/>
      <c r="F170" s="6"/>
      <c r="G170" s="6"/>
      <c r="H170" s="6"/>
      <c r="I170" s="6"/>
      <c r="J170" s="6"/>
      <c r="K170" s="6"/>
      <c r="L170" s="6"/>
      <c r="M170" s="6"/>
    </row>
    <row r="171" spans="1:13" ht="15.75">
      <c r="A171" s="6"/>
      <c r="B171" s="6"/>
      <c r="C171" s="6"/>
      <c r="D171" s="6"/>
      <c r="E171" s="6"/>
      <c r="F171" s="6"/>
      <c r="G171" s="6"/>
      <c r="H171" s="6"/>
      <c r="I171" s="6"/>
      <c r="J171" s="6"/>
      <c r="K171" s="6"/>
      <c r="L171" s="6"/>
      <c r="M171" s="6"/>
    </row>
    <row r="172" spans="1:13" ht="15.75">
      <c r="A172" s="6"/>
      <c r="B172" s="6"/>
      <c r="C172" s="6"/>
      <c r="D172" s="6"/>
      <c r="E172" s="6"/>
      <c r="F172" s="6"/>
      <c r="G172" s="6"/>
      <c r="H172" s="6"/>
      <c r="I172" s="6"/>
      <c r="J172" s="6"/>
      <c r="K172" s="6"/>
      <c r="L172" s="6"/>
      <c r="M172" s="6"/>
    </row>
    <row r="173" spans="1:13" ht="15.75">
      <c r="A173" s="6"/>
      <c r="B173" s="6"/>
      <c r="C173" s="6"/>
      <c r="D173" s="6"/>
      <c r="E173" s="6"/>
      <c r="F173" s="6"/>
      <c r="G173" s="6"/>
      <c r="H173" s="6"/>
      <c r="I173" s="6"/>
      <c r="J173" s="6"/>
      <c r="K173" s="6"/>
      <c r="L173" s="6"/>
      <c r="M173" s="6"/>
    </row>
    <row r="174" spans="1:13" ht="15.75">
      <c r="A174" s="6"/>
      <c r="B174" s="6"/>
      <c r="C174" s="6"/>
      <c r="D174" s="6"/>
      <c r="E174" s="6"/>
      <c r="F174" s="6"/>
      <c r="G174" s="6"/>
      <c r="H174" s="6"/>
      <c r="I174" s="6"/>
      <c r="J174" s="6"/>
      <c r="K174" s="6"/>
      <c r="L174" s="6"/>
      <c r="M174" s="6"/>
    </row>
    <row r="175" spans="1:13" ht="15.75">
      <c r="A175" s="6"/>
      <c r="B175" s="6"/>
      <c r="C175" s="6"/>
      <c r="D175" s="6"/>
      <c r="E175" s="6"/>
      <c r="F175" s="6"/>
      <c r="G175" s="6"/>
      <c r="H175" s="6"/>
      <c r="I175" s="6"/>
      <c r="J175" s="6"/>
      <c r="K175" s="6"/>
      <c r="L175" s="6"/>
      <c r="M175" s="6"/>
    </row>
    <row r="176" spans="1:13" ht="15.75">
      <c r="A176" s="6"/>
      <c r="B176" s="6"/>
      <c r="C176" s="6"/>
      <c r="D176" s="6"/>
      <c r="E176" s="6"/>
      <c r="F176" s="6"/>
      <c r="G176" s="6"/>
      <c r="H176" s="6"/>
      <c r="I176" s="6"/>
      <c r="J176" s="6"/>
      <c r="K176" s="6"/>
      <c r="L176" s="6"/>
      <c r="M176" s="6"/>
    </row>
    <row r="177" spans="1:13" ht="15.75">
      <c r="A177" s="6"/>
      <c r="B177" s="6"/>
      <c r="C177" s="6"/>
      <c r="D177" s="6"/>
      <c r="E177" s="6"/>
      <c r="F177" s="6"/>
      <c r="G177" s="6"/>
      <c r="H177" s="6"/>
      <c r="I177" s="6"/>
      <c r="J177" s="6"/>
      <c r="K177" s="6"/>
      <c r="L177" s="6"/>
      <c r="M177" s="6"/>
    </row>
    <row r="178" spans="1:13" ht="15.75">
      <c r="A178" s="6"/>
      <c r="B178" s="6"/>
      <c r="C178" s="6"/>
      <c r="D178" s="6"/>
      <c r="E178" s="6"/>
      <c r="F178" s="6"/>
      <c r="G178" s="6"/>
      <c r="H178" s="6"/>
      <c r="I178" s="6"/>
      <c r="J178" s="6"/>
      <c r="K178" s="6"/>
      <c r="L178" s="6"/>
      <c r="M178" s="6"/>
    </row>
    <row r="179" spans="1:13" ht="15.75">
      <c r="A179" s="6"/>
      <c r="B179" s="6"/>
      <c r="C179" s="6"/>
      <c r="D179" s="6"/>
      <c r="E179" s="6"/>
      <c r="F179" s="6"/>
      <c r="G179" s="6"/>
      <c r="H179" s="6"/>
      <c r="I179" s="6"/>
      <c r="J179" s="6"/>
      <c r="K179" s="6"/>
      <c r="L179" s="6"/>
      <c r="M179" s="6"/>
    </row>
    <row r="180" spans="1:13" ht="15.75">
      <c r="A180" s="6"/>
      <c r="B180" s="6"/>
      <c r="C180" s="6"/>
      <c r="D180" s="6"/>
      <c r="E180" s="6"/>
      <c r="F180" s="6"/>
      <c r="G180" s="6"/>
      <c r="H180" s="6"/>
      <c r="I180" s="6"/>
      <c r="J180" s="6"/>
      <c r="K180" s="6"/>
      <c r="L180" s="6"/>
      <c r="M180" s="6"/>
    </row>
    <row r="181" spans="1:13" ht="15.75">
      <c r="A181" s="6"/>
      <c r="B181" s="6"/>
      <c r="C181" s="6"/>
      <c r="D181" s="6"/>
      <c r="E181" s="6"/>
      <c r="F181" s="6"/>
      <c r="G181" s="6"/>
      <c r="H181" s="6"/>
      <c r="I181" s="6"/>
      <c r="J181" s="6"/>
      <c r="K181" s="6"/>
      <c r="L181" s="6"/>
      <c r="M181" s="6"/>
    </row>
    <row r="182" spans="1:13" ht="15.75">
      <c r="A182" s="6"/>
      <c r="B182" s="6"/>
      <c r="C182" s="6"/>
      <c r="D182" s="6"/>
      <c r="E182" s="6"/>
      <c r="F182" s="6"/>
      <c r="G182" s="6"/>
      <c r="H182" s="6"/>
      <c r="I182" s="6"/>
      <c r="J182" s="6"/>
      <c r="K182" s="6"/>
      <c r="L182" s="6"/>
      <c r="M182" s="6"/>
    </row>
    <row r="183" spans="1:13" ht="15.75">
      <c r="A183" s="6"/>
      <c r="B183" s="6"/>
      <c r="C183" s="6"/>
      <c r="D183" s="6"/>
      <c r="E183" s="6"/>
      <c r="F183" s="6"/>
      <c r="G183" s="6"/>
      <c r="H183" s="6"/>
      <c r="I183" s="6"/>
      <c r="J183" s="6"/>
      <c r="K183" s="6"/>
      <c r="L183" s="6"/>
      <c r="M183" s="6"/>
    </row>
    <row r="184" spans="1:13" ht="15.75">
      <c r="A184" s="6"/>
      <c r="B184" s="6"/>
      <c r="C184" s="6"/>
      <c r="D184" s="6"/>
      <c r="E184" s="6"/>
      <c r="F184" s="6"/>
      <c r="G184" s="6"/>
      <c r="H184" s="6"/>
      <c r="I184" s="6"/>
      <c r="J184" s="6"/>
      <c r="K184" s="6"/>
      <c r="L184" s="6"/>
      <c r="M184" s="6"/>
    </row>
    <row r="185" spans="1:13" ht="15.75">
      <c r="A185" s="6"/>
      <c r="B185" s="6"/>
      <c r="C185" s="6"/>
      <c r="D185" s="6"/>
      <c r="E185" s="6"/>
      <c r="F185" s="6"/>
      <c r="G185" s="6"/>
      <c r="H185" s="6"/>
      <c r="I185" s="6"/>
      <c r="J185" s="6"/>
      <c r="K185" s="6"/>
      <c r="L185" s="6"/>
      <c r="M185" s="6"/>
    </row>
    <row r="186" spans="1:13" ht="15.75">
      <c r="A186" s="6"/>
      <c r="B186" s="6"/>
      <c r="C186" s="6"/>
      <c r="D186" s="6"/>
      <c r="E186" s="6"/>
      <c r="F186" s="6"/>
      <c r="G186" s="6"/>
      <c r="H186" s="6"/>
      <c r="I186" s="6"/>
      <c r="J186" s="6"/>
      <c r="K186" s="6"/>
      <c r="L186" s="6"/>
      <c r="M186" s="6"/>
    </row>
    <row r="187" spans="1:13" ht="15.75">
      <c r="A187" s="6"/>
      <c r="B187" s="6"/>
      <c r="C187" s="6"/>
      <c r="D187" s="6"/>
      <c r="E187" s="6"/>
      <c r="F187" s="6"/>
      <c r="G187" s="6"/>
      <c r="H187" s="6"/>
      <c r="I187" s="6"/>
      <c r="J187" s="6"/>
      <c r="K187" s="6"/>
      <c r="L187" s="6"/>
      <c r="M187" s="6"/>
    </row>
    <row r="188" spans="1:13" ht="15.75">
      <c r="A188" s="6"/>
      <c r="B188" s="6"/>
      <c r="C188" s="6"/>
      <c r="D188" s="6"/>
      <c r="E188" s="6"/>
      <c r="F188" s="6"/>
      <c r="G188" s="6"/>
      <c r="H188" s="6"/>
      <c r="I188" s="6"/>
      <c r="J188" s="6"/>
      <c r="K188" s="6"/>
      <c r="L188" s="6"/>
      <c r="M188" s="6"/>
    </row>
    <row r="189" spans="1:13" ht="15.75">
      <c r="A189" s="6"/>
      <c r="B189" s="6"/>
      <c r="C189" s="6"/>
      <c r="D189" s="6"/>
      <c r="E189" s="6"/>
      <c r="F189" s="6"/>
      <c r="G189" s="6"/>
      <c r="H189" s="6"/>
      <c r="I189" s="6"/>
      <c r="J189" s="6"/>
      <c r="K189" s="6"/>
      <c r="L189" s="6"/>
      <c r="M189" s="6"/>
    </row>
    <row r="190" spans="1:13" ht="15.75">
      <c r="A190" s="6"/>
      <c r="B190" s="6"/>
      <c r="C190" s="6"/>
      <c r="D190" s="6"/>
      <c r="E190" s="6"/>
      <c r="F190" s="6"/>
      <c r="G190" s="6"/>
      <c r="H190" s="6"/>
      <c r="I190" s="6"/>
      <c r="J190" s="6"/>
      <c r="K190" s="6"/>
      <c r="L190" s="6"/>
      <c r="M190" s="6"/>
    </row>
    <row r="191" spans="1:13" ht="15.75">
      <c r="A191" s="6"/>
      <c r="B191" s="6"/>
      <c r="C191" s="6"/>
      <c r="D191" s="6"/>
      <c r="E191" s="6"/>
      <c r="F191" s="6"/>
      <c r="G191" s="6"/>
      <c r="H191" s="6"/>
      <c r="I191" s="6"/>
      <c r="J191" s="6"/>
      <c r="K191" s="6"/>
      <c r="L191" s="6"/>
      <c r="M191" s="6"/>
    </row>
    <row r="192" spans="1:13" ht="15.75">
      <c r="A192" s="6"/>
      <c r="B192" s="6"/>
      <c r="C192" s="6"/>
      <c r="D192" s="6"/>
      <c r="E192" s="6"/>
      <c r="F192" s="6"/>
      <c r="G192" s="6"/>
      <c r="H192" s="6"/>
      <c r="I192" s="6"/>
      <c r="J192" s="6"/>
      <c r="K192" s="6"/>
      <c r="L192" s="6"/>
      <c r="M192" s="6"/>
    </row>
    <row r="193" spans="1:13" ht="15.75">
      <c r="A193" s="6"/>
      <c r="B193" s="6"/>
      <c r="C193" s="6"/>
      <c r="D193" s="6"/>
      <c r="E193" s="6"/>
      <c r="F193" s="6"/>
      <c r="G193" s="6"/>
      <c r="H193" s="6"/>
      <c r="I193" s="6"/>
      <c r="J193" s="6"/>
      <c r="K193" s="6"/>
      <c r="L193" s="6"/>
      <c r="M193" s="6"/>
    </row>
    <row r="194" spans="1:13" ht="15.75">
      <c r="A194" s="6"/>
      <c r="B194" s="6"/>
      <c r="C194" s="6"/>
      <c r="D194" s="6"/>
      <c r="E194" s="6"/>
      <c r="F194" s="6"/>
      <c r="G194" s="6"/>
      <c r="H194" s="6"/>
      <c r="I194" s="6"/>
      <c r="J194" s="6"/>
      <c r="K194" s="6"/>
      <c r="L194" s="6"/>
      <c r="M194" s="6"/>
    </row>
    <row r="195" spans="1:13" ht="15.75">
      <c r="A195" s="6"/>
      <c r="B195" s="6"/>
      <c r="C195" s="6"/>
      <c r="D195" s="6"/>
      <c r="E195" s="6"/>
      <c r="F195" s="6"/>
      <c r="G195" s="6"/>
      <c r="H195" s="6"/>
      <c r="I195" s="6"/>
      <c r="J195" s="6"/>
      <c r="K195" s="6"/>
      <c r="L195" s="6"/>
      <c r="M195" s="6"/>
    </row>
    <row r="196" spans="1:13" ht="15.75">
      <c r="A196" s="6"/>
      <c r="B196" s="6"/>
      <c r="C196" s="6"/>
      <c r="D196" s="6"/>
      <c r="E196" s="6"/>
      <c r="I196" s="6"/>
      <c r="J196" s="6"/>
      <c r="K196" s="6"/>
      <c r="L196" s="6"/>
      <c r="M196" s="6"/>
    </row>
  </sheetData>
  <sheetProtection sheet="1" objects="1" scenarios="1" selectLockedCells="1"/>
  <mergeCells count="37">
    <mergeCell ref="B1:E1"/>
    <mergeCell ref="B2:H2"/>
    <mergeCell ref="C3:E3"/>
    <mergeCell ref="F3:H3"/>
    <mergeCell ref="C4:E4"/>
    <mergeCell ref="F4:H4"/>
    <mergeCell ref="C11:E11"/>
    <mergeCell ref="F11:H11"/>
    <mergeCell ref="C5:E5"/>
    <mergeCell ref="G5:H5"/>
    <mergeCell ref="C6:E6"/>
    <mergeCell ref="F6:H6"/>
    <mergeCell ref="C7:E7"/>
    <mergeCell ref="F7:H7"/>
    <mergeCell ref="C8:E8"/>
    <mergeCell ref="C9:E9"/>
    <mergeCell ref="F9:H9"/>
    <mergeCell ref="C10:E10"/>
    <mergeCell ref="F10:H10"/>
    <mergeCell ref="C12:E18"/>
    <mergeCell ref="F12:H18"/>
    <mergeCell ref="C19:E19"/>
    <mergeCell ref="F19:H19"/>
    <mergeCell ref="C20:E20"/>
    <mergeCell ref="F37:H37"/>
    <mergeCell ref="F23:H23"/>
    <mergeCell ref="F24:H24"/>
    <mergeCell ref="B26:H26"/>
    <mergeCell ref="B27:H27"/>
    <mergeCell ref="B28:E28"/>
    <mergeCell ref="B29:C29"/>
    <mergeCell ref="B30:G30"/>
    <mergeCell ref="B31:E31"/>
    <mergeCell ref="F34:H34"/>
    <mergeCell ref="F35:H35"/>
    <mergeCell ref="F36:H36"/>
    <mergeCell ref="F31:H31"/>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01.xml><?xml version="1.0" encoding="utf-8"?>
<worksheet xmlns="http://schemas.openxmlformats.org/spreadsheetml/2006/main" xmlns:r="http://schemas.openxmlformats.org/officeDocument/2006/relationships">
  <sheetPr codeName="Sheet15">
    <tabColor rgb="FF7030A0"/>
  </sheetPr>
  <dimension ref="A1:Q51"/>
  <sheetViews>
    <sheetView workbookViewId="0">
      <selection activeCell="J3" sqref="J3:Q3"/>
    </sheetView>
  </sheetViews>
  <sheetFormatPr defaultColWidth="9.140625" defaultRowHeight="12.75"/>
  <cols>
    <col min="1" max="1" width="4" style="4" customWidth="1"/>
    <col min="2" max="2" width="29.85546875" style="4" customWidth="1"/>
    <col min="3" max="3" width="9.140625" style="4" customWidth="1"/>
    <col min="4" max="4" width="10.7109375" style="4" customWidth="1"/>
    <col min="5" max="5" width="7.28515625" style="4" customWidth="1"/>
    <col min="6" max="16" width="9.140625" style="4"/>
    <col min="17" max="17" width="21.140625" style="4" customWidth="1"/>
    <col min="18" max="16384" width="9.140625" style="4"/>
  </cols>
  <sheetData>
    <row r="1" spans="1:17" ht="23.25" customHeight="1">
      <c r="A1" s="3092" t="str">
        <f>MASTER!C1</f>
        <v>ftyk f'k{kk vf/kdkjh</v>
      </c>
      <c r="B1" s="3092"/>
      <c r="C1" s="3092"/>
      <c r="D1" s="3092"/>
      <c r="E1" s="3092"/>
      <c r="F1" s="3092"/>
      <c r="G1" s="3092"/>
      <c r="H1" s="3092"/>
    </row>
    <row r="2" spans="1:17" ht="23.25" customHeight="1">
      <c r="A2" s="3092" t="s">
        <v>679</v>
      </c>
      <c r="B2" s="3092"/>
      <c r="C2" s="3092"/>
      <c r="D2" s="3092"/>
      <c r="E2" s="3092"/>
      <c r="F2" s="3092"/>
      <c r="G2" s="3092"/>
      <c r="H2" s="3092"/>
    </row>
    <row r="3" spans="1:17" ht="23.25" customHeight="1">
      <c r="A3" s="3093" t="str">
        <f>J3</f>
        <v>dzekad%&amp;ftf'kizla@cwUnh@laLFkkiu@Qk&amp;7@2022&amp;23@        fnuakd%&amp;01-07-2022</v>
      </c>
      <c r="B3" s="3093"/>
      <c r="C3" s="3093"/>
      <c r="D3" s="3093"/>
      <c r="E3" s="3093"/>
      <c r="F3" s="3093"/>
      <c r="G3" s="3093"/>
      <c r="H3" s="3093"/>
      <c r="J3" s="3088" t="s">
        <v>4457</v>
      </c>
      <c r="K3" s="3088"/>
      <c r="L3" s="3088"/>
      <c r="M3" s="3088"/>
      <c r="N3" s="3088"/>
      <c r="O3" s="3088"/>
      <c r="P3" s="3088"/>
      <c r="Q3" s="3088"/>
    </row>
    <row r="4" spans="1:17" ht="24" customHeight="1">
      <c r="A4" s="2857" t="s">
        <v>1371</v>
      </c>
      <c r="B4" s="2857"/>
      <c r="C4" s="2857"/>
      <c r="D4" s="2857"/>
      <c r="E4" s="2857"/>
      <c r="F4" s="2857"/>
      <c r="G4" s="2857"/>
      <c r="H4" s="2857"/>
    </row>
    <row r="5" spans="1:17" ht="18" customHeight="1">
      <c r="A5" s="2066" t="s">
        <v>4458</v>
      </c>
      <c r="B5" s="314"/>
      <c r="C5" s="3094" t="str">
        <f>J5</f>
        <v>tqykbZ 2022</v>
      </c>
      <c r="D5" s="3094"/>
      <c r="E5" s="330" t="s">
        <v>1372</v>
      </c>
      <c r="F5" s="329"/>
      <c r="G5" s="153"/>
      <c r="J5" s="3089" t="s">
        <v>4459</v>
      </c>
      <c r="K5" s="3089"/>
    </row>
    <row r="6" spans="1:17" ht="18" customHeight="1">
      <c r="A6" s="330" t="s">
        <v>1373</v>
      </c>
      <c r="B6" s="314"/>
      <c r="C6" s="1949"/>
      <c r="D6" s="1948">
        <f>J6</f>
        <v>44743</v>
      </c>
      <c r="E6" s="330" t="s">
        <v>1374</v>
      </c>
      <c r="F6" s="329"/>
      <c r="G6" s="153"/>
      <c r="J6" s="3090">
        <v>44743</v>
      </c>
      <c r="K6" s="3090"/>
    </row>
    <row r="7" spans="1:17" ht="19.5" customHeight="1">
      <c r="A7" s="330" t="s">
        <v>1376</v>
      </c>
      <c r="B7" s="314"/>
      <c r="C7" s="314"/>
      <c r="D7" s="314"/>
      <c r="E7" s="330"/>
      <c r="F7" s="329"/>
      <c r="G7" s="153"/>
    </row>
    <row r="8" spans="1:17" ht="23.25" customHeight="1">
      <c r="A8" s="332" t="s">
        <v>434</v>
      </c>
      <c r="B8" s="331"/>
      <c r="C8" s="153"/>
      <c r="D8" s="153"/>
      <c r="E8" s="153"/>
      <c r="F8" s="153"/>
      <c r="G8" s="153"/>
    </row>
    <row r="9" spans="1:17" ht="23.25" customHeight="1">
      <c r="A9" s="332"/>
      <c r="B9" s="331"/>
      <c r="C9" s="153"/>
      <c r="D9" s="2741" t="str">
        <f>MASTER!C2</f>
        <v>iz/kkukpk;Z</v>
      </c>
      <c r="E9" s="2741"/>
      <c r="F9" s="2741"/>
      <c r="G9" s="2741"/>
    </row>
    <row r="10" spans="1:17" ht="23.25" customHeight="1">
      <c r="A10" s="332"/>
      <c r="B10" s="331"/>
      <c r="C10" s="153"/>
      <c r="D10" s="2741" t="str">
        <f>MASTER!C3</f>
        <v xml:space="preserve">ftyk </v>
      </c>
      <c r="E10" s="2741"/>
      <c r="F10" s="2741"/>
      <c r="G10" s="2741"/>
    </row>
    <row r="11" spans="1:17" ht="23.25" customHeight="1">
      <c r="A11" s="332"/>
      <c r="B11" s="331"/>
      <c r="C11" s="153"/>
      <c r="D11" s="2854" t="str">
        <f>MASTER!C4</f>
        <v>jkt ¼ jktLFkku ½</v>
      </c>
      <c r="E11" s="2854"/>
      <c r="F11" s="2854"/>
      <c r="G11" s="2854"/>
    </row>
    <row r="12" spans="1:17" ht="23.25" customHeight="1">
      <c r="A12" s="183" t="s">
        <v>699</v>
      </c>
      <c r="B12" s="183" t="s">
        <v>700</v>
      </c>
      <c r="C12" s="2853" t="s">
        <v>701</v>
      </c>
      <c r="D12" s="2853"/>
      <c r="E12" s="2853" t="s">
        <v>1375</v>
      </c>
      <c r="F12" s="2853"/>
      <c r="G12" s="2853" t="s">
        <v>4</v>
      </c>
      <c r="H12" s="2853"/>
    </row>
    <row r="13" spans="1:17" ht="33" hidden="1" customHeight="1">
      <c r="A13" s="1964">
        <f>MASTER!A8</f>
        <v>1</v>
      </c>
      <c r="B13" s="1964" t="str">
        <f>MASTER!B8</f>
        <v>Jh Hkxorh yky luk&lt;;</v>
      </c>
      <c r="C13" s="3091" t="str">
        <f>MASTER!C8</f>
        <v>अतिरिक्त प्रशासनिक अधिकारी</v>
      </c>
      <c r="D13" s="3091"/>
      <c r="E13" s="2853"/>
      <c r="F13" s="2853"/>
      <c r="G13" s="2853"/>
      <c r="H13" s="2853"/>
    </row>
    <row r="14" spans="1:17" ht="33" customHeight="1">
      <c r="A14" s="1964">
        <v>1</v>
      </c>
      <c r="B14" s="1964">
        <f>MASTER!B9</f>
        <v>0</v>
      </c>
      <c r="C14" s="3091">
        <f>MASTER!C9</f>
        <v>0</v>
      </c>
      <c r="D14" s="3091"/>
      <c r="E14" s="2853"/>
      <c r="F14" s="2853"/>
      <c r="G14" s="2853"/>
      <c r="H14" s="2853"/>
    </row>
    <row r="15" spans="1:17" ht="33" customHeight="1">
      <c r="A15" s="1964">
        <v>2</v>
      </c>
      <c r="B15" s="1964">
        <f>MASTER!B10</f>
        <v>0</v>
      </c>
      <c r="C15" s="3091">
        <f>MASTER!C10</f>
        <v>0</v>
      </c>
      <c r="D15" s="3091"/>
      <c r="E15" s="2853"/>
      <c r="F15" s="2853"/>
      <c r="G15" s="2853"/>
      <c r="H15" s="2853"/>
    </row>
    <row r="16" spans="1:17" ht="33" customHeight="1">
      <c r="A16" s="1964">
        <v>3</v>
      </c>
      <c r="B16" s="1964">
        <f>MASTER!B11</f>
        <v>0</v>
      </c>
      <c r="C16" s="3091">
        <f>MASTER!C11</f>
        <v>0</v>
      </c>
      <c r="D16" s="3091"/>
      <c r="E16" s="2853"/>
      <c r="F16" s="2853"/>
      <c r="G16" s="2853"/>
      <c r="H16" s="2853"/>
    </row>
    <row r="17" spans="1:8" ht="33" customHeight="1">
      <c r="A17" s="1964">
        <v>4</v>
      </c>
      <c r="B17" s="1964">
        <f>MASTER!B12</f>
        <v>0</v>
      </c>
      <c r="C17" s="3091">
        <f>MASTER!C12</f>
        <v>0</v>
      </c>
      <c r="D17" s="3091"/>
      <c r="E17" s="2853"/>
      <c r="F17" s="2853"/>
      <c r="G17" s="2853"/>
      <c r="H17" s="2853"/>
    </row>
    <row r="18" spans="1:8" ht="33" customHeight="1">
      <c r="A18" s="1964">
        <v>5</v>
      </c>
      <c r="B18" s="1964">
        <f>MASTER!B13</f>
        <v>0</v>
      </c>
      <c r="C18" s="3091">
        <f>MASTER!C13</f>
        <v>0</v>
      </c>
      <c r="D18" s="3091"/>
      <c r="E18" s="2853"/>
      <c r="F18" s="2853"/>
      <c r="G18" s="2853"/>
      <c r="H18" s="2853"/>
    </row>
    <row r="19" spans="1:8" ht="33" hidden="1" customHeight="1">
      <c r="A19" s="1964">
        <f>MASTER!A14</f>
        <v>0</v>
      </c>
      <c r="B19" s="1964">
        <f>MASTER!B14</f>
        <v>0</v>
      </c>
      <c r="C19" s="3091">
        <f>MASTER!C14</f>
        <v>0</v>
      </c>
      <c r="D19" s="3091"/>
      <c r="E19" s="2853"/>
      <c r="F19" s="2853"/>
      <c r="G19" s="2853"/>
      <c r="H19" s="2853"/>
    </row>
    <row r="20" spans="1:8" ht="33" customHeight="1">
      <c r="A20" s="1964">
        <v>6</v>
      </c>
      <c r="B20" s="1964">
        <f>MASTER!B15</f>
        <v>0</v>
      </c>
      <c r="C20" s="3091">
        <f>MASTER!C15</f>
        <v>0</v>
      </c>
      <c r="D20" s="3091"/>
      <c r="E20" s="2853"/>
      <c r="F20" s="2853"/>
      <c r="G20" s="2853"/>
      <c r="H20" s="2853"/>
    </row>
    <row r="21" spans="1:8" ht="33" customHeight="1">
      <c r="A21" s="1964">
        <v>7</v>
      </c>
      <c r="B21" s="1964">
        <f>MASTER!B16</f>
        <v>0</v>
      </c>
      <c r="C21" s="3091">
        <f>MASTER!C16</f>
        <v>0</v>
      </c>
      <c r="D21" s="3091"/>
      <c r="E21" s="2853"/>
      <c r="F21" s="2853"/>
      <c r="G21" s="2853"/>
      <c r="H21" s="2853"/>
    </row>
    <row r="22" spans="1:8" ht="33" hidden="1" customHeight="1">
      <c r="A22" s="1964">
        <f>MASTER!A17</f>
        <v>0</v>
      </c>
      <c r="B22" s="1964">
        <f>MASTER!B17</f>
        <v>0</v>
      </c>
      <c r="C22" s="3091">
        <f>MASTER!C17</f>
        <v>0</v>
      </c>
      <c r="D22" s="3091"/>
      <c r="E22" s="2853"/>
      <c r="F22" s="2853"/>
      <c r="G22" s="2853"/>
      <c r="H22" s="2853"/>
    </row>
    <row r="23" spans="1:8" ht="33" hidden="1" customHeight="1">
      <c r="A23" s="1964">
        <f>MASTER!A18</f>
        <v>0</v>
      </c>
      <c r="B23" s="1964">
        <f>MASTER!B18</f>
        <v>0</v>
      </c>
      <c r="C23" s="3091">
        <f>MASTER!C18</f>
        <v>0</v>
      </c>
      <c r="D23" s="3091"/>
      <c r="E23" s="2853"/>
      <c r="F23" s="2853"/>
      <c r="G23" s="2853"/>
      <c r="H23" s="2853"/>
    </row>
    <row r="24" spans="1:8" ht="33" hidden="1" customHeight="1">
      <c r="A24" s="1964">
        <f>MASTER!A19</f>
        <v>0</v>
      </c>
      <c r="B24" s="1964">
        <f>MASTER!B19</f>
        <v>0</v>
      </c>
      <c r="C24" s="3091">
        <f>MASTER!C19</f>
        <v>0</v>
      </c>
      <c r="D24" s="3091"/>
      <c r="E24" s="2853"/>
      <c r="F24" s="2853"/>
      <c r="G24" s="2853"/>
      <c r="H24" s="2853"/>
    </row>
    <row r="25" spans="1:8" ht="33" hidden="1" customHeight="1">
      <c r="A25" s="1964">
        <f>MASTER!A20</f>
        <v>0</v>
      </c>
      <c r="B25" s="1964">
        <f>MASTER!B20</f>
        <v>0</v>
      </c>
      <c r="C25" s="3091">
        <f>MASTER!C20</f>
        <v>0</v>
      </c>
      <c r="D25" s="3091"/>
      <c r="E25" s="2853"/>
      <c r="F25" s="2853"/>
      <c r="G25" s="2853"/>
      <c r="H25" s="2853"/>
    </row>
    <row r="26" spans="1:8" ht="33" hidden="1" customHeight="1">
      <c r="A26" s="1964">
        <f>MASTER!A21</f>
        <v>0</v>
      </c>
      <c r="B26" s="1964">
        <f>MASTER!B21</f>
        <v>0</v>
      </c>
      <c r="C26" s="3091">
        <f>MASTER!C21</f>
        <v>0</v>
      </c>
      <c r="D26" s="3091"/>
      <c r="E26" s="2853"/>
      <c r="F26" s="2853"/>
      <c r="G26" s="2853"/>
      <c r="H26" s="2853"/>
    </row>
    <row r="27" spans="1:8" ht="33" hidden="1" customHeight="1">
      <c r="A27" s="1964">
        <f>MASTER!A22</f>
        <v>0</v>
      </c>
      <c r="B27" s="1964">
        <f>MASTER!B22</f>
        <v>0</v>
      </c>
      <c r="C27" s="3091">
        <f>MASTER!C22</f>
        <v>0</v>
      </c>
      <c r="D27" s="3091"/>
      <c r="E27" s="2853"/>
      <c r="F27" s="2853"/>
      <c r="G27" s="2853"/>
      <c r="H27" s="2853"/>
    </row>
    <row r="28" spans="1:8" ht="33" hidden="1" customHeight="1">
      <c r="A28" s="1964">
        <f>MASTER!A23</f>
        <v>0</v>
      </c>
      <c r="B28" s="1964">
        <f>MASTER!B23</f>
        <v>0</v>
      </c>
      <c r="C28" s="3091">
        <f>MASTER!C23</f>
        <v>0</v>
      </c>
      <c r="D28" s="3091"/>
      <c r="E28" s="2853"/>
      <c r="F28" s="2853"/>
      <c r="G28" s="2853"/>
      <c r="H28" s="2853"/>
    </row>
    <row r="29" spans="1:8" ht="33" hidden="1" customHeight="1">
      <c r="A29" s="1964">
        <f>MASTER!A24</f>
        <v>17</v>
      </c>
      <c r="B29" s="1964">
        <f>MASTER!B24</f>
        <v>0</v>
      </c>
      <c r="C29" s="3091">
        <f>MASTER!C24</f>
        <v>0</v>
      </c>
      <c r="D29" s="3091"/>
      <c r="E29" s="2853"/>
      <c r="F29" s="2853"/>
      <c r="G29" s="2853"/>
      <c r="H29" s="2853"/>
    </row>
    <row r="30" spans="1:8" ht="33" hidden="1" customHeight="1">
      <c r="A30" s="1964">
        <f>MASTER!A25</f>
        <v>18</v>
      </c>
      <c r="B30" s="1964">
        <f>MASTER!B25</f>
        <v>0</v>
      </c>
      <c r="C30" s="3091">
        <f>MASTER!C25</f>
        <v>0</v>
      </c>
      <c r="D30" s="3091"/>
      <c r="E30" s="2853"/>
      <c r="F30" s="2853"/>
      <c r="G30" s="2853"/>
      <c r="H30" s="2853"/>
    </row>
    <row r="31" spans="1:8" ht="33" hidden="1" customHeight="1">
      <c r="A31" s="1964">
        <f>MASTER!A26</f>
        <v>19</v>
      </c>
      <c r="B31" s="1964">
        <f>MASTER!B26</f>
        <v>0</v>
      </c>
      <c r="C31" s="3091">
        <f>MASTER!C26</f>
        <v>0</v>
      </c>
      <c r="D31" s="3091"/>
      <c r="E31" s="2853"/>
      <c r="F31" s="2853"/>
      <c r="G31" s="2853"/>
      <c r="H31" s="2853"/>
    </row>
    <row r="32" spans="1:8" ht="33" hidden="1" customHeight="1">
      <c r="A32" s="1964">
        <f>MASTER!A27</f>
        <v>20</v>
      </c>
      <c r="B32" s="1964">
        <f>MASTER!B27</f>
        <v>0</v>
      </c>
      <c r="C32" s="3091">
        <f>MASTER!C27</f>
        <v>0</v>
      </c>
      <c r="D32" s="3091"/>
      <c r="E32" s="2853"/>
      <c r="F32" s="2853"/>
      <c r="G32" s="2853"/>
      <c r="H32" s="2853"/>
    </row>
    <row r="33" spans="1:8" ht="33" hidden="1" customHeight="1">
      <c r="A33" s="1964">
        <f>MASTER!A28</f>
        <v>21</v>
      </c>
      <c r="B33" s="1964">
        <f>MASTER!B28</f>
        <v>0</v>
      </c>
      <c r="C33" s="3091">
        <f>MASTER!C28</f>
        <v>0</v>
      </c>
      <c r="D33" s="3091"/>
      <c r="E33" s="2853"/>
      <c r="F33" s="2853"/>
      <c r="G33" s="2853"/>
      <c r="H33" s="2853"/>
    </row>
    <row r="34" spans="1:8" ht="33" hidden="1" customHeight="1">
      <c r="A34" s="1964">
        <f>MASTER!A29</f>
        <v>22</v>
      </c>
      <c r="B34" s="1964">
        <f>MASTER!B29</f>
        <v>0</v>
      </c>
      <c r="C34" s="3091">
        <f>MASTER!C29</f>
        <v>0</v>
      </c>
      <c r="D34" s="3091"/>
      <c r="E34" s="2853"/>
      <c r="F34" s="2853"/>
      <c r="G34" s="2853"/>
      <c r="H34" s="2853"/>
    </row>
    <row r="35" spans="1:8" ht="33" hidden="1" customHeight="1">
      <c r="A35" s="1964">
        <f>MASTER!A30</f>
        <v>23</v>
      </c>
      <c r="B35" s="1964">
        <f>MASTER!B30</f>
        <v>0</v>
      </c>
      <c r="C35" s="3091">
        <f>MASTER!C30</f>
        <v>0</v>
      </c>
      <c r="D35" s="3091"/>
      <c r="E35" s="2853"/>
      <c r="F35" s="2853"/>
      <c r="G35" s="2853"/>
      <c r="H35" s="2853"/>
    </row>
    <row r="36" spans="1:8" ht="33" hidden="1" customHeight="1">
      <c r="A36" s="1964">
        <f>MASTER!A31</f>
        <v>24</v>
      </c>
      <c r="B36" s="1964">
        <f>MASTER!B31</f>
        <v>0</v>
      </c>
      <c r="C36" s="3091">
        <f>MASTER!C31</f>
        <v>0</v>
      </c>
      <c r="D36" s="3091"/>
      <c r="E36" s="2853"/>
      <c r="F36" s="2853"/>
      <c r="G36" s="2853"/>
      <c r="H36" s="2853"/>
    </row>
    <row r="37" spans="1:8" ht="33" hidden="1" customHeight="1">
      <c r="A37" s="1964">
        <f>MASTER!A32</f>
        <v>25</v>
      </c>
      <c r="B37" s="1964">
        <f>MASTER!B32</f>
        <v>0</v>
      </c>
      <c r="C37" s="3091">
        <f>MASTER!C32</f>
        <v>0</v>
      </c>
      <c r="D37" s="3091"/>
      <c r="E37" s="2853"/>
      <c r="F37" s="2853"/>
      <c r="G37" s="2853"/>
      <c r="H37" s="2853"/>
    </row>
    <row r="38" spans="1:8" ht="33" hidden="1" customHeight="1">
      <c r="A38" s="1964">
        <f>MASTER!A33</f>
        <v>26</v>
      </c>
      <c r="B38" s="1964">
        <f>MASTER!B33</f>
        <v>0</v>
      </c>
      <c r="C38" s="3091">
        <f>MASTER!C33</f>
        <v>0</v>
      </c>
      <c r="D38" s="3091"/>
      <c r="E38" s="2853"/>
      <c r="F38" s="2853"/>
      <c r="G38" s="2853"/>
      <c r="H38" s="2853"/>
    </row>
    <row r="39" spans="1:8" ht="33" hidden="1" customHeight="1">
      <c r="A39" s="1964">
        <f>MASTER!A34</f>
        <v>27</v>
      </c>
      <c r="B39" s="1964">
        <f>MASTER!B34</f>
        <v>0</v>
      </c>
      <c r="C39" s="3091">
        <f>MASTER!C34</f>
        <v>0</v>
      </c>
      <c r="D39" s="3091"/>
      <c r="E39" s="2853"/>
      <c r="F39" s="2853"/>
      <c r="G39" s="2853"/>
      <c r="H39" s="2853"/>
    </row>
    <row r="40" spans="1:8" ht="33" hidden="1" customHeight="1">
      <c r="A40" s="1964">
        <f>MASTER!A35</f>
        <v>28</v>
      </c>
      <c r="B40" s="1964">
        <f>MASTER!B35</f>
        <v>0</v>
      </c>
      <c r="C40" s="3091">
        <f>MASTER!C35</f>
        <v>0</v>
      </c>
      <c r="D40" s="3091"/>
      <c r="E40" s="2853"/>
      <c r="F40" s="2853"/>
      <c r="G40" s="2853"/>
      <c r="H40" s="2853"/>
    </row>
    <row r="41" spans="1:8" ht="33" hidden="1" customHeight="1">
      <c r="A41" s="1964">
        <f>MASTER!A36</f>
        <v>29</v>
      </c>
      <c r="B41" s="1964">
        <f>MASTER!B36</f>
        <v>0</v>
      </c>
      <c r="C41" s="3091">
        <f>MASTER!C36</f>
        <v>0</v>
      </c>
      <c r="D41" s="3091"/>
      <c r="E41" s="2853"/>
      <c r="F41" s="2853"/>
      <c r="G41" s="2853"/>
      <c r="H41" s="2853"/>
    </row>
    <row r="42" spans="1:8" ht="33" hidden="1" customHeight="1">
      <c r="A42" s="1964">
        <f>MASTER!A37</f>
        <v>30</v>
      </c>
      <c r="B42" s="1964">
        <f>MASTER!B37</f>
        <v>0</v>
      </c>
      <c r="C42" s="3091">
        <f>MASTER!C37</f>
        <v>0</v>
      </c>
      <c r="D42" s="3091"/>
      <c r="E42" s="2853"/>
      <c r="F42" s="2853"/>
      <c r="G42" s="2853"/>
      <c r="H42" s="2853"/>
    </row>
    <row r="43" spans="1:8" ht="33" hidden="1" customHeight="1">
      <c r="A43" s="1964">
        <f>MASTER!A38</f>
        <v>31</v>
      </c>
      <c r="B43" s="1964">
        <f>MASTER!B38</f>
        <v>0</v>
      </c>
      <c r="C43" s="3091">
        <f>MASTER!C38</f>
        <v>0</v>
      </c>
      <c r="D43" s="3091"/>
      <c r="E43" s="2853"/>
      <c r="F43" s="2853"/>
      <c r="G43" s="2853"/>
      <c r="H43" s="2853"/>
    </row>
    <row r="44" spans="1:8" ht="33" hidden="1" customHeight="1">
      <c r="A44" s="1964">
        <f>MASTER!A39</f>
        <v>32</v>
      </c>
      <c r="B44" s="1964">
        <f>MASTER!B39</f>
        <v>0</v>
      </c>
      <c r="C44" s="3091">
        <f>MASTER!C39</f>
        <v>0</v>
      </c>
      <c r="D44" s="3091"/>
      <c r="E44" s="2853"/>
      <c r="F44" s="2853"/>
      <c r="G44" s="2853"/>
      <c r="H44" s="2853"/>
    </row>
    <row r="45" spans="1:8" ht="33" hidden="1" customHeight="1">
      <c r="A45" s="1964">
        <f>MASTER!A40</f>
        <v>33</v>
      </c>
      <c r="B45" s="1964">
        <f>MASTER!B40</f>
        <v>0</v>
      </c>
      <c r="C45" s="3091">
        <f>MASTER!C40</f>
        <v>0</v>
      </c>
      <c r="D45" s="3091"/>
      <c r="E45" s="2853"/>
      <c r="F45" s="2853"/>
      <c r="G45" s="2853"/>
      <c r="H45" s="2853"/>
    </row>
    <row r="46" spans="1:8" ht="33" hidden="1" customHeight="1">
      <c r="A46" s="1964">
        <f>MASTER!A41</f>
        <v>34</v>
      </c>
      <c r="B46" s="1964">
        <f>MASTER!B41</f>
        <v>0</v>
      </c>
      <c r="C46" s="3091">
        <f>MASTER!C41</f>
        <v>0</v>
      </c>
      <c r="D46" s="3091"/>
      <c r="E46" s="2853"/>
      <c r="F46" s="2853"/>
      <c r="G46" s="2853"/>
      <c r="H46" s="2853"/>
    </row>
    <row r="47" spans="1:8" ht="33" hidden="1" customHeight="1">
      <c r="A47" s="1964">
        <f>MASTER!A42</f>
        <v>35</v>
      </c>
      <c r="B47" s="1964">
        <f>MASTER!B42</f>
        <v>0</v>
      </c>
      <c r="C47" s="3091">
        <f>MASTER!C42</f>
        <v>0</v>
      </c>
      <c r="D47" s="3091"/>
      <c r="E47" s="2853"/>
      <c r="F47" s="2853"/>
      <c r="G47" s="2853"/>
      <c r="H47" s="2853"/>
    </row>
    <row r="48" spans="1:8" ht="33" hidden="1" customHeight="1"/>
    <row r="49" ht="33" customHeight="1"/>
    <row r="50" ht="33" customHeight="1"/>
    <row r="51" ht="33" customHeight="1"/>
  </sheetData>
  <sheetProtection password="A581" sheet="1" objects="1" scenarios="1" formatCells="0" formatColumns="0" formatRows="0" insertColumns="0" insertRows="0" insertHyperlinks="0" deleteColumns="0" deleteRows="0" selectLockedCells="1" sort="0" autoFilter="0" pivotTables="0"/>
  <mergeCells count="119">
    <mergeCell ref="A4:H4"/>
    <mergeCell ref="A1:H1"/>
    <mergeCell ref="A2:H2"/>
    <mergeCell ref="A3:H3"/>
    <mergeCell ref="D9:G9"/>
    <mergeCell ref="D10:G10"/>
    <mergeCell ref="D11:G11"/>
    <mergeCell ref="C5:D5"/>
    <mergeCell ref="C14:D14"/>
    <mergeCell ref="E14:F14"/>
    <mergeCell ref="G14:H14"/>
    <mergeCell ref="C15:D15"/>
    <mergeCell ref="E15:F15"/>
    <mergeCell ref="G15:H15"/>
    <mergeCell ref="C12:D12"/>
    <mergeCell ref="E12:F12"/>
    <mergeCell ref="G12:H12"/>
    <mergeCell ref="C13:D13"/>
    <mergeCell ref="E13:F13"/>
    <mergeCell ref="G13:H13"/>
    <mergeCell ref="C18:D18"/>
    <mergeCell ref="E18:F18"/>
    <mergeCell ref="G18:H18"/>
    <mergeCell ref="C19:D19"/>
    <mergeCell ref="E19:F19"/>
    <mergeCell ref="G19:H19"/>
    <mergeCell ref="C16:D16"/>
    <mergeCell ref="E16:F16"/>
    <mergeCell ref="G16:H16"/>
    <mergeCell ref="C17:D17"/>
    <mergeCell ref="E17:F17"/>
    <mergeCell ref="G17:H17"/>
    <mergeCell ref="C22:D22"/>
    <mergeCell ref="E22:F22"/>
    <mergeCell ref="G22:H22"/>
    <mergeCell ref="C23:D23"/>
    <mergeCell ref="E23:F23"/>
    <mergeCell ref="G23:H23"/>
    <mergeCell ref="C20:D20"/>
    <mergeCell ref="E20:F20"/>
    <mergeCell ref="G20:H20"/>
    <mergeCell ref="C21:D21"/>
    <mergeCell ref="E21:F21"/>
    <mergeCell ref="G21:H21"/>
    <mergeCell ref="C26:D26"/>
    <mergeCell ref="E26:F26"/>
    <mergeCell ref="G26:H26"/>
    <mergeCell ref="C27:D27"/>
    <mergeCell ref="E27:F27"/>
    <mergeCell ref="G27:H27"/>
    <mergeCell ref="C24:D24"/>
    <mergeCell ref="E24:F24"/>
    <mergeCell ref="G24:H24"/>
    <mergeCell ref="C25:D25"/>
    <mergeCell ref="E25:F25"/>
    <mergeCell ref="G25:H25"/>
    <mergeCell ref="C30:D30"/>
    <mergeCell ref="E30:F30"/>
    <mergeCell ref="G30:H30"/>
    <mergeCell ref="C31:D31"/>
    <mergeCell ref="E31:F31"/>
    <mergeCell ref="G31:H31"/>
    <mergeCell ref="C28:D28"/>
    <mergeCell ref="E28:F28"/>
    <mergeCell ref="G28:H28"/>
    <mergeCell ref="C29:D29"/>
    <mergeCell ref="E29:F29"/>
    <mergeCell ref="G29:H29"/>
    <mergeCell ref="E34:F34"/>
    <mergeCell ref="G34:H34"/>
    <mergeCell ref="C35:D35"/>
    <mergeCell ref="E35:F35"/>
    <mergeCell ref="G35:H35"/>
    <mergeCell ref="C32:D32"/>
    <mergeCell ref="E32:F32"/>
    <mergeCell ref="G32:H32"/>
    <mergeCell ref="C33:D33"/>
    <mergeCell ref="E33:F33"/>
    <mergeCell ref="G33:H33"/>
    <mergeCell ref="C46:D46"/>
    <mergeCell ref="E46:F46"/>
    <mergeCell ref="G46:H46"/>
    <mergeCell ref="G40:H40"/>
    <mergeCell ref="C41:D41"/>
    <mergeCell ref="E41:F41"/>
    <mergeCell ref="G41:H41"/>
    <mergeCell ref="C47:D47"/>
    <mergeCell ref="E47:F47"/>
    <mergeCell ref="G47:H47"/>
    <mergeCell ref="C44:D44"/>
    <mergeCell ref="E44:F44"/>
    <mergeCell ref="G44:H44"/>
    <mergeCell ref="C45:D45"/>
    <mergeCell ref="E45:F45"/>
    <mergeCell ref="G45:H45"/>
    <mergeCell ref="J3:Q3"/>
    <mergeCell ref="J5:K5"/>
    <mergeCell ref="J6:K6"/>
    <mergeCell ref="C42:D42"/>
    <mergeCell ref="E42:F42"/>
    <mergeCell ref="G42:H42"/>
    <mergeCell ref="C43:D43"/>
    <mergeCell ref="E43:F43"/>
    <mergeCell ref="G43:H43"/>
    <mergeCell ref="C40:D40"/>
    <mergeCell ref="E40:F40"/>
    <mergeCell ref="C38:D38"/>
    <mergeCell ref="E38:F38"/>
    <mergeCell ref="G38:H38"/>
    <mergeCell ref="C39:D39"/>
    <mergeCell ref="E39:F39"/>
    <mergeCell ref="G39:H39"/>
    <mergeCell ref="C36:D36"/>
    <mergeCell ref="E36:F36"/>
    <mergeCell ref="G36:H36"/>
    <mergeCell ref="C37:D37"/>
    <mergeCell ref="E37:F37"/>
    <mergeCell ref="G37:H37"/>
    <mergeCell ref="C34:D34"/>
  </mergeCells>
  <phoneticPr fontId="5" type="noConversion"/>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02.xml><?xml version="1.0" encoding="utf-8"?>
<worksheet xmlns="http://schemas.openxmlformats.org/spreadsheetml/2006/main" xmlns:r="http://schemas.openxmlformats.org/officeDocument/2006/relationships">
  <sheetPr codeName="Sheet31">
    <tabColor rgb="FF7030A0"/>
  </sheetPr>
  <dimension ref="A1:I50"/>
  <sheetViews>
    <sheetView workbookViewId="0">
      <selection activeCell="E9" sqref="E9"/>
    </sheetView>
  </sheetViews>
  <sheetFormatPr defaultRowHeight="12.75"/>
  <cols>
    <col min="1" max="1" width="3.7109375" customWidth="1"/>
    <col min="2" max="2" width="22.28515625" customWidth="1"/>
    <col min="3" max="3" width="14.140625" customWidth="1"/>
    <col min="4" max="4" width="10.7109375" customWidth="1"/>
    <col min="5" max="5" width="9.42578125" customWidth="1"/>
    <col min="6" max="6" width="8.42578125" customWidth="1"/>
    <col min="7" max="7" width="8.140625" customWidth="1"/>
  </cols>
  <sheetData>
    <row r="1" spans="1:9" ht="25.5" customHeight="1">
      <c r="A1" s="2606" t="str">
        <f>MASTER!C1</f>
        <v>ftyk f'k{kk vf/kdkjh</v>
      </c>
      <c r="B1" s="2606"/>
      <c r="C1" s="2606"/>
      <c r="D1" s="2606"/>
      <c r="E1" s="2606"/>
      <c r="F1" s="2606"/>
      <c r="G1" s="2606"/>
      <c r="H1" s="2606"/>
      <c r="I1" s="2606"/>
    </row>
    <row r="2" spans="1:9" s="139" customFormat="1" ht="30.75" customHeight="1">
      <c r="A2" s="2607" t="s">
        <v>4434</v>
      </c>
      <c r="B2" s="2607"/>
      <c r="C2" s="2607"/>
      <c r="D2" s="2607"/>
      <c r="E2" s="2607"/>
      <c r="F2" s="2607"/>
      <c r="G2" s="2607"/>
      <c r="H2" s="2607"/>
      <c r="I2" s="2607"/>
    </row>
    <row r="3" spans="1:9" ht="40.5" customHeight="1">
      <c r="A3" s="179" t="s">
        <v>699</v>
      </c>
      <c r="B3" s="183" t="s">
        <v>700</v>
      </c>
      <c r="C3" s="179" t="s">
        <v>701</v>
      </c>
      <c r="D3" s="184" t="s">
        <v>1367</v>
      </c>
      <c r="E3" s="179" t="s">
        <v>702</v>
      </c>
      <c r="F3" s="179" t="s">
        <v>4449</v>
      </c>
      <c r="G3" s="179" t="s">
        <v>12</v>
      </c>
      <c r="H3" s="179" t="s">
        <v>703</v>
      </c>
      <c r="I3" s="179" t="s">
        <v>704</v>
      </c>
    </row>
    <row r="4" spans="1:9" ht="18.75">
      <c r="A4" s="185">
        <v>1</v>
      </c>
      <c r="B4" s="185">
        <v>2</v>
      </c>
      <c r="C4" s="152">
        <v>3</v>
      </c>
      <c r="D4" s="152">
        <v>4</v>
      </c>
      <c r="E4" s="152">
        <v>5</v>
      </c>
      <c r="F4" s="152">
        <v>6</v>
      </c>
      <c r="G4" s="152">
        <v>7</v>
      </c>
      <c r="H4" s="152">
        <v>8</v>
      </c>
      <c r="I4" s="152">
        <v>9</v>
      </c>
    </row>
    <row r="5" spans="1:9" ht="24" hidden="1" customHeight="1">
      <c r="A5" s="2054">
        <v>1</v>
      </c>
      <c r="B5" s="2055" t="str">
        <f>MASTER!B8</f>
        <v>Jh Hkxorh yky luk&lt;;</v>
      </c>
      <c r="C5" s="2056" t="str">
        <f>MASTER!C8</f>
        <v>अतिरिक्त प्रशासनिक अधिकारी</v>
      </c>
      <c r="D5" s="2057">
        <f>MASTER!F8</f>
        <v>60700</v>
      </c>
      <c r="E5" s="2058">
        <f t="shared" ref="E5:E40" si="0">D5/2</f>
        <v>30350</v>
      </c>
      <c r="F5" s="2058">
        <f>E5*34%</f>
        <v>10319</v>
      </c>
      <c r="G5" s="2058">
        <f>E5+F5</f>
        <v>40669</v>
      </c>
      <c r="H5" s="2058">
        <f>G5*20%</f>
        <v>8133.8</v>
      </c>
      <c r="I5" s="2058">
        <f t="shared" ref="I5:I40" si="1">G5-H5</f>
        <v>32535.200000000001</v>
      </c>
    </row>
    <row r="6" spans="1:9" ht="24" customHeight="1">
      <c r="A6" s="2054">
        <v>1</v>
      </c>
      <c r="B6" s="2055">
        <f>MASTER!B9</f>
        <v>0</v>
      </c>
      <c r="C6" s="2056">
        <f>MASTER!C9</f>
        <v>0</v>
      </c>
      <c r="D6" s="2057">
        <f>MASTER!F9</f>
        <v>0</v>
      </c>
      <c r="E6" s="2058">
        <f t="shared" si="0"/>
        <v>0</v>
      </c>
      <c r="F6" s="2058">
        <f t="shared" ref="F6:F40" si="2">E6*34%</f>
        <v>0</v>
      </c>
      <c r="G6" s="2058">
        <f t="shared" ref="G6:G40" si="3">E6+F6</f>
        <v>0</v>
      </c>
      <c r="H6" s="2058">
        <f>G6*30%</f>
        <v>0</v>
      </c>
      <c r="I6" s="2058">
        <f t="shared" si="1"/>
        <v>0</v>
      </c>
    </row>
    <row r="7" spans="1:9" ht="24" customHeight="1">
      <c r="A7" s="2054">
        <v>2</v>
      </c>
      <c r="B7" s="2055">
        <f>MASTER!B10</f>
        <v>0</v>
      </c>
      <c r="C7" s="2056">
        <f>MASTER!C10</f>
        <v>0</v>
      </c>
      <c r="D7" s="2057">
        <f>MASTER!F10</f>
        <v>0</v>
      </c>
      <c r="E7" s="2058">
        <f t="shared" si="0"/>
        <v>0</v>
      </c>
      <c r="F7" s="2058">
        <f t="shared" si="2"/>
        <v>0</v>
      </c>
      <c r="G7" s="2058">
        <f t="shared" si="3"/>
        <v>0</v>
      </c>
      <c r="H7" s="2058">
        <f t="shared" ref="H7:H13" si="4">G7*30%</f>
        <v>0</v>
      </c>
      <c r="I7" s="2058">
        <f t="shared" si="1"/>
        <v>0</v>
      </c>
    </row>
    <row r="8" spans="1:9" ht="24" customHeight="1">
      <c r="A8" s="2054">
        <v>3</v>
      </c>
      <c r="B8" s="2055">
        <f>MASTER!B11</f>
        <v>0</v>
      </c>
      <c r="C8" s="2056">
        <f>MASTER!C11</f>
        <v>0</v>
      </c>
      <c r="D8" s="2057">
        <f>MASTER!F11</f>
        <v>0</v>
      </c>
      <c r="E8" s="2058">
        <f t="shared" si="0"/>
        <v>0</v>
      </c>
      <c r="F8" s="2058">
        <f t="shared" si="2"/>
        <v>0</v>
      </c>
      <c r="G8" s="2058">
        <f t="shared" si="3"/>
        <v>0</v>
      </c>
      <c r="H8" s="2058">
        <f t="shared" si="4"/>
        <v>0</v>
      </c>
      <c r="I8" s="2058">
        <f t="shared" si="1"/>
        <v>0</v>
      </c>
    </row>
    <row r="9" spans="1:9" ht="24" customHeight="1">
      <c r="A9" s="2054">
        <v>4</v>
      </c>
      <c r="B9" s="2055">
        <f>MASTER!B12</f>
        <v>0</v>
      </c>
      <c r="C9" s="2056">
        <f>MASTER!C12</f>
        <v>0</v>
      </c>
      <c r="D9" s="2057">
        <f>MASTER!F12</f>
        <v>0</v>
      </c>
      <c r="E9" s="2058">
        <f t="shared" si="0"/>
        <v>0</v>
      </c>
      <c r="F9" s="2058">
        <f t="shared" si="2"/>
        <v>0</v>
      </c>
      <c r="G9" s="2058">
        <f t="shared" si="3"/>
        <v>0</v>
      </c>
      <c r="H9" s="2058">
        <f t="shared" si="4"/>
        <v>0</v>
      </c>
      <c r="I9" s="2058">
        <f t="shared" si="1"/>
        <v>0</v>
      </c>
    </row>
    <row r="10" spans="1:9" ht="24" customHeight="1">
      <c r="A10" s="2054">
        <v>5</v>
      </c>
      <c r="B10" s="2055">
        <f>MASTER!B13</f>
        <v>0</v>
      </c>
      <c r="C10" s="2056">
        <f>MASTER!C13</f>
        <v>0</v>
      </c>
      <c r="D10" s="2057">
        <f>MASTER!F13</f>
        <v>0</v>
      </c>
      <c r="E10" s="2058">
        <f t="shared" si="0"/>
        <v>0</v>
      </c>
      <c r="F10" s="2058">
        <f t="shared" si="2"/>
        <v>0</v>
      </c>
      <c r="G10" s="2058">
        <f t="shared" si="3"/>
        <v>0</v>
      </c>
      <c r="H10" s="2058">
        <f t="shared" si="4"/>
        <v>0</v>
      </c>
      <c r="I10" s="2058">
        <f t="shared" si="1"/>
        <v>0</v>
      </c>
    </row>
    <row r="11" spans="1:9" ht="24" hidden="1" customHeight="1">
      <c r="A11" s="2054">
        <v>7</v>
      </c>
      <c r="B11" s="2055">
        <f>MASTER!B14</f>
        <v>0</v>
      </c>
      <c r="C11" s="2056">
        <f>MASTER!C14</f>
        <v>0</v>
      </c>
      <c r="D11" s="2057">
        <f>MASTER!F14</f>
        <v>0</v>
      </c>
      <c r="E11" s="2058">
        <f t="shared" si="0"/>
        <v>0</v>
      </c>
      <c r="F11" s="2058">
        <f t="shared" si="2"/>
        <v>0</v>
      </c>
      <c r="G11" s="2058">
        <f t="shared" si="3"/>
        <v>0</v>
      </c>
      <c r="H11" s="2058">
        <f t="shared" si="4"/>
        <v>0</v>
      </c>
      <c r="I11" s="2058">
        <f t="shared" si="1"/>
        <v>0</v>
      </c>
    </row>
    <row r="12" spans="1:9" ht="24" customHeight="1">
      <c r="A12" s="2054">
        <v>6</v>
      </c>
      <c r="B12" s="2055">
        <f>MASTER!B15</f>
        <v>0</v>
      </c>
      <c r="C12" s="2056">
        <f>MASTER!C15</f>
        <v>0</v>
      </c>
      <c r="D12" s="2057">
        <f>MASTER!F15</f>
        <v>0</v>
      </c>
      <c r="E12" s="2058">
        <f t="shared" si="0"/>
        <v>0</v>
      </c>
      <c r="F12" s="2058">
        <f t="shared" si="2"/>
        <v>0</v>
      </c>
      <c r="G12" s="2058">
        <f t="shared" si="3"/>
        <v>0</v>
      </c>
      <c r="H12" s="2058">
        <f t="shared" si="4"/>
        <v>0</v>
      </c>
      <c r="I12" s="2058">
        <f t="shared" si="1"/>
        <v>0</v>
      </c>
    </row>
    <row r="13" spans="1:9" ht="24" customHeight="1">
      <c r="A13" s="2054">
        <v>7</v>
      </c>
      <c r="B13" s="2055">
        <f>MASTER!B16</f>
        <v>0</v>
      </c>
      <c r="C13" s="2056">
        <f>MASTER!C16</f>
        <v>0</v>
      </c>
      <c r="D13" s="2057">
        <f>MASTER!F16</f>
        <v>0</v>
      </c>
      <c r="E13" s="2058">
        <f t="shared" si="0"/>
        <v>0</v>
      </c>
      <c r="F13" s="2058">
        <f t="shared" si="2"/>
        <v>0</v>
      </c>
      <c r="G13" s="2058">
        <f t="shared" si="3"/>
        <v>0</v>
      </c>
      <c r="H13" s="2058">
        <f t="shared" si="4"/>
        <v>0</v>
      </c>
      <c r="I13" s="2058">
        <f t="shared" si="1"/>
        <v>0</v>
      </c>
    </row>
    <row r="14" spans="1:9" ht="24" hidden="1" customHeight="1">
      <c r="A14" s="2054">
        <v>10</v>
      </c>
      <c r="B14" s="2055">
        <f>MASTER!B17</f>
        <v>0</v>
      </c>
      <c r="C14" s="2056">
        <f>MASTER!C17</f>
        <v>0</v>
      </c>
      <c r="D14" s="2057">
        <f>MASTER!F17</f>
        <v>0</v>
      </c>
      <c r="E14" s="2058">
        <f t="shared" si="0"/>
        <v>0</v>
      </c>
      <c r="F14" s="2058">
        <f t="shared" si="2"/>
        <v>0</v>
      </c>
      <c r="G14" s="2058">
        <f t="shared" si="3"/>
        <v>0</v>
      </c>
      <c r="H14" s="2058">
        <f t="shared" ref="H14:H40" si="5">G14*20%</f>
        <v>0</v>
      </c>
      <c r="I14" s="2058">
        <f t="shared" si="1"/>
        <v>0</v>
      </c>
    </row>
    <row r="15" spans="1:9" ht="24" hidden="1" customHeight="1">
      <c r="A15" s="2054">
        <v>11</v>
      </c>
      <c r="B15" s="2055">
        <f>MASTER!B18</f>
        <v>0</v>
      </c>
      <c r="C15" s="2056">
        <f>MASTER!C18</f>
        <v>0</v>
      </c>
      <c r="D15" s="2057">
        <f>MASTER!F18</f>
        <v>0</v>
      </c>
      <c r="E15" s="2058">
        <f t="shared" si="0"/>
        <v>0</v>
      </c>
      <c r="F15" s="2058">
        <f t="shared" si="2"/>
        <v>0</v>
      </c>
      <c r="G15" s="2058">
        <f t="shared" si="3"/>
        <v>0</v>
      </c>
      <c r="H15" s="2058">
        <f t="shared" si="5"/>
        <v>0</v>
      </c>
      <c r="I15" s="2058">
        <f t="shared" si="1"/>
        <v>0</v>
      </c>
    </row>
    <row r="16" spans="1:9" ht="24" hidden="1" customHeight="1">
      <c r="A16" s="2054">
        <v>12</v>
      </c>
      <c r="B16" s="2055">
        <f>MASTER!B19</f>
        <v>0</v>
      </c>
      <c r="C16" s="2056">
        <f>MASTER!C19</f>
        <v>0</v>
      </c>
      <c r="D16" s="2057">
        <f>MASTER!F19</f>
        <v>0</v>
      </c>
      <c r="E16" s="2058">
        <f t="shared" si="0"/>
        <v>0</v>
      </c>
      <c r="F16" s="2058">
        <f t="shared" si="2"/>
        <v>0</v>
      </c>
      <c r="G16" s="2058">
        <f t="shared" si="3"/>
        <v>0</v>
      </c>
      <c r="H16" s="2058">
        <f t="shared" si="5"/>
        <v>0</v>
      </c>
      <c r="I16" s="2058">
        <f t="shared" si="1"/>
        <v>0</v>
      </c>
    </row>
    <row r="17" spans="1:9" ht="24" hidden="1" customHeight="1">
      <c r="A17" s="2054">
        <v>13</v>
      </c>
      <c r="B17" s="2055">
        <f>MASTER!B20</f>
        <v>0</v>
      </c>
      <c r="C17" s="2056">
        <f>MASTER!C20</f>
        <v>0</v>
      </c>
      <c r="D17" s="2057">
        <f>MASTER!F20</f>
        <v>0</v>
      </c>
      <c r="E17" s="2058">
        <f t="shared" si="0"/>
        <v>0</v>
      </c>
      <c r="F17" s="2058">
        <f t="shared" si="2"/>
        <v>0</v>
      </c>
      <c r="G17" s="2058">
        <f t="shared" si="3"/>
        <v>0</v>
      </c>
      <c r="H17" s="2058">
        <f t="shared" si="5"/>
        <v>0</v>
      </c>
      <c r="I17" s="2058">
        <f t="shared" si="1"/>
        <v>0</v>
      </c>
    </row>
    <row r="18" spans="1:9" ht="24" hidden="1" customHeight="1">
      <c r="A18" s="2054">
        <v>14</v>
      </c>
      <c r="B18" s="2055">
        <f>MASTER!B21</f>
        <v>0</v>
      </c>
      <c r="C18" s="2056">
        <f>MASTER!C21</f>
        <v>0</v>
      </c>
      <c r="D18" s="2057">
        <f>MASTER!F21</f>
        <v>0</v>
      </c>
      <c r="E18" s="2058">
        <f t="shared" si="0"/>
        <v>0</v>
      </c>
      <c r="F18" s="2058">
        <f t="shared" si="2"/>
        <v>0</v>
      </c>
      <c r="G18" s="2058">
        <f t="shared" si="3"/>
        <v>0</v>
      </c>
      <c r="H18" s="2058">
        <f t="shared" si="5"/>
        <v>0</v>
      </c>
      <c r="I18" s="2058">
        <f t="shared" si="1"/>
        <v>0</v>
      </c>
    </row>
    <row r="19" spans="1:9" ht="24" hidden="1" customHeight="1">
      <c r="A19" s="2054">
        <v>15</v>
      </c>
      <c r="B19" s="2055">
        <f>MASTER!B22</f>
        <v>0</v>
      </c>
      <c r="C19" s="2056">
        <f>MASTER!C22</f>
        <v>0</v>
      </c>
      <c r="D19" s="2057">
        <f>MASTER!F22</f>
        <v>0</v>
      </c>
      <c r="E19" s="2058">
        <f t="shared" si="0"/>
        <v>0</v>
      </c>
      <c r="F19" s="2058">
        <f t="shared" si="2"/>
        <v>0</v>
      </c>
      <c r="G19" s="2058">
        <f t="shared" si="3"/>
        <v>0</v>
      </c>
      <c r="H19" s="2058">
        <f t="shared" si="5"/>
        <v>0</v>
      </c>
      <c r="I19" s="2058">
        <f t="shared" si="1"/>
        <v>0</v>
      </c>
    </row>
    <row r="20" spans="1:9" ht="24" hidden="1" customHeight="1">
      <c r="A20" s="2054">
        <v>16</v>
      </c>
      <c r="B20" s="2055">
        <f>MASTER!B23</f>
        <v>0</v>
      </c>
      <c r="C20" s="2056">
        <f>MASTER!C23</f>
        <v>0</v>
      </c>
      <c r="D20" s="2057">
        <f>MASTER!F23</f>
        <v>0</v>
      </c>
      <c r="E20" s="2058">
        <f t="shared" si="0"/>
        <v>0</v>
      </c>
      <c r="F20" s="2058">
        <f t="shared" si="2"/>
        <v>0</v>
      </c>
      <c r="G20" s="2058">
        <f t="shared" si="3"/>
        <v>0</v>
      </c>
      <c r="H20" s="2058">
        <f t="shared" si="5"/>
        <v>0</v>
      </c>
      <c r="I20" s="2058">
        <f t="shared" si="1"/>
        <v>0</v>
      </c>
    </row>
    <row r="21" spans="1:9" ht="24" hidden="1" customHeight="1">
      <c r="A21" s="2054">
        <v>17</v>
      </c>
      <c r="B21" s="2055">
        <f>MASTER!B24</f>
        <v>0</v>
      </c>
      <c r="C21" s="2056">
        <f>MASTER!C24</f>
        <v>0</v>
      </c>
      <c r="D21" s="2057">
        <f>MASTER!F24</f>
        <v>0</v>
      </c>
      <c r="E21" s="2058">
        <f t="shared" si="0"/>
        <v>0</v>
      </c>
      <c r="F21" s="2058">
        <f t="shared" si="2"/>
        <v>0</v>
      </c>
      <c r="G21" s="2058">
        <f t="shared" si="3"/>
        <v>0</v>
      </c>
      <c r="H21" s="2058">
        <f t="shared" si="5"/>
        <v>0</v>
      </c>
      <c r="I21" s="2058">
        <f t="shared" si="1"/>
        <v>0</v>
      </c>
    </row>
    <row r="22" spans="1:9" ht="24" hidden="1" customHeight="1">
      <c r="A22" s="2054">
        <v>18</v>
      </c>
      <c r="B22" s="2055">
        <f>MASTER!B25</f>
        <v>0</v>
      </c>
      <c r="C22" s="2056">
        <f>MASTER!C25</f>
        <v>0</v>
      </c>
      <c r="D22" s="2057">
        <f>MASTER!F25</f>
        <v>0</v>
      </c>
      <c r="E22" s="2058">
        <f t="shared" si="0"/>
        <v>0</v>
      </c>
      <c r="F22" s="2058">
        <f t="shared" si="2"/>
        <v>0</v>
      </c>
      <c r="G22" s="2058">
        <f t="shared" si="3"/>
        <v>0</v>
      </c>
      <c r="H22" s="2058">
        <f t="shared" si="5"/>
        <v>0</v>
      </c>
      <c r="I22" s="2058">
        <f t="shared" si="1"/>
        <v>0</v>
      </c>
    </row>
    <row r="23" spans="1:9" ht="24" hidden="1" customHeight="1">
      <c r="A23" s="2054">
        <v>19</v>
      </c>
      <c r="B23" s="2055">
        <f>MASTER!B26</f>
        <v>0</v>
      </c>
      <c r="C23" s="2056">
        <f>MASTER!C26</f>
        <v>0</v>
      </c>
      <c r="D23" s="2057">
        <f>MASTER!F26</f>
        <v>0</v>
      </c>
      <c r="E23" s="2058">
        <f t="shared" si="0"/>
        <v>0</v>
      </c>
      <c r="F23" s="2058">
        <f t="shared" si="2"/>
        <v>0</v>
      </c>
      <c r="G23" s="2058">
        <f t="shared" si="3"/>
        <v>0</v>
      </c>
      <c r="H23" s="2058">
        <f t="shared" si="5"/>
        <v>0</v>
      </c>
      <c r="I23" s="2058">
        <f t="shared" si="1"/>
        <v>0</v>
      </c>
    </row>
    <row r="24" spans="1:9" ht="24" hidden="1" customHeight="1">
      <c r="A24" s="2054">
        <v>20</v>
      </c>
      <c r="B24" s="2055">
        <f>MASTER!B27</f>
        <v>0</v>
      </c>
      <c r="C24" s="2056">
        <f>MASTER!C27</f>
        <v>0</v>
      </c>
      <c r="D24" s="2057">
        <f>MASTER!F27</f>
        <v>0</v>
      </c>
      <c r="E24" s="2058">
        <f t="shared" si="0"/>
        <v>0</v>
      </c>
      <c r="F24" s="2058">
        <f t="shared" si="2"/>
        <v>0</v>
      </c>
      <c r="G24" s="2058">
        <f t="shared" si="3"/>
        <v>0</v>
      </c>
      <c r="H24" s="2058">
        <f t="shared" si="5"/>
        <v>0</v>
      </c>
      <c r="I24" s="2058">
        <f t="shared" si="1"/>
        <v>0</v>
      </c>
    </row>
    <row r="25" spans="1:9" ht="24" hidden="1" customHeight="1">
      <c r="A25" s="2054">
        <v>21</v>
      </c>
      <c r="B25" s="2055">
        <f>MASTER!B28</f>
        <v>0</v>
      </c>
      <c r="C25" s="2056">
        <f>MASTER!C28</f>
        <v>0</v>
      </c>
      <c r="D25" s="2057">
        <f>MASTER!F28</f>
        <v>0</v>
      </c>
      <c r="E25" s="2058">
        <f t="shared" si="0"/>
        <v>0</v>
      </c>
      <c r="F25" s="2058">
        <f t="shared" si="2"/>
        <v>0</v>
      </c>
      <c r="G25" s="2058">
        <f t="shared" si="3"/>
        <v>0</v>
      </c>
      <c r="H25" s="2058">
        <f t="shared" si="5"/>
        <v>0</v>
      </c>
      <c r="I25" s="2058">
        <f t="shared" si="1"/>
        <v>0</v>
      </c>
    </row>
    <row r="26" spans="1:9" ht="24" hidden="1" customHeight="1">
      <c r="A26" s="2054">
        <v>22</v>
      </c>
      <c r="B26" s="2055">
        <f>MASTER!B29</f>
        <v>0</v>
      </c>
      <c r="C26" s="2056">
        <f>MASTER!C29</f>
        <v>0</v>
      </c>
      <c r="D26" s="2057">
        <f>MASTER!F29</f>
        <v>0</v>
      </c>
      <c r="E26" s="2058">
        <f t="shared" si="0"/>
        <v>0</v>
      </c>
      <c r="F26" s="2058">
        <f t="shared" si="2"/>
        <v>0</v>
      </c>
      <c r="G26" s="2058">
        <f t="shared" si="3"/>
        <v>0</v>
      </c>
      <c r="H26" s="2058">
        <f t="shared" si="5"/>
        <v>0</v>
      </c>
      <c r="I26" s="2058">
        <f t="shared" si="1"/>
        <v>0</v>
      </c>
    </row>
    <row r="27" spans="1:9" ht="24" hidden="1" customHeight="1">
      <c r="A27" s="2054">
        <v>23</v>
      </c>
      <c r="B27" s="2055">
        <f>MASTER!B30</f>
        <v>0</v>
      </c>
      <c r="C27" s="2056">
        <f>MASTER!C30</f>
        <v>0</v>
      </c>
      <c r="D27" s="2057">
        <f>MASTER!F30</f>
        <v>0</v>
      </c>
      <c r="E27" s="2058">
        <f t="shared" si="0"/>
        <v>0</v>
      </c>
      <c r="F27" s="2058">
        <f t="shared" si="2"/>
        <v>0</v>
      </c>
      <c r="G27" s="2058">
        <f t="shared" si="3"/>
        <v>0</v>
      </c>
      <c r="H27" s="2058">
        <f t="shared" si="5"/>
        <v>0</v>
      </c>
      <c r="I27" s="2058">
        <f t="shared" si="1"/>
        <v>0</v>
      </c>
    </row>
    <row r="28" spans="1:9" ht="24" hidden="1" customHeight="1">
      <c r="A28" s="2054">
        <v>24</v>
      </c>
      <c r="B28" s="2055">
        <f>MASTER!B31</f>
        <v>0</v>
      </c>
      <c r="C28" s="2056">
        <f>MASTER!C31</f>
        <v>0</v>
      </c>
      <c r="D28" s="2057">
        <f>MASTER!F31</f>
        <v>0</v>
      </c>
      <c r="E28" s="2058">
        <f t="shared" si="0"/>
        <v>0</v>
      </c>
      <c r="F28" s="2058">
        <f t="shared" si="2"/>
        <v>0</v>
      </c>
      <c r="G28" s="2058">
        <f t="shared" si="3"/>
        <v>0</v>
      </c>
      <c r="H28" s="2058">
        <f t="shared" si="5"/>
        <v>0</v>
      </c>
      <c r="I28" s="2058">
        <f t="shared" si="1"/>
        <v>0</v>
      </c>
    </row>
    <row r="29" spans="1:9" ht="24" hidden="1" customHeight="1">
      <c r="A29" s="2054">
        <v>25</v>
      </c>
      <c r="B29" s="2055">
        <f>MASTER!B32</f>
        <v>0</v>
      </c>
      <c r="C29" s="2056">
        <f>MASTER!C32</f>
        <v>0</v>
      </c>
      <c r="D29" s="2057">
        <f>MASTER!F32</f>
        <v>0</v>
      </c>
      <c r="E29" s="2058">
        <f t="shared" si="0"/>
        <v>0</v>
      </c>
      <c r="F29" s="2058">
        <f t="shared" si="2"/>
        <v>0</v>
      </c>
      <c r="G29" s="2058">
        <f t="shared" si="3"/>
        <v>0</v>
      </c>
      <c r="H29" s="2058">
        <f t="shared" si="5"/>
        <v>0</v>
      </c>
      <c r="I29" s="2058">
        <f t="shared" si="1"/>
        <v>0</v>
      </c>
    </row>
    <row r="30" spans="1:9" ht="24" hidden="1" customHeight="1">
      <c r="A30" s="2054">
        <v>26</v>
      </c>
      <c r="B30" s="2055">
        <f>MASTER!B33</f>
        <v>0</v>
      </c>
      <c r="C30" s="2056">
        <f>MASTER!C33</f>
        <v>0</v>
      </c>
      <c r="D30" s="2057">
        <f>MASTER!F33</f>
        <v>0</v>
      </c>
      <c r="E30" s="2058">
        <f t="shared" si="0"/>
        <v>0</v>
      </c>
      <c r="F30" s="2058">
        <f t="shared" si="2"/>
        <v>0</v>
      </c>
      <c r="G30" s="2058">
        <f t="shared" si="3"/>
        <v>0</v>
      </c>
      <c r="H30" s="2058">
        <f t="shared" si="5"/>
        <v>0</v>
      </c>
      <c r="I30" s="2058">
        <f t="shared" si="1"/>
        <v>0</v>
      </c>
    </row>
    <row r="31" spans="1:9" ht="24" hidden="1" customHeight="1">
      <c r="A31" s="2054">
        <v>27</v>
      </c>
      <c r="B31" s="2055">
        <f>MASTER!B34</f>
        <v>0</v>
      </c>
      <c r="C31" s="2056">
        <f>MASTER!C34</f>
        <v>0</v>
      </c>
      <c r="D31" s="2057">
        <f>MASTER!F34</f>
        <v>0</v>
      </c>
      <c r="E31" s="2058">
        <f t="shared" si="0"/>
        <v>0</v>
      </c>
      <c r="F31" s="2058">
        <f t="shared" si="2"/>
        <v>0</v>
      </c>
      <c r="G31" s="2058">
        <f t="shared" si="3"/>
        <v>0</v>
      </c>
      <c r="H31" s="2058">
        <f t="shared" si="5"/>
        <v>0</v>
      </c>
      <c r="I31" s="2058">
        <f t="shared" si="1"/>
        <v>0</v>
      </c>
    </row>
    <row r="32" spans="1:9" ht="24" hidden="1" customHeight="1">
      <c r="A32" s="2054">
        <v>28</v>
      </c>
      <c r="B32" s="2055">
        <f>MASTER!B35</f>
        <v>0</v>
      </c>
      <c r="C32" s="2056">
        <f>MASTER!C35</f>
        <v>0</v>
      </c>
      <c r="D32" s="2057">
        <f>MASTER!F35</f>
        <v>0</v>
      </c>
      <c r="E32" s="2058">
        <f t="shared" si="0"/>
        <v>0</v>
      </c>
      <c r="F32" s="2058">
        <f t="shared" si="2"/>
        <v>0</v>
      </c>
      <c r="G32" s="2058">
        <f t="shared" si="3"/>
        <v>0</v>
      </c>
      <c r="H32" s="2058">
        <f t="shared" si="5"/>
        <v>0</v>
      </c>
      <c r="I32" s="2058">
        <f t="shared" si="1"/>
        <v>0</v>
      </c>
    </row>
    <row r="33" spans="1:9" ht="24" hidden="1" customHeight="1">
      <c r="A33" s="2054">
        <v>29</v>
      </c>
      <c r="B33" s="2055">
        <f>MASTER!B36</f>
        <v>0</v>
      </c>
      <c r="C33" s="2056">
        <f>MASTER!C36</f>
        <v>0</v>
      </c>
      <c r="D33" s="2057">
        <f>MASTER!F36</f>
        <v>0</v>
      </c>
      <c r="E33" s="2058">
        <f t="shared" si="0"/>
        <v>0</v>
      </c>
      <c r="F33" s="2058">
        <f t="shared" si="2"/>
        <v>0</v>
      </c>
      <c r="G33" s="2058">
        <f t="shared" si="3"/>
        <v>0</v>
      </c>
      <c r="H33" s="2058">
        <f t="shared" si="5"/>
        <v>0</v>
      </c>
      <c r="I33" s="2058">
        <f t="shared" si="1"/>
        <v>0</v>
      </c>
    </row>
    <row r="34" spans="1:9" ht="24" hidden="1" customHeight="1">
      <c r="A34" s="2054">
        <v>30</v>
      </c>
      <c r="B34" s="2055">
        <f>MASTER!B37</f>
        <v>0</v>
      </c>
      <c r="C34" s="2056">
        <f>MASTER!C37</f>
        <v>0</v>
      </c>
      <c r="D34" s="2057">
        <f>MASTER!F37</f>
        <v>0</v>
      </c>
      <c r="E34" s="2058">
        <f t="shared" si="0"/>
        <v>0</v>
      </c>
      <c r="F34" s="2058">
        <f t="shared" si="2"/>
        <v>0</v>
      </c>
      <c r="G34" s="2058">
        <f t="shared" si="3"/>
        <v>0</v>
      </c>
      <c r="H34" s="2058">
        <f t="shared" si="5"/>
        <v>0</v>
      </c>
      <c r="I34" s="2058">
        <f t="shared" si="1"/>
        <v>0</v>
      </c>
    </row>
    <row r="35" spans="1:9" ht="24" hidden="1" customHeight="1">
      <c r="A35" s="2054">
        <v>31</v>
      </c>
      <c r="B35" s="2055">
        <f>MASTER!B38</f>
        <v>0</v>
      </c>
      <c r="C35" s="2056">
        <f>MASTER!C38</f>
        <v>0</v>
      </c>
      <c r="D35" s="2057">
        <f>MASTER!F38</f>
        <v>0</v>
      </c>
      <c r="E35" s="2058">
        <f t="shared" si="0"/>
        <v>0</v>
      </c>
      <c r="F35" s="2058">
        <f t="shared" si="2"/>
        <v>0</v>
      </c>
      <c r="G35" s="2058">
        <f t="shared" si="3"/>
        <v>0</v>
      </c>
      <c r="H35" s="2058">
        <f t="shared" si="5"/>
        <v>0</v>
      </c>
      <c r="I35" s="2058">
        <f t="shared" si="1"/>
        <v>0</v>
      </c>
    </row>
    <row r="36" spans="1:9" ht="24" hidden="1" customHeight="1">
      <c r="A36" s="2054">
        <v>32</v>
      </c>
      <c r="B36" s="2055">
        <f>MASTER!B39</f>
        <v>0</v>
      </c>
      <c r="C36" s="2056">
        <f>MASTER!C39</f>
        <v>0</v>
      </c>
      <c r="D36" s="2057">
        <f>MASTER!F39</f>
        <v>0</v>
      </c>
      <c r="E36" s="2058">
        <f t="shared" si="0"/>
        <v>0</v>
      </c>
      <c r="F36" s="2058">
        <f t="shared" si="2"/>
        <v>0</v>
      </c>
      <c r="G36" s="2058">
        <f t="shared" si="3"/>
        <v>0</v>
      </c>
      <c r="H36" s="2058">
        <f t="shared" si="5"/>
        <v>0</v>
      </c>
      <c r="I36" s="2058">
        <f t="shared" si="1"/>
        <v>0</v>
      </c>
    </row>
    <row r="37" spans="1:9" ht="24" hidden="1" customHeight="1">
      <c r="A37" s="2054">
        <v>33</v>
      </c>
      <c r="B37" s="2055">
        <f>MASTER!B40</f>
        <v>0</v>
      </c>
      <c r="C37" s="2056">
        <f>MASTER!C40</f>
        <v>0</v>
      </c>
      <c r="D37" s="2057">
        <f>MASTER!F40</f>
        <v>0</v>
      </c>
      <c r="E37" s="2058">
        <f t="shared" si="0"/>
        <v>0</v>
      </c>
      <c r="F37" s="2058">
        <f t="shared" si="2"/>
        <v>0</v>
      </c>
      <c r="G37" s="2058">
        <f t="shared" si="3"/>
        <v>0</v>
      </c>
      <c r="H37" s="2058">
        <f t="shared" si="5"/>
        <v>0</v>
      </c>
      <c r="I37" s="2058">
        <f t="shared" si="1"/>
        <v>0</v>
      </c>
    </row>
    <row r="38" spans="1:9" ht="24" hidden="1" customHeight="1">
      <c r="A38" s="2054">
        <v>34</v>
      </c>
      <c r="B38" s="2055">
        <f>MASTER!B41</f>
        <v>0</v>
      </c>
      <c r="C38" s="2056">
        <f>MASTER!C41</f>
        <v>0</v>
      </c>
      <c r="D38" s="2057">
        <f>MASTER!F41</f>
        <v>0</v>
      </c>
      <c r="E38" s="2058">
        <f t="shared" si="0"/>
        <v>0</v>
      </c>
      <c r="F38" s="2058">
        <f t="shared" si="2"/>
        <v>0</v>
      </c>
      <c r="G38" s="2058">
        <f t="shared" si="3"/>
        <v>0</v>
      </c>
      <c r="H38" s="2058">
        <f t="shared" si="5"/>
        <v>0</v>
      </c>
      <c r="I38" s="2058">
        <f t="shared" si="1"/>
        <v>0</v>
      </c>
    </row>
    <row r="39" spans="1:9" ht="24" hidden="1" customHeight="1">
      <c r="A39" s="2054">
        <v>35</v>
      </c>
      <c r="B39" s="2055">
        <f>MASTER!B42</f>
        <v>0</v>
      </c>
      <c r="C39" s="2056">
        <f>MASTER!C42</f>
        <v>0</v>
      </c>
      <c r="D39" s="2057">
        <f>MASTER!F42</f>
        <v>0</v>
      </c>
      <c r="E39" s="2058">
        <f t="shared" si="0"/>
        <v>0</v>
      </c>
      <c r="F39" s="2058">
        <f t="shared" si="2"/>
        <v>0</v>
      </c>
      <c r="G39" s="2058">
        <f t="shared" si="3"/>
        <v>0</v>
      </c>
      <c r="H39" s="2058">
        <f t="shared" si="5"/>
        <v>0</v>
      </c>
      <c r="I39" s="2058">
        <f t="shared" si="1"/>
        <v>0</v>
      </c>
    </row>
    <row r="40" spans="1:9" ht="24" hidden="1" customHeight="1">
      <c r="A40" s="2054">
        <v>36</v>
      </c>
      <c r="B40" s="2055" t="str">
        <f>MASTER!B43</f>
        <v>ड्रोप डाउन लिस्ट</v>
      </c>
      <c r="C40" s="2056">
        <f>MASTER!C43</f>
        <v>0</v>
      </c>
      <c r="D40" s="2057">
        <f>MASTER!F43</f>
        <v>0</v>
      </c>
      <c r="E40" s="2058">
        <f t="shared" si="0"/>
        <v>0</v>
      </c>
      <c r="F40" s="2058">
        <f t="shared" si="2"/>
        <v>0</v>
      </c>
      <c r="G40" s="2058">
        <f t="shared" si="3"/>
        <v>0</v>
      </c>
      <c r="H40" s="2058">
        <f t="shared" si="5"/>
        <v>0</v>
      </c>
      <c r="I40" s="2058">
        <f t="shared" si="1"/>
        <v>0</v>
      </c>
    </row>
    <row r="41" spans="1:9" ht="27" customHeight="1"/>
    <row r="42" spans="1:9" ht="27" customHeight="1"/>
    <row r="43" spans="1:9" ht="27" customHeight="1"/>
    <row r="44" spans="1:9" ht="27" customHeight="1"/>
    <row r="45" spans="1:9" ht="27" customHeight="1"/>
    <row r="46" spans="1:9" ht="27" customHeight="1"/>
    <row r="47" spans="1:9" ht="27" customHeight="1"/>
    <row r="48" spans="1:9" ht="27" customHeight="1"/>
    <row r="49" ht="27" customHeight="1"/>
    <row r="50" ht="27" customHeight="1"/>
  </sheetData>
  <sheetProtection password="A581" sheet="1" objects="1" scenarios="1" formatCells="0" formatColumns="0" formatRows="0" insertColumns="0" insertRows="0" insertHyperlinks="0" deleteColumns="0" deleteRows="0" selectLockedCells="1"/>
  <mergeCells count="2">
    <mergeCell ref="A1:I1"/>
    <mergeCell ref="A2:I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03.xml><?xml version="1.0" encoding="utf-8"?>
<worksheet xmlns="http://schemas.openxmlformats.org/spreadsheetml/2006/main" xmlns:r="http://schemas.openxmlformats.org/officeDocument/2006/relationships">
  <sheetPr codeName="Sheet16">
    <tabColor rgb="FF7030A0"/>
  </sheetPr>
  <dimension ref="A1:J53"/>
  <sheetViews>
    <sheetView workbookViewId="0">
      <selection activeCell="I4" sqref="I4:J4"/>
    </sheetView>
  </sheetViews>
  <sheetFormatPr defaultRowHeight="12.75"/>
  <cols>
    <col min="1" max="1" width="4.7109375" customWidth="1"/>
    <col min="2" max="2" width="25" customWidth="1"/>
    <col min="3" max="3" width="14.5703125" customWidth="1"/>
    <col min="4" max="4" width="9.85546875" customWidth="1"/>
    <col min="5" max="5" width="12.5703125" customWidth="1"/>
    <col min="6" max="6" width="15.5703125" customWidth="1"/>
    <col min="7" max="7" width="10.5703125" customWidth="1"/>
  </cols>
  <sheetData>
    <row r="1" spans="1:10" ht="24" customHeight="1">
      <c r="A1" s="3099" t="str">
        <f>MASTER!C1</f>
        <v>ftyk f'k{kk vf/kdkjh</v>
      </c>
      <c r="B1" s="3099"/>
      <c r="C1" s="3099"/>
      <c r="D1" s="3099"/>
      <c r="E1" s="3099"/>
      <c r="F1" s="3099"/>
      <c r="G1" s="3099"/>
    </row>
    <row r="2" spans="1:10" ht="23.25" customHeight="1">
      <c r="A2" s="3100" t="s">
        <v>711</v>
      </c>
      <c r="B2" s="3100"/>
      <c r="C2" s="3100"/>
      <c r="D2" s="3100"/>
      <c r="E2" s="3100"/>
      <c r="F2" s="3100"/>
      <c r="G2" s="3100"/>
    </row>
    <row r="3" spans="1:10" ht="75" customHeight="1">
      <c r="A3" s="3101" t="s">
        <v>1369</v>
      </c>
      <c r="B3" s="3101"/>
      <c r="C3" s="3101"/>
      <c r="D3" s="3101"/>
      <c r="E3" s="3101"/>
      <c r="F3" s="3101"/>
      <c r="G3" s="3101"/>
    </row>
    <row r="4" spans="1:10" s="139" customFormat="1" ht="20.25" customHeight="1">
      <c r="A4" s="3102" t="str">
        <f>I4</f>
        <v xml:space="preserve">tqykbZ 2022 </v>
      </c>
      <c r="B4" s="3102"/>
      <c r="C4" s="321" t="s">
        <v>4353</v>
      </c>
      <c r="D4" s="320"/>
      <c r="E4" s="320"/>
      <c r="F4" s="320"/>
      <c r="G4" s="320"/>
      <c r="I4" s="3095" t="s">
        <v>4460</v>
      </c>
      <c r="J4" s="3095"/>
    </row>
    <row r="5" spans="1:10" s="139" customFormat="1" ht="36.75" customHeight="1">
      <c r="A5" s="3101" t="s">
        <v>1368</v>
      </c>
      <c r="B5" s="3101"/>
      <c r="C5" s="3101"/>
      <c r="D5" s="3101"/>
      <c r="E5" s="3101"/>
      <c r="F5" s="3101"/>
      <c r="G5" s="3101"/>
    </row>
    <row r="6" spans="1:10" ht="33.75">
      <c r="A6" s="183" t="s">
        <v>699</v>
      </c>
      <c r="B6" s="183" t="s">
        <v>700</v>
      </c>
      <c r="C6" s="179" t="s">
        <v>701</v>
      </c>
      <c r="D6" s="179" t="s">
        <v>1367</v>
      </c>
      <c r="E6" s="1797" t="s">
        <v>712</v>
      </c>
      <c r="F6" s="179" t="s">
        <v>713</v>
      </c>
      <c r="G6" s="184" t="s">
        <v>395</v>
      </c>
    </row>
    <row r="7" spans="1:10" ht="14.25" customHeight="1">
      <c r="A7" s="185">
        <v>1</v>
      </c>
      <c r="B7" s="185">
        <v>2</v>
      </c>
      <c r="C7" s="152">
        <v>3</v>
      </c>
      <c r="D7" s="152">
        <v>4</v>
      </c>
      <c r="E7" s="152">
        <v>5</v>
      </c>
      <c r="F7" s="152">
        <v>6</v>
      </c>
      <c r="G7" s="152">
        <v>7</v>
      </c>
    </row>
    <row r="8" spans="1:10" s="19" customFormat="1" ht="24" customHeight="1">
      <c r="A8" s="1667">
        <v>1</v>
      </c>
      <c r="B8" s="1806">
        <f>MASTER!B9</f>
        <v>0</v>
      </c>
      <c r="C8" s="1807">
        <f>MASTER!C9</f>
        <v>0</v>
      </c>
      <c r="D8" s="1066">
        <f>MASTER!F9</f>
        <v>0</v>
      </c>
      <c r="E8" s="1668" t="s">
        <v>714</v>
      </c>
      <c r="F8" s="1669" t="str">
        <f>A4</f>
        <v xml:space="preserve">tqykbZ 2022 </v>
      </c>
      <c r="G8" s="1666"/>
    </row>
    <row r="9" spans="1:10" s="19" customFormat="1" ht="24" customHeight="1">
      <c r="A9" s="1667">
        <v>2</v>
      </c>
      <c r="B9" s="1806">
        <f>MASTER!B10</f>
        <v>0</v>
      </c>
      <c r="C9" s="1807">
        <f>MASTER!C10</f>
        <v>0</v>
      </c>
      <c r="D9" s="1066">
        <f>MASTER!F10</f>
        <v>0</v>
      </c>
      <c r="E9" s="1668" t="str">
        <f>E8</f>
        <v>15 fnu</v>
      </c>
      <c r="F9" s="1669" t="str">
        <f>F8</f>
        <v xml:space="preserve">tqykbZ 2022 </v>
      </c>
      <c r="G9" s="1666"/>
    </row>
    <row r="10" spans="1:10" s="19" customFormat="1" ht="24" customHeight="1">
      <c r="A10" s="1667">
        <v>3</v>
      </c>
      <c r="B10" s="1806">
        <f>MASTER!B11</f>
        <v>0</v>
      </c>
      <c r="C10" s="1807">
        <f>MASTER!C11</f>
        <v>0</v>
      </c>
      <c r="D10" s="1066">
        <f>MASTER!F11</f>
        <v>0</v>
      </c>
      <c r="E10" s="1668" t="str">
        <f t="shared" ref="E10:F15" si="0">E9</f>
        <v>15 fnu</v>
      </c>
      <c r="F10" s="1669" t="str">
        <f t="shared" si="0"/>
        <v xml:space="preserve">tqykbZ 2022 </v>
      </c>
      <c r="G10" s="1666"/>
    </row>
    <row r="11" spans="1:10" s="19" customFormat="1" ht="24" customHeight="1">
      <c r="A11" s="1667">
        <v>4</v>
      </c>
      <c r="B11" s="1806">
        <f>MASTER!B12</f>
        <v>0</v>
      </c>
      <c r="C11" s="1807">
        <f>MASTER!C12</f>
        <v>0</v>
      </c>
      <c r="D11" s="1066">
        <f>MASTER!F12</f>
        <v>0</v>
      </c>
      <c r="E11" s="1668" t="str">
        <f t="shared" si="0"/>
        <v>15 fnu</v>
      </c>
      <c r="F11" s="1669" t="str">
        <f t="shared" si="0"/>
        <v xml:space="preserve">tqykbZ 2022 </v>
      </c>
      <c r="G11" s="1666"/>
    </row>
    <row r="12" spans="1:10" s="19" customFormat="1" ht="24" customHeight="1">
      <c r="A12" s="1667">
        <v>5</v>
      </c>
      <c r="B12" s="1806">
        <f>MASTER!B13</f>
        <v>0</v>
      </c>
      <c r="C12" s="1807">
        <f>MASTER!C13</f>
        <v>0</v>
      </c>
      <c r="D12" s="1066">
        <f>MASTER!F13</f>
        <v>0</v>
      </c>
      <c r="E12" s="1668" t="str">
        <f t="shared" ref="E12:E26" si="1">E11</f>
        <v>15 fnu</v>
      </c>
      <c r="F12" s="1669" t="str">
        <f t="shared" si="0"/>
        <v xml:space="preserve">tqykbZ 2022 </v>
      </c>
      <c r="G12" s="1666"/>
    </row>
    <row r="13" spans="1:10" s="19" customFormat="1" ht="24" hidden="1" customHeight="1">
      <c r="A13" s="1667">
        <v>6</v>
      </c>
      <c r="B13" s="1806">
        <f>MASTER!B14</f>
        <v>0</v>
      </c>
      <c r="C13" s="1807">
        <f>MASTER!C14</f>
        <v>0</v>
      </c>
      <c r="D13" s="1066">
        <f>MASTER!F14</f>
        <v>0</v>
      </c>
      <c r="E13" s="1668" t="str">
        <f t="shared" si="1"/>
        <v>15 fnu</v>
      </c>
      <c r="F13" s="1669" t="str">
        <f t="shared" si="0"/>
        <v xml:space="preserve">tqykbZ 2022 </v>
      </c>
      <c r="G13" s="1666"/>
    </row>
    <row r="14" spans="1:10" s="19" customFormat="1" ht="24" customHeight="1">
      <c r="A14" s="1667">
        <v>7</v>
      </c>
      <c r="B14" s="1806">
        <f>MASTER!B15</f>
        <v>0</v>
      </c>
      <c r="C14" s="1807">
        <f>MASTER!C15</f>
        <v>0</v>
      </c>
      <c r="D14" s="1066">
        <f>MASTER!F15</f>
        <v>0</v>
      </c>
      <c r="E14" s="1668" t="str">
        <f t="shared" si="1"/>
        <v>15 fnu</v>
      </c>
      <c r="F14" s="1669" t="str">
        <f t="shared" si="0"/>
        <v xml:space="preserve">tqykbZ 2022 </v>
      </c>
      <c r="G14" s="1666"/>
    </row>
    <row r="15" spans="1:10" s="19" customFormat="1" ht="24" customHeight="1">
      <c r="A15" s="1667">
        <v>8</v>
      </c>
      <c r="B15" s="1806">
        <f>MASTER!B16</f>
        <v>0</v>
      </c>
      <c r="C15" s="1807">
        <f>MASTER!C16</f>
        <v>0</v>
      </c>
      <c r="D15" s="1066">
        <f>MASTER!F16</f>
        <v>0</v>
      </c>
      <c r="E15" s="1668" t="str">
        <f t="shared" si="1"/>
        <v>15 fnu</v>
      </c>
      <c r="F15" s="1669" t="str">
        <f t="shared" si="0"/>
        <v xml:space="preserve">tqykbZ 2022 </v>
      </c>
      <c r="G15" s="1666"/>
    </row>
    <row r="16" spans="1:10" s="19" customFormat="1" ht="24" hidden="1" customHeight="1">
      <c r="A16" s="1667">
        <v>9</v>
      </c>
      <c r="B16" s="1806">
        <f>MASTER!B17</f>
        <v>0</v>
      </c>
      <c r="C16" s="1807">
        <f>MASTER!C17</f>
        <v>0</v>
      </c>
      <c r="D16" s="1066">
        <f>MASTER!F17</f>
        <v>0</v>
      </c>
      <c r="E16" s="1668" t="str">
        <f t="shared" si="1"/>
        <v>15 fnu</v>
      </c>
      <c r="F16" s="1669" t="str">
        <f t="shared" ref="F16:F26" si="2">F15</f>
        <v xml:space="preserve">tqykbZ 2022 </v>
      </c>
      <c r="G16" s="1666"/>
    </row>
    <row r="17" spans="1:7" s="19" customFormat="1" ht="24" hidden="1" customHeight="1">
      <c r="A17" s="1667">
        <v>10</v>
      </c>
      <c r="B17" s="1806">
        <f>MASTER!B18</f>
        <v>0</v>
      </c>
      <c r="C17" s="1807">
        <f>MASTER!C18</f>
        <v>0</v>
      </c>
      <c r="D17" s="1066">
        <f>MASTER!F18</f>
        <v>0</v>
      </c>
      <c r="E17" s="1668" t="str">
        <f t="shared" si="1"/>
        <v>15 fnu</v>
      </c>
      <c r="F17" s="1669" t="str">
        <f t="shared" si="2"/>
        <v xml:space="preserve">tqykbZ 2022 </v>
      </c>
      <c r="G17" s="1666"/>
    </row>
    <row r="18" spans="1:7" s="19" customFormat="1" ht="24" hidden="1" customHeight="1">
      <c r="A18" s="1667">
        <v>11</v>
      </c>
      <c r="B18" s="1806">
        <f>MASTER!B19</f>
        <v>0</v>
      </c>
      <c r="C18" s="1807">
        <f>MASTER!C19</f>
        <v>0</v>
      </c>
      <c r="D18" s="1066">
        <f>MASTER!F19</f>
        <v>0</v>
      </c>
      <c r="E18" s="1668" t="str">
        <f t="shared" si="1"/>
        <v>15 fnu</v>
      </c>
      <c r="F18" s="1669" t="str">
        <f t="shared" si="2"/>
        <v xml:space="preserve">tqykbZ 2022 </v>
      </c>
      <c r="G18" s="1666"/>
    </row>
    <row r="19" spans="1:7" s="19" customFormat="1" ht="24" hidden="1" customHeight="1">
      <c r="A19" s="1667">
        <v>12</v>
      </c>
      <c r="B19" s="1806">
        <f>MASTER!B20</f>
        <v>0</v>
      </c>
      <c r="C19" s="1807">
        <f>MASTER!C20</f>
        <v>0</v>
      </c>
      <c r="D19" s="1066">
        <f>MASTER!F20</f>
        <v>0</v>
      </c>
      <c r="E19" s="1668" t="str">
        <f t="shared" si="1"/>
        <v>15 fnu</v>
      </c>
      <c r="F19" s="1669" t="str">
        <f t="shared" si="2"/>
        <v xml:space="preserve">tqykbZ 2022 </v>
      </c>
      <c r="G19" s="1666"/>
    </row>
    <row r="20" spans="1:7" s="19" customFormat="1" ht="24" hidden="1" customHeight="1">
      <c r="A20" s="1667">
        <v>13</v>
      </c>
      <c r="B20" s="1806">
        <f>MASTER!B21</f>
        <v>0</v>
      </c>
      <c r="C20" s="1807">
        <f>MASTER!C21</f>
        <v>0</v>
      </c>
      <c r="D20" s="1066">
        <f>MASTER!F21</f>
        <v>0</v>
      </c>
      <c r="E20" s="1668" t="str">
        <f t="shared" si="1"/>
        <v>15 fnu</v>
      </c>
      <c r="F20" s="1669" t="str">
        <f t="shared" si="2"/>
        <v xml:space="preserve">tqykbZ 2022 </v>
      </c>
      <c r="G20" s="1666"/>
    </row>
    <row r="21" spans="1:7" s="19" customFormat="1" ht="24" hidden="1" customHeight="1">
      <c r="A21" s="1667">
        <v>14</v>
      </c>
      <c r="B21" s="1806">
        <f>MASTER!B22</f>
        <v>0</v>
      </c>
      <c r="C21" s="1807">
        <f>MASTER!C22</f>
        <v>0</v>
      </c>
      <c r="D21" s="1066">
        <f>MASTER!F22</f>
        <v>0</v>
      </c>
      <c r="E21" s="1668" t="str">
        <f t="shared" si="1"/>
        <v>15 fnu</v>
      </c>
      <c r="F21" s="1669" t="str">
        <f t="shared" si="2"/>
        <v xml:space="preserve">tqykbZ 2022 </v>
      </c>
      <c r="G21" s="1666"/>
    </row>
    <row r="22" spans="1:7" s="19" customFormat="1" ht="24" hidden="1" customHeight="1">
      <c r="A22" s="1667">
        <v>15</v>
      </c>
      <c r="B22" s="1806">
        <f>MASTER!B23</f>
        <v>0</v>
      </c>
      <c r="C22" s="1807">
        <f>MASTER!C23</f>
        <v>0</v>
      </c>
      <c r="D22" s="1066">
        <f>MASTER!F23</f>
        <v>0</v>
      </c>
      <c r="E22" s="1668" t="str">
        <f t="shared" si="1"/>
        <v>15 fnu</v>
      </c>
      <c r="F22" s="1669" t="str">
        <f t="shared" si="2"/>
        <v xml:space="preserve">tqykbZ 2022 </v>
      </c>
      <c r="G22" s="1666"/>
    </row>
    <row r="23" spans="1:7" s="19" customFormat="1" ht="24" hidden="1" customHeight="1">
      <c r="A23" s="1667">
        <v>16</v>
      </c>
      <c r="B23" s="1806">
        <f>MASTER!B24</f>
        <v>0</v>
      </c>
      <c r="C23" s="1807">
        <f>MASTER!C24</f>
        <v>0</v>
      </c>
      <c r="D23" s="1066">
        <f>MASTER!F24</f>
        <v>0</v>
      </c>
      <c r="E23" s="1668" t="str">
        <f t="shared" si="1"/>
        <v>15 fnu</v>
      </c>
      <c r="F23" s="1669" t="str">
        <f t="shared" si="2"/>
        <v xml:space="preserve">tqykbZ 2022 </v>
      </c>
      <c r="G23" s="1666"/>
    </row>
    <row r="24" spans="1:7" s="19" customFormat="1" ht="24" hidden="1" customHeight="1">
      <c r="A24" s="1667">
        <v>17</v>
      </c>
      <c r="B24" s="1806">
        <f>MASTER!B25</f>
        <v>0</v>
      </c>
      <c r="C24" s="1807">
        <f>MASTER!C25</f>
        <v>0</v>
      </c>
      <c r="D24" s="1066">
        <f>MASTER!F25</f>
        <v>0</v>
      </c>
      <c r="E24" s="1668" t="str">
        <f t="shared" si="1"/>
        <v>15 fnu</v>
      </c>
      <c r="F24" s="1669" t="str">
        <f t="shared" si="2"/>
        <v xml:space="preserve">tqykbZ 2022 </v>
      </c>
      <c r="G24" s="1666"/>
    </row>
    <row r="25" spans="1:7" s="19" customFormat="1" ht="24" hidden="1" customHeight="1">
      <c r="A25" s="1667">
        <v>18</v>
      </c>
      <c r="B25" s="1806">
        <f>MASTER!B26</f>
        <v>0</v>
      </c>
      <c r="C25" s="1807">
        <f>MASTER!C26</f>
        <v>0</v>
      </c>
      <c r="D25" s="1066">
        <f>MASTER!F26</f>
        <v>0</v>
      </c>
      <c r="E25" s="1668" t="str">
        <f t="shared" si="1"/>
        <v>15 fnu</v>
      </c>
      <c r="F25" s="1669" t="str">
        <f t="shared" si="2"/>
        <v xml:space="preserve">tqykbZ 2022 </v>
      </c>
      <c r="G25" s="1666"/>
    </row>
    <row r="26" spans="1:7" s="19" customFormat="1" ht="24" hidden="1" customHeight="1">
      <c r="A26" s="1667">
        <v>19</v>
      </c>
      <c r="B26" s="1806">
        <f>MASTER!B27</f>
        <v>0</v>
      </c>
      <c r="C26" s="1807">
        <f>MASTER!C27</f>
        <v>0</v>
      </c>
      <c r="D26" s="1066">
        <f>MASTER!F27</f>
        <v>0</v>
      </c>
      <c r="E26" s="1668" t="str">
        <f t="shared" si="1"/>
        <v>15 fnu</v>
      </c>
      <c r="F26" s="1669" t="str">
        <f t="shared" si="2"/>
        <v xml:space="preserve">tqykbZ 2022 </v>
      </c>
      <c r="G26" s="1666"/>
    </row>
    <row r="27" spans="1:7" s="19" customFormat="1" ht="24" hidden="1" customHeight="1">
      <c r="A27" s="1667">
        <v>20</v>
      </c>
      <c r="B27" s="1806">
        <f>MASTER!B28</f>
        <v>0</v>
      </c>
      <c r="C27" s="1807">
        <f>MASTER!C28</f>
        <v>0</v>
      </c>
      <c r="D27" s="1066">
        <f>MASTER!F28</f>
        <v>0</v>
      </c>
      <c r="E27" s="1668" t="str">
        <f t="shared" ref="E27:E38" si="3">E26</f>
        <v>15 fnu</v>
      </c>
      <c r="F27" s="1669" t="str">
        <f t="shared" ref="F27:F38" si="4">F26</f>
        <v xml:space="preserve">tqykbZ 2022 </v>
      </c>
      <c r="G27" s="1666"/>
    </row>
    <row r="28" spans="1:7" s="19" customFormat="1" ht="24" hidden="1" customHeight="1">
      <c r="A28" s="1667">
        <v>21</v>
      </c>
      <c r="B28" s="1806">
        <f>MASTER!B29</f>
        <v>0</v>
      </c>
      <c r="C28" s="1807">
        <f>MASTER!C29</f>
        <v>0</v>
      </c>
      <c r="D28" s="1066">
        <f>MASTER!F29</f>
        <v>0</v>
      </c>
      <c r="E28" s="1668" t="str">
        <f t="shared" si="3"/>
        <v>15 fnu</v>
      </c>
      <c r="F28" s="1669" t="str">
        <f t="shared" si="4"/>
        <v xml:space="preserve">tqykbZ 2022 </v>
      </c>
      <c r="G28" s="1666"/>
    </row>
    <row r="29" spans="1:7" s="19" customFormat="1" ht="24" hidden="1" customHeight="1">
      <c r="A29" s="1667">
        <v>22</v>
      </c>
      <c r="B29" s="1806">
        <f>MASTER!B30</f>
        <v>0</v>
      </c>
      <c r="C29" s="1807">
        <f>MASTER!C30</f>
        <v>0</v>
      </c>
      <c r="D29" s="1066">
        <f>MASTER!F30</f>
        <v>0</v>
      </c>
      <c r="E29" s="1668" t="str">
        <f t="shared" si="3"/>
        <v>15 fnu</v>
      </c>
      <c r="F29" s="1669" t="str">
        <f t="shared" si="4"/>
        <v xml:space="preserve">tqykbZ 2022 </v>
      </c>
      <c r="G29" s="1666"/>
    </row>
    <row r="30" spans="1:7" s="19" customFormat="1" ht="24" hidden="1" customHeight="1">
      <c r="A30" s="1667">
        <v>23</v>
      </c>
      <c r="B30" s="1806">
        <f>MASTER!B31</f>
        <v>0</v>
      </c>
      <c r="C30" s="1807">
        <f>MASTER!C31</f>
        <v>0</v>
      </c>
      <c r="D30" s="1066">
        <f>MASTER!F31</f>
        <v>0</v>
      </c>
      <c r="E30" s="1668" t="str">
        <f t="shared" si="3"/>
        <v>15 fnu</v>
      </c>
      <c r="F30" s="1669" t="str">
        <f t="shared" si="4"/>
        <v xml:space="preserve">tqykbZ 2022 </v>
      </c>
      <c r="G30" s="1666"/>
    </row>
    <row r="31" spans="1:7" s="19" customFormat="1" ht="24" hidden="1" customHeight="1">
      <c r="A31" s="1667">
        <v>24</v>
      </c>
      <c r="B31" s="1806">
        <f>MASTER!B32</f>
        <v>0</v>
      </c>
      <c r="C31" s="1807">
        <f>MASTER!C32</f>
        <v>0</v>
      </c>
      <c r="D31" s="1066">
        <f>MASTER!F32</f>
        <v>0</v>
      </c>
      <c r="E31" s="1668" t="str">
        <f t="shared" si="3"/>
        <v>15 fnu</v>
      </c>
      <c r="F31" s="1669" t="str">
        <f t="shared" si="4"/>
        <v xml:space="preserve">tqykbZ 2022 </v>
      </c>
      <c r="G31" s="1666"/>
    </row>
    <row r="32" spans="1:7" s="19" customFormat="1" ht="24" hidden="1" customHeight="1">
      <c r="A32" s="1667">
        <v>25</v>
      </c>
      <c r="B32" s="1806">
        <f>MASTER!B33</f>
        <v>0</v>
      </c>
      <c r="C32" s="1807">
        <f>MASTER!C33</f>
        <v>0</v>
      </c>
      <c r="D32" s="1066">
        <f>MASTER!F33</f>
        <v>0</v>
      </c>
      <c r="E32" s="1668" t="str">
        <f t="shared" si="3"/>
        <v>15 fnu</v>
      </c>
      <c r="F32" s="1669" t="str">
        <f t="shared" si="4"/>
        <v xml:space="preserve">tqykbZ 2022 </v>
      </c>
      <c r="G32" s="1666"/>
    </row>
    <row r="33" spans="1:7" s="19" customFormat="1" ht="24" hidden="1" customHeight="1">
      <c r="A33" s="1667">
        <v>26</v>
      </c>
      <c r="B33" s="1806">
        <f>MASTER!B34</f>
        <v>0</v>
      </c>
      <c r="C33" s="1807">
        <f>MASTER!C34</f>
        <v>0</v>
      </c>
      <c r="D33" s="1066">
        <f>MASTER!F34</f>
        <v>0</v>
      </c>
      <c r="E33" s="1668" t="str">
        <f t="shared" si="3"/>
        <v>15 fnu</v>
      </c>
      <c r="F33" s="1669" t="str">
        <f t="shared" si="4"/>
        <v xml:space="preserve">tqykbZ 2022 </v>
      </c>
      <c r="G33" s="1666"/>
    </row>
    <row r="34" spans="1:7" s="19" customFormat="1" ht="24" hidden="1" customHeight="1">
      <c r="A34" s="1667">
        <v>27</v>
      </c>
      <c r="B34" s="1806">
        <f>MASTER!B35</f>
        <v>0</v>
      </c>
      <c r="C34" s="1807">
        <f>MASTER!C35</f>
        <v>0</v>
      </c>
      <c r="D34" s="1066">
        <f>MASTER!F35</f>
        <v>0</v>
      </c>
      <c r="E34" s="1668" t="str">
        <f t="shared" si="3"/>
        <v>15 fnu</v>
      </c>
      <c r="F34" s="1669" t="str">
        <f t="shared" si="4"/>
        <v xml:space="preserve">tqykbZ 2022 </v>
      </c>
      <c r="G34" s="1666"/>
    </row>
    <row r="35" spans="1:7" s="19" customFormat="1" ht="24" hidden="1" customHeight="1">
      <c r="A35" s="1667">
        <v>28</v>
      </c>
      <c r="B35" s="1806">
        <f>MASTER!B36</f>
        <v>0</v>
      </c>
      <c r="C35" s="1807">
        <f>MASTER!C36</f>
        <v>0</v>
      </c>
      <c r="D35" s="1066">
        <f>MASTER!F36</f>
        <v>0</v>
      </c>
      <c r="E35" s="1668" t="str">
        <f t="shared" si="3"/>
        <v>15 fnu</v>
      </c>
      <c r="F35" s="1669" t="str">
        <f t="shared" si="4"/>
        <v xml:space="preserve">tqykbZ 2022 </v>
      </c>
      <c r="G35" s="1666"/>
    </row>
    <row r="36" spans="1:7" s="19" customFormat="1" ht="24" hidden="1" customHeight="1">
      <c r="A36" s="1667">
        <v>29</v>
      </c>
      <c r="B36" s="1806">
        <f>MASTER!B37</f>
        <v>0</v>
      </c>
      <c r="C36" s="1807">
        <f>MASTER!C37</f>
        <v>0</v>
      </c>
      <c r="D36" s="1066">
        <f>MASTER!F37</f>
        <v>0</v>
      </c>
      <c r="E36" s="1668" t="str">
        <f t="shared" si="3"/>
        <v>15 fnu</v>
      </c>
      <c r="F36" s="1669" t="str">
        <f t="shared" si="4"/>
        <v xml:space="preserve">tqykbZ 2022 </v>
      </c>
      <c r="G36" s="1666"/>
    </row>
    <row r="37" spans="1:7" s="19" customFormat="1" ht="24" hidden="1" customHeight="1">
      <c r="A37" s="1667">
        <v>30</v>
      </c>
      <c r="B37" s="1806">
        <f>MASTER!B38</f>
        <v>0</v>
      </c>
      <c r="C37" s="1807">
        <f>MASTER!C38</f>
        <v>0</v>
      </c>
      <c r="D37" s="1066">
        <f>MASTER!F38</f>
        <v>0</v>
      </c>
      <c r="E37" s="1668" t="str">
        <f t="shared" si="3"/>
        <v>15 fnu</v>
      </c>
      <c r="F37" s="1669" t="str">
        <f t="shared" si="4"/>
        <v xml:space="preserve">tqykbZ 2022 </v>
      </c>
      <c r="G37" s="1666"/>
    </row>
    <row r="38" spans="1:7" s="19" customFormat="1" ht="24" hidden="1" customHeight="1">
      <c r="A38" s="1667">
        <v>31</v>
      </c>
      <c r="B38" s="1806">
        <f>MASTER!B39</f>
        <v>0</v>
      </c>
      <c r="C38" s="1807">
        <f>MASTER!C39</f>
        <v>0</v>
      </c>
      <c r="D38" s="1066">
        <f>MASTER!F39</f>
        <v>0</v>
      </c>
      <c r="E38" s="1668" t="str">
        <f t="shared" si="3"/>
        <v>15 fnu</v>
      </c>
      <c r="F38" s="1669" t="str">
        <f t="shared" si="4"/>
        <v xml:space="preserve">tqykbZ 2022 </v>
      </c>
      <c r="G38" s="1666"/>
    </row>
    <row r="39" spans="1:7" s="19" customFormat="1" ht="16.5" customHeight="1">
      <c r="A39" s="322"/>
      <c r="B39" s="323"/>
      <c r="C39" s="324"/>
      <c r="D39" s="325"/>
      <c r="E39" s="326"/>
      <c r="F39" s="326"/>
      <c r="G39" s="327"/>
    </row>
    <row r="40" spans="1:7" s="19" customFormat="1" ht="16.5" customHeight="1">
      <c r="A40" s="322"/>
      <c r="B40" s="323"/>
      <c r="C40" s="324"/>
      <c r="D40" s="325"/>
      <c r="E40" s="17"/>
      <c r="F40" s="17"/>
      <c r="G40" s="328"/>
    </row>
    <row r="41" spans="1:7" s="19" customFormat="1" ht="17.100000000000001" customHeight="1">
      <c r="A41" s="322"/>
      <c r="B41" s="323"/>
      <c r="C41" s="324"/>
      <c r="D41" s="3096" t="str">
        <f>MASTER!C2</f>
        <v>iz/kkukpk;Z</v>
      </c>
      <c r="E41" s="3096"/>
      <c r="F41" s="3096"/>
      <c r="G41" s="328"/>
    </row>
    <row r="42" spans="1:7" s="19" customFormat="1" ht="17.100000000000001" customHeight="1">
      <c r="A42" s="322"/>
      <c r="B42" s="323"/>
      <c r="C42" s="324"/>
      <c r="D42" s="3096" t="str">
        <f>MASTER!C3</f>
        <v xml:space="preserve">ftyk </v>
      </c>
      <c r="E42" s="3096"/>
      <c r="F42" s="3096"/>
      <c r="G42" s="328"/>
    </row>
    <row r="43" spans="1:7" ht="14.25" customHeight="1">
      <c r="A43" s="139"/>
      <c r="B43" s="139"/>
      <c r="C43" s="139"/>
      <c r="D43" s="3096" t="str">
        <f>MASTER!C4</f>
        <v>jkt ¼ jktLFkku ½</v>
      </c>
      <c r="E43" s="3096"/>
      <c r="F43" s="3096"/>
      <c r="G43" s="189"/>
    </row>
    <row r="44" spans="1:7" ht="18.95" customHeight="1">
      <c r="A44" s="3098" t="s">
        <v>4461</v>
      </c>
      <c r="B44" s="3098"/>
      <c r="C44" s="3098"/>
      <c r="D44" s="3098"/>
      <c r="E44" s="3098"/>
      <c r="F44" s="3098"/>
      <c r="G44" s="3098"/>
    </row>
    <row r="45" spans="1:7" ht="18.95" customHeight="1">
      <c r="A45" s="129" t="s">
        <v>695</v>
      </c>
      <c r="B45" s="129"/>
      <c r="C45" s="129"/>
      <c r="D45" s="129"/>
      <c r="E45" s="129"/>
      <c r="F45" s="129"/>
      <c r="G45" s="129"/>
    </row>
    <row r="46" spans="1:7" ht="18.95" customHeight="1">
      <c r="A46" s="129">
        <v>1</v>
      </c>
      <c r="B46" s="129" t="s">
        <v>1370</v>
      </c>
      <c r="C46" s="852" t="str">
        <f>MASTER!H5</f>
        <v>jkt ¼ jktLFkku ½</v>
      </c>
      <c r="D46" s="851"/>
      <c r="E46" s="129"/>
      <c r="F46" s="129"/>
      <c r="G46" s="129"/>
    </row>
    <row r="47" spans="1:7" ht="18.95" customHeight="1">
      <c r="A47" s="129">
        <v>2</v>
      </c>
      <c r="B47" s="129" t="s">
        <v>696</v>
      </c>
      <c r="C47" s="129"/>
      <c r="D47" s="129"/>
      <c r="E47" s="129"/>
      <c r="F47" s="129"/>
      <c r="G47" s="129"/>
    </row>
    <row r="48" spans="1:7" ht="18.95" customHeight="1">
      <c r="A48" s="129">
        <v>3</v>
      </c>
      <c r="B48" s="129" t="s">
        <v>697</v>
      </c>
      <c r="C48" s="129"/>
      <c r="D48" s="129"/>
      <c r="E48" s="129"/>
      <c r="F48" s="129"/>
      <c r="G48" s="129"/>
    </row>
    <row r="49" spans="1:7" ht="18.95" customHeight="1">
      <c r="A49" s="129">
        <v>4</v>
      </c>
      <c r="B49" s="129" t="s">
        <v>698</v>
      </c>
      <c r="C49" s="129"/>
      <c r="D49" s="129"/>
      <c r="E49" s="129"/>
      <c r="F49" s="129"/>
      <c r="G49" s="129"/>
    </row>
    <row r="50" spans="1:7" s="139" customFormat="1" ht="18" customHeight="1">
      <c r="A50" s="129"/>
      <c r="B50" s="129"/>
      <c r="C50" s="129"/>
      <c r="D50" s="129"/>
      <c r="E50" s="129"/>
      <c r="F50" s="129"/>
      <c r="G50" s="129"/>
    </row>
    <row r="51" spans="1:7" ht="13.5" customHeight="1">
      <c r="A51" s="129"/>
      <c r="B51" s="129"/>
      <c r="C51" s="129"/>
      <c r="D51" s="3097" t="str">
        <f>D41</f>
        <v>iz/kkukpk;Z</v>
      </c>
      <c r="E51" s="3097"/>
      <c r="F51" s="3097"/>
      <c r="G51" s="20"/>
    </row>
    <row r="52" spans="1:7" ht="17.100000000000001" customHeight="1">
      <c r="A52" s="129"/>
      <c r="B52" s="129"/>
      <c r="C52" s="129"/>
      <c r="D52" s="3097" t="str">
        <f>D42</f>
        <v xml:space="preserve">ftyk </v>
      </c>
      <c r="E52" s="3097"/>
      <c r="F52" s="3097"/>
      <c r="G52" s="20"/>
    </row>
    <row r="53" spans="1:7" ht="17.100000000000001" customHeight="1">
      <c r="A53" s="139"/>
      <c r="B53" s="139"/>
      <c r="C53" s="139"/>
      <c r="D53" s="3097" t="str">
        <f>D43</f>
        <v>jkt ¼ jktLFkku ½</v>
      </c>
      <c r="E53" s="3097"/>
      <c r="F53" s="3097"/>
      <c r="G53" s="20"/>
    </row>
  </sheetData>
  <sheetProtection password="A581" sheet="1" objects="1" scenarios="1" formatCells="0" formatColumns="0" formatRows="0" insertColumns="0" insertRows="0" insertHyperlinks="0" deleteColumns="0" deleteRows="0" selectLockedCells="1" sort="0" autoFilter="0" pivotTables="0"/>
  <mergeCells count="13">
    <mergeCell ref="A1:G1"/>
    <mergeCell ref="A2:G2"/>
    <mergeCell ref="A3:G3"/>
    <mergeCell ref="A5:G5"/>
    <mergeCell ref="A4:B4"/>
    <mergeCell ref="I4:J4"/>
    <mergeCell ref="D43:F43"/>
    <mergeCell ref="D51:F51"/>
    <mergeCell ref="D52:F52"/>
    <mergeCell ref="D53:F53"/>
    <mergeCell ref="A44:G44"/>
    <mergeCell ref="D41:F41"/>
    <mergeCell ref="D42:F42"/>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104.xml><?xml version="1.0" encoding="utf-8"?>
<worksheet xmlns="http://schemas.openxmlformats.org/spreadsheetml/2006/main" xmlns:r="http://schemas.openxmlformats.org/officeDocument/2006/relationships">
  <sheetPr codeName="Sheet32">
    <tabColor rgb="FF7030A0"/>
  </sheetPr>
  <dimension ref="A1:F44"/>
  <sheetViews>
    <sheetView workbookViewId="0">
      <selection activeCell="A2" sqref="A2:F2"/>
    </sheetView>
  </sheetViews>
  <sheetFormatPr defaultRowHeight="12.75"/>
  <cols>
    <col min="1" max="1" width="8.42578125" customWidth="1"/>
    <col min="2" max="2" width="26.28515625" customWidth="1"/>
    <col min="3" max="3" width="20.5703125" customWidth="1"/>
    <col min="4" max="4" width="11.7109375" customWidth="1"/>
    <col min="5" max="5" width="13.7109375" customWidth="1"/>
    <col min="6" max="6" width="14.5703125" customWidth="1"/>
  </cols>
  <sheetData>
    <row r="1" spans="1:6" ht="23.25">
      <c r="A1" s="3072" t="str">
        <f>MASTER!C1</f>
        <v>ftyk f'k{kk vf/kdkjh</v>
      </c>
      <c r="B1" s="3072"/>
      <c r="C1" s="3072"/>
      <c r="D1" s="3072"/>
      <c r="E1" s="3072"/>
      <c r="F1" s="3072"/>
    </row>
    <row r="2" spans="1:6" ht="20.25">
      <c r="A2" s="3107" t="s">
        <v>4435</v>
      </c>
      <c r="B2" s="3107"/>
      <c r="C2" s="3107"/>
      <c r="D2" s="3107"/>
      <c r="E2" s="3107"/>
      <c r="F2" s="3107"/>
    </row>
    <row r="3" spans="1:6" ht="23.25">
      <c r="A3" s="3105" t="s">
        <v>436</v>
      </c>
      <c r="B3" s="3105"/>
      <c r="C3" s="3105"/>
      <c r="D3" s="3105"/>
      <c r="E3" s="3105"/>
      <c r="F3" s="3105"/>
    </row>
    <row r="4" spans="1:6" s="139" customFormat="1" ht="82.5" customHeight="1">
      <c r="A4" s="3108" t="s">
        <v>4354</v>
      </c>
      <c r="B4" s="3108"/>
      <c r="C4" s="3108"/>
      <c r="D4" s="3108"/>
      <c r="E4" s="3108"/>
      <c r="F4" s="3108"/>
    </row>
    <row r="5" spans="1:6" ht="62.25" customHeight="1">
      <c r="A5" s="1968" t="s">
        <v>699</v>
      </c>
      <c r="B5" s="1968" t="s">
        <v>705</v>
      </c>
      <c r="C5" s="1968" t="s">
        <v>7</v>
      </c>
      <c r="D5" s="1969" t="s">
        <v>4337</v>
      </c>
      <c r="E5" s="1970" t="s">
        <v>706</v>
      </c>
      <c r="F5" s="1968" t="s">
        <v>707</v>
      </c>
    </row>
    <row r="6" spans="1:6" ht="20.100000000000001" customHeight="1">
      <c r="A6" s="901">
        <v>1</v>
      </c>
      <c r="B6" s="900" t="str">
        <f>MASTER!B8</f>
        <v>Jh Hkxorh yky luk&lt;;</v>
      </c>
      <c r="C6" s="1971" t="str">
        <f>MASTER!C8</f>
        <v>अतिरिक्त प्रशासनिक अधिकारी</v>
      </c>
      <c r="D6" s="901">
        <f>MASTER!F8</f>
        <v>60700</v>
      </c>
      <c r="E6" s="1972" t="str">
        <f>MASTER!E8</f>
        <v>L - 11</v>
      </c>
      <c r="F6" s="904">
        <v>6774</v>
      </c>
    </row>
    <row r="7" spans="1:6" ht="20.100000000000001" customHeight="1">
      <c r="A7" s="901">
        <v>2</v>
      </c>
      <c r="B7" s="900">
        <f>MASTER!B9</f>
        <v>0</v>
      </c>
      <c r="C7" s="1971">
        <f>MASTER!C9</f>
        <v>0</v>
      </c>
      <c r="D7" s="901">
        <f>MASTER!F9</f>
        <v>0</v>
      </c>
      <c r="E7" s="1972">
        <f>MASTER!E9</f>
        <v>0</v>
      </c>
      <c r="F7" s="904">
        <v>6774</v>
      </c>
    </row>
    <row r="8" spans="1:6" ht="20.100000000000001" customHeight="1">
      <c r="A8" s="901">
        <v>3</v>
      </c>
      <c r="B8" s="900">
        <f>MASTER!B10</f>
        <v>0</v>
      </c>
      <c r="C8" s="1971">
        <f>MASTER!C10</f>
        <v>0</v>
      </c>
      <c r="D8" s="901">
        <f>MASTER!F10</f>
        <v>0</v>
      </c>
      <c r="E8" s="1972">
        <f>MASTER!E10</f>
        <v>0</v>
      </c>
      <c r="F8" s="904">
        <v>6774</v>
      </c>
    </row>
    <row r="9" spans="1:6" ht="20.100000000000001" customHeight="1">
      <c r="A9" s="901">
        <v>4</v>
      </c>
      <c r="B9" s="900">
        <f>MASTER!B11</f>
        <v>0</v>
      </c>
      <c r="C9" s="1971">
        <f>MASTER!C11</f>
        <v>0</v>
      </c>
      <c r="D9" s="901">
        <f>MASTER!F11</f>
        <v>0</v>
      </c>
      <c r="E9" s="1972">
        <f>MASTER!E11</f>
        <v>0</v>
      </c>
      <c r="F9" s="904">
        <v>6774</v>
      </c>
    </row>
    <row r="10" spans="1:6" ht="20.100000000000001" customHeight="1">
      <c r="A10" s="901">
        <v>5</v>
      </c>
      <c r="B10" s="900">
        <f>MASTER!B12</f>
        <v>0</v>
      </c>
      <c r="C10" s="1971">
        <f>MASTER!C12</f>
        <v>0</v>
      </c>
      <c r="D10" s="901">
        <f>MASTER!F12</f>
        <v>0</v>
      </c>
      <c r="E10" s="1972">
        <f>MASTER!E12</f>
        <v>0</v>
      </c>
      <c r="F10" s="904">
        <v>6774</v>
      </c>
    </row>
    <row r="11" spans="1:6" ht="20.100000000000001" customHeight="1">
      <c r="A11" s="901">
        <v>6</v>
      </c>
      <c r="B11" s="900">
        <f>MASTER!B13</f>
        <v>0</v>
      </c>
      <c r="C11" s="1971">
        <f>MASTER!C13</f>
        <v>0</v>
      </c>
      <c r="D11" s="901">
        <f>MASTER!F13</f>
        <v>0</v>
      </c>
      <c r="E11" s="1972">
        <f>MASTER!E13</f>
        <v>0</v>
      </c>
      <c r="F11" s="904">
        <v>6774</v>
      </c>
    </row>
    <row r="12" spans="1:6" ht="20.100000000000001" customHeight="1">
      <c r="A12" s="901">
        <v>7</v>
      </c>
      <c r="B12" s="900">
        <f>MASTER!B14</f>
        <v>0</v>
      </c>
      <c r="C12" s="1971">
        <f>MASTER!C14</f>
        <v>0</v>
      </c>
      <c r="D12" s="901">
        <f>MASTER!F14</f>
        <v>0</v>
      </c>
      <c r="E12" s="1972">
        <f>MASTER!E14</f>
        <v>0</v>
      </c>
      <c r="F12" s="904">
        <v>6774</v>
      </c>
    </row>
    <row r="13" spans="1:6" ht="20.100000000000001" customHeight="1">
      <c r="A13" s="901">
        <v>8</v>
      </c>
      <c r="B13" s="900">
        <f>MASTER!B15</f>
        <v>0</v>
      </c>
      <c r="C13" s="1971">
        <f>MASTER!C15</f>
        <v>0</v>
      </c>
      <c r="D13" s="901">
        <f>MASTER!F15</f>
        <v>0</v>
      </c>
      <c r="E13" s="1972">
        <f>MASTER!E15</f>
        <v>0</v>
      </c>
      <c r="F13" s="904">
        <v>6774</v>
      </c>
    </row>
    <row r="14" spans="1:6" ht="20.100000000000001" customHeight="1">
      <c r="A14" s="901">
        <v>9</v>
      </c>
      <c r="B14" s="900">
        <f>MASTER!B16</f>
        <v>0</v>
      </c>
      <c r="C14" s="1971">
        <f>MASTER!C16</f>
        <v>0</v>
      </c>
      <c r="D14" s="901">
        <f>MASTER!F16</f>
        <v>0</v>
      </c>
      <c r="E14" s="1972">
        <f>MASTER!E16</f>
        <v>0</v>
      </c>
      <c r="F14" s="904">
        <v>6774</v>
      </c>
    </row>
    <row r="15" spans="1:6" ht="20.100000000000001" customHeight="1">
      <c r="A15" s="901">
        <v>10</v>
      </c>
      <c r="B15" s="900">
        <f>MASTER!B17</f>
        <v>0</v>
      </c>
      <c r="C15" s="1971">
        <f>MASTER!C17</f>
        <v>0</v>
      </c>
      <c r="D15" s="901">
        <f>MASTER!F17</f>
        <v>0</v>
      </c>
      <c r="E15" s="1972">
        <f>MASTER!E17</f>
        <v>0</v>
      </c>
      <c r="F15" s="904">
        <v>6774</v>
      </c>
    </row>
    <row r="16" spans="1:6" ht="20.100000000000001" customHeight="1">
      <c r="A16" s="901">
        <v>11</v>
      </c>
      <c r="B16" s="900">
        <f>MASTER!B18</f>
        <v>0</v>
      </c>
      <c r="C16" s="1971">
        <f>MASTER!C18</f>
        <v>0</v>
      </c>
      <c r="D16" s="901">
        <f>MASTER!F18</f>
        <v>0</v>
      </c>
      <c r="E16" s="1972">
        <f>MASTER!E18</f>
        <v>0</v>
      </c>
      <c r="F16" s="904">
        <v>6774</v>
      </c>
    </row>
    <row r="17" spans="1:6" ht="20.100000000000001" customHeight="1">
      <c r="A17" s="901">
        <v>12</v>
      </c>
      <c r="B17" s="900">
        <f>MASTER!B19</f>
        <v>0</v>
      </c>
      <c r="C17" s="1971">
        <f>MASTER!C19</f>
        <v>0</v>
      </c>
      <c r="D17" s="901">
        <f>MASTER!F19</f>
        <v>0</v>
      </c>
      <c r="E17" s="1972">
        <f>MASTER!E19</f>
        <v>0</v>
      </c>
      <c r="F17" s="904">
        <v>6774</v>
      </c>
    </row>
    <row r="18" spans="1:6" ht="20.100000000000001" customHeight="1">
      <c r="A18" s="901">
        <v>13</v>
      </c>
      <c r="B18" s="900">
        <f>MASTER!B20</f>
        <v>0</v>
      </c>
      <c r="C18" s="1971">
        <f>MASTER!C20</f>
        <v>0</v>
      </c>
      <c r="D18" s="901">
        <f>MASTER!F20</f>
        <v>0</v>
      </c>
      <c r="E18" s="1972">
        <f>MASTER!E20</f>
        <v>0</v>
      </c>
      <c r="F18" s="904">
        <v>6774</v>
      </c>
    </row>
    <row r="19" spans="1:6" ht="20.100000000000001" customHeight="1">
      <c r="A19" s="901">
        <v>14</v>
      </c>
      <c r="B19" s="900">
        <f>MASTER!B21</f>
        <v>0</v>
      </c>
      <c r="C19" s="1971">
        <f>MASTER!C21</f>
        <v>0</v>
      </c>
      <c r="D19" s="901">
        <f>MASTER!F21</f>
        <v>0</v>
      </c>
      <c r="E19" s="1972">
        <f>MASTER!E21</f>
        <v>0</v>
      </c>
      <c r="F19" s="904">
        <v>6774</v>
      </c>
    </row>
    <row r="20" spans="1:6" ht="20.100000000000001" customHeight="1">
      <c r="A20" s="900"/>
      <c r="B20" s="901" t="s">
        <v>708</v>
      </c>
      <c r="C20" s="900"/>
      <c r="D20" s="900"/>
      <c r="E20" s="904"/>
      <c r="F20" s="1973">
        <f>SUM(F6:F19)</f>
        <v>94836</v>
      </c>
    </row>
    <row r="21" spans="1:6" ht="20.100000000000001" customHeight="1">
      <c r="A21" s="870"/>
      <c r="B21" s="3106" t="s">
        <v>709</v>
      </c>
      <c r="C21" s="3106"/>
      <c r="D21" s="3106"/>
      <c r="E21" s="3106"/>
      <c r="F21" s="3106"/>
    </row>
    <row r="22" spans="1:6" ht="20.100000000000001" customHeight="1">
      <c r="A22" s="1974"/>
      <c r="B22" s="1975"/>
      <c r="C22" s="1975"/>
      <c r="D22" s="1975"/>
      <c r="E22" s="1975"/>
      <c r="F22" s="1975"/>
    </row>
    <row r="23" spans="1:6" s="139" customFormat="1" ht="20.100000000000001" customHeight="1">
      <c r="A23" s="1974"/>
      <c r="B23" s="1975"/>
      <c r="C23" s="1975"/>
      <c r="D23" s="3104" t="str">
        <f>MASTER!C2</f>
        <v>iz/kkukpk;Z</v>
      </c>
      <c r="E23" s="3104"/>
      <c r="F23" s="3104"/>
    </row>
    <row r="24" spans="1:6" ht="20.100000000000001" customHeight="1">
      <c r="A24" s="1976"/>
      <c r="B24" s="1976"/>
      <c r="C24" s="1976"/>
      <c r="D24" s="3104" t="str">
        <f>MASTER!C3</f>
        <v xml:space="preserve">ftyk </v>
      </c>
      <c r="E24" s="3104"/>
      <c r="F24" s="3104"/>
    </row>
    <row r="25" spans="1:6" ht="20.100000000000001" customHeight="1">
      <c r="A25" s="1976"/>
      <c r="B25" s="1976"/>
      <c r="C25" s="1976"/>
      <c r="D25" s="3104" t="str">
        <f>MASTER!C4</f>
        <v>jkt ¼ jktLFkku ½</v>
      </c>
      <c r="E25" s="3104"/>
      <c r="F25" s="3104"/>
    </row>
    <row r="26" spans="1:6" ht="20.100000000000001" customHeight="1">
      <c r="A26" s="1977" t="str">
        <f>A2</f>
        <v>Øekad %&amp; ftf'kizla@cwUnh@laLFkkiu@Qk&amp;7@2022&amp;2023@    fnaukd %&amp;17-05-2022</v>
      </c>
      <c r="B26" s="1977"/>
      <c r="C26" s="1977"/>
      <c r="D26" s="1977"/>
      <c r="E26" s="1977"/>
      <c r="F26" s="1977"/>
    </row>
    <row r="27" spans="1:6" ht="20.100000000000001" customHeight="1">
      <c r="A27" s="1974" t="s">
        <v>695</v>
      </c>
      <c r="B27" s="1974"/>
      <c r="C27" s="1974"/>
      <c r="D27" s="1974"/>
      <c r="E27" s="1974"/>
      <c r="F27" s="1974"/>
    </row>
    <row r="28" spans="1:6" ht="20.100000000000001" customHeight="1">
      <c r="A28" s="1974">
        <v>1</v>
      </c>
      <c r="B28" s="1974" t="s">
        <v>1446</v>
      </c>
      <c r="C28" s="1978" t="str">
        <f>MASTER!H5</f>
        <v>jkt ¼ jktLFkku ½</v>
      </c>
      <c r="D28" s="1979"/>
      <c r="E28" s="733"/>
      <c r="F28" s="1974"/>
    </row>
    <row r="29" spans="1:6" ht="20.100000000000001" customHeight="1">
      <c r="A29" s="1974">
        <v>2</v>
      </c>
      <c r="B29" s="1974" t="s">
        <v>710</v>
      </c>
      <c r="C29" s="1974"/>
      <c r="D29" s="1974"/>
      <c r="E29" s="1974"/>
      <c r="F29" s="1974"/>
    </row>
    <row r="30" spans="1:6" ht="20.100000000000001" customHeight="1">
      <c r="A30" s="1974">
        <v>3</v>
      </c>
      <c r="B30" s="1974" t="s">
        <v>697</v>
      </c>
      <c r="C30" s="1974"/>
      <c r="D30" s="1974"/>
      <c r="E30" s="1974"/>
      <c r="F30" s="1974"/>
    </row>
    <row r="31" spans="1:6" ht="20.100000000000001" customHeight="1">
      <c r="A31" s="1974">
        <v>4</v>
      </c>
      <c r="B31" s="1974" t="s">
        <v>698</v>
      </c>
      <c r="C31" s="1974"/>
      <c r="D31" s="1974"/>
      <c r="E31" s="1974"/>
      <c r="F31" s="1974"/>
    </row>
    <row r="32" spans="1:6" ht="20.100000000000001" customHeight="1">
      <c r="A32" s="1974"/>
      <c r="B32" s="1974"/>
      <c r="C32" s="1974"/>
      <c r="D32" s="3103" t="str">
        <f>D23</f>
        <v>iz/kkukpk;Z</v>
      </c>
      <c r="E32" s="3103"/>
      <c r="F32" s="3103"/>
    </row>
    <row r="33" spans="1:6" ht="20.100000000000001" customHeight="1">
      <c r="A33" s="1980"/>
      <c r="B33" s="1980"/>
      <c r="C33" s="1980"/>
      <c r="D33" s="3103" t="str">
        <f>D24</f>
        <v xml:space="preserve">ftyk </v>
      </c>
      <c r="E33" s="3103"/>
      <c r="F33" s="3103"/>
    </row>
    <row r="34" spans="1:6" ht="20.100000000000001" customHeight="1">
      <c r="A34" s="1980"/>
      <c r="B34" s="1980"/>
      <c r="C34" s="1980"/>
      <c r="D34" s="3103" t="str">
        <f>D25</f>
        <v>jkt ¼ jktLFkku ½</v>
      </c>
      <c r="E34" s="3103"/>
      <c r="F34" s="3103"/>
    </row>
    <row r="35" spans="1:6" ht="20.100000000000001" customHeight="1"/>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row r="42" spans="1:6" ht="20.100000000000001" customHeight="1"/>
    <row r="43" spans="1:6" ht="20.100000000000001" customHeight="1"/>
    <row r="44" spans="1:6" ht="20.100000000000001" customHeight="1"/>
  </sheetData>
  <sheetProtection sheet="1" formatCells="0" formatColumns="0" formatRows="0" insertColumns="0" insertRows="0" insertHyperlinks="0" deleteColumns="0" deleteRows="0" selectLockedCells="1" sort="0" autoFilter="0" pivotTables="0"/>
  <mergeCells count="11">
    <mergeCell ref="A1:F1"/>
    <mergeCell ref="A3:F3"/>
    <mergeCell ref="B21:F21"/>
    <mergeCell ref="D23:F23"/>
    <mergeCell ref="A2:F2"/>
    <mergeCell ref="A4:F4"/>
    <mergeCell ref="D34:F34"/>
    <mergeCell ref="D24:F24"/>
    <mergeCell ref="D32:F32"/>
    <mergeCell ref="D33:F33"/>
    <mergeCell ref="D25:F25"/>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05.xml><?xml version="1.0" encoding="utf-8"?>
<worksheet xmlns="http://schemas.openxmlformats.org/spreadsheetml/2006/main" xmlns:r="http://schemas.openxmlformats.org/officeDocument/2006/relationships">
  <sheetPr codeName="Sheet21">
    <tabColor rgb="FF7030A0"/>
  </sheetPr>
  <dimension ref="A1:F35"/>
  <sheetViews>
    <sheetView workbookViewId="0">
      <selection activeCell="A7" sqref="A7:F7"/>
    </sheetView>
  </sheetViews>
  <sheetFormatPr defaultRowHeight="12.75"/>
  <cols>
    <col min="1" max="1" width="15.42578125" customWidth="1"/>
    <col min="2" max="2" width="10.140625" customWidth="1"/>
    <col min="3" max="3" width="13.42578125" customWidth="1"/>
    <col min="4" max="4" width="16.5703125" customWidth="1"/>
    <col min="5" max="5" width="11.140625" customWidth="1"/>
    <col min="6" max="6" width="25.7109375" customWidth="1"/>
    <col min="7" max="7" width="7.5703125" customWidth="1"/>
  </cols>
  <sheetData>
    <row r="1" spans="1:6" ht="18.75">
      <c r="A1" s="2797" t="s">
        <v>1156</v>
      </c>
      <c r="B1" s="2797"/>
      <c r="C1" s="3109"/>
      <c r="D1" s="616">
        <v>1</v>
      </c>
    </row>
    <row r="3" spans="1:6" ht="20.25">
      <c r="A3" s="2752" t="str">
        <f>MASTER!C1</f>
        <v>ftyk f'k{kk vf/kdkjh</v>
      </c>
      <c r="B3" s="2752"/>
      <c r="C3" s="2752"/>
      <c r="D3" s="2752"/>
      <c r="E3" s="2752"/>
      <c r="F3" s="2752"/>
    </row>
    <row r="4" spans="1:6" ht="15.75">
      <c r="A4" s="1"/>
      <c r="B4" s="1"/>
      <c r="C4" s="1"/>
      <c r="D4" s="1"/>
      <c r="E4" s="1"/>
      <c r="F4" s="1"/>
    </row>
    <row r="5" spans="1:6" ht="20.25">
      <c r="A5" s="2752" t="s">
        <v>504</v>
      </c>
      <c r="B5" s="2752"/>
      <c r="C5" s="2752"/>
      <c r="D5" s="2752"/>
      <c r="E5" s="2752"/>
      <c r="F5" s="2752"/>
    </row>
    <row r="6" spans="1:6" ht="15.75">
      <c r="A6" s="1"/>
      <c r="B6" s="1"/>
      <c r="C6" s="1"/>
      <c r="D6" s="1"/>
      <c r="E6" s="1"/>
      <c r="F6" s="1"/>
    </row>
    <row r="7" spans="1:6" ht="23.1" customHeight="1">
      <c r="A7" s="3110" t="s">
        <v>1400</v>
      </c>
      <c r="B7" s="3110"/>
      <c r="C7" s="3110"/>
      <c r="D7" s="3110"/>
      <c r="E7" s="3110"/>
      <c r="F7" s="3110"/>
    </row>
    <row r="8" spans="1:6" s="139" customFormat="1" ht="23.1" customHeight="1">
      <c r="A8" s="3110" t="s">
        <v>1401</v>
      </c>
      <c r="B8" s="3110"/>
      <c r="C8" s="3110"/>
      <c r="D8" s="3110"/>
      <c r="E8" s="3110"/>
      <c r="F8" s="3110"/>
    </row>
    <row r="9" spans="1:6" s="139" customFormat="1" ht="23.1" customHeight="1">
      <c r="A9" s="1950" t="s">
        <v>1653</v>
      </c>
      <c r="B9" s="1950"/>
      <c r="C9" s="3112" t="str">
        <f>(INDEX(MASTER!B8:B42,MATCH('PRMOTION PAY ORDER LEC'!D1,MASTER!A8:A42,0)))</f>
        <v>Jh Hkxorh yky luk&lt;;</v>
      </c>
      <c r="D9" s="3112"/>
      <c r="E9" s="474" t="s">
        <v>1657</v>
      </c>
      <c r="F9" s="1950" t="s">
        <v>1658</v>
      </c>
    </row>
    <row r="10" spans="1:6" s="139" customFormat="1" ht="27.75" customHeight="1">
      <c r="A10" s="3115" t="s">
        <v>1655</v>
      </c>
      <c r="B10" s="3115"/>
      <c r="C10" s="1951" t="s">
        <v>3061</v>
      </c>
      <c r="D10" s="636"/>
      <c r="E10" s="636"/>
      <c r="F10" s="636"/>
    </row>
    <row r="11" spans="1:6" s="139" customFormat="1" ht="29.25" customHeight="1">
      <c r="A11" s="3114" t="s">
        <v>1656</v>
      </c>
      <c r="B11" s="3114"/>
      <c r="C11" s="3114"/>
      <c r="D11" s="3114"/>
      <c r="E11" s="3114"/>
      <c r="F11" s="3114"/>
    </row>
    <row r="12" spans="1:6" s="139" customFormat="1" ht="23.1" customHeight="1">
      <c r="A12" s="1952"/>
      <c r="B12" s="1952"/>
      <c r="C12" s="1953"/>
      <c r="D12" s="1954"/>
      <c r="E12" s="1954"/>
      <c r="F12" s="1954"/>
    </row>
    <row r="13" spans="1:6" ht="40.5" customHeight="1">
      <c r="A13" s="3116" t="s">
        <v>505</v>
      </c>
      <c r="B13" s="3117"/>
      <c r="C13" s="3118" t="s">
        <v>506</v>
      </c>
      <c r="D13" s="3116" t="s">
        <v>507</v>
      </c>
      <c r="E13" s="3117"/>
      <c r="F13" s="3120" t="s">
        <v>508</v>
      </c>
    </row>
    <row r="14" spans="1:6" ht="53.25" customHeight="1">
      <c r="A14" s="1956" t="s">
        <v>509</v>
      </c>
      <c r="B14" s="1956" t="s">
        <v>37</v>
      </c>
      <c r="C14" s="3119"/>
      <c r="D14" s="1956" t="s">
        <v>509</v>
      </c>
      <c r="E14" s="1956" t="s">
        <v>37</v>
      </c>
      <c r="F14" s="3120"/>
    </row>
    <row r="15" spans="1:6" ht="23.1" customHeight="1">
      <c r="A15" s="1957" t="s">
        <v>510</v>
      </c>
      <c r="B15" s="1957">
        <v>49300</v>
      </c>
      <c r="C15" s="1958">
        <v>43358</v>
      </c>
      <c r="D15" s="1957" t="s">
        <v>511</v>
      </c>
      <c r="E15" s="1957">
        <v>51400</v>
      </c>
      <c r="F15" s="1959" t="s">
        <v>512</v>
      </c>
    </row>
    <row r="16" spans="1:6" s="139" customFormat="1" ht="23.1" hidden="1" customHeight="1">
      <c r="A16" s="1957"/>
      <c r="B16" s="1957"/>
      <c r="C16" s="1958"/>
      <c r="D16" s="1957"/>
      <c r="E16" s="1957"/>
      <c r="F16" s="1959" t="s">
        <v>1402</v>
      </c>
    </row>
    <row r="17" spans="1:6" s="139" customFormat="1" ht="23.1" customHeight="1">
      <c r="A17" s="1957"/>
      <c r="B17" s="1957"/>
      <c r="C17" s="1958"/>
      <c r="D17" s="1957"/>
      <c r="E17" s="1957"/>
      <c r="F17" s="1959" t="s">
        <v>1402</v>
      </c>
    </row>
    <row r="18" spans="1:6" ht="23.1" customHeight="1">
      <c r="A18" s="1960" t="s">
        <v>1403</v>
      </c>
      <c r="B18" s="1961"/>
      <c r="C18" s="1961"/>
      <c r="D18" s="1962">
        <v>44378</v>
      </c>
      <c r="E18" s="1960" t="s">
        <v>1404</v>
      </c>
      <c r="F18" s="1961"/>
    </row>
    <row r="19" spans="1:6" ht="23.1" customHeight="1">
      <c r="A19" s="1961"/>
      <c r="B19" s="1961"/>
      <c r="C19" s="1961"/>
      <c r="D19" s="1961"/>
      <c r="E19" s="1963"/>
      <c r="F19" s="1963"/>
    </row>
    <row r="20" spans="1:6" ht="23.1" customHeight="1">
      <c r="A20" s="1961"/>
      <c r="B20" s="1961"/>
      <c r="C20" s="1961"/>
      <c r="D20" s="3111" t="str">
        <f>MASTER!C2</f>
        <v>iz/kkukpk;Z</v>
      </c>
      <c r="E20" s="3111"/>
      <c r="F20" s="3111"/>
    </row>
    <row r="21" spans="1:6" ht="23.1" customHeight="1">
      <c r="A21" s="1961"/>
      <c r="B21" s="1961"/>
      <c r="C21" s="1961"/>
      <c r="D21" s="3111" t="str">
        <f>MASTER!C3</f>
        <v xml:space="preserve">ftyk </v>
      </c>
      <c r="E21" s="3111"/>
      <c r="F21" s="3111"/>
    </row>
    <row r="22" spans="1:6" ht="23.1" customHeight="1">
      <c r="A22" s="1961"/>
      <c r="B22" s="1961"/>
      <c r="C22" s="1961"/>
      <c r="D22" s="3111" t="str">
        <f>MASTER!C4</f>
        <v>jkt ¼ jktLFkku ½</v>
      </c>
      <c r="E22" s="3111"/>
      <c r="F22" s="3111"/>
    </row>
    <row r="23" spans="1:6" ht="23.1" customHeight="1">
      <c r="A23" s="1961"/>
      <c r="B23" s="1961"/>
      <c r="C23" s="1961"/>
      <c r="D23" s="1961"/>
      <c r="E23" s="1961"/>
      <c r="F23" s="1961"/>
    </row>
    <row r="24" spans="1:6" ht="23.1" customHeight="1">
      <c r="A24" s="3113" t="s">
        <v>4357</v>
      </c>
      <c r="B24" s="3113"/>
      <c r="C24" s="3113"/>
      <c r="D24" s="3113"/>
      <c r="E24" s="3113"/>
      <c r="F24" s="3113"/>
    </row>
    <row r="25" spans="1:6" ht="23.1" customHeight="1">
      <c r="A25" s="1960" t="s">
        <v>513</v>
      </c>
      <c r="B25" s="342"/>
      <c r="C25" s="342"/>
      <c r="D25" s="342"/>
      <c r="E25" s="342"/>
      <c r="F25" s="342"/>
    </row>
    <row r="26" spans="1:6" ht="23.1" customHeight="1">
      <c r="A26" s="1960" t="s">
        <v>2361</v>
      </c>
      <c r="B26" s="342"/>
      <c r="C26" s="342"/>
      <c r="D26" s="342"/>
      <c r="E26" s="342"/>
      <c r="F26" s="342"/>
    </row>
    <row r="27" spans="1:6" ht="23.1" customHeight="1">
      <c r="A27" s="1960" t="s">
        <v>1659</v>
      </c>
      <c r="B27" s="1960" t="str">
        <f>C9</f>
        <v>Jh Hkxorh yky luk&lt;;</v>
      </c>
      <c r="C27" s="1960"/>
      <c r="D27" s="1960" t="str">
        <f>A10</f>
        <v xml:space="preserve">izk/;kid </v>
      </c>
      <c r="E27" s="342"/>
      <c r="F27" s="342"/>
    </row>
    <row r="28" spans="1:6" ht="23.1" customHeight="1">
      <c r="A28" s="1960" t="s">
        <v>1412</v>
      </c>
      <c r="B28" s="342"/>
      <c r="C28" s="342" t="str">
        <f>B27</f>
        <v>Jh Hkxorh yky luk&lt;;</v>
      </c>
      <c r="D28" s="342"/>
      <c r="E28" s="342" t="str">
        <f>D27</f>
        <v xml:space="preserve">izk/;kid </v>
      </c>
      <c r="F28" s="342"/>
    </row>
    <row r="29" spans="1:6" ht="23.1" customHeight="1">
      <c r="A29" s="1960" t="s">
        <v>514</v>
      </c>
      <c r="B29" s="342"/>
      <c r="C29" s="342"/>
      <c r="D29" s="342"/>
      <c r="E29" s="342"/>
      <c r="F29" s="342"/>
    </row>
    <row r="30" spans="1:6" s="139" customFormat="1" ht="23.1" customHeight="1">
      <c r="A30" s="1960"/>
      <c r="B30" s="342"/>
      <c r="C30" s="342"/>
      <c r="D30" s="342"/>
      <c r="E30" s="342"/>
      <c r="F30" s="342"/>
    </row>
    <row r="31" spans="1:6" ht="23.1" customHeight="1">
      <c r="A31" s="342"/>
      <c r="B31" s="342"/>
      <c r="C31" s="342"/>
      <c r="D31" s="3111" t="str">
        <f>D20</f>
        <v>iz/kkukpk;Z</v>
      </c>
      <c r="E31" s="3111"/>
      <c r="F31" s="3111"/>
    </row>
    <row r="32" spans="1:6" ht="23.1" customHeight="1">
      <c r="A32" s="342"/>
      <c r="B32" s="342"/>
      <c r="C32" s="342"/>
      <c r="D32" s="3111" t="str">
        <f>D21</f>
        <v xml:space="preserve">ftyk </v>
      </c>
      <c r="E32" s="3111"/>
      <c r="F32" s="3111"/>
    </row>
    <row r="33" spans="1:6" ht="23.1" customHeight="1">
      <c r="A33" s="342"/>
      <c r="B33" s="342"/>
      <c r="C33" s="342"/>
      <c r="D33" s="3111" t="str">
        <f>D22</f>
        <v>jkt ¼ jktLFkku ½</v>
      </c>
      <c r="E33" s="3111"/>
      <c r="F33" s="3111"/>
    </row>
    <row r="34" spans="1:6" ht="23.1" customHeight="1"/>
    <row r="35" spans="1:6" ht="23.1" customHeight="1"/>
  </sheetData>
  <sheetProtection sheet="1" formatCells="0" formatColumns="0" formatRows="0" insertColumns="0" insertRows="0" insertHyperlinks="0" deleteColumns="0" deleteRows="0" selectLockedCells="1" sort="0" autoFilter="0" pivotTables="0"/>
  <mergeCells count="19">
    <mergeCell ref="D33:F33"/>
    <mergeCell ref="C9:D9"/>
    <mergeCell ref="D22:F22"/>
    <mergeCell ref="A24:F24"/>
    <mergeCell ref="D31:F31"/>
    <mergeCell ref="D32:F32"/>
    <mergeCell ref="A11:F11"/>
    <mergeCell ref="A10:B10"/>
    <mergeCell ref="D21:F21"/>
    <mergeCell ref="A13:B13"/>
    <mergeCell ref="C13:C14"/>
    <mergeCell ref="D13:E13"/>
    <mergeCell ref="F13:F14"/>
    <mergeCell ref="D20:F20"/>
    <mergeCell ref="A1:C1"/>
    <mergeCell ref="A8:F8"/>
    <mergeCell ref="A3:F3"/>
    <mergeCell ref="A5:F5"/>
    <mergeCell ref="A7:F7"/>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06.xml><?xml version="1.0" encoding="utf-8"?>
<worksheet xmlns="http://schemas.openxmlformats.org/spreadsheetml/2006/main" xmlns:r="http://schemas.openxmlformats.org/officeDocument/2006/relationships">
  <sheetPr codeName="Sheet22">
    <tabColor rgb="FF7030A0"/>
  </sheetPr>
  <dimension ref="A1:H38"/>
  <sheetViews>
    <sheetView workbookViewId="0">
      <selection activeCell="A6" sqref="A6:H6"/>
    </sheetView>
  </sheetViews>
  <sheetFormatPr defaultRowHeight="12.75"/>
  <cols>
    <col min="2" max="2" width="9.42578125" customWidth="1"/>
    <col min="3" max="3" width="10.140625" customWidth="1"/>
    <col min="4" max="4" width="13.42578125" customWidth="1"/>
    <col min="8" max="8" width="15.85546875" customWidth="1"/>
  </cols>
  <sheetData>
    <row r="1" spans="1:8" ht="18.75">
      <c r="A1" s="2757" t="s">
        <v>1156</v>
      </c>
      <c r="B1" s="2757"/>
      <c r="C1" s="2757"/>
      <c r="D1" s="2758"/>
      <c r="E1" s="616">
        <v>1</v>
      </c>
    </row>
    <row r="2" spans="1:8" ht="26.25">
      <c r="A2" s="3124" t="str">
        <f>MASTER!C1</f>
        <v>ftyk f'k{kk vf/kdkjh</v>
      </c>
      <c r="B2" s="3124"/>
      <c r="C2" s="3124"/>
      <c r="D2" s="3124"/>
      <c r="E2" s="3124"/>
      <c r="F2" s="3124"/>
      <c r="G2" s="3124"/>
      <c r="H2" s="3124"/>
    </row>
    <row r="3" spans="1:8" ht="8.25" customHeight="1">
      <c r="A3" s="1"/>
      <c r="B3" s="1"/>
      <c r="C3" s="1"/>
      <c r="D3" s="1"/>
      <c r="E3" s="1"/>
      <c r="F3" s="1"/>
      <c r="G3" s="1"/>
      <c r="H3" s="1"/>
    </row>
    <row r="4" spans="1:8" ht="20.25">
      <c r="A4" s="2752" t="s">
        <v>504</v>
      </c>
      <c r="B4" s="2752"/>
      <c r="C4" s="2752"/>
      <c r="D4" s="2752"/>
      <c r="E4" s="2752"/>
      <c r="F4" s="2752"/>
      <c r="G4" s="2752"/>
      <c r="H4" s="2752"/>
    </row>
    <row r="5" spans="1:8" ht="9.75" customHeight="1">
      <c r="A5" s="1"/>
      <c r="B5" s="1"/>
      <c r="C5" s="1"/>
      <c r="D5" s="1"/>
      <c r="E5" s="1"/>
      <c r="F5" s="1"/>
      <c r="G5" s="1"/>
      <c r="H5" s="1"/>
    </row>
    <row r="6" spans="1:8" ht="24.95" customHeight="1">
      <c r="A6" s="3110" t="s">
        <v>1405</v>
      </c>
      <c r="B6" s="3110"/>
      <c r="C6" s="3110"/>
      <c r="D6" s="3110"/>
      <c r="E6" s="3110"/>
      <c r="F6" s="3110"/>
      <c r="G6" s="3110"/>
      <c r="H6" s="3110"/>
    </row>
    <row r="7" spans="1:8" s="139" customFormat="1" ht="24.95" customHeight="1">
      <c r="A7" s="3126" t="s">
        <v>1406</v>
      </c>
      <c r="B7" s="3126"/>
      <c r="C7" s="3126"/>
      <c r="D7" s="3126"/>
      <c r="E7" s="3126"/>
      <c r="F7" s="3126"/>
      <c r="G7" s="3126"/>
      <c r="H7" s="3126"/>
    </row>
    <row r="8" spans="1:8" s="139" customFormat="1" ht="24.95" customHeight="1">
      <c r="A8" s="3110" t="s">
        <v>1407</v>
      </c>
      <c r="B8" s="3110"/>
      <c r="C8" s="3110"/>
      <c r="D8" s="3110"/>
      <c r="E8" s="3110"/>
      <c r="F8" s="3110"/>
      <c r="G8" s="3110"/>
      <c r="H8" s="3110"/>
    </row>
    <row r="9" spans="1:8" s="139" customFormat="1" ht="40.5" customHeight="1">
      <c r="A9" s="3127" t="s">
        <v>1408</v>
      </c>
      <c r="B9" s="3127"/>
      <c r="C9" s="3127"/>
      <c r="D9" s="3127"/>
      <c r="E9" s="3127"/>
      <c r="F9" s="3127"/>
      <c r="G9" s="3127"/>
      <c r="H9" s="3127"/>
    </row>
    <row r="10" spans="1:8" ht="18.75">
      <c r="A10" s="3112" t="str">
        <f>(INDEX(MASTER!B8:B42,MATCH('PRAMOTION PAY ORDER ST'!E1,MASTER!A8:A42,0)))</f>
        <v>Jh Hkxorh yky luk&lt;;</v>
      </c>
      <c r="B10" s="3112"/>
      <c r="C10" s="3112"/>
      <c r="D10" s="3121" t="str">
        <f>(INDEX(MASTER!C8:C42,MATCH('PRAMOTION PAY ORDER ST'!E1,MASTER!A8:A42,0)))</f>
        <v>अतिरिक्त प्रशासनिक अधिकारी</v>
      </c>
      <c r="E10" s="3121"/>
      <c r="F10" s="3121"/>
      <c r="G10" s="163"/>
      <c r="H10" s="163"/>
    </row>
    <row r="11" spans="1:8" s="139" customFormat="1" ht="18.75">
      <c r="A11" s="133"/>
      <c r="B11" s="333"/>
      <c r="C11" s="333"/>
      <c r="D11" s="133"/>
      <c r="E11" s="333"/>
      <c r="F11" s="333"/>
      <c r="G11" s="333"/>
      <c r="H11" s="333"/>
    </row>
    <row r="12" spans="1:8" ht="18.75">
      <c r="A12" s="3120" t="s">
        <v>516</v>
      </c>
      <c r="B12" s="3120"/>
      <c r="C12" s="3120"/>
      <c r="D12" s="3125" t="s">
        <v>517</v>
      </c>
      <c r="E12" s="3120" t="s">
        <v>518</v>
      </c>
      <c r="F12" s="3120"/>
      <c r="G12" s="3120"/>
      <c r="H12" s="3120" t="s">
        <v>508</v>
      </c>
    </row>
    <row r="13" spans="1:8" ht="34.5" customHeight="1">
      <c r="A13" s="1955" t="s">
        <v>37</v>
      </c>
      <c r="B13" s="1955" t="s">
        <v>519</v>
      </c>
      <c r="C13" s="1955" t="s">
        <v>78</v>
      </c>
      <c r="D13" s="3125"/>
      <c r="E13" s="1955" t="s">
        <v>37</v>
      </c>
      <c r="F13" s="1955" t="s">
        <v>519</v>
      </c>
      <c r="G13" s="1955" t="s">
        <v>78</v>
      </c>
      <c r="H13" s="3120"/>
    </row>
    <row r="14" spans="1:8" ht="18.75">
      <c r="A14" s="2059">
        <v>11550</v>
      </c>
      <c r="B14" s="2059">
        <v>3200</v>
      </c>
      <c r="C14" s="2059">
        <f>SUM(A14:B14)</f>
        <v>14750</v>
      </c>
      <c r="D14" s="2060" t="s">
        <v>520</v>
      </c>
      <c r="E14" s="2059">
        <v>11550</v>
      </c>
      <c r="F14" s="2059">
        <v>3600</v>
      </c>
      <c r="G14" s="2059">
        <f>SUM(E14:F14)</f>
        <v>15150</v>
      </c>
      <c r="H14" s="2061" t="s">
        <v>521</v>
      </c>
    </row>
    <row r="15" spans="1:8" ht="18.75">
      <c r="A15" s="3128" t="s">
        <v>522</v>
      </c>
      <c r="B15" s="3128"/>
      <c r="C15" s="3128"/>
      <c r="D15" s="2060">
        <v>39630</v>
      </c>
      <c r="E15" s="2059">
        <f>ROUNDUP(ROUND(G14*3%,0),-1)+E14</f>
        <v>12010</v>
      </c>
      <c r="F15" s="2059">
        <f>F14</f>
        <v>3600</v>
      </c>
      <c r="G15" s="2059">
        <f>SUM(E15:F15)</f>
        <v>15610</v>
      </c>
      <c r="H15" s="2061" t="s">
        <v>523</v>
      </c>
    </row>
    <row r="16" spans="1:8" ht="18.75">
      <c r="A16" s="2059"/>
      <c r="B16" s="2059"/>
      <c r="C16" s="2059"/>
      <c r="D16" s="2060">
        <v>39995</v>
      </c>
      <c r="E16" s="2059">
        <f>ROUNDUP(ROUND(G15*3%,0),-1)+E15</f>
        <v>12480</v>
      </c>
      <c r="F16" s="2059">
        <f>F15</f>
        <v>3600</v>
      </c>
      <c r="G16" s="2059">
        <f>SUM(E16:F16)</f>
        <v>16080</v>
      </c>
      <c r="H16" s="2061" t="s">
        <v>523</v>
      </c>
    </row>
    <row r="17" spans="1:8" ht="18.75">
      <c r="A17" s="2059"/>
      <c r="B17" s="2059"/>
      <c r="C17" s="2059"/>
      <c r="D17" s="2060" t="s">
        <v>524</v>
      </c>
      <c r="E17" s="2059">
        <v>12480</v>
      </c>
      <c r="F17" s="2059">
        <f>F16</f>
        <v>3600</v>
      </c>
      <c r="G17" s="2059">
        <f t="shared" ref="G17:G22" si="0">SUM(E17:F17)</f>
        <v>16080</v>
      </c>
      <c r="H17" s="2061" t="s">
        <v>525</v>
      </c>
    </row>
    <row r="18" spans="1:8" ht="18.75">
      <c r="A18" s="2059"/>
      <c r="B18" s="2059"/>
      <c r="C18" s="2059"/>
      <c r="D18" s="2060" t="s">
        <v>526</v>
      </c>
      <c r="E18" s="2059">
        <f>ROUNDUP(ROUND(G16*3%,0),-1)+E16</f>
        <v>12970</v>
      </c>
      <c r="F18" s="2059">
        <v>4200</v>
      </c>
      <c r="G18" s="2059">
        <f t="shared" si="0"/>
        <v>17170</v>
      </c>
      <c r="H18" s="2061" t="s">
        <v>527</v>
      </c>
    </row>
    <row r="19" spans="1:8" ht="18.75">
      <c r="A19" s="2059"/>
      <c r="B19" s="2059"/>
      <c r="C19" s="2059"/>
      <c r="D19" s="2060">
        <v>40360</v>
      </c>
      <c r="E19" s="2059">
        <f>ROUNDUP(ROUND(G18*3%,0),-1)+E18</f>
        <v>13490</v>
      </c>
      <c r="F19" s="2059">
        <v>4200</v>
      </c>
      <c r="G19" s="2059">
        <f t="shared" si="0"/>
        <v>17690</v>
      </c>
      <c r="H19" s="2061" t="s">
        <v>523</v>
      </c>
    </row>
    <row r="20" spans="1:8" ht="18.75">
      <c r="A20" s="2059"/>
      <c r="B20" s="2059"/>
      <c r="C20" s="2059"/>
      <c r="D20" s="2060">
        <v>40725</v>
      </c>
      <c r="E20" s="2059">
        <f>ROUNDUP(ROUND(G19*3%,0),-1)+E19</f>
        <v>14030</v>
      </c>
      <c r="F20" s="2059">
        <v>4200</v>
      </c>
      <c r="G20" s="2059">
        <f t="shared" si="0"/>
        <v>18230</v>
      </c>
      <c r="H20" s="2061" t="s">
        <v>523</v>
      </c>
    </row>
    <row r="21" spans="1:8" ht="18.75">
      <c r="A21" s="2059"/>
      <c r="B21" s="2059"/>
      <c r="C21" s="2059"/>
      <c r="D21" s="2060">
        <v>41091</v>
      </c>
      <c r="E21" s="2059">
        <f>ROUNDUP(ROUND(G20*3%,0),-1)+E20</f>
        <v>14580</v>
      </c>
      <c r="F21" s="2059">
        <v>4200</v>
      </c>
      <c r="G21" s="2059">
        <f t="shared" si="0"/>
        <v>18780</v>
      </c>
      <c r="H21" s="2061" t="s">
        <v>523</v>
      </c>
    </row>
    <row r="22" spans="1:8" ht="18.75">
      <c r="A22" s="2059"/>
      <c r="B22" s="2059"/>
      <c r="C22" s="2059"/>
      <c r="D22" s="2060">
        <v>41456</v>
      </c>
      <c r="E22" s="2059">
        <f>ROUNDUP(ROUND(G21*3%,0),-1)+E21</f>
        <v>15150</v>
      </c>
      <c r="F22" s="2059">
        <v>4800</v>
      </c>
      <c r="G22" s="2059">
        <f t="shared" si="0"/>
        <v>19950</v>
      </c>
      <c r="H22" s="2061" t="s">
        <v>523</v>
      </c>
    </row>
    <row r="23" spans="1:8" ht="15.75">
      <c r="A23" s="2059"/>
      <c r="B23" s="2059"/>
      <c r="C23" s="2059"/>
      <c r="D23" s="2062"/>
      <c r="E23" s="3128" t="s">
        <v>522</v>
      </c>
      <c r="F23" s="3128"/>
      <c r="G23" s="3128"/>
      <c r="H23" s="2063"/>
    </row>
    <row r="24" spans="1:8" ht="20.25" customHeight="1">
      <c r="A24" s="342" t="s">
        <v>1409</v>
      </c>
      <c r="B24" s="1961"/>
      <c r="C24" s="1961"/>
      <c r="D24" s="1981">
        <v>41821</v>
      </c>
      <c r="E24" s="342" t="s">
        <v>1410</v>
      </c>
      <c r="F24" s="342"/>
      <c r="G24" s="1961"/>
      <c r="H24" s="1961"/>
    </row>
    <row r="25" spans="1:8" ht="18.75">
      <c r="A25" s="1"/>
      <c r="B25" s="1"/>
      <c r="C25" s="1"/>
      <c r="D25" s="1"/>
      <c r="E25" s="1"/>
      <c r="F25" s="1"/>
      <c r="G25" s="136"/>
      <c r="H25" s="136"/>
    </row>
    <row r="26" spans="1:8" ht="18.75">
      <c r="A26" s="1"/>
      <c r="B26" s="1"/>
      <c r="C26" s="1"/>
      <c r="D26" s="1"/>
      <c r="E26" s="1"/>
      <c r="F26" s="3123" t="str">
        <f>MASTER!$C$2</f>
        <v>iz/kkukpk;Z</v>
      </c>
      <c r="G26" s="3123"/>
      <c r="H26" s="3123"/>
    </row>
    <row r="27" spans="1:8" ht="18.75">
      <c r="A27" s="1"/>
      <c r="B27" s="1"/>
      <c r="C27" s="1"/>
      <c r="D27" s="1"/>
      <c r="E27" s="1"/>
      <c r="F27" s="3123" t="str">
        <f>MASTER!$C$3</f>
        <v xml:space="preserve">ftyk </v>
      </c>
      <c r="G27" s="3123"/>
      <c r="H27" s="3123"/>
    </row>
    <row r="28" spans="1:8" ht="18.75">
      <c r="A28" s="1"/>
      <c r="B28" s="1"/>
      <c r="C28" s="1"/>
      <c r="D28" s="1"/>
      <c r="E28" s="1"/>
      <c r="F28" s="3123" t="str">
        <f>MASTER!$C$4</f>
        <v>jkt ¼ jktLFkku ½</v>
      </c>
      <c r="G28" s="3123"/>
      <c r="H28" s="3123"/>
    </row>
    <row r="29" spans="1:8" ht="15.75">
      <c r="A29" s="1"/>
      <c r="B29" s="1"/>
      <c r="C29" s="1"/>
      <c r="D29" s="1"/>
      <c r="E29" s="1"/>
      <c r="F29" s="1"/>
      <c r="G29" s="1"/>
      <c r="H29" s="1"/>
    </row>
    <row r="30" spans="1:8" ht="18.75">
      <c r="A30" s="3113" t="s">
        <v>4356</v>
      </c>
      <c r="B30" s="3113"/>
      <c r="C30" s="3113"/>
      <c r="D30" s="3113"/>
      <c r="E30" s="3113"/>
      <c r="F30" s="3113"/>
      <c r="G30" s="3113"/>
      <c r="H30" s="3113"/>
    </row>
    <row r="31" spans="1:8" ht="18.75">
      <c r="A31" s="3" t="s">
        <v>513</v>
      </c>
      <c r="B31" s="3"/>
      <c r="C31" s="3"/>
      <c r="D31" s="3"/>
      <c r="E31" s="3"/>
      <c r="F31" s="3"/>
      <c r="G31" s="3"/>
      <c r="H31" s="3"/>
    </row>
    <row r="32" spans="1:8" ht="18.75">
      <c r="A32" s="3" t="s">
        <v>1550</v>
      </c>
      <c r="B32" s="3"/>
      <c r="C32" s="3"/>
      <c r="D32" s="3"/>
      <c r="E32" s="3"/>
      <c r="F32" s="3"/>
      <c r="G32" s="3"/>
      <c r="H32" s="3"/>
    </row>
    <row r="33" spans="1:8" ht="18.75">
      <c r="A33" s="342" t="s">
        <v>1411</v>
      </c>
      <c r="B33" s="342"/>
      <c r="C33" s="342" t="str">
        <f>A10</f>
        <v>Jh Hkxorh yky luk&lt;;</v>
      </c>
      <c r="D33" s="342"/>
      <c r="E33" s="3122" t="str">
        <f>D10</f>
        <v>अतिरिक्त प्रशासनिक अधिकारी</v>
      </c>
      <c r="F33" s="3122"/>
      <c r="G33" s="3122"/>
      <c r="H33" s="3"/>
    </row>
    <row r="34" spans="1:8" ht="18.75">
      <c r="A34" s="342" t="s">
        <v>1412</v>
      </c>
      <c r="B34" s="342"/>
      <c r="C34" s="342" t="str">
        <f>C33</f>
        <v>Jh Hkxorh yky luk&lt;;</v>
      </c>
      <c r="D34" s="342"/>
      <c r="E34" s="3122" t="str">
        <f>D10</f>
        <v>अतिरिक्त प्रशासनिक अधिकारी</v>
      </c>
      <c r="F34" s="3122"/>
      <c r="G34" s="3122"/>
      <c r="H34" s="3"/>
    </row>
    <row r="35" spans="1:8" ht="18.75">
      <c r="A35" s="3" t="s">
        <v>528</v>
      </c>
      <c r="B35" s="3"/>
      <c r="C35" s="3"/>
      <c r="D35" s="3"/>
      <c r="E35" s="3"/>
      <c r="F35" s="3"/>
      <c r="G35" s="3"/>
      <c r="H35" s="3"/>
    </row>
    <row r="36" spans="1:8" ht="18.75">
      <c r="A36" s="3"/>
      <c r="B36" s="3"/>
      <c r="C36" s="3"/>
      <c r="D36" s="3"/>
      <c r="E36" s="3"/>
      <c r="F36" s="3123" t="str">
        <f>F26</f>
        <v>iz/kkukpk;Z</v>
      </c>
      <c r="G36" s="3123"/>
      <c r="H36" s="3123"/>
    </row>
    <row r="37" spans="1:8" ht="18.75">
      <c r="A37" s="3"/>
      <c r="B37" s="3"/>
      <c r="C37" s="3"/>
      <c r="D37" s="3"/>
      <c r="E37" s="3"/>
      <c r="F37" s="3123" t="str">
        <f>F27</f>
        <v xml:space="preserve">ftyk </v>
      </c>
      <c r="G37" s="3123"/>
      <c r="H37" s="3123"/>
    </row>
    <row r="38" spans="1:8" ht="18.75">
      <c r="A38" s="3"/>
      <c r="B38" s="3"/>
      <c r="C38" s="3"/>
      <c r="D38" s="3"/>
      <c r="E38" s="3"/>
      <c r="F38" s="3123" t="str">
        <f>F28</f>
        <v>jkt ¼ jktLFkku ½</v>
      </c>
      <c r="G38" s="3123"/>
      <c r="H38" s="3123"/>
    </row>
  </sheetData>
  <sheetProtection sheet="1" formatCells="0" formatColumns="0" formatRows="0" insertColumns="0" insertRows="0" insertHyperlinks="0" deleteColumns="0" deleteRows="0" selectLockedCells="1" sort="0" autoFilter="0" pivotTables="0"/>
  <mergeCells count="24">
    <mergeCell ref="F38:H38"/>
    <mergeCell ref="A2:H2"/>
    <mergeCell ref="A4:H4"/>
    <mergeCell ref="A6:H6"/>
    <mergeCell ref="A12:C12"/>
    <mergeCell ref="D12:D13"/>
    <mergeCell ref="E12:G12"/>
    <mergeCell ref="H12:H13"/>
    <mergeCell ref="A7:H7"/>
    <mergeCell ref="A8:H8"/>
    <mergeCell ref="A9:H9"/>
    <mergeCell ref="A15:C15"/>
    <mergeCell ref="E23:G23"/>
    <mergeCell ref="A30:H30"/>
    <mergeCell ref="F26:H26"/>
    <mergeCell ref="F27:H27"/>
    <mergeCell ref="D10:F10"/>
    <mergeCell ref="A10:C10"/>
    <mergeCell ref="E33:G33"/>
    <mergeCell ref="A1:D1"/>
    <mergeCell ref="F37:H37"/>
    <mergeCell ref="F28:H28"/>
    <mergeCell ref="F36:H36"/>
    <mergeCell ref="E34:G3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07.xml><?xml version="1.0" encoding="utf-8"?>
<worksheet xmlns="http://schemas.openxmlformats.org/spreadsheetml/2006/main" xmlns:r="http://schemas.openxmlformats.org/officeDocument/2006/relationships">
  <sheetPr codeName="Sheet52">
    <tabColor rgb="FF7030A0"/>
  </sheetPr>
  <dimension ref="A1:H32"/>
  <sheetViews>
    <sheetView workbookViewId="0">
      <selection activeCell="A7" sqref="A7:H7"/>
    </sheetView>
  </sheetViews>
  <sheetFormatPr defaultRowHeight="12.75"/>
  <cols>
    <col min="1" max="1" width="10.7109375" customWidth="1"/>
    <col min="2" max="2" width="8.42578125" customWidth="1"/>
    <col min="3" max="3" width="10.5703125" customWidth="1"/>
    <col min="4" max="4" width="12.42578125" customWidth="1"/>
    <col min="7" max="7" width="11.28515625" customWidth="1"/>
    <col min="8" max="8" width="21.5703125" customWidth="1"/>
  </cols>
  <sheetData>
    <row r="1" spans="1:8" s="139" customFormat="1" ht="18.75">
      <c r="A1" s="2757" t="s">
        <v>1156</v>
      </c>
      <c r="B1" s="2757"/>
      <c r="C1" s="2757"/>
      <c r="D1" s="2758"/>
      <c r="E1" s="616">
        <v>1</v>
      </c>
    </row>
    <row r="2" spans="1:8" ht="23.25">
      <c r="A2" s="3139" t="str">
        <f>MASTER!C1</f>
        <v>ftyk f'k{kk vf/kdkjh</v>
      </c>
      <c r="B2" s="3139"/>
      <c r="C2" s="3139"/>
      <c r="D2" s="3139"/>
      <c r="E2" s="3139"/>
      <c r="F2" s="3139"/>
      <c r="G2" s="3139"/>
      <c r="H2" s="3139"/>
    </row>
    <row r="3" spans="1:8" ht="15.75">
      <c r="A3" s="1"/>
      <c r="B3" s="1"/>
      <c r="C3" s="1"/>
      <c r="D3" s="1"/>
      <c r="E3" s="1"/>
      <c r="F3" s="1"/>
      <c r="G3" s="1"/>
      <c r="H3" s="1"/>
    </row>
    <row r="4" spans="1:8" ht="23.25">
      <c r="A4" s="3139" t="s">
        <v>504</v>
      </c>
      <c r="B4" s="3139"/>
      <c r="C4" s="3139"/>
      <c r="D4" s="3139"/>
      <c r="E4" s="3139"/>
      <c r="F4" s="3139"/>
      <c r="G4" s="3139"/>
      <c r="H4" s="3139"/>
    </row>
    <row r="5" spans="1:8" ht="15.75">
      <c r="A5" s="1"/>
      <c r="B5" s="1"/>
      <c r="C5" s="1"/>
      <c r="D5" s="1"/>
      <c r="E5" s="1"/>
      <c r="F5" s="1"/>
      <c r="G5" s="1"/>
      <c r="H5" s="1"/>
    </row>
    <row r="6" spans="1:8" s="134" customFormat="1" ht="27" customHeight="1">
      <c r="A6" s="3140" t="s">
        <v>1456</v>
      </c>
      <c r="B6" s="3140"/>
      <c r="C6" s="3140"/>
      <c r="D6" s="3140"/>
      <c r="E6" s="3140"/>
      <c r="F6" s="3140"/>
      <c r="G6" s="3140"/>
      <c r="H6" s="3140"/>
    </row>
    <row r="7" spans="1:8" s="134" customFormat="1" ht="27" customHeight="1">
      <c r="A7" s="3144" t="s">
        <v>1455</v>
      </c>
      <c r="B7" s="3144"/>
      <c r="C7" s="3144"/>
      <c r="D7" s="3144"/>
      <c r="E7" s="3144"/>
      <c r="F7" s="3144"/>
      <c r="G7" s="3144"/>
      <c r="H7" s="3144"/>
    </row>
    <row r="8" spans="1:8" s="134" customFormat="1" ht="27" customHeight="1">
      <c r="A8" s="374" t="s">
        <v>1460</v>
      </c>
      <c r="B8" s="374"/>
      <c r="C8" s="636" t="str">
        <f>(INDEX(MASTER!B8:B42,MATCH('CONFORMATION PAY ORDER LEC'!E1,MASTER!A8:A42,0)))</f>
        <v>Jh Hkxorh yky luk&lt;;</v>
      </c>
      <c r="D8" s="636"/>
      <c r="E8" s="637" t="str">
        <f>(INDEX(MASTER!C8:C42,MATCH('CONFORMATION PAY ORDER LEC'!E1,MASTER!A8:A42,0)))</f>
        <v>अतिरिक्त प्रशासनिक अधिकारी</v>
      </c>
      <c r="F8" s="636"/>
      <c r="G8" s="374" t="s">
        <v>1457</v>
      </c>
      <c r="H8" s="374"/>
    </row>
    <row r="9" spans="1:8" s="134" customFormat="1" ht="27" customHeight="1">
      <c r="A9" s="374" t="s">
        <v>1458</v>
      </c>
      <c r="B9" s="374"/>
      <c r="C9" s="374"/>
      <c r="D9" s="374"/>
      <c r="E9" s="374"/>
      <c r="F9" s="374"/>
      <c r="G9" s="374"/>
      <c r="H9" s="374"/>
    </row>
    <row r="10" spans="1:8" s="134" customFormat="1" ht="27" customHeight="1">
      <c r="A10" s="374" t="s">
        <v>1459</v>
      </c>
      <c r="B10" s="374"/>
      <c r="C10" s="374"/>
      <c r="D10" s="374"/>
      <c r="E10" s="374"/>
      <c r="F10" s="374"/>
      <c r="G10" s="374"/>
      <c r="H10" s="374"/>
    </row>
    <row r="11" spans="1:8" s="134" customFormat="1" ht="27" customHeight="1">
      <c r="A11" s="374"/>
      <c r="B11" s="374"/>
      <c r="C11" s="374"/>
      <c r="D11" s="374"/>
      <c r="E11" s="374"/>
      <c r="F11" s="374"/>
      <c r="G11" s="374"/>
      <c r="H11" s="374"/>
    </row>
    <row r="12" spans="1:8" ht="18.75">
      <c r="A12" s="3141" t="s">
        <v>516</v>
      </c>
      <c r="B12" s="3141"/>
      <c r="C12" s="3141"/>
      <c r="D12" s="3142" t="s">
        <v>979</v>
      </c>
      <c r="E12" s="3141" t="s">
        <v>980</v>
      </c>
      <c r="F12" s="3141"/>
      <c r="G12" s="3141"/>
      <c r="H12" s="3141" t="s">
        <v>508</v>
      </c>
    </row>
    <row r="13" spans="1:8" ht="56.25">
      <c r="A13" s="361" t="s">
        <v>37</v>
      </c>
      <c r="B13" s="361" t="s">
        <v>519</v>
      </c>
      <c r="C13" s="361" t="s">
        <v>78</v>
      </c>
      <c r="D13" s="3143"/>
      <c r="E13" s="361" t="s">
        <v>37</v>
      </c>
      <c r="F13" s="376" t="s">
        <v>509</v>
      </c>
      <c r="G13" s="361" t="s">
        <v>78</v>
      </c>
      <c r="H13" s="3141"/>
    </row>
    <row r="14" spans="1:8" ht="24.75" customHeight="1">
      <c r="A14" s="1982">
        <v>31100</v>
      </c>
      <c r="B14" s="1982" t="s">
        <v>981</v>
      </c>
      <c r="C14" s="1982">
        <f>A14</f>
        <v>31100</v>
      </c>
      <c r="D14" s="3131">
        <v>43643</v>
      </c>
      <c r="E14" s="3130">
        <v>44300</v>
      </c>
      <c r="F14" s="3130" t="s">
        <v>233</v>
      </c>
      <c r="G14" s="3130">
        <f>SUM(E14)</f>
        <v>44300</v>
      </c>
      <c r="H14" s="3132" t="s">
        <v>982</v>
      </c>
    </row>
    <row r="15" spans="1:8" ht="57" customHeight="1">
      <c r="A15" s="3130" t="s">
        <v>522</v>
      </c>
      <c r="B15" s="3130"/>
      <c r="C15" s="3130"/>
      <c r="D15" s="3131"/>
      <c r="E15" s="3130"/>
      <c r="F15" s="3130"/>
      <c r="G15" s="3130"/>
      <c r="H15" s="3133"/>
    </row>
    <row r="16" spans="1:8" ht="40.5">
      <c r="A16" s="3134"/>
      <c r="B16" s="3135"/>
      <c r="C16" s="3136"/>
      <c r="D16" s="1983">
        <v>43647</v>
      </c>
      <c r="E16" s="1984">
        <v>45600</v>
      </c>
      <c r="F16" s="1984" t="s">
        <v>233</v>
      </c>
      <c r="G16" s="1984">
        <v>45600</v>
      </c>
      <c r="H16" s="1985" t="s">
        <v>984</v>
      </c>
    </row>
    <row r="17" spans="1:8" ht="18.75">
      <c r="A17" s="342" t="s">
        <v>1409</v>
      </c>
      <c r="B17" s="1961"/>
      <c r="C17" s="1961"/>
      <c r="D17" s="1981">
        <v>44013</v>
      </c>
      <c r="E17" s="342" t="s">
        <v>1410</v>
      </c>
      <c r="F17" s="342"/>
      <c r="G17" s="1961"/>
      <c r="H17" s="1961"/>
    </row>
    <row r="18" spans="1:8" ht="18.75">
      <c r="A18" s="1"/>
      <c r="B18" s="1"/>
      <c r="C18" s="1"/>
      <c r="D18" s="1"/>
      <c r="E18" s="1"/>
      <c r="F18" s="1"/>
      <c r="G18" s="136"/>
      <c r="H18" s="136"/>
    </row>
    <row r="19" spans="1:8" ht="18.75">
      <c r="A19" s="1"/>
      <c r="B19" s="1"/>
      <c r="C19" s="1"/>
      <c r="D19" s="1"/>
      <c r="E19" s="1"/>
      <c r="F19" s="3123" t="str">
        <f>MASTER!C2</f>
        <v>iz/kkukpk;Z</v>
      </c>
      <c r="G19" s="3123"/>
      <c r="H19" s="3123"/>
    </row>
    <row r="20" spans="1:8" ht="18.75">
      <c r="A20" s="1"/>
      <c r="B20" s="1"/>
      <c r="C20" s="1"/>
      <c r="D20" s="1"/>
      <c r="E20" s="1"/>
      <c r="F20" s="3123" t="str">
        <f>MASTER!C3</f>
        <v xml:space="preserve">ftyk </v>
      </c>
      <c r="G20" s="3123"/>
      <c r="H20" s="3123"/>
    </row>
    <row r="21" spans="1:8" ht="18.75">
      <c r="A21" s="1"/>
      <c r="B21" s="1"/>
      <c r="C21" s="1"/>
      <c r="D21" s="1"/>
      <c r="E21" s="1"/>
      <c r="F21" s="3123" t="str">
        <f>MASTER!C4</f>
        <v>jkt ¼ jktLFkku ½</v>
      </c>
      <c r="G21" s="3123"/>
      <c r="H21" s="3123"/>
    </row>
    <row r="22" spans="1:8" ht="18.75">
      <c r="A22" s="3129" t="s">
        <v>4355</v>
      </c>
      <c r="B22" s="3129"/>
      <c r="C22" s="3129"/>
      <c r="D22" s="3129"/>
      <c r="E22" s="3129"/>
      <c r="F22" s="3129"/>
      <c r="G22" s="3129"/>
      <c r="H22" s="3129"/>
    </row>
    <row r="23" spans="1:8" ht="18.75">
      <c r="A23" s="3" t="s">
        <v>513</v>
      </c>
      <c r="B23" s="3"/>
      <c r="C23" s="3"/>
      <c r="D23" s="3"/>
      <c r="E23" s="3"/>
      <c r="F23" s="3"/>
      <c r="G23" s="3"/>
      <c r="H23" s="3"/>
    </row>
    <row r="24" spans="1:8" ht="18.75">
      <c r="A24" s="3" t="s">
        <v>1464</v>
      </c>
      <c r="B24" s="3"/>
      <c r="C24" s="3"/>
      <c r="D24" s="3"/>
      <c r="E24" s="3138" t="str">
        <f>MASTER!H5</f>
        <v>jkt ¼ jktLFkku ½</v>
      </c>
      <c r="F24" s="3138"/>
      <c r="G24" s="3138"/>
      <c r="H24" s="3"/>
    </row>
    <row r="25" spans="1:8" ht="18.75">
      <c r="A25" s="3" t="s">
        <v>985</v>
      </c>
      <c r="B25" s="3"/>
      <c r="C25" s="3"/>
      <c r="D25" s="3"/>
      <c r="E25" s="3"/>
      <c r="F25" s="3"/>
      <c r="G25" s="3"/>
      <c r="H25" s="3"/>
    </row>
    <row r="26" spans="1:8" ht="18.75">
      <c r="A26" s="342" t="s">
        <v>1461</v>
      </c>
      <c r="B26" s="3"/>
      <c r="C26" s="3" t="str">
        <f>C8</f>
        <v>Jh Hkxorh yky luk&lt;;</v>
      </c>
      <c r="D26" s="3"/>
      <c r="E26" s="481" t="str">
        <f>E8</f>
        <v>अतिरिक्त प्रशासनिक अधिकारी</v>
      </c>
      <c r="F26" s="481"/>
      <c r="G26" s="481"/>
      <c r="H26" s="3"/>
    </row>
    <row r="27" spans="1:8" ht="18.75">
      <c r="A27" s="342" t="s">
        <v>1462</v>
      </c>
      <c r="B27" s="3"/>
      <c r="C27" s="3" t="str">
        <f>C8</f>
        <v>Jh Hkxorh yky luk&lt;;</v>
      </c>
      <c r="D27" s="3"/>
      <c r="E27" s="481" t="str">
        <f>E8</f>
        <v>अतिरिक्त प्रशासनिक अधिकारी</v>
      </c>
      <c r="F27" s="481"/>
      <c r="G27" s="481"/>
      <c r="H27" s="3"/>
    </row>
    <row r="28" spans="1:8" ht="18.75">
      <c r="A28" s="3" t="s">
        <v>1463</v>
      </c>
      <c r="B28" s="3"/>
      <c r="C28" s="3"/>
      <c r="D28" s="3"/>
      <c r="E28" s="3"/>
      <c r="F28" s="3"/>
      <c r="G28" s="3"/>
      <c r="H28" s="3"/>
    </row>
    <row r="29" spans="1:8" s="139" customFormat="1" ht="18.75">
      <c r="A29" s="3"/>
      <c r="B29" s="3"/>
      <c r="C29" s="3"/>
      <c r="D29" s="3"/>
      <c r="E29" s="3"/>
      <c r="F29" s="3"/>
      <c r="G29" s="3"/>
      <c r="H29" s="3"/>
    </row>
    <row r="30" spans="1:8" ht="18.75">
      <c r="A30" s="3"/>
      <c r="B30" s="3"/>
      <c r="C30" s="3"/>
      <c r="D30" s="3"/>
      <c r="E30" s="3"/>
      <c r="F30" s="3137" t="str">
        <f>F19</f>
        <v>iz/kkukpk;Z</v>
      </c>
      <c r="G30" s="3137"/>
      <c r="H30" s="3137"/>
    </row>
    <row r="31" spans="1:8" ht="18.75">
      <c r="A31" s="3"/>
      <c r="B31" s="3"/>
      <c r="C31" s="3"/>
      <c r="D31" s="3"/>
      <c r="E31" s="3"/>
      <c r="F31" s="3137" t="str">
        <f>F20</f>
        <v xml:space="preserve">ftyk </v>
      </c>
      <c r="G31" s="3137"/>
      <c r="H31" s="3137"/>
    </row>
    <row r="32" spans="1:8" ht="18.75">
      <c r="A32" s="3"/>
      <c r="B32" s="3"/>
      <c r="C32" s="3"/>
      <c r="D32" s="3"/>
      <c r="E32" s="3"/>
      <c r="F32" s="3137" t="str">
        <f>F21</f>
        <v>jkt ¼ jktLFkku ½</v>
      </c>
      <c r="G32" s="3137"/>
      <c r="H32" s="3137"/>
    </row>
  </sheetData>
  <sheetProtection sheet="1" formatCells="0" formatColumns="0" formatRows="0" insertColumns="0" insertRows="0" insertHyperlinks="0" deleteColumns="0" deleteRows="0" selectLockedCells="1" sort="0" autoFilter="0" pivotTables="0"/>
  <mergeCells count="24">
    <mergeCell ref="A1:D1"/>
    <mergeCell ref="F30:H30"/>
    <mergeCell ref="F31:H31"/>
    <mergeCell ref="F32:H32"/>
    <mergeCell ref="E24:G24"/>
    <mergeCell ref="A2:H2"/>
    <mergeCell ref="A4:H4"/>
    <mergeCell ref="A6:H6"/>
    <mergeCell ref="A12:C12"/>
    <mergeCell ref="D12:D13"/>
    <mergeCell ref="E12:G12"/>
    <mergeCell ref="H12:H13"/>
    <mergeCell ref="A7:H7"/>
    <mergeCell ref="F19:H19"/>
    <mergeCell ref="F20:H20"/>
    <mergeCell ref="F21:H21"/>
    <mergeCell ref="A22:H22"/>
    <mergeCell ref="A15:C15"/>
    <mergeCell ref="D14:D15"/>
    <mergeCell ref="E14:E15"/>
    <mergeCell ref="F14:F15"/>
    <mergeCell ref="G14:G15"/>
    <mergeCell ref="H14:H15"/>
    <mergeCell ref="A16:C1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08.xml><?xml version="1.0" encoding="utf-8"?>
<worksheet xmlns="http://schemas.openxmlformats.org/spreadsheetml/2006/main" xmlns:r="http://schemas.openxmlformats.org/officeDocument/2006/relationships">
  <sheetPr>
    <tabColor rgb="FF7030A0"/>
  </sheetPr>
  <dimension ref="A1:H33"/>
  <sheetViews>
    <sheetView workbookViewId="0">
      <selection activeCell="E6" sqref="E6:F6"/>
    </sheetView>
  </sheetViews>
  <sheetFormatPr defaultColWidth="9.140625" defaultRowHeight="12.75"/>
  <cols>
    <col min="1" max="1" width="10.7109375" style="139" customWidth="1"/>
    <col min="2" max="2" width="8.42578125" style="139" customWidth="1"/>
    <col min="3" max="3" width="10.5703125" style="139" customWidth="1"/>
    <col min="4" max="4" width="15.42578125" style="139" customWidth="1"/>
    <col min="5" max="5" width="9.140625" style="139"/>
    <col min="6" max="6" width="8" style="139" customWidth="1"/>
    <col min="7" max="7" width="15.5703125" style="139" customWidth="1"/>
    <col min="8" max="8" width="21.5703125" style="139" customWidth="1"/>
    <col min="9" max="16384" width="9.140625" style="139"/>
  </cols>
  <sheetData>
    <row r="1" spans="1:8" ht="18.75">
      <c r="A1" s="2757" t="s">
        <v>1156</v>
      </c>
      <c r="B1" s="2757"/>
      <c r="C1" s="2757"/>
      <c r="D1" s="2758"/>
      <c r="E1" s="616">
        <v>1</v>
      </c>
    </row>
    <row r="2" spans="1:8" ht="23.25">
      <c r="A2" s="3139" t="str">
        <f>MASTER!C1</f>
        <v>ftyk f'k{kk vf/kdkjh</v>
      </c>
      <c r="B2" s="3139"/>
      <c r="C2" s="3139"/>
      <c r="D2" s="3139"/>
      <c r="E2" s="3139"/>
      <c r="F2" s="3139"/>
      <c r="G2" s="3139"/>
      <c r="H2" s="3139"/>
    </row>
    <row r="3" spans="1:8" ht="15.75">
      <c r="A3" s="1"/>
      <c r="B3" s="1"/>
      <c r="C3" s="1"/>
      <c r="D3" s="1"/>
      <c r="E3" s="1"/>
      <c r="F3" s="1"/>
      <c r="G3" s="1"/>
      <c r="H3" s="1"/>
    </row>
    <row r="4" spans="1:8" ht="23.25">
      <c r="A4" s="3139" t="s">
        <v>504</v>
      </c>
      <c r="B4" s="3139"/>
      <c r="C4" s="3139"/>
      <c r="D4" s="3139"/>
      <c r="E4" s="3139"/>
      <c r="F4" s="3139"/>
      <c r="G4" s="3139"/>
      <c r="H4" s="3139"/>
    </row>
    <row r="5" spans="1:8" ht="15.75">
      <c r="A5" s="1"/>
      <c r="B5" s="1"/>
      <c r="C5" s="1"/>
      <c r="D5" s="1"/>
      <c r="E5" s="1"/>
      <c r="F5" s="1"/>
      <c r="G5" s="1"/>
      <c r="H5" s="1"/>
    </row>
    <row r="6" spans="1:8" s="134" customFormat="1" ht="27" customHeight="1">
      <c r="A6" s="636" t="s">
        <v>1465</v>
      </c>
      <c r="B6" s="636"/>
      <c r="C6" s="636"/>
      <c r="D6" s="636"/>
      <c r="E6" s="3148" t="s">
        <v>4463</v>
      </c>
      <c r="F6" s="3148"/>
      <c r="G6" s="636" t="s">
        <v>1467</v>
      </c>
      <c r="H6" s="2073" t="s">
        <v>4466</v>
      </c>
    </row>
    <row r="7" spans="1:8" s="134" customFormat="1" ht="27" customHeight="1">
      <c r="A7" s="2080" t="s">
        <v>4467</v>
      </c>
      <c r="B7" s="636"/>
      <c r="C7" s="636"/>
      <c r="D7" s="636"/>
      <c r="E7" s="2074"/>
      <c r="F7" s="2074"/>
      <c r="G7" s="636"/>
      <c r="H7" s="2073"/>
    </row>
    <row r="8" spans="1:8" s="134" customFormat="1" ht="27" customHeight="1">
      <c r="A8" s="374" t="s">
        <v>4465</v>
      </c>
      <c r="B8" s="3152" t="str">
        <f>(INDEX(MASTER!B8:B42,MATCH('CONFORMATION PAY ORDER LDC'!E1,MASTER!A8:A42,0)))</f>
        <v>Jh Hkxorh yky luk&lt;;</v>
      </c>
      <c r="C8" s="3152"/>
      <c r="D8" s="3152"/>
      <c r="E8" s="3147" t="str">
        <f>(INDEX(MASTER!C8:C42,MATCH('CONFORMATION PAY ORDER LDC'!E1,MASTER!A8:A42,0)))</f>
        <v>अतिरिक्त प्रशासनिक अधिकारी</v>
      </c>
      <c r="F8" s="3147"/>
      <c r="G8" s="374" t="s">
        <v>1457</v>
      </c>
      <c r="H8" s="374"/>
    </row>
    <row r="9" spans="1:8" s="134" customFormat="1" ht="27" customHeight="1">
      <c r="A9" s="374" t="s">
        <v>1458</v>
      </c>
      <c r="B9" s="374"/>
      <c r="C9" s="374"/>
      <c r="D9" s="374"/>
      <c r="E9" s="374"/>
      <c r="F9" s="374"/>
      <c r="G9" s="374"/>
      <c r="H9" s="374"/>
    </row>
    <row r="10" spans="1:8" s="134" customFormat="1" ht="27" customHeight="1">
      <c r="A10" s="374" t="s">
        <v>1459</v>
      </c>
      <c r="B10" s="374"/>
      <c r="C10" s="374"/>
      <c r="D10" s="374"/>
      <c r="E10" s="374"/>
      <c r="F10" s="374"/>
      <c r="G10" s="374"/>
      <c r="H10" s="374"/>
    </row>
    <row r="11" spans="1:8" s="134" customFormat="1" ht="27" customHeight="1">
      <c r="A11" s="374"/>
      <c r="B11" s="374"/>
      <c r="C11" s="374"/>
      <c r="D11" s="374"/>
      <c r="E11" s="374"/>
      <c r="F11" s="374"/>
      <c r="G11" s="374"/>
      <c r="H11" s="374"/>
    </row>
    <row r="12" spans="1:8" ht="18.75">
      <c r="A12" s="3141" t="s">
        <v>516</v>
      </c>
      <c r="B12" s="3141"/>
      <c r="C12" s="3141"/>
      <c r="D12" s="3142" t="s">
        <v>979</v>
      </c>
      <c r="E12" s="3141" t="s">
        <v>980</v>
      </c>
      <c r="F12" s="3141"/>
      <c r="G12" s="3141"/>
      <c r="H12" s="3141" t="s">
        <v>508</v>
      </c>
    </row>
    <row r="13" spans="1:8" ht="56.25">
      <c r="A13" s="2070" t="s">
        <v>37</v>
      </c>
      <c r="B13" s="2070" t="s">
        <v>519</v>
      </c>
      <c r="C13" s="2070" t="s">
        <v>78</v>
      </c>
      <c r="D13" s="3143"/>
      <c r="E13" s="2070" t="s">
        <v>37</v>
      </c>
      <c r="F13" s="376" t="s">
        <v>509</v>
      </c>
      <c r="G13" s="2070" t="s">
        <v>78</v>
      </c>
      <c r="H13" s="3141"/>
    </row>
    <row r="14" spans="1:8" ht="28.5" customHeight="1">
      <c r="A14" s="2071">
        <v>14600</v>
      </c>
      <c r="B14" s="2071" t="s">
        <v>981</v>
      </c>
      <c r="C14" s="2071">
        <f>A14</f>
        <v>14600</v>
      </c>
      <c r="D14" s="3150" t="s">
        <v>4464</v>
      </c>
      <c r="E14" s="3151">
        <v>20800</v>
      </c>
      <c r="F14" s="3151" t="s">
        <v>226</v>
      </c>
      <c r="G14" s="3151">
        <f>SUM(E14)</f>
        <v>20800</v>
      </c>
      <c r="H14" s="3132" t="s">
        <v>982</v>
      </c>
    </row>
    <row r="15" spans="1:8" ht="54.75" customHeight="1">
      <c r="A15" s="3151" t="s">
        <v>983</v>
      </c>
      <c r="B15" s="3151"/>
      <c r="C15" s="3151"/>
      <c r="D15" s="3150"/>
      <c r="E15" s="3151"/>
      <c r="F15" s="3151"/>
      <c r="G15" s="3151"/>
      <c r="H15" s="3133"/>
    </row>
    <row r="16" spans="1:8" ht="18.75">
      <c r="A16" s="342" t="s">
        <v>1409</v>
      </c>
      <c r="B16" s="1961"/>
      <c r="C16" s="1961"/>
      <c r="D16" s="1989">
        <v>45108</v>
      </c>
      <c r="E16" s="342" t="s">
        <v>1410</v>
      </c>
      <c r="F16" s="342"/>
      <c r="G16" s="1961"/>
      <c r="H16" s="1961"/>
    </row>
    <row r="17" spans="1:8" ht="18.75">
      <c r="A17" s="1"/>
      <c r="B17" s="1"/>
      <c r="C17" s="1"/>
      <c r="D17" s="1"/>
      <c r="E17" s="1"/>
      <c r="F17" s="1"/>
      <c r="G17" s="136"/>
      <c r="H17" s="136"/>
    </row>
    <row r="18" spans="1:8" ht="18.75">
      <c r="A18" s="1"/>
      <c r="B18" s="1"/>
      <c r="C18" s="1"/>
      <c r="D18" s="1"/>
      <c r="E18" s="1"/>
      <c r="F18" s="1"/>
      <c r="G18" s="136"/>
      <c r="H18" s="136"/>
    </row>
    <row r="19" spans="1:8" ht="18.75">
      <c r="A19" s="1"/>
      <c r="B19" s="1"/>
      <c r="C19" s="1"/>
      <c r="D19" s="1"/>
      <c r="E19" s="1"/>
      <c r="F19" s="3123" t="str">
        <f>MASTER!C2</f>
        <v>iz/kkukpk;Z</v>
      </c>
      <c r="G19" s="3123"/>
      <c r="H19" s="3123"/>
    </row>
    <row r="20" spans="1:8" ht="18.75">
      <c r="A20" s="1"/>
      <c r="B20" s="1"/>
      <c r="C20" s="1"/>
      <c r="D20" s="1"/>
      <c r="E20" s="1"/>
      <c r="F20" s="3123" t="str">
        <f>MASTER!C3</f>
        <v xml:space="preserve">ftyk </v>
      </c>
      <c r="G20" s="3123"/>
      <c r="H20" s="3123"/>
    </row>
    <row r="21" spans="1:8" ht="18.75">
      <c r="A21" s="1"/>
      <c r="B21" s="1"/>
      <c r="C21" s="1"/>
      <c r="D21" s="1"/>
      <c r="E21" s="1"/>
      <c r="F21" s="3123" t="str">
        <f>MASTER!C4</f>
        <v>jkt ¼ jktLFkku ½</v>
      </c>
      <c r="G21" s="3123"/>
      <c r="H21" s="3123"/>
    </row>
    <row r="22" spans="1:8" ht="18.75">
      <c r="A22" s="1"/>
      <c r="B22" s="1"/>
      <c r="C22" s="1"/>
      <c r="D22" s="1"/>
      <c r="E22" s="1"/>
      <c r="F22" s="2069"/>
      <c r="G22" s="2069"/>
      <c r="H22" s="2069"/>
    </row>
    <row r="23" spans="1:8" ht="20.25">
      <c r="A23" s="3146" t="s">
        <v>4468</v>
      </c>
      <c r="B23" s="3146"/>
      <c r="C23" s="3146"/>
      <c r="D23" s="3146"/>
      <c r="E23" s="3146"/>
      <c r="F23" s="3146"/>
      <c r="G23" s="3146"/>
      <c r="H23" s="3146"/>
    </row>
    <row r="24" spans="1:8" ht="18.75">
      <c r="A24" s="3" t="s">
        <v>513</v>
      </c>
      <c r="B24" s="3"/>
      <c r="C24" s="3"/>
      <c r="D24" s="3"/>
      <c r="E24" s="3"/>
      <c r="F24" s="3"/>
      <c r="G24" s="3"/>
      <c r="H24" s="3"/>
    </row>
    <row r="25" spans="1:8" ht="18.75">
      <c r="A25" s="3" t="s">
        <v>1464</v>
      </c>
      <c r="B25" s="3"/>
      <c r="C25" s="3"/>
      <c r="D25" s="3"/>
      <c r="E25" s="3149" t="str">
        <f>MASTER!H5</f>
        <v>jkt ¼ jktLFkku ½</v>
      </c>
      <c r="F25" s="3149"/>
      <c r="G25" s="3149"/>
      <c r="H25" s="3"/>
    </row>
    <row r="26" spans="1:8" ht="18.75">
      <c r="A26" s="3" t="s">
        <v>985</v>
      </c>
      <c r="B26" s="3"/>
      <c r="C26" s="3"/>
      <c r="D26" s="3"/>
      <c r="E26" s="3"/>
      <c r="F26" s="3"/>
      <c r="G26" s="3"/>
      <c r="H26" s="3"/>
    </row>
    <row r="27" spans="1:8" ht="20.25">
      <c r="A27" s="342" t="s">
        <v>1461</v>
      </c>
      <c r="B27" s="3"/>
      <c r="C27" s="1676" t="str">
        <f>B8</f>
        <v>Jh Hkxorh yky luk&lt;;</v>
      </c>
      <c r="D27" s="1676"/>
      <c r="E27" s="3145" t="str">
        <f>E8</f>
        <v>अतिरिक्त प्रशासनिक अधिकारी</v>
      </c>
      <c r="F27" s="3145"/>
      <c r="G27" s="3145"/>
      <c r="H27" s="3"/>
    </row>
    <row r="28" spans="1:8" ht="20.25">
      <c r="A28" s="342" t="s">
        <v>1462</v>
      </c>
      <c r="B28" s="3"/>
      <c r="C28" s="1676" t="str">
        <f>B8</f>
        <v>Jh Hkxorh yky luk&lt;;</v>
      </c>
      <c r="D28" s="1676"/>
      <c r="E28" s="3145" t="str">
        <f>E8</f>
        <v>अतिरिक्त प्रशासनिक अधिकारी</v>
      </c>
      <c r="F28" s="3145"/>
      <c r="G28" s="3145"/>
      <c r="H28" s="3"/>
    </row>
    <row r="29" spans="1:8" ht="18.75">
      <c r="A29" s="3" t="s">
        <v>1463</v>
      </c>
      <c r="B29" s="3"/>
      <c r="C29" s="3"/>
      <c r="D29" s="3"/>
      <c r="E29" s="3"/>
      <c r="F29" s="3"/>
      <c r="G29" s="3"/>
      <c r="H29" s="3"/>
    </row>
    <row r="30" spans="1:8" ht="18.75">
      <c r="A30" s="3"/>
      <c r="B30" s="3"/>
      <c r="C30" s="3"/>
      <c r="D30" s="3"/>
      <c r="E30" s="3"/>
      <c r="F30" s="3"/>
      <c r="G30" s="3"/>
      <c r="H30" s="3"/>
    </row>
    <row r="31" spans="1:8" ht="18.75">
      <c r="A31" s="3"/>
      <c r="B31" s="3"/>
      <c r="C31" s="3"/>
      <c r="D31" s="3"/>
      <c r="E31" s="3"/>
      <c r="F31" s="3137" t="str">
        <f>F19</f>
        <v>iz/kkukpk;Z</v>
      </c>
      <c r="G31" s="3137"/>
      <c r="H31" s="3137"/>
    </row>
    <row r="32" spans="1:8" ht="18.75">
      <c r="A32" s="3"/>
      <c r="B32" s="3"/>
      <c r="C32" s="3"/>
      <c r="D32" s="3"/>
      <c r="E32" s="3"/>
      <c r="F32" s="3137" t="str">
        <f>F20</f>
        <v xml:space="preserve">ftyk </v>
      </c>
      <c r="G32" s="3137"/>
      <c r="H32" s="3137"/>
    </row>
    <row r="33" spans="1:8" ht="18.75">
      <c r="A33" s="3"/>
      <c r="B33" s="3"/>
      <c r="C33" s="3"/>
      <c r="D33" s="3"/>
      <c r="E33" s="3"/>
      <c r="F33" s="3137" t="str">
        <f>F21</f>
        <v>jkt ¼ jktLFkku ½</v>
      </c>
      <c r="G33" s="3137"/>
      <c r="H33" s="3137"/>
    </row>
  </sheetData>
  <sheetProtection password="A581" sheet="1" objects="1" scenarios="1" formatCells="0" formatColumns="0" formatRows="0" insertColumns="0" insertRows="0" insertHyperlinks="0" deleteColumns="0" deleteRows="0" selectLockedCells="1" sort="0" autoFilter="0" pivotTables="0"/>
  <mergeCells count="26">
    <mergeCell ref="A1:D1"/>
    <mergeCell ref="A2:H2"/>
    <mergeCell ref="A4:H4"/>
    <mergeCell ref="E6:F6"/>
    <mergeCell ref="E25:G25"/>
    <mergeCell ref="A12:C12"/>
    <mergeCell ref="D12:D13"/>
    <mergeCell ref="E12:G12"/>
    <mergeCell ref="H12:H13"/>
    <mergeCell ref="D14:D15"/>
    <mergeCell ref="E14:E15"/>
    <mergeCell ref="F14:F15"/>
    <mergeCell ref="G14:G15"/>
    <mergeCell ref="H14:H15"/>
    <mergeCell ref="A15:C15"/>
    <mergeCell ref="B8:D8"/>
    <mergeCell ref="F19:H19"/>
    <mergeCell ref="F20:H20"/>
    <mergeCell ref="F21:H21"/>
    <mergeCell ref="A23:H23"/>
    <mergeCell ref="E8:F8"/>
    <mergeCell ref="E27:G27"/>
    <mergeCell ref="E28:G28"/>
    <mergeCell ref="F31:H31"/>
    <mergeCell ref="F32:H32"/>
    <mergeCell ref="F33:H3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09.xml><?xml version="1.0" encoding="utf-8"?>
<worksheet xmlns="http://schemas.openxmlformats.org/spreadsheetml/2006/main" xmlns:r="http://schemas.openxmlformats.org/officeDocument/2006/relationships">
  <sheetPr>
    <tabColor rgb="FF7030A0"/>
  </sheetPr>
  <dimension ref="A1:H32"/>
  <sheetViews>
    <sheetView workbookViewId="0">
      <selection activeCell="E6" sqref="E6:F6"/>
    </sheetView>
  </sheetViews>
  <sheetFormatPr defaultColWidth="9.140625" defaultRowHeight="12.75"/>
  <cols>
    <col min="1" max="1" width="10.7109375" style="139" customWidth="1"/>
    <col min="2" max="2" width="8.42578125" style="139" customWidth="1"/>
    <col min="3" max="3" width="10.5703125" style="139" customWidth="1"/>
    <col min="4" max="4" width="15.42578125" style="139" customWidth="1"/>
    <col min="5" max="5" width="9.140625" style="139"/>
    <col min="6" max="6" width="8" style="139" customWidth="1"/>
    <col min="7" max="7" width="15.5703125" style="139" customWidth="1"/>
    <col min="8" max="8" width="21.5703125" style="139" customWidth="1"/>
    <col min="9" max="16384" width="9.140625" style="139"/>
  </cols>
  <sheetData>
    <row r="1" spans="1:8" ht="18.75">
      <c r="A1" s="2757" t="s">
        <v>1156</v>
      </c>
      <c r="B1" s="2757"/>
      <c r="C1" s="2757"/>
      <c r="D1" s="2758"/>
      <c r="E1" s="616">
        <v>1</v>
      </c>
    </row>
    <row r="2" spans="1:8" ht="23.25">
      <c r="A2" s="3139" t="str">
        <f>MASTER!C1</f>
        <v>ftyk f'k{kk vf/kdkjh</v>
      </c>
      <c r="B2" s="3139"/>
      <c r="C2" s="3139"/>
      <c r="D2" s="3139"/>
      <c r="E2" s="3139"/>
      <c r="F2" s="3139"/>
      <c r="G2" s="3139"/>
      <c r="H2" s="3139"/>
    </row>
    <row r="3" spans="1:8" ht="15.75">
      <c r="A3" s="1"/>
      <c r="B3" s="1"/>
      <c r="C3" s="1"/>
      <c r="D3" s="1"/>
      <c r="E3" s="1"/>
      <c r="F3" s="1"/>
      <c r="G3" s="1"/>
      <c r="H3" s="1"/>
    </row>
    <row r="4" spans="1:8" ht="23.25">
      <c r="A4" s="3139" t="s">
        <v>504</v>
      </c>
      <c r="B4" s="3139"/>
      <c r="C4" s="3139"/>
      <c r="D4" s="3139"/>
      <c r="E4" s="3139"/>
      <c r="F4" s="3139"/>
      <c r="G4" s="3139"/>
      <c r="H4" s="3139"/>
    </row>
    <row r="5" spans="1:8" ht="15.75">
      <c r="A5" s="1"/>
      <c r="B5" s="1"/>
      <c r="C5" s="1"/>
      <c r="D5" s="1"/>
      <c r="E5" s="1"/>
      <c r="F5" s="1"/>
      <c r="G5" s="1"/>
      <c r="H5" s="1"/>
    </row>
    <row r="6" spans="1:8" s="134" customFormat="1" ht="27" customHeight="1">
      <c r="A6" s="636" t="s">
        <v>1465</v>
      </c>
      <c r="B6" s="636"/>
      <c r="C6" s="636"/>
      <c r="D6" s="636"/>
      <c r="E6" s="3115" t="s">
        <v>1466</v>
      </c>
      <c r="F6" s="3115"/>
      <c r="G6" s="636" t="s">
        <v>1467</v>
      </c>
      <c r="H6" s="1986" t="s">
        <v>1468</v>
      </c>
    </row>
    <row r="7" spans="1:8" s="134" customFormat="1" ht="27" customHeight="1">
      <c r="A7" s="3144" t="s">
        <v>1487</v>
      </c>
      <c r="B7" s="3144"/>
      <c r="C7" s="3144"/>
      <c r="D7" s="3144"/>
      <c r="E7" s="3144"/>
      <c r="F7" s="3144"/>
      <c r="G7" s="3144"/>
      <c r="H7" s="3144"/>
    </row>
    <row r="8" spans="1:8" s="134" customFormat="1" ht="27" customHeight="1">
      <c r="A8" s="374" t="s">
        <v>1460</v>
      </c>
      <c r="B8" s="374"/>
      <c r="C8" s="636" t="str">
        <f>(INDEX(MASTER!B8:B42,MATCH('CONFORMATION PAY ORDER PEON'!E1,MASTER!A8:A42,0)))</f>
        <v>Jh Hkxorh yky luk&lt;;</v>
      </c>
      <c r="D8" s="636"/>
      <c r="E8" s="3121" t="str">
        <f>(INDEX(MASTER!C8:C42,MATCH('CONFORMATION PAY ORDER PEON'!E1,MASTER!A8:A42,0)))</f>
        <v>अतिरिक्त प्रशासनिक अधिकारी</v>
      </c>
      <c r="F8" s="3121"/>
      <c r="G8" s="374" t="s">
        <v>1457</v>
      </c>
      <c r="H8" s="374"/>
    </row>
    <row r="9" spans="1:8" s="134" customFormat="1" ht="27" customHeight="1">
      <c r="A9" s="374" t="s">
        <v>1458</v>
      </c>
      <c r="B9" s="374"/>
      <c r="C9" s="374"/>
      <c r="D9" s="374"/>
      <c r="E9" s="374"/>
      <c r="F9" s="374"/>
      <c r="G9" s="374"/>
      <c r="H9" s="374"/>
    </row>
    <row r="10" spans="1:8" s="134" customFormat="1" ht="27" customHeight="1">
      <c r="A10" s="374" t="s">
        <v>1459</v>
      </c>
      <c r="B10" s="374"/>
      <c r="C10" s="374"/>
      <c r="D10" s="374"/>
      <c r="E10" s="374"/>
      <c r="F10" s="374"/>
      <c r="G10" s="374"/>
      <c r="H10" s="374"/>
    </row>
    <row r="11" spans="1:8" s="134" customFormat="1" ht="27" customHeight="1">
      <c r="A11" s="374"/>
      <c r="B11" s="374"/>
      <c r="C11" s="374"/>
      <c r="D11" s="374"/>
      <c r="E11" s="374"/>
      <c r="F11" s="374"/>
      <c r="G11" s="374"/>
      <c r="H11" s="374"/>
    </row>
    <row r="12" spans="1:8" ht="18.75">
      <c r="A12" s="3141" t="s">
        <v>516</v>
      </c>
      <c r="B12" s="3141"/>
      <c r="C12" s="3141"/>
      <c r="D12" s="3142" t="s">
        <v>979</v>
      </c>
      <c r="E12" s="3141" t="s">
        <v>980</v>
      </c>
      <c r="F12" s="3141"/>
      <c r="G12" s="3141"/>
      <c r="H12" s="3141" t="s">
        <v>508</v>
      </c>
    </row>
    <row r="13" spans="1:8" ht="56.25">
      <c r="A13" s="361" t="s">
        <v>37</v>
      </c>
      <c r="B13" s="361" t="s">
        <v>519</v>
      </c>
      <c r="C13" s="361" t="s">
        <v>78</v>
      </c>
      <c r="D13" s="3143"/>
      <c r="E13" s="361" t="s">
        <v>37</v>
      </c>
      <c r="F13" s="376" t="s">
        <v>509</v>
      </c>
      <c r="G13" s="361" t="s">
        <v>78</v>
      </c>
      <c r="H13" s="3141"/>
    </row>
    <row r="14" spans="1:8" ht="28.5" customHeight="1">
      <c r="A14" s="1987">
        <v>12400</v>
      </c>
      <c r="B14" s="1987" t="s">
        <v>981</v>
      </c>
      <c r="C14" s="1987">
        <f>A14</f>
        <v>12400</v>
      </c>
      <c r="D14" s="3150">
        <v>44285</v>
      </c>
      <c r="E14" s="3151">
        <v>17700</v>
      </c>
      <c r="F14" s="3151" t="s">
        <v>222</v>
      </c>
      <c r="G14" s="3151">
        <f>SUM(E14)</f>
        <v>17700</v>
      </c>
      <c r="H14" s="3132" t="s">
        <v>982</v>
      </c>
    </row>
    <row r="15" spans="1:8" ht="54.75" customHeight="1">
      <c r="A15" s="3151" t="s">
        <v>983</v>
      </c>
      <c r="B15" s="3151"/>
      <c r="C15" s="3151"/>
      <c r="D15" s="3150"/>
      <c r="E15" s="3151"/>
      <c r="F15" s="3151"/>
      <c r="G15" s="3151"/>
      <c r="H15" s="3133"/>
    </row>
    <row r="16" spans="1:8" ht="47.25" customHeight="1">
      <c r="A16" s="3134"/>
      <c r="B16" s="3135"/>
      <c r="C16" s="3136"/>
      <c r="D16" s="1988">
        <v>44743</v>
      </c>
      <c r="E16" s="1957">
        <v>17700</v>
      </c>
      <c r="F16" s="1957" t="s">
        <v>1131</v>
      </c>
      <c r="G16" s="1957">
        <v>18200</v>
      </c>
      <c r="H16" s="1985" t="s">
        <v>984</v>
      </c>
    </row>
    <row r="17" spans="1:8" ht="18.75">
      <c r="A17" s="342" t="s">
        <v>1409</v>
      </c>
      <c r="B17" s="1961"/>
      <c r="C17" s="1961"/>
      <c r="D17" s="1989">
        <v>45108</v>
      </c>
      <c r="E17" s="342" t="s">
        <v>1410</v>
      </c>
      <c r="F17" s="342"/>
      <c r="G17" s="1961"/>
      <c r="H17" s="1961"/>
    </row>
    <row r="18" spans="1:8" ht="18.75">
      <c r="A18" s="1"/>
      <c r="B18" s="1"/>
      <c r="C18" s="1"/>
      <c r="D18" s="1"/>
      <c r="E18" s="1"/>
      <c r="F18" s="1"/>
      <c r="G18" s="136"/>
      <c r="H18" s="136"/>
    </row>
    <row r="19" spans="1:8" ht="18.75">
      <c r="A19" s="1"/>
      <c r="B19" s="1"/>
      <c r="C19" s="1"/>
      <c r="D19" s="1"/>
      <c r="E19" s="1"/>
      <c r="F19" s="3123" t="str">
        <f>MASTER!C2</f>
        <v>iz/kkukpk;Z</v>
      </c>
      <c r="G19" s="3123"/>
      <c r="H19" s="3123"/>
    </row>
    <row r="20" spans="1:8" ht="18.75">
      <c r="A20" s="1"/>
      <c r="B20" s="1"/>
      <c r="C20" s="1"/>
      <c r="D20" s="1"/>
      <c r="E20" s="1"/>
      <c r="F20" s="3123" t="str">
        <f>MASTER!C3</f>
        <v xml:space="preserve">ftyk </v>
      </c>
      <c r="G20" s="3123"/>
      <c r="H20" s="3123"/>
    </row>
    <row r="21" spans="1:8" ht="18.75">
      <c r="A21" s="1"/>
      <c r="B21" s="1"/>
      <c r="C21" s="1"/>
      <c r="D21" s="1"/>
      <c r="E21" s="1"/>
      <c r="F21" s="3123" t="str">
        <f>MASTER!C4</f>
        <v>jkt ¼ jktLFkku ½</v>
      </c>
      <c r="G21" s="3123"/>
      <c r="H21" s="3123"/>
    </row>
    <row r="22" spans="1:8" ht="18.75">
      <c r="A22" s="3129" t="s">
        <v>4475</v>
      </c>
      <c r="B22" s="3129"/>
      <c r="C22" s="3129"/>
      <c r="D22" s="3129"/>
      <c r="E22" s="3129"/>
      <c r="F22" s="3129"/>
      <c r="G22" s="3129"/>
      <c r="H22" s="3129"/>
    </row>
    <row r="23" spans="1:8" ht="18.75">
      <c r="A23" s="3" t="s">
        <v>513</v>
      </c>
      <c r="B23" s="3"/>
      <c r="C23" s="3"/>
      <c r="D23" s="3"/>
      <c r="E23" s="3"/>
      <c r="F23" s="3"/>
      <c r="G23" s="3"/>
      <c r="H23" s="3"/>
    </row>
    <row r="24" spans="1:8" ht="18.75">
      <c r="A24" s="3" t="s">
        <v>1464</v>
      </c>
      <c r="B24" s="3"/>
      <c r="C24" s="3"/>
      <c r="D24" s="3"/>
      <c r="E24" s="3138" t="str">
        <f>MASTER!H5</f>
        <v>jkt ¼ jktLFkku ½</v>
      </c>
      <c r="F24" s="3138"/>
      <c r="G24" s="3138"/>
      <c r="H24" s="3"/>
    </row>
    <row r="25" spans="1:8" ht="18.75">
      <c r="A25" s="3" t="s">
        <v>985</v>
      </c>
      <c r="B25" s="3"/>
      <c r="C25" s="3"/>
      <c r="D25" s="3"/>
      <c r="E25" s="3"/>
      <c r="F25" s="3"/>
      <c r="G25" s="3"/>
      <c r="H25" s="3"/>
    </row>
    <row r="26" spans="1:8" ht="18.75">
      <c r="A26" s="342" t="s">
        <v>1461</v>
      </c>
      <c r="B26" s="3"/>
      <c r="C26" s="3" t="str">
        <f>C8</f>
        <v>Jh Hkxorh yky luk&lt;;</v>
      </c>
      <c r="D26" s="3"/>
      <c r="E26" s="2832" t="str">
        <f>E8</f>
        <v>अतिरिक्त प्रशासनिक अधिकारी</v>
      </c>
      <c r="F26" s="2832"/>
      <c r="G26" s="2832"/>
      <c r="H26" s="3"/>
    </row>
    <row r="27" spans="1:8" ht="18.75">
      <c r="A27" s="342" t="s">
        <v>1462</v>
      </c>
      <c r="B27" s="3"/>
      <c r="C27" s="3" t="str">
        <f>C8</f>
        <v>Jh Hkxorh yky luk&lt;;</v>
      </c>
      <c r="D27" s="3"/>
      <c r="E27" s="2832" t="str">
        <f>E8</f>
        <v>अतिरिक्त प्रशासनिक अधिकारी</v>
      </c>
      <c r="F27" s="2832"/>
      <c r="G27" s="2832"/>
      <c r="H27" s="3"/>
    </row>
    <row r="28" spans="1:8" ht="18.75">
      <c r="A28" s="3" t="s">
        <v>1463</v>
      </c>
      <c r="B28" s="3"/>
      <c r="C28" s="3"/>
      <c r="D28" s="3"/>
      <c r="E28" s="3"/>
      <c r="F28" s="3"/>
      <c r="G28" s="3"/>
      <c r="H28" s="3"/>
    </row>
    <row r="29" spans="1:8" ht="18.75">
      <c r="A29" s="3"/>
      <c r="B29" s="3"/>
      <c r="C29" s="3"/>
      <c r="D29" s="3"/>
      <c r="E29" s="3"/>
      <c r="F29" s="3"/>
      <c r="G29" s="3"/>
      <c r="H29" s="3"/>
    </row>
    <row r="30" spans="1:8" ht="18.75">
      <c r="A30" s="3"/>
      <c r="B30" s="3"/>
      <c r="C30" s="3"/>
      <c r="D30" s="3"/>
      <c r="E30" s="3"/>
      <c r="F30" s="3137" t="str">
        <f>F19</f>
        <v>iz/kkukpk;Z</v>
      </c>
      <c r="G30" s="3137"/>
      <c r="H30" s="3137"/>
    </row>
    <row r="31" spans="1:8" ht="18.75">
      <c r="A31" s="3"/>
      <c r="B31" s="3"/>
      <c r="C31" s="3"/>
      <c r="D31" s="3"/>
      <c r="E31" s="3"/>
      <c r="F31" s="3137" t="str">
        <f>F20</f>
        <v xml:space="preserve">ftyk </v>
      </c>
      <c r="G31" s="3137"/>
      <c r="H31" s="3137"/>
    </row>
    <row r="32" spans="1:8" ht="18.75">
      <c r="A32" s="3"/>
      <c r="B32" s="3"/>
      <c r="C32" s="3"/>
      <c r="D32" s="3"/>
      <c r="E32" s="3"/>
      <c r="F32" s="3137" t="str">
        <f>F21</f>
        <v>jkt ¼ jktLFkku ½</v>
      </c>
      <c r="G32" s="3137"/>
      <c r="H32" s="3137"/>
    </row>
  </sheetData>
  <sheetProtection sheet="1" formatCells="0" formatColumns="0" formatRows="0" insertColumns="0" insertRows="0" insertHyperlinks="0" deleteColumns="0" deleteRows="0" selectLockedCells="1" sort="0" autoFilter="0" pivotTables="0"/>
  <mergeCells count="27">
    <mergeCell ref="F14:F15"/>
    <mergeCell ref="G14:G15"/>
    <mergeCell ref="H14:H15"/>
    <mergeCell ref="A15:C15"/>
    <mergeCell ref="A2:H2"/>
    <mergeCell ref="A4:H4"/>
    <mergeCell ref="A7:H7"/>
    <mergeCell ref="A12:C12"/>
    <mergeCell ref="D12:D13"/>
    <mergeCell ref="E12:G12"/>
    <mergeCell ref="H12:H13"/>
    <mergeCell ref="A1:D1"/>
    <mergeCell ref="F31:H31"/>
    <mergeCell ref="F32:H32"/>
    <mergeCell ref="E6:F6"/>
    <mergeCell ref="A22:H22"/>
    <mergeCell ref="E8:F8"/>
    <mergeCell ref="E26:G26"/>
    <mergeCell ref="E27:G27"/>
    <mergeCell ref="A16:C16"/>
    <mergeCell ref="F19:H19"/>
    <mergeCell ref="F20:H20"/>
    <mergeCell ref="F21:H21"/>
    <mergeCell ref="E24:G24"/>
    <mergeCell ref="F30:H30"/>
    <mergeCell ref="D14:D15"/>
    <mergeCell ref="E14:E15"/>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1.xml><?xml version="1.0" encoding="utf-8"?>
<worksheet xmlns="http://schemas.openxmlformats.org/spreadsheetml/2006/main" xmlns:r="http://schemas.openxmlformats.org/officeDocument/2006/relationships">
  <sheetPr>
    <tabColor rgb="FFFFFF00"/>
  </sheetPr>
  <dimension ref="A1:M23"/>
  <sheetViews>
    <sheetView workbookViewId="0">
      <selection activeCell="N12" sqref="N12"/>
    </sheetView>
  </sheetViews>
  <sheetFormatPr defaultColWidth="9.140625" defaultRowHeight="14.25"/>
  <cols>
    <col min="1" max="1" width="43.140625" style="5" customWidth="1"/>
    <col min="2" max="2" width="9.140625" style="5" customWidth="1"/>
    <col min="3" max="3" width="1.85546875" style="5" customWidth="1"/>
    <col min="4" max="4" width="55.85546875" style="5" customWidth="1"/>
    <col min="5" max="5" width="14.85546875" style="5" customWidth="1"/>
    <col min="6" max="6" width="17.28515625" style="5" customWidth="1"/>
    <col min="7" max="7" width="7.140625" style="5" customWidth="1"/>
    <col min="8" max="8" width="7.5703125" style="5" customWidth="1"/>
    <col min="9" max="9" width="5.140625" style="5" customWidth="1"/>
    <col min="10" max="10" width="4.5703125" style="5" customWidth="1"/>
    <col min="11" max="11" width="6.42578125" style="5" customWidth="1"/>
    <col min="12" max="12" width="5.28515625" style="5" customWidth="1"/>
    <col min="13" max="13" width="7.28515625" style="5" customWidth="1"/>
    <col min="14" max="14" width="7.85546875" style="5" customWidth="1"/>
    <col min="15" max="15" width="8.140625" style="5" customWidth="1"/>
    <col min="16" max="16" width="8.5703125" style="5" customWidth="1"/>
    <col min="17" max="16384" width="9.140625" style="5"/>
  </cols>
  <sheetData>
    <row r="1" spans="1:13" ht="51.75" customHeight="1">
      <c r="A1" s="2222" t="s">
        <v>3814</v>
      </c>
      <c r="B1" s="2223"/>
      <c r="C1" s="2223"/>
      <c r="D1" s="2223"/>
      <c r="E1" s="2223"/>
      <c r="F1" s="2223"/>
      <c r="G1" s="2211" t="s">
        <v>3811</v>
      </c>
      <c r="H1" s="2212"/>
      <c r="K1" s="1451" t="s">
        <v>1814</v>
      </c>
      <c r="L1" s="1451" t="s">
        <v>1814</v>
      </c>
      <c r="M1" s="1451" t="s">
        <v>1814</v>
      </c>
    </row>
    <row r="2" spans="1:13" ht="33" customHeight="1">
      <c r="A2" s="2224" t="str">
        <f>MASTER!C1</f>
        <v>ftyk f'k{kk vf/kdkjh</v>
      </c>
      <c r="B2" s="2225"/>
      <c r="C2" s="2225"/>
      <c r="D2" s="2225"/>
      <c r="E2" s="2225"/>
      <c r="F2" s="2225"/>
      <c r="G2" s="2213" t="s">
        <v>3813</v>
      </c>
      <c r="H2" s="2213"/>
    </row>
    <row r="3" spans="1:13" ht="26.25">
      <c r="A3" s="2216" t="s">
        <v>3602</v>
      </c>
      <c r="B3" s="2216"/>
      <c r="C3" s="2216"/>
      <c r="D3" s="2216"/>
      <c r="E3" s="2216"/>
      <c r="F3" s="2216"/>
    </row>
    <row r="4" spans="1:13" ht="20.25">
      <c r="A4" s="1468" t="s">
        <v>4015</v>
      </c>
      <c r="B4" s="1468"/>
      <c r="C4" s="1468"/>
      <c r="D4" s="1469" t="e">
        <f>VLOOKUP('[1]GA 55'!C11,'[1]MASTER SHEET'!A7:N26,3,0)</f>
        <v>#N/A</v>
      </c>
      <c r="E4" s="1470" t="s">
        <v>3818</v>
      </c>
      <c r="F4" s="1468" t="e">
        <f>VLOOKUP('[1]GA 55'!C11,'[1]MASTER SHEET'!A7:N26,4,0)</f>
        <v>#N/A</v>
      </c>
    </row>
    <row r="5" spans="1:13" ht="18.75">
      <c r="A5" s="1471" t="s">
        <v>3603</v>
      </c>
      <c r="B5" s="1472">
        <v>0</v>
      </c>
      <c r="C5" s="1473"/>
      <c r="D5" s="1474" t="s">
        <v>3604</v>
      </c>
      <c r="E5" s="1472">
        <v>0</v>
      </c>
      <c r="F5" s="1475" t="s">
        <v>3637</v>
      </c>
    </row>
    <row r="6" spans="1:13" ht="30.75" customHeight="1">
      <c r="A6" s="1476" t="s">
        <v>3605</v>
      </c>
      <c r="B6" s="1477">
        <v>0</v>
      </c>
      <c r="C6" s="1478"/>
      <c r="D6" s="1479" t="s">
        <v>3606</v>
      </c>
      <c r="E6" s="1477">
        <v>0</v>
      </c>
      <c r="F6" s="1475">
        <f>'[1]GA 55'!N36-'[1]GA 55'!I36</f>
        <v>0</v>
      </c>
    </row>
    <row r="7" spans="1:13" ht="17.25">
      <c r="A7" s="1471" t="s">
        <v>3607</v>
      </c>
      <c r="B7" s="1472">
        <v>0</v>
      </c>
      <c r="C7" s="1473"/>
      <c r="D7" s="1480" t="s">
        <v>3608</v>
      </c>
      <c r="E7" s="1472">
        <v>0</v>
      </c>
      <c r="F7" s="1481" t="s">
        <v>3638</v>
      </c>
    </row>
    <row r="8" spans="1:13" ht="16.5">
      <c r="A8" s="1482" t="s">
        <v>3609</v>
      </c>
      <c r="B8" s="1477">
        <v>0</v>
      </c>
      <c r="C8" s="1478"/>
      <c r="D8" s="1479" t="s">
        <v>3610</v>
      </c>
      <c r="E8" s="1477">
        <v>0</v>
      </c>
      <c r="F8" s="1481">
        <f>'[1]Tax Calculation (Old)'!Q49</f>
        <v>0</v>
      </c>
    </row>
    <row r="9" spans="1:13" ht="30" customHeight="1">
      <c r="A9" s="1471" t="s">
        <v>3611</v>
      </c>
      <c r="B9" s="1472">
        <v>0</v>
      </c>
      <c r="C9" s="1473"/>
      <c r="D9" s="1483" t="s">
        <v>3612</v>
      </c>
      <c r="E9" s="1472">
        <v>0</v>
      </c>
      <c r="F9" s="1484" t="s">
        <v>3639</v>
      </c>
    </row>
    <row r="10" spans="1:13" ht="16.5">
      <c r="A10" s="1485" t="s">
        <v>3613</v>
      </c>
      <c r="B10" s="1486">
        <v>0</v>
      </c>
      <c r="C10" s="1478"/>
      <c r="D10" s="1479" t="s">
        <v>3614</v>
      </c>
      <c r="E10" s="1486">
        <v>0</v>
      </c>
      <c r="F10" s="1487">
        <f>'[1]GA 55'!Y36</f>
        <v>0</v>
      </c>
    </row>
    <row r="11" spans="1:13" ht="16.5">
      <c r="A11" s="1471" t="s">
        <v>3615</v>
      </c>
      <c r="B11" s="1472">
        <v>0</v>
      </c>
      <c r="C11" s="1473"/>
      <c r="D11" s="1480" t="s">
        <v>3616</v>
      </c>
      <c r="E11" s="1472">
        <v>0</v>
      </c>
      <c r="F11" s="2217" t="s">
        <v>3640</v>
      </c>
    </row>
    <row r="12" spans="1:13" ht="16.5">
      <c r="A12" s="1485" t="s">
        <v>3617</v>
      </c>
      <c r="B12" s="1486">
        <v>0</v>
      </c>
      <c r="C12" s="1478"/>
      <c r="D12" s="1488" t="s">
        <v>3618</v>
      </c>
      <c r="E12" s="1486">
        <v>0</v>
      </c>
      <c r="F12" s="2217"/>
    </row>
    <row r="13" spans="1:13" ht="16.5">
      <c r="A13" s="1471" t="s">
        <v>3619</v>
      </c>
      <c r="B13" s="1472">
        <v>0</v>
      </c>
      <c r="C13" s="1473"/>
      <c r="D13" s="1480" t="s">
        <v>3620</v>
      </c>
      <c r="E13" s="1472">
        <v>0</v>
      </c>
      <c r="F13" s="2217"/>
    </row>
    <row r="14" spans="1:13" ht="16.5">
      <c r="A14" s="1485" t="s">
        <v>3621</v>
      </c>
      <c r="B14" s="1486">
        <v>0</v>
      </c>
      <c r="C14" s="1478"/>
      <c r="D14" s="1488" t="s">
        <v>3622</v>
      </c>
      <c r="E14" s="1486">
        <v>0</v>
      </c>
      <c r="F14" s="1481">
        <f>'[1]Tax Calculation (Old)'!Q33</f>
        <v>0</v>
      </c>
    </row>
    <row r="15" spans="1:13" ht="16.5">
      <c r="A15" s="1471" t="s">
        <v>3623</v>
      </c>
      <c r="B15" s="1472">
        <v>0</v>
      </c>
      <c r="C15" s="1473"/>
      <c r="D15" s="1480" t="s">
        <v>3624</v>
      </c>
      <c r="E15" s="1472">
        <v>0</v>
      </c>
      <c r="F15" s="1481"/>
    </row>
    <row r="16" spans="1:13" ht="16.5">
      <c r="A16" s="1485" t="s">
        <v>3625</v>
      </c>
      <c r="B16" s="1486">
        <v>0</v>
      </c>
      <c r="C16" s="1478"/>
      <c r="D16" s="1488" t="s">
        <v>3626</v>
      </c>
      <c r="E16" s="1486">
        <v>0</v>
      </c>
      <c r="F16" s="2218" t="s">
        <v>3641</v>
      </c>
    </row>
    <row r="17" spans="1:6" ht="16.5">
      <c r="A17" s="1471" t="s">
        <v>3627</v>
      </c>
      <c r="B17" s="1472">
        <v>0</v>
      </c>
      <c r="C17" s="1473"/>
      <c r="D17" s="1480" t="s">
        <v>3628</v>
      </c>
      <c r="E17" s="1472">
        <v>0</v>
      </c>
      <c r="F17" s="2218"/>
    </row>
    <row r="18" spans="1:6" ht="16.5">
      <c r="A18" s="1485" t="s">
        <v>3629</v>
      </c>
      <c r="B18" s="1486">
        <v>0</v>
      </c>
      <c r="C18" s="1478"/>
      <c r="D18" s="1488" t="s">
        <v>3630</v>
      </c>
      <c r="E18" s="1486">
        <v>0</v>
      </c>
      <c r="F18" s="2218"/>
    </row>
    <row r="19" spans="1:6" ht="16.5">
      <c r="A19" s="1471" t="s">
        <v>3631</v>
      </c>
      <c r="B19" s="1472">
        <v>0</v>
      </c>
      <c r="C19" s="1473"/>
      <c r="D19" s="1480" t="s">
        <v>3632</v>
      </c>
      <c r="E19" s="1472">
        <v>0</v>
      </c>
      <c r="F19" s="2219">
        <f>ROUND((F6*10%+F21),0)</f>
        <v>0</v>
      </c>
    </row>
    <row r="20" spans="1:6" ht="16.5">
      <c r="A20" s="1485" t="s">
        <v>3633</v>
      </c>
      <c r="B20" s="1486">
        <v>0</v>
      </c>
      <c r="C20" s="1478"/>
      <c r="D20" s="1488" t="s">
        <v>3634</v>
      </c>
      <c r="E20" s="1486">
        <v>0</v>
      </c>
      <c r="F20" s="2219"/>
    </row>
    <row r="21" spans="1:6" ht="15.75">
      <c r="A21" s="2220">
        <f>'[1]Tax Calculation (Old)'!B65</f>
        <v>0</v>
      </c>
      <c r="B21" s="2220"/>
      <c r="C21" s="1489"/>
      <c r="D21" s="1490">
        <f>'[1]Tax Calculation (Old)'!Q65</f>
        <v>0</v>
      </c>
      <c r="E21" s="1491" t="s">
        <v>3251</v>
      </c>
      <c r="F21" s="1492">
        <f>'[1]GA 55'!I36</f>
        <v>0</v>
      </c>
    </row>
    <row r="22" spans="1:6" ht="15.75">
      <c r="A22" s="2221" t="str">
        <f>"Total Rebate of (US 80C, 80CCC,80CCD(1)) =  "&amp;'[1]Tax Calculation (Old)'!Q33</f>
        <v>Total Rebate of (US 80C, 80CCC,80CCD(1)) =  0</v>
      </c>
      <c r="B22" s="2221"/>
      <c r="C22" s="1493"/>
      <c r="D22" s="1494" t="str">
        <f>"Investable Amount = "&amp;(150000-'[1]Tax Calculation (Old)'!Q33)</f>
        <v>Investable Amount = 150000</v>
      </c>
      <c r="E22" s="1493"/>
      <c r="F22" s="1493"/>
    </row>
    <row r="23" spans="1:6" ht="45">
      <c r="A23" s="2214" t="s">
        <v>3820</v>
      </c>
      <c r="B23" s="2215"/>
      <c r="C23" s="2215"/>
      <c r="D23" s="2215"/>
      <c r="E23" s="2215"/>
      <c r="F23" s="2215"/>
    </row>
  </sheetData>
  <sheetProtection selectLockedCells="1"/>
  <mergeCells count="11">
    <mergeCell ref="G1:H1"/>
    <mergeCell ref="G2:H2"/>
    <mergeCell ref="A23:F23"/>
    <mergeCell ref="A3:F3"/>
    <mergeCell ref="F11:F13"/>
    <mergeCell ref="F16:F18"/>
    <mergeCell ref="F19:F20"/>
    <mergeCell ref="A21:B21"/>
    <mergeCell ref="A22:B22"/>
    <mergeCell ref="A1:F1"/>
    <mergeCell ref="A2:F2"/>
  </mergeCells>
  <conditionalFormatting sqref="A21:E22 F22">
    <cfRule type="expression" dxfId="34" priority="1" stopIfTrue="1">
      <formula>$A$19="Income Tax Refundable"</formula>
    </cfRule>
    <cfRule type="expression" dxfId="33" priority="2" stopIfTrue="1">
      <formula>$A$19="Income Tax Payable"</formula>
    </cfRule>
  </conditionalFormatting>
  <dataValidations count="9">
    <dataValidation type="whole" operator="lessThanOrEqual" allowBlank="1" showInputMessage="1" showErrorMessage="1" errorTitle="Sorry...!!! Not Allow" error="HRA Rebate Permissible up to Actual HRA Recieved" sqref="B5">
      <formula1>F21</formula1>
    </dataValidation>
    <dataValidation type="whole" operator="lessThan" allowBlank="1" showInputMessage="1" showErrorMessage="1" error="max 25000 for senior citizen max 50000" sqref="E10">
      <formula1>50001</formula1>
    </dataValidation>
    <dataValidation type="whole" operator="lessThan" allowBlank="1" showInputMessage="1" showErrorMessage="1" error="max 50000 allowed" sqref="E9">
      <formula1>50001</formula1>
    </dataValidation>
    <dataValidation type="whole" operator="lessThan" allowBlank="1" showInputMessage="1" showErrorMessage="1" error="max 5000 allowed" sqref="B6">
      <formula1>5001</formula1>
    </dataValidation>
    <dataValidation type="whole" operator="lessThan" allowBlank="1" showInputMessage="1" showErrorMessage="1" sqref="E16">
      <formula1>10001</formula1>
    </dataValidation>
    <dataValidation type="whole" operator="lessThan" allowBlank="1" showInputMessage="1" showErrorMessage="1" error="Maximum 2 lakh allowed " sqref="B11">
      <formula1>200001</formula1>
    </dataValidation>
    <dataValidation type="whole" operator="lessThanOrEqual" allowBlank="1" showInputMessage="1" showErrorMessage="1" errorTitle="Sorry...!!! Not Allow" error="HRA Rebate Permissible up to Actual HRA Recieved" sqref="C16:C20">
      <formula1>#REF!</formula1>
    </dataValidation>
    <dataValidation type="whole" operator="lessThanOrEqual" allowBlank="1" showInputMessage="1" showErrorMessage="1" errorTitle="Sorry...!!! Not Allow" error="HRA Rebate Permissible up to Actual HRA Recieved" sqref="C5:C15">
      <formula1>#REF!</formula1>
    </dataValidation>
    <dataValidation type="whole" operator="lessThanOrEqual" allowBlank="1" showInputMessage="1" showErrorMessage="1" errorTitle="Sorry...!!! Not Allow" error="HRA Rebate Permissible up to Actual HRA Recieved" sqref="E5">
      <formula1>#REF!</formula1>
    </dataValidation>
  </dataValidations>
  <printOptions horizontalCentered="1"/>
  <pageMargins left="0.25" right="0.25" top="0.75" bottom="0.75" header="0.3" footer="0.3"/>
  <pageSetup paperSize="9" orientation="landscape" r:id="rId1"/>
  <headerFooter alignWithMargins="0">
    <oddFooter>&amp;Lwww.rajsevak.com</oddFooter>
  </headerFooter>
  <drawing r:id="rId2"/>
</worksheet>
</file>

<file path=xl/worksheets/sheet110.xml><?xml version="1.0" encoding="utf-8"?>
<worksheet xmlns="http://schemas.openxmlformats.org/spreadsheetml/2006/main" xmlns:r="http://schemas.openxmlformats.org/officeDocument/2006/relationships">
  <sheetPr codeName="Sheet46">
    <tabColor rgb="FF7030A0"/>
  </sheetPr>
  <dimension ref="A1:M33"/>
  <sheetViews>
    <sheetView workbookViewId="0">
      <selection activeCell="H3" sqref="H3:M3"/>
    </sheetView>
  </sheetViews>
  <sheetFormatPr defaultRowHeight="12.75"/>
  <cols>
    <col min="1" max="1" width="11" customWidth="1"/>
    <col min="2" max="2" width="14.85546875" customWidth="1"/>
    <col min="3" max="4" width="14.7109375" customWidth="1"/>
    <col min="6" max="6" width="29.85546875" customWidth="1"/>
    <col min="10" max="10" width="20.28515625" customWidth="1"/>
    <col min="11" max="11" width="19.140625" customWidth="1"/>
    <col min="12" max="12" width="13" customWidth="1"/>
    <col min="13" max="13" width="29.5703125" customWidth="1"/>
  </cols>
  <sheetData>
    <row r="1" spans="1:13" s="139" customFormat="1" ht="18.75">
      <c r="A1" s="2757" t="s">
        <v>1156</v>
      </c>
      <c r="B1" s="2757"/>
      <c r="C1" s="2757"/>
      <c r="D1" s="2758"/>
      <c r="E1" s="616">
        <v>1</v>
      </c>
    </row>
    <row r="2" spans="1:13" ht="23.25">
      <c r="A2" s="3153" t="str">
        <f>MASTER!C1</f>
        <v>ftyk f'k{kk vf/kdkjh</v>
      </c>
      <c r="B2" s="3153"/>
      <c r="C2" s="3153"/>
      <c r="D2" s="3153"/>
      <c r="E2" s="3153"/>
      <c r="F2" s="3153"/>
    </row>
    <row r="3" spans="1:13" ht="20.25">
      <c r="A3" s="3156" t="str">
        <f>IF(H3="","",H3)</f>
        <v>Øekad%&amp;ftf'kizla@cwUnh@laLFkkiu@Qk&amp;7@2022&amp;23@   fnaukd %&amp; 17-05-2022</v>
      </c>
      <c r="B3" s="3156"/>
      <c r="C3" s="3156"/>
      <c r="D3" s="3156"/>
      <c r="E3" s="3156"/>
      <c r="F3" s="3156"/>
      <c r="H3" s="3168" t="s">
        <v>4436</v>
      </c>
      <c r="I3" s="3168"/>
      <c r="J3" s="3168"/>
      <c r="K3" s="3168"/>
      <c r="L3" s="3168"/>
      <c r="M3" s="3168"/>
    </row>
    <row r="4" spans="1:13" ht="23.25">
      <c r="A4" s="3154" t="s">
        <v>504</v>
      </c>
      <c r="B4" s="3154"/>
      <c r="C4" s="3154"/>
      <c r="D4" s="3154"/>
      <c r="E4" s="3154"/>
      <c r="F4" s="3154"/>
    </row>
    <row r="5" spans="1:13" ht="15.75">
      <c r="A5" s="1990"/>
      <c r="B5" s="1990"/>
      <c r="C5" s="1990"/>
      <c r="D5" s="1990"/>
      <c r="E5" s="1990"/>
      <c r="F5" s="1990"/>
    </row>
    <row r="6" spans="1:13" ht="27" customHeight="1">
      <c r="A6" s="3155" t="str">
        <f>IF(H6="","",H6)</f>
        <v xml:space="preserve">            Jheku ftyk f'k{kk vf/kdkjh egksn; ¼ eqq[;ky; ½ ek/;fed jktleUn ds vkns'k dzekad </v>
      </c>
      <c r="B6" s="3155"/>
      <c r="C6" s="3155"/>
      <c r="D6" s="3155"/>
      <c r="E6" s="3155"/>
      <c r="F6" s="3155"/>
      <c r="H6" s="3167" t="s">
        <v>1448</v>
      </c>
      <c r="I6" s="3167"/>
      <c r="J6" s="3167"/>
      <c r="K6" s="3167"/>
      <c r="L6" s="3167"/>
      <c r="M6" s="3167"/>
    </row>
    <row r="7" spans="1:13" s="139" customFormat="1" ht="25.5" customHeight="1">
      <c r="A7" s="3155" t="str">
        <f>IF(H7="","",H7)</f>
        <v xml:space="preserve">&amp;ftf'kv@ek/;@jktl@ys[kk@,lhih@2020@1032 fnaukd 06&amp;02&amp;2020 dh vuqikyuk esa </v>
      </c>
      <c r="B7" s="3155"/>
      <c r="C7" s="3155"/>
      <c r="D7" s="3155"/>
      <c r="E7" s="3155"/>
      <c r="F7" s="3155"/>
      <c r="H7" s="3167" t="s">
        <v>1449</v>
      </c>
      <c r="I7" s="3167"/>
      <c r="J7" s="3167"/>
      <c r="K7" s="3167"/>
      <c r="L7" s="3167"/>
      <c r="M7" s="3167"/>
    </row>
    <row r="8" spans="1:13" s="139" customFormat="1" ht="23.25" customHeight="1">
      <c r="A8" s="3174" t="str">
        <f>(INDEX(MASTER!B8:B42,MATCH('ACP VETAN NIRDHARAN TEC'!E1,MASTER!A8:A42,0)))</f>
        <v>Jh Hkxorh yky luk&lt;;</v>
      </c>
      <c r="B8" s="3174"/>
      <c r="C8" s="3173" t="str">
        <f>(INDEX(MASTER!C8:C42,MATCH('ACP VETAN NIRDHARAN TEC'!E1,MASTER!A8:A42,0)))</f>
        <v>अतिरिक्त प्रशासनिक अधिकारी</v>
      </c>
      <c r="D8" s="3173"/>
      <c r="E8" s="1991" t="s">
        <v>1450</v>
      </c>
      <c r="F8" s="1991"/>
    </row>
    <row r="9" spans="1:13" s="139" customFormat="1" ht="27" customHeight="1">
      <c r="A9" s="3166" t="str">
        <f>H9</f>
        <v xml:space="preserve">vk'okflr dsfj;j izxfr ¼,lhih½ fnukad 26&amp;11&amp;2018 ls Lohd`r dh xbZ gS A jktLFkku flfoy lsok;sa </v>
      </c>
      <c r="B9" s="3166"/>
      <c r="C9" s="3166"/>
      <c r="D9" s="3166"/>
      <c r="E9" s="3166"/>
      <c r="F9" s="3166"/>
      <c r="H9" s="3167" t="s">
        <v>1451</v>
      </c>
      <c r="I9" s="3167"/>
      <c r="J9" s="3167"/>
      <c r="K9" s="3167"/>
      <c r="L9" s="3167"/>
      <c r="M9" s="3167"/>
    </row>
    <row r="10" spans="1:13" s="139" customFormat="1" ht="27" customHeight="1">
      <c r="A10" s="1991" t="s">
        <v>1452</v>
      </c>
      <c r="B10" s="1991"/>
      <c r="C10" s="1991"/>
      <c r="D10" s="1991"/>
      <c r="E10" s="1991"/>
      <c r="F10" s="1991"/>
    </row>
    <row r="11" spans="1:13" s="139" customFormat="1" ht="27" customHeight="1">
      <c r="A11" s="1991"/>
      <c r="B11" s="1991"/>
      <c r="C11" s="1991"/>
      <c r="D11" s="1991"/>
      <c r="E11" s="1991"/>
      <c r="F11" s="1991"/>
    </row>
    <row r="12" spans="1:13" ht="18.75">
      <c r="A12" s="3158" t="s">
        <v>505</v>
      </c>
      <c r="B12" s="3159"/>
      <c r="C12" s="3160" t="s">
        <v>506</v>
      </c>
      <c r="D12" s="3158" t="s">
        <v>507</v>
      </c>
      <c r="E12" s="3159"/>
      <c r="F12" s="3162" t="s">
        <v>508</v>
      </c>
      <c r="H12" s="3169" t="s">
        <v>505</v>
      </c>
      <c r="I12" s="3170"/>
      <c r="J12" s="3171" t="s">
        <v>506</v>
      </c>
      <c r="K12" s="3169" t="s">
        <v>507</v>
      </c>
      <c r="L12" s="3170"/>
      <c r="M12" s="3141" t="s">
        <v>508</v>
      </c>
    </row>
    <row r="13" spans="1:13" ht="53.25" customHeight="1">
      <c r="A13" s="1992" t="s">
        <v>509</v>
      </c>
      <c r="B13" s="1993" t="s">
        <v>37</v>
      </c>
      <c r="C13" s="3161"/>
      <c r="D13" s="1993" t="s">
        <v>509</v>
      </c>
      <c r="E13" s="1993" t="s">
        <v>37</v>
      </c>
      <c r="F13" s="3162"/>
      <c r="H13" s="252" t="s">
        <v>509</v>
      </c>
      <c r="I13" s="164" t="s">
        <v>37</v>
      </c>
      <c r="J13" s="3172"/>
      <c r="K13" s="164" t="s">
        <v>509</v>
      </c>
      <c r="L13" s="164" t="s">
        <v>37</v>
      </c>
      <c r="M13" s="3141"/>
    </row>
    <row r="14" spans="1:13" ht="29.25" customHeight="1">
      <c r="A14" s="1994" t="str">
        <f>IF(H14="","",H14)</f>
        <v>L - 12</v>
      </c>
      <c r="B14" s="1994">
        <f t="shared" ref="B14:E14" si="0">IF(I14="","",I14)</f>
        <v>59500</v>
      </c>
      <c r="C14" s="2004">
        <f t="shared" si="0"/>
        <v>43430</v>
      </c>
      <c r="D14" s="1994" t="str">
        <f t="shared" si="0"/>
        <v>L - 13</v>
      </c>
      <c r="E14" s="1994">
        <f t="shared" si="0"/>
        <v>61500</v>
      </c>
      <c r="F14" s="1995" t="str">
        <f>IF(M14="","",M14)</f>
        <v xml:space="preserve">,lhih kkk Lohd`r fd;s tkus ls </v>
      </c>
      <c r="H14" s="633" t="s">
        <v>511</v>
      </c>
      <c r="I14" s="633">
        <v>59500</v>
      </c>
      <c r="J14" s="2005">
        <v>43430</v>
      </c>
      <c r="K14" s="633" t="s">
        <v>924</v>
      </c>
      <c r="L14" s="633">
        <v>61500</v>
      </c>
      <c r="M14" s="638" t="s">
        <v>925</v>
      </c>
    </row>
    <row r="15" spans="1:13" s="139" customFormat="1" ht="37.5">
      <c r="A15" s="1994" t="str">
        <f t="shared" ref="A15:A16" si="1">IF(H15="","",H15)</f>
        <v/>
      </c>
      <c r="B15" s="1994" t="str">
        <f t="shared" ref="B15:B16" si="2">IF(I15="","",I15)</f>
        <v/>
      </c>
      <c r="C15" s="2004">
        <f t="shared" ref="C15:C16" si="3">IF(J15="","",J15)</f>
        <v>43647</v>
      </c>
      <c r="D15" s="1994" t="str">
        <f t="shared" ref="D15:D16" si="4">IF(K15="","",K15)</f>
        <v>L - 13</v>
      </c>
      <c r="E15" s="1994">
        <f t="shared" ref="E15:E16" si="5">IF(L15="","",L15)</f>
        <v>63300</v>
      </c>
      <c r="F15" s="1995" t="str">
        <f t="shared" ref="F15:F16" si="6">IF(M15="","",M15)</f>
        <v xml:space="preserve">okf"kZd osru o`f) Lohd`r fd;s tkus ls </v>
      </c>
      <c r="H15" s="633"/>
      <c r="I15" s="633"/>
      <c r="J15" s="2005">
        <v>43647</v>
      </c>
      <c r="K15" s="633" t="s">
        <v>924</v>
      </c>
      <c r="L15" s="633">
        <v>63300</v>
      </c>
      <c r="M15" s="638" t="s">
        <v>926</v>
      </c>
    </row>
    <row r="16" spans="1:13" ht="37.5">
      <c r="A16" s="1994" t="str">
        <f t="shared" si="1"/>
        <v/>
      </c>
      <c r="B16" s="1994" t="str">
        <f t="shared" si="2"/>
        <v/>
      </c>
      <c r="C16" s="2004" t="str">
        <f t="shared" si="3"/>
        <v/>
      </c>
      <c r="D16" s="1994" t="str">
        <f t="shared" si="4"/>
        <v/>
      </c>
      <c r="E16" s="1994" t="str">
        <f t="shared" si="5"/>
        <v/>
      </c>
      <c r="F16" s="1995" t="str">
        <f t="shared" si="6"/>
        <v xml:space="preserve">okf"kZd osru o`f) Lohd`r fd;s tkus ls </v>
      </c>
      <c r="H16" s="633"/>
      <c r="I16" s="633"/>
      <c r="J16" s="2005"/>
      <c r="K16" s="633"/>
      <c r="L16" s="633"/>
      <c r="M16" s="638" t="s">
        <v>926</v>
      </c>
    </row>
    <row r="17" spans="1:13" s="134" customFormat="1" ht="27" customHeight="1">
      <c r="A17" s="3163" t="s">
        <v>1453</v>
      </c>
      <c r="B17" s="3163"/>
      <c r="C17" s="3163"/>
      <c r="D17" s="1996" t="str">
        <f>IF(K17="","",K17)</f>
        <v>01.07.2022</v>
      </c>
      <c r="E17" s="1997" t="s">
        <v>1404</v>
      </c>
      <c r="F17" s="1998"/>
      <c r="H17" s="3165" t="s">
        <v>1453</v>
      </c>
      <c r="I17" s="3165"/>
      <c r="J17" s="3165"/>
      <c r="K17" s="2006" t="s">
        <v>1363</v>
      </c>
      <c r="L17" s="340" t="s">
        <v>1404</v>
      </c>
      <c r="M17" s="375"/>
    </row>
    <row r="18" spans="1:13" ht="18.75">
      <c r="A18" s="1999"/>
      <c r="B18" s="1999"/>
      <c r="C18" s="1999"/>
      <c r="D18" s="1999"/>
      <c r="E18" s="2000"/>
      <c r="F18" s="2000"/>
    </row>
    <row r="19" spans="1:13" ht="18.75">
      <c r="A19" s="1999"/>
      <c r="B19" s="1999"/>
      <c r="C19" s="1999"/>
      <c r="D19" s="1999"/>
      <c r="E19" s="3157" t="str">
        <f>MASTER!C2</f>
        <v>iz/kkukpk;Z</v>
      </c>
      <c r="F19" s="3157"/>
    </row>
    <row r="20" spans="1:13" ht="18.75">
      <c r="A20" s="1999"/>
      <c r="B20" s="1999"/>
      <c r="C20" s="1999"/>
      <c r="D20" s="1999"/>
      <c r="E20" s="3157" t="str">
        <f>MASTER!C3</f>
        <v xml:space="preserve">ftyk </v>
      </c>
      <c r="F20" s="3157"/>
    </row>
    <row r="21" spans="1:13" ht="18.75">
      <c r="A21" s="1999"/>
      <c r="B21" s="1999"/>
      <c r="C21" s="1999"/>
      <c r="D21" s="1999"/>
      <c r="E21" s="3157" t="str">
        <f>MASTER!C4</f>
        <v>jkt ¼ jktLFkku ½</v>
      </c>
      <c r="F21" s="3157"/>
    </row>
    <row r="22" spans="1:13" ht="15.75">
      <c r="A22" s="1999"/>
      <c r="B22" s="1999"/>
      <c r="C22" s="1999"/>
      <c r="D22" s="1999"/>
      <c r="E22" s="1999"/>
      <c r="F22" s="1999"/>
    </row>
    <row r="23" spans="1:13" ht="20.25">
      <c r="A23" s="2001" t="str">
        <f>A3</f>
        <v>Øekad%&amp;ftf'kizla@cwUnh@laLFkkiu@Qk&amp;7@2022&amp;23@   fnaukd %&amp; 17-05-2022</v>
      </c>
      <c r="B23" s="2002"/>
      <c r="C23" s="2002"/>
      <c r="D23" s="2002"/>
      <c r="E23" s="2002"/>
      <c r="F23" s="2002"/>
    </row>
    <row r="24" spans="1:13" ht="18.75">
      <c r="A24" s="2002" t="s">
        <v>513</v>
      </c>
      <c r="B24" s="2002"/>
      <c r="C24" s="2002"/>
      <c r="D24" s="2002"/>
      <c r="E24" s="2002"/>
      <c r="F24" s="2002"/>
    </row>
    <row r="25" spans="1:13" ht="18.75">
      <c r="A25" s="2002" t="s">
        <v>1683</v>
      </c>
      <c r="B25" s="2002"/>
      <c r="C25" s="2002"/>
      <c r="D25" s="3164" t="str">
        <f>MASTER!H5</f>
        <v>jkt ¼ jktLFkku ½</v>
      </c>
      <c r="E25" s="3164"/>
      <c r="F25" s="3164"/>
    </row>
    <row r="26" spans="1:13" ht="18.75">
      <c r="A26" s="2002" t="s">
        <v>927</v>
      </c>
      <c r="B26" s="2002"/>
      <c r="C26" s="2002"/>
      <c r="D26" s="2002"/>
      <c r="E26" s="2002"/>
      <c r="F26" s="2002"/>
    </row>
    <row r="27" spans="1:13" ht="18.75">
      <c r="A27" s="2002" t="s">
        <v>1461</v>
      </c>
      <c r="B27" s="2002"/>
      <c r="C27" s="2002" t="str">
        <f>A8</f>
        <v>Jh Hkxorh yky luk&lt;;</v>
      </c>
      <c r="D27" s="2002"/>
      <c r="E27" s="2003" t="str">
        <f>C8</f>
        <v>अतिरिक्त प्रशासनिक अधिकारी</v>
      </c>
      <c r="F27" s="2002"/>
    </row>
    <row r="28" spans="1:13" ht="18.75">
      <c r="A28" s="2002" t="s">
        <v>1462</v>
      </c>
      <c r="B28" s="2002"/>
      <c r="C28" s="2002" t="str">
        <f>A8</f>
        <v>Jh Hkxorh yky luk&lt;;</v>
      </c>
      <c r="D28" s="2002"/>
      <c r="E28" s="2003" t="str">
        <f>C8</f>
        <v>अतिरिक्त प्रशासनिक अधिकारी</v>
      </c>
      <c r="F28" s="2002"/>
    </row>
    <row r="29" spans="1:13" ht="18.75">
      <c r="A29" s="2002" t="s">
        <v>928</v>
      </c>
      <c r="B29" s="2002"/>
      <c r="C29" s="2002"/>
      <c r="D29" s="2002"/>
      <c r="E29" s="2002"/>
      <c r="F29" s="2002"/>
    </row>
    <row r="30" spans="1:13" s="139" customFormat="1" ht="18.75">
      <c r="A30" s="2002"/>
      <c r="B30" s="2002"/>
      <c r="C30" s="2002"/>
      <c r="D30" s="2002"/>
      <c r="E30" s="2002"/>
      <c r="F30" s="2002"/>
    </row>
    <row r="31" spans="1:13" ht="18.75">
      <c r="A31" s="2002"/>
      <c r="B31" s="2002"/>
      <c r="C31" s="2002"/>
      <c r="D31" s="2002"/>
      <c r="E31" s="3157" t="str">
        <f>E19</f>
        <v>iz/kkukpk;Z</v>
      </c>
      <c r="F31" s="3157"/>
    </row>
    <row r="32" spans="1:13" ht="18.75">
      <c r="A32" s="2002"/>
      <c r="B32" s="2002"/>
      <c r="C32" s="2002"/>
      <c r="D32" s="2002"/>
      <c r="E32" s="3157" t="str">
        <f>E20</f>
        <v xml:space="preserve">ftyk </v>
      </c>
      <c r="F32" s="3157"/>
    </row>
    <row r="33" spans="1:6" ht="18.75">
      <c r="A33" s="2002"/>
      <c r="B33" s="2002"/>
      <c r="C33" s="2002"/>
      <c r="D33" s="2002"/>
      <c r="E33" s="3157" t="str">
        <f>E21</f>
        <v>jkt ¼ jktLFkku ½</v>
      </c>
      <c r="F33" s="3157"/>
    </row>
  </sheetData>
  <sheetProtection sheet="1" objects="1" scenarios="1" selectLockedCells="1"/>
  <mergeCells count="30">
    <mergeCell ref="H17:J17"/>
    <mergeCell ref="A9:F9"/>
    <mergeCell ref="H9:M9"/>
    <mergeCell ref="H3:M3"/>
    <mergeCell ref="H6:M6"/>
    <mergeCell ref="H7:M7"/>
    <mergeCell ref="H12:I12"/>
    <mergeCell ref="J12:J13"/>
    <mergeCell ref="K12:L12"/>
    <mergeCell ref="M12:M13"/>
    <mergeCell ref="A7:F7"/>
    <mergeCell ref="C8:D8"/>
    <mergeCell ref="A8:B8"/>
    <mergeCell ref="E21:F21"/>
    <mergeCell ref="E31:F31"/>
    <mergeCell ref="E32:F32"/>
    <mergeCell ref="E33:F33"/>
    <mergeCell ref="A12:B12"/>
    <mergeCell ref="C12:C13"/>
    <mergeCell ref="D12:E12"/>
    <mergeCell ref="F12:F13"/>
    <mergeCell ref="E19:F19"/>
    <mergeCell ref="E20:F20"/>
    <mergeCell ref="A17:C17"/>
    <mergeCell ref="D25:F25"/>
    <mergeCell ref="A2:F2"/>
    <mergeCell ref="A4:F4"/>
    <mergeCell ref="A6:F6"/>
    <mergeCell ref="A3:F3"/>
    <mergeCell ref="A1:D1"/>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11.xml><?xml version="1.0" encoding="utf-8"?>
<worksheet xmlns="http://schemas.openxmlformats.org/spreadsheetml/2006/main" xmlns:r="http://schemas.openxmlformats.org/officeDocument/2006/relationships">
  <sheetPr>
    <tabColor rgb="FF7030A0"/>
  </sheetPr>
  <dimension ref="A1:H54"/>
  <sheetViews>
    <sheetView workbookViewId="0">
      <selection activeCell="G5" sqref="G5:H5"/>
    </sheetView>
  </sheetViews>
  <sheetFormatPr defaultRowHeight="12.75"/>
  <cols>
    <col min="1" max="1" width="5.28515625" customWidth="1"/>
    <col min="2" max="2" width="13" customWidth="1"/>
    <col min="3" max="3" width="13.42578125" customWidth="1"/>
    <col min="4" max="4" width="7.7109375" customWidth="1"/>
    <col min="5" max="5" width="10.42578125" customWidth="1"/>
    <col min="6" max="6" width="10.7109375" style="139" customWidth="1"/>
    <col min="7" max="7" width="13.85546875" customWidth="1"/>
    <col min="8" max="8" width="14.5703125" customWidth="1"/>
  </cols>
  <sheetData>
    <row r="1" spans="1:8" s="139" customFormat="1" ht="18.75">
      <c r="A1" s="2621" t="s">
        <v>1156</v>
      </c>
      <c r="B1" s="2621"/>
      <c r="C1" s="2621"/>
      <c r="D1" s="2622"/>
      <c r="E1" s="615">
        <v>1</v>
      </c>
    </row>
    <row r="2" spans="1:8" s="139" customFormat="1" ht="18.75">
      <c r="H2" s="350" t="s">
        <v>1421</v>
      </c>
    </row>
    <row r="3" spans="1:8" s="139" customFormat="1" ht="26.25">
      <c r="A3" s="3180" t="str">
        <f>MASTER!$C$1</f>
        <v>ftyk f'k{kk vf/kdkjh</v>
      </c>
      <c r="B3" s="3180"/>
      <c r="C3" s="3180"/>
      <c r="D3" s="3180"/>
      <c r="E3" s="3180"/>
      <c r="F3" s="3180"/>
      <c r="G3" s="3180"/>
      <c r="H3" s="3180"/>
    </row>
    <row r="4" spans="1:8" ht="5.25" customHeight="1">
      <c r="A4" s="129"/>
      <c r="B4" s="129"/>
      <c r="C4" s="129"/>
      <c r="D4" s="129"/>
      <c r="E4" s="129"/>
      <c r="F4" s="129"/>
      <c r="G4" s="129"/>
    </row>
    <row r="5" spans="1:8" ht="22.5" customHeight="1">
      <c r="A5" s="349" t="s">
        <v>1433</v>
      </c>
      <c r="B5" s="348"/>
      <c r="C5" s="3177">
        <v>9001157114</v>
      </c>
      <c r="D5" s="3177"/>
      <c r="E5" s="3177"/>
      <c r="F5" s="349" t="s">
        <v>1434</v>
      </c>
      <c r="G5" s="3178" t="s">
        <v>4303</v>
      </c>
      <c r="H5" s="3178"/>
    </row>
    <row r="6" spans="1:8" ht="23.25">
      <c r="A6" s="2989" t="s">
        <v>2</v>
      </c>
      <c r="B6" s="2989"/>
      <c r="C6" s="2989"/>
      <c r="D6" s="2989"/>
      <c r="E6" s="2989"/>
      <c r="F6" s="2989"/>
      <c r="G6" s="2989"/>
      <c r="H6" s="2989"/>
    </row>
    <row r="7" spans="1:8" ht="27.75">
      <c r="A7" s="3184" t="s">
        <v>1420</v>
      </c>
      <c r="B7" s="3184"/>
      <c r="C7" s="3184"/>
      <c r="D7" s="3184"/>
      <c r="E7" s="3184"/>
      <c r="F7" s="3184"/>
      <c r="G7" s="3184"/>
      <c r="H7" s="3184"/>
    </row>
    <row r="8" spans="1:8" ht="21" customHeight="1">
      <c r="A8" s="347" t="s">
        <v>1426</v>
      </c>
      <c r="B8" s="347"/>
      <c r="C8" s="347"/>
      <c r="D8" s="347"/>
      <c r="E8" s="347"/>
      <c r="F8" s="3181" t="str">
        <f>(INDEX(MASTER!B8:B42,MATCH('GA 141'!E1,MASTER!A8:A42,0)))</f>
        <v>Jh Hkxorh yky luk&lt;;</v>
      </c>
      <c r="G8" s="3181"/>
      <c r="H8" s="3181"/>
    </row>
    <row r="9" spans="1:8" s="139" customFormat="1" ht="29.25" customHeight="1">
      <c r="A9" s="347" t="s">
        <v>1427</v>
      </c>
      <c r="B9" s="3182" t="str">
        <f>(INDEX(MASTER!C8:C42,MATCH('GA 141'!E1,MASTER!A8:A42,0)))</f>
        <v>अतिरिक्त प्रशासनिक अधिकारी</v>
      </c>
      <c r="C9" s="3182"/>
      <c r="D9" s="347" t="s">
        <v>1428</v>
      </c>
      <c r="E9" s="346"/>
      <c r="F9" s="3195" t="str">
        <f>A3</f>
        <v>ftyk f'k{kk vf/kdkjh</v>
      </c>
      <c r="G9" s="3195"/>
      <c r="H9" s="3195"/>
    </row>
    <row r="10" spans="1:8" s="139" customFormat="1" ht="21" customHeight="1">
      <c r="A10" s="347" t="s">
        <v>1429</v>
      </c>
      <c r="B10" s="346"/>
      <c r="C10" s="346"/>
      <c r="D10" s="3179" t="s">
        <v>4364</v>
      </c>
      <c r="E10" s="3179"/>
      <c r="F10" s="351" t="s">
        <v>402</v>
      </c>
      <c r="G10" s="1810" t="s">
        <v>4302</v>
      </c>
      <c r="H10" s="346" t="s">
        <v>1341</v>
      </c>
    </row>
    <row r="11" spans="1:8" s="139" customFormat="1" ht="21" customHeight="1">
      <c r="A11" s="347" t="s">
        <v>1430</v>
      </c>
      <c r="B11" s="346"/>
      <c r="C11" s="346"/>
      <c r="D11" s="346"/>
      <c r="E11" s="346"/>
      <c r="F11" s="346"/>
      <c r="G11" s="346"/>
      <c r="H11" s="346"/>
    </row>
    <row r="12" spans="1:8" s="139" customFormat="1" ht="21" customHeight="1">
      <c r="A12" s="347" t="s">
        <v>1431</v>
      </c>
      <c r="B12" s="346"/>
      <c r="C12" s="346"/>
      <c r="D12" s="346"/>
      <c r="E12" s="346"/>
      <c r="F12" s="346"/>
      <c r="G12" s="346"/>
      <c r="H12" s="346"/>
    </row>
    <row r="13" spans="1:8" s="139" customFormat="1" ht="21" customHeight="1">
      <c r="A13" s="347" t="s">
        <v>1432</v>
      </c>
      <c r="B13" s="346"/>
      <c r="C13" s="346"/>
      <c r="D13" s="346"/>
      <c r="E13" s="346"/>
      <c r="F13" s="346"/>
      <c r="G13" s="346"/>
      <c r="H13" s="346"/>
    </row>
    <row r="14" spans="1:8" ht="21" customHeight="1">
      <c r="A14" s="347" t="s">
        <v>1419</v>
      </c>
      <c r="B14" s="129"/>
      <c r="C14" s="129"/>
      <c r="D14" s="129"/>
      <c r="E14" s="129"/>
      <c r="F14" s="129"/>
      <c r="G14" s="129"/>
      <c r="H14" s="129"/>
    </row>
    <row r="15" spans="1:8" ht="20.25" customHeight="1">
      <c r="A15" s="3186" t="s">
        <v>699</v>
      </c>
      <c r="B15" s="3188" t="s">
        <v>393</v>
      </c>
      <c r="C15" s="3189"/>
      <c r="D15" s="3190" t="s">
        <v>1418</v>
      </c>
      <c r="E15" s="3192" t="s">
        <v>1424</v>
      </c>
      <c r="F15" s="3193"/>
      <c r="G15" s="3194"/>
      <c r="H15" s="3186" t="s">
        <v>1423</v>
      </c>
    </row>
    <row r="16" spans="1:8" ht="54.75" customHeight="1">
      <c r="A16" s="3187"/>
      <c r="B16" s="363" t="s">
        <v>1417</v>
      </c>
      <c r="C16" s="363" t="s">
        <v>1416</v>
      </c>
      <c r="D16" s="3191"/>
      <c r="E16" s="360" t="s">
        <v>1115</v>
      </c>
      <c r="F16" s="360" t="s">
        <v>509</v>
      </c>
      <c r="G16" s="360" t="s">
        <v>78</v>
      </c>
      <c r="H16" s="3187"/>
    </row>
    <row r="17" spans="1:8" ht="36.950000000000003" customHeight="1">
      <c r="A17" s="1698">
        <v>1</v>
      </c>
      <c r="B17" s="1811" t="s">
        <v>4364</v>
      </c>
      <c r="C17" s="1811" t="s">
        <v>4302</v>
      </c>
      <c r="D17" s="985" t="s">
        <v>1415</v>
      </c>
      <c r="E17" s="1698">
        <v>110500</v>
      </c>
      <c r="F17" s="1698" t="s">
        <v>1144</v>
      </c>
      <c r="G17" s="1698">
        <f>E17</f>
        <v>110500</v>
      </c>
      <c r="H17" s="985" t="s">
        <v>1422</v>
      </c>
    </row>
    <row r="18" spans="1:8" ht="36.950000000000003" customHeight="1">
      <c r="A18" s="1698"/>
      <c r="B18" s="1811"/>
      <c r="C18" s="1811"/>
      <c r="D18" s="985"/>
      <c r="E18" s="1698"/>
      <c r="F18" s="1698"/>
      <c r="G18" s="1698"/>
      <c r="H18" s="985"/>
    </row>
    <row r="19" spans="1:8" ht="20.25">
      <c r="A19" s="3185" t="s">
        <v>1414</v>
      </c>
      <c r="B19" s="3185"/>
      <c r="C19" s="3185"/>
      <c r="D19" s="3185"/>
      <c r="E19" s="3185"/>
      <c r="F19" s="3185"/>
      <c r="G19" s="3185"/>
      <c r="H19" s="3185"/>
    </row>
    <row r="20" spans="1:8" s="139" customFormat="1" ht="20.25">
      <c r="A20" s="3175" t="s">
        <v>1425</v>
      </c>
      <c r="B20" s="3175"/>
      <c r="C20" s="3175"/>
      <c r="D20" s="3175"/>
      <c r="E20" s="3175"/>
      <c r="F20" s="3175"/>
      <c r="G20" s="3175"/>
      <c r="H20" s="3175"/>
    </row>
    <row r="21" spans="1:8" s="139" customFormat="1" ht="20.25">
      <c r="A21" s="345"/>
      <c r="B21" s="345"/>
      <c r="C21" s="345"/>
      <c r="D21" s="345"/>
      <c r="E21" s="345"/>
      <c r="F21" s="345"/>
      <c r="G21" s="345"/>
      <c r="H21" s="345"/>
    </row>
    <row r="22" spans="1:8" s="139" customFormat="1" ht="20.25" customHeight="1">
      <c r="A22" s="3183" t="s">
        <v>4365</v>
      </c>
      <c r="B22" s="3183"/>
      <c r="C22" s="3183"/>
      <c r="D22" s="3183"/>
      <c r="E22" s="3183"/>
      <c r="F22" s="3183"/>
      <c r="G22" s="3183"/>
      <c r="H22" s="3183"/>
    </row>
    <row r="23" spans="1:8" s="139" customFormat="1" ht="20.25">
      <c r="A23" s="362" t="s">
        <v>1447</v>
      </c>
      <c r="B23" s="345"/>
      <c r="C23" s="345"/>
      <c r="D23" s="345"/>
      <c r="E23" s="345"/>
      <c r="F23" s="345"/>
      <c r="G23" s="345"/>
      <c r="H23" s="345"/>
    </row>
    <row r="24" spans="1:8" s="139" customFormat="1" ht="20.25">
      <c r="A24" s="345"/>
      <c r="B24" s="373" t="s">
        <v>1298</v>
      </c>
      <c r="C24" s="1186" t="str">
        <f>MASTER!L2</f>
        <v>eq[; ftyk f'k{kk vf/kdkjh</v>
      </c>
      <c r="D24" s="1186"/>
      <c r="E24" s="1186"/>
      <c r="F24" s="1186"/>
      <c r="G24" s="345"/>
      <c r="H24" s="345"/>
    </row>
    <row r="25" spans="1:8" s="139" customFormat="1" ht="20.25">
      <c r="A25" s="345"/>
      <c r="B25" s="3176" t="str">
        <f>MASTER!L3</f>
        <v xml:space="preserve">eq[; ftyk f'k{kk vf/kdkjh] eq[;ky;] </v>
      </c>
      <c r="C25" s="3176"/>
      <c r="D25" s="3176"/>
      <c r="E25" s="3176"/>
      <c r="F25" s="3176"/>
      <c r="G25" s="345"/>
      <c r="H25" s="345"/>
    </row>
    <row r="26" spans="1:8" s="139" customFormat="1" ht="20.25">
      <c r="A26" s="345"/>
      <c r="B26" s="3176" t="str">
        <f>MASTER!L4</f>
        <v>jkt ¼ jktLFkku ½</v>
      </c>
      <c r="C26" s="3176"/>
      <c r="D26" s="3176"/>
      <c r="E26" s="3176"/>
      <c r="F26" s="3176"/>
      <c r="G26" s="345"/>
      <c r="H26" s="345"/>
    </row>
    <row r="27" spans="1:8" s="139" customFormat="1" ht="20.25">
      <c r="A27" s="344" t="s">
        <v>1454</v>
      </c>
      <c r="B27" s="344"/>
      <c r="C27" s="344"/>
      <c r="D27" s="344"/>
      <c r="E27" s="344"/>
      <c r="F27" s="344"/>
      <c r="G27" s="362"/>
      <c r="H27" s="362"/>
    </row>
    <row r="28" spans="1:8" s="139" customFormat="1" ht="20.25">
      <c r="B28" s="345"/>
      <c r="C28" s="345"/>
      <c r="D28" s="345"/>
      <c r="E28" s="345"/>
      <c r="F28" s="3175" t="str">
        <f>MASTER!C2</f>
        <v>iz/kkukpk;Z</v>
      </c>
      <c r="G28" s="3175"/>
      <c r="H28" s="3175"/>
    </row>
    <row r="29" spans="1:8" ht="20.25">
      <c r="A29" s="344"/>
      <c r="B29" s="344"/>
      <c r="C29" s="344"/>
      <c r="D29" s="344"/>
      <c r="E29" s="344"/>
      <c r="F29" s="3175" t="str">
        <f>MASTER!C3</f>
        <v xml:space="preserve">ftyk </v>
      </c>
      <c r="G29" s="3175"/>
      <c r="H29" s="3175"/>
    </row>
    <row r="30" spans="1:8" ht="20.25">
      <c r="A30" s="129"/>
      <c r="B30" s="129"/>
      <c r="C30" s="129"/>
      <c r="D30" s="129"/>
      <c r="E30" s="129"/>
      <c r="F30" s="3175" t="str">
        <f>MASTER!C4</f>
        <v>jkt ¼ jktLFkku ½</v>
      </c>
      <c r="G30" s="3175"/>
      <c r="H30" s="3175"/>
    </row>
    <row r="31" spans="1:8" ht="18.75">
      <c r="A31" s="343" t="s">
        <v>1413</v>
      </c>
      <c r="B31" s="129"/>
      <c r="C31" s="129"/>
      <c r="D31" s="129"/>
      <c r="E31" s="129"/>
      <c r="F31" s="129"/>
      <c r="G31" s="339"/>
      <c r="H31" s="129"/>
    </row>
    <row r="32" spans="1:8" ht="18.75">
      <c r="A32" s="129"/>
      <c r="B32" s="129"/>
      <c r="C32" s="129"/>
      <c r="D32" s="129"/>
      <c r="E32" s="129"/>
      <c r="F32" s="129"/>
      <c r="G32" s="129"/>
      <c r="H32" s="129"/>
    </row>
    <row r="33" spans="1:8" ht="18.75">
      <c r="A33" s="129"/>
      <c r="B33" s="129"/>
      <c r="C33" s="129"/>
      <c r="D33" s="129"/>
      <c r="E33" s="129"/>
      <c r="F33" s="129"/>
      <c r="G33" s="129"/>
      <c r="H33" s="129"/>
    </row>
    <row r="34" spans="1:8" ht="18.75">
      <c r="A34" s="129"/>
      <c r="B34" s="129"/>
      <c r="C34" s="129"/>
      <c r="D34" s="129"/>
      <c r="E34" s="129"/>
      <c r="F34" s="129"/>
      <c r="G34" s="129"/>
      <c r="H34" s="129"/>
    </row>
    <row r="35" spans="1:8" ht="18.75">
      <c r="A35" s="129"/>
      <c r="B35" s="129"/>
      <c r="C35" s="129"/>
      <c r="D35" s="129"/>
      <c r="E35" s="129"/>
      <c r="F35" s="129"/>
      <c r="G35" s="129"/>
      <c r="H35" s="129"/>
    </row>
    <row r="36" spans="1:8" ht="18.75">
      <c r="A36" s="129"/>
      <c r="B36" s="129"/>
      <c r="C36" s="129"/>
      <c r="D36" s="129"/>
      <c r="E36" s="129"/>
      <c r="F36" s="129"/>
      <c r="G36" s="129"/>
      <c r="H36" s="129"/>
    </row>
    <row r="37" spans="1:8" ht="18.75">
      <c r="A37" s="129"/>
      <c r="B37" s="129"/>
      <c r="C37" s="129"/>
      <c r="D37" s="129"/>
      <c r="E37" s="129"/>
      <c r="F37" s="129"/>
      <c r="G37" s="129"/>
      <c r="H37" s="129"/>
    </row>
    <row r="38" spans="1:8" ht="18.75">
      <c r="A38" s="129"/>
      <c r="B38" s="129"/>
      <c r="C38" s="129"/>
      <c r="D38" s="129"/>
      <c r="E38" s="129"/>
      <c r="F38" s="129"/>
      <c r="G38" s="129"/>
      <c r="H38" s="129"/>
    </row>
    <row r="39" spans="1:8" ht="18.75">
      <c r="A39" s="129"/>
      <c r="B39" s="129"/>
      <c r="C39" s="129"/>
      <c r="D39" s="129"/>
      <c r="E39" s="129"/>
      <c r="F39" s="129"/>
      <c r="G39" s="129"/>
      <c r="H39" s="129"/>
    </row>
    <row r="40" spans="1:8" ht="18.75">
      <c r="A40" s="129"/>
      <c r="B40" s="129"/>
      <c r="C40" s="129"/>
      <c r="D40" s="129"/>
      <c r="E40" s="129"/>
      <c r="F40" s="129"/>
      <c r="G40" s="129"/>
      <c r="H40" s="129"/>
    </row>
    <row r="41" spans="1:8" ht="18.75">
      <c r="A41" s="129"/>
      <c r="B41" s="129"/>
      <c r="C41" s="129"/>
      <c r="D41" s="129"/>
      <c r="E41" s="129"/>
      <c r="F41" s="129"/>
      <c r="G41" s="129"/>
      <c r="H41" s="129"/>
    </row>
    <row r="42" spans="1:8" ht="18.75">
      <c r="A42" s="129"/>
      <c r="B42" s="129"/>
      <c r="C42" s="129"/>
      <c r="D42" s="129"/>
      <c r="E42" s="129"/>
      <c r="F42" s="129"/>
      <c r="G42" s="129"/>
      <c r="H42" s="129"/>
    </row>
    <row r="43" spans="1:8" ht="18.75">
      <c r="A43" s="129"/>
      <c r="B43" s="129"/>
      <c r="C43" s="129"/>
      <c r="D43" s="129"/>
      <c r="E43" s="129"/>
      <c r="F43" s="129"/>
      <c r="G43" s="129"/>
      <c r="H43" s="129"/>
    </row>
    <row r="44" spans="1:8" ht="18.75">
      <c r="A44" s="129"/>
      <c r="B44" s="129"/>
      <c r="C44" s="129"/>
      <c r="D44" s="129"/>
      <c r="E44" s="129"/>
      <c r="F44" s="129"/>
      <c r="G44" s="129"/>
      <c r="H44" s="129"/>
    </row>
    <row r="45" spans="1:8" ht="18.75">
      <c r="A45" s="129"/>
      <c r="B45" s="129"/>
      <c r="C45" s="129"/>
      <c r="D45" s="129"/>
      <c r="E45" s="129"/>
      <c r="F45" s="129"/>
      <c r="G45" s="129"/>
      <c r="H45" s="129"/>
    </row>
    <row r="46" spans="1:8" ht="18.75">
      <c r="A46" s="129"/>
      <c r="B46" s="129"/>
      <c r="C46" s="129"/>
      <c r="D46" s="129"/>
      <c r="E46" s="129"/>
      <c r="F46" s="129"/>
      <c r="G46" s="129"/>
      <c r="H46" s="129"/>
    </row>
    <row r="47" spans="1:8" ht="18.75">
      <c r="A47" s="129"/>
      <c r="B47" s="129"/>
      <c r="C47" s="129"/>
      <c r="D47" s="129"/>
      <c r="E47" s="129"/>
      <c r="F47" s="129"/>
      <c r="G47" s="129"/>
      <c r="H47" s="129"/>
    </row>
    <row r="48" spans="1:8" ht="18.75">
      <c r="A48" s="129"/>
      <c r="B48" s="129"/>
      <c r="C48" s="129"/>
      <c r="D48" s="129"/>
      <c r="E48" s="129"/>
      <c r="F48" s="129"/>
      <c r="G48" s="129"/>
      <c r="H48" s="129"/>
    </row>
    <row r="49" spans="1:8" ht="18.75">
      <c r="A49" s="129"/>
      <c r="B49" s="129"/>
      <c r="C49" s="129"/>
      <c r="D49" s="129"/>
      <c r="E49" s="129"/>
      <c r="F49" s="129"/>
      <c r="G49" s="129"/>
      <c r="H49" s="129"/>
    </row>
    <row r="50" spans="1:8" ht="18.75">
      <c r="A50" s="129"/>
      <c r="B50" s="129"/>
      <c r="C50" s="129"/>
      <c r="D50" s="129"/>
      <c r="E50" s="129"/>
      <c r="F50" s="129"/>
      <c r="G50" s="129"/>
      <c r="H50" s="129"/>
    </row>
    <row r="51" spans="1:8" ht="18.75">
      <c r="A51" s="129"/>
      <c r="B51" s="129"/>
      <c r="C51" s="129"/>
      <c r="D51" s="129"/>
      <c r="E51" s="129"/>
      <c r="F51" s="129"/>
      <c r="G51" s="129"/>
      <c r="H51" s="129"/>
    </row>
    <row r="52" spans="1:8" ht="18.75">
      <c r="A52" s="129"/>
      <c r="B52" s="129"/>
      <c r="C52" s="129"/>
      <c r="D52" s="129"/>
      <c r="E52" s="129"/>
      <c r="F52" s="129"/>
      <c r="G52" s="129"/>
      <c r="H52" s="129"/>
    </row>
    <row r="53" spans="1:8" ht="18.75">
      <c r="A53" s="129"/>
      <c r="B53" s="129"/>
      <c r="C53" s="129"/>
      <c r="D53" s="129"/>
      <c r="E53" s="129"/>
      <c r="F53" s="129"/>
      <c r="G53" s="129"/>
      <c r="H53" s="129"/>
    </row>
    <row r="54" spans="1:8" ht="18.75">
      <c r="A54" s="129"/>
      <c r="B54" s="129"/>
      <c r="C54" s="129"/>
      <c r="D54" s="129"/>
      <c r="E54" s="129"/>
      <c r="F54" s="129"/>
      <c r="G54" s="129"/>
      <c r="H54" s="129"/>
    </row>
  </sheetData>
  <sheetProtection sheet="1" objects="1" scenarios="1" selectLockedCells="1"/>
  <mergeCells count="23">
    <mergeCell ref="A22:H22"/>
    <mergeCell ref="A6:H6"/>
    <mergeCell ref="A7:H7"/>
    <mergeCell ref="A19:H19"/>
    <mergeCell ref="A15:A16"/>
    <mergeCell ref="B15:C15"/>
    <mergeCell ref="D15:D16"/>
    <mergeCell ref="E15:G15"/>
    <mergeCell ref="H15:H16"/>
    <mergeCell ref="A20:H20"/>
    <mergeCell ref="F9:H9"/>
    <mergeCell ref="C5:E5"/>
    <mergeCell ref="G5:H5"/>
    <mergeCell ref="D10:E10"/>
    <mergeCell ref="A3:H3"/>
    <mergeCell ref="A1:D1"/>
    <mergeCell ref="F8:H8"/>
    <mergeCell ref="B9:C9"/>
    <mergeCell ref="F30:H30"/>
    <mergeCell ref="B25:F25"/>
    <mergeCell ref="B26:F26"/>
    <mergeCell ref="F28:H28"/>
    <mergeCell ref="F29:H29"/>
  </mergeCells>
  <hyperlinks>
    <hyperlink ref="A31" r:id="rId1"/>
  </hyperlinks>
  <printOptions horizontalCentered="1"/>
  <pageMargins left="0.25" right="0.25" top="0.25" bottom="0.22" header="0.3" footer="0.25"/>
  <pageSetup paperSize="9" orientation="portrait" r:id="rId2"/>
  <headerFooter alignWithMargins="0">
    <oddFooter>&amp;Lwww.rajsevak.com</oddFooter>
  </headerFooter>
  <drawing r:id="rId3"/>
</worksheet>
</file>

<file path=xl/worksheets/sheet112.xml><?xml version="1.0" encoding="utf-8"?>
<worksheet xmlns="http://schemas.openxmlformats.org/spreadsheetml/2006/main" xmlns:r="http://schemas.openxmlformats.org/officeDocument/2006/relationships">
  <sheetPr codeName="Sheet18">
    <tabColor rgb="FF7030A0"/>
  </sheetPr>
  <dimension ref="B1:I32"/>
  <sheetViews>
    <sheetView workbookViewId="0">
      <selection activeCell="B8" sqref="B8"/>
    </sheetView>
  </sheetViews>
  <sheetFormatPr defaultColWidth="9.140625" defaultRowHeight="15.75"/>
  <cols>
    <col min="1" max="1" width="3.7109375" style="6" customWidth="1"/>
    <col min="2" max="2" width="5.42578125" style="6" customWidth="1"/>
    <col min="3" max="3" width="20.140625" style="6" customWidth="1"/>
    <col min="4" max="4" width="22" style="6" customWidth="1"/>
    <col min="5" max="5" width="17.7109375" style="6" customWidth="1"/>
    <col min="6" max="6" width="19" style="6" customWidth="1"/>
    <col min="7" max="16384" width="9.140625" style="6"/>
  </cols>
  <sheetData>
    <row r="1" spans="2:9" ht="20.25">
      <c r="B1" s="2821" t="s">
        <v>1156</v>
      </c>
      <c r="C1" s="2821"/>
      <c r="D1" s="2822"/>
      <c r="E1" s="616">
        <v>1</v>
      </c>
    </row>
    <row r="2" spans="2:9" ht="30.75" customHeight="1">
      <c r="B2" s="2620" t="str">
        <f>MASTER!C1</f>
        <v>ftyk f'k{kk vf/kdkjh</v>
      </c>
      <c r="C2" s="2620"/>
      <c r="D2" s="2620"/>
      <c r="E2" s="2620"/>
      <c r="F2" s="2620"/>
      <c r="G2" s="24"/>
      <c r="H2" s="24"/>
      <c r="I2" s="24"/>
    </row>
    <row r="3" spans="2:9" ht="16.5" customHeight="1">
      <c r="B3" s="74"/>
      <c r="C3" s="74"/>
      <c r="D3" s="74"/>
      <c r="E3" s="74"/>
      <c r="F3" s="74"/>
      <c r="G3" s="24"/>
      <c r="H3" s="24"/>
      <c r="I3" s="24"/>
    </row>
    <row r="4" spans="2:9" ht="35.25">
      <c r="B4" s="2824" t="s">
        <v>336</v>
      </c>
      <c r="C4" s="2824"/>
      <c r="D4" s="2824"/>
      <c r="E4" s="2824"/>
      <c r="F4" s="2824"/>
      <c r="G4" s="72"/>
      <c r="H4" s="72"/>
      <c r="I4" s="72"/>
    </row>
    <row r="5" spans="2:9" ht="20.25" customHeight="1">
      <c r="B5" s="73"/>
      <c r="C5" s="73"/>
      <c r="D5" s="73"/>
      <c r="E5" s="73"/>
      <c r="F5" s="73"/>
      <c r="G5" s="72"/>
      <c r="H5" s="72"/>
      <c r="I5" s="72"/>
    </row>
    <row r="6" spans="2:9" ht="18.75">
      <c r="B6" s="24" t="s">
        <v>342</v>
      </c>
      <c r="C6" s="24"/>
      <c r="D6" s="24"/>
      <c r="E6" s="2825" t="str">
        <f>(INDEX(MASTER!B8:B42,MATCH('NO DUES'!E1,MASTER!A8:A42,0)))</f>
        <v>Jh Hkxorh yky luk&lt;;</v>
      </c>
      <c r="F6" s="2825"/>
      <c r="G6" s="24"/>
      <c r="H6" s="24"/>
      <c r="I6" s="24"/>
    </row>
    <row r="7" spans="2:9" ht="18.75">
      <c r="B7" s="72" t="s">
        <v>343</v>
      </c>
      <c r="C7" s="2826" t="str">
        <f>(INDEX(MASTER!C8:C42,MATCH('NO DUES'!E1,MASTER!A8:A42,0)))</f>
        <v>अतिरिक्त प्रशासनिक अधिकारी</v>
      </c>
      <c r="D7" s="2826"/>
      <c r="E7" s="24" t="s">
        <v>344</v>
      </c>
      <c r="F7" s="24"/>
      <c r="G7" s="24"/>
      <c r="H7" s="24"/>
      <c r="I7" s="24"/>
    </row>
    <row r="8" spans="2:9" ht="18.75">
      <c r="B8" s="2007" t="s">
        <v>345</v>
      </c>
      <c r="C8" s="2008"/>
      <c r="D8" s="2008"/>
      <c r="E8" s="2007"/>
      <c r="F8" s="2007"/>
      <c r="G8" s="24"/>
      <c r="H8" s="24"/>
      <c r="I8" s="24"/>
    </row>
    <row r="9" spans="2:9" ht="18.75">
      <c r="B9" s="2007" t="s">
        <v>1399</v>
      </c>
      <c r="C9" s="2007"/>
      <c r="D9" s="2007"/>
      <c r="E9" s="2007"/>
      <c r="F9" s="2007"/>
      <c r="G9" s="24"/>
      <c r="H9" s="24"/>
      <c r="I9" s="24"/>
    </row>
    <row r="10" spans="2:9" ht="18.75">
      <c r="B10" s="2007" t="s">
        <v>346</v>
      </c>
      <c r="C10" s="2007"/>
      <c r="D10" s="2007"/>
      <c r="E10" s="2007"/>
      <c r="F10" s="2007"/>
      <c r="G10" s="24"/>
      <c r="H10" s="24"/>
      <c r="I10" s="24"/>
    </row>
    <row r="11" spans="2:9" ht="18.75">
      <c r="B11" s="2007" t="s">
        <v>401</v>
      </c>
      <c r="C11" s="2007"/>
      <c r="D11" s="2007"/>
      <c r="E11" s="2007"/>
      <c r="F11" s="2007"/>
      <c r="G11" s="24"/>
      <c r="H11" s="24"/>
      <c r="I11" s="24"/>
    </row>
    <row r="12" spans="2:9" ht="18.75">
      <c r="B12" s="2007" t="s">
        <v>347</v>
      </c>
      <c r="C12" s="2007"/>
      <c r="D12" s="2007"/>
      <c r="E12" s="2007"/>
      <c r="F12" s="2007"/>
      <c r="G12" s="24"/>
      <c r="H12" s="24"/>
      <c r="I12" s="24"/>
    </row>
    <row r="13" spans="2:9" ht="18.75">
      <c r="B13" s="24" t="s">
        <v>348</v>
      </c>
      <c r="C13" s="24"/>
      <c r="D13" s="24"/>
      <c r="E13" s="24"/>
      <c r="F13" s="24"/>
      <c r="G13" s="24"/>
      <c r="H13" s="24"/>
      <c r="I13" s="24"/>
    </row>
    <row r="14" spans="2:9" ht="18.75">
      <c r="B14" s="24"/>
      <c r="C14" s="24"/>
      <c r="D14" s="24"/>
      <c r="E14" s="24"/>
      <c r="F14" s="24"/>
      <c r="G14" s="24"/>
      <c r="H14" s="24"/>
      <c r="I14" s="24"/>
    </row>
    <row r="15" spans="2:9" ht="37.5">
      <c r="B15" s="69" t="s">
        <v>167</v>
      </c>
      <c r="C15" s="69" t="s">
        <v>337</v>
      </c>
      <c r="D15" s="69" t="s">
        <v>338</v>
      </c>
      <c r="E15" s="70" t="s">
        <v>339</v>
      </c>
      <c r="F15" s="69" t="s">
        <v>340</v>
      </c>
      <c r="G15" s="24"/>
      <c r="H15" s="24"/>
      <c r="I15" s="24"/>
    </row>
    <row r="16" spans="2:9" ht="36.950000000000003" customHeight="1">
      <c r="B16" s="2009">
        <v>1</v>
      </c>
      <c r="C16" s="2010" t="s">
        <v>2623</v>
      </c>
      <c r="D16" s="2011" t="s">
        <v>431</v>
      </c>
      <c r="E16" s="1668"/>
      <c r="F16" s="71"/>
      <c r="G16" s="24"/>
      <c r="H16" s="24"/>
      <c r="I16" s="24"/>
    </row>
    <row r="17" spans="2:9" ht="36.950000000000003" customHeight="1">
      <c r="B17" s="2009">
        <v>2</v>
      </c>
      <c r="C17" s="2010" t="s">
        <v>2624</v>
      </c>
      <c r="D17" s="2011" t="s">
        <v>431</v>
      </c>
      <c r="E17" s="1668"/>
      <c r="F17" s="71"/>
      <c r="G17" s="24"/>
      <c r="H17" s="24"/>
      <c r="I17" s="24"/>
    </row>
    <row r="18" spans="2:9" ht="36.950000000000003" customHeight="1">
      <c r="B18" s="2009">
        <v>3</v>
      </c>
      <c r="C18" s="2010" t="s">
        <v>2625</v>
      </c>
      <c r="D18" s="2011" t="s">
        <v>4075</v>
      </c>
      <c r="E18" s="1668"/>
      <c r="F18" s="71"/>
      <c r="G18" s="24"/>
      <c r="H18" s="24"/>
      <c r="I18" s="24"/>
    </row>
    <row r="19" spans="2:9" ht="36.950000000000003" customHeight="1">
      <c r="B19" s="2009">
        <v>4</v>
      </c>
      <c r="C19" s="2010" t="s">
        <v>2626</v>
      </c>
      <c r="D19" s="2011" t="s">
        <v>798</v>
      </c>
      <c r="E19" s="1668"/>
      <c r="F19" s="71"/>
      <c r="G19" s="24"/>
      <c r="H19" s="24"/>
      <c r="I19" s="24"/>
    </row>
    <row r="20" spans="2:9" ht="36.950000000000003" customHeight="1">
      <c r="B20" s="2009">
        <v>5</v>
      </c>
      <c r="C20" s="2010" t="s">
        <v>2627</v>
      </c>
      <c r="D20" s="2011"/>
      <c r="E20" s="1668"/>
      <c r="F20" s="71"/>
      <c r="G20" s="24"/>
      <c r="H20" s="24"/>
      <c r="I20" s="24"/>
    </row>
    <row r="21" spans="2:9" ht="36.950000000000003" customHeight="1">
      <c r="B21" s="2009">
        <v>6</v>
      </c>
      <c r="C21" s="2010" t="s">
        <v>2628</v>
      </c>
      <c r="D21" s="2011"/>
      <c r="E21" s="1668"/>
      <c r="F21" s="71"/>
      <c r="G21" s="24"/>
      <c r="H21" s="24"/>
      <c r="I21" s="24"/>
    </row>
    <row r="22" spans="2:9" ht="36.950000000000003" customHeight="1">
      <c r="B22" s="2009">
        <v>7</v>
      </c>
      <c r="C22" s="2010"/>
      <c r="D22" s="2011"/>
      <c r="E22" s="1668"/>
      <c r="F22" s="71"/>
      <c r="G22" s="24"/>
      <c r="H22" s="24"/>
      <c r="I22" s="24"/>
    </row>
    <row r="23" spans="2:9" ht="36.950000000000003" customHeight="1">
      <c r="B23" s="2009">
        <v>8</v>
      </c>
      <c r="C23" s="2010"/>
      <c r="D23" s="2011"/>
      <c r="E23" s="1668"/>
      <c r="F23" s="71"/>
      <c r="G23" s="24"/>
      <c r="H23" s="24"/>
      <c r="I23" s="24"/>
    </row>
    <row r="24" spans="2:9" ht="36.950000000000003" customHeight="1">
      <c r="B24" s="2009">
        <v>9</v>
      </c>
      <c r="C24" s="2010"/>
      <c r="D24" s="2011"/>
      <c r="E24" s="1668"/>
      <c r="F24" s="71"/>
      <c r="G24" s="24"/>
      <c r="H24" s="24"/>
      <c r="I24" s="24"/>
    </row>
    <row r="25" spans="2:9" ht="18.75">
      <c r="B25" s="24"/>
      <c r="C25" s="24"/>
      <c r="D25" s="24"/>
      <c r="E25" s="24"/>
      <c r="F25" s="24"/>
      <c r="G25" s="24"/>
      <c r="H25" s="24"/>
      <c r="I25" s="24"/>
    </row>
    <row r="26" spans="2:9" ht="18.75">
      <c r="B26" s="24"/>
      <c r="C26" s="24"/>
      <c r="D26" s="24"/>
      <c r="E26" s="24"/>
      <c r="F26" s="24"/>
      <c r="G26" s="24"/>
      <c r="H26" s="24"/>
      <c r="I26" s="24"/>
    </row>
    <row r="27" spans="2:9" ht="18.75">
      <c r="B27" s="24"/>
      <c r="C27" s="24"/>
      <c r="D27" s="24"/>
      <c r="E27" s="2808" t="s">
        <v>341</v>
      </c>
      <c r="F27" s="2808"/>
      <c r="G27" s="24"/>
      <c r="H27" s="24"/>
      <c r="I27" s="24"/>
    </row>
    <row r="28" spans="2:9" ht="18.75">
      <c r="B28" s="24"/>
      <c r="C28" s="24"/>
      <c r="E28" s="2808" t="s">
        <v>349</v>
      </c>
      <c r="F28" s="2808"/>
      <c r="G28" s="24"/>
      <c r="H28" s="24"/>
      <c r="I28" s="24"/>
    </row>
    <row r="29" spans="2:9" ht="18.75">
      <c r="B29" s="24"/>
      <c r="C29" s="24"/>
      <c r="D29" s="24"/>
      <c r="E29" s="24"/>
      <c r="F29" s="24"/>
      <c r="G29" s="24"/>
      <c r="H29" s="24"/>
      <c r="I29" s="24"/>
    </row>
    <row r="30" spans="2:9" ht="18.75">
      <c r="B30" s="24"/>
      <c r="C30" s="24"/>
      <c r="D30" s="24"/>
      <c r="E30" s="24"/>
      <c r="F30" s="24"/>
      <c r="G30" s="24"/>
      <c r="H30" s="24"/>
      <c r="I30" s="24"/>
    </row>
    <row r="31" spans="2:9" ht="18.75">
      <c r="B31" s="67"/>
      <c r="C31" s="67"/>
      <c r="D31" s="67"/>
      <c r="E31" s="67"/>
      <c r="F31" s="67"/>
      <c r="G31" s="67"/>
      <c r="H31" s="67"/>
      <c r="I31" s="67"/>
    </row>
    <row r="32" spans="2:9" ht="18.75">
      <c r="B32" s="67"/>
      <c r="C32" s="67"/>
      <c r="D32" s="67"/>
      <c r="E32" s="67"/>
      <c r="F32" s="67"/>
      <c r="G32" s="67"/>
      <c r="H32" s="67"/>
      <c r="I32" s="67"/>
    </row>
  </sheetData>
  <sheetProtection password="A581" sheet="1" objects="1" scenarios="1" formatCells="0" formatColumns="0" formatRows="0" insertColumns="0" insertRows="0" insertHyperlinks="0" deleteColumns="0" deleteRows="0" selectLockedCells="1" sort="0" autoFilter="0" pivotTables="0"/>
  <mergeCells count="7">
    <mergeCell ref="B1:D1"/>
    <mergeCell ref="E27:F27"/>
    <mergeCell ref="E28:F28"/>
    <mergeCell ref="E6:F6"/>
    <mergeCell ref="C7:D7"/>
    <mergeCell ref="B2:F2"/>
    <mergeCell ref="B4:F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13.xml><?xml version="1.0" encoding="utf-8"?>
<worksheet xmlns="http://schemas.openxmlformats.org/spreadsheetml/2006/main" xmlns:r="http://schemas.openxmlformats.org/officeDocument/2006/relationships">
  <sheetPr codeName="Sheet56">
    <tabColor rgb="FF7030A0"/>
  </sheetPr>
  <dimension ref="A1:I32"/>
  <sheetViews>
    <sheetView workbookViewId="0">
      <selection activeCell="A7" sqref="A7:I7"/>
    </sheetView>
  </sheetViews>
  <sheetFormatPr defaultRowHeight="12.75"/>
  <cols>
    <col min="1" max="1" width="7.42578125" customWidth="1"/>
    <col min="9" max="9" width="14.7109375" customWidth="1"/>
  </cols>
  <sheetData>
    <row r="1" spans="1:9" s="139" customFormat="1" ht="20.25">
      <c r="A1" s="2828" t="s">
        <v>1156</v>
      </c>
      <c r="B1" s="2828"/>
      <c r="C1" s="2828"/>
      <c r="D1" s="2828"/>
      <c r="E1" s="2828"/>
      <c r="F1" s="2829"/>
      <c r="G1" s="616">
        <v>1</v>
      </c>
    </row>
    <row r="2" spans="1:9" s="139" customFormat="1"/>
    <row r="3" spans="1:9" s="139" customFormat="1"/>
    <row r="4" spans="1:9" s="139" customFormat="1"/>
    <row r="5" spans="1:9" s="139" customFormat="1"/>
    <row r="6" spans="1:9" ht="18.75">
      <c r="A6" s="2805" t="str">
        <f>MASTER!C1</f>
        <v>ftyk f'k{kk vf/kdkjh</v>
      </c>
      <c r="B6" s="2805"/>
      <c r="C6" s="2805"/>
      <c r="D6" s="2805"/>
      <c r="E6" s="2805"/>
      <c r="F6" s="2805"/>
      <c r="G6" s="2805"/>
      <c r="H6" s="2805"/>
      <c r="I6" s="2805"/>
    </row>
    <row r="7" spans="1:9" ht="18.75">
      <c r="A7" s="2790" t="s">
        <v>4438</v>
      </c>
      <c r="B7" s="2790"/>
      <c r="C7" s="2790"/>
      <c r="D7" s="2790"/>
      <c r="E7" s="2790"/>
      <c r="F7" s="2790"/>
      <c r="G7" s="2790"/>
      <c r="H7" s="2790"/>
      <c r="I7" s="2790"/>
    </row>
    <row r="8" spans="1:9" ht="18.75">
      <c r="A8" s="67" t="s">
        <v>1475</v>
      </c>
    </row>
    <row r="9" spans="1:9" ht="18.75">
      <c r="B9" s="2791" t="s">
        <v>3065</v>
      </c>
      <c r="C9" s="2791"/>
      <c r="D9" s="2791"/>
      <c r="E9" s="2791"/>
      <c r="F9" s="2791"/>
    </row>
    <row r="10" spans="1:9" ht="18.75">
      <c r="B10" s="2791" t="s">
        <v>4196</v>
      </c>
      <c r="C10" s="2791"/>
      <c r="D10" s="2791"/>
      <c r="E10" s="2791"/>
      <c r="F10" s="2791"/>
    </row>
    <row r="11" spans="1:9" ht="18.75">
      <c r="A11" s="67"/>
      <c r="B11" s="2791" t="s">
        <v>4197</v>
      </c>
      <c r="C11" s="2791"/>
      <c r="D11" s="2791"/>
      <c r="E11" s="2791"/>
      <c r="F11" s="2791"/>
    </row>
    <row r="12" spans="1:9" ht="18.75">
      <c r="A12" s="67"/>
    </row>
    <row r="13" spans="1:9" ht="18.75">
      <c r="A13" s="67" t="s">
        <v>1480</v>
      </c>
    </row>
    <row r="14" spans="1:9" ht="18.75">
      <c r="A14" s="67" t="s">
        <v>1476</v>
      </c>
    </row>
    <row r="15" spans="1:9" ht="18.75">
      <c r="A15" s="67" t="s">
        <v>26</v>
      </c>
    </row>
    <row r="16" spans="1:9" ht="18.75">
      <c r="A16" s="67" t="s">
        <v>997</v>
      </c>
      <c r="G16" s="2831" t="str">
        <f>(INDEX(MASTER!B8:B42,MATCH('SB PF ETC FOR SENDING'!G1,MASTER!A8:A42,0)))</f>
        <v>Jh Hkxorh yky luk&lt;;</v>
      </c>
      <c r="H16" s="2831"/>
      <c r="I16" s="2831"/>
    </row>
    <row r="17" spans="1:9" ht="18.75">
      <c r="A17" s="67" t="s">
        <v>1478</v>
      </c>
      <c r="B17" s="2832" t="str">
        <f>(INDEX(MASTER!C8:C42,MATCH('SB PF ETC FOR SENDING'!G1,MASTER!A8:A42,0)))</f>
        <v>अतिरिक्त प्रशासनिक अधिकारी</v>
      </c>
      <c r="C17" s="2832"/>
      <c r="D17" s="2832"/>
      <c r="E17" s="67" t="s">
        <v>3063</v>
      </c>
    </row>
    <row r="18" spans="1:9" ht="18.75">
      <c r="A18" s="67" t="s">
        <v>3062</v>
      </c>
      <c r="G18" s="2791" t="s">
        <v>4198</v>
      </c>
      <c r="H18" s="2791"/>
      <c r="I18" s="67" t="s">
        <v>1477</v>
      </c>
    </row>
    <row r="19" spans="1:9" s="139" customFormat="1" ht="18.75">
      <c r="A19" s="2791" t="s">
        <v>1435</v>
      </c>
      <c r="B19" s="2791"/>
      <c r="C19" s="67" t="s">
        <v>1479</v>
      </c>
      <c r="I19" s="67"/>
    </row>
    <row r="20" spans="1:9" s="139" customFormat="1" ht="18.75">
      <c r="A20" s="67" t="s">
        <v>1481</v>
      </c>
      <c r="C20" s="67"/>
      <c r="I20" s="67"/>
    </row>
    <row r="21" spans="1:9" ht="18.75">
      <c r="A21" s="67" t="s">
        <v>1482</v>
      </c>
    </row>
    <row r="22" spans="1:9" s="139" customFormat="1" ht="18.75">
      <c r="A22" s="67"/>
    </row>
    <row r="23" spans="1:9" ht="18.75">
      <c r="A23" s="67" t="s">
        <v>1486</v>
      </c>
      <c r="E23" s="1947" t="s">
        <v>1485</v>
      </c>
    </row>
    <row r="24" spans="1:9" ht="18.75">
      <c r="A24" s="67" t="s">
        <v>998</v>
      </c>
      <c r="E24" s="1947" t="s">
        <v>1485</v>
      </c>
    </row>
    <row r="25" spans="1:9" ht="18.75">
      <c r="A25" s="67" t="s">
        <v>999</v>
      </c>
      <c r="E25" s="1947">
        <v>0</v>
      </c>
    </row>
    <row r="26" spans="1:9" s="139" customFormat="1" ht="18.75">
      <c r="A26" s="67" t="s">
        <v>1483</v>
      </c>
      <c r="E26" s="1947" t="s">
        <v>1485</v>
      </c>
    </row>
    <row r="27" spans="1:9" ht="18.75">
      <c r="A27" s="67" t="s">
        <v>1484</v>
      </c>
      <c r="E27" s="1947" t="s">
        <v>1485</v>
      </c>
    </row>
    <row r="28" spans="1:9" ht="18.75">
      <c r="A28" s="67" t="s">
        <v>1000</v>
      </c>
    </row>
    <row r="29" spans="1:9" ht="18.75">
      <c r="A29" s="67" t="s">
        <v>19</v>
      </c>
    </row>
    <row r="30" spans="1:9" ht="18.75">
      <c r="A30" s="67"/>
      <c r="F30" s="2741" t="str">
        <f>MASTER!C2</f>
        <v>iz/kkukpk;Z</v>
      </c>
      <c r="G30" s="2741"/>
      <c r="H30" s="2741"/>
      <c r="I30" s="2741"/>
    </row>
    <row r="31" spans="1:9" ht="18.75">
      <c r="A31" s="67"/>
      <c r="F31" s="2741" t="str">
        <f>MASTER!C3</f>
        <v xml:space="preserve">ftyk </v>
      </c>
      <c r="G31" s="2741"/>
      <c r="H31" s="2741"/>
      <c r="I31" s="2741"/>
    </row>
    <row r="32" spans="1:9" ht="18.75">
      <c r="A32" s="67"/>
      <c r="F32" s="2741" t="str">
        <f>MASTER!C4</f>
        <v>jkt ¼ jktLFkku ½</v>
      </c>
      <c r="G32" s="2741"/>
      <c r="H32" s="2741"/>
      <c r="I32" s="2741"/>
    </row>
  </sheetData>
  <sheetProtection sheet="1" selectLockedCells="1"/>
  <mergeCells count="13">
    <mergeCell ref="A1:F1"/>
    <mergeCell ref="F32:I32"/>
    <mergeCell ref="A6:I6"/>
    <mergeCell ref="A7:I7"/>
    <mergeCell ref="G16:I16"/>
    <mergeCell ref="G18:H18"/>
    <mergeCell ref="A19:B19"/>
    <mergeCell ref="B17:D17"/>
    <mergeCell ref="F30:I30"/>
    <mergeCell ref="F31:I31"/>
    <mergeCell ref="B9:F9"/>
    <mergeCell ref="B11:F11"/>
    <mergeCell ref="B10:F10"/>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114.xml><?xml version="1.0" encoding="utf-8"?>
<worksheet xmlns="http://schemas.openxmlformats.org/spreadsheetml/2006/main" xmlns:r="http://schemas.openxmlformats.org/officeDocument/2006/relationships">
  <sheetPr codeName="Sheet25">
    <tabColor rgb="FF7030A0"/>
  </sheetPr>
  <dimension ref="A1:J45"/>
  <sheetViews>
    <sheetView workbookViewId="0">
      <selection activeCell="C35" sqref="C35:D35"/>
    </sheetView>
  </sheetViews>
  <sheetFormatPr defaultRowHeight="12.75"/>
  <cols>
    <col min="1" max="1" width="9.140625" style="139"/>
  </cols>
  <sheetData>
    <row r="1" spans="2:7" s="139" customFormat="1" ht="18.75">
      <c r="B1" s="2757" t="s">
        <v>1156</v>
      </c>
      <c r="C1" s="2757"/>
      <c r="D1" s="2757"/>
      <c r="E1" s="2757"/>
      <c r="F1" s="2758"/>
      <c r="G1" s="616">
        <v>1</v>
      </c>
    </row>
    <row r="2" spans="2:7" s="139" customFormat="1"/>
    <row r="3" spans="2:7" s="139" customFormat="1"/>
    <row r="4" spans="2:7" s="139" customFormat="1"/>
    <row r="5" spans="2:7" s="139" customFormat="1"/>
    <row r="6" spans="2:7" s="139" customFormat="1"/>
    <row r="7" spans="2:7" s="139" customFormat="1"/>
    <row r="8" spans="2:7" s="139" customFormat="1"/>
    <row r="9" spans="2:7" s="139" customFormat="1"/>
    <row r="10" spans="2:7" s="139" customFormat="1"/>
    <row r="11" spans="2:7" s="139" customFormat="1"/>
    <row r="12" spans="2:7" s="139" customFormat="1"/>
    <row r="13" spans="2:7" s="139" customFormat="1"/>
    <row r="14" spans="2:7" s="139" customFormat="1"/>
    <row r="15" spans="2:7" s="139" customFormat="1"/>
    <row r="16" spans="2:7" s="139" customFormat="1"/>
    <row r="17" spans="2:10" s="139" customFormat="1"/>
    <row r="18" spans="2:10" s="139" customFormat="1"/>
    <row r="19" spans="2:10" s="139" customFormat="1"/>
    <row r="20" spans="2:10" ht="62.25" customHeight="1">
      <c r="B20" s="3198" t="s">
        <v>2248</v>
      </c>
      <c r="C20" s="3198"/>
      <c r="D20" s="3198"/>
      <c r="E20" s="3198"/>
      <c r="F20" s="3198"/>
      <c r="G20" s="3198"/>
      <c r="H20" s="3198"/>
      <c r="I20" s="3198"/>
      <c r="J20" s="3198"/>
    </row>
    <row r="21" spans="2:10" ht="18.75">
      <c r="C21" s="135" t="s">
        <v>414</v>
      </c>
      <c r="D21" s="23" t="str">
        <f>(INDEX(MASTER!B8:B42,MATCH('CHILD DECLARATION'!G1,MASTER!A8:A42,0)))</f>
        <v>Jh Hkxorh yky luk&lt;;</v>
      </c>
      <c r="E21" s="23"/>
      <c r="F21" s="23"/>
      <c r="G21" s="23" t="s">
        <v>1591</v>
      </c>
      <c r="H21" s="1808" t="str">
        <f>(INDEX(MASTER!C8:C42,MATCH('CHILD DECLARATION'!G1,MASTER!A8:A42,0)))</f>
        <v>अतिरिक्त प्रशासनिक अधिकारी</v>
      </c>
      <c r="I21" s="23"/>
      <c r="J21" s="23"/>
    </row>
    <row r="22" spans="2:10" ht="31.5" customHeight="1">
      <c r="B22" s="135" t="s">
        <v>1682</v>
      </c>
      <c r="C22" s="145"/>
      <c r="D22" s="148"/>
      <c r="E22" s="2760" t="str">
        <f>MASTER!C1</f>
        <v>ftyk f'k{kk vf/kdkjh</v>
      </c>
      <c r="F22" s="2760"/>
      <c r="G22" s="2760"/>
      <c r="H22" s="2760"/>
      <c r="I22" s="2760"/>
      <c r="J22" s="2760"/>
    </row>
    <row r="23" spans="2:10" s="139" customFormat="1" ht="18.75">
      <c r="B23" s="23" t="s">
        <v>404</v>
      </c>
      <c r="D23" s="23"/>
      <c r="E23" s="23"/>
      <c r="F23" s="23"/>
      <c r="H23" s="23"/>
      <c r="I23" s="23"/>
      <c r="J23" s="23"/>
    </row>
    <row r="24" spans="2:10" ht="23.25">
      <c r="B24" s="23" t="s">
        <v>406</v>
      </c>
      <c r="C24" s="23"/>
      <c r="D24" s="23"/>
      <c r="E24" s="23"/>
      <c r="F24" s="23"/>
      <c r="G24" s="23"/>
      <c r="H24" s="23"/>
      <c r="I24" s="2012">
        <v>2</v>
      </c>
      <c r="J24" s="23" t="s">
        <v>405</v>
      </c>
    </row>
    <row r="25" spans="2:10" s="139" customFormat="1" ht="18.75">
      <c r="B25" s="146" t="s">
        <v>409</v>
      </c>
      <c r="C25" s="2750" t="s">
        <v>407</v>
      </c>
      <c r="D25" s="2750"/>
      <c r="E25" s="2750"/>
      <c r="F25" s="2750"/>
      <c r="G25" s="2750"/>
      <c r="H25" s="2750" t="s">
        <v>408</v>
      </c>
      <c r="I25" s="2750"/>
      <c r="J25" s="2750"/>
    </row>
    <row r="26" spans="2:10" ht="18.75">
      <c r="B26" s="2013">
        <v>1</v>
      </c>
      <c r="C26" s="3200" t="s">
        <v>4264</v>
      </c>
      <c r="D26" s="3201"/>
      <c r="E26" s="3201"/>
      <c r="F26" s="3201"/>
      <c r="G26" s="3202"/>
      <c r="H26" s="3196">
        <v>35223</v>
      </c>
      <c r="I26" s="3196"/>
      <c r="J26" s="3196"/>
    </row>
    <row r="27" spans="2:10" s="139" customFormat="1" ht="18.75">
      <c r="B27" s="2013">
        <v>2</v>
      </c>
      <c r="C27" s="3200" t="s">
        <v>4265</v>
      </c>
      <c r="D27" s="3201"/>
      <c r="E27" s="3201"/>
      <c r="F27" s="3201"/>
      <c r="G27" s="3202"/>
      <c r="H27" s="3196">
        <v>37360</v>
      </c>
      <c r="I27" s="3196"/>
      <c r="J27" s="3196"/>
    </row>
    <row r="28" spans="2:10" ht="18.75">
      <c r="B28" s="2013"/>
      <c r="C28" s="3197"/>
      <c r="D28" s="3197"/>
      <c r="E28" s="3197"/>
      <c r="F28" s="3197"/>
      <c r="G28" s="3197"/>
      <c r="H28" s="3196"/>
      <c r="I28" s="3196"/>
      <c r="J28" s="3196"/>
    </row>
    <row r="29" spans="2:10" ht="27" customHeight="1">
      <c r="B29" s="147" t="s">
        <v>410</v>
      </c>
      <c r="C29" s="147"/>
      <c r="D29" s="147"/>
      <c r="E29" s="147"/>
      <c r="F29" s="147"/>
      <c r="G29" s="147"/>
      <c r="H29" s="147"/>
      <c r="I29" s="147"/>
      <c r="J29" s="147"/>
    </row>
    <row r="30" spans="2:10" ht="18.75">
      <c r="B30" s="23" t="s">
        <v>411</v>
      </c>
      <c r="C30" s="23"/>
      <c r="D30" s="23"/>
      <c r="E30" s="23"/>
      <c r="F30" s="23"/>
      <c r="G30" s="23"/>
      <c r="H30" s="23"/>
      <c r="I30" s="2014">
        <v>0</v>
      </c>
      <c r="J30" s="23" t="s">
        <v>31</v>
      </c>
    </row>
    <row r="31" spans="2:10" s="139" customFormat="1" ht="18.75">
      <c r="B31" s="146" t="s">
        <v>409</v>
      </c>
      <c r="C31" s="2750" t="s">
        <v>407</v>
      </c>
      <c r="D31" s="2750"/>
      <c r="E31" s="2750"/>
      <c r="F31" s="2750"/>
      <c r="G31" s="2750"/>
      <c r="H31" s="2750" t="s">
        <v>408</v>
      </c>
      <c r="I31" s="2750"/>
      <c r="J31" s="2750"/>
    </row>
    <row r="32" spans="2:10" s="139" customFormat="1" ht="18.75">
      <c r="B32" s="2013">
        <v>1</v>
      </c>
      <c r="C32" s="3197" t="s">
        <v>1425</v>
      </c>
      <c r="D32" s="3197"/>
      <c r="E32" s="3197"/>
      <c r="F32" s="3197"/>
      <c r="G32" s="3197"/>
      <c r="H32" s="3196"/>
      <c r="I32" s="3196"/>
      <c r="J32" s="3196"/>
    </row>
    <row r="33" spans="2:10" s="139" customFormat="1" ht="18.75">
      <c r="B33" s="2013"/>
      <c r="C33" s="3197"/>
      <c r="D33" s="3197"/>
      <c r="E33" s="3197"/>
      <c r="F33" s="3197"/>
      <c r="G33" s="3197"/>
      <c r="H33" s="3196"/>
      <c r="I33" s="3196"/>
      <c r="J33" s="3196"/>
    </row>
    <row r="34" spans="2:10" s="139" customFormat="1" ht="18.75">
      <c r="B34" s="2013"/>
      <c r="C34" s="3197"/>
      <c r="D34" s="3197"/>
      <c r="E34" s="3197"/>
      <c r="F34" s="3197"/>
      <c r="G34" s="3197"/>
      <c r="H34" s="3196"/>
      <c r="I34" s="3196"/>
      <c r="J34" s="3196"/>
    </row>
    <row r="35" spans="2:10" ht="18.75">
      <c r="B35" s="23" t="s">
        <v>415</v>
      </c>
      <c r="C35" s="3199" t="s">
        <v>4266</v>
      </c>
      <c r="D35" s="3199"/>
      <c r="E35" s="23"/>
      <c r="F35" s="23"/>
      <c r="G35" s="23"/>
      <c r="H35" s="23"/>
      <c r="I35" s="23"/>
      <c r="J35" s="23"/>
    </row>
    <row r="36" spans="2:10" ht="20.25">
      <c r="B36" s="144"/>
      <c r="G36" s="2752" t="s">
        <v>412</v>
      </c>
      <c r="H36" s="2752"/>
      <c r="I36" s="2752"/>
    </row>
    <row r="37" spans="2:10" s="139" customFormat="1" ht="20.25">
      <c r="B37" s="144"/>
      <c r="G37" s="143"/>
      <c r="H37" s="143"/>
      <c r="I37" s="143"/>
    </row>
    <row r="38" spans="2:10" ht="18.75">
      <c r="C38" s="23"/>
      <c r="E38" s="23"/>
      <c r="F38" s="23" t="s">
        <v>413</v>
      </c>
      <c r="G38" s="23" t="str">
        <f>D21</f>
        <v>Jh Hkxorh yky luk&lt;;</v>
      </c>
      <c r="H38" s="23"/>
      <c r="I38" s="23"/>
      <c r="J38" s="23"/>
    </row>
    <row r="39" spans="2:10" ht="18.75">
      <c r="C39" s="23"/>
      <c r="F39" s="23" t="s">
        <v>1591</v>
      </c>
      <c r="G39" s="489" t="str">
        <f>H21</f>
        <v>अतिरिक्त प्रशासनिक अधिकारी</v>
      </c>
      <c r="H39" s="23"/>
      <c r="I39" s="23"/>
      <c r="J39" s="23"/>
    </row>
    <row r="40" spans="2:10" ht="33" customHeight="1">
      <c r="B40" s="2753" t="s">
        <v>1682</v>
      </c>
      <c r="C40" s="2753"/>
      <c r="D40" s="2753"/>
      <c r="E40" s="2847" t="str">
        <f>E22</f>
        <v>ftyk f'k{kk vf/kdkjh</v>
      </c>
      <c r="F40" s="2847"/>
      <c r="G40" s="2847"/>
      <c r="H40" s="2847"/>
      <c r="I40" s="2847"/>
      <c r="J40" s="2847"/>
    </row>
    <row r="41" spans="2:10" s="139" customFormat="1" ht="21" customHeight="1">
      <c r="C41" s="2755" t="s">
        <v>4272</v>
      </c>
      <c r="D41" s="2755"/>
      <c r="E41" s="1763">
        <v>1608</v>
      </c>
      <c r="F41" s="1762" t="s">
        <v>4267</v>
      </c>
      <c r="G41" s="1758"/>
      <c r="H41" s="1763">
        <v>823</v>
      </c>
      <c r="I41" s="1758"/>
      <c r="J41" s="1758"/>
    </row>
    <row r="42" spans="2:10" s="139" customFormat="1" ht="21" customHeight="1">
      <c r="B42" s="1759"/>
      <c r="C42" s="1759"/>
      <c r="D42" s="1759"/>
      <c r="E42" s="1758"/>
      <c r="F42" s="1762" t="s">
        <v>4268</v>
      </c>
      <c r="G42" s="1758"/>
      <c r="H42" s="1763" t="s">
        <v>4270</v>
      </c>
      <c r="I42" s="1758"/>
      <c r="J42" s="1758"/>
    </row>
    <row r="43" spans="2:10" s="139" customFormat="1" ht="21" customHeight="1">
      <c r="B43" s="1759"/>
      <c r="C43" s="1759"/>
      <c r="D43" s="1759"/>
      <c r="E43" s="1758"/>
      <c r="F43" s="1762" t="s">
        <v>4269</v>
      </c>
      <c r="G43" s="1758"/>
      <c r="H43" s="1763" t="s">
        <v>4271</v>
      </c>
      <c r="I43" s="1758"/>
      <c r="J43" s="1758"/>
    </row>
    <row r="44" spans="2:10" ht="18.75">
      <c r="C44" s="23"/>
      <c r="D44" s="23"/>
      <c r="E44" s="23"/>
      <c r="F44" s="23"/>
      <c r="G44" s="23"/>
      <c r="H44" s="23"/>
      <c r="I44" s="23"/>
      <c r="J44" s="23"/>
    </row>
    <row r="45" spans="2:10" ht="18.75">
      <c r="B45" s="2744" t="s">
        <v>403</v>
      </c>
      <c r="C45" s="2744"/>
      <c r="D45" s="2744"/>
    </row>
  </sheetData>
  <sheetProtection sheet="1" objects="1" scenarios="1" selectLockedCells="1"/>
  <mergeCells count="25">
    <mergeCell ref="B45:D45"/>
    <mergeCell ref="H25:J25"/>
    <mergeCell ref="H26:J26"/>
    <mergeCell ref="H28:J28"/>
    <mergeCell ref="C32:G32"/>
    <mergeCell ref="H32:J32"/>
    <mergeCell ref="C34:G34"/>
    <mergeCell ref="H34:J34"/>
    <mergeCell ref="G36:I36"/>
    <mergeCell ref="C35:D35"/>
    <mergeCell ref="C25:G25"/>
    <mergeCell ref="C26:G26"/>
    <mergeCell ref="C28:G28"/>
    <mergeCell ref="C31:G31"/>
    <mergeCell ref="H31:J31"/>
    <mergeCell ref="C27:G27"/>
    <mergeCell ref="C41:D41"/>
    <mergeCell ref="E40:J40"/>
    <mergeCell ref="B40:D40"/>
    <mergeCell ref="B1:F1"/>
    <mergeCell ref="H27:J27"/>
    <mergeCell ref="C33:G33"/>
    <mergeCell ref="H33:J33"/>
    <mergeCell ref="B20:J20"/>
    <mergeCell ref="E22:J2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15.xml><?xml version="1.0" encoding="utf-8"?>
<worksheet xmlns="http://schemas.openxmlformats.org/spreadsheetml/2006/main" xmlns:r="http://schemas.openxmlformats.org/officeDocument/2006/relationships">
  <sheetPr codeName="Sheet57">
    <tabColor rgb="FF7030A0"/>
  </sheetPr>
  <dimension ref="A1:S55"/>
  <sheetViews>
    <sheetView workbookViewId="0">
      <selection activeCell="N46" sqref="N46"/>
    </sheetView>
  </sheetViews>
  <sheetFormatPr defaultRowHeight="12.75"/>
  <cols>
    <col min="1" max="1" width="4" customWidth="1"/>
    <col min="2" max="2" width="8.28515625" customWidth="1"/>
    <col min="3" max="3" width="53.7109375" customWidth="1"/>
    <col min="4" max="4" width="12.85546875" customWidth="1"/>
    <col min="5" max="5" width="12.5703125" customWidth="1"/>
    <col min="6" max="6" width="51.7109375" customWidth="1"/>
    <col min="7" max="7" width="13.85546875" customWidth="1"/>
    <col min="8" max="8" width="16.7109375" customWidth="1"/>
    <col min="9" max="9" width="11.5703125" customWidth="1"/>
    <col min="10" max="10" width="11.7109375" customWidth="1"/>
    <col min="11" max="11" width="12.140625" customWidth="1"/>
    <col min="12" max="12" width="19.5703125" customWidth="1"/>
    <col min="13" max="13" width="12.140625" customWidth="1"/>
    <col min="15" max="15" width="6.7109375" customWidth="1"/>
    <col min="16" max="17" width="6.42578125" customWidth="1"/>
    <col min="18" max="18" width="5.85546875" customWidth="1"/>
    <col min="19" max="19" width="7.85546875" customWidth="1"/>
  </cols>
  <sheetData>
    <row r="1" spans="1:19" ht="27.75" customHeight="1">
      <c r="A1" s="2203" t="str">
        <f>MASTER!C1</f>
        <v>ftyk f'k{kk vf/kdkjh</v>
      </c>
      <c r="B1" s="2203"/>
      <c r="C1" s="2203"/>
      <c r="D1" s="2203"/>
      <c r="E1" s="2203"/>
      <c r="F1" s="2203"/>
      <c r="G1" s="157"/>
      <c r="H1" s="157"/>
      <c r="I1" s="157"/>
      <c r="J1" s="157"/>
      <c r="K1" s="157"/>
      <c r="L1" s="157"/>
      <c r="M1" s="157"/>
      <c r="N1" s="157"/>
      <c r="O1" s="157"/>
      <c r="P1" s="157"/>
      <c r="Q1" s="157"/>
      <c r="R1" s="157"/>
      <c r="S1" s="157"/>
    </row>
    <row r="2" spans="1:19" ht="38.25" customHeight="1">
      <c r="A2" s="3203" t="s">
        <v>2630</v>
      </c>
      <c r="B2" s="3203"/>
      <c r="C2" s="3203"/>
      <c r="D2" s="3203"/>
      <c r="E2" s="3203"/>
      <c r="F2" s="3203"/>
      <c r="G2" s="157"/>
      <c r="H2" s="157"/>
      <c r="I2" s="157"/>
      <c r="J2" s="157"/>
      <c r="K2" s="157"/>
      <c r="L2" s="157"/>
      <c r="M2" s="157"/>
      <c r="N2" s="157"/>
      <c r="O2" s="157"/>
      <c r="P2" s="157"/>
      <c r="Q2" s="157"/>
      <c r="R2" s="157"/>
      <c r="S2" s="157"/>
    </row>
    <row r="3" spans="1:19" ht="148.5" customHeight="1">
      <c r="A3" s="258" t="s">
        <v>1001</v>
      </c>
      <c r="B3" s="258" t="s">
        <v>1488</v>
      </c>
      <c r="C3" s="258" t="s">
        <v>1002</v>
      </c>
      <c r="D3" s="257" t="s">
        <v>1003</v>
      </c>
      <c r="E3" s="258" t="s">
        <v>1004</v>
      </c>
      <c r="F3" s="258" t="s">
        <v>1005</v>
      </c>
      <c r="G3" s="257" t="s">
        <v>1006</v>
      </c>
      <c r="H3" s="257" t="s">
        <v>1007</v>
      </c>
      <c r="I3" s="258" t="s">
        <v>1008</v>
      </c>
      <c r="J3" s="258" t="s">
        <v>1009</v>
      </c>
      <c r="K3" s="258" t="s">
        <v>1010</v>
      </c>
      <c r="L3" s="258" t="s">
        <v>1011</v>
      </c>
      <c r="M3" s="258" t="s">
        <v>1012</v>
      </c>
      <c r="N3" s="257" t="s">
        <v>1013</v>
      </c>
      <c r="O3" s="257" t="s">
        <v>358</v>
      </c>
      <c r="P3" s="257" t="s">
        <v>1014</v>
      </c>
      <c r="Q3" s="257" t="s">
        <v>1015</v>
      </c>
      <c r="R3" s="258" t="s">
        <v>1016</v>
      </c>
      <c r="S3" s="258" t="s">
        <v>1017</v>
      </c>
    </row>
    <row r="4" spans="1:19" ht="18.75">
      <c r="A4" s="259">
        <v>1</v>
      </c>
      <c r="B4" s="259">
        <v>2</v>
      </c>
      <c r="C4" s="259">
        <v>3</v>
      </c>
      <c r="D4" s="259">
        <v>4</v>
      </c>
      <c r="E4" s="259">
        <v>5</v>
      </c>
      <c r="F4" s="259">
        <v>6</v>
      </c>
      <c r="G4" s="259">
        <v>7</v>
      </c>
      <c r="H4" s="259">
        <v>8</v>
      </c>
      <c r="I4" s="259">
        <v>9</v>
      </c>
      <c r="J4" s="259">
        <v>10</v>
      </c>
      <c r="K4" s="259">
        <v>11</v>
      </c>
      <c r="L4" s="259">
        <v>12</v>
      </c>
      <c r="M4" s="259">
        <v>13</v>
      </c>
      <c r="N4" s="259">
        <v>14</v>
      </c>
      <c r="O4" s="259">
        <v>15</v>
      </c>
      <c r="P4" s="259">
        <v>16</v>
      </c>
      <c r="Q4" s="259">
        <v>17</v>
      </c>
      <c r="R4" s="259">
        <v>18</v>
      </c>
      <c r="S4" s="259">
        <v>19</v>
      </c>
    </row>
    <row r="5" spans="1:19" ht="36.950000000000003" customHeight="1">
      <c r="A5" s="644">
        <v>1</v>
      </c>
      <c r="B5" s="645"/>
      <c r="C5" s="645" t="s">
        <v>1033</v>
      </c>
      <c r="D5" s="646">
        <v>25392</v>
      </c>
      <c r="E5" s="646">
        <v>31668</v>
      </c>
      <c r="F5" s="647" t="s">
        <v>1034</v>
      </c>
      <c r="G5" s="645" t="s">
        <v>1035</v>
      </c>
      <c r="H5" s="648" t="s">
        <v>1</v>
      </c>
      <c r="I5" s="646">
        <v>42406</v>
      </c>
      <c r="J5" s="649" t="s">
        <v>1</v>
      </c>
      <c r="K5" s="650">
        <v>42406</v>
      </c>
      <c r="L5" s="645" t="s">
        <v>394</v>
      </c>
      <c r="M5" s="649" t="s">
        <v>1</v>
      </c>
      <c r="N5" s="651">
        <v>19390</v>
      </c>
      <c r="O5" s="625">
        <v>1</v>
      </c>
      <c r="P5" s="625">
        <v>1</v>
      </c>
      <c r="Q5" s="625" t="s">
        <v>1</v>
      </c>
      <c r="R5" s="625" t="s">
        <v>1</v>
      </c>
      <c r="S5" s="896" t="s">
        <v>1</v>
      </c>
    </row>
    <row r="6" spans="1:19" ht="36.950000000000003" customHeight="1">
      <c r="A6" s="644">
        <v>2</v>
      </c>
      <c r="B6" s="645"/>
      <c r="C6" s="645"/>
      <c r="D6" s="646"/>
      <c r="E6" s="646"/>
      <c r="F6" s="647"/>
      <c r="G6" s="645"/>
      <c r="H6" s="645"/>
      <c r="I6" s="646"/>
      <c r="J6" s="649"/>
      <c r="K6" s="650"/>
      <c r="L6" s="645"/>
      <c r="M6" s="649"/>
      <c r="N6" s="651"/>
      <c r="O6" s="625"/>
      <c r="P6" s="625"/>
      <c r="Q6" s="625"/>
      <c r="R6" s="625"/>
      <c r="S6" s="652"/>
    </row>
    <row r="7" spans="1:19" ht="36.950000000000003" customHeight="1">
      <c r="A7" s="644">
        <v>3</v>
      </c>
      <c r="B7" s="645"/>
      <c r="C7" s="645"/>
      <c r="D7" s="646"/>
      <c r="E7" s="646"/>
      <c r="F7" s="647"/>
      <c r="G7" s="645"/>
      <c r="H7" s="645"/>
      <c r="I7" s="646"/>
      <c r="J7" s="649"/>
      <c r="K7" s="650"/>
      <c r="L7" s="645"/>
      <c r="M7" s="649"/>
      <c r="N7" s="651"/>
      <c r="O7" s="625"/>
      <c r="P7" s="625"/>
      <c r="Q7" s="625"/>
      <c r="R7" s="625"/>
      <c r="S7" s="652"/>
    </row>
    <row r="8" spans="1:19" ht="36.950000000000003" customHeight="1">
      <c r="A8" s="644">
        <v>4</v>
      </c>
      <c r="B8" s="645"/>
      <c r="C8" s="645"/>
      <c r="D8" s="646"/>
      <c r="E8" s="646"/>
      <c r="F8" s="647"/>
      <c r="G8" s="645"/>
      <c r="H8" s="645"/>
      <c r="I8" s="646"/>
      <c r="J8" s="649"/>
      <c r="K8" s="650"/>
      <c r="L8" s="647"/>
      <c r="M8" s="649"/>
      <c r="N8" s="651"/>
      <c r="O8" s="625"/>
      <c r="P8" s="625"/>
      <c r="Q8" s="625"/>
      <c r="R8" s="625"/>
      <c r="S8" s="652"/>
    </row>
    <row r="9" spans="1:19" ht="36.950000000000003" customHeight="1">
      <c r="A9" s="644">
        <v>5</v>
      </c>
      <c r="B9" s="645"/>
      <c r="C9" s="645"/>
      <c r="D9" s="646"/>
      <c r="E9" s="646"/>
      <c r="F9" s="647"/>
      <c r="G9" s="645"/>
      <c r="H9" s="645"/>
      <c r="I9" s="646"/>
      <c r="J9" s="649"/>
      <c r="K9" s="650"/>
      <c r="L9" s="647"/>
      <c r="M9" s="649"/>
      <c r="N9" s="651"/>
      <c r="O9" s="625"/>
      <c r="P9" s="625"/>
      <c r="Q9" s="625"/>
      <c r="R9" s="625"/>
      <c r="S9" s="652"/>
    </row>
    <row r="10" spans="1:19" ht="36.950000000000003" customHeight="1">
      <c r="A10" s="644">
        <v>6</v>
      </c>
      <c r="B10" s="645"/>
      <c r="C10" s="645"/>
      <c r="D10" s="646"/>
      <c r="E10" s="646"/>
      <c r="F10" s="647"/>
      <c r="G10" s="645"/>
      <c r="H10" s="645"/>
      <c r="I10" s="646"/>
      <c r="J10" s="649"/>
      <c r="K10" s="650"/>
      <c r="L10" s="647"/>
      <c r="M10" s="649"/>
      <c r="N10" s="651"/>
      <c r="O10" s="625"/>
      <c r="P10" s="625"/>
      <c r="Q10" s="625"/>
      <c r="R10" s="625"/>
      <c r="S10" s="652"/>
    </row>
    <row r="11" spans="1:19" ht="36.950000000000003" customHeight="1">
      <c r="A11" s="644">
        <v>7</v>
      </c>
      <c r="B11" s="645"/>
      <c r="C11" s="645"/>
      <c r="D11" s="646"/>
      <c r="E11" s="646"/>
      <c r="F11" s="647"/>
      <c r="G11" s="645"/>
      <c r="H11" s="645"/>
      <c r="I11" s="646"/>
      <c r="J11" s="649"/>
      <c r="K11" s="650"/>
      <c r="L11" s="647"/>
      <c r="M11" s="649"/>
      <c r="N11" s="651"/>
      <c r="O11" s="625"/>
      <c r="P11" s="625"/>
      <c r="Q11" s="625"/>
      <c r="R11" s="625"/>
      <c r="S11" s="652"/>
    </row>
    <row r="12" spans="1:19" ht="36.950000000000003" customHeight="1">
      <c r="A12" s="644">
        <v>8</v>
      </c>
      <c r="B12" s="645"/>
      <c r="C12" s="645"/>
      <c r="D12" s="646"/>
      <c r="E12" s="646"/>
      <c r="F12" s="647"/>
      <c r="G12" s="645"/>
      <c r="H12" s="645"/>
      <c r="I12" s="646"/>
      <c r="J12" s="649"/>
      <c r="K12" s="650"/>
      <c r="L12" s="645"/>
      <c r="M12" s="649"/>
      <c r="N12" s="651"/>
      <c r="O12" s="625"/>
      <c r="P12" s="625"/>
      <c r="Q12" s="625"/>
      <c r="R12" s="625"/>
      <c r="S12" s="652"/>
    </row>
    <row r="13" spans="1:19" ht="36.950000000000003" customHeight="1">
      <c r="A13" s="644">
        <v>9</v>
      </c>
      <c r="B13" s="645"/>
      <c r="C13" s="645"/>
      <c r="D13" s="646"/>
      <c r="E13" s="646"/>
      <c r="F13" s="647"/>
      <c r="G13" s="645"/>
      <c r="H13" s="645"/>
      <c r="I13" s="646"/>
      <c r="J13" s="649"/>
      <c r="K13" s="650"/>
      <c r="L13" s="645"/>
      <c r="M13" s="649"/>
      <c r="N13" s="651"/>
      <c r="O13" s="625"/>
      <c r="P13" s="625"/>
      <c r="Q13" s="625"/>
      <c r="R13" s="625"/>
      <c r="S13" s="652"/>
    </row>
    <row r="14" spans="1:19" ht="36.950000000000003" customHeight="1">
      <c r="A14" s="644">
        <v>10</v>
      </c>
      <c r="B14" s="645"/>
      <c r="C14" s="645"/>
      <c r="D14" s="646"/>
      <c r="E14" s="646"/>
      <c r="F14" s="647"/>
      <c r="G14" s="645"/>
      <c r="H14" s="645"/>
      <c r="I14" s="646"/>
      <c r="J14" s="649"/>
      <c r="K14" s="650"/>
      <c r="L14" s="645"/>
      <c r="M14" s="649"/>
      <c r="N14" s="651"/>
      <c r="O14" s="625"/>
      <c r="P14" s="625"/>
      <c r="Q14" s="625"/>
      <c r="R14" s="625"/>
      <c r="S14" s="652"/>
    </row>
    <row r="15" spans="1:19" ht="36.950000000000003" customHeight="1">
      <c r="A15" s="644">
        <v>11</v>
      </c>
      <c r="B15" s="645"/>
      <c r="C15" s="645"/>
      <c r="D15" s="646"/>
      <c r="E15" s="646"/>
      <c r="F15" s="647"/>
      <c r="G15" s="645"/>
      <c r="H15" s="645"/>
      <c r="I15" s="646"/>
      <c r="J15" s="649"/>
      <c r="K15" s="650"/>
      <c r="L15" s="647"/>
      <c r="M15" s="649"/>
      <c r="N15" s="651"/>
      <c r="O15" s="625"/>
      <c r="P15" s="625"/>
      <c r="Q15" s="625"/>
      <c r="R15" s="625"/>
      <c r="S15" s="652"/>
    </row>
    <row r="16" spans="1:19" ht="36.950000000000003" customHeight="1">
      <c r="A16" s="644">
        <v>12</v>
      </c>
      <c r="B16" s="645"/>
      <c r="C16" s="645"/>
      <c r="D16" s="646"/>
      <c r="E16" s="646"/>
      <c r="F16" s="647"/>
      <c r="G16" s="645"/>
      <c r="H16" s="645"/>
      <c r="I16" s="646"/>
      <c r="J16" s="649"/>
      <c r="K16" s="650"/>
      <c r="L16" s="645"/>
      <c r="M16" s="649"/>
      <c r="N16" s="651"/>
      <c r="O16" s="625"/>
      <c r="P16" s="625"/>
      <c r="Q16" s="625"/>
      <c r="R16" s="625"/>
      <c r="S16" s="652"/>
    </row>
    <row r="17" spans="1:19" ht="36.950000000000003" customHeight="1">
      <c r="A17" s="644">
        <v>13</v>
      </c>
      <c r="B17" s="645"/>
      <c r="C17" s="645"/>
      <c r="D17" s="646"/>
      <c r="E17" s="646"/>
      <c r="F17" s="647"/>
      <c r="G17" s="645"/>
      <c r="H17" s="645"/>
      <c r="I17" s="646"/>
      <c r="J17" s="649"/>
      <c r="K17" s="650"/>
      <c r="L17" s="645"/>
      <c r="M17" s="649"/>
      <c r="N17" s="651"/>
      <c r="O17" s="625"/>
      <c r="P17" s="625"/>
      <c r="Q17" s="625"/>
      <c r="R17" s="625"/>
      <c r="S17" s="652"/>
    </row>
    <row r="18" spans="1:19" ht="36.950000000000003" customHeight="1">
      <c r="A18" s="644">
        <v>14</v>
      </c>
      <c r="B18" s="645"/>
      <c r="C18" s="645"/>
      <c r="D18" s="646"/>
      <c r="E18" s="646"/>
      <c r="F18" s="647"/>
      <c r="G18" s="645"/>
      <c r="H18" s="645"/>
      <c r="I18" s="646"/>
      <c r="J18" s="649"/>
      <c r="K18" s="650"/>
      <c r="L18" s="645"/>
      <c r="M18" s="649"/>
      <c r="N18" s="651"/>
      <c r="O18" s="625"/>
      <c r="P18" s="625"/>
      <c r="Q18" s="625"/>
      <c r="R18" s="625"/>
      <c r="S18" s="652"/>
    </row>
    <row r="19" spans="1:19" ht="36.950000000000003" customHeight="1">
      <c r="A19" s="644">
        <v>15</v>
      </c>
      <c r="B19" s="645"/>
      <c r="C19" s="645"/>
      <c r="D19" s="644"/>
      <c r="E19" s="644"/>
      <c r="F19" s="649"/>
      <c r="G19" s="645"/>
      <c r="H19" s="645"/>
      <c r="I19" s="644"/>
      <c r="J19" s="649"/>
      <c r="K19" s="644"/>
      <c r="L19" s="649"/>
      <c r="M19" s="649"/>
      <c r="N19" s="631"/>
      <c r="O19" s="625"/>
      <c r="P19" s="625"/>
      <c r="Q19" s="625"/>
      <c r="R19" s="625"/>
      <c r="S19" s="652"/>
    </row>
    <row r="20" spans="1:19" ht="36.950000000000003" customHeight="1">
      <c r="A20" s="644">
        <v>16</v>
      </c>
      <c r="B20" s="645"/>
      <c r="C20" s="645"/>
      <c r="D20" s="644"/>
      <c r="E20" s="644"/>
      <c r="F20" s="649"/>
      <c r="G20" s="645"/>
      <c r="H20" s="645"/>
      <c r="I20" s="644"/>
      <c r="J20" s="649"/>
      <c r="K20" s="644"/>
      <c r="L20" s="649"/>
      <c r="M20" s="649"/>
      <c r="N20" s="631"/>
      <c r="O20" s="625"/>
      <c r="P20" s="625"/>
      <c r="Q20" s="625"/>
      <c r="R20" s="625"/>
      <c r="S20" s="652"/>
    </row>
    <row r="21" spans="1:19" ht="36.950000000000003" customHeight="1">
      <c r="A21" s="644">
        <v>17</v>
      </c>
      <c r="B21" s="645"/>
      <c r="C21" s="645"/>
      <c r="D21" s="644"/>
      <c r="E21" s="644"/>
      <c r="F21" s="649"/>
      <c r="G21" s="645"/>
      <c r="H21" s="645"/>
      <c r="I21" s="644"/>
      <c r="J21" s="649"/>
      <c r="K21" s="644"/>
      <c r="L21" s="649"/>
      <c r="M21" s="649"/>
      <c r="N21" s="631"/>
      <c r="O21" s="625"/>
      <c r="P21" s="625"/>
      <c r="Q21" s="625"/>
      <c r="R21" s="625"/>
      <c r="S21" s="652"/>
    </row>
    <row r="22" spans="1:19" ht="36.950000000000003" customHeight="1">
      <c r="A22" s="644">
        <v>18</v>
      </c>
      <c r="B22" s="645"/>
      <c r="C22" s="645"/>
      <c r="D22" s="644"/>
      <c r="E22" s="644"/>
      <c r="F22" s="649"/>
      <c r="G22" s="645"/>
      <c r="H22" s="645"/>
      <c r="I22" s="644"/>
      <c r="J22" s="649"/>
      <c r="K22" s="644"/>
      <c r="L22" s="649"/>
      <c r="M22" s="649"/>
      <c r="N22" s="631"/>
      <c r="O22" s="625"/>
      <c r="P22" s="625"/>
      <c r="Q22" s="625"/>
      <c r="R22" s="625"/>
      <c r="S22" s="652"/>
    </row>
    <row r="23" spans="1:19" ht="36.950000000000003" customHeight="1">
      <c r="A23" s="644">
        <v>19</v>
      </c>
      <c r="B23" s="645"/>
      <c r="C23" s="645"/>
      <c r="D23" s="644"/>
      <c r="E23" s="644"/>
      <c r="F23" s="649"/>
      <c r="G23" s="645"/>
      <c r="H23" s="645"/>
      <c r="I23" s="644"/>
      <c r="J23" s="649"/>
      <c r="K23" s="644"/>
      <c r="L23" s="649"/>
      <c r="M23" s="649"/>
      <c r="N23" s="631"/>
      <c r="O23" s="625"/>
      <c r="P23" s="625"/>
      <c r="Q23" s="625"/>
      <c r="R23" s="625"/>
      <c r="S23" s="652"/>
    </row>
    <row r="24" spans="1:19" ht="36.950000000000003" customHeight="1">
      <c r="A24" s="644">
        <v>20</v>
      </c>
      <c r="B24" s="645"/>
      <c r="C24" s="645"/>
      <c r="D24" s="646"/>
      <c r="E24" s="646"/>
      <c r="F24" s="647"/>
      <c r="G24" s="645"/>
      <c r="H24" s="645"/>
      <c r="I24" s="646"/>
      <c r="J24" s="649"/>
      <c r="K24" s="650"/>
      <c r="L24" s="645"/>
      <c r="M24" s="649"/>
      <c r="N24" s="651"/>
      <c r="O24" s="625"/>
      <c r="P24" s="625"/>
      <c r="Q24" s="625"/>
      <c r="R24" s="625"/>
      <c r="S24" s="652"/>
    </row>
    <row r="25" spans="1:19" ht="36.950000000000003" customHeight="1">
      <c r="A25" s="644">
        <v>21</v>
      </c>
      <c r="B25" s="645"/>
      <c r="C25" s="645"/>
      <c r="D25" s="646"/>
      <c r="E25" s="646"/>
      <c r="F25" s="647"/>
      <c r="G25" s="645"/>
      <c r="H25" s="645"/>
      <c r="I25" s="646"/>
      <c r="J25" s="649"/>
      <c r="K25" s="650"/>
      <c r="L25" s="645"/>
      <c r="M25" s="649"/>
      <c r="N25" s="651"/>
      <c r="O25" s="625"/>
      <c r="P25" s="625"/>
      <c r="Q25" s="625"/>
      <c r="R25" s="625"/>
      <c r="S25" s="652"/>
    </row>
    <row r="26" spans="1:19" ht="36.950000000000003" customHeight="1">
      <c r="A26" s="644">
        <v>22</v>
      </c>
      <c r="B26" s="645"/>
      <c r="C26" s="645"/>
      <c r="D26" s="646"/>
      <c r="E26" s="646"/>
      <c r="F26" s="647"/>
      <c r="G26" s="645"/>
      <c r="H26" s="645"/>
      <c r="I26" s="646"/>
      <c r="J26" s="649"/>
      <c r="K26" s="650"/>
      <c r="L26" s="645"/>
      <c r="M26" s="649"/>
      <c r="N26" s="651"/>
      <c r="O26" s="625"/>
      <c r="P26" s="625"/>
      <c r="Q26" s="625"/>
      <c r="R26" s="625"/>
      <c r="S26" s="652"/>
    </row>
    <row r="27" spans="1:19" ht="36.950000000000003" customHeight="1">
      <c r="A27" s="644">
        <v>23</v>
      </c>
      <c r="B27" s="645"/>
      <c r="C27" s="645"/>
      <c r="D27" s="646"/>
      <c r="E27" s="646"/>
      <c r="F27" s="647"/>
      <c r="G27" s="645"/>
      <c r="H27" s="645"/>
      <c r="I27" s="646"/>
      <c r="J27" s="649"/>
      <c r="K27" s="650"/>
      <c r="L27" s="645"/>
      <c r="M27" s="649"/>
      <c r="N27" s="651"/>
      <c r="O27" s="625"/>
      <c r="P27" s="625"/>
      <c r="Q27" s="625"/>
      <c r="R27" s="625"/>
      <c r="S27" s="652"/>
    </row>
    <row r="28" spans="1:19" ht="36.950000000000003" customHeight="1">
      <c r="A28" s="644">
        <v>24</v>
      </c>
      <c r="B28" s="645"/>
      <c r="C28" s="645"/>
      <c r="D28" s="644"/>
      <c r="E28" s="644"/>
      <c r="F28" s="649"/>
      <c r="G28" s="645"/>
      <c r="H28" s="645"/>
      <c r="I28" s="644"/>
      <c r="J28" s="649"/>
      <c r="K28" s="644"/>
      <c r="L28" s="649"/>
      <c r="M28" s="649"/>
      <c r="N28" s="631"/>
      <c r="O28" s="625"/>
      <c r="P28" s="625"/>
      <c r="Q28" s="625"/>
      <c r="R28" s="625"/>
      <c r="S28" s="652"/>
    </row>
    <row r="29" spans="1:19" ht="36.950000000000003" customHeight="1">
      <c r="A29" s="644">
        <v>25</v>
      </c>
      <c r="B29" s="645"/>
      <c r="C29" s="645"/>
      <c r="D29" s="644"/>
      <c r="E29" s="644"/>
      <c r="F29" s="649"/>
      <c r="G29" s="645"/>
      <c r="H29" s="645"/>
      <c r="I29" s="644"/>
      <c r="J29" s="649"/>
      <c r="K29" s="644"/>
      <c r="L29" s="649"/>
      <c r="M29" s="649"/>
      <c r="N29" s="631"/>
      <c r="O29" s="625"/>
      <c r="P29" s="625"/>
      <c r="Q29" s="625"/>
      <c r="R29" s="625"/>
      <c r="S29" s="652"/>
    </row>
    <row r="30" spans="1:19" ht="36.950000000000003" customHeight="1">
      <c r="A30" s="644">
        <v>26</v>
      </c>
      <c r="B30" s="645"/>
      <c r="C30" s="645"/>
      <c r="D30" s="644"/>
      <c r="E30" s="644"/>
      <c r="F30" s="649"/>
      <c r="G30" s="645"/>
      <c r="H30" s="645"/>
      <c r="I30" s="644"/>
      <c r="J30" s="649"/>
      <c r="K30" s="644"/>
      <c r="L30" s="649"/>
      <c r="M30" s="649"/>
      <c r="N30" s="631"/>
      <c r="O30" s="625"/>
      <c r="P30" s="625"/>
      <c r="Q30" s="625"/>
      <c r="R30" s="625"/>
      <c r="S30" s="652"/>
    </row>
    <row r="31" spans="1:19" ht="36.950000000000003" customHeight="1">
      <c r="A31" s="644">
        <v>27</v>
      </c>
      <c r="B31" s="645"/>
      <c r="C31" s="645"/>
      <c r="D31" s="644"/>
      <c r="E31" s="644"/>
      <c r="F31" s="649"/>
      <c r="G31" s="645"/>
      <c r="H31" s="645"/>
      <c r="I31" s="644"/>
      <c r="J31" s="649"/>
      <c r="K31" s="644"/>
      <c r="L31" s="649"/>
      <c r="M31" s="649"/>
      <c r="N31" s="631"/>
      <c r="O31" s="625"/>
      <c r="P31" s="625"/>
      <c r="Q31" s="625"/>
      <c r="R31" s="625"/>
      <c r="S31" s="652"/>
    </row>
    <row r="32" spans="1:19" ht="36.950000000000003" customHeight="1">
      <c r="A32" s="644">
        <v>28</v>
      </c>
      <c r="B32" s="645"/>
      <c r="C32" s="645"/>
      <c r="D32" s="646"/>
      <c r="E32" s="646"/>
      <c r="F32" s="647"/>
      <c r="G32" s="645"/>
      <c r="H32" s="648"/>
      <c r="I32" s="646"/>
      <c r="J32" s="649"/>
      <c r="K32" s="650"/>
      <c r="L32" s="647"/>
      <c r="M32" s="649"/>
      <c r="N32" s="651"/>
      <c r="O32" s="625"/>
      <c r="P32" s="625"/>
      <c r="Q32" s="625"/>
      <c r="R32" s="625"/>
      <c r="S32" s="652"/>
    </row>
    <row r="33" spans="1:19" ht="36.950000000000003" customHeight="1">
      <c r="A33" s="644">
        <v>29</v>
      </c>
      <c r="B33" s="645"/>
      <c r="C33" s="645"/>
      <c r="D33" s="644"/>
      <c r="E33" s="644"/>
      <c r="F33" s="649"/>
      <c r="G33" s="645"/>
      <c r="H33" s="648"/>
      <c r="I33" s="644"/>
      <c r="J33" s="649"/>
      <c r="K33" s="644"/>
      <c r="L33" s="649"/>
      <c r="M33" s="649"/>
      <c r="N33" s="631"/>
      <c r="O33" s="625"/>
      <c r="P33" s="625"/>
      <c r="Q33" s="625"/>
      <c r="R33" s="625"/>
      <c r="S33" s="652"/>
    </row>
    <row r="34" spans="1:19" ht="36.950000000000003" customHeight="1">
      <c r="A34" s="644">
        <v>30</v>
      </c>
      <c r="B34" s="645"/>
      <c r="C34" s="645"/>
      <c r="D34" s="646"/>
      <c r="E34" s="646"/>
      <c r="F34" s="645"/>
      <c r="G34" s="645"/>
      <c r="H34" s="648"/>
      <c r="I34" s="646"/>
      <c r="J34" s="649"/>
      <c r="K34" s="650"/>
      <c r="L34" s="645"/>
      <c r="M34" s="649"/>
      <c r="N34" s="651"/>
      <c r="O34" s="625"/>
      <c r="P34" s="625"/>
      <c r="Q34" s="625"/>
      <c r="R34" s="625"/>
      <c r="S34" s="652"/>
    </row>
    <row r="35" spans="1:19" ht="36.950000000000003" customHeight="1">
      <c r="A35" s="644">
        <v>31</v>
      </c>
      <c r="B35" s="645"/>
      <c r="C35" s="645"/>
      <c r="D35" s="646"/>
      <c r="E35" s="646"/>
      <c r="F35" s="647"/>
      <c r="G35" s="645"/>
      <c r="H35" s="648"/>
      <c r="I35" s="646"/>
      <c r="J35" s="649"/>
      <c r="K35" s="650"/>
      <c r="L35" s="645"/>
      <c r="M35" s="649"/>
      <c r="N35" s="651"/>
      <c r="O35" s="625"/>
      <c r="P35" s="625"/>
      <c r="Q35" s="625"/>
      <c r="R35" s="625"/>
      <c r="S35" s="652"/>
    </row>
    <row r="36" spans="1:19" ht="36.950000000000003" customHeight="1">
      <c r="A36" s="644">
        <v>32</v>
      </c>
      <c r="B36" s="645"/>
      <c r="C36" s="645"/>
      <c r="D36" s="644"/>
      <c r="E36" s="644"/>
      <c r="F36" s="649"/>
      <c r="G36" s="645"/>
      <c r="H36" s="648"/>
      <c r="I36" s="644"/>
      <c r="J36" s="649"/>
      <c r="K36" s="644"/>
      <c r="L36" s="649"/>
      <c r="M36" s="649"/>
      <c r="N36" s="631"/>
      <c r="O36" s="625"/>
      <c r="P36" s="625"/>
      <c r="Q36" s="625"/>
      <c r="R36" s="625"/>
      <c r="S36" s="652"/>
    </row>
    <row r="37" spans="1:19" ht="36.950000000000003" customHeight="1">
      <c r="A37" s="644">
        <v>33</v>
      </c>
      <c r="B37" s="645"/>
      <c r="C37" s="645"/>
      <c r="D37" s="646"/>
      <c r="E37" s="646"/>
      <c r="F37" s="647"/>
      <c r="G37" s="645"/>
      <c r="H37" s="648"/>
      <c r="I37" s="646"/>
      <c r="J37" s="649"/>
      <c r="K37" s="650"/>
      <c r="L37" s="645"/>
      <c r="M37" s="649"/>
      <c r="N37" s="651"/>
      <c r="O37" s="625"/>
      <c r="P37" s="625"/>
      <c r="Q37" s="625"/>
      <c r="R37" s="625"/>
      <c r="S37" s="652"/>
    </row>
    <row r="38" spans="1:19" ht="36.950000000000003" customHeight="1">
      <c r="A38" s="644">
        <v>34</v>
      </c>
      <c r="B38" s="645"/>
      <c r="C38" s="645"/>
      <c r="D38" s="644"/>
      <c r="E38" s="644"/>
      <c r="F38" s="649"/>
      <c r="G38" s="645"/>
      <c r="H38" s="648"/>
      <c r="I38" s="644"/>
      <c r="J38" s="649"/>
      <c r="K38" s="644"/>
      <c r="L38" s="649"/>
      <c r="M38" s="649"/>
      <c r="N38" s="631"/>
      <c r="O38" s="625"/>
      <c r="P38" s="625"/>
      <c r="Q38" s="625"/>
      <c r="R38" s="625"/>
      <c r="S38" s="652"/>
    </row>
    <row r="39" spans="1:19" ht="36.950000000000003" customHeight="1">
      <c r="A39" s="644">
        <v>35</v>
      </c>
      <c r="B39" s="645"/>
      <c r="C39" s="645"/>
      <c r="D39" s="644"/>
      <c r="E39" s="644"/>
      <c r="F39" s="649"/>
      <c r="G39" s="645"/>
      <c r="H39" s="648"/>
      <c r="I39" s="644"/>
      <c r="J39" s="649"/>
      <c r="K39" s="644"/>
      <c r="L39" s="649"/>
      <c r="M39" s="649"/>
      <c r="N39" s="631"/>
      <c r="O39" s="625"/>
      <c r="P39" s="625"/>
      <c r="Q39" s="625"/>
      <c r="R39" s="625"/>
      <c r="S39" s="652"/>
    </row>
    <row r="40" spans="1:19" ht="36.950000000000003" customHeight="1">
      <c r="A40" s="644">
        <v>36</v>
      </c>
      <c r="B40" s="645"/>
      <c r="C40" s="645"/>
      <c r="D40" s="646"/>
      <c r="E40" s="646"/>
      <c r="F40" s="647"/>
      <c r="G40" s="645"/>
      <c r="H40" s="648"/>
      <c r="I40" s="646"/>
      <c r="J40" s="649"/>
      <c r="K40" s="650"/>
      <c r="L40" s="647"/>
      <c r="M40" s="649"/>
      <c r="N40" s="651"/>
      <c r="O40" s="625"/>
      <c r="P40" s="625"/>
      <c r="Q40" s="625"/>
      <c r="R40" s="625"/>
      <c r="S40" s="652"/>
    </row>
    <row r="41" spans="1:19" ht="36.950000000000003" customHeight="1">
      <c r="A41" s="644">
        <v>37</v>
      </c>
      <c r="B41" s="645"/>
      <c r="C41" s="645"/>
      <c r="D41" s="646"/>
      <c r="E41" s="646"/>
      <c r="F41" s="647"/>
      <c r="G41" s="645"/>
      <c r="H41" s="648"/>
      <c r="I41" s="646"/>
      <c r="J41" s="649"/>
      <c r="K41" s="650"/>
      <c r="L41" s="645"/>
      <c r="M41" s="649"/>
      <c r="N41" s="651"/>
      <c r="O41" s="625"/>
      <c r="P41" s="625"/>
      <c r="Q41" s="625"/>
      <c r="R41" s="625"/>
      <c r="S41" s="652"/>
    </row>
    <row r="42" spans="1:19" ht="36.950000000000003" customHeight="1">
      <c r="A42" s="644">
        <v>38</v>
      </c>
      <c r="B42" s="645"/>
      <c r="C42" s="645"/>
      <c r="D42" s="644"/>
      <c r="E42" s="644"/>
      <c r="F42" s="649"/>
      <c r="G42" s="645"/>
      <c r="H42" s="648"/>
      <c r="I42" s="644"/>
      <c r="J42" s="649"/>
      <c r="K42" s="644"/>
      <c r="L42" s="649"/>
      <c r="M42" s="649"/>
      <c r="N42" s="631"/>
      <c r="O42" s="625"/>
      <c r="P42" s="625"/>
      <c r="Q42" s="625"/>
      <c r="R42" s="625"/>
      <c r="S42" s="652"/>
    </row>
    <row r="43" spans="1:19" ht="36.950000000000003" customHeight="1">
      <c r="A43" s="644">
        <v>39</v>
      </c>
      <c r="B43" s="645"/>
      <c r="C43" s="645"/>
      <c r="D43" s="646"/>
      <c r="E43" s="646"/>
      <c r="F43" s="647"/>
      <c r="G43" s="645"/>
      <c r="H43" s="648"/>
      <c r="I43" s="646"/>
      <c r="J43" s="649"/>
      <c r="K43" s="650"/>
      <c r="L43" s="645"/>
      <c r="M43" s="649"/>
      <c r="N43" s="651"/>
      <c r="O43" s="625"/>
      <c r="P43" s="625"/>
      <c r="Q43" s="625"/>
      <c r="R43" s="625"/>
      <c r="S43" s="652"/>
    </row>
    <row r="44" spans="1:19" ht="36.950000000000003" customHeight="1">
      <c r="A44" s="644">
        <v>40</v>
      </c>
      <c r="B44" s="645"/>
      <c r="C44" s="645"/>
      <c r="D44" s="646"/>
      <c r="E44" s="646"/>
      <c r="F44" s="647"/>
      <c r="G44" s="645"/>
      <c r="H44" s="648"/>
      <c r="I44" s="646"/>
      <c r="J44" s="649"/>
      <c r="K44" s="650"/>
      <c r="L44" s="645"/>
      <c r="M44" s="649"/>
      <c r="N44" s="651"/>
      <c r="O44" s="625"/>
      <c r="P44" s="625"/>
      <c r="Q44" s="625"/>
      <c r="R44" s="625"/>
      <c r="S44" s="652"/>
    </row>
    <row r="45" spans="1:19" ht="36.950000000000003" customHeight="1">
      <c r="A45" s="644">
        <v>41</v>
      </c>
      <c r="B45" s="645"/>
      <c r="C45" s="645"/>
      <c r="D45" s="644"/>
      <c r="E45" s="644"/>
      <c r="F45" s="649"/>
      <c r="G45" s="645"/>
      <c r="H45" s="648"/>
      <c r="I45" s="644"/>
      <c r="J45" s="649"/>
      <c r="K45" s="644"/>
      <c r="L45" s="649"/>
      <c r="M45" s="649"/>
      <c r="N45" s="631"/>
      <c r="O45" s="625"/>
      <c r="P45" s="625"/>
      <c r="Q45" s="625"/>
      <c r="R45" s="625"/>
      <c r="S45" s="652"/>
    </row>
    <row r="46" spans="1:19" ht="36.950000000000003" customHeight="1">
      <c r="A46" s="653"/>
      <c r="B46" s="653"/>
      <c r="C46" s="653"/>
      <c r="D46" s="653"/>
      <c r="E46" s="653"/>
      <c r="F46" s="653"/>
      <c r="G46" s="653"/>
      <c r="H46" s="653"/>
      <c r="I46" s="653"/>
      <c r="J46" s="653"/>
      <c r="K46" s="653"/>
      <c r="L46" s="653"/>
      <c r="M46" s="653"/>
      <c r="N46" s="915" t="s">
        <v>12</v>
      </c>
      <c r="O46" s="654">
        <f>SUM(O5:O45)</f>
        <v>1</v>
      </c>
      <c r="P46" s="654">
        <f>SUM(P5:P45)</f>
        <v>1</v>
      </c>
      <c r="Q46" s="654">
        <f>SUM(Q5:Q45)</f>
        <v>0</v>
      </c>
      <c r="R46" s="655"/>
      <c r="S46" s="653"/>
    </row>
    <row r="47" spans="1:19" ht="36.950000000000003" customHeight="1"/>
    <row r="48" spans="1:19" ht="36.950000000000003" customHeight="1"/>
    <row r="49" ht="21" customHeight="1"/>
    <row r="50" ht="21" customHeight="1"/>
    <row r="51" ht="21" customHeight="1"/>
    <row r="52" ht="21" customHeight="1"/>
    <row r="53" ht="21" customHeight="1"/>
    <row r="54" ht="21" customHeight="1"/>
    <row r="55" ht="21" customHeight="1"/>
  </sheetData>
  <sheetProtection password="A581" sheet="1" formatCells="0" formatColumns="0" formatRows="0" insertColumns="0" insertRows="0" insertHyperlinks="0" deleteColumns="0" deleteRows="0" selectLockedCells="1" sort="0" autoFilter="0" pivotTables="0"/>
  <mergeCells count="2">
    <mergeCell ref="A1:F1"/>
    <mergeCell ref="A2:F2"/>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16.xml><?xml version="1.0" encoding="utf-8"?>
<worksheet xmlns="http://schemas.openxmlformats.org/spreadsheetml/2006/main" xmlns:r="http://schemas.openxmlformats.org/officeDocument/2006/relationships">
  <sheetPr codeName="Sheet44">
    <tabColor rgb="FF7030A0"/>
  </sheetPr>
  <dimension ref="A1:AI45"/>
  <sheetViews>
    <sheetView workbookViewId="0">
      <selection activeCell="D15" sqref="D15"/>
    </sheetView>
  </sheetViews>
  <sheetFormatPr defaultRowHeight="12.75"/>
  <cols>
    <col min="1" max="1" width="5.42578125" customWidth="1"/>
    <col min="2" max="2" width="24.140625" customWidth="1"/>
    <col min="22" max="22" width="12.85546875" customWidth="1"/>
    <col min="23" max="23" width="13.5703125" customWidth="1"/>
    <col min="24" max="24" width="12.85546875" customWidth="1"/>
    <col min="25" max="25" width="11.140625" customWidth="1"/>
    <col min="26" max="26" width="16" customWidth="1"/>
    <col min="28" max="28" width="14.5703125" customWidth="1"/>
    <col min="29" max="29" width="15" customWidth="1"/>
    <col min="30" max="30" width="20.7109375" customWidth="1"/>
    <col min="31" max="31" width="17.7109375" customWidth="1"/>
    <col min="32" max="32" width="16.42578125" customWidth="1"/>
    <col min="33" max="33" width="16.7109375" customWidth="1"/>
  </cols>
  <sheetData>
    <row r="1" spans="1:35" ht="17.25">
      <c r="A1" s="656" t="s">
        <v>852</v>
      </c>
      <c r="B1" s="656"/>
      <c r="C1" s="657"/>
      <c r="D1" s="658"/>
      <c r="E1" s="659"/>
      <c r="F1" s="659"/>
      <c r="G1" s="659"/>
      <c r="H1" s="659"/>
      <c r="I1" s="659"/>
      <c r="J1" s="659"/>
      <c r="K1" s="659"/>
      <c r="L1" s="659"/>
      <c r="M1" s="659"/>
      <c r="N1" s="659"/>
      <c r="O1" s="659"/>
      <c r="P1" s="659"/>
      <c r="Q1" s="660"/>
      <c r="R1" s="659"/>
      <c r="S1" s="659"/>
      <c r="T1" s="659"/>
      <c r="U1" s="659"/>
      <c r="V1" s="660"/>
      <c r="W1" s="659"/>
      <c r="X1" s="222"/>
      <c r="Y1" s="222"/>
      <c r="Z1" s="222"/>
      <c r="AA1" s="222"/>
      <c r="AB1" s="222"/>
      <c r="AC1" s="221"/>
      <c r="AD1" s="222"/>
      <c r="AE1" s="223"/>
      <c r="AF1" s="222"/>
      <c r="AG1" s="221"/>
      <c r="AH1" s="221"/>
      <c r="AI1" s="221"/>
    </row>
    <row r="2" spans="1:35" ht="17.25">
      <c r="A2" s="218"/>
      <c r="B2" s="218"/>
      <c r="C2" s="219"/>
      <c r="D2" s="220"/>
      <c r="E2" s="221"/>
      <c r="F2" s="221"/>
      <c r="G2" s="221"/>
      <c r="H2" s="221"/>
      <c r="I2" s="221"/>
      <c r="J2" s="221"/>
      <c r="K2" s="221"/>
      <c r="L2" s="221"/>
      <c r="M2" s="221"/>
      <c r="N2" s="221"/>
      <c r="O2" s="221"/>
      <c r="P2" s="221"/>
      <c r="Q2" s="222"/>
      <c r="R2" s="221"/>
      <c r="S2" s="221"/>
      <c r="T2" s="221"/>
      <c r="U2" s="221"/>
      <c r="V2" s="222"/>
      <c r="W2" s="221"/>
      <c r="X2" s="222"/>
      <c r="Y2" s="222"/>
      <c r="Z2" s="222"/>
      <c r="AA2" s="222"/>
      <c r="AB2" s="222"/>
      <c r="AC2" s="221"/>
      <c r="AD2" s="222"/>
      <c r="AE2" s="223"/>
      <c r="AF2" s="222"/>
      <c r="AG2" s="221"/>
      <c r="AH2" s="221"/>
      <c r="AI2" s="221"/>
    </row>
    <row r="3" spans="1:35" ht="17.25">
      <c r="A3" s="218"/>
      <c r="B3" s="218"/>
      <c r="C3" s="219"/>
      <c r="D3" s="220"/>
      <c r="E3" s="221"/>
      <c r="F3" s="221"/>
      <c r="G3" s="221"/>
      <c r="H3" s="221"/>
      <c r="I3" s="221"/>
      <c r="J3" s="221"/>
      <c r="K3" s="221"/>
      <c r="L3" s="221"/>
      <c r="M3" s="221"/>
      <c r="N3" s="221"/>
      <c r="O3" s="221"/>
      <c r="P3" s="221"/>
      <c r="Q3" s="222"/>
      <c r="R3" s="221"/>
      <c r="S3" s="221"/>
      <c r="T3" s="221"/>
      <c r="U3" s="221"/>
      <c r="V3" s="222"/>
      <c r="W3" s="221"/>
      <c r="X3" s="222"/>
      <c r="Y3" s="222"/>
      <c r="Z3" s="222"/>
      <c r="AA3" s="222"/>
      <c r="AB3" s="222"/>
      <c r="AC3" s="221"/>
      <c r="AD3" s="222"/>
      <c r="AE3" s="223"/>
      <c r="AF3" s="222"/>
      <c r="AG3" s="221"/>
      <c r="AH3" s="221"/>
      <c r="AI3" s="221"/>
    </row>
    <row r="4" spans="1:35" ht="17.25">
      <c r="A4" s="3204" t="s">
        <v>853</v>
      </c>
      <c r="B4" s="3204" t="s">
        <v>854</v>
      </c>
      <c r="C4" s="3204" t="s">
        <v>855</v>
      </c>
      <c r="D4" s="3204" t="s">
        <v>856</v>
      </c>
      <c r="E4" s="3204" t="s">
        <v>857</v>
      </c>
      <c r="F4" s="3204" t="s">
        <v>858</v>
      </c>
      <c r="G4" s="3204" t="s">
        <v>859</v>
      </c>
      <c r="H4" s="3204" t="s">
        <v>860</v>
      </c>
      <c r="I4" s="3207" t="s">
        <v>861</v>
      </c>
      <c r="J4" s="3208"/>
      <c r="K4" s="3204" t="s">
        <v>862</v>
      </c>
      <c r="L4" s="3204" t="s">
        <v>863</v>
      </c>
      <c r="M4" s="3211" t="s">
        <v>864</v>
      </c>
      <c r="N4" s="3212"/>
      <c r="O4" s="3211" t="s">
        <v>865</v>
      </c>
      <c r="P4" s="3215"/>
      <c r="Q4" s="3204" t="s">
        <v>866</v>
      </c>
      <c r="R4" s="3211" t="s">
        <v>867</v>
      </c>
      <c r="S4" s="3215"/>
      <c r="T4" s="3211" t="s">
        <v>868</v>
      </c>
      <c r="U4" s="3215"/>
      <c r="V4" s="3204" t="s">
        <v>869</v>
      </c>
      <c r="W4" s="3204" t="s">
        <v>870</v>
      </c>
      <c r="X4" s="3204" t="s">
        <v>871</v>
      </c>
      <c r="Y4" s="3220" t="s">
        <v>872</v>
      </c>
      <c r="Z4" s="3220" t="s">
        <v>873</v>
      </c>
      <c r="AA4" s="3220" t="s">
        <v>874</v>
      </c>
      <c r="AB4" s="3220" t="s">
        <v>875</v>
      </c>
      <c r="AC4" s="3220" t="s">
        <v>876</v>
      </c>
      <c r="AD4" s="3220" t="s">
        <v>877</v>
      </c>
      <c r="AE4" s="3221" t="s">
        <v>878</v>
      </c>
      <c r="AF4" s="3220" t="s">
        <v>879</v>
      </c>
      <c r="AG4" s="3221" t="s">
        <v>880</v>
      </c>
      <c r="AH4" s="3221" t="s">
        <v>881</v>
      </c>
      <c r="AI4" s="3220" t="s">
        <v>882</v>
      </c>
    </row>
    <row r="5" spans="1:35" ht="17.25">
      <c r="A5" s="3205"/>
      <c r="B5" s="3205"/>
      <c r="C5" s="3205"/>
      <c r="D5" s="3205"/>
      <c r="E5" s="3205"/>
      <c r="F5" s="3205"/>
      <c r="G5" s="3205"/>
      <c r="H5" s="3205"/>
      <c r="I5" s="3209"/>
      <c r="J5" s="3210"/>
      <c r="K5" s="3206"/>
      <c r="L5" s="3206"/>
      <c r="M5" s="3213"/>
      <c r="N5" s="3214"/>
      <c r="O5" s="3213"/>
      <c r="P5" s="3216"/>
      <c r="Q5" s="3217"/>
      <c r="R5" s="3213"/>
      <c r="S5" s="3216"/>
      <c r="T5" s="3218"/>
      <c r="U5" s="3219"/>
      <c r="V5" s="3205"/>
      <c r="W5" s="3205"/>
      <c r="X5" s="3205"/>
      <c r="Y5" s="3220"/>
      <c r="Z5" s="3220"/>
      <c r="AA5" s="3220"/>
      <c r="AB5" s="3220"/>
      <c r="AC5" s="3220"/>
      <c r="AD5" s="3220"/>
      <c r="AE5" s="3221"/>
      <c r="AF5" s="3220"/>
      <c r="AG5" s="3221"/>
      <c r="AH5" s="3221"/>
      <c r="AI5" s="3220"/>
    </row>
    <row r="6" spans="1:35" ht="51.75">
      <c r="A6" s="3206"/>
      <c r="B6" s="3206"/>
      <c r="C6" s="3206"/>
      <c r="D6" s="3206"/>
      <c r="E6" s="3206"/>
      <c r="F6" s="3206"/>
      <c r="G6" s="3206"/>
      <c r="H6" s="3206"/>
      <c r="I6" s="224" t="s">
        <v>883</v>
      </c>
      <c r="J6" s="224" t="s">
        <v>884</v>
      </c>
      <c r="K6" s="224" t="s">
        <v>885</v>
      </c>
      <c r="L6" s="224" t="s">
        <v>886</v>
      </c>
      <c r="M6" s="224" t="s">
        <v>887</v>
      </c>
      <c r="N6" s="224" t="s">
        <v>888</v>
      </c>
      <c r="O6" s="224" t="s">
        <v>889</v>
      </c>
      <c r="P6" s="224" t="s">
        <v>890</v>
      </c>
      <c r="Q6" s="224" t="s">
        <v>891</v>
      </c>
      <c r="R6" s="224" t="s">
        <v>892</v>
      </c>
      <c r="S6" s="224" t="s">
        <v>893</v>
      </c>
      <c r="T6" s="225" t="s">
        <v>891</v>
      </c>
      <c r="U6" s="226" t="s">
        <v>894</v>
      </c>
      <c r="V6" s="3206"/>
      <c r="W6" s="3206"/>
      <c r="X6" s="3206"/>
      <c r="Y6" s="3220"/>
      <c r="Z6" s="3220"/>
      <c r="AA6" s="3220"/>
      <c r="AB6" s="3220"/>
      <c r="AC6" s="3220"/>
      <c r="AD6" s="3220"/>
      <c r="AE6" s="3221"/>
      <c r="AF6" s="3220"/>
      <c r="AG6" s="3221"/>
      <c r="AH6" s="3221"/>
      <c r="AI6" s="3220"/>
    </row>
    <row r="7" spans="1:35" ht="17.25">
      <c r="A7" s="225">
        <v>1</v>
      </c>
      <c r="B7" s="225">
        <v>2</v>
      </c>
      <c r="C7" s="227">
        <v>3</v>
      </c>
      <c r="D7" s="225">
        <v>4</v>
      </c>
      <c r="E7" s="228">
        <v>5</v>
      </c>
      <c r="F7" s="228">
        <v>6</v>
      </c>
      <c r="G7" s="228">
        <v>7</v>
      </c>
      <c r="H7" s="228">
        <v>8</v>
      </c>
      <c r="I7" s="228">
        <v>9</v>
      </c>
      <c r="J7" s="228">
        <v>10</v>
      </c>
      <c r="K7" s="228">
        <v>11</v>
      </c>
      <c r="L7" s="228">
        <v>12</v>
      </c>
      <c r="M7" s="228">
        <v>13</v>
      </c>
      <c r="N7" s="228">
        <v>14</v>
      </c>
      <c r="O7" s="228">
        <v>15</v>
      </c>
      <c r="P7" s="228">
        <v>16</v>
      </c>
      <c r="Q7" s="228">
        <v>17</v>
      </c>
      <c r="R7" s="228">
        <v>18</v>
      </c>
      <c r="S7" s="228">
        <v>19</v>
      </c>
      <c r="T7" s="228">
        <v>20</v>
      </c>
      <c r="U7" s="228">
        <v>21</v>
      </c>
      <c r="V7" s="228">
        <v>22</v>
      </c>
      <c r="W7" s="228">
        <v>23</v>
      </c>
      <c r="X7" s="228">
        <v>24</v>
      </c>
      <c r="Y7" s="228">
        <v>25</v>
      </c>
      <c r="Z7" s="228">
        <v>26</v>
      </c>
      <c r="AA7" s="228">
        <v>27</v>
      </c>
      <c r="AB7" s="228">
        <v>28</v>
      </c>
      <c r="AC7" s="228">
        <v>29</v>
      </c>
      <c r="AD7" s="228">
        <v>30</v>
      </c>
      <c r="AE7" s="229">
        <v>31</v>
      </c>
      <c r="AF7" s="228">
        <v>32</v>
      </c>
      <c r="AG7" s="228">
        <v>33</v>
      </c>
      <c r="AH7" s="228">
        <v>34</v>
      </c>
      <c r="AI7" s="228">
        <v>35</v>
      </c>
    </row>
    <row r="8" spans="1:35" ht="51.75">
      <c r="A8" s="661">
        <v>1</v>
      </c>
      <c r="B8" s="662" t="s">
        <v>895</v>
      </c>
      <c r="C8" s="663" t="s">
        <v>896</v>
      </c>
      <c r="D8" s="664" t="s">
        <v>897</v>
      </c>
      <c r="E8" s="665" t="s">
        <v>236</v>
      </c>
      <c r="F8" s="665"/>
      <c r="G8" s="665">
        <v>78000</v>
      </c>
      <c r="H8" s="665" t="s">
        <v>898</v>
      </c>
      <c r="I8" s="665" t="s">
        <v>899</v>
      </c>
      <c r="J8" s="665" t="s">
        <v>899</v>
      </c>
      <c r="K8" s="665" t="s">
        <v>900</v>
      </c>
      <c r="L8" s="665" t="s">
        <v>901</v>
      </c>
      <c r="M8" s="665" t="s">
        <v>899</v>
      </c>
      <c r="N8" s="665" t="s">
        <v>899</v>
      </c>
      <c r="O8" s="665" t="s">
        <v>902</v>
      </c>
      <c r="P8" s="665" t="s">
        <v>903</v>
      </c>
      <c r="Q8" s="661" t="s">
        <v>904</v>
      </c>
      <c r="R8" s="665"/>
      <c r="S8" s="665"/>
      <c r="T8" s="665" t="s">
        <v>905</v>
      </c>
      <c r="U8" s="665"/>
      <c r="V8" s="666">
        <v>33324</v>
      </c>
      <c r="W8" s="667">
        <v>42215</v>
      </c>
      <c r="X8" s="666">
        <v>46356</v>
      </c>
      <c r="Y8" s="661" t="s">
        <v>906</v>
      </c>
      <c r="Z8" s="661" t="s">
        <v>907</v>
      </c>
      <c r="AA8" s="661" t="s">
        <v>899</v>
      </c>
      <c r="AB8" s="661">
        <v>9414681859</v>
      </c>
      <c r="AC8" s="665"/>
      <c r="AD8" s="661">
        <v>61032758633</v>
      </c>
      <c r="AE8" s="663" t="s">
        <v>908</v>
      </c>
      <c r="AF8" s="661" t="s">
        <v>909</v>
      </c>
      <c r="AG8" s="661"/>
      <c r="AH8" s="661"/>
      <c r="AI8" s="668"/>
    </row>
    <row r="9" spans="1:35" ht="17.25">
      <c r="A9" s="661">
        <v>2</v>
      </c>
      <c r="B9" s="662"/>
      <c r="C9" s="663"/>
      <c r="D9" s="664"/>
      <c r="E9" s="665"/>
      <c r="F9" s="665"/>
      <c r="G9" s="665"/>
      <c r="H9" s="665"/>
      <c r="I9" s="665"/>
      <c r="J9" s="665"/>
      <c r="K9" s="665"/>
      <c r="L9" s="665"/>
      <c r="M9" s="665"/>
      <c r="N9" s="665"/>
      <c r="O9" s="665"/>
      <c r="P9" s="665"/>
      <c r="Q9" s="661"/>
      <c r="R9" s="665"/>
      <c r="S9" s="665"/>
      <c r="T9" s="665"/>
      <c r="U9" s="665"/>
      <c r="V9" s="666"/>
      <c r="W9" s="667"/>
      <c r="X9" s="666"/>
      <c r="Y9" s="661"/>
      <c r="Z9" s="661"/>
      <c r="AA9" s="661"/>
      <c r="AB9" s="661"/>
      <c r="AC9" s="665"/>
      <c r="AD9" s="661"/>
      <c r="AE9" s="663"/>
      <c r="AF9" s="661"/>
      <c r="AG9" s="661"/>
      <c r="AH9" s="661"/>
      <c r="AI9" s="668"/>
    </row>
    <row r="10" spans="1:35" ht="17.25">
      <c r="A10" s="661">
        <v>3</v>
      </c>
      <c r="B10" s="662"/>
      <c r="C10" s="663"/>
      <c r="D10" s="664"/>
      <c r="E10" s="665"/>
      <c r="F10" s="665"/>
      <c r="G10" s="665"/>
      <c r="H10" s="665"/>
      <c r="I10" s="665"/>
      <c r="J10" s="665"/>
      <c r="K10" s="665"/>
      <c r="L10" s="665"/>
      <c r="M10" s="665"/>
      <c r="N10" s="665"/>
      <c r="O10" s="665"/>
      <c r="P10" s="665"/>
      <c r="Q10" s="661"/>
      <c r="R10" s="665"/>
      <c r="S10" s="665"/>
      <c r="T10" s="665"/>
      <c r="U10" s="665"/>
      <c r="V10" s="669"/>
      <c r="W10" s="667"/>
      <c r="X10" s="666"/>
      <c r="Y10" s="661"/>
      <c r="Z10" s="661"/>
      <c r="AA10" s="661"/>
      <c r="AB10" s="661"/>
      <c r="AC10" s="665"/>
      <c r="AD10" s="661"/>
      <c r="AE10" s="663"/>
      <c r="AF10" s="661"/>
      <c r="AG10" s="661"/>
      <c r="AH10" s="661"/>
      <c r="AI10" s="668"/>
    </row>
    <row r="11" spans="1:35" ht="17.25">
      <c r="A11" s="661">
        <v>4</v>
      </c>
      <c r="B11" s="662"/>
      <c r="C11" s="663"/>
      <c r="D11" s="664"/>
      <c r="E11" s="665"/>
      <c r="F11" s="665"/>
      <c r="G11" s="665"/>
      <c r="H11" s="665"/>
      <c r="I11" s="665"/>
      <c r="J11" s="665"/>
      <c r="K11" s="665"/>
      <c r="L11" s="665"/>
      <c r="M11" s="665"/>
      <c r="N11" s="665"/>
      <c r="O11" s="665"/>
      <c r="P11" s="665"/>
      <c r="Q11" s="661"/>
      <c r="R11" s="665"/>
      <c r="S11" s="665"/>
      <c r="T11" s="665"/>
      <c r="U11" s="665"/>
      <c r="V11" s="666"/>
      <c r="W11" s="667"/>
      <c r="X11" s="666"/>
      <c r="Y11" s="661"/>
      <c r="Z11" s="661"/>
      <c r="AA11" s="661"/>
      <c r="AB11" s="661"/>
      <c r="AC11" s="665"/>
      <c r="AD11" s="661"/>
      <c r="AE11" s="663"/>
      <c r="AF11" s="661"/>
      <c r="AG11" s="661"/>
      <c r="AH11" s="661"/>
      <c r="AI11" s="668"/>
    </row>
    <row r="12" spans="1:35" ht="17.25">
      <c r="A12" s="661">
        <v>5</v>
      </c>
      <c r="B12" s="662"/>
      <c r="C12" s="663"/>
      <c r="D12" s="664"/>
      <c r="E12" s="665"/>
      <c r="F12" s="665"/>
      <c r="G12" s="665"/>
      <c r="H12" s="665"/>
      <c r="I12" s="665"/>
      <c r="J12" s="665"/>
      <c r="K12" s="665"/>
      <c r="L12" s="665"/>
      <c r="M12" s="665"/>
      <c r="N12" s="665"/>
      <c r="O12" s="665"/>
      <c r="P12" s="665"/>
      <c r="Q12" s="661"/>
      <c r="R12" s="665"/>
      <c r="S12" s="665"/>
      <c r="T12" s="665"/>
      <c r="U12" s="665"/>
      <c r="V12" s="666"/>
      <c r="W12" s="667"/>
      <c r="X12" s="666"/>
      <c r="Y12" s="661"/>
      <c r="Z12" s="661"/>
      <c r="AA12" s="661"/>
      <c r="AB12" s="661"/>
      <c r="AC12" s="665"/>
      <c r="AD12" s="661"/>
      <c r="AE12" s="663"/>
      <c r="AF12" s="661"/>
      <c r="AG12" s="661"/>
      <c r="AH12" s="661"/>
      <c r="AI12" s="668"/>
    </row>
    <row r="13" spans="1:35" ht="17.25">
      <c r="A13" s="661">
        <v>6</v>
      </c>
      <c r="B13" s="662"/>
      <c r="C13" s="663"/>
      <c r="D13" s="664"/>
      <c r="E13" s="665"/>
      <c r="F13" s="665"/>
      <c r="G13" s="665"/>
      <c r="H13" s="665"/>
      <c r="I13" s="665"/>
      <c r="J13" s="665"/>
      <c r="K13" s="665"/>
      <c r="L13" s="665"/>
      <c r="M13" s="665"/>
      <c r="N13" s="665"/>
      <c r="O13" s="665"/>
      <c r="P13" s="665"/>
      <c r="Q13" s="661"/>
      <c r="R13" s="665"/>
      <c r="S13" s="665"/>
      <c r="T13" s="665"/>
      <c r="U13" s="665"/>
      <c r="V13" s="666"/>
      <c r="W13" s="667"/>
      <c r="X13" s="666"/>
      <c r="Y13" s="661"/>
      <c r="Z13" s="661"/>
      <c r="AA13" s="661"/>
      <c r="AB13" s="661"/>
      <c r="AC13" s="665"/>
      <c r="AD13" s="670"/>
      <c r="AE13" s="663"/>
      <c r="AF13" s="661"/>
      <c r="AG13" s="661"/>
      <c r="AH13" s="661"/>
      <c r="AI13" s="668"/>
    </row>
    <row r="14" spans="1:35" ht="17.25">
      <c r="A14" s="661">
        <v>7</v>
      </c>
      <c r="B14" s="662"/>
      <c r="C14" s="663"/>
      <c r="D14" s="664"/>
      <c r="E14" s="665"/>
      <c r="F14" s="665"/>
      <c r="G14" s="665"/>
      <c r="H14" s="665"/>
      <c r="I14" s="665"/>
      <c r="J14" s="665"/>
      <c r="K14" s="665"/>
      <c r="L14" s="665"/>
      <c r="M14" s="665"/>
      <c r="N14" s="665"/>
      <c r="O14" s="665"/>
      <c r="P14" s="665"/>
      <c r="Q14" s="661"/>
      <c r="R14" s="665"/>
      <c r="S14" s="665"/>
      <c r="T14" s="665"/>
      <c r="U14" s="665"/>
      <c r="V14" s="666"/>
      <c r="W14" s="667"/>
      <c r="X14" s="666"/>
      <c r="Y14" s="661"/>
      <c r="Z14" s="661"/>
      <c r="AA14" s="661"/>
      <c r="AB14" s="661"/>
      <c r="AC14" s="665"/>
      <c r="AD14" s="661"/>
      <c r="AE14" s="663"/>
      <c r="AF14" s="661"/>
      <c r="AG14" s="661"/>
      <c r="AH14" s="661"/>
      <c r="AI14" s="668"/>
    </row>
    <row r="15" spans="1:35" ht="17.25">
      <c r="A15" s="661">
        <v>8</v>
      </c>
      <c r="B15" s="662"/>
      <c r="C15" s="663"/>
      <c r="D15" s="664"/>
      <c r="E15" s="665"/>
      <c r="F15" s="665"/>
      <c r="G15" s="665"/>
      <c r="H15" s="665"/>
      <c r="I15" s="665"/>
      <c r="J15" s="665"/>
      <c r="K15" s="665"/>
      <c r="L15" s="665"/>
      <c r="M15" s="665"/>
      <c r="N15" s="665"/>
      <c r="O15" s="665"/>
      <c r="P15" s="665"/>
      <c r="Q15" s="661"/>
      <c r="R15" s="665"/>
      <c r="S15" s="665"/>
      <c r="T15" s="665"/>
      <c r="U15" s="665"/>
      <c r="V15" s="666"/>
      <c r="W15" s="667"/>
      <c r="X15" s="666"/>
      <c r="Y15" s="661"/>
      <c r="Z15" s="661"/>
      <c r="AA15" s="661"/>
      <c r="AB15" s="661"/>
      <c r="AC15" s="665"/>
      <c r="AD15" s="661"/>
      <c r="AE15" s="663"/>
      <c r="AF15" s="661"/>
      <c r="AG15" s="661"/>
      <c r="AH15" s="661"/>
      <c r="AI15" s="668"/>
    </row>
    <row r="16" spans="1:35" ht="17.25">
      <c r="A16" s="661">
        <v>9</v>
      </c>
      <c r="B16" s="662"/>
      <c r="C16" s="663"/>
      <c r="D16" s="664"/>
      <c r="E16" s="665"/>
      <c r="F16" s="665"/>
      <c r="G16" s="665"/>
      <c r="H16" s="665"/>
      <c r="I16" s="665"/>
      <c r="J16" s="665"/>
      <c r="K16" s="665"/>
      <c r="L16" s="665"/>
      <c r="M16" s="665"/>
      <c r="N16" s="665"/>
      <c r="O16" s="665"/>
      <c r="P16" s="665"/>
      <c r="Q16" s="661"/>
      <c r="R16" s="665"/>
      <c r="S16" s="665"/>
      <c r="T16" s="665"/>
      <c r="U16" s="665"/>
      <c r="V16" s="666"/>
      <c r="W16" s="667"/>
      <c r="X16" s="666"/>
      <c r="Y16" s="661"/>
      <c r="Z16" s="661"/>
      <c r="AA16" s="661"/>
      <c r="AB16" s="661"/>
      <c r="AC16" s="665"/>
      <c r="AD16" s="661"/>
      <c r="AE16" s="663"/>
      <c r="AF16" s="661"/>
      <c r="AG16" s="661"/>
      <c r="AH16" s="661"/>
      <c r="AI16" s="668"/>
    </row>
    <row r="17" spans="1:35" ht="17.25">
      <c r="A17" s="661">
        <v>10</v>
      </c>
      <c r="B17" s="662"/>
      <c r="C17" s="663"/>
      <c r="D17" s="664"/>
      <c r="E17" s="665"/>
      <c r="F17" s="665"/>
      <c r="G17" s="665"/>
      <c r="H17" s="665"/>
      <c r="I17" s="665"/>
      <c r="J17" s="665"/>
      <c r="K17" s="665"/>
      <c r="L17" s="665"/>
      <c r="M17" s="665"/>
      <c r="N17" s="665"/>
      <c r="O17" s="665"/>
      <c r="P17" s="665"/>
      <c r="Q17" s="661"/>
      <c r="R17" s="665"/>
      <c r="S17" s="665"/>
      <c r="T17" s="665"/>
      <c r="U17" s="665"/>
      <c r="V17" s="666"/>
      <c r="W17" s="667"/>
      <c r="X17" s="666"/>
      <c r="Y17" s="661"/>
      <c r="Z17" s="661"/>
      <c r="AA17" s="661"/>
      <c r="AB17" s="661"/>
      <c r="AC17" s="665"/>
      <c r="AD17" s="661"/>
      <c r="AE17" s="663"/>
      <c r="AF17" s="661"/>
      <c r="AG17" s="661"/>
      <c r="AH17" s="661"/>
      <c r="AI17" s="668"/>
    </row>
    <row r="18" spans="1:35" ht="17.25">
      <c r="A18" s="661">
        <v>11</v>
      </c>
      <c r="B18" s="662"/>
      <c r="C18" s="663"/>
      <c r="D18" s="664"/>
      <c r="E18" s="665"/>
      <c r="F18" s="665"/>
      <c r="G18" s="665"/>
      <c r="H18" s="665"/>
      <c r="I18" s="665"/>
      <c r="J18" s="665"/>
      <c r="K18" s="665"/>
      <c r="L18" s="665"/>
      <c r="M18" s="665"/>
      <c r="N18" s="665"/>
      <c r="O18" s="665"/>
      <c r="P18" s="665"/>
      <c r="Q18" s="661"/>
      <c r="R18" s="665"/>
      <c r="S18" s="665"/>
      <c r="T18" s="665"/>
      <c r="U18" s="665"/>
      <c r="V18" s="666"/>
      <c r="W18" s="667"/>
      <c r="X18" s="666"/>
      <c r="Y18" s="661"/>
      <c r="Z18" s="661"/>
      <c r="AA18" s="661"/>
      <c r="AB18" s="661"/>
      <c r="AC18" s="665"/>
      <c r="AD18" s="661"/>
      <c r="AE18" s="663"/>
      <c r="AF18" s="661"/>
      <c r="AG18" s="661"/>
      <c r="AH18" s="661"/>
      <c r="AI18" s="668"/>
    </row>
    <row r="19" spans="1:35" ht="17.25">
      <c r="A19" s="661">
        <v>12</v>
      </c>
      <c r="B19" s="662"/>
      <c r="C19" s="663"/>
      <c r="D19" s="664"/>
      <c r="E19" s="665"/>
      <c r="F19" s="665"/>
      <c r="G19" s="665"/>
      <c r="H19" s="665"/>
      <c r="I19" s="665"/>
      <c r="J19" s="665"/>
      <c r="K19" s="665"/>
      <c r="L19" s="665"/>
      <c r="M19" s="665"/>
      <c r="N19" s="665"/>
      <c r="O19" s="665"/>
      <c r="P19" s="665"/>
      <c r="Q19" s="661"/>
      <c r="R19" s="665"/>
      <c r="S19" s="665"/>
      <c r="T19" s="665"/>
      <c r="U19" s="665"/>
      <c r="V19" s="666"/>
      <c r="W19" s="667"/>
      <c r="X19" s="666"/>
      <c r="Y19" s="661"/>
      <c r="Z19" s="661"/>
      <c r="AA19" s="661"/>
      <c r="AB19" s="661"/>
      <c r="AC19" s="665"/>
      <c r="AD19" s="661"/>
      <c r="AE19" s="663"/>
      <c r="AF19" s="661"/>
      <c r="AG19" s="661"/>
      <c r="AH19" s="661"/>
      <c r="AI19" s="668"/>
    </row>
    <row r="20" spans="1:35" ht="17.25">
      <c r="A20" s="661">
        <v>13</v>
      </c>
      <c r="B20" s="662"/>
      <c r="C20" s="663"/>
      <c r="D20" s="664"/>
      <c r="E20" s="665"/>
      <c r="F20" s="665"/>
      <c r="G20" s="665"/>
      <c r="H20" s="665"/>
      <c r="I20" s="665"/>
      <c r="J20" s="665"/>
      <c r="K20" s="665"/>
      <c r="L20" s="665"/>
      <c r="M20" s="665"/>
      <c r="N20" s="665"/>
      <c r="O20" s="665"/>
      <c r="P20" s="665"/>
      <c r="Q20" s="661"/>
      <c r="R20" s="665"/>
      <c r="S20" s="665"/>
      <c r="T20" s="665"/>
      <c r="U20" s="665"/>
      <c r="V20" s="666"/>
      <c r="W20" s="667"/>
      <c r="X20" s="666"/>
      <c r="Y20" s="661"/>
      <c r="Z20" s="661"/>
      <c r="AA20" s="661"/>
      <c r="AB20" s="661"/>
      <c r="AC20" s="665"/>
      <c r="AD20" s="661"/>
      <c r="AE20" s="663"/>
      <c r="AF20" s="661"/>
      <c r="AG20" s="661"/>
      <c r="AH20" s="661"/>
      <c r="AI20" s="668"/>
    </row>
    <row r="21" spans="1:35" ht="17.25">
      <c r="A21" s="661">
        <v>14</v>
      </c>
      <c r="B21" s="662"/>
      <c r="C21" s="663"/>
      <c r="D21" s="664"/>
      <c r="E21" s="665"/>
      <c r="F21" s="665"/>
      <c r="G21" s="665"/>
      <c r="H21" s="665"/>
      <c r="I21" s="665"/>
      <c r="J21" s="665"/>
      <c r="K21" s="665"/>
      <c r="L21" s="665"/>
      <c r="M21" s="665"/>
      <c r="N21" s="665"/>
      <c r="O21" s="665"/>
      <c r="P21" s="665"/>
      <c r="Q21" s="661"/>
      <c r="R21" s="665"/>
      <c r="S21" s="665"/>
      <c r="T21" s="665"/>
      <c r="U21" s="665"/>
      <c r="V21" s="666"/>
      <c r="W21" s="667"/>
      <c r="X21" s="666"/>
      <c r="Y21" s="661"/>
      <c r="Z21" s="661"/>
      <c r="AA21" s="661"/>
      <c r="AB21" s="661"/>
      <c r="AC21" s="665"/>
      <c r="AD21" s="661"/>
      <c r="AE21" s="663"/>
      <c r="AF21" s="661"/>
      <c r="AG21" s="661"/>
      <c r="AH21" s="661"/>
      <c r="AI21" s="668"/>
    </row>
    <row r="22" spans="1:35" ht="17.25">
      <c r="A22" s="661">
        <v>15</v>
      </c>
      <c r="B22" s="662"/>
      <c r="C22" s="663"/>
      <c r="D22" s="664"/>
      <c r="E22" s="665"/>
      <c r="F22" s="665"/>
      <c r="G22" s="665"/>
      <c r="H22" s="665"/>
      <c r="I22" s="665"/>
      <c r="J22" s="665"/>
      <c r="K22" s="665"/>
      <c r="L22" s="665"/>
      <c r="M22" s="665"/>
      <c r="N22" s="665"/>
      <c r="O22" s="665"/>
      <c r="P22" s="665"/>
      <c r="Q22" s="661"/>
      <c r="R22" s="665"/>
      <c r="S22" s="665"/>
      <c r="T22" s="665"/>
      <c r="U22" s="665"/>
      <c r="V22" s="666"/>
      <c r="W22" s="667"/>
      <c r="X22" s="666"/>
      <c r="Y22" s="661"/>
      <c r="Z22" s="661"/>
      <c r="AA22" s="661"/>
      <c r="AB22" s="661"/>
      <c r="AC22" s="665"/>
      <c r="AD22" s="661"/>
      <c r="AE22" s="663"/>
      <c r="AF22" s="661"/>
      <c r="AG22" s="661"/>
      <c r="AH22" s="661"/>
      <c r="AI22" s="668"/>
    </row>
    <row r="23" spans="1:35" ht="17.25">
      <c r="A23" s="661">
        <v>16</v>
      </c>
      <c r="B23" s="662"/>
      <c r="C23" s="663"/>
      <c r="D23" s="664"/>
      <c r="E23" s="665"/>
      <c r="F23" s="665"/>
      <c r="G23" s="665"/>
      <c r="H23" s="665"/>
      <c r="I23" s="665"/>
      <c r="J23" s="665"/>
      <c r="K23" s="665"/>
      <c r="L23" s="665"/>
      <c r="M23" s="665"/>
      <c r="N23" s="665"/>
      <c r="O23" s="665"/>
      <c r="P23" s="665"/>
      <c r="Q23" s="661"/>
      <c r="R23" s="665"/>
      <c r="S23" s="665"/>
      <c r="T23" s="665"/>
      <c r="U23" s="665"/>
      <c r="V23" s="666"/>
      <c r="W23" s="667"/>
      <c r="X23" s="666"/>
      <c r="Y23" s="661"/>
      <c r="Z23" s="661"/>
      <c r="AA23" s="661"/>
      <c r="AB23" s="661"/>
      <c r="AC23" s="665"/>
      <c r="AD23" s="661"/>
      <c r="AE23" s="663"/>
      <c r="AF23" s="661"/>
      <c r="AG23" s="661"/>
      <c r="AH23" s="661"/>
      <c r="AI23" s="668"/>
    </row>
    <row r="24" spans="1:35" ht="17.25">
      <c r="A24" s="661">
        <v>17</v>
      </c>
      <c r="B24" s="662"/>
      <c r="C24" s="663"/>
      <c r="D24" s="664"/>
      <c r="E24" s="665"/>
      <c r="F24" s="665"/>
      <c r="G24" s="665"/>
      <c r="H24" s="665"/>
      <c r="I24" s="665"/>
      <c r="J24" s="665"/>
      <c r="K24" s="665"/>
      <c r="L24" s="665"/>
      <c r="M24" s="665"/>
      <c r="N24" s="665"/>
      <c r="O24" s="665"/>
      <c r="P24" s="665"/>
      <c r="Q24" s="661"/>
      <c r="R24" s="665"/>
      <c r="S24" s="665"/>
      <c r="T24" s="665"/>
      <c r="U24" s="665"/>
      <c r="V24" s="666"/>
      <c r="W24" s="667"/>
      <c r="X24" s="666"/>
      <c r="Y24" s="661"/>
      <c r="Z24" s="661"/>
      <c r="AA24" s="661"/>
      <c r="AB24" s="661"/>
      <c r="AC24" s="665"/>
      <c r="AD24" s="661"/>
      <c r="AE24" s="663"/>
      <c r="AF24" s="661"/>
      <c r="AG24" s="661"/>
      <c r="AH24" s="661"/>
      <c r="AI24" s="668"/>
    </row>
    <row r="25" spans="1:35" ht="17.25">
      <c r="A25" s="661">
        <v>18</v>
      </c>
      <c r="B25" s="662"/>
      <c r="C25" s="663"/>
      <c r="D25" s="664"/>
      <c r="E25" s="665"/>
      <c r="F25" s="665"/>
      <c r="G25" s="665"/>
      <c r="H25" s="665"/>
      <c r="I25" s="665"/>
      <c r="J25" s="665"/>
      <c r="K25" s="665"/>
      <c r="L25" s="665"/>
      <c r="M25" s="665"/>
      <c r="N25" s="665"/>
      <c r="O25" s="665"/>
      <c r="P25" s="665"/>
      <c r="Q25" s="661"/>
      <c r="R25" s="665"/>
      <c r="S25" s="665"/>
      <c r="T25" s="665"/>
      <c r="U25" s="665"/>
      <c r="V25" s="666"/>
      <c r="W25" s="667"/>
      <c r="X25" s="666"/>
      <c r="Y25" s="661"/>
      <c r="Z25" s="661"/>
      <c r="AA25" s="661"/>
      <c r="AB25" s="661"/>
      <c r="AC25" s="665"/>
      <c r="AD25" s="661"/>
      <c r="AE25" s="663"/>
      <c r="AF25" s="661"/>
      <c r="AG25" s="661"/>
      <c r="AH25" s="661"/>
      <c r="AI25" s="668"/>
    </row>
    <row r="26" spans="1:35" ht="17.25">
      <c r="A26" s="661">
        <v>19</v>
      </c>
      <c r="B26" s="662"/>
      <c r="C26" s="663"/>
      <c r="D26" s="664"/>
      <c r="E26" s="665"/>
      <c r="F26" s="665"/>
      <c r="G26" s="665"/>
      <c r="H26" s="665"/>
      <c r="I26" s="665"/>
      <c r="J26" s="665"/>
      <c r="K26" s="665"/>
      <c r="L26" s="665"/>
      <c r="M26" s="665"/>
      <c r="N26" s="665"/>
      <c r="O26" s="665"/>
      <c r="P26" s="665"/>
      <c r="Q26" s="661"/>
      <c r="R26" s="665"/>
      <c r="S26" s="665"/>
      <c r="T26" s="665"/>
      <c r="U26" s="665"/>
      <c r="V26" s="666"/>
      <c r="W26" s="667"/>
      <c r="X26" s="666"/>
      <c r="Y26" s="661"/>
      <c r="Z26" s="661"/>
      <c r="AA26" s="661"/>
      <c r="AB26" s="661"/>
      <c r="AC26" s="665"/>
      <c r="AD26" s="661"/>
      <c r="AE26" s="663"/>
      <c r="AF26" s="661"/>
      <c r="AG26" s="665"/>
      <c r="AH26" s="665"/>
      <c r="AI26" s="671"/>
    </row>
    <row r="27" spans="1:35" ht="17.25">
      <c r="A27" s="661">
        <v>20</v>
      </c>
      <c r="B27" s="662"/>
      <c r="C27" s="663"/>
      <c r="D27" s="664"/>
      <c r="E27" s="665"/>
      <c r="F27" s="665"/>
      <c r="G27" s="665"/>
      <c r="H27" s="665"/>
      <c r="I27" s="665"/>
      <c r="J27" s="665"/>
      <c r="K27" s="665"/>
      <c r="L27" s="665"/>
      <c r="M27" s="665"/>
      <c r="N27" s="665"/>
      <c r="O27" s="665"/>
      <c r="P27" s="665"/>
      <c r="Q27" s="661"/>
      <c r="R27" s="665"/>
      <c r="S27" s="665"/>
      <c r="T27" s="665"/>
      <c r="U27" s="665"/>
      <c r="V27" s="666"/>
      <c r="W27" s="667"/>
      <c r="X27" s="666"/>
      <c r="Y27" s="661"/>
      <c r="Z27" s="661"/>
      <c r="AA27" s="661"/>
      <c r="AB27" s="661"/>
      <c r="AC27" s="665"/>
      <c r="AD27" s="661"/>
      <c r="AE27" s="663"/>
      <c r="AF27" s="661"/>
      <c r="AG27" s="665"/>
      <c r="AH27" s="665"/>
      <c r="AI27" s="671"/>
    </row>
    <row r="28" spans="1:35" ht="17.25">
      <c r="A28" s="661">
        <v>21</v>
      </c>
      <c r="B28" s="662"/>
      <c r="C28" s="663"/>
      <c r="D28" s="664"/>
      <c r="E28" s="665"/>
      <c r="F28" s="665"/>
      <c r="G28" s="665"/>
      <c r="H28" s="665"/>
      <c r="I28" s="665"/>
      <c r="J28" s="665"/>
      <c r="K28" s="665"/>
      <c r="L28" s="665"/>
      <c r="M28" s="665"/>
      <c r="N28" s="665"/>
      <c r="O28" s="665"/>
      <c r="P28" s="665"/>
      <c r="Q28" s="661"/>
      <c r="R28" s="665"/>
      <c r="S28" s="665"/>
      <c r="T28" s="665"/>
      <c r="U28" s="665"/>
      <c r="V28" s="666"/>
      <c r="W28" s="667"/>
      <c r="X28" s="666"/>
      <c r="Y28" s="661"/>
      <c r="Z28" s="661"/>
      <c r="AA28" s="661"/>
      <c r="AB28" s="661"/>
      <c r="AC28" s="665"/>
      <c r="AD28" s="670"/>
      <c r="AE28" s="663"/>
      <c r="AF28" s="661"/>
      <c r="AG28" s="665"/>
      <c r="AH28" s="665"/>
      <c r="AI28" s="671"/>
    </row>
    <row r="29" spans="1:35" ht="17.25">
      <c r="A29" s="661">
        <v>22</v>
      </c>
      <c r="B29" s="662"/>
      <c r="C29" s="663"/>
      <c r="D29" s="664"/>
      <c r="E29" s="665"/>
      <c r="F29" s="665"/>
      <c r="G29" s="665"/>
      <c r="H29" s="665"/>
      <c r="I29" s="665"/>
      <c r="J29" s="665"/>
      <c r="K29" s="665"/>
      <c r="L29" s="665"/>
      <c r="M29" s="665"/>
      <c r="N29" s="665"/>
      <c r="O29" s="665"/>
      <c r="P29" s="665"/>
      <c r="Q29" s="661"/>
      <c r="R29" s="665"/>
      <c r="S29" s="665"/>
      <c r="T29" s="665"/>
      <c r="U29" s="665"/>
      <c r="V29" s="666"/>
      <c r="W29" s="667"/>
      <c r="X29" s="666"/>
      <c r="Y29" s="661"/>
      <c r="Z29" s="661"/>
      <c r="AA29" s="661"/>
      <c r="AB29" s="661"/>
      <c r="AC29" s="665"/>
      <c r="AD29" s="661"/>
      <c r="AE29" s="663"/>
      <c r="AF29" s="661"/>
      <c r="AG29" s="665"/>
      <c r="AH29" s="665"/>
      <c r="AI29" s="671"/>
    </row>
    <row r="30" spans="1:35" ht="17.25">
      <c r="A30" s="661">
        <v>23</v>
      </c>
      <c r="B30" s="662"/>
      <c r="C30" s="663"/>
      <c r="D30" s="664"/>
      <c r="E30" s="665"/>
      <c r="F30" s="665"/>
      <c r="G30" s="665"/>
      <c r="H30" s="665"/>
      <c r="I30" s="665"/>
      <c r="J30" s="665"/>
      <c r="K30" s="665"/>
      <c r="L30" s="665"/>
      <c r="M30" s="665"/>
      <c r="N30" s="665"/>
      <c r="O30" s="665"/>
      <c r="P30" s="665"/>
      <c r="Q30" s="661"/>
      <c r="R30" s="665"/>
      <c r="S30" s="665"/>
      <c r="T30" s="665"/>
      <c r="U30" s="665"/>
      <c r="V30" s="666"/>
      <c r="W30" s="667"/>
      <c r="X30" s="666"/>
      <c r="Y30" s="661"/>
      <c r="Z30" s="661"/>
      <c r="AA30" s="661"/>
      <c r="AB30" s="661"/>
      <c r="AC30" s="665"/>
      <c r="AD30" s="661"/>
      <c r="AE30" s="663"/>
      <c r="AF30" s="661"/>
      <c r="AG30" s="665"/>
      <c r="AH30" s="665"/>
      <c r="AI30" s="671"/>
    </row>
    <row r="31" spans="1:35" ht="33.75" customHeight="1">
      <c r="A31" s="665">
        <v>24</v>
      </c>
      <c r="B31" s="662"/>
      <c r="C31" s="672"/>
      <c r="D31" s="664"/>
      <c r="E31" s="665"/>
      <c r="F31" s="665"/>
      <c r="G31" s="665"/>
      <c r="H31" s="665"/>
      <c r="I31" s="665"/>
      <c r="J31" s="665"/>
      <c r="K31" s="665"/>
      <c r="L31" s="665"/>
      <c r="M31" s="665"/>
      <c r="N31" s="665"/>
      <c r="O31" s="665"/>
      <c r="P31" s="665"/>
      <c r="Q31" s="661"/>
      <c r="R31" s="665"/>
      <c r="S31" s="665"/>
      <c r="T31" s="665"/>
      <c r="U31" s="665"/>
      <c r="V31" s="666"/>
      <c r="W31" s="667"/>
      <c r="X31" s="666"/>
      <c r="Y31" s="661"/>
      <c r="Z31" s="661"/>
      <c r="AA31" s="661"/>
      <c r="AB31" s="661"/>
      <c r="AC31" s="665"/>
      <c r="AD31" s="661"/>
      <c r="AE31" s="663"/>
      <c r="AF31" s="665"/>
      <c r="AG31" s="672"/>
      <c r="AH31" s="665"/>
      <c r="AI31" s="673"/>
    </row>
    <row r="32" spans="1:35" ht="33.75" customHeight="1">
      <c r="A32" s="661">
        <v>25</v>
      </c>
      <c r="B32" s="662"/>
      <c r="C32" s="663"/>
      <c r="D32" s="664"/>
      <c r="E32" s="665"/>
      <c r="F32" s="665"/>
      <c r="G32" s="665"/>
      <c r="H32" s="665"/>
      <c r="I32" s="665"/>
      <c r="J32" s="665"/>
      <c r="K32" s="665"/>
      <c r="L32" s="665"/>
      <c r="M32" s="665"/>
      <c r="N32" s="665"/>
      <c r="O32" s="665"/>
      <c r="P32" s="665"/>
      <c r="Q32" s="661"/>
      <c r="R32" s="665"/>
      <c r="S32" s="665"/>
      <c r="T32" s="665"/>
      <c r="U32" s="665"/>
      <c r="V32" s="666"/>
      <c r="W32" s="667"/>
      <c r="X32" s="666"/>
      <c r="Y32" s="661"/>
      <c r="Z32" s="661"/>
      <c r="AA32" s="661"/>
      <c r="AB32" s="661"/>
      <c r="AC32" s="665"/>
      <c r="AD32" s="661"/>
      <c r="AE32" s="663"/>
      <c r="AF32" s="661"/>
      <c r="AG32" s="664"/>
      <c r="AH32" s="665"/>
      <c r="AI32" s="665"/>
    </row>
    <row r="33" spans="1:35" ht="17.25">
      <c r="A33" s="661">
        <v>26</v>
      </c>
      <c r="B33" s="662"/>
      <c r="C33" s="663"/>
      <c r="D33" s="664"/>
      <c r="E33" s="665"/>
      <c r="F33" s="665"/>
      <c r="G33" s="665"/>
      <c r="H33" s="665"/>
      <c r="I33" s="665"/>
      <c r="J33" s="665"/>
      <c r="K33" s="665"/>
      <c r="L33" s="665"/>
      <c r="M33" s="665"/>
      <c r="N33" s="665"/>
      <c r="O33" s="665"/>
      <c r="P33" s="665"/>
      <c r="Q33" s="661"/>
      <c r="R33" s="665"/>
      <c r="S33" s="670"/>
      <c r="T33" s="665"/>
      <c r="U33" s="665"/>
      <c r="V33" s="666"/>
      <c r="W33" s="667"/>
      <c r="X33" s="666"/>
      <c r="Y33" s="661"/>
      <c r="Z33" s="661"/>
      <c r="AA33" s="661"/>
      <c r="AB33" s="661"/>
      <c r="AC33" s="665"/>
      <c r="AD33" s="661"/>
      <c r="AE33" s="663"/>
      <c r="AF33" s="661"/>
      <c r="AG33" s="664"/>
      <c r="AH33" s="665"/>
      <c r="AI33" s="671"/>
    </row>
    <row r="34" spans="1:35" ht="17.25">
      <c r="A34" s="661">
        <v>27</v>
      </c>
      <c r="B34" s="662"/>
      <c r="C34" s="663"/>
      <c r="D34" s="664"/>
      <c r="E34" s="665"/>
      <c r="F34" s="665"/>
      <c r="G34" s="665"/>
      <c r="H34" s="665"/>
      <c r="I34" s="665"/>
      <c r="J34" s="665"/>
      <c r="K34" s="665"/>
      <c r="L34" s="665"/>
      <c r="M34" s="665"/>
      <c r="N34" s="665"/>
      <c r="O34" s="665"/>
      <c r="P34" s="665"/>
      <c r="Q34" s="661"/>
      <c r="R34" s="665"/>
      <c r="S34" s="665"/>
      <c r="T34" s="665"/>
      <c r="U34" s="665"/>
      <c r="V34" s="666"/>
      <c r="W34" s="667"/>
      <c r="X34" s="666"/>
      <c r="Y34" s="661"/>
      <c r="Z34" s="661"/>
      <c r="AA34" s="661"/>
      <c r="AB34" s="661"/>
      <c r="AC34" s="665"/>
      <c r="AD34" s="661"/>
      <c r="AE34" s="663"/>
      <c r="AF34" s="661"/>
      <c r="AG34" s="665"/>
      <c r="AH34" s="665"/>
      <c r="AI34" s="671"/>
    </row>
    <row r="35" spans="1:35" ht="51.75" customHeight="1">
      <c r="A35" s="661">
        <v>28</v>
      </c>
      <c r="B35" s="662"/>
      <c r="C35" s="663"/>
      <c r="D35" s="664"/>
      <c r="E35" s="665"/>
      <c r="F35" s="665"/>
      <c r="G35" s="665"/>
      <c r="H35" s="665"/>
      <c r="I35" s="665"/>
      <c r="J35" s="665"/>
      <c r="K35" s="665"/>
      <c r="L35" s="665"/>
      <c r="M35" s="665"/>
      <c r="N35" s="665"/>
      <c r="O35" s="665"/>
      <c r="P35" s="665"/>
      <c r="Q35" s="661"/>
      <c r="R35" s="665"/>
      <c r="S35" s="665"/>
      <c r="T35" s="665"/>
      <c r="U35" s="665"/>
      <c r="V35" s="666"/>
      <c r="W35" s="667"/>
      <c r="X35" s="666"/>
      <c r="Y35" s="661"/>
      <c r="Z35" s="661"/>
      <c r="AA35" s="661"/>
      <c r="AB35" s="661"/>
      <c r="AC35" s="665"/>
      <c r="AD35" s="661"/>
      <c r="AE35" s="663"/>
      <c r="AF35" s="661"/>
      <c r="AG35" s="665"/>
      <c r="AH35" s="665"/>
      <c r="AI35" s="671"/>
    </row>
    <row r="36" spans="1:35" ht="51.75" customHeight="1">
      <c r="A36" s="661">
        <v>29</v>
      </c>
      <c r="B36" s="662"/>
      <c r="C36" s="663"/>
      <c r="D36" s="664"/>
      <c r="E36" s="665"/>
      <c r="F36" s="665"/>
      <c r="G36" s="665"/>
      <c r="H36" s="665"/>
      <c r="I36" s="665"/>
      <c r="J36" s="665"/>
      <c r="K36" s="665"/>
      <c r="L36" s="665"/>
      <c r="M36" s="665"/>
      <c r="N36" s="665"/>
      <c r="O36" s="665"/>
      <c r="P36" s="665"/>
      <c r="Q36" s="661"/>
      <c r="R36" s="665"/>
      <c r="S36" s="665"/>
      <c r="T36" s="665"/>
      <c r="U36" s="665"/>
      <c r="V36" s="666"/>
      <c r="W36" s="667"/>
      <c r="X36" s="666"/>
      <c r="Y36" s="661"/>
      <c r="Z36" s="661"/>
      <c r="AA36" s="661"/>
      <c r="AB36" s="661"/>
      <c r="AC36" s="665"/>
      <c r="AD36" s="670"/>
      <c r="AE36" s="663"/>
      <c r="AF36" s="661"/>
      <c r="AG36" s="665"/>
      <c r="AH36" s="665"/>
      <c r="AI36" s="671"/>
    </row>
    <row r="37" spans="1:35" ht="51.75" customHeight="1">
      <c r="A37" s="661">
        <v>30</v>
      </c>
      <c r="B37" s="662"/>
      <c r="C37" s="663"/>
      <c r="D37" s="664"/>
      <c r="E37" s="665"/>
      <c r="F37" s="665"/>
      <c r="G37" s="665"/>
      <c r="H37" s="665"/>
      <c r="I37" s="665"/>
      <c r="J37" s="665"/>
      <c r="K37" s="665"/>
      <c r="L37" s="665"/>
      <c r="M37" s="665"/>
      <c r="N37" s="665"/>
      <c r="O37" s="665"/>
      <c r="P37" s="665"/>
      <c r="Q37" s="661"/>
      <c r="R37" s="665"/>
      <c r="S37" s="665"/>
      <c r="T37" s="665"/>
      <c r="U37" s="665"/>
      <c r="V37" s="666"/>
      <c r="W37" s="667"/>
      <c r="X37" s="666"/>
      <c r="Y37" s="661"/>
      <c r="Z37" s="661"/>
      <c r="AA37" s="661"/>
      <c r="AB37" s="661"/>
      <c r="AC37" s="665"/>
      <c r="AD37" s="661"/>
      <c r="AE37" s="663"/>
      <c r="AF37" s="661"/>
      <c r="AG37" s="665"/>
      <c r="AH37" s="665"/>
      <c r="AI37" s="671"/>
    </row>
    <row r="38" spans="1:35" ht="51.75" customHeight="1">
      <c r="A38" s="661">
        <v>31</v>
      </c>
      <c r="B38" s="662"/>
      <c r="C38" s="663"/>
      <c r="D38" s="664"/>
      <c r="E38" s="665"/>
      <c r="F38" s="665"/>
      <c r="G38" s="665"/>
      <c r="H38" s="665"/>
      <c r="I38" s="665"/>
      <c r="J38" s="665"/>
      <c r="K38" s="665"/>
      <c r="L38" s="665"/>
      <c r="M38" s="665"/>
      <c r="N38" s="665"/>
      <c r="O38" s="665"/>
      <c r="P38" s="665"/>
      <c r="Q38" s="661"/>
      <c r="R38" s="665"/>
      <c r="S38" s="665"/>
      <c r="T38" s="665"/>
      <c r="U38" s="665"/>
      <c r="V38" s="666"/>
      <c r="W38" s="667"/>
      <c r="X38" s="666"/>
      <c r="Y38" s="661"/>
      <c r="Z38" s="661"/>
      <c r="AA38" s="661"/>
      <c r="AB38" s="661"/>
      <c r="AC38" s="665"/>
      <c r="AD38" s="661"/>
      <c r="AE38" s="663"/>
      <c r="AF38" s="661"/>
      <c r="AG38" s="665"/>
      <c r="AH38" s="665"/>
      <c r="AI38" s="671"/>
    </row>
    <row r="39" spans="1:35" ht="51.75" customHeight="1">
      <c r="A39" s="661">
        <v>32</v>
      </c>
      <c r="B39" s="674"/>
      <c r="C39" s="675"/>
      <c r="D39" s="664"/>
      <c r="E39" s="665"/>
      <c r="F39" s="665"/>
      <c r="G39" s="665"/>
      <c r="H39" s="665"/>
      <c r="I39" s="665"/>
      <c r="J39" s="665"/>
      <c r="K39" s="665"/>
      <c r="L39" s="665"/>
      <c r="M39" s="665"/>
      <c r="N39" s="665"/>
      <c r="O39" s="665"/>
      <c r="P39" s="665"/>
      <c r="Q39" s="661"/>
      <c r="R39" s="665"/>
      <c r="S39" s="665"/>
      <c r="T39" s="665"/>
      <c r="U39" s="665"/>
      <c r="V39" s="666"/>
      <c r="W39" s="667"/>
      <c r="X39" s="666"/>
      <c r="Y39" s="661"/>
      <c r="Z39" s="661"/>
      <c r="AA39" s="661"/>
      <c r="AB39" s="661"/>
      <c r="AC39" s="665"/>
      <c r="AD39" s="661"/>
      <c r="AE39" s="663"/>
      <c r="AF39" s="661"/>
      <c r="AG39" s="665"/>
      <c r="AH39" s="665"/>
      <c r="AI39" s="671"/>
    </row>
    <row r="40" spans="1:35" ht="51.75" customHeight="1">
      <c r="A40" s="661">
        <v>33</v>
      </c>
      <c r="B40" s="662"/>
      <c r="C40" s="663"/>
      <c r="D40" s="664"/>
      <c r="E40" s="665"/>
      <c r="F40" s="665"/>
      <c r="G40" s="665"/>
      <c r="H40" s="665"/>
      <c r="I40" s="665"/>
      <c r="J40" s="665"/>
      <c r="K40" s="665"/>
      <c r="L40" s="665"/>
      <c r="M40" s="665"/>
      <c r="N40" s="665"/>
      <c r="O40" s="665"/>
      <c r="P40" s="665"/>
      <c r="Q40" s="661"/>
      <c r="R40" s="665"/>
      <c r="S40" s="665"/>
      <c r="T40" s="665"/>
      <c r="U40" s="665"/>
      <c r="V40" s="666"/>
      <c r="W40" s="667"/>
      <c r="X40" s="666"/>
      <c r="Y40" s="661"/>
      <c r="Z40" s="661"/>
      <c r="AA40" s="661"/>
      <c r="AB40" s="661"/>
      <c r="AC40" s="665"/>
      <c r="AD40" s="661"/>
      <c r="AE40" s="663"/>
      <c r="AF40" s="661"/>
      <c r="AG40" s="665"/>
      <c r="AH40" s="665"/>
      <c r="AI40" s="671"/>
    </row>
    <row r="41" spans="1:35" ht="17.25">
      <c r="A41" s="218"/>
      <c r="B41" s="218"/>
      <c r="C41" s="219"/>
      <c r="D41" s="220"/>
      <c r="E41" s="221"/>
      <c r="F41" s="221"/>
      <c r="G41" s="221"/>
      <c r="H41" s="221"/>
      <c r="I41" s="221"/>
      <c r="J41" s="221"/>
      <c r="K41" s="221"/>
      <c r="L41" s="221"/>
      <c r="M41" s="221"/>
      <c r="N41" s="221"/>
      <c r="O41" s="221"/>
      <c r="P41" s="221"/>
      <c r="Q41" s="222"/>
      <c r="R41" s="221"/>
      <c r="S41" s="221"/>
      <c r="T41" s="221"/>
      <c r="U41" s="221"/>
      <c r="V41" s="230"/>
      <c r="W41" s="231"/>
      <c r="X41" s="222"/>
      <c r="Y41" s="222"/>
      <c r="Z41" s="222"/>
      <c r="AA41" s="222"/>
      <c r="AB41" s="222"/>
      <c r="AC41" s="221"/>
      <c r="AD41" s="222"/>
      <c r="AE41" s="223"/>
      <c r="AF41" s="222"/>
      <c r="AG41" s="221"/>
      <c r="AH41" s="221"/>
      <c r="AI41" s="221"/>
    </row>
    <row r="42" spans="1:35" ht="17.25">
      <c r="A42" s="218"/>
      <c r="B42" s="218"/>
      <c r="C42" s="219"/>
      <c r="D42" s="220"/>
      <c r="E42" s="221"/>
      <c r="F42" s="221"/>
      <c r="G42" s="221"/>
      <c r="H42" s="221"/>
      <c r="I42" s="221"/>
      <c r="J42" s="221"/>
      <c r="K42" s="221"/>
      <c r="L42" s="221"/>
      <c r="M42" s="221"/>
      <c r="N42" s="221"/>
      <c r="O42" s="221"/>
      <c r="P42" s="221"/>
      <c r="Q42" s="222"/>
      <c r="R42" s="221"/>
      <c r="S42" s="221"/>
      <c r="T42" s="221"/>
      <c r="U42" s="221"/>
      <c r="V42" s="222"/>
      <c r="W42" s="221"/>
      <c r="X42" s="222"/>
      <c r="Y42" s="222"/>
      <c r="Z42" s="222"/>
      <c r="AA42" s="222"/>
      <c r="AB42" s="222"/>
      <c r="AC42" s="221"/>
      <c r="AD42" s="222"/>
      <c r="AE42" s="223"/>
      <c r="AF42" s="222"/>
      <c r="AG42" s="221"/>
      <c r="AH42" s="221"/>
      <c r="AI42" s="221"/>
    </row>
    <row r="43" spans="1:35" ht="17.25">
      <c r="A43" s="218"/>
      <c r="B43" s="218"/>
      <c r="C43" s="219"/>
      <c r="D43" s="220"/>
      <c r="E43" s="221"/>
      <c r="F43" s="221"/>
      <c r="G43" s="221"/>
      <c r="H43" s="221"/>
      <c r="I43" s="221"/>
      <c r="J43" s="221"/>
      <c r="K43" s="221"/>
      <c r="L43" s="221"/>
      <c r="M43" s="221"/>
      <c r="N43" s="221"/>
      <c r="O43" s="221"/>
      <c r="P43" s="221"/>
      <c r="Q43" s="222"/>
      <c r="R43" s="221"/>
      <c r="S43" s="221"/>
      <c r="T43" s="221"/>
      <c r="U43" s="221"/>
      <c r="V43" s="222"/>
      <c r="W43" s="221"/>
      <c r="X43" s="222"/>
      <c r="Y43" s="222"/>
      <c r="Z43" s="222"/>
      <c r="AA43" s="222"/>
      <c r="AB43" s="222"/>
      <c r="AC43" s="221"/>
      <c r="AD43" s="232"/>
      <c r="AE43" s="233"/>
      <c r="AF43" s="232"/>
      <c r="AG43" s="234"/>
      <c r="AH43" s="221"/>
      <c r="AI43" s="221"/>
    </row>
    <row r="44" spans="1:35" ht="17.25">
      <c r="A44" s="218"/>
      <c r="B44" s="218"/>
      <c r="C44" s="219"/>
      <c r="D44" s="220"/>
      <c r="E44" s="221"/>
      <c r="F44" s="221"/>
      <c r="G44" s="221"/>
      <c r="H44" s="221"/>
      <c r="I44" s="221"/>
      <c r="J44" s="221"/>
      <c r="K44" s="221"/>
      <c r="L44" s="221"/>
      <c r="M44" s="221"/>
      <c r="N44" s="221"/>
      <c r="O44" s="221"/>
      <c r="P44" s="221"/>
      <c r="Q44" s="222"/>
      <c r="R44" s="221"/>
      <c r="S44" s="221"/>
      <c r="T44" s="221"/>
      <c r="U44" s="221"/>
      <c r="V44" s="222"/>
      <c r="W44" s="221"/>
      <c r="X44" s="222"/>
      <c r="Y44" s="222"/>
      <c r="Z44" s="222"/>
      <c r="AA44" s="222"/>
      <c r="AB44" s="222"/>
      <c r="AC44" s="221"/>
      <c r="AD44" s="232"/>
      <c r="AE44" s="233"/>
      <c r="AF44" s="232"/>
      <c r="AG44" s="234"/>
      <c r="AH44" s="221"/>
      <c r="AI44" s="221"/>
    </row>
    <row r="45" spans="1:35" ht="17.25">
      <c r="A45" s="218"/>
      <c r="B45" s="218"/>
      <c r="C45" s="219"/>
      <c r="D45" s="220"/>
      <c r="E45" s="221"/>
      <c r="F45" s="221"/>
      <c r="G45" s="221"/>
      <c r="H45" s="221"/>
      <c r="I45" s="221"/>
      <c r="J45" s="221"/>
      <c r="K45" s="221"/>
      <c r="L45" s="221"/>
      <c r="M45" s="221"/>
      <c r="N45" s="221"/>
      <c r="O45" s="221"/>
      <c r="P45" s="221"/>
      <c r="Q45" s="222"/>
      <c r="R45" s="221"/>
      <c r="S45" s="221"/>
      <c r="T45" s="221"/>
      <c r="U45" s="221"/>
      <c r="V45" s="222"/>
      <c r="W45" s="221"/>
      <c r="X45" s="222"/>
      <c r="Y45" s="222"/>
      <c r="Z45" s="222"/>
      <c r="AA45" s="222"/>
      <c r="AB45" s="222"/>
      <c r="AC45" s="221"/>
      <c r="AD45" s="222"/>
      <c r="AE45" s="223"/>
      <c r="AF45" s="222"/>
      <c r="AG45" s="221"/>
      <c r="AH45" s="221"/>
      <c r="AI45" s="221"/>
    </row>
  </sheetData>
  <sheetProtection password="A581" sheet="1" objects="1" scenarios="1" formatCells="0" formatColumns="0" formatRows="0" insertColumns="0" insertRows="0" insertHyperlinks="0" deleteColumns="0" deleteRows="0" selectLockedCells="1"/>
  <mergeCells count="31">
    <mergeCell ref="AI4:AI6"/>
    <mergeCell ref="X4:X6"/>
    <mergeCell ref="Y4:Y6"/>
    <mergeCell ref="Z4:Z6"/>
    <mergeCell ref="AA4:AA6"/>
    <mergeCell ref="AB4:AB6"/>
    <mergeCell ref="AC4:AC6"/>
    <mergeCell ref="AD4:AD6"/>
    <mergeCell ref="AE4:AE6"/>
    <mergeCell ref="AF4:AF6"/>
    <mergeCell ref="AG4:AG6"/>
    <mergeCell ref="AH4:AH6"/>
    <mergeCell ref="W4:W6"/>
    <mergeCell ref="G4:G6"/>
    <mergeCell ref="H4:H6"/>
    <mergeCell ref="I4:J5"/>
    <mergeCell ref="K4:K5"/>
    <mergeCell ref="L4:L5"/>
    <mergeCell ref="M4:N4"/>
    <mergeCell ref="M5:N5"/>
    <mergeCell ref="O4:P5"/>
    <mergeCell ref="Q4:Q5"/>
    <mergeCell ref="R4:S5"/>
    <mergeCell ref="T4:U5"/>
    <mergeCell ref="V4:V6"/>
    <mergeCell ref="F4:F6"/>
    <mergeCell ref="A4:A6"/>
    <mergeCell ref="B4:B6"/>
    <mergeCell ref="C4:C6"/>
    <mergeCell ref="D4:D6"/>
    <mergeCell ref="E4:E6"/>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17.xml><?xml version="1.0" encoding="utf-8"?>
<worksheet xmlns="http://schemas.openxmlformats.org/spreadsheetml/2006/main" xmlns:r="http://schemas.openxmlformats.org/officeDocument/2006/relationships">
  <sheetPr>
    <tabColor rgb="FF7030A0"/>
  </sheetPr>
  <dimension ref="A1:K53"/>
  <sheetViews>
    <sheetView workbookViewId="0">
      <selection activeCell="F1" sqref="F1"/>
    </sheetView>
  </sheetViews>
  <sheetFormatPr defaultRowHeight="12.75"/>
  <cols>
    <col min="1" max="1" width="4.7109375" customWidth="1"/>
    <col min="2" max="2" width="7.28515625" customWidth="1"/>
    <col min="3" max="3" width="15.5703125" customWidth="1"/>
    <col min="4" max="4" width="13.28515625" customWidth="1"/>
    <col min="10" max="10" width="10" customWidth="1"/>
  </cols>
  <sheetData>
    <row r="1" spans="1:10" s="139" customFormat="1" ht="20.25">
      <c r="A1" s="2788" t="s">
        <v>1156</v>
      </c>
      <c r="B1" s="2788"/>
      <c r="C1" s="2788"/>
      <c r="D1" s="2788"/>
      <c r="E1" s="2789"/>
      <c r="F1" s="676">
        <v>1</v>
      </c>
    </row>
    <row r="2" spans="1:10" s="139" customFormat="1" ht="21.75" customHeight="1"/>
    <row r="3" spans="1:10" ht="20.25">
      <c r="A3" s="3222" t="str">
        <f>MASTER!C1</f>
        <v>ftyk f'k{kk vf/kdkjh</v>
      </c>
      <c r="B3" s="3222"/>
      <c r="C3" s="3222"/>
      <c r="D3" s="3222"/>
      <c r="E3" s="3222"/>
      <c r="F3" s="3222"/>
      <c r="G3" s="3222"/>
      <c r="H3" s="3222"/>
      <c r="I3" s="3222"/>
      <c r="J3" s="3222"/>
    </row>
    <row r="4" spans="1:10" ht="18.75">
      <c r="A4" s="2790" t="s">
        <v>4439</v>
      </c>
      <c r="B4" s="2790"/>
      <c r="C4" s="2790"/>
      <c r="D4" s="2790"/>
      <c r="E4" s="2790"/>
      <c r="F4" s="2790"/>
      <c r="G4" s="2790"/>
      <c r="H4" s="2790"/>
      <c r="I4" s="2790"/>
      <c r="J4" s="2790"/>
    </row>
    <row r="5" spans="1:10" ht="18.75">
      <c r="A5" s="67"/>
      <c r="B5" s="67"/>
      <c r="C5" s="67"/>
      <c r="D5" s="67"/>
      <c r="E5" s="67"/>
      <c r="F5" s="67"/>
      <c r="G5" s="67"/>
      <c r="H5" s="67"/>
      <c r="I5" s="67"/>
    </row>
    <row r="6" spans="1:10" ht="26.25">
      <c r="A6" s="3180" t="s">
        <v>1668</v>
      </c>
      <c r="B6" s="3180"/>
      <c r="C6" s="3180"/>
      <c r="D6" s="3180"/>
      <c r="E6" s="3180"/>
      <c r="F6" s="3180"/>
      <c r="G6" s="3180"/>
      <c r="H6" s="3180"/>
      <c r="I6" s="3180"/>
      <c r="J6" s="3180"/>
    </row>
    <row r="7" spans="1:10" ht="18.75">
      <c r="A7" s="67"/>
      <c r="B7" s="67"/>
      <c r="C7" s="67"/>
      <c r="D7" s="67"/>
      <c r="E7" s="67"/>
      <c r="F7" s="67"/>
      <c r="G7" s="67"/>
      <c r="H7" s="67"/>
      <c r="I7" s="67"/>
    </row>
    <row r="8" spans="1:10" ht="21" customHeight="1">
      <c r="A8" s="67" t="s">
        <v>1671</v>
      </c>
      <c r="B8" s="67"/>
      <c r="C8" s="67"/>
      <c r="D8" s="67"/>
      <c r="E8" s="67" t="str">
        <f>(INDEX(MASTER!B8:B42,MATCH('ON DUTY CERTIFICATE'!F1,MASTER!A8:A42,0)))</f>
        <v>Jh Hkxorh yky luk&lt;;</v>
      </c>
      <c r="F8" s="67"/>
      <c r="G8" s="67"/>
      <c r="H8" s="67"/>
      <c r="I8" s="67"/>
    </row>
    <row r="9" spans="1:10" ht="21" customHeight="1">
      <c r="A9" s="484" t="s">
        <v>1672</v>
      </c>
      <c r="B9" s="485" t="str">
        <f>(INDEX(MASTER!C8:C42,MATCH('ON DUTY CERTIFICATE'!F1,MASTER!A8:A42,0)))</f>
        <v>अतिरिक्त प्रशासनिक अधिकारी</v>
      </c>
      <c r="C9" s="67"/>
      <c r="D9" s="67" t="s">
        <v>1673</v>
      </c>
      <c r="E9" s="67"/>
      <c r="F9" s="2790" t="s">
        <v>4211</v>
      </c>
      <c r="G9" s="2790"/>
      <c r="H9" s="2790"/>
      <c r="I9" s="2790"/>
      <c r="J9" s="67" t="s">
        <v>1676</v>
      </c>
    </row>
    <row r="10" spans="1:10" ht="21" customHeight="1">
      <c r="A10" s="67" t="s">
        <v>1674</v>
      </c>
      <c r="B10" s="2790" t="s">
        <v>4187</v>
      </c>
      <c r="C10" s="2790"/>
      <c r="D10" s="2790"/>
      <c r="E10" s="2790"/>
      <c r="F10" s="67" t="s">
        <v>1675</v>
      </c>
      <c r="G10" s="67"/>
      <c r="H10" s="2791" t="s">
        <v>4212</v>
      </c>
      <c r="I10" s="2791"/>
      <c r="J10" s="67" t="s">
        <v>1155</v>
      </c>
    </row>
    <row r="11" spans="1:10" ht="21" customHeight="1">
      <c r="A11" s="67" t="s">
        <v>1557</v>
      </c>
      <c r="B11" s="67"/>
      <c r="C11" s="1114" t="s">
        <v>4212</v>
      </c>
      <c r="D11" s="67" t="s">
        <v>1677</v>
      </c>
      <c r="E11" s="1733" t="s">
        <v>1485</v>
      </c>
      <c r="F11" s="67" t="s">
        <v>1678</v>
      </c>
      <c r="G11" s="67"/>
      <c r="H11" s="67"/>
      <c r="I11" s="67"/>
    </row>
    <row r="12" spans="1:10" ht="21" customHeight="1">
      <c r="A12" s="67" t="s">
        <v>1679</v>
      </c>
      <c r="B12" s="67"/>
      <c r="C12" s="67"/>
      <c r="D12" s="67"/>
      <c r="E12" s="2790" t="s">
        <v>1680</v>
      </c>
      <c r="F12" s="2790"/>
      <c r="G12" s="2790"/>
      <c r="H12" s="2790"/>
      <c r="I12" s="2790"/>
    </row>
    <row r="13" spans="1:10" ht="18.75">
      <c r="A13" s="67" t="s">
        <v>1669</v>
      </c>
      <c r="B13" s="67"/>
      <c r="C13" s="67"/>
      <c r="D13" s="67"/>
      <c r="E13" s="67"/>
      <c r="F13" s="67"/>
      <c r="G13" s="67"/>
      <c r="H13" s="67"/>
      <c r="I13" s="67"/>
    </row>
    <row r="14" spans="1:10" ht="18.75">
      <c r="A14" s="67" t="s">
        <v>1670</v>
      </c>
      <c r="B14" s="67"/>
      <c r="C14" s="67"/>
      <c r="D14" s="67"/>
      <c r="E14" s="67"/>
      <c r="F14" s="67"/>
      <c r="G14" s="67"/>
      <c r="H14" s="67"/>
      <c r="I14" s="67"/>
    </row>
    <row r="15" spans="1:10" ht="18.75">
      <c r="A15" s="67"/>
      <c r="B15" s="67"/>
      <c r="C15" s="67"/>
      <c r="D15" s="67"/>
      <c r="E15" s="67"/>
      <c r="F15" s="2741" t="str">
        <f>MASTER!C2</f>
        <v>iz/kkukpk;Z</v>
      </c>
      <c r="G15" s="2741"/>
      <c r="H15" s="2741"/>
      <c r="I15" s="2741"/>
    </row>
    <row r="16" spans="1:10" ht="18.75">
      <c r="A16" s="67"/>
      <c r="B16" s="67"/>
      <c r="C16" s="67"/>
      <c r="D16" s="67"/>
      <c r="E16" s="67"/>
      <c r="F16" s="2619" t="str">
        <f>MASTER!C3</f>
        <v xml:space="preserve">ftyk </v>
      </c>
      <c r="G16" s="2619"/>
      <c r="H16" s="2619"/>
      <c r="I16" s="2619"/>
    </row>
    <row r="17" spans="1:11" ht="18.75">
      <c r="A17" s="67"/>
      <c r="B17" s="67"/>
      <c r="C17" s="67"/>
      <c r="D17" s="67"/>
      <c r="E17" s="67"/>
      <c r="F17" s="2741" t="str">
        <f>MASTER!C4</f>
        <v>jkt ¼ jktLFkku ½</v>
      </c>
      <c r="G17" s="2741"/>
      <c r="H17" s="2741"/>
      <c r="I17" s="2741"/>
    </row>
    <row r="18" spans="1:11" ht="18.75">
      <c r="A18" s="67"/>
      <c r="B18" s="67"/>
      <c r="C18" s="67"/>
      <c r="D18" s="67"/>
      <c r="E18" s="67"/>
      <c r="F18" s="67"/>
      <c r="G18" s="67"/>
      <c r="H18" s="67"/>
      <c r="I18" s="67"/>
    </row>
    <row r="19" spans="1:11" s="139" customFormat="1" ht="18.75">
      <c r="A19" s="67"/>
      <c r="B19" s="67"/>
      <c r="C19" s="67"/>
      <c r="D19" s="67"/>
      <c r="E19" s="67"/>
      <c r="F19" s="67"/>
      <c r="G19" s="67"/>
      <c r="H19" s="67"/>
      <c r="I19" s="67"/>
    </row>
    <row r="20" spans="1:11" s="139" customFormat="1" ht="18.75">
      <c r="A20" s="67"/>
      <c r="B20" s="67"/>
      <c r="C20" s="67"/>
      <c r="D20" s="67"/>
      <c r="E20" s="67"/>
      <c r="F20" s="67"/>
      <c r="G20" s="67"/>
      <c r="H20" s="67"/>
      <c r="I20" s="67"/>
    </row>
    <row r="21" spans="1:11" s="139" customFormat="1" ht="18.75">
      <c r="A21" s="67"/>
      <c r="B21" s="67"/>
      <c r="C21" s="67"/>
      <c r="D21" s="67"/>
      <c r="E21" s="67"/>
      <c r="F21" s="67"/>
      <c r="G21" s="67"/>
      <c r="H21" s="67"/>
      <c r="I21" s="67"/>
    </row>
    <row r="22" spans="1:11" ht="18.75">
      <c r="A22" s="67"/>
      <c r="B22" s="67"/>
      <c r="C22" s="67"/>
      <c r="D22" s="67"/>
      <c r="E22" s="67"/>
      <c r="F22" s="67"/>
      <c r="G22" s="67"/>
      <c r="H22" s="67"/>
      <c r="I22" s="67"/>
    </row>
    <row r="23" spans="1:11" ht="18.75">
      <c r="A23" s="67"/>
      <c r="B23" s="67"/>
      <c r="C23" s="67"/>
      <c r="D23" s="67"/>
      <c r="E23" s="67"/>
      <c r="F23" s="67"/>
      <c r="G23" s="67"/>
      <c r="H23" s="67"/>
      <c r="I23" s="67"/>
      <c r="J23" s="67"/>
    </row>
    <row r="24" spans="1:11" ht="18.75">
      <c r="A24" s="2808" t="str">
        <f>A3</f>
        <v>ftyk f'k{kk vf/kdkjh</v>
      </c>
      <c r="B24" s="2808"/>
      <c r="C24" s="2808"/>
      <c r="D24" s="2808"/>
      <c r="E24" s="2808"/>
      <c r="F24" s="2808"/>
      <c r="G24" s="2808"/>
      <c r="H24" s="2808"/>
      <c r="I24" s="2808"/>
      <c r="J24" s="2808"/>
      <c r="K24" s="139"/>
    </row>
    <row r="25" spans="1:11" ht="18.75">
      <c r="A25" s="2786" t="str">
        <f>A4</f>
        <v>dzekad@jkmekfo@dkadjksyh@Qk&amp;105@2022&amp;23@               fnukad 17-05-2022</v>
      </c>
      <c r="B25" s="2786"/>
      <c r="C25" s="2786"/>
      <c r="D25" s="2786"/>
      <c r="E25" s="2786"/>
      <c r="F25" s="2786"/>
      <c r="G25" s="2786"/>
      <c r="H25" s="2786"/>
      <c r="I25" s="2786"/>
      <c r="J25" s="2786"/>
      <c r="K25" s="139"/>
    </row>
    <row r="26" spans="1:11" s="139" customFormat="1" ht="18.75">
      <c r="A26" s="482"/>
      <c r="B26" s="482"/>
      <c r="C26" s="482"/>
      <c r="D26" s="482"/>
      <c r="E26" s="482"/>
      <c r="F26" s="482"/>
      <c r="G26" s="482"/>
      <c r="H26" s="482"/>
      <c r="I26" s="482"/>
      <c r="J26" s="482"/>
    </row>
    <row r="27" spans="1:11" ht="23.25">
      <c r="A27" s="2787" t="str">
        <f>A6</f>
        <v>mifLFkrh izek.k &amp; i=</v>
      </c>
      <c r="B27" s="2787"/>
      <c r="C27" s="2787"/>
      <c r="D27" s="2787"/>
      <c r="E27" s="2787"/>
      <c r="F27" s="2787"/>
      <c r="G27" s="2787"/>
      <c r="H27" s="2787"/>
      <c r="I27" s="2787"/>
      <c r="J27" s="2787"/>
      <c r="K27" s="139"/>
    </row>
    <row r="28" spans="1:11" ht="18.75">
      <c r="A28" s="67"/>
      <c r="B28" s="67"/>
      <c r="C28" s="67"/>
      <c r="D28" s="67"/>
      <c r="E28" s="67"/>
      <c r="F28" s="67"/>
      <c r="G28" s="67"/>
      <c r="H28" s="67"/>
      <c r="I28" s="67"/>
      <c r="J28" s="67"/>
      <c r="K28" s="139"/>
    </row>
    <row r="29" spans="1:11" ht="21" customHeight="1">
      <c r="A29" s="67" t="str">
        <f t="shared" ref="A29:A35" si="0">A8</f>
        <v xml:space="preserve">       ;g izekf.kr fd;k tkrk gS fd </v>
      </c>
      <c r="B29" s="67"/>
      <c r="C29" s="67"/>
      <c r="D29" s="67"/>
      <c r="E29" s="67" t="str">
        <f>E8</f>
        <v>Jh Hkxorh yky luk&lt;;</v>
      </c>
      <c r="F29" s="67"/>
      <c r="G29" s="67"/>
      <c r="H29" s="67"/>
      <c r="I29" s="67"/>
      <c r="J29" s="67"/>
      <c r="K29" s="139"/>
    </row>
    <row r="30" spans="1:11" ht="21" customHeight="1">
      <c r="A30" s="67" t="str">
        <f t="shared" si="0"/>
        <v>in   ‘</v>
      </c>
      <c r="B30" s="486" t="str">
        <f>B9</f>
        <v>अतिरिक्त प्रशासनिक अधिकारी</v>
      </c>
      <c r="C30" s="67"/>
      <c r="D30" s="67" t="str">
        <f>D9</f>
        <v xml:space="preserve">inLFkkiu LFkku </v>
      </c>
      <c r="E30" s="67"/>
      <c r="F30" s="67" t="str">
        <f>F9</f>
        <v>jkmekfo dsyok ftyk &amp; jktleUn</v>
      </c>
      <c r="G30" s="67"/>
      <c r="H30" s="67"/>
      <c r="I30" s="67"/>
      <c r="J30" s="67" t="str">
        <f>J9</f>
        <v xml:space="preserve">us </v>
      </c>
      <c r="K30" s="139"/>
    </row>
    <row r="31" spans="1:11" ht="21" customHeight="1">
      <c r="A31" s="67" t="str">
        <f t="shared" si="0"/>
        <v xml:space="preserve">us    </v>
      </c>
      <c r="B31" s="67" t="str">
        <f>B10</f>
        <v>fo/kky; dk vius ftEesa dk pktZ nsus gsrq</v>
      </c>
      <c r="C31" s="67"/>
      <c r="D31" s="67"/>
      <c r="E31" s="67"/>
      <c r="F31" s="67" t="str">
        <f>F10</f>
        <v xml:space="preserve">dk;Z gsrq fnukad </v>
      </c>
      <c r="G31" s="67"/>
      <c r="H31" s="67" t="str">
        <f>H10</f>
        <v xml:space="preserve">14 vDVqEcj 2021 </v>
      </c>
      <c r="I31" s="67"/>
      <c r="J31" s="67" t="str">
        <f>J10</f>
        <v xml:space="preserve">ls </v>
      </c>
      <c r="K31" s="139"/>
    </row>
    <row r="32" spans="1:11" ht="21" customHeight="1">
      <c r="A32" s="67" t="str">
        <f t="shared" si="0"/>
        <v xml:space="preserve">fnukad  </v>
      </c>
      <c r="B32" s="67"/>
      <c r="C32" s="67" t="str">
        <f>C11</f>
        <v xml:space="preserve">14 vDVqEcj 2021 </v>
      </c>
      <c r="D32" s="67" t="str">
        <f>D11</f>
        <v xml:space="preserve">rd dqy  </v>
      </c>
      <c r="E32" s="483" t="str">
        <f>E11</f>
        <v>,d</v>
      </c>
      <c r="F32" s="67" t="str">
        <f>F11</f>
        <v xml:space="preserve">fnu viuh mifLFkfr LFkkuh; fo/kky; esa nh gSA </v>
      </c>
      <c r="G32" s="67"/>
      <c r="H32" s="67"/>
      <c r="I32" s="67"/>
      <c r="J32" s="67"/>
      <c r="K32" s="139"/>
    </row>
    <row r="33" spans="1:11" ht="21" customHeight="1">
      <c r="A33" s="67" t="str">
        <f t="shared" si="0"/>
        <v xml:space="preserve">bl vof/k esa bUgksus fdlh izdkj dk vodk’k </v>
      </c>
      <c r="B33" s="67"/>
      <c r="C33" s="67"/>
      <c r="D33" s="67"/>
      <c r="E33" s="67" t="str">
        <f>E12</f>
        <v xml:space="preserve">ugh fy;k gSA </v>
      </c>
      <c r="F33" s="67"/>
      <c r="G33" s="67"/>
      <c r="H33" s="67"/>
      <c r="I33" s="67"/>
      <c r="J33" s="67"/>
      <c r="K33" s="139"/>
    </row>
    <row r="34" spans="1:11" ht="18.75">
      <c r="A34" s="67" t="str">
        <f t="shared" si="0"/>
        <v/>
      </c>
      <c r="B34" s="67"/>
      <c r="C34" s="67"/>
      <c r="D34" s="67"/>
      <c r="E34" s="67"/>
      <c r="F34" s="67"/>
      <c r="G34" s="67"/>
      <c r="H34" s="67"/>
      <c r="I34" s="67"/>
      <c r="J34" s="67"/>
      <c r="K34" s="139"/>
    </row>
    <row r="35" spans="1:11" ht="18.75">
      <c r="A35" s="67" t="str">
        <f t="shared" si="0"/>
        <v/>
      </c>
      <c r="B35" s="67"/>
      <c r="C35" s="67"/>
      <c r="D35" s="67"/>
      <c r="E35" s="67"/>
      <c r="F35" s="67"/>
      <c r="G35" s="67"/>
      <c r="H35" s="67"/>
      <c r="I35" s="67"/>
      <c r="J35" s="67"/>
      <c r="K35" s="139"/>
    </row>
    <row r="36" spans="1:11" ht="18.75">
      <c r="A36" s="67"/>
      <c r="B36" s="67"/>
      <c r="C36" s="67"/>
      <c r="D36" s="67"/>
      <c r="E36" s="67"/>
      <c r="F36" s="2741" t="str">
        <f>F15</f>
        <v>iz/kkukpk;Z</v>
      </c>
      <c r="G36" s="2741"/>
      <c r="H36" s="2741"/>
      <c r="I36" s="2741"/>
      <c r="J36" s="67"/>
      <c r="K36" s="139"/>
    </row>
    <row r="37" spans="1:11" ht="18.75">
      <c r="A37" s="67"/>
      <c r="B37" s="67"/>
      <c r="C37" s="67"/>
      <c r="D37" s="67"/>
      <c r="E37" s="67"/>
      <c r="F37" s="2619" t="str">
        <f>F16</f>
        <v xml:space="preserve">ftyk </v>
      </c>
      <c r="G37" s="2619"/>
      <c r="H37" s="2619"/>
      <c r="I37" s="2619"/>
      <c r="J37" s="67"/>
      <c r="K37" s="139"/>
    </row>
    <row r="38" spans="1:11" ht="18.75">
      <c r="A38" s="67"/>
      <c r="B38" s="67"/>
      <c r="C38" s="67"/>
      <c r="D38" s="67"/>
      <c r="E38" s="67"/>
      <c r="F38" s="2741" t="str">
        <f>F17</f>
        <v>jkt ¼ jktLFkku ½</v>
      </c>
      <c r="G38" s="2741"/>
      <c r="H38" s="2741"/>
      <c r="I38" s="2741"/>
      <c r="J38" s="67"/>
      <c r="K38" s="139"/>
    </row>
    <row r="39" spans="1:11" ht="18.75">
      <c r="A39" s="67"/>
      <c r="B39" s="67"/>
      <c r="C39" s="67"/>
      <c r="D39" s="67"/>
      <c r="E39" s="67"/>
      <c r="F39" s="67"/>
      <c r="G39" s="67"/>
      <c r="H39" s="67"/>
      <c r="I39" s="67"/>
      <c r="J39" s="67"/>
      <c r="K39" s="139"/>
    </row>
    <row r="40" spans="1:11" ht="18.75">
      <c r="A40" s="67"/>
      <c r="B40" s="67"/>
      <c r="C40" s="67"/>
      <c r="D40" s="67"/>
      <c r="E40" s="67"/>
      <c r="F40" s="67"/>
      <c r="G40" s="67"/>
      <c r="H40" s="67"/>
      <c r="I40" s="67"/>
      <c r="J40" s="67"/>
      <c r="K40" s="139"/>
    </row>
    <row r="41" spans="1:11" ht="18.75">
      <c r="A41" s="67"/>
      <c r="B41" s="67"/>
      <c r="C41" s="67"/>
      <c r="D41" s="67"/>
      <c r="E41" s="67"/>
      <c r="F41" s="67"/>
      <c r="G41" s="67"/>
      <c r="H41" s="67"/>
      <c r="I41" s="67"/>
      <c r="J41" s="67"/>
      <c r="K41" s="139"/>
    </row>
    <row r="42" spans="1:11" ht="18.75">
      <c r="A42" s="67"/>
      <c r="B42" s="67"/>
      <c r="C42" s="67"/>
      <c r="D42" s="67"/>
      <c r="E42" s="67"/>
      <c r="F42" s="67"/>
      <c r="G42" s="67"/>
      <c r="H42" s="67"/>
      <c r="I42" s="67"/>
      <c r="J42" s="67"/>
      <c r="K42" s="139"/>
    </row>
    <row r="43" spans="1:11" ht="18.75">
      <c r="A43" s="67"/>
      <c r="B43" s="67"/>
      <c r="C43" s="67"/>
      <c r="D43" s="67"/>
      <c r="E43" s="67"/>
      <c r="F43" s="67"/>
      <c r="G43" s="67"/>
      <c r="H43" s="67"/>
      <c r="I43" s="67"/>
      <c r="J43" s="139"/>
      <c r="K43" s="139"/>
    </row>
    <row r="44" spans="1:11" ht="18.75">
      <c r="A44" s="67"/>
      <c r="B44" s="67"/>
      <c r="C44" s="67"/>
      <c r="D44" s="67"/>
      <c r="E44" s="67"/>
      <c r="F44" s="67"/>
      <c r="G44" s="67"/>
      <c r="H44" s="67"/>
      <c r="I44" s="67"/>
      <c r="J44" s="139"/>
      <c r="K44" s="139"/>
    </row>
    <row r="45" spans="1:11" ht="18.75">
      <c r="A45" s="67"/>
      <c r="B45" s="67"/>
      <c r="C45" s="67"/>
      <c r="D45" s="67"/>
      <c r="E45" s="67"/>
      <c r="F45" s="67"/>
      <c r="G45" s="67"/>
      <c r="H45" s="67"/>
      <c r="I45" s="67"/>
      <c r="J45" s="139"/>
      <c r="K45" s="139"/>
    </row>
    <row r="46" spans="1:11" ht="18.75">
      <c r="A46" s="67"/>
      <c r="B46" s="67"/>
      <c r="C46" s="67"/>
      <c r="D46" s="67"/>
      <c r="E46" s="67"/>
      <c r="F46" s="67"/>
      <c r="G46" s="67"/>
      <c r="H46" s="67"/>
      <c r="I46" s="67"/>
      <c r="J46" s="139"/>
      <c r="K46" s="139"/>
    </row>
    <row r="47" spans="1:11" ht="18.75">
      <c r="A47" s="67"/>
      <c r="B47" s="67"/>
      <c r="C47" s="67"/>
      <c r="D47" s="67"/>
      <c r="E47" s="67"/>
      <c r="F47" s="67"/>
      <c r="G47" s="67"/>
      <c r="H47" s="67"/>
      <c r="I47" s="67"/>
      <c r="J47" s="139"/>
      <c r="K47" s="139"/>
    </row>
    <row r="48" spans="1:11" ht="18.75">
      <c r="A48" s="67"/>
      <c r="B48" s="67"/>
      <c r="C48" s="67"/>
      <c r="D48" s="67"/>
      <c r="E48" s="67"/>
      <c r="F48" s="67"/>
      <c r="G48" s="67"/>
      <c r="H48" s="67"/>
      <c r="I48" s="67"/>
      <c r="J48" s="139"/>
      <c r="K48" s="139"/>
    </row>
    <row r="49" spans="1:11" ht="18.75">
      <c r="A49" s="67"/>
      <c r="B49" s="67"/>
      <c r="C49" s="67"/>
      <c r="D49" s="67"/>
      <c r="E49" s="67"/>
      <c r="F49" s="67"/>
      <c r="G49" s="67"/>
      <c r="H49" s="67"/>
      <c r="I49" s="67"/>
      <c r="J49" s="139"/>
      <c r="K49" s="139"/>
    </row>
    <row r="50" spans="1:11" ht="18.75">
      <c r="A50" s="67"/>
      <c r="B50" s="67"/>
      <c r="C50" s="67"/>
      <c r="D50" s="67"/>
      <c r="E50" s="67"/>
      <c r="F50" s="67"/>
      <c r="G50" s="67"/>
      <c r="H50" s="67"/>
      <c r="I50" s="67"/>
      <c r="J50" s="139"/>
      <c r="K50" s="139"/>
    </row>
    <row r="51" spans="1:11" ht="18.75">
      <c r="A51" s="67"/>
      <c r="B51" s="67"/>
      <c r="C51" s="67"/>
      <c r="D51" s="67"/>
      <c r="E51" s="67"/>
      <c r="F51" s="67"/>
      <c r="G51" s="67"/>
      <c r="H51" s="67"/>
      <c r="I51" s="67"/>
      <c r="J51" s="139"/>
      <c r="K51" s="139"/>
    </row>
    <row r="52" spans="1:11" ht="18.75">
      <c r="A52" s="67"/>
      <c r="B52" s="67"/>
      <c r="C52" s="67"/>
      <c r="D52" s="67"/>
      <c r="E52" s="67"/>
      <c r="F52" s="67"/>
      <c r="G52" s="67"/>
      <c r="H52" s="67"/>
      <c r="I52" s="67"/>
      <c r="J52" s="139"/>
      <c r="K52" s="139"/>
    </row>
    <row r="53" spans="1:11" ht="18.75">
      <c r="A53" s="67"/>
      <c r="B53" s="67"/>
      <c r="C53" s="67"/>
      <c r="D53" s="67"/>
      <c r="E53" s="67"/>
      <c r="F53" s="67"/>
      <c r="G53" s="67"/>
      <c r="H53" s="67"/>
      <c r="I53" s="67"/>
      <c r="J53" s="139"/>
      <c r="K53" s="139"/>
    </row>
  </sheetData>
  <sheetProtection sheet="1" objects="1" scenarios="1" selectLockedCells="1"/>
  <mergeCells count="17">
    <mergeCell ref="A1:E1"/>
    <mergeCell ref="A6:J6"/>
    <mergeCell ref="A4:J4"/>
    <mergeCell ref="A3:J3"/>
    <mergeCell ref="F9:I9"/>
    <mergeCell ref="F38:I38"/>
    <mergeCell ref="H10:I10"/>
    <mergeCell ref="A24:J24"/>
    <mergeCell ref="A25:J25"/>
    <mergeCell ref="A27:J27"/>
    <mergeCell ref="F36:I36"/>
    <mergeCell ref="F37:I37"/>
    <mergeCell ref="F15:I15"/>
    <mergeCell ref="F16:I16"/>
    <mergeCell ref="F17:I17"/>
    <mergeCell ref="B10:E10"/>
    <mergeCell ref="E12:I1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18.xml><?xml version="1.0" encoding="utf-8"?>
<worksheet xmlns="http://schemas.openxmlformats.org/spreadsheetml/2006/main" xmlns:r="http://schemas.openxmlformats.org/officeDocument/2006/relationships">
  <sheetPr codeName="Sheet58">
    <tabColor rgb="FF7030A0"/>
  </sheetPr>
  <dimension ref="A1:M50"/>
  <sheetViews>
    <sheetView workbookViewId="0">
      <selection activeCell="I47" sqref="I47"/>
    </sheetView>
  </sheetViews>
  <sheetFormatPr defaultRowHeight="12.75"/>
  <cols>
    <col min="1" max="1" width="4" customWidth="1"/>
    <col min="2" max="2" width="10.5703125" customWidth="1"/>
    <col min="3" max="3" width="14.42578125" customWidth="1"/>
    <col min="4" max="4" width="6.5703125" customWidth="1"/>
    <col min="5" max="5" width="11" customWidth="1"/>
    <col min="6" max="6" width="14.5703125" customWidth="1"/>
    <col min="7" max="7" width="6.7109375" customWidth="1"/>
    <col min="8" max="8" width="11.140625" customWidth="1"/>
    <col min="9" max="9" width="14.5703125" customWidth="1"/>
    <col min="10" max="10" width="7.42578125" customWidth="1"/>
    <col min="12" max="12" width="15.140625" customWidth="1"/>
    <col min="13" max="13" width="19.7109375" customWidth="1"/>
  </cols>
  <sheetData>
    <row r="1" spans="1:13" ht="23.25">
      <c r="A1" s="3223" t="str">
        <f>MASTER!C1</f>
        <v>ftyk f'k{kk vf/kdkjh</v>
      </c>
      <c r="B1" s="3223"/>
      <c r="C1" s="3223"/>
      <c r="D1" s="3223"/>
      <c r="E1" s="3223"/>
      <c r="F1" s="3223"/>
      <c r="G1" s="3223"/>
      <c r="H1" s="3223"/>
      <c r="I1" s="3223"/>
      <c r="J1" s="3223"/>
      <c r="K1" s="3223"/>
      <c r="L1" s="3223"/>
      <c r="M1" s="3223"/>
    </row>
    <row r="2" spans="1:13" ht="23.25">
      <c r="A2" s="3223" t="s">
        <v>1040</v>
      </c>
      <c r="B2" s="3223"/>
      <c r="C2" s="3223"/>
      <c r="D2" s="3223"/>
      <c r="E2" s="3223"/>
      <c r="F2" s="3223"/>
      <c r="G2" s="3223"/>
      <c r="H2" s="3223"/>
      <c r="I2" s="3223"/>
      <c r="J2" s="3223"/>
      <c r="K2" s="3223"/>
      <c r="L2" s="3223"/>
      <c r="M2" s="3223"/>
    </row>
    <row r="3" spans="1:13" ht="18.75">
      <c r="A3" s="157"/>
      <c r="B3" s="157" t="s">
        <v>1489</v>
      </c>
      <c r="C3" s="2015" t="s">
        <v>1490</v>
      </c>
      <c r="D3" s="157"/>
      <c r="E3" s="157" t="s">
        <v>1492</v>
      </c>
      <c r="F3" s="3224" t="s">
        <v>1493</v>
      </c>
      <c r="G3" s="3224"/>
      <c r="H3" s="157"/>
      <c r="K3" s="157" t="s">
        <v>35</v>
      </c>
      <c r="L3" s="2016" t="s">
        <v>1491</v>
      </c>
      <c r="M3" s="157"/>
    </row>
    <row r="4" spans="1:13" ht="18.75">
      <c r="A4" s="3227" t="s">
        <v>684</v>
      </c>
      <c r="B4" s="3231" t="s">
        <v>1041</v>
      </c>
      <c r="C4" s="3231"/>
      <c r="D4" s="3231"/>
      <c r="E4" s="3231" t="s">
        <v>1042</v>
      </c>
      <c r="F4" s="3231"/>
      <c r="G4" s="3231"/>
      <c r="H4" s="3231" t="s">
        <v>834</v>
      </c>
      <c r="I4" s="3231"/>
      <c r="J4" s="3231"/>
      <c r="K4" s="3225" t="s">
        <v>1043</v>
      </c>
      <c r="L4" s="3227" t="s">
        <v>1044</v>
      </c>
      <c r="M4" s="3229" t="s">
        <v>1045</v>
      </c>
    </row>
    <row r="5" spans="1:13" ht="18.75" customHeight="1">
      <c r="A5" s="3228"/>
      <c r="B5" s="257" t="s">
        <v>323</v>
      </c>
      <c r="C5" s="257" t="s">
        <v>1007</v>
      </c>
      <c r="D5" s="257" t="s">
        <v>1046</v>
      </c>
      <c r="E5" s="257" t="s">
        <v>323</v>
      </c>
      <c r="F5" s="257" t="s">
        <v>1007</v>
      </c>
      <c r="G5" s="257" t="s">
        <v>833</v>
      </c>
      <c r="H5" s="258" t="s">
        <v>323</v>
      </c>
      <c r="I5" s="257" t="s">
        <v>1007</v>
      </c>
      <c r="J5" s="257" t="s">
        <v>1047</v>
      </c>
      <c r="K5" s="3226"/>
      <c r="L5" s="3228"/>
      <c r="M5" s="3230"/>
    </row>
    <row r="6" spans="1:13" ht="18.75">
      <c r="A6" s="2017">
        <v>1</v>
      </c>
      <c r="B6" s="2018" t="s">
        <v>29</v>
      </c>
      <c r="C6" s="2019" t="s">
        <v>1</v>
      </c>
      <c r="D6" s="2017">
        <v>1</v>
      </c>
      <c r="E6" s="2018" t="s">
        <v>29</v>
      </c>
      <c r="F6" s="2019" t="s">
        <v>1</v>
      </c>
      <c r="G6" s="2017">
        <v>1</v>
      </c>
      <c r="H6" s="2019" t="s">
        <v>1</v>
      </c>
      <c r="I6" s="2019" t="s">
        <v>1</v>
      </c>
      <c r="J6" s="2020">
        <v>0</v>
      </c>
      <c r="K6" s="2020">
        <v>0</v>
      </c>
      <c r="L6" s="2017">
        <v>0</v>
      </c>
      <c r="M6" s="2017">
        <v>0</v>
      </c>
    </row>
    <row r="7" spans="1:13" ht="18.75">
      <c r="A7" s="2017">
        <v>2</v>
      </c>
      <c r="B7" s="2018" t="s">
        <v>391</v>
      </c>
      <c r="C7" s="2018" t="s">
        <v>1018</v>
      </c>
      <c r="D7" s="2017">
        <v>1</v>
      </c>
      <c r="E7" s="2018" t="s">
        <v>391</v>
      </c>
      <c r="F7" s="2018" t="s">
        <v>1018</v>
      </c>
      <c r="G7" s="2017">
        <v>1</v>
      </c>
      <c r="H7" s="2019" t="s">
        <v>1</v>
      </c>
      <c r="I7" s="2019" t="s">
        <v>1</v>
      </c>
      <c r="J7" s="2020">
        <v>0</v>
      </c>
      <c r="K7" s="2020">
        <v>0</v>
      </c>
      <c r="L7" s="2017">
        <v>0</v>
      </c>
      <c r="M7" s="2017">
        <v>0</v>
      </c>
    </row>
    <row r="8" spans="1:13" ht="18.75">
      <c r="A8" s="2017">
        <v>3</v>
      </c>
      <c r="B8" s="2018" t="s">
        <v>391</v>
      </c>
      <c r="C8" s="2018" t="s">
        <v>1019</v>
      </c>
      <c r="D8" s="2017">
        <v>1</v>
      </c>
      <c r="E8" s="2018" t="s">
        <v>391</v>
      </c>
      <c r="F8" s="2018" t="s">
        <v>1019</v>
      </c>
      <c r="G8" s="2017">
        <v>1</v>
      </c>
      <c r="H8" s="2019" t="s">
        <v>1</v>
      </c>
      <c r="I8" s="2019" t="s">
        <v>1</v>
      </c>
      <c r="J8" s="2020">
        <v>0</v>
      </c>
      <c r="K8" s="2020">
        <v>0</v>
      </c>
      <c r="L8" s="2017">
        <v>0</v>
      </c>
      <c r="M8" s="2017">
        <v>0</v>
      </c>
    </row>
    <row r="9" spans="1:13" ht="18.75">
      <c r="A9" s="2017">
        <v>4</v>
      </c>
      <c r="B9" s="2018" t="s">
        <v>391</v>
      </c>
      <c r="C9" s="2018" t="s">
        <v>1020</v>
      </c>
      <c r="D9" s="2017">
        <v>1</v>
      </c>
      <c r="E9" s="2018" t="s">
        <v>391</v>
      </c>
      <c r="F9" s="2018" t="s">
        <v>1020</v>
      </c>
      <c r="G9" s="2017">
        <v>1</v>
      </c>
      <c r="H9" s="2019" t="s">
        <v>1</v>
      </c>
      <c r="I9" s="2019" t="s">
        <v>1</v>
      </c>
      <c r="J9" s="2020">
        <v>0</v>
      </c>
      <c r="K9" s="2020">
        <v>0</v>
      </c>
      <c r="L9" s="2017">
        <v>0</v>
      </c>
      <c r="M9" s="2017">
        <v>0</v>
      </c>
    </row>
    <row r="10" spans="1:13" ht="18.75">
      <c r="A10" s="2017">
        <v>5</v>
      </c>
      <c r="B10" s="2018" t="s">
        <v>391</v>
      </c>
      <c r="C10" s="2018" t="s">
        <v>1021</v>
      </c>
      <c r="D10" s="2017">
        <v>1</v>
      </c>
      <c r="E10" s="2018" t="s">
        <v>391</v>
      </c>
      <c r="F10" s="2018" t="s">
        <v>1021</v>
      </c>
      <c r="G10" s="2017">
        <v>1</v>
      </c>
      <c r="H10" s="2019" t="s">
        <v>1</v>
      </c>
      <c r="I10" s="2019" t="s">
        <v>1</v>
      </c>
      <c r="J10" s="2020">
        <v>0</v>
      </c>
      <c r="K10" s="2020">
        <v>0</v>
      </c>
      <c r="L10" s="2017">
        <v>0</v>
      </c>
      <c r="M10" s="2017">
        <v>0</v>
      </c>
    </row>
    <row r="11" spans="1:13" ht="18.75">
      <c r="A11" s="2017">
        <v>6</v>
      </c>
      <c r="B11" s="2018" t="s">
        <v>391</v>
      </c>
      <c r="C11" s="2018" t="s">
        <v>1022</v>
      </c>
      <c r="D11" s="2017">
        <v>1</v>
      </c>
      <c r="E11" s="2018" t="s">
        <v>391</v>
      </c>
      <c r="F11" s="2018" t="s">
        <v>1022</v>
      </c>
      <c r="G11" s="2017">
        <v>1</v>
      </c>
      <c r="H11" s="2019" t="s">
        <v>1</v>
      </c>
      <c r="I11" s="2019" t="s">
        <v>1</v>
      </c>
      <c r="J11" s="2020">
        <v>0</v>
      </c>
      <c r="K11" s="2020">
        <v>0</v>
      </c>
      <c r="L11" s="2017">
        <v>0</v>
      </c>
      <c r="M11" s="2017">
        <v>0</v>
      </c>
    </row>
    <row r="12" spans="1:13" ht="18.75">
      <c r="A12" s="2017">
        <v>7</v>
      </c>
      <c r="B12" s="2018" t="s">
        <v>391</v>
      </c>
      <c r="C12" s="2018" t="s">
        <v>1023</v>
      </c>
      <c r="D12" s="2017">
        <v>1</v>
      </c>
      <c r="E12" s="2018" t="s">
        <v>391</v>
      </c>
      <c r="F12" s="2018" t="s">
        <v>1023</v>
      </c>
      <c r="G12" s="2017">
        <v>1</v>
      </c>
      <c r="H12" s="2019" t="s">
        <v>1</v>
      </c>
      <c r="I12" s="2019" t="s">
        <v>1</v>
      </c>
      <c r="J12" s="2020">
        <v>0</v>
      </c>
      <c r="K12" s="2020">
        <v>0</v>
      </c>
      <c r="L12" s="2017">
        <v>0</v>
      </c>
      <c r="M12" s="2017">
        <v>0</v>
      </c>
    </row>
    <row r="13" spans="1:13" ht="18.75">
      <c r="A13" s="2017">
        <v>8</v>
      </c>
      <c r="B13" s="2018" t="s">
        <v>391</v>
      </c>
      <c r="C13" s="2018" t="s">
        <v>1022</v>
      </c>
      <c r="D13" s="2017">
        <v>1</v>
      </c>
      <c r="E13" s="2018" t="s">
        <v>391</v>
      </c>
      <c r="F13" s="2018" t="s">
        <v>1022</v>
      </c>
      <c r="G13" s="2017">
        <v>1</v>
      </c>
      <c r="H13" s="2019" t="s">
        <v>1</v>
      </c>
      <c r="I13" s="2019" t="s">
        <v>1</v>
      </c>
      <c r="J13" s="2020">
        <v>0</v>
      </c>
      <c r="K13" s="2020">
        <v>0</v>
      </c>
      <c r="L13" s="2017">
        <v>0</v>
      </c>
      <c r="M13" s="2017">
        <v>0</v>
      </c>
    </row>
    <row r="14" spans="1:13" ht="18.75">
      <c r="A14" s="2017">
        <v>9</v>
      </c>
      <c r="B14" s="2018" t="s">
        <v>391</v>
      </c>
      <c r="C14" s="2018" t="s">
        <v>1024</v>
      </c>
      <c r="D14" s="2017">
        <v>1</v>
      </c>
      <c r="E14" s="2018" t="s">
        <v>391</v>
      </c>
      <c r="F14" s="2018" t="s">
        <v>1024</v>
      </c>
      <c r="G14" s="2017">
        <v>1</v>
      </c>
      <c r="H14" s="2019" t="s">
        <v>1</v>
      </c>
      <c r="I14" s="2019" t="s">
        <v>1</v>
      </c>
      <c r="J14" s="2020">
        <v>0</v>
      </c>
      <c r="K14" s="2020">
        <v>0</v>
      </c>
      <c r="L14" s="2017">
        <v>0</v>
      </c>
      <c r="M14" s="2017">
        <v>0</v>
      </c>
    </row>
    <row r="15" spans="1:13" ht="18.75">
      <c r="A15" s="2017">
        <v>10</v>
      </c>
      <c r="B15" s="2018" t="s">
        <v>391</v>
      </c>
      <c r="C15" s="2018" t="s">
        <v>1025</v>
      </c>
      <c r="D15" s="2017">
        <v>1</v>
      </c>
      <c r="E15" s="2018" t="s">
        <v>391</v>
      </c>
      <c r="F15" s="2018" t="s">
        <v>1025</v>
      </c>
      <c r="G15" s="2017">
        <v>1</v>
      </c>
      <c r="H15" s="2019" t="s">
        <v>1</v>
      </c>
      <c r="I15" s="2019" t="s">
        <v>1</v>
      </c>
      <c r="J15" s="2020">
        <v>0</v>
      </c>
      <c r="K15" s="2020">
        <v>0</v>
      </c>
      <c r="L15" s="2017">
        <v>0</v>
      </c>
      <c r="M15" s="2017">
        <v>0</v>
      </c>
    </row>
    <row r="16" spans="1:13" ht="18.75">
      <c r="A16" s="2017">
        <v>11</v>
      </c>
      <c r="B16" s="2018" t="s">
        <v>391</v>
      </c>
      <c r="C16" s="2018" t="s">
        <v>1026</v>
      </c>
      <c r="D16" s="2017">
        <v>1</v>
      </c>
      <c r="E16" s="2018" t="s">
        <v>391</v>
      </c>
      <c r="F16" s="2018" t="s">
        <v>1026</v>
      </c>
      <c r="G16" s="2017">
        <v>1</v>
      </c>
      <c r="H16" s="2019" t="s">
        <v>1</v>
      </c>
      <c r="I16" s="2019" t="s">
        <v>1</v>
      </c>
      <c r="J16" s="2020">
        <v>0</v>
      </c>
      <c r="K16" s="2020">
        <v>0</v>
      </c>
      <c r="L16" s="2017">
        <v>0</v>
      </c>
      <c r="M16" s="2017">
        <v>0</v>
      </c>
    </row>
    <row r="17" spans="1:13" ht="18.75">
      <c r="A17" s="2017">
        <v>12</v>
      </c>
      <c r="B17" s="2018" t="s">
        <v>391</v>
      </c>
      <c r="C17" s="2018" t="s">
        <v>397</v>
      </c>
      <c r="D17" s="2017">
        <v>1</v>
      </c>
      <c r="E17" s="2018" t="s">
        <v>391</v>
      </c>
      <c r="F17" s="2018" t="s">
        <v>397</v>
      </c>
      <c r="G17" s="2017">
        <v>1</v>
      </c>
      <c r="H17" s="2019" t="s">
        <v>1</v>
      </c>
      <c r="I17" s="2019" t="s">
        <v>1</v>
      </c>
      <c r="J17" s="2020">
        <v>0</v>
      </c>
      <c r="K17" s="2020">
        <v>0</v>
      </c>
      <c r="L17" s="2017">
        <v>0</v>
      </c>
      <c r="M17" s="2017">
        <v>0</v>
      </c>
    </row>
    <row r="18" spans="1:13" ht="18.75">
      <c r="A18" s="2017">
        <v>13</v>
      </c>
      <c r="B18" s="2018" t="s">
        <v>391</v>
      </c>
      <c r="C18" s="2018" t="s">
        <v>1023</v>
      </c>
      <c r="D18" s="2017">
        <v>1</v>
      </c>
      <c r="E18" s="2018" t="s">
        <v>391</v>
      </c>
      <c r="F18" s="2018" t="s">
        <v>1023</v>
      </c>
      <c r="G18" s="2017">
        <v>1</v>
      </c>
      <c r="H18" s="2019" t="s">
        <v>1</v>
      </c>
      <c r="I18" s="2019" t="s">
        <v>1</v>
      </c>
      <c r="J18" s="2020">
        <v>0</v>
      </c>
      <c r="K18" s="2020">
        <v>0</v>
      </c>
      <c r="L18" s="2017">
        <v>0</v>
      </c>
      <c r="M18" s="2017">
        <v>0</v>
      </c>
    </row>
    <row r="19" spans="1:13" ht="18.75">
      <c r="A19" s="2017">
        <v>14</v>
      </c>
      <c r="B19" s="2018" t="s">
        <v>391</v>
      </c>
      <c r="C19" s="2018" t="s">
        <v>1024</v>
      </c>
      <c r="D19" s="2017">
        <v>1</v>
      </c>
      <c r="E19" s="2018" t="s">
        <v>391</v>
      </c>
      <c r="F19" s="2018" t="s">
        <v>1024</v>
      </c>
      <c r="G19" s="2017">
        <v>1</v>
      </c>
      <c r="H19" s="2019" t="s">
        <v>1</v>
      </c>
      <c r="I19" s="2019" t="s">
        <v>1</v>
      </c>
      <c r="J19" s="2020">
        <v>0</v>
      </c>
      <c r="K19" s="2020">
        <v>0</v>
      </c>
      <c r="L19" s="2017">
        <v>0</v>
      </c>
      <c r="M19" s="2017">
        <v>0</v>
      </c>
    </row>
    <row r="20" spans="1:13" ht="18.75">
      <c r="A20" s="2021">
        <v>15</v>
      </c>
      <c r="B20" s="2018" t="s">
        <v>391</v>
      </c>
      <c r="C20" s="2018" t="s">
        <v>1023</v>
      </c>
      <c r="D20" s="2021">
        <v>1</v>
      </c>
      <c r="E20" s="2019" t="s">
        <v>1</v>
      </c>
      <c r="F20" s="2019" t="s">
        <v>1</v>
      </c>
      <c r="G20" s="2021">
        <v>0</v>
      </c>
      <c r="H20" s="2018" t="s">
        <v>391</v>
      </c>
      <c r="I20" s="2018" t="s">
        <v>1023</v>
      </c>
      <c r="J20" s="2022">
        <v>1</v>
      </c>
      <c r="K20" s="2023">
        <v>42506</v>
      </c>
      <c r="L20" s="2021" t="s">
        <v>1048</v>
      </c>
      <c r="M20" s="2024" t="s">
        <v>1049</v>
      </c>
    </row>
    <row r="21" spans="1:13" ht="18.75">
      <c r="A21" s="2021">
        <v>16</v>
      </c>
      <c r="B21" s="2018" t="s">
        <v>391</v>
      </c>
      <c r="C21" s="2018" t="s">
        <v>1027</v>
      </c>
      <c r="D21" s="2021">
        <v>1</v>
      </c>
      <c r="E21" s="2019" t="s">
        <v>1</v>
      </c>
      <c r="F21" s="2019" t="s">
        <v>1</v>
      </c>
      <c r="G21" s="2021">
        <v>0</v>
      </c>
      <c r="H21" s="2018" t="s">
        <v>391</v>
      </c>
      <c r="I21" s="2018" t="s">
        <v>1027</v>
      </c>
      <c r="J21" s="2022">
        <v>1</v>
      </c>
      <c r="K21" s="2023">
        <v>42214</v>
      </c>
      <c r="L21" s="2021" t="s">
        <v>1048</v>
      </c>
      <c r="M21" s="2024" t="s">
        <v>416</v>
      </c>
    </row>
    <row r="22" spans="1:13" ht="18.75">
      <c r="A22" s="2021">
        <v>17</v>
      </c>
      <c r="B22" s="2018" t="s">
        <v>391</v>
      </c>
      <c r="C22" s="2018" t="s">
        <v>1028</v>
      </c>
      <c r="D22" s="2021">
        <v>1</v>
      </c>
      <c r="E22" s="2019" t="s">
        <v>1</v>
      </c>
      <c r="F22" s="2019" t="s">
        <v>1</v>
      </c>
      <c r="G22" s="2021">
        <v>0</v>
      </c>
      <c r="H22" s="2018" t="s">
        <v>391</v>
      </c>
      <c r="I22" s="2018" t="s">
        <v>1028</v>
      </c>
      <c r="J22" s="2022">
        <v>1</v>
      </c>
      <c r="K22" s="2023">
        <v>41441</v>
      </c>
      <c r="L22" s="2021" t="s">
        <v>1048</v>
      </c>
      <c r="M22" s="2024" t="s">
        <v>1050</v>
      </c>
    </row>
    <row r="23" spans="1:13" ht="18.75">
      <c r="A23" s="2021">
        <v>18</v>
      </c>
      <c r="B23" s="2018" t="s">
        <v>391</v>
      </c>
      <c r="C23" s="2018" t="s">
        <v>779</v>
      </c>
      <c r="D23" s="2021">
        <v>1</v>
      </c>
      <c r="E23" s="2019" t="s">
        <v>1</v>
      </c>
      <c r="F23" s="2019" t="s">
        <v>1</v>
      </c>
      <c r="G23" s="2021">
        <v>0</v>
      </c>
      <c r="H23" s="2018" t="s">
        <v>391</v>
      </c>
      <c r="I23" s="2018" t="s">
        <v>779</v>
      </c>
      <c r="J23" s="2022">
        <v>1</v>
      </c>
      <c r="K23" s="2023">
        <v>42130</v>
      </c>
      <c r="L23" s="2021" t="s">
        <v>1048</v>
      </c>
      <c r="M23" s="2024" t="s">
        <v>1051</v>
      </c>
    </row>
    <row r="24" spans="1:13" ht="18.75">
      <c r="A24" s="2021">
        <v>19</v>
      </c>
      <c r="B24" s="2018" t="s">
        <v>391</v>
      </c>
      <c r="C24" s="2018" t="s">
        <v>779</v>
      </c>
      <c r="D24" s="2021">
        <v>1</v>
      </c>
      <c r="E24" s="2019" t="s">
        <v>1</v>
      </c>
      <c r="F24" s="2019" t="s">
        <v>1</v>
      </c>
      <c r="G24" s="2021">
        <v>0</v>
      </c>
      <c r="H24" s="2018" t="s">
        <v>391</v>
      </c>
      <c r="I24" s="2018" t="s">
        <v>779</v>
      </c>
      <c r="J24" s="2022">
        <v>1</v>
      </c>
      <c r="K24" s="2023" t="s">
        <v>1</v>
      </c>
      <c r="L24" s="2021" t="s">
        <v>1052</v>
      </c>
      <c r="M24" s="2025" t="s">
        <v>1053</v>
      </c>
    </row>
    <row r="25" spans="1:13" ht="18.75">
      <c r="A25" s="2017">
        <v>20</v>
      </c>
      <c r="B25" s="2018" t="s">
        <v>426</v>
      </c>
      <c r="C25" s="2018" t="s">
        <v>1022</v>
      </c>
      <c r="D25" s="2017">
        <v>1</v>
      </c>
      <c r="E25" s="2018" t="s">
        <v>426</v>
      </c>
      <c r="F25" s="2018" t="s">
        <v>1022</v>
      </c>
      <c r="G25" s="2017">
        <v>1</v>
      </c>
      <c r="H25" s="2019" t="s">
        <v>1</v>
      </c>
      <c r="I25" s="2019" t="s">
        <v>1</v>
      </c>
      <c r="J25" s="2020">
        <v>0</v>
      </c>
      <c r="K25" s="2020">
        <v>0</v>
      </c>
      <c r="L25" s="2017">
        <v>0</v>
      </c>
      <c r="M25" s="2017">
        <v>0</v>
      </c>
    </row>
    <row r="26" spans="1:13" ht="18.75">
      <c r="A26" s="2017">
        <v>21</v>
      </c>
      <c r="B26" s="2018" t="s">
        <v>426</v>
      </c>
      <c r="C26" s="2018" t="s">
        <v>1019</v>
      </c>
      <c r="D26" s="2017">
        <v>1</v>
      </c>
      <c r="E26" s="2018" t="s">
        <v>426</v>
      </c>
      <c r="F26" s="2018" t="s">
        <v>1019</v>
      </c>
      <c r="G26" s="2017">
        <v>1</v>
      </c>
      <c r="H26" s="2019" t="s">
        <v>1</v>
      </c>
      <c r="I26" s="2019" t="s">
        <v>1</v>
      </c>
      <c r="J26" s="2020">
        <v>0</v>
      </c>
      <c r="K26" s="2020">
        <v>0</v>
      </c>
      <c r="L26" s="2017">
        <v>0</v>
      </c>
      <c r="M26" s="2017">
        <v>0</v>
      </c>
    </row>
    <row r="27" spans="1:13" ht="18.75">
      <c r="A27" s="2017">
        <v>22</v>
      </c>
      <c r="B27" s="2018" t="s">
        <v>426</v>
      </c>
      <c r="C27" s="2018" t="s">
        <v>1020</v>
      </c>
      <c r="D27" s="2017">
        <v>1</v>
      </c>
      <c r="E27" s="2018" t="s">
        <v>426</v>
      </c>
      <c r="F27" s="2018" t="s">
        <v>1020</v>
      </c>
      <c r="G27" s="2017">
        <v>1</v>
      </c>
      <c r="H27" s="2019" t="s">
        <v>1</v>
      </c>
      <c r="I27" s="2019" t="s">
        <v>1</v>
      </c>
      <c r="J27" s="2020">
        <v>0</v>
      </c>
      <c r="K27" s="2020">
        <v>0</v>
      </c>
      <c r="L27" s="2017">
        <v>0</v>
      </c>
      <c r="M27" s="2017">
        <v>0</v>
      </c>
    </row>
    <row r="28" spans="1:13" ht="18.75">
      <c r="A28" s="2017">
        <v>23</v>
      </c>
      <c r="B28" s="2018" t="s">
        <v>426</v>
      </c>
      <c r="C28" s="2018" t="s">
        <v>1023</v>
      </c>
      <c r="D28" s="2017">
        <v>1</v>
      </c>
      <c r="E28" s="2018" t="s">
        <v>426</v>
      </c>
      <c r="F28" s="2018" t="s">
        <v>1023</v>
      </c>
      <c r="G28" s="2017">
        <v>1</v>
      </c>
      <c r="H28" s="2019" t="s">
        <v>1</v>
      </c>
      <c r="I28" s="2019" t="s">
        <v>1</v>
      </c>
      <c r="J28" s="2020">
        <v>0</v>
      </c>
      <c r="K28" s="2020">
        <v>0</v>
      </c>
      <c r="L28" s="2017">
        <v>0</v>
      </c>
      <c r="M28" s="2017">
        <v>0</v>
      </c>
    </row>
    <row r="29" spans="1:13" ht="31.5">
      <c r="A29" s="2021">
        <v>24</v>
      </c>
      <c r="B29" s="2018" t="s">
        <v>426</v>
      </c>
      <c r="C29" s="2018" t="s">
        <v>1020</v>
      </c>
      <c r="D29" s="2021">
        <v>1</v>
      </c>
      <c r="E29" s="2019" t="s">
        <v>1</v>
      </c>
      <c r="F29" s="2019" t="s">
        <v>1</v>
      </c>
      <c r="G29" s="2021">
        <v>0</v>
      </c>
      <c r="H29" s="2018" t="s">
        <v>426</v>
      </c>
      <c r="I29" s="2018" t="s">
        <v>1020</v>
      </c>
      <c r="J29" s="2022">
        <v>1</v>
      </c>
      <c r="K29" s="2023">
        <v>42577</v>
      </c>
      <c r="L29" s="2021" t="s">
        <v>1048</v>
      </c>
      <c r="M29" s="2024" t="s">
        <v>1054</v>
      </c>
    </row>
    <row r="30" spans="1:13" ht="18.75">
      <c r="A30" s="2021">
        <v>25</v>
      </c>
      <c r="B30" s="2018" t="s">
        <v>426</v>
      </c>
      <c r="C30" s="2018" t="s">
        <v>1029</v>
      </c>
      <c r="D30" s="2021">
        <v>1</v>
      </c>
      <c r="E30" s="2019" t="s">
        <v>1</v>
      </c>
      <c r="F30" s="2019" t="s">
        <v>1</v>
      </c>
      <c r="G30" s="2021">
        <v>0</v>
      </c>
      <c r="H30" s="2018" t="s">
        <v>426</v>
      </c>
      <c r="I30" s="2018" t="s">
        <v>1029</v>
      </c>
      <c r="J30" s="2022">
        <v>1</v>
      </c>
      <c r="K30" s="2023">
        <v>42480</v>
      </c>
      <c r="L30" s="2021" t="s">
        <v>1048</v>
      </c>
      <c r="M30" s="2024" t="s">
        <v>1055</v>
      </c>
    </row>
    <row r="31" spans="1:13" ht="18.75">
      <c r="A31" s="2021">
        <v>26</v>
      </c>
      <c r="B31" s="2018" t="s">
        <v>426</v>
      </c>
      <c r="C31" s="2018" t="s">
        <v>1030</v>
      </c>
      <c r="D31" s="2021">
        <v>1</v>
      </c>
      <c r="E31" s="2019" t="s">
        <v>1</v>
      </c>
      <c r="F31" s="2019" t="s">
        <v>1</v>
      </c>
      <c r="G31" s="2021">
        <v>0</v>
      </c>
      <c r="H31" s="2018" t="s">
        <v>426</v>
      </c>
      <c r="I31" s="2018" t="s">
        <v>1030</v>
      </c>
      <c r="J31" s="2022">
        <v>1</v>
      </c>
      <c r="K31" s="2022" t="s">
        <v>1</v>
      </c>
      <c r="L31" s="2021" t="s">
        <v>1056</v>
      </c>
      <c r="M31" s="2024" t="s">
        <v>1057</v>
      </c>
    </row>
    <row r="32" spans="1:13" ht="18.75">
      <c r="A32" s="2021">
        <v>27</v>
      </c>
      <c r="B32" s="2018" t="s">
        <v>426</v>
      </c>
      <c r="C32" s="2018" t="s">
        <v>1031</v>
      </c>
      <c r="D32" s="2021">
        <v>1</v>
      </c>
      <c r="E32" s="2019" t="s">
        <v>1</v>
      </c>
      <c r="F32" s="2019" t="s">
        <v>1</v>
      </c>
      <c r="G32" s="2021">
        <v>0</v>
      </c>
      <c r="H32" s="2018" t="s">
        <v>426</v>
      </c>
      <c r="I32" s="2018" t="s">
        <v>1031</v>
      </c>
      <c r="J32" s="2022">
        <v>1</v>
      </c>
      <c r="K32" s="2026">
        <v>42461</v>
      </c>
      <c r="L32" s="2017" t="s">
        <v>1058</v>
      </c>
      <c r="M32" s="2017" t="s">
        <v>1</v>
      </c>
    </row>
    <row r="33" spans="1:13" ht="18.75">
      <c r="A33" s="2017">
        <v>28</v>
      </c>
      <c r="B33" s="2018" t="s">
        <v>428</v>
      </c>
      <c r="C33" s="2019" t="s">
        <v>1</v>
      </c>
      <c r="D33" s="2017">
        <v>1</v>
      </c>
      <c r="E33" s="2018" t="s">
        <v>428</v>
      </c>
      <c r="F33" s="2019" t="s">
        <v>1</v>
      </c>
      <c r="G33" s="2017">
        <v>1</v>
      </c>
      <c r="H33" s="2019" t="s">
        <v>1</v>
      </c>
      <c r="I33" s="2019" t="s">
        <v>1</v>
      </c>
      <c r="J33" s="2020">
        <v>0</v>
      </c>
      <c r="K33" s="2020">
        <v>0</v>
      </c>
      <c r="L33" s="2017">
        <v>0</v>
      </c>
      <c r="M33" s="2017">
        <v>0</v>
      </c>
    </row>
    <row r="34" spans="1:13" ht="18.75">
      <c r="A34" s="2017">
        <v>29</v>
      </c>
      <c r="B34" s="2018" t="s">
        <v>1032</v>
      </c>
      <c r="C34" s="2019" t="s">
        <v>1</v>
      </c>
      <c r="D34" s="2017">
        <v>1</v>
      </c>
      <c r="E34" s="2019" t="s">
        <v>1</v>
      </c>
      <c r="F34" s="2019" t="s">
        <v>1</v>
      </c>
      <c r="G34" s="2017">
        <v>0</v>
      </c>
      <c r="H34" s="2018" t="s">
        <v>1032</v>
      </c>
      <c r="I34" s="2019" t="s">
        <v>1</v>
      </c>
      <c r="J34" s="2020">
        <v>1</v>
      </c>
      <c r="K34" s="2026">
        <v>42461</v>
      </c>
      <c r="L34" s="2017" t="s">
        <v>1058</v>
      </c>
      <c r="M34" s="2017" t="s">
        <v>1</v>
      </c>
    </row>
    <row r="35" spans="1:13" ht="18.75">
      <c r="A35" s="2017">
        <v>30</v>
      </c>
      <c r="B35" s="2018" t="s">
        <v>430</v>
      </c>
      <c r="C35" s="2019" t="s">
        <v>1</v>
      </c>
      <c r="D35" s="2017">
        <v>1</v>
      </c>
      <c r="E35" s="2018" t="s">
        <v>430</v>
      </c>
      <c r="F35" s="2019" t="s">
        <v>1</v>
      </c>
      <c r="G35" s="2017">
        <v>1</v>
      </c>
      <c r="H35" s="2019" t="s">
        <v>1</v>
      </c>
      <c r="I35" s="2019" t="s">
        <v>1</v>
      </c>
      <c r="J35" s="2020">
        <v>0</v>
      </c>
      <c r="K35" s="2020">
        <v>0</v>
      </c>
      <c r="L35" s="2017">
        <v>0</v>
      </c>
      <c r="M35" s="2017">
        <v>0</v>
      </c>
    </row>
    <row r="36" spans="1:13" ht="18.75">
      <c r="A36" s="2017">
        <v>31</v>
      </c>
      <c r="B36" s="2018" t="s">
        <v>430</v>
      </c>
      <c r="C36" s="2019" t="s">
        <v>1</v>
      </c>
      <c r="D36" s="2017">
        <v>1</v>
      </c>
      <c r="E36" s="2018" t="s">
        <v>430</v>
      </c>
      <c r="F36" s="2019" t="s">
        <v>1</v>
      </c>
      <c r="G36" s="2017">
        <v>1</v>
      </c>
      <c r="H36" s="2019" t="s">
        <v>1</v>
      </c>
      <c r="I36" s="2019" t="s">
        <v>1</v>
      </c>
      <c r="J36" s="2020">
        <v>0</v>
      </c>
      <c r="K36" s="2020">
        <v>0</v>
      </c>
      <c r="L36" s="2017">
        <v>0</v>
      </c>
      <c r="M36" s="2017">
        <v>0</v>
      </c>
    </row>
    <row r="37" spans="1:13" ht="18.75">
      <c r="A37" s="2021">
        <v>32</v>
      </c>
      <c r="B37" s="2018" t="s">
        <v>430</v>
      </c>
      <c r="C37" s="2019" t="s">
        <v>1</v>
      </c>
      <c r="D37" s="2021">
        <v>1</v>
      </c>
      <c r="E37" s="2019" t="s">
        <v>1</v>
      </c>
      <c r="F37" s="2019" t="s">
        <v>1</v>
      </c>
      <c r="G37" s="2021">
        <v>0</v>
      </c>
      <c r="H37" s="2018" t="s">
        <v>430</v>
      </c>
      <c r="I37" s="2019" t="s">
        <v>1</v>
      </c>
      <c r="J37" s="2022">
        <v>1</v>
      </c>
      <c r="K37" s="2022" t="s">
        <v>1</v>
      </c>
      <c r="L37" s="2021" t="s">
        <v>1048</v>
      </c>
      <c r="M37" s="2027" t="s">
        <v>1059</v>
      </c>
    </row>
    <row r="38" spans="1:13" ht="18.75">
      <c r="A38" s="2017">
        <v>33</v>
      </c>
      <c r="B38" s="2018" t="s">
        <v>1035</v>
      </c>
      <c r="C38" s="2019" t="s">
        <v>1</v>
      </c>
      <c r="D38" s="2017">
        <v>1</v>
      </c>
      <c r="E38" s="2018" t="s">
        <v>1035</v>
      </c>
      <c r="F38" s="2019" t="s">
        <v>1</v>
      </c>
      <c r="G38" s="2017">
        <v>1</v>
      </c>
      <c r="H38" s="2019" t="s">
        <v>1</v>
      </c>
      <c r="I38" s="2019" t="s">
        <v>1</v>
      </c>
      <c r="J38" s="2020">
        <v>0</v>
      </c>
      <c r="K38" s="2020">
        <v>0</v>
      </c>
      <c r="L38" s="2017">
        <v>0</v>
      </c>
      <c r="M38" s="2017">
        <v>0</v>
      </c>
    </row>
    <row r="39" spans="1:13" ht="18.75">
      <c r="A39" s="2021">
        <v>34</v>
      </c>
      <c r="B39" s="2018" t="s">
        <v>1036</v>
      </c>
      <c r="C39" s="2019" t="s">
        <v>1</v>
      </c>
      <c r="D39" s="2021">
        <v>1</v>
      </c>
      <c r="E39" s="2019" t="s">
        <v>1</v>
      </c>
      <c r="F39" s="2019" t="s">
        <v>1</v>
      </c>
      <c r="G39" s="2021">
        <v>0</v>
      </c>
      <c r="H39" s="2018" t="s">
        <v>1036</v>
      </c>
      <c r="I39" s="2019" t="s">
        <v>1</v>
      </c>
      <c r="J39" s="2022">
        <v>1</v>
      </c>
      <c r="K39" s="2023">
        <v>41457</v>
      </c>
      <c r="L39" s="2021" t="s">
        <v>1052</v>
      </c>
      <c r="M39" s="2027" t="s">
        <v>1060</v>
      </c>
    </row>
    <row r="40" spans="1:13" ht="28.5" customHeight="1">
      <c r="A40" s="2021">
        <v>35</v>
      </c>
      <c r="B40" s="2018" t="s">
        <v>1037</v>
      </c>
      <c r="C40" s="2019" t="s">
        <v>1</v>
      </c>
      <c r="D40" s="2021">
        <v>1</v>
      </c>
      <c r="E40" s="2019" t="s">
        <v>1</v>
      </c>
      <c r="F40" s="2019" t="s">
        <v>1</v>
      </c>
      <c r="G40" s="2021">
        <v>0</v>
      </c>
      <c r="H40" s="2018" t="s">
        <v>1037</v>
      </c>
      <c r="I40" s="2019" t="s">
        <v>1</v>
      </c>
      <c r="J40" s="2022">
        <v>1</v>
      </c>
      <c r="K40" s="2028" t="s">
        <v>1061</v>
      </c>
      <c r="L40" s="2021" t="s">
        <v>1048</v>
      </c>
      <c r="M40" s="2027" t="s">
        <v>1062</v>
      </c>
    </row>
    <row r="41" spans="1:13" ht="18.75">
      <c r="A41" s="2017">
        <v>36</v>
      </c>
      <c r="B41" s="2018" t="s">
        <v>1038</v>
      </c>
      <c r="C41" s="2019" t="s">
        <v>1</v>
      </c>
      <c r="D41" s="2017">
        <v>1</v>
      </c>
      <c r="E41" s="2018" t="s">
        <v>1038</v>
      </c>
      <c r="F41" s="2019" t="s">
        <v>1</v>
      </c>
      <c r="G41" s="2017">
        <v>1</v>
      </c>
      <c r="H41" s="2019" t="s">
        <v>1</v>
      </c>
      <c r="I41" s="2019" t="s">
        <v>1</v>
      </c>
      <c r="J41" s="2020">
        <v>0</v>
      </c>
      <c r="K41" s="2020">
        <v>0</v>
      </c>
      <c r="L41" s="2017">
        <v>0</v>
      </c>
      <c r="M41" s="2017">
        <v>0</v>
      </c>
    </row>
    <row r="42" spans="1:13" ht="18.75">
      <c r="A42" s="2017">
        <v>37</v>
      </c>
      <c r="B42" s="2018" t="s">
        <v>1039</v>
      </c>
      <c r="C42" s="2019" t="s">
        <v>1</v>
      </c>
      <c r="D42" s="2017">
        <v>1</v>
      </c>
      <c r="E42" s="2018" t="s">
        <v>1039</v>
      </c>
      <c r="F42" s="2019" t="s">
        <v>1</v>
      </c>
      <c r="G42" s="2017">
        <v>1</v>
      </c>
      <c r="H42" s="2019" t="s">
        <v>1</v>
      </c>
      <c r="I42" s="2019" t="s">
        <v>1</v>
      </c>
      <c r="J42" s="2020">
        <v>0</v>
      </c>
      <c r="K42" s="2020">
        <v>0</v>
      </c>
      <c r="L42" s="2017">
        <v>0</v>
      </c>
      <c r="M42" s="2017">
        <v>0</v>
      </c>
    </row>
    <row r="43" spans="1:13" ht="18.75">
      <c r="A43" s="2017">
        <v>38</v>
      </c>
      <c r="B43" s="2018" t="s">
        <v>1039</v>
      </c>
      <c r="C43" s="2019" t="s">
        <v>1</v>
      </c>
      <c r="D43" s="2017">
        <v>1</v>
      </c>
      <c r="E43" s="2019" t="s">
        <v>1</v>
      </c>
      <c r="F43" s="2019" t="s">
        <v>1</v>
      </c>
      <c r="G43" s="2017">
        <v>0</v>
      </c>
      <c r="H43" s="2018" t="s">
        <v>1039</v>
      </c>
      <c r="I43" s="2019" t="s">
        <v>1</v>
      </c>
      <c r="J43" s="2020">
        <v>1</v>
      </c>
      <c r="K43" s="2026">
        <v>42188</v>
      </c>
      <c r="L43" s="2021" t="s">
        <v>1056</v>
      </c>
      <c r="M43" s="2027" t="s">
        <v>1063</v>
      </c>
    </row>
    <row r="44" spans="1:13" ht="18.75">
      <c r="A44" s="2017">
        <v>39</v>
      </c>
      <c r="B44" s="2018" t="s">
        <v>432</v>
      </c>
      <c r="C44" s="2019" t="s">
        <v>1</v>
      </c>
      <c r="D44" s="2017">
        <v>1</v>
      </c>
      <c r="E44" s="2018" t="s">
        <v>432</v>
      </c>
      <c r="F44" s="2019" t="s">
        <v>1</v>
      </c>
      <c r="G44" s="2017">
        <v>1</v>
      </c>
      <c r="H44" s="2019" t="s">
        <v>1</v>
      </c>
      <c r="I44" s="2019" t="s">
        <v>1</v>
      </c>
      <c r="J44" s="2020">
        <v>0</v>
      </c>
      <c r="K44" s="2020">
        <v>0</v>
      </c>
      <c r="L44" s="2017">
        <v>0</v>
      </c>
      <c r="M44" s="2017">
        <v>0</v>
      </c>
    </row>
    <row r="45" spans="1:13" ht="18.75">
      <c r="A45" s="2017">
        <v>40</v>
      </c>
      <c r="B45" s="2018" t="s">
        <v>432</v>
      </c>
      <c r="C45" s="2019" t="s">
        <v>1</v>
      </c>
      <c r="D45" s="2017">
        <v>1</v>
      </c>
      <c r="E45" s="2018" t="s">
        <v>432</v>
      </c>
      <c r="F45" s="2019" t="s">
        <v>1</v>
      </c>
      <c r="G45" s="2017">
        <v>1</v>
      </c>
      <c r="H45" s="2019" t="s">
        <v>1</v>
      </c>
      <c r="I45" s="2019" t="s">
        <v>1</v>
      </c>
      <c r="J45" s="2020">
        <v>0</v>
      </c>
      <c r="K45" s="2020">
        <v>0</v>
      </c>
      <c r="L45" s="2017">
        <v>0</v>
      </c>
      <c r="M45" s="2017">
        <v>0</v>
      </c>
    </row>
    <row r="46" spans="1:13" ht="18.75">
      <c r="A46" s="2021">
        <v>41</v>
      </c>
      <c r="B46" s="2018" t="s">
        <v>432</v>
      </c>
      <c r="C46" s="2019" t="s">
        <v>1</v>
      </c>
      <c r="D46" s="2021">
        <v>1</v>
      </c>
      <c r="E46" s="2019" t="s">
        <v>1</v>
      </c>
      <c r="F46" s="2019" t="s">
        <v>1</v>
      </c>
      <c r="G46" s="2021">
        <v>0</v>
      </c>
      <c r="H46" s="2018" t="s">
        <v>432</v>
      </c>
      <c r="I46" s="2019" t="s">
        <v>1</v>
      </c>
      <c r="J46" s="2022">
        <v>1</v>
      </c>
      <c r="K46" s="2023">
        <v>41463</v>
      </c>
      <c r="L46" s="2021" t="s">
        <v>1064</v>
      </c>
      <c r="M46" s="2027" t="s">
        <v>1065</v>
      </c>
    </row>
    <row r="47" spans="1:13" ht="20.25">
      <c r="A47" s="2021"/>
      <c r="B47" s="2021" t="s">
        <v>12</v>
      </c>
      <c r="C47" s="2021"/>
      <c r="D47" s="2029">
        <f>SUM(D6:D46)</f>
        <v>41</v>
      </c>
      <c r="E47" s="2029"/>
      <c r="F47" s="2029"/>
      <c r="G47" s="2029">
        <f>SUM(G6:G46)</f>
        <v>26</v>
      </c>
      <c r="H47" s="2029"/>
      <c r="I47" s="2029"/>
      <c r="J47" s="1967">
        <f>SUM(J6:J46)</f>
        <v>15</v>
      </c>
      <c r="K47" s="1966">
        <v>0</v>
      </c>
      <c r="L47" s="2030">
        <v>0</v>
      </c>
      <c r="M47" s="2030">
        <v>0</v>
      </c>
    </row>
    <row r="48" spans="1:13">
      <c r="A48" s="931"/>
      <c r="B48" s="931"/>
      <c r="C48" s="931"/>
      <c r="D48" s="931"/>
      <c r="E48" s="931"/>
      <c r="F48" s="931"/>
      <c r="G48" s="931"/>
      <c r="H48" s="931"/>
      <c r="I48" s="931"/>
      <c r="J48" s="931"/>
      <c r="K48" s="931"/>
      <c r="L48" s="931"/>
      <c r="M48" s="931"/>
    </row>
    <row r="49" spans="1:13">
      <c r="A49" s="931"/>
      <c r="B49" s="931"/>
      <c r="C49" s="931"/>
      <c r="D49" s="931"/>
      <c r="E49" s="931"/>
      <c r="F49" s="931"/>
      <c r="G49" s="931"/>
      <c r="H49" s="931"/>
      <c r="I49" s="931"/>
      <c r="J49" s="931"/>
      <c r="K49" s="931"/>
      <c r="L49" s="931"/>
      <c r="M49" s="931"/>
    </row>
    <row r="50" spans="1:13">
      <c r="A50" s="931"/>
      <c r="B50" s="931"/>
      <c r="C50" s="931"/>
      <c r="D50" s="931"/>
      <c r="E50" s="931"/>
      <c r="F50" s="931"/>
      <c r="G50" s="931"/>
      <c r="H50" s="931"/>
      <c r="I50" s="931"/>
      <c r="J50" s="931"/>
      <c r="K50" s="931"/>
      <c r="L50" s="931"/>
      <c r="M50" s="931"/>
    </row>
  </sheetData>
  <sheetProtection sheet="1" formatCells="0" formatColumns="0" formatRows="0" insertColumns="0" insertRows="0" insertHyperlinks="0" deleteColumns="0" deleteRows="0" selectLockedCells="1" sort="0" autoFilter="0" pivotTables="0"/>
  <mergeCells count="10">
    <mergeCell ref="A1:M1"/>
    <mergeCell ref="A2:M2"/>
    <mergeCell ref="F3:G3"/>
    <mergeCell ref="K4:K5"/>
    <mergeCell ref="L4:L5"/>
    <mergeCell ref="M4:M5"/>
    <mergeCell ref="A4:A5"/>
    <mergeCell ref="B4:D4"/>
    <mergeCell ref="E4:G4"/>
    <mergeCell ref="H4:J4"/>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19.xml><?xml version="1.0" encoding="utf-8"?>
<worksheet xmlns="http://schemas.openxmlformats.org/spreadsheetml/2006/main" xmlns:r="http://schemas.openxmlformats.org/officeDocument/2006/relationships">
  <sheetPr>
    <tabColor rgb="FF7030A0"/>
  </sheetPr>
  <dimension ref="A6:K20"/>
  <sheetViews>
    <sheetView workbookViewId="0">
      <selection activeCell="F20" sqref="F20:K20"/>
    </sheetView>
  </sheetViews>
  <sheetFormatPr defaultColWidth="9.140625" defaultRowHeight="14.25"/>
  <cols>
    <col min="1" max="6" width="9.140625" style="5"/>
    <col min="7" max="7" width="9.140625" style="5" customWidth="1"/>
    <col min="8" max="16384" width="9.140625" style="5"/>
  </cols>
  <sheetData>
    <row r="6" spans="1:11" ht="27" customHeight="1">
      <c r="A6" s="3234" t="s">
        <v>2004</v>
      </c>
      <c r="B6" s="3234"/>
      <c r="C6" s="3234"/>
      <c r="D6" s="3234"/>
      <c r="E6" s="3234"/>
      <c r="F6" s="3234"/>
      <c r="G6" s="3234"/>
      <c r="H6" s="3234"/>
      <c r="I6" s="3234"/>
      <c r="J6" s="3234"/>
      <c r="K6" s="3234"/>
    </row>
    <row r="7" spans="1:11" ht="27" customHeight="1">
      <c r="A7" s="3234" t="s">
        <v>2303</v>
      </c>
      <c r="B7" s="3234"/>
      <c r="C7" s="3234"/>
      <c r="D7" s="3234"/>
      <c r="E7" s="3234"/>
      <c r="F7" s="3234"/>
      <c r="G7" s="3234"/>
      <c r="H7" s="3234"/>
      <c r="I7" s="3234"/>
      <c r="J7" s="3234"/>
      <c r="K7" s="3234"/>
    </row>
    <row r="8" spans="1:11" ht="27" customHeight="1">
      <c r="A8" s="3233" t="s">
        <v>2304</v>
      </c>
      <c r="B8" s="3233"/>
      <c r="C8" s="3233"/>
      <c r="D8" s="3233"/>
      <c r="E8" s="3233"/>
      <c r="F8" s="3233"/>
      <c r="G8" s="579" t="s">
        <v>2005</v>
      </c>
      <c r="H8" s="579"/>
      <c r="I8" s="579"/>
      <c r="J8" s="579"/>
      <c r="K8" s="579"/>
    </row>
    <row r="9" spans="1:11" ht="27" customHeight="1">
      <c r="A9" s="579" t="s">
        <v>2006</v>
      </c>
      <c r="B9" s="912">
        <v>27</v>
      </c>
      <c r="C9" s="579"/>
      <c r="D9" s="579"/>
      <c r="E9" s="579"/>
      <c r="F9" s="3234" t="s">
        <v>2007</v>
      </c>
      <c r="G9" s="3234"/>
      <c r="H9" s="3235" t="s">
        <v>2014</v>
      </c>
      <c r="I9" s="3235"/>
      <c r="J9" s="3235"/>
      <c r="K9" s="579"/>
    </row>
    <row r="10" spans="1:11" ht="27" customHeight="1">
      <c r="A10" s="579" t="s">
        <v>2008</v>
      </c>
      <c r="B10" s="579"/>
      <c r="C10" s="579"/>
      <c r="D10" s="579"/>
      <c r="E10" s="579"/>
      <c r="F10" s="579"/>
      <c r="G10" s="579"/>
      <c r="H10" s="579"/>
      <c r="I10" s="579"/>
      <c r="J10" s="579"/>
      <c r="K10" s="579"/>
    </row>
    <row r="11" spans="1:11" ht="27" customHeight="1">
      <c r="A11" s="579" t="s">
        <v>2018</v>
      </c>
      <c r="B11" s="579"/>
      <c r="C11" s="579"/>
      <c r="D11" s="579"/>
      <c r="E11" s="579"/>
      <c r="F11" s="3232" t="s">
        <v>1086</v>
      </c>
      <c r="G11" s="3232"/>
      <c r="H11" s="3232"/>
      <c r="I11" s="3232"/>
      <c r="J11" s="3232"/>
      <c r="K11" s="579"/>
    </row>
    <row r="12" spans="1:11" ht="27" customHeight="1">
      <c r="A12" s="579" t="s">
        <v>2009</v>
      </c>
      <c r="B12" s="579"/>
      <c r="C12" s="579"/>
      <c r="D12" s="3232" t="s">
        <v>2015</v>
      </c>
      <c r="E12" s="3232"/>
      <c r="F12" s="3232"/>
      <c r="G12" s="3232"/>
      <c r="H12" s="579" t="s">
        <v>2010</v>
      </c>
      <c r="I12" s="579"/>
      <c r="J12" s="579"/>
      <c r="K12" s="579"/>
    </row>
    <row r="13" spans="1:11" ht="20.25">
      <c r="A13" s="579" t="s">
        <v>2305</v>
      </c>
      <c r="B13" s="580"/>
      <c r="C13" s="580"/>
      <c r="D13" s="580"/>
      <c r="E13" s="580"/>
      <c r="F13" s="580"/>
      <c r="G13" s="580"/>
      <c r="H13" s="580"/>
      <c r="I13" s="580"/>
      <c r="J13" s="580"/>
      <c r="K13" s="580"/>
    </row>
    <row r="14" spans="1:11" ht="20.25">
      <c r="A14" s="579" t="s">
        <v>2011</v>
      </c>
      <c r="B14" s="580"/>
      <c r="C14" s="580"/>
      <c r="D14" s="580"/>
      <c r="E14" s="580"/>
      <c r="F14" s="3235" t="s">
        <v>2014</v>
      </c>
      <c r="G14" s="3235"/>
      <c r="H14" s="3235"/>
      <c r="I14" s="579" t="s">
        <v>2012</v>
      </c>
      <c r="J14" s="580"/>
      <c r="K14" s="580"/>
    </row>
    <row r="15" spans="1:11" ht="20.25">
      <c r="A15" s="579" t="s">
        <v>2013</v>
      </c>
      <c r="B15" s="580"/>
      <c r="C15" s="3233" t="s">
        <v>2306</v>
      </c>
      <c r="D15" s="3233"/>
      <c r="E15" s="3233"/>
      <c r="F15" s="580"/>
      <c r="G15" s="580"/>
      <c r="H15" s="580"/>
      <c r="I15" s="580"/>
      <c r="J15" s="580"/>
      <c r="K15" s="580"/>
    </row>
    <row r="16" spans="1:11" ht="20.25">
      <c r="A16" s="578"/>
    </row>
    <row r="17" spans="1:11" ht="20.25">
      <c r="A17" s="578"/>
    </row>
    <row r="18" spans="1:11" ht="20.25">
      <c r="A18" s="578"/>
      <c r="F18" s="3234" t="s">
        <v>2016</v>
      </c>
      <c r="G18" s="3234"/>
      <c r="H18" s="3234"/>
      <c r="I18" s="3234"/>
      <c r="J18" s="3234"/>
      <c r="K18" s="3234"/>
    </row>
    <row r="19" spans="1:11" ht="20.25">
      <c r="F19" s="3234" t="s">
        <v>2017</v>
      </c>
      <c r="G19" s="3234"/>
      <c r="H19" s="3234"/>
      <c r="I19" s="3234"/>
      <c r="J19" s="3234"/>
      <c r="K19" s="3234"/>
    </row>
    <row r="20" spans="1:11" ht="20.25">
      <c r="F20" s="3233" t="s">
        <v>2304</v>
      </c>
      <c r="G20" s="3233"/>
      <c r="H20" s="3233"/>
      <c r="I20" s="3233"/>
      <c r="J20" s="3233"/>
      <c r="K20" s="3233"/>
    </row>
  </sheetData>
  <sheetProtection sheet="1" objects="1" scenarios="1" formatCells="0" formatColumns="0" formatRows="0" insertColumns="0" insertRows="0" insertHyperlinks="0" deleteColumns="0" deleteRows="0" selectLockedCells="1" sort="0" autoFilter="0" pivotTables="0"/>
  <mergeCells count="12">
    <mergeCell ref="A6:K6"/>
    <mergeCell ref="A7:K7"/>
    <mergeCell ref="A8:F8"/>
    <mergeCell ref="F9:G9"/>
    <mergeCell ref="H9:J9"/>
    <mergeCell ref="D12:G12"/>
    <mergeCell ref="F11:J11"/>
    <mergeCell ref="F20:K20"/>
    <mergeCell ref="F18:K18"/>
    <mergeCell ref="F19:K19"/>
    <mergeCell ref="C15:E15"/>
    <mergeCell ref="F14:H1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2.xml><?xml version="1.0" encoding="utf-8"?>
<worksheet xmlns="http://schemas.openxmlformats.org/spreadsheetml/2006/main" xmlns:r="http://schemas.openxmlformats.org/officeDocument/2006/relationships">
  <sheetPr>
    <tabColor rgb="FF7030A0"/>
  </sheetPr>
  <dimension ref="A1:K84"/>
  <sheetViews>
    <sheetView workbookViewId="0">
      <selection activeCell="L16" sqref="L16"/>
    </sheetView>
  </sheetViews>
  <sheetFormatPr defaultColWidth="9.140625" defaultRowHeight="14.25"/>
  <cols>
    <col min="1" max="1" width="28.7109375" style="5" customWidth="1"/>
    <col min="2" max="2" width="23.28515625" style="5" customWidth="1"/>
    <col min="3" max="3" width="17.42578125" style="5" customWidth="1"/>
    <col min="4" max="4" width="27" style="5" customWidth="1"/>
    <col min="5" max="5" width="9.140625" style="5" customWidth="1"/>
    <col min="6" max="6" width="37.5703125" style="5" customWidth="1"/>
    <col min="7" max="7" width="14.85546875" style="5" customWidth="1"/>
    <col min="8" max="8" width="0" style="5" hidden="1" customWidth="1"/>
    <col min="9" max="9" width="12.5703125" style="5" hidden="1" customWidth="1"/>
    <col min="10" max="11" width="0" style="5" hidden="1" customWidth="1"/>
    <col min="12" max="12" width="14.28515625" style="5" customWidth="1"/>
    <col min="13" max="16384" width="9.140625" style="5"/>
  </cols>
  <sheetData>
    <row r="1" spans="1:11" ht="18.75">
      <c r="B1" s="2237" t="s">
        <v>1156</v>
      </c>
      <c r="C1" s="2237"/>
      <c r="D1" s="2237"/>
      <c r="E1" s="1349">
        <v>1</v>
      </c>
    </row>
    <row r="2" spans="1:11" ht="18.75">
      <c r="A2" s="2238" t="str">
        <f>MASTER!C1</f>
        <v>ftyk f'k{kk vf/kdkjh</v>
      </c>
      <c r="B2" s="2238"/>
      <c r="C2" s="2238"/>
      <c r="D2" s="2238"/>
      <c r="E2" s="2238"/>
      <c r="F2" s="2238"/>
      <c r="G2" s="2238"/>
      <c r="H2" s="20"/>
    </row>
    <row r="3" spans="1:11" ht="18.75">
      <c r="A3" s="1170" t="str">
        <f>(INDEX(MASTER!V8:V42,MATCH('OTHER DEDUCTION'!E1,MASTER!A8:A42,0)))</f>
        <v>ftf'kizla@cwUnh@laLFkkiu@Qk&amp;7@22&amp;23@</v>
      </c>
      <c r="B3" s="1661"/>
      <c r="D3" s="1151"/>
      <c r="E3" s="1151"/>
      <c r="F3" s="1151"/>
      <c r="G3" s="1158"/>
      <c r="H3" s="20"/>
    </row>
    <row r="4" spans="1:11" ht="12" customHeight="1"/>
    <row r="5" spans="1:11" ht="18.75" customHeight="1">
      <c r="A5" s="2239" t="s">
        <v>30</v>
      </c>
      <c r="B5" s="2240"/>
      <c r="C5" s="2240"/>
      <c r="D5" s="2240"/>
      <c r="E5" s="2240"/>
      <c r="F5" s="2240"/>
      <c r="G5" s="2241"/>
      <c r="H5" s="1350">
        <v>3</v>
      </c>
      <c r="I5" s="1351" t="s">
        <v>3576</v>
      </c>
      <c r="J5" s="1004" t="s">
        <v>2898</v>
      </c>
      <c r="K5" s="1110" t="s">
        <v>1130</v>
      </c>
    </row>
    <row r="6" spans="1:11" ht="20.25">
      <c r="A6" s="1352" t="s">
        <v>3577</v>
      </c>
      <c r="B6" s="2242" t="s">
        <v>3578</v>
      </c>
      <c r="C6" s="2242"/>
      <c r="D6" s="1353" t="s">
        <v>3579</v>
      </c>
      <c r="E6" s="1354" t="s">
        <v>911</v>
      </c>
      <c r="F6" s="1355"/>
      <c r="G6" s="1356" t="s">
        <v>3580</v>
      </c>
      <c r="H6" s="1350">
        <v>4</v>
      </c>
      <c r="I6" s="1351" t="s">
        <v>3581</v>
      </c>
      <c r="J6" s="1357" t="s">
        <v>1179</v>
      </c>
      <c r="K6" s="1358" t="s">
        <v>1131</v>
      </c>
    </row>
    <row r="7" spans="1:11" ht="20.25">
      <c r="A7" s="1359" t="s">
        <v>1003</v>
      </c>
      <c r="B7" s="2243">
        <v>25392</v>
      </c>
      <c r="C7" s="2243"/>
      <c r="D7" s="1360" t="s">
        <v>7</v>
      </c>
      <c r="E7" s="2244" t="s">
        <v>1194</v>
      </c>
      <c r="F7" s="2245"/>
      <c r="G7" s="379" t="s">
        <v>510</v>
      </c>
      <c r="H7" s="1350">
        <v>5</v>
      </c>
      <c r="I7" s="1351" t="s">
        <v>3582</v>
      </c>
      <c r="J7" s="1361" t="s">
        <v>1190</v>
      </c>
      <c r="K7" s="1362" t="s">
        <v>1132</v>
      </c>
    </row>
    <row r="8" spans="1:11" ht="21" customHeight="1">
      <c r="A8" s="1363" t="s">
        <v>3583</v>
      </c>
      <c r="B8" s="2246" t="s">
        <v>3584</v>
      </c>
      <c r="C8" s="2246"/>
      <c r="D8" s="2246"/>
      <c r="E8" s="2246"/>
      <c r="F8" s="1353" t="s">
        <v>3585</v>
      </c>
      <c r="G8" s="1364">
        <v>55500</v>
      </c>
      <c r="H8" s="1350">
        <v>6</v>
      </c>
      <c r="I8" s="1351" t="s">
        <v>3586</v>
      </c>
      <c r="J8" s="1365" t="s">
        <v>1187</v>
      </c>
      <c r="K8" s="1362" t="s">
        <v>1133</v>
      </c>
    </row>
    <row r="9" spans="1:11" ht="20.25">
      <c r="A9" s="1360" t="s">
        <v>3587</v>
      </c>
      <c r="B9" s="2242" t="s">
        <v>416</v>
      </c>
      <c r="C9" s="2242"/>
      <c r="D9" s="1360" t="s">
        <v>3588</v>
      </c>
      <c r="E9" s="1366" t="s">
        <v>3589</v>
      </c>
      <c r="F9" s="1367" t="s">
        <v>3590</v>
      </c>
      <c r="G9" s="1368">
        <v>8</v>
      </c>
      <c r="H9" s="1350">
        <v>7</v>
      </c>
      <c r="I9" s="1351" t="s">
        <v>3589</v>
      </c>
      <c r="J9" s="1361" t="s">
        <v>910</v>
      </c>
      <c r="K9" s="1362" t="s">
        <v>1134</v>
      </c>
    </row>
    <row r="10" spans="1:11" ht="20.25">
      <c r="A10" s="1360" t="s">
        <v>3591</v>
      </c>
      <c r="B10" s="1369" t="s">
        <v>1663</v>
      </c>
      <c r="C10" s="1369"/>
      <c r="D10" s="2247" t="s">
        <v>3592</v>
      </c>
      <c r="E10" s="2247"/>
      <c r="F10" s="2247"/>
      <c r="G10" s="1370" t="s">
        <v>3593</v>
      </c>
      <c r="H10" s="1350">
        <v>8</v>
      </c>
      <c r="I10" s="139"/>
      <c r="J10" s="1365" t="s">
        <v>1191</v>
      </c>
      <c r="K10" s="1362" t="s">
        <v>1135</v>
      </c>
    </row>
    <row r="11" spans="1:11" ht="20.25" customHeight="1">
      <c r="A11" s="1360" t="s">
        <v>396</v>
      </c>
      <c r="B11" s="2248">
        <v>510603132421111</v>
      </c>
      <c r="C11" s="2248"/>
      <c r="D11" s="1353" t="s">
        <v>3594</v>
      </c>
      <c r="E11" s="1660" t="s">
        <v>3595</v>
      </c>
      <c r="F11" s="1371" t="s">
        <v>3596</v>
      </c>
      <c r="G11" s="1364">
        <v>563265</v>
      </c>
      <c r="H11" s="1350">
        <v>9</v>
      </c>
      <c r="I11" s="1351" t="s">
        <v>3593</v>
      </c>
      <c r="J11" s="1361" t="s">
        <v>1192</v>
      </c>
      <c r="K11" s="1362" t="s">
        <v>1136</v>
      </c>
    </row>
    <row r="12" spans="1:11" ht="21" customHeight="1">
      <c r="A12" s="1363" t="s">
        <v>3597</v>
      </c>
      <c r="B12" s="2249">
        <v>570605</v>
      </c>
      <c r="C12" s="2250"/>
      <c r="D12" s="1372" t="s">
        <v>3598</v>
      </c>
      <c r="E12" s="2251">
        <v>8209921634</v>
      </c>
      <c r="F12" s="2252"/>
      <c r="G12" s="2252"/>
      <c r="H12" s="1350">
        <v>10</v>
      </c>
      <c r="I12" s="1351" t="s">
        <v>3595</v>
      </c>
      <c r="J12" s="1365" t="s">
        <v>1193</v>
      </c>
      <c r="K12" s="1362" t="s">
        <v>1137</v>
      </c>
    </row>
    <row r="13" spans="1:11" ht="20.25">
      <c r="A13" s="2253" t="s">
        <v>3599</v>
      </c>
      <c r="B13" s="2254"/>
      <c r="C13" s="1370" t="s">
        <v>3593</v>
      </c>
      <c r="D13" s="2255" t="s">
        <v>3600</v>
      </c>
      <c r="E13" s="2255"/>
      <c r="F13" s="2255"/>
      <c r="G13" s="1373">
        <v>7</v>
      </c>
      <c r="H13" s="1350">
        <v>11</v>
      </c>
      <c r="I13" s="139"/>
      <c r="J13" s="1361" t="s">
        <v>1178</v>
      </c>
      <c r="K13" s="1362" t="s">
        <v>1138</v>
      </c>
    </row>
    <row r="14" spans="1:11" ht="20.25">
      <c r="A14" s="2247" t="s">
        <v>3601</v>
      </c>
      <c r="B14" s="2247"/>
      <c r="C14" s="2247"/>
      <c r="D14" s="2247"/>
      <c r="E14" s="2247"/>
      <c r="F14" s="2247"/>
      <c r="G14" s="1370" t="s">
        <v>3595</v>
      </c>
      <c r="H14" s="1350">
        <v>12</v>
      </c>
      <c r="I14" s="1374">
        <v>8</v>
      </c>
      <c r="J14" s="1361" t="s">
        <v>1176</v>
      </c>
      <c r="K14" s="1362" t="s">
        <v>1139</v>
      </c>
    </row>
    <row r="15" spans="1:11" ht="26.25">
      <c r="A15" s="2256" t="s">
        <v>3602</v>
      </c>
      <c r="B15" s="2256"/>
      <c r="C15" s="2256"/>
      <c r="D15" s="2256"/>
      <c r="E15" s="2256"/>
      <c r="F15" s="2256"/>
      <c r="G15" s="2256"/>
      <c r="H15" s="1350">
        <v>1</v>
      </c>
      <c r="I15" s="1374">
        <v>16</v>
      </c>
      <c r="J15" s="1365" t="s">
        <v>1177</v>
      </c>
      <c r="K15" s="1362" t="s">
        <v>1140</v>
      </c>
    </row>
    <row r="16" spans="1:11" ht="18.75">
      <c r="A16" s="2226" t="s">
        <v>3603</v>
      </c>
      <c r="B16" s="2226"/>
      <c r="C16" s="1375">
        <f>A53</f>
        <v>0</v>
      </c>
      <c r="D16" s="2227" t="s">
        <v>3604</v>
      </c>
      <c r="E16" s="2227"/>
      <c r="F16" s="2227"/>
      <c r="G16" s="1375">
        <v>0</v>
      </c>
      <c r="H16" s="1350">
        <v>2</v>
      </c>
      <c r="I16" s="1376" t="s">
        <v>3050</v>
      </c>
      <c r="J16" s="1361" t="s">
        <v>1437</v>
      </c>
      <c r="K16" s="1362" t="s">
        <v>510</v>
      </c>
    </row>
    <row r="17" spans="1:11" ht="18.75">
      <c r="A17" s="2226" t="s">
        <v>3605</v>
      </c>
      <c r="B17" s="2226"/>
      <c r="C17" s="1375">
        <v>0</v>
      </c>
      <c r="D17" s="2227" t="s">
        <v>3606</v>
      </c>
      <c r="E17" s="2227"/>
      <c r="F17" s="2227"/>
      <c r="G17" s="1375">
        <v>0</v>
      </c>
      <c r="H17" s="139"/>
      <c r="I17" s="139"/>
      <c r="J17" s="1361" t="s">
        <v>1182</v>
      </c>
      <c r="K17" s="1362" t="s">
        <v>511</v>
      </c>
    </row>
    <row r="18" spans="1:11" ht="18.75">
      <c r="A18" s="2226" t="s">
        <v>3607</v>
      </c>
      <c r="B18" s="2226"/>
      <c r="C18" s="1375">
        <v>0</v>
      </c>
      <c r="D18" s="2227" t="s">
        <v>3608</v>
      </c>
      <c r="E18" s="2227"/>
      <c r="F18" s="2227"/>
      <c r="G18" s="1375">
        <v>0</v>
      </c>
      <c r="H18" s="139"/>
      <c r="I18" s="139"/>
      <c r="J18" s="1365" t="s">
        <v>1183</v>
      </c>
      <c r="K18" s="1362" t="s">
        <v>924</v>
      </c>
    </row>
    <row r="19" spans="1:11" ht="18.75">
      <c r="A19" s="2226" t="s">
        <v>3609</v>
      </c>
      <c r="B19" s="2226"/>
      <c r="C19" s="1375">
        <v>0</v>
      </c>
      <c r="D19" s="2227" t="s">
        <v>3610</v>
      </c>
      <c r="E19" s="2227"/>
      <c r="F19" s="2227"/>
      <c r="G19" s="1375">
        <v>0</v>
      </c>
      <c r="H19" s="139"/>
      <c r="I19" s="139"/>
      <c r="J19" s="1365" t="s">
        <v>1175</v>
      </c>
      <c r="K19" s="1362" t="s">
        <v>1141</v>
      </c>
    </row>
    <row r="20" spans="1:11" ht="18.75">
      <c r="A20" s="2226" t="s">
        <v>3611</v>
      </c>
      <c r="B20" s="2226"/>
      <c r="C20" s="1375">
        <v>0</v>
      </c>
      <c r="D20" s="2227" t="s">
        <v>3612</v>
      </c>
      <c r="E20" s="2227"/>
      <c r="F20" s="2227"/>
      <c r="G20" s="1375">
        <v>0</v>
      </c>
      <c r="H20" s="139"/>
      <c r="I20" s="139"/>
      <c r="J20" s="1361" t="s">
        <v>1178</v>
      </c>
      <c r="K20" s="1362" t="s">
        <v>1142</v>
      </c>
    </row>
    <row r="21" spans="1:11" ht="18.75">
      <c r="A21" s="2226" t="s">
        <v>3613</v>
      </c>
      <c r="B21" s="2226"/>
      <c r="C21" s="1375">
        <v>0</v>
      </c>
      <c r="D21" s="2227" t="s">
        <v>3614</v>
      </c>
      <c r="E21" s="2227"/>
      <c r="F21" s="2227"/>
      <c r="G21" s="1375">
        <v>0</v>
      </c>
      <c r="H21" s="139"/>
      <c r="I21" s="139"/>
      <c r="J21" s="1361" t="s">
        <v>1176</v>
      </c>
      <c r="K21" s="1362" t="s">
        <v>1143</v>
      </c>
    </row>
    <row r="22" spans="1:11" ht="18.75">
      <c r="A22" s="2226" t="s">
        <v>3615</v>
      </c>
      <c r="B22" s="2226"/>
      <c r="C22" s="1375">
        <v>0</v>
      </c>
      <c r="D22" s="2227" t="s">
        <v>3616</v>
      </c>
      <c r="E22" s="2227"/>
      <c r="F22" s="2227"/>
      <c r="G22" s="1375">
        <v>0</v>
      </c>
      <c r="H22" s="139"/>
      <c r="I22" s="139"/>
      <c r="J22" s="1365" t="s">
        <v>1177</v>
      </c>
      <c r="K22" s="1362" t="s">
        <v>1144</v>
      </c>
    </row>
    <row r="23" spans="1:11" ht="18.75">
      <c r="A23" s="2226" t="s">
        <v>3617</v>
      </c>
      <c r="B23" s="2226"/>
      <c r="C23" s="1375">
        <v>0</v>
      </c>
      <c r="D23" s="2227" t="s">
        <v>3618</v>
      </c>
      <c r="E23" s="2227"/>
      <c r="F23" s="2227"/>
      <c r="G23" s="1375">
        <v>0</v>
      </c>
      <c r="H23" s="139"/>
      <c r="I23" s="139"/>
      <c r="J23" s="1377" t="s">
        <v>1196</v>
      </c>
      <c r="K23" s="1378" t="s">
        <v>1145</v>
      </c>
    </row>
    <row r="24" spans="1:11" ht="18.75">
      <c r="A24" s="2226" t="s">
        <v>3619</v>
      </c>
      <c r="B24" s="2226"/>
      <c r="C24" s="1375">
        <v>0</v>
      </c>
      <c r="D24" s="2227" t="s">
        <v>3620</v>
      </c>
      <c r="E24" s="2227"/>
      <c r="F24" s="2227"/>
      <c r="G24" s="1375">
        <v>0</v>
      </c>
      <c r="H24" s="139"/>
      <c r="I24" s="139"/>
      <c r="J24" s="1377" t="s">
        <v>1184</v>
      </c>
      <c r="K24" s="1378" t="s">
        <v>1146</v>
      </c>
    </row>
    <row r="25" spans="1:11" ht="18.75">
      <c r="A25" s="2226" t="s">
        <v>3621</v>
      </c>
      <c r="B25" s="2226"/>
      <c r="C25" s="1375">
        <v>0</v>
      </c>
      <c r="D25" s="2227" t="s">
        <v>3622</v>
      </c>
      <c r="E25" s="2227"/>
      <c r="F25" s="2227"/>
      <c r="G25" s="1375">
        <v>0</v>
      </c>
      <c r="H25" s="139"/>
      <c r="I25" s="139"/>
      <c r="J25" s="1379" t="s">
        <v>1164</v>
      </c>
      <c r="K25" s="1378" t="s">
        <v>1147</v>
      </c>
    </row>
    <row r="26" spans="1:11" ht="18.75">
      <c r="A26" s="2226" t="s">
        <v>3623</v>
      </c>
      <c r="B26" s="2226"/>
      <c r="C26" s="1375">
        <v>0</v>
      </c>
      <c r="D26" s="2227" t="s">
        <v>3624</v>
      </c>
      <c r="E26" s="2227"/>
      <c r="F26" s="2227"/>
      <c r="G26" s="1375">
        <v>0</v>
      </c>
      <c r="H26" s="139"/>
      <c r="I26" s="139"/>
      <c r="J26" s="1377" t="s">
        <v>1194</v>
      </c>
      <c r="K26" s="1378" t="s">
        <v>1148</v>
      </c>
    </row>
    <row r="27" spans="1:11" ht="18.75">
      <c r="A27" s="2226" t="s">
        <v>3625</v>
      </c>
      <c r="B27" s="2226"/>
      <c r="C27" s="1375">
        <v>0</v>
      </c>
      <c r="D27" s="2227" t="s">
        <v>3626</v>
      </c>
      <c r="E27" s="2227"/>
      <c r="F27" s="2227"/>
      <c r="G27" s="1375">
        <v>0</v>
      </c>
      <c r="H27" s="139"/>
      <c r="I27" s="139"/>
      <c r="J27" s="1377" t="s">
        <v>1188</v>
      </c>
      <c r="K27" s="1378" t="s">
        <v>1149</v>
      </c>
    </row>
    <row r="28" spans="1:11" ht="18.75">
      <c r="A28" s="2226" t="s">
        <v>3627</v>
      </c>
      <c r="B28" s="2226"/>
      <c r="C28" s="1375">
        <v>0</v>
      </c>
      <c r="D28" s="2227" t="s">
        <v>3628</v>
      </c>
      <c r="E28" s="2227"/>
      <c r="F28" s="2227"/>
      <c r="G28" s="1375">
        <v>0</v>
      </c>
      <c r="H28" s="139"/>
      <c r="I28" s="139"/>
      <c r="J28" s="1377" t="s">
        <v>1170</v>
      </c>
      <c r="K28" s="1378" t="s">
        <v>1150</v>
      </c>
    </row>
    <row r="29" spans="1:11" ht="18.75">
      <c r="A29" s="2226" t="s">
        <v>3629</v>
      </c>
      <c r="B29" s="2226"/>
      <c r="C29" s="1375">
        <v>0</v>
      </c>
      <c r="D29" s="2227" t="s">
        <v>3630</v>
      </c>
      <c r="E29" s="2227"/>
      <c r="F29" s="2227"/>
      <c r="G29" s="1375">
        <v>0</v>
      </c>
      <c r="H29" s="139"/>
      <c r="I29" s="139"/>
      <c r="J29" s="1377" t="s">
        <v>1174</v>
      </c>
      <c r="K29" s="1378" t="s">
        <v>1151</v>
      </c>
    </row>
    <row r="30" spans="1:11" ht="18.75">
      <c r="A30" s="2226" t="s">
        <v>3631</v>
      </c>
      <c r="B30" s="2226"/>
      <c r="C30" s="1375">
        <v>0</v>
      </c>
      <c r="D30" s="2227" t="s">
        <v>3632</v>
      </c>
      <c r="E30" s="2227"/>
      <c r="F30" s="2227"/>
      <c r="G30" s="1375">
        <v>0</v>
      </c>
      <c r="H30" s="139"/>
      <c r="I30" s="139"/>
      <c r="J30" s="1379" t="s">
        <v>1181</v>
      </c>
      <c r="K30" s="1378" t="s">
        <v>1152</v>
      </c>
    </row>
    <row r="31" spans="1:11" ht="18.75">
      <c r="A31" s="2226" t="s">
        <v>3633</v>
      </c>
      <c r="B31" s="2226"/>
      <c r="C31" s="1375">
        <v>0</v>
      </c>
      <c r="D31" s="2227" t="s">
        <v>3634</v>
      </c>
      <c r="E31" s="2227"/>
      <c r="F31" s="2227"/>
      <c r="G31" s="1375">
        <v>0</v>
      </c>
      <c r="H31" s="139"/>
      <c r="I31" s="139"/>
      <c r="J31" s="1379" t="s">
        <v>1173</v>
      </c>
      <c r="K31" s="573"/>
    </row>
    <row r="32" spans="1:11" ht="20.25">
      <c r="A32" s="2230"/>
      <c r="B32" s="2231"/>
      <c r="C32" s="1375"/>
      <c r="D32" s="2232" t="s">
        <v>708</v>
      </c>
      <c r="E32" s="2232"/>
      <c r="F32" s="2232"/>
      <c r="G32" s="1375"/>
      <c r="H32" s="139"/>
      <c r="I32" s="139"/>
      <c r="J32" s="1377" t="s">
        <v>1180</v>
      </c>
      <c r="K32" s="573"/>
    </row>
    <row r="33" spans="1:11" ht="15.75">
      <c r="A33" s="2233">
        <f>'[2]Tax Calculation (Old)'!B82</f>
        <v>0</v>
      </c>
      <c r="B33" s="2233"/>
      <c r="C33" s="1380"/>
      <c r="D33" s="1381">
        <f>'[2]Tax Calculation (Old)'!Q82</f>
        <v>0</v>
      </c>
      <c r="E33" s="1382" t="s">
        <v>3251</v>
      </c>
      <c r="F33" s="139"/>
      <c r="G33" s="139"/>
      <c r="H33" s="139"/>
      <c r="I33" s="139"/>
      <c r="J33" s="1379" t="s">
        <v>1167</v>
      </c>
      <c r="K33" s="573"/>
    </row>
    <row r="34" spans="1:11" ht="15.75">
      <c r="A34" s="2233" t="str">
        <f>"Total Rebate of (US 80C, 80CCC,80CCD(1)) =  "&amp;'[2]Tax Calculation (Old)'!Q50</f>
        <v>Total Rebate of (US 80C, 80CCC,80CCD(1)) =  10000</v>
      </c>
      <c r="B34" s="2233"/>
      <c r="C34" s="1380"/>
      <c r="D34" s="1383" t="str">
        <f>"Investable Amount = "&amp;(150000-'[2]Tax Calculation (Old)'!Q50)</f>
        <v>Investable Amount = 140000</v>
      </c>
      <c r="E34" s="1383"/>
      <c r="F34" s="1384"/>
      <c r="G34" s="139"/>
      <c r="H34" s="139"/>
      <c r="I34" s="139"/>
      <c r="J34" s="1379" t="s">
        <v>1175</v>
      </c>
      <c r="K34" s="573"/>
    </row>
    <row r="35" spans="1:11" ht="15">
      <c r="A35" s="2"/>
      <c r="B35" s="2"/>
      <c r="C35" s="2"/>
      <c r="D35" s="2"/>
      <c r="E35" s="139"/>
      <c r="F35" s="139"/>
      <c r="G35" s="139"/>
      <c r="H35" s="139"/>
      <c r="I35" s="139"/>
      <c r="J35" s="1377" t="s">
        <v>1163</v>
      </c>
      <c r="K35" s="568"/>
    </row>
    <row r="36" spans="1:11" ht="20.25">
      <c r="A36" s="2234" t="s">
        <v>3635</v>
      </c>
      <c r="B36" s="2235"/>
      <c r="C36" s="1385" t="s">
        <v>3636</v>
      </c>
      <c r="D36" s="139"/>
      <c r="E36" s="139"/>
      <c r="F36" s="139"/>
      <c r="G36" s="139"/>
      <c r="H36" s="139"/>
      <c r="I36" s="139"/>
      <c r="J36" s="1377" t="s">
        <v>1166</v>
      </c>
      <c r="K36" s="568"/>
    </row>
    <row r="37" spans="1:11" ht="15">
      <c r="A37" s="1386" t="s">
        <v>3637</v>
      </c>
      <c r="B37" s="2"/>
      <c r="C37" s="2"/>
      <c r="D37" s="2"/>
      <c r="E37" s="139"/>
      <c r="F37" s="139"/>
      <c r="G37" s="139"/>
      <c r="H37" s="139"/>
      <c r="I37" s="139"/>
      <c r="J37" s="1379" t="s">
        <v>1195</v>
      </c>
      <c r="K37" s="568"/>
    </row>
    <row r="38" spans="1:11" ht="15">
      <c r="A38" s="1386">
        <f>'[3]GA 55'!C43+'[3]GA 55'!D43</f>
        <v>0</v>
      </c>
      <c r="B38" s="2"/>
      <c r="C38" s="2"/>
      <c r="D38" s="2"/>
      <c r="E38" s="139"/>
      <c r="F38" s="139"/>
      <c r="G38" s="139"/>
      <c r="H38" s="139"/>
      <c r="I38" s="139"/>
      <c r="J38" s="1377" t="s">
        <v>1168</v>
      </c>
      <c r="K38" s="568"/>
    </row>
    <row r="39" spans="1:11" ht="15">
      <c r="A39" s="1386" t="s">
        <v>3638</v>
      </c>
      <c r="B39" s="2"/>
      <c r="C39" s="2"/>
      <c r="D39" s="2"/>
      <c r="E39" s="139"/>
      <c r="F39" s="139"/>
      <c r="G39" s="139"/>
      <c r="H39" s="139"/>
      <c r="I39" s="139"/>
      <c r="J39" s="1379" t="s">
        <v>1169</v>
      </c>
      <c r="K39" s="568"/>
    </row>
    <row r="40" spans="1:11" ht="15">
      <c r="A40" s="1386">
        <f>'[2]Tax Calculation (Old)'!Q66</f>
        <v>0</v>
      </c>
      <c r="B40" s="2"/>
      <c r="C40" s="2"/>
      <c r="D40" s="2"/>
      <c r="E40" s="139"/>
      <c r="F40" s="139"/>
      <c r="G40" s="139"/>
      <c r="H40" s="139"/>
      <c r="I40" s="139"/>
      <c r="J40" s="1377" t="s">
        <v>1172</v>
      </c>
      <c r="K40" s="568"/>
    </row>
    <row r="41" spans="1:11" ht="15">
      <c r="A41" s="1386" t="s">
        <v>3639</v>
      </c>
      <c r="B41" s="2"/>
      <c r="C41" s="2"/>
      <c r="D41" s="2"/>
      <c r="E41" s="139"/>
      <c r="F41" s="139"/>
      <c r="G41" s="139"/>
      <c r="H41" s="139"/>
      <c r="I41" s="139"/>
      <c r="J41" s="1379" t="s">
        <v>1197</v>
      </c>
      <c r="K41" s="568"/>
    </row>
    <row r="42" spans="1:11" ht="15">
      <c r="A42" s="1387">
        <f>'[2]Master Data'!Y54</f>
        <v>0</v>
      </c>
      <c r="B42" s="2"/>
      <c r="C42" s="2"/>
      <c r="D42" s="2"/>
      <c r="E42" s="139"/>
      <c r="F42" s="139"/>
      <c r="G42" s="139"/>
      <c r="H42" s="139"/>
      <c r="I42" s="139"/>
      <c r="J42" s="1379" t="s">
        <v>1165</v>
      </c>
      <c r="K42" s="568"/>
    </row>
    <row r="43" spans="1:11" ht="15">
      <c r="A43" s="2236" t="s">
        <v>3640</v>
      </c>
      <c r="B43" s="2"/>
      <c r="C43" s="2"/>
      <c r="D43" s="2"/>
      <c r="E43" s="139"/>
      <c r="F43" s="139"/>
      <c r="G43" s="139"/>
      <c r="H43" s="139"/>
      <c r="I43" s="139"/>
      <c r="J43" s="1379" t="s">
        <v>1185</v>
      </c>
      <c r="K43" s="568"/>
    </row>
    <row r="44" spans="1:11" ht="15">
      <c r="A44" s="2236"/>
      <c r="B44" s="2"/>
      <c r="C44" s="2"/>
      <c r="D44" s="2"/>
      <c r="E44" s="139"/>
      <c r="F44" s="139"/>
      <c r="G44" s="139"/>
      <c r="H44" s="139"/>
      <c r="I44" s="139"/>
      <c r="J44" s="1377" t="s">
        <v>1186</v>
      </c>
      <c r="K44" s="568"/>
    </row>
    <row r="45" spans="1:11" ht="15">
      <c r="A45" s="2236"/>
      <c r="B45" s="2"/>
      <c r="C45" s="2"/>
      <c r="D45" s="2"/>
      <c r="E45" s="139"/>
      <c r="F45" s="139"/>
      <c r="G45" s="139"/>
      <c r="H45" s="139"/>
      <c r="I45" s="139"/>
      <c r="J45" s="1379" t="s">
        <v>1189</v>
      </c>
      <c r="K45" s="568"/>
    </row>
    <row r="46" spans="1:11" ht="15">
      <c r="A46" s="1386">
        <f>'[2]Tax Calculation (Old)'!Q50</f>
        <v>10000</v>
      </c>
      <c r="B46" s="2"/>
      <c r="C46" s="2"/>
      <c r="D46" s="2"/>
      <c r="E46" s="139"/>
      <c r="F46" s="139"/>
      <c r="G46" s="139"/>
      <c r="H46" s="139"/>
      <c r="I46" s="139"/>
      <c r="J46" s="1388" t="s">
        <v>1171</v>
      </c>
      <c r="K46" s="564"/>
    </row>
    <row r="47" spans="1:11" ht="15">
      <c r="A47" s="1386"/>
      <c r="B47" s="2"/>
      <c r="C47" s="2"/>
      <c r="D47" s="2"/>
      <c r="E47" s="139"/>
      <c r="F47" s="139"/>
      <c r="G47" s="139"/>
      <c r="H47" s="139"/>
      <c r="I47" s="139"/>
      <c r="J47" s="1388" t="s">
        <v>1198</v>
      </c>
      <c r="K47" s="564"/>
    </row>
    <row r="48" spans="1:11" ht="15">
      <c r="A48" s="2228" t="s">
        <v>3641</v>
      </c>
      <c r="B48" s="2"/>
      <c r="C48" s="2"/>
      <c r="D48" s="2"/>
      <c r="E48" s="139"/>
      <c r="F48" s="139"/>
      <c r="G48" s="139"/>
      <c r="H48" s="139"/>
      <c r="I48" s="139"/>
      <c r="J48" s="1389" t="s">
        <v>1198</v>
      </c>
      <c r="K48" s="564"/>
    </row>
    <row r="49" spans="1:11" ht="15">
      <c r="A49" s="2228"/>
      <c r="B49" s="2"/>
      <c r="C49" s="2"/>
      <c r="D49" s="2"/>
      <c r="E49" s="139"/>
      <c r="F49" s="139"/>
      <c r="G49" s="139"/>
      <c r="H49" s="139"/>
      <c r="I49" s="139"/>
      <c r="J49" s="1388" t="s">
        <v>1198</v>
      </c>
      <c r="K49" s="564"/>
    </row>
    <row r="50" spans="1:11" ht="15">
      <c r="A50" s="2228"/>
      <c r="B50" s="2"/>
      <c r="C50" s="2"/>
      <c r="D50" s="2"/>
      <c r="E50" s="139"/>
      <c r="F50" s="139"/>
      <c r="G50" s="139"/>
      <c r="H50" s="139"/>
      <c r="I50" s="139"/>
      <c r="J50" s="1389" t="s">
        <v>1198</v>
      </c>
      <c r="K50" s="564"/>
    </row>
    <row r="51" spans="1:11" ht="15">
      <c r="A51" s="2229">
        <f>ROUND((A38*10%+A53),0)</f>
        <v>0</v>
      </c>
      <c r="B51" s="2"/>
      <c r="C51" s="2"/>
      <c r="D51" s="2"/>
      <c r="E51" s="139"/>
      <c r="F51" s="139"/>
      <c r="G51" s="139"/>
      <c r="H51" s="139"/>
      <c r="I51" s="139"/>
      <c r="J51" s="1388" t="s">
        <v>1198</v>
      </c>
      <c r="K51" s="564"/>
    </row>
    <row r="52" spans="1:11" ht="15">
      <c r="A52" s="2229"/>
      <c r="B52" s="2"/>
      <c r="C52" s="2"/>
      <c r="D52" s="2"/>
      <c r="E52" s="139"/>
      <c r="F52" s="139"/>
      <c r="G52" s="139"/>
      <c r="H52" s="139"/>
      <c r="I52" s="139"/>
      <c r="J52" s="139"/>
      <c r="K52" s="139"/>
    </row>
    <row r="53" spans="1:11" ht="15.75">
      <c r="A53" s="1390">
        <f>'[3]GA 55'!E43</f>
        <v>0</v>
      </c>
      <c r="B53" s="2"/>
      <c r="C53" s="2"/>
      <c r="D53" s="2"/>
      <c r="E53" s="139"/>
      <c r="F53" s="139"/>
      <c r="G53" s="139"/>
      <c r="H53" s="139"/>
      <c r="I53" s="139"/>
      <c r="J53" s="139"/>
      <c r="K53" s="139"/>
    </row>
    <row r="54" spans="1:11" ht="15">
      <c r="A54" s="2"/>
      <c r="B54" s="2"/>
      <c r="C54" s="2"/>
      <c r="D54" s="2"/>
      <c r="E54" s="139"/>
      <c r="F54" s="139"/>
      <c r="G54" s="139"/>
      <c r="H54" s="139"/>
      <c r="I54" s="139"/>
      <c r="J54" s="139"/>
      <c r="K54" s="139"/>
    </row>
    <row r="55" spans="1:11" ht="15">
      <c r="A55" s="2"/>
      <c r="B55" s="2"/>
      <c r="C55" s="2"/>
      <c r="D55" s="2"/>
      <c r="E55" s="139"/>
      <c r="F55" s="139"/>
      <c r="G55" s="139"/>
      <c r="H55" s="139"/>
      <c r="I55" s="139"/>
      <c r="J55" s="139"/>
      <c r="K55" s="139"/>
    </row>
    <row r="56" spans="1:11" ht="15">
      <c r="A56" s="2"/>
      <c r="B56" s="2"/>
      <c r="C56" s="2"/>
      <c r="D56" s="2"/>
      <c r="E56" s="139"/>
      <c r="F56" s="139"/>
      <c r="G56" s="139"/>
      <c r="H56" s="139"/>
      <c r="I56" s="139"/>
      <c r="J56" s="139"/>
      <c r="K56" s="139"/>
    </row>
    <row r="57" spans="1:11" ht="15">
      <c r="A57" s="2"/>
      <c r="B57" s="2"/>
      <c r="C57" s="2"/>
      <c r="D57" s="2"/>
      <c r="E57" s="139"/>
      <c r="F57" s="139"/>
      <c r="G57" s="139"/>
      <c r="H57" s="139"/>
      <c r="I57" s="139"/>
      <c r="J57" s="139"/>
      <c r="K57" s="139"/>
    </row>
    <row r="58" spans="1:11" ht="15">
      <c r="A58" s="2"/>
      <c r="B58" s="2"/>
      <c r="C58" s="2"/>
      <c r="D58" s="2"/>
      <c r="E58" s="139"/>
      <c r="F58" s="139"/>
      <c r="G58" s="139"/>
      <c r="H58" s="139"/>
      <c r="I58" s="139"/>
      <c r="J58" s="139"/>
      <c r="K58" s="139"/>
    </row>
    <row r="59" spans="1:11" ht="15">
      <c r="A59" s="2"/>
      <c r="B59" s="2"/>
      <c r="C59" s="2"/>
      <c r="D59" s="2"/>
      <c r="E59" s="139"/>
      <c r="F59" s="139"/>
      <c r="G59" s="139"/>
      <c r="H59" s="139"/>
      <c r="I59" s="139"/>
      <c r="J59" s="139"/>
      <c r="K59" s="139"/>
    </row>
    <row r="60" spans="1:11" ht="15">
      <c r="A60" s="2"/>
      <c r="B60" s="2"/>
      <c r="C60" s="2"/>
      <c r="D60" s="2"/>
      <c r="E60" s="139"/>
      <c r="F60" s="139"/>
      <c r="G60" s="139"/>
      <c r="H60" s="139"/>
      <c r="I60" s="139"/>
      <c r="J60" s="139"/>
      <c r="K60" s="139"/>
    </row>
    <row r="61" spans="1:11" ht="15">
      <c r="A61" s="2"/>
      <c r="B61" s="2"/>
      <c r="C61" s="2"/>
      <c r="D61" s="2"/>
      <c r="E61" s="139"/>
      <c r="F61" s="139"/>
      <c r="G61" s="139"/>
      <c r="H61" s="139"/>
      <c r="I61" s="139"/>
      <c r="J61" s="139"/>
      <c r="K61" s="139"/>
    </row>
    <row r="62" spans="1:11" ht="15">
      <c r="A62" s="2"/>
      <c r="B62" s="2"/>
      <c r="C62" s="2"/>
      <c r="D62" s="2"/>
      <c r="E62" s="139"/>
      <c r="F62" s="139"/>
      <c r="G62" s="139"/>
      <c r="H62" s="139"/>
      <c r="I62" s="139"/>
      <c r="J62" s="139"/>
      <c r="K62" s="139"/>
    </row>
    <row r="63" spans="1:11" ht="15">
      <c r="A63" s="2"/>
      <c r="B63" s="2"/>
      <c r="C63" s="2"/>
      <c r="D63" s="2"/>
      <c r="E63" s="139"/>
      <c r="F63" s="139"/>
      <c r="G63" s="139"/>
      <c r="H63" s="139"/>
      <c r="I63" s="139"/>
      <c r="J63" s="139"/>
      <c r="K63" s="139"/>
    </row>
    <row r="64" spans="1:11" ht="15">
      <c r="A64" s="2"/>
      <c r="B64" s="2"/>
      <c r="C64" s="2"/>
      <c r="D64" s="2"/>
      <c r="E64" s="139"/>
      <c r="F64" s="139"/>
      <c r="G64" s="139"/>
      <c r="H64" s="139"/>
      <c r="I64" s="139"/>
      <c r="J64" s="139"/>
      <c r="K64" s="139"/>
    </row>
    <row r="65" spans="1:11" ht="15">
      <c r="A65" s="2"/>
      <c r="B65" s="2"/>
      <c r="C65" s="2"/>
      <c r="D65" s="2"/>
      <c r="E65" s="139"/>
      <c r="F65" s="139"/>
      <c r="G65" s="139"/>
      <c r="H65" s="139"/>
      <c r="I65" s="139"/>
      <c r="J65" s="139"/>
      <c r="K65" s="139"/>
    </row>
    <row r="66" spans="1:11" ht="15">
      <c r="A66" s="2"/>
      <c r="B66" s="2"/>
      <c r="C66" s="2"/>
      <c r="D66" s="2"/>
      <c r="E66" s="139"/>
      <c r="F66" s="139"/>
      <c r="G66" s="139"/>
      <c r="H66" s="139"/>
      <c r="I66" s="139"/>
      <c r="J66" s="139"/>
      <c r="K66" s="139"/>
    </row>
    <row r="67" spans="1:11" ht="15">
      <c r="A67" s="2"/>
      <c r="B67" s="2"/>
      <c r="C67" s="2"/>
      <c r="D67" s="2"/>
      <c r="E67" s="139"/>
      <c r="F67" s="139"/>
      <c r="G67" s="139"/>
      <c r="H67" s="139"/>
      <c r="I67" s="139"/>
      <c r="J67" s="139"/>
      <c r="K67" s="139"/>
    </row>
    <row r="68" spans="1:11" ht="15">
      <c r="A68" s="2"/>
      <c r="B68" s="2"/>
      <c r="C68" s="2"/>
      <c r="D68" s="2"/>
      <c r="E68" s="139"/>
      <c r="F68" s="139"/>
      <c r="G68" s="139"/>
      <c r="H68" s="139"/>
      <c r="I68" s="139"/>
      <c r="J68" s="139"/>
      <c r="K68" s="139"/>
    </row>
    <row r="69" spans="1:11" ht="15">
      <c r="A69" s="2"/>
      <c r="B69" s="2"/>
      <c r="C69" s="2"/>
      <c r="D69" s="2"/>
      <c r="E69" s="139"/>
      <c r="F69" s="139"/>
      <c r="G69" s="139"/>
      <c r="H69" s="139"/>
      <c r="I69" s="139"/>
      <c r="J69" s="139"/>
      <c r="K69" s="139"/>
    </row>
    <row r="70" spans="1:11" ht="15">
      <c r="A70" s="2"/>
      <c r="B70" s="2"/>
      <c r="C70" s="2"/>
      <c r="D70" s="2"/>
      <c r="E70" s="139"/>
      <c r="F70" s="139"/>
      <c r="G70" s="139"/>
      <c r="H70" s="139"/>
      <c r="I70" s="139"/>
      <c r="J70" s="139"/>
      <c r="K70" s="139"/>
    </row>
    <row r="71" spans="1:11" ht="15">
      <c r="A71" s="2"/>
      <c r="B71" s="2"/>
      <c r="C71" s="2"/>
      <c r="D71" s="2"/>
      <c r="E71" s="139"/>
      <c r="F71" s="139"/>
      <c r="G71" s="139"/>
      <c r="H71" s="139"/>
      <c r="I71" s="139"/>
      <c r="J71" s="139"/>
      <c r="K71" s="139"/>
    </row>
    <row r="72" spans="1:11" ht="15">
      <c r="A72" s="2"/>
      <c r="B72" s="2"/>
      <c r="C72" s="2"/>
      <c r="D72" s="2"/>
      <c r="E72" s="139"/>
      <c r="F72" s="139"/>
      <c r="G72" s="139"/>
      <c r="H72" s="139"/>
      <c r="I72" s="139"/>
      <c r="J72" s="139"/>
      <c r="K72" s="139"/>
    </row>
    <row r="73" spans="1:11" ht="15">
      <c r="A73" s="2"/>
      <c r="B73" s="2"/>
      <c r="C73" s="2"/>
      <c r="D73" s="2"/>
      <c r="E73" s="139"/>
      <c r="F73" s="139"/>
      <c r="G73" s="139"/>
      <c r="H73" s="139"/>
      <c r="I73" s="139"/>
      <c r="J73" s="139"/>
      <c r="K73" s="139"/>
    </row>
    <row r="74" spans="1:11" ht="15">
      <c r="A74" s="2"/>
      <c r="B74" s="2"/>
      <c r="C74" s="2"/>
      <c r="D74" s="2"/>
      <c r="E74" s="139"/>
      <c r="F74" s="139"/>
      <c r="G74" s="139"/>
      <c r="H74" s="139"/>
      <c r="I74" s="139"/>
      <c r="J74" s="139"/>
      <c r="K74" s="139"/>
    </row>
    <row r="75" spans="1:11" ht="15">
      <c r="A75" s="2"/>
      <c r="B75" s="2"/>
      <c r="C75" s="2"/>
      <c r="D75" s="2"/>
      <c r="E75" s="139"/>
      <c r="F75" s="139"/>
      <c r="G75" s="139"/>
      <c r="H75" s="139"/>
      <c r="I75" s="139"/>
      <c r="J75" s="139"/>
      <c r="K75" s="139"/>
    </row>
    <row r="76" spans="1:11" ht="15">
      <c r="A76" s="2"/>
      <c r="B76" s="2"/>
      <c r="C76" s="2"/>
      <c r="D76" s="2"/>
      <c r="E76" s="139"/>
      <c r="F76" s="139"/>
      <c r="G76" s="139"/>
      <c r="H76" s="139"/>
      <c r="I76" s="139"/>
      <c r="J76" s="139"/>
      <c r="K76" s="139"/>
    </row>
    <row r="77" spans="1:11" ht="15">
      <c r="A77" s="2"/>
      <c r="B77" s="2"/>
      <c r="C77" s="2"/>
      <c r="D77" s="2"/>
      <c r="E77" s="139"/>
      <c r="F77" s="139"/>
      <c r="G77" s="139"/>
      <c r="H77" s="139"/>
      <c r="I77" s="139"/>
      <c r="J77" s="139"/>
      <c r="K77" s="139"/>
    </row>
    <row r="78" spans="1:11" ht="15">
      <c r="A78" s="2"/>
      <c r="B78" s="2"/>
      <c r="C78" s="2"/>
      <c r="D78" s="2"/>
      <c r="E78" s="139"/>
      <c r="F78" s="139"/>
      <c r="G78" s="139"/>
      <c r="H78" s="139"/>
      <c r="I78" s="139"/>
      <c r="J78" s="139"/>
      <c r="K78" s="139"/>
    </row>
    <row r="79" spans="1:11" ht="15">
      <c r="A79" s="2"/>
      <c r="B79" s="2"/>
      <c r="C79" s="2"/>
      <c r="D79" s="2"/>
      <c r="E79" s="139"/>
      <c r="F79" s="139"/>
      <c r="G79" s="139"/>
      <c r="H79" s="139"/>
      <c r="I79" s="139"/>
      <c r="J79" s="139"/>
      <c r="K79" s="139"/>
    </row>
    <row r="80" spans="1:11" ht="15">
      <c r="A80" s="2"/>
      <c r="B80" s="2"/>
      <c r="C80" s="2"/>
      <c r="D80" s="2"/>
      <c r="E80" s="139"/>
      <c r="F80" s="139"/>
      <c r="G80" s="139"/>
      <c r="H80" s="139"/>
      <c r="I80" s="139"/>
      <c r="J80" s="139"/>
      <c r="K80" s="139"/>
    </row>
    <row r="81" spans="1:11" ht="15">
      <c r="A81" s="2"/>
      <c r="B81" s="2"/>
      <c r="C81" s="2"/>
      <c r="D81" s="2"/>
      <c r="E81" s="139"/>
      <c r="F81" s="139"/>
      <c r="G81" s="139"/>
      <c r="H81" s="139"/>
      <c r="I81" s="139"/>
      <c r="J81" s="139"/>
      <c r="K81" s="139"/>
    </row>
    <row r="82" spans="1:11" ht="15">
      <c r="A82" s="2"/>
      <c r="B82" s="2"/>
      <c r="C82" s="2"/>
      <c r="D82" s="2"/>
      <c r="E82" s="139"/>
      <c r="F82" s="139"/>
      <c r="G82" s="139"/>
      <c r="H82" s="139"/>
      <c r="I82" s="139"/>
      <c r="J82" s="139"/>
      <c r="K82" s="139"/>
    </row>
    <row r="83" spans="1:11" ht="15">
      <c r="A83" s="2"/>
      <c r="B83" s="2"/>
      <c r="C83" s="2"/>
      <c r="D83" s="2"/>
      <c r="E83" s="139"/>
      <c r="F83" s="139"/>
      <c r="G83" s="139"/>
      <c r="H83" s="139"/>
      <c r="I83" s="139"/>
      <c r="J83" s="139"/>
      <c r="K83" s="139"/>
    </row>
    <row r="84" spans="1:11" ht="15">
      <c r="A84" s="2"/>
      <c r="B84" s="2"/>
      <c r="C84" s="2"/>
      <c r="D84" s="2"/>
      <c r="E84" s="139"/>
      <c r="F84" s="139"/>
      <c r="G84" s="139"/>
      <c r="H84" s="139"/>
      <c r="I84" s="139"/>
      <c r="J84" s="139"/>
      <c r="K84" s="139"/>
    </row>
  </sheetData>
  <sheetProtection selectLockedCells="1"/>
  <mergeCells count="56">
    <mergeCell ref="B11:C11"/>
    <mergeCell ref="B12:C12"/>
    <mergeCell ref="E12:G12"/>
    <mergeCell ref="A13:B13"/>
    <mergeCell ref="A26:B26"/>
    <mergeCell ref="D26:F26"/>
    <mergeCell ref="A24:B24"/>
    <mergeCell ref="D24:F24"/>
    <mergeCell ref="A25:B25"/>
    <mergeCell ref="D25:F25"/>
    <mergeCell ref="D13:F13"/>
    <mergeCell ref="A14:F14"/>
    <mergeCell ref="A15:G15"/>
    <mergeCell ref="A17:B17"/>
    <mergeCell ref="D17:F17"/>
    <mergeCell ref="A18:B18"/>
    <mergeCell ref="A27:B27"/>
    <mergeCell ref="D27:F27"/>
    <mergeCell ref="B1:D1"/>
    <mergeCell ref="A2:G2"/>
    <mergeCell ref="A16:B16"/>
    <mergeCell ref="D16:F16"/>
    <mergeCell ref="A5:G5"/>
    <mergeCell ref="B6:C6"/>
    <mergeCell ref="B7:C7"/>
    <mergeCell ref="E7:F7"/>
    <mergeCell ref="B8:E8"/>
    <mergeCell ref="B9:C9"/>
    <mergeCell ref="D10:F10"/>
    <mergeCell ref="A23:B23"/>
    <mergeCell ref="D23:F23"/>
    <mergeCell ref="D18:F18"/>
    <mergeCell ref="A19:B19"/>
    <mergeCell ref="D19:F19"/>
    <mergeCell ref="A22:B22"/>
    <mergeCell ref="D22:F22"/>
    <mergeCell ref="A20:B20"/>
    <mergeCell ref="D20:F20"/>
    <mergeCell ref="A21:B21"/>
    <mergeCell ref="D21:F21"/>
    <mergeCell ref="A48:A50"/>
    <mergeCell ref="A51:A52"/>
    <mergeCell ref="A32:B32"/>
    <mergeCell ref="D32:F32"/>
    <mergeCell ref="A33:B33"/>
    <mergeCell ref="A34:B34"/>
    <mergeCell ref="A36:B36"/>
    <mergeCell ref="A43:A45"/>
    <mergeCell ref="A30:B30"/>
    <mergeCell ref="D30:F30"/>
    <mergeCell ref="A31:B31"/>
    <mergeCell ref="D31:F31"/>
    <mergeCell ref="A28:B28"/>
    <mergeCell ref="D28:F28"/>
    <mergeCell ref="A29:B29"/>
    <mergeCell ref="D29:F29"/>
  </mergeCells>
  <conditionalFormatting sqref="F34 A33:E34">
    <cfRule type="expression" dxfId="32" priority="1" stopIfTrue="1">
      <formula>$A$12="Income Tax Refundable"</formula>
    </cfRule>
    <cfRule type="expression" dxfId="31" priority="2" stopIfTrue="1">
      <formula>$A$12="Income Tax Payable"</formula>
    </cfRule>
  </conditionalFormatting>
  <dataValidations count="13">
    <dataValidation type="whole" operator="lessThanOrEqual" allowBlank="1" showInputMessage="1" showErrorMessage="1" errorTitle="Sorry...!!! Not Allow" error="HRA Rebate Permissible up to Actual HRA Recieved" sqref="C16">
      <formula1>A53</formula1>
    </dataValidation>
    <dataValidation type="whole" operator="lessThanOrEqual" allowBlank="1" showInputMessage="1" showErrorMessage="1" errorTitle="Sorry...!!! Not Allow" error="HRA Rebate Permissible up to Actual HRA Recieved" sqref="G16">
      <formula1>#REF!</formula1>
    </dataValidation>
    <dataValidation type="list" allowBlank="1" showInputMessage="1" showErrorMessage="1" sqref="G7">
      <formula1>$K$2:$K$26</formula1>
    </dataValidation>
    <dataValidation type="list" allowBlank="1" showInputMessage="1" showErrorMessage="1" sqref="E7">
      <formula1>$J$2:$J$47</formula1>
    </dataValidation>
    <dataValidation type="list" allowBlank="1" showInputMessage="1" showErrorMessage="1" sqref="G13">
      <formula1>$H$1:$H$12</formula1>
    </dataValidation>
    <dataValidation type="list" allowBlank="1" showInputMessage="1" showErrorMessage="1" sqref="G10 E11 C13 G14">
      <formula1>$I$7:$I$8</formula1>
    </dataValidation>
    <dataValidation type="list" allowBlank="1" showInputMessage="1" showErrorMessage="1" sqref="G9">
      <formula1>$I$10:$I$12</formula1>
    </dataValidation>
    <dataValidation type="list" allowBlank="1" showInputMessage="1" showErrorMessage="1" sqref="E9">
      <formula1>$I$1:$I$5</formula1>
    </dataValidation>
    <dataValidation type="whole" operator="lessThan" allowBlank="1" showInputMessage="1" showErrorMessage="1" error="max 5000 allowed" sqref="C17">
      <formula1>5001</formula1>
    </dataValidation>
    <dataValidation type="whole" operator="lessThan" allowBlank="1" showInputMessage="1" showErrorMessage="1" error="Maximum 2 lakh allowed " sqref="C22">
      <formula1>200001</formula1>
    </dataValidation>
    <dataValidation type="whole" operator="lessThan" allowBlank="1" showInputMessage="1" showErrorMessage="1" error="max 25000 for senior citizen max 50000" sqref="G21">
      <formula1>50001</formula1>
    </dataValidation>
    <dataValidation type="whole" operator="lessThan" allowBlank="1" showInputMessage="1" showErrorMessage="1" error="max 50000 allowed" sqref="G20">
      <formula1>50001</formula1>
    </dataValidation>
    <dataValidation type="whole" operator="lessThan" allowBlank="1" showInputMessage="1" showErrorMessage="1" sqref="G27">
      <formula1>10001</formula1>
    </dataValidation>
  </dataValidation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20.xml><?xml version="1.0" encoding="utf-8"?>
<worksheet xmlns="http://schemas.openxmlformats.org/spreadsheetml/2006/main" xmlns:r="http://schemas.openxmlformats.org/officeDocument/2006/relationships">
  <sheetPr>
    <tabColor rgb="FF7030A0"/>
  </sheetPr>
  <dimension ref="A1:L50"/>
  <sheetViews>
    <sheetView workbookViewId="0">
      <selection activeCell="K2" sqref="K2:L2"/>
    </sheetView>
  </sheetViews>
  <sheetFormatPr defaultRowHeight="12.75"/>
  <cols>
    <col min="1" max="1" width="3.7109375" customWidth="1"/>
    <col min="2" max="2" width="5.140625" customWidth="1"/>
    <col min="5" max="5" width="3" customWidth="1"/>
    <col min="6" max="6" width="8" customWidth="1"/>
    <col min="7" max="7" width="9" customWidth="1"/>
    <col min="8" max="8" width="7.7109375" customWidth="1"/>
    <col min="9" max="9" width="14.28515625" customWidth="1"/>
    <col min="10" max="10" width="10" customWidth="1"/>
    <col min="11" max="11" width="10.85546875" customWidth="1"/>
    <col min="12" max="12" width="10" customWidth="1"/>
  </cols>
  <sheetData>
    <row r="1" spans="1:12" s="139" customFormat="1" ht="20.25">
      <c r="A1" s="2788" t="s">
        <v>1156</v>
      </c>
      <c r="B1" s="2788"/>
      <c r="C1" s="2788"/>
      <c r="D1" s="2788"/>
      <c r="E1" s="2788"/>
      <c r="F1" s="2788"/>
      <c r="G1" s="2789"/>
      <c r="H1" s="676">
        <v>6</v>
      </c>
    </row>
    <row r="2" spans="1:12" ht="20.25">
      <c r="A2" s="2763" t="s">
        <v>2410</v>
      </c>
      <c r="B2" s="2763"/>
      <c r="C2" s="2763"/>
      <c r="D2" s="985">
        <v>23</v>
      </c>
      <c r="E2" s="154"/>
      <c r="F2" s="3282" t="s">
        <v>2411</v>
      </c>
      <c r="G2" s="3282"/>
      <c r="H2" s="3283">
        <v>6601</v>
      </c>
      <c r="I2" s="3283"/>
      <c r="J2" s="307" t="s">
        <v>2412</v>
      </c>
      <c r="K2" s="3284" t="s">
        <v>2413</v>
      </c>
      <c r="L2" s="3285"/>
    </row>
    <row r="3" spans="1:12" ht="20.25">
      <c r="A3" s="3286" t="s">
        <v>2414</v>
      </c>
      <c r="B3" s="3286"/>
      <c r="C3" s="3286"/>
      <c r="D3" s="3286"/>
      <c r="E3" s="3286"/>
      <c r="F3" s="3287" t="s">
        <v>2415</v>
      </c>
      <c r="G3" s="3287"/>
      <c r="H3" s="3288" t="s">
        <v>3529</v>
      </c>
      <c r="I3" s="3288"/>
      <c r="J3" s="3288"/>
      <c r="K3" s="3288"/>
      <c r="L3" s="3288"/>
    </row>
    <row r="4" spans="1:12" ht="18.75" customHeight="1">
      <c r="A4" s="3295" t="s">
        <v>2416</v>
      </c>
      <c r="B4" s="3295"/>
      <c r="C4" s="3295"/>
      <c r="D4" s="3295"/>
      <c r="E4" s="3298" t="e">
        <f>(INDEX(MASTER!C8:C42,MATCH('ACR '!H1,MASTER!A8:A42,0)))</f>
        <v>#N/A</v>
      </c>
      <c r="F4" s="3298"/>
      <c r="G4" s="3298"/>
      <c r="H4" s="3299" t="s">
        <v>2417</v>
      </c>
      <c r="I4" s="3299"/>
      <c r="J4" s="3299"/>
      <c r="K4" s="3299"/>
      <c r="L4" s="3299"/>
    </row>
    <row r="5" spans="1:12" ht="20.25">
      <c r="A5" s="2928" t="s">
        <v>2418</v>
      </c>
      <c r="B5" s="2928"/>
      <c r="C5" s="2928"/>
      <c r="D5" s="3296" t="e">
        <f>(INDEX(MASTER!B8:B42,MATCH('ACR '!H1,MASTER!A8:A42,0)))</f>
        <v>#N/A</v>
      </c>
      <c r="E5" s="3296"/>
      <c r="F5" s="3296"/>
      <c r="G5" s="3296"/>
      <c r="H5" s="3296"/>
      <c r="I5" s="3296"/>
      <c r="J5" s="3296"/>
      <c r="K5" s="3296"/>
      <c r="L5" s="3296"/>
    </row>
    <row r="6" spans="1:12" ht="20.25">
      <c r="A6" s="2763" t="s">
        <v>2419</v>
      </c>
      <c r="B6" s="2763"/>
      <c r="C6" s="2763"/>
      <c r="D6" s="2763"/>
      <c r="E6" s="2763"/>
      <c r="F6" s="3297" t="s">
        <v>2420</v>
      </c>
      <c r="G6" s="3297"/>
      <c r="H6" s="3297"/>
      <c r="I6" s="3297"/>
      <c r="J6" s="3297"/>
      <c r="K6" s="3297"/>
      <c r="L6" s="3297"/>
    </row>
    <row r="7" spans="1:12" ht="18.75">
      <c r="A7" s="20" t="s">
        <v>2421</v>
      </c>
      <c r="B7" s="20"/>
      <c r="C7" s="20"/>
      <c r="D7" s="3289" t="e">
        <f>(INDEX(MASTER!G8:G42,MATCH('ACR '!H1,MASTER!A8:A42,0)))</f>
        <v>#N/A</v>
      </c>
      <c r="E7" s="3289"/>
      <c r="F7" s="3290"/>
      <c r="G7" s="860"/>
      <c r="H7" s="2928" t="s">
        <v>2422</v>
      </c>
      <c r="I7" s="3291"/>
      <c r="J7" s="3292" t="s">
        <v>1435</v>
      </c>
      <c r="K7" s="3292"/>
      <c r="L7" s="3292"/>
    </row>
    <row r="8" spans="1:12" ht="18.75">
      <c r="A8" s="2928" t="s">
        <v>2423</v>
      </c>
      <c r="B8" s="2928"/>
      <c r="C8" s="2928"/>
      <c r="D8" s="2928"/>
      <c r="E8" s="2928"/>
      <c r="F8" s="2928"/>
      <c r="G8" s="2928"/>
      <c r="H8" s="3293" t="e">
        <f>E4</f>
        <v>#N/A</v>
      </c>
      <c r="I8" s="3293"/>
      <c r="J8" s="3294" t="s">
        <v>1661</v>
      </c>
      <c r="K8" s="3294"/>
      <c r="L8" s="3294"/>
    </row>
    <row r="9" spans="1:12" ht="18.75">
      <c r="A9" s="2928" t="s">
        <v>2424</v>
      </c>
      <c r="B9" s="2928"/>
      <c r="C9" s="2928"/>
      <c r="D9" s="2928"/>
      <c r="E9" s="2928"/>
      <c r="F9" s="2928"/>
      <c r="G9" s="2928"/>
      <c r="H9" s="2928"/>
      <c r="I9" s="986" t="s">
        <v>2425</v>
      </c>
      <c r="J9" s="860" t="s">
        <v>2426</v>
      </c>
      <c r="K9" s="986" t="s">
        <v>2427</v>
      </c>
      <c r="L9" s="860" t="s">
        <v>1341</v>
      </c>
    </row>
    <row r="10" spans="1:12" ht="18.75">
      <c r="A10" s="2928" t="s">
        <v>2428</v>
      </c>
      <c r="B10" s="2928"/>
      <c r="C10" s="2928"/>
      <c r="D10" s="2928"/>
      <c r="E10" s="2928"/>
      <c r="F10" s="2928"/>
      <c r="G10" s="2928"/>
      <c r="H10" s="2928"/>
      <c r="I10" s="986"/>
      <c r="J10" s="860" t="s">
        <v>2426</v>
      </c>
      <c r="K10" s="986"/>
      <c r="L10" s="860" t="s">
        <v>1341</v>
      </c>
    </row>
    <row r="11" spans="1:12" ht="17.25">
      <c r="A11" s="3300" t="s">
        <v>2429</v>
      </c>
      <c r="B11" s="3300"/>
      <c r="C11" s="3300"/>
      <c r="D11" s="3300"/>
      <c r="E11" s="3300"/>
      <c r="F11" s="3300"/>
      <c r="G11" s="3300"/>
      <c r="H11" s="3300"/>
      <c r="I11" s="3300"/>
      <c r="J11" s="3300"/>
      <c r="K11" s="3300"/>
      <c r="L11" s="3300"/>
    </row>
    <row r="12" spans="1:12" ht="41.25" customHeight="1">
      <c r="A12" s="868" t="s">
        <v>2430</v>
      </c>
      <c r="B12" s="3276" t="s">
        <v>2471</v>
      </c>
      <c r="C12" s="3276"/>
      <c r="D12" s="3276"/>
      <c r="E12" s="3276"/>
      <c r="F12" s="3277"/>
      <c r="G12" s="869" t="s">
        <v>2472</v>
      </c>
      <c r="H12" s="3276" t="s">
        <v>2473</v>
      </c>
      <c r="I12" s="3277"/>
      <c r="J12" s="3278" t="s">
        <v>2431</v>
      </c>
      <c r="K12" s="3279"/>
      <c r="L12" s="3280"/>
    </row>
    <row r="13" spans="1:12" ht="12" customHeight="1">
      <c r="A13" s="3256">
        <v>1</v>
      </c>
      <c r="B13" s="3273" t="s">
        <v>2432</v>
      </c>
      <c r="C13" s="3274"/>
      <c r="D13" s="3274"/>
      <c r="E13" s="3274"/>
      <c r="F13" s="3275"/>
      <c r="G13" s="254"/>
      <c r="H13" s="3246"/>
      <c r="I13" s="3246"/>
      <c r="J13" s="3260"/>
      <c r="K13" s="3261"/>
      <c r="L13" s="3262"/>
    </row>
    <row r="14" spans="1:12" ht="12" customHeight="1">
      <c r="A14" s="3256"/>
      <c r="B14" s="173" t="s">
        <v>2433</v>
      </c>
      <c r="C14" s="3246"/>
      <c r="D14" s="3246"/>
      <c r="E14" s="3246"/>
      <c r="F14" s="3246"/>
      <c r="G14" s="3237" t="s">
        <v>2434</v>
      </c>
      <c r="H14" s="3238"/>
      <c r="I14" s="3239"/>
      <c r="J14" s="3260"/>
      <c r="K14" s="3261"/>
      <c r="L14" s="3262"/>
    </row>
    <row r="15" spans="1:12" ht="12" customHeight="1">
      <c r="A15" s="3256"/>
      <c r="B15" s="173" t="s">
        <v>2435</v>
      </c>
      <c r="C15" s="3246"/>
      <c r="D15" s="3246"/>
      <c r="E15" s="3246"/>
      <c r="F15" s="3246"/>
      <c r="G15" s="3240"/>
      <c r="H15" s="3241"/>
      <c r="I15" s="3242"/>
      <c r="J15" s="3260"/>
      <c r="K15" s="3261"/>
      <c r="L15" s="3262"/>
    </row>
    <row r="16" spans="1:12" ht="12" customHeight="1">
      <c r="A16" s="3256">
        <v>2</v>
      </c>
      <c r="B16" s="3273" t="s">
        <v>2436</v>
      </c>
      <c r="C16" s="3274"/>
      <c r="D16" s="3274"/>
      <c r="E16" s="3274"/>
      <c r="F16" s="3275"/>
      <c r="G16" s="3240"/>
      <c r="H16" s="3241"/>
      <c r="I16" s="3242"/>
      <c r="J16" s="3260"/>
      <c r="K16" s="3261"/>
      <c r="L16" s="3262"/>
    </row>
    <row r="17" spans="1:12" ht="12" customHeight="1">
      <c r="A17" s="3256"/>
      <c r="B17" s="173" t="s">
        <v>2433</v>
      </c>
      <c r="C17" s="3246"/>
      <c r="D17" s="3246"/>
      <c r="E17" s="3246"/>
      <c r="F17" s="3246"/>
      <c r="G17" s="3243"/>
      <c r="H17" s="3244"/>
      <c r="I17" s="3245"/>
      <c r="J17" s="3260"/>
      <c r="K17" s="3261"/>
      <c r="L17" s="3262"/>
    </row>
    <row r="18" spans="1:12" ht="12" customHeight="1">
      <c r="A18" s="3256"/>
      <c r="B18" s="173" t="s">
        <v>2435</v>
      </c>
      <c r="C18" s="3246"/>
      <c r="D18" s="3246"/>
      <c r="E18" s="3246"/>
      <c r="F18" s="3246"/>
      <c r="G18" s="254"/>
      <c r="H18" s="3246"/>
      <c r="I18" s="3246"/>
      <c r="J18" s="3260"/>
      <c r="K18" s="3261"/>
      <c r="L18" s="3262"/>
    </row>
    <row r="19" spans="1:12" ht="12" customHeight="1">
      <c r="A19" s="3256">
        <v>3</v>
      </c>
      <c r="B19" s="3273" t="s">
        <v>2437</v>
      </c>
      <c r="C19" s="3274"/>
      <c r="D19" s="3274"/>
      <c r="E19" s="3274"/>
      <c r="F19" s="3275"/>
      <c r="G19" s="254"/>
      <c r="H19" s="3246"/>
      <c r="I19" s="3246"/>
      <c r="J19" s="3260"/>
      <c r="K19" s="3261"/>
      <c r="L19" s="3262"/>
    </row>
    <row r="20" spans="1:12" ht="12" customHeight="1">
      <c r="A20" s="3256"/>
      <c r="B20" s="173" t="s">
        <v>2433</v>
      </c>
      <c r="C20" s="3246"/>
      <c r="D20" s="3246"/>
      <c r="E20" s="3246"/>
      <c r="F20" s="3246"/>
      <c r="G20" s="254"/>
      <c r="H20" s="3246"/>
      <c r="I20" s="3246"/>
      <c r="J20" s="3260"/>
      <c r="K20" s="3261"/>
      <c r="L20" s="3262"/>
    </row>
    <row r="21" spans="1:12" ht="12" customHeight="1">
      <c r="A21" s="3256"/>
      <c r="B21" s="173" t="s">
        <v>2435</v>
      </c>
      <c r="C21" s="3246"/>
      <c r="D21" s="3246"/>
      <c r="E21" s="3246"/>
      <c r="F21" s="3246"/>
      <c r="G21" s="254"/>
      <c r="H21" s="3246"/>
      <c r="I21" s="3246"/>
      <c r="J21" s="3260"/>
      <c r="K21" s="3261"/>
      <c r="L21" s="3262"/>
    </row>
    <row r="22" spans="1:12" ht="12" customHeight="1">
      <c r="A22" s="864">
        <v>4</v>
      </c>
      <c r="B22" s="3272" t="s">
        <v>2438</v>
      </c>
      <c r="C22" s="3272"/>
      <c r="D22" s="3272"/>
      <c r="E22" s="3272"/>
      <c r="F22" s="3272"/>
      <c r="G22" s="254"/>
      <c r="H22" s="3246"/>
      <c r="I22" s="3246"/>
      <c r="J22" s="3260"/>
      <c r="K22" s="3261"/>
      <c r="L22" s="3262"/>
    </row>
    <row r="23" spans="1:12" ht="12" customHeight="1">
      <c r="A23" s="864">
        <v>5</v>
      </c>
      <c r="B23" s="3272" t="s">
        <v>2439</v>
      </c>
      <c r="C23" s="3272"/>
      <c r="D23" s="3272"/>
      <c r="E23" s="3272"/>
      <c r="F23" s="3272"/>
      <c r="G23" s="254"/>
      <c r="H23" s="3246"/>
      <c r="I23" s="3246"/>
      <c r="J23" s="3260"/>
      <c r="K23" s="3261"/>
      <c r="L23" s="3262"/>
    </row>
    <row r="24" spans="1:12" ht="12" customHeight="1">
      <c r="A24" s="864">
        <v>6</v>
      </c>
      <c r="B24" s="3272" t="s">
        <v>2440</v>
      </c>
      <c r="C24" s="3272"/>
      <c r="D24" s="3272"/>
      <c r="E24" s="3272"/>
      <c r="F24" s="3272"/>
      <c r="G24" s="254"/>
      <c r="H24" s="3246"/>
      <c r="I24" s="3246"/>
      <c r="J24" s="3260"/>
      <c r="K24" s="3261"/>
      <c r="L24" s="3262"/>
    </row>
    <row r="25" spans="1:12" ht="12" customHeight="1">
      <c r="A25" s="864">
        <v>7</v>
      </c>
      <c r="B25" s="3272" t="s">
        <v>2441</v>
      </c>
      <c r="C25" s="3272"/>
      <c r="D25" s="3272"/>
      <c r="E25" s="3272"/>
      <c r="F25" s="3272"/>
      <c r="G25" s="254"/>
      <c r="H25" s="3246"/>
      <c r="I25" s="3246"/>
      <c r="J25" s="3260"/>
      <c r="K25" s="3261"/>
      <c r="L25" s="3262"/>
    </row>
    <row r="26" spans="1:12" ht="12" customHeight="1">
      <c r="A26" s="864">
        <v>8</v>
      </c>
      <c r="B26" s="3259" t="s">
        <v>2442</v>
      </c>
      <c r="C26" s="3259"/>
      <c r="D26" s="3259"/>
      <c r="E26" s="3259"/>
      <c r="F26" s="3259"/>
      <c r="G26" s="254"/>
      <c r="H26" s="3246"/>
      <c r="I26" s="3246"/>
      <c r="J26" s="3260"/>
      <c r="K26" s="3261"/>
      <c r="L26" s="3262"/>
    </row>
    <row r="27" spans="1:12" ht="14.25" customHeight="1">
      <c r="A27" s="3263" t="s">
        <v>2443</v>
      </c>
      <c r="B27" s="3263"/>
      <c r="C27" s="3263"/>
      <c r="D27" s="3263"/>
      <c r="E27" s="3263"/>
      <c r="F27" s="3263"/>
      <c r="G27" s="3263"/>
      <c r="H27" s="3263"/>
      <c r="I27" s="3263"/>
      <c r="J27" s="3263"/>
      <c r="K27" s="3263"/>
      <c r="L27" s="3263"/>
    </row>
    <row r="28" spans="1:12" ht="15.75">
      <c r="A28" s="3264" t="s">
        <v>723</v>
      </c>
      <c r="B28" s="3264"/>
      <c r="C28" s="3264" t="s">
        <v>1007</v>
      </c>
      <c r="D28" s="3264"/>
      <c r="E28" s="3264"/>
      <c r="F28" s="3264"/>
      <c r="G28" s="3265" t="s">
        <v>2444</v>
      </c>
      <c r="H28" s="3265"/>
      <c r="I28" s="3266" t="s">
        <v>2445</v>
      </c>
      <c r="J28" s="3267"/>
      <c r="K28" s="3268" t="s">
        <v>2446</v>
      </c>
      <c r="L28" s="3269"/>
    </row>
    <row r="29" spans="1:12" ht="16.5">
      <c r="A29" s="3264"/>
      <c r="B29" s="3264"/>
      <c r="C29" s="3264"/>
      <c r="D29" s="3264"/>
      <c r="E29" s="3264"/>
      <c r="F29" s="3264"/>
      <c r="G29" s="2032" t="s">
        <v>2447</v>
      </c>
      <c r="H29" s="867" t="s">
        <v>2448</v>
      </c>
      <c r="I29" s="3267"/>
      <c r="J29" s="3267"/>
      <c r="K29" s="3270"/>
      <c r="L29" s="3271"/>
    </row>
    <row r="30" spans="1:12" ht="14.1" customHeight="1">
      <c r="A30" s="3251" t="s">
        <v>2449</v>
      </c>
      <c r="B30" s="3251"/>
      <c r="C30" s="987"/>
      <c r="D30" s="987"/>
      <c r="E30" s="987"/>
      <c r="F30" s="987"/>
      <c r="G30" s="987"/>
      <c r="H30" s="987"/>
      <c r="I30" s="3252"/>
      <c r="J30" s="3252"/>
      <c r="K30" s="3252"/>
      <c r="L30" s="3252"/>
    </row>
    <row r="31" spans="1:12" ht="14.1" customHeight="1">
      <c r="A31" s="3251" t="s">
        <v>2450</v>
      </c>
      <c r="B31" s="3251"/>
      <c r="C31" s="987"/>
      <c r="D31" s="987"/>
      <c r="E31" s="987"/>
      <c r="F31" s="987"/>
      <c r="G31" s="987"/>
      <c r="H31" s="987"/>
      <c r="I31" s="3252"/>
      <c r="J31" s="3252"/>
      <c r="K31" s="3252"/>
      <c r="L31" s="3252"/>
    </row>
    <row r="32" spans="1:12" ht="14.1" customHeight="1">
      <c r="A32" s="3251" t="s">
        <v>2451</v>
      </c>
      <c r="B32" s="3251"/>
      <c r="C32" s="987"/>
      <c r="D32" s="987"/>
      <c r="E32" s="987"/>
      <c r="F32" s="987"/>
      <c r="G32" s="987"/>
      <c r="H32" s="987"/>
      <c r="I32" s="3252"/>
      <c r="J32" s="3252"/>
      <c r="K32" s="3252"/>
      <c r="L32" s="3252"/>
    </row>
    <row r="33" spans="1:12" ht="14.1" customHeight="1">
      <c r="A33" s="3251" t="s">
        <v>2452</v>
      </c>
      <c r="B33" s="3251"/>
      <c r="C33" s="987"/>
      <c r="D33" s="987"/>
      <c r="E33" s="987"/>
      <c r="F33" s="987"/>
      <c r="G33" s="987"/>
      <c r="H33" s="987"/>
      <c r="I33" s="3252"/>
      <c r="J33" s="3252"/>
      <c r="K33" s="3252"/>
      <c r="L33" s="3252"/>
    </row>
    <row r="34" spans="1:12" ht="14.1" customHeight="1">
      <c r="A34" s="3251" t="s">
        <v>2453</v>
      </c>
      <c r="B34" s="3251"/>
      <c r="C34" s="987"/>
      <c r="D34" s="987"/>
      <c r="E34" s="987"/>
      <c r="F34" s="987"/>
      <c r="G34" s="987"/>
      <c r="H34" s="987"/>
      <c r="I34" s="3252"/>
      <c r="J34" s="3252"/>
      <c r="K34" s="3252"/>
      <c r="L34" s="3252"/>
    </row>
    <row r="35" spans="1:12" ht="14.1" customHeight="1">
      <c r="A35" s="3251" t="s">
        <v>2454</v>
      </c>
      <c r="B35" s="3251"/>
      <c r="C35" s="987"/>
      <c r="D35" s="987"/>
      <c r="E35" s="987"/>
      <c r="F35" s="987"/>
      <c r="G35" s="987"/>
      <c r="H35" s="987"/>
      <c r="I35" s="3252"/>
      <c r="J35" s="3252"/>
      <c r="K35" s="3252"/>
      <c r="L35" s="3252"/>
    </row>
    <row r="36" spans="1:12" ht="14.1" customHeight="1">
      <c r="A36" s="3251" t="s">
        <v>2455</v>
      </c>
      <c r="B36" s="3251"/>
      <c r="C36" s="987"/>
      <c r="D36" s="987"/>
      <c r="E36" s="987"/>
      <c r="F36" s="987"/>
      <c r="G36" s="987"/>
      <c r="H36" s="987"/>
      <c r="I36" s="3252"/>
      <c r="J36" s="3252"/>
      <c r="K36" s="3252"/>
      <c r="L36" s="3252"/>
    </row>
    <row r="37" spans="1:12" ht="18.75">
      <c r="A37" s="3253" t="s">
        <v>2456</v>
      </c>
      <c r="B37" s="3236"/>
      <c r="C37" s="3236"/>
      <c r="D37" s="3236"/>
      <c r="E37" s="3236"/>
      <c r="F37" s="3236"/>
      <c r="G37" s="3236"/>
      <c r="H37" s="3236"/>
      <c r="I37" s="3236"/>
      <c r="J37" s="3236"/>
      <c r="K37" s="3236"/>
      <c r="L37" s="3236"/>
    </row>
    <row r="38" spans="1:12" ht="16.5">
      <c r="A38" s="3254" t="s">
        <v>2457</v>
      </c>
      <c r="B38" s="3254"/>
      <c r="C38" s="3254"/>
      <c r="D38" s="3254"/>
      <c r="E38" s="3254"/>
      <c r="F38" s="3254"/>
      <c r="G38" s="3254"/>
      <c r="H38" s="3254"/>
      <c r="I38" s="3254"/>
      <c r="J38" s="3254"/>
      <c r="K38" s="3254"/>
      <c r="L38" s="3254"/>
    </row>
    <row r="39" spans="1:12" ht="33.75" customHeight="1">
      <c r="A39" s="3255" t="s">
        <v>2458</v>
      </c>
      <c r="B39" s="3255"/>
      <c r="C39" s="3255"/>
      <c r="D39" s="3255"/>
      <c r="E39" s="3255"/>
      <c r="F39" s="3256" t="s">
        <v>2459</v>
      </c>
      <c r="G39" s="3256"/>
      <c r="H39" s="3256"/>
      <c r="I39" s="863" t="s">
        <v>2460</v>
      </c>
      <c r="J39" s="3257" t="s">
        <v>2461</v>
      </c>
      <c r="K39" s="3258"/>
      <c r="L39" s="863" t="s">
        <v>2462</v>
      </c>
    </row>
    <row r="40" spans="1:12" ht="16.5" customHeight="1">
      <c r="A40" s="3246"/>
      <c r="B40" s="3246"/>
      <c r="C40" s="3246"/>
      <c r="D40" s="3246"/>
      <c r="E40" s="3246"/>
      <c r="F40" s="3246"/>
      <c r="G40" s="3246"/>
      <c r="H40" s="3246"/>
      <c r="I40" s="254"/>
      <c r="J40" s="3246"/>
      <c r="K40" s="3246"/>
      <c r="L40" s="254"/>
    </row>
    <row r="41" spans="1:12" ht="18.75">
      <c r="A41" s="3247" t="s">
        <v>2463</v>
      </c>
      <c r="B41" s="3248"/>
      <c r="C41" s="3248"/>
      <c r="D41" s="3248"/>
      <c r="E41" s="3248"/>
      <c r="F41" s="3248"/>
      <c r="G41" s="3248"/>
      <c r="H41" s="3248"/>
      <c r="I41" s="3248"/>
      <c r="J41" s="3248"/>
      <c r="K41" s="3248"/>
      <c r="L41" s="3249"/>
    </row>
    <row r="42" spans="1:12" ht="16.5">
      <c r="A42" s="3250" t="s">
        <v>2464</v>
      </c>
      <c r="B42" s="3250"/>
      <c r="C42" s="3250"/>
      <c r="D42" s="3250"/>
      <c r="E42" s="3250"/>
      <c r="F42" s="3250"/>
      <c r="G42" s="3250"/>
      <c r="H42" s="3250"/>
      <c r="I42" s="3250"/>
      <c r="J42" s="3250"/>
      <c r="K42" s="3250"/>
      <c r="L42" s="3250"/>
    </row>
    <row r="43" spans="1:12" ht="18.75">
      <c r="A43" s="3246" t="s">
        <v>684</v>
      </c>
      <c r="B43" s="3246"/>
      <c r="C43" s="3246" t="s">
        <v>2465</v>
      </c>
      <c r="D43" s="3246"/>
      <c r="E43" s="3246"/>
      <c r="F43" s="3246"/>
      <c r="G43" s="3246" t="s">
        <v>393</v>
      </c>
      <c r="H43" s="3246"/>
      <c r="I43" s="3246" t="s">
        <v>2466</v>
      </c>
      <c r="J43" s="3246"/>
      <c r="K43" s="3246"/>
      <c r="L43" s="3246"/>
    </row>
    <row r="44" spans="1:12" ht="12.75" customHeight="1">
      <c r="A44" s="3246"/>
      <c r="B44" s="3246"/>
      <c r="C44" s="3246"/>
      <c r="D44" s="3246"/>
      <c r="E44" s="3246"/>
      <c r="F44" s="3246"/>
      <c r="G44" s="3246"/>
      <c r="H44" s="3246"/>
      <c r="I44" s="3246"/>
      <c r="J44" s="3246"/>
      <c r="K44" s="3246"/>
      <c r="L44" s="3246"/>
    </row>
    <row r="45" spans="1:12" ht="18.75">
      <c r="A45" s="3236" t="s">
        <v>2467</v>
      </c>
      <c r="B45" s="3236"/>
      <c r="C45" s="3236"/>
      <c r="D45" s="3236"/>
      <c r="E45" s="3236"/>
      <c r="F45" s="3236"/>
      <c r="G45" s="3236"/>
      <c r="H45" s="3236"/>
      <c r="I45" s="3236"/>
      <c r="J45" s="3236"/>
      <c r="K45" s="3236"/>
      <c r="L45" s="3236"/>
    </row>
    <row r="46" spans="1:12" ht="18.75">
      <c r="A46" s="2763"/>
      <c r="B46" s="2763"/>
      <c r="C46" s="2763"/>
      <c r="D46" s="2763"/>
      <c r="E46" s="2763"/>
      <c r="F46" s="2763"/>
      <c r="G46" s="2763"/>
      <c r="H46" s="2763"/>
      <c r="I46" s="2763"/>
      <c r="J46" s="2763"/>
      <c r="K46" s="2763"/>
      <c r="L46" s="2763"/>
    </row>
    <row r="47" spans="1:12" ht="18.75">
      <c r="A47" s="861"/>
      <c r="B47" s="861"/>
      <c r="C47" s="861"/>
      <c r="D47" s="861"/>
      <c r="E47" s="861"/>
      <c r="F47" s="861"/>
      <c r="G47" s="861"/>
      <c r="H47" s="861"/>
      <c r="I47" s="861"/>
      <c r="J47" s="861"/>
      <c r="K47" s="861"/>
      <c r="L47" s="861"/>
    </row>
    <row r="48" spans="1:12" ht="18.75">
      <c r="A48" s="129"/>
      <c r="B48" s="129"/>
      <c r="C48" s="129"/>
      <c r="D48" s="129"/>
      <c r="E48" s="129"/>
      <c r="F48" s="129"/>
      <c r="G48" s="129"/>
      <c r="H48" s="129"/>
      <c r="I48" s="2793" t="s">
        <v>2468</v>
      </c>
      <c r="J48" s="2793"/>
      <c r="K48" s="2793"/>
      <c r="L48" s="2793"/>
    </row>
    <row r="49" spans="1:12" ht="18.75">
      <c r="A49" s="332" t="s">
        <v>2469</v>
      </c>
      <c r="B49" s="332"/>
      <c r="C49" s="332"/>
      <c r="D49" s="332"/>
      <c r="E49" s="332"/>
      <c r="F49" s="332"/>
      <c r="G49" s="3281">
        <v>44218</v>
      </c>
      <c r="H49" s="3281"/>
      <c r="I49" s="20" t="s">
        <v>15</v>
      </c>
      <c r="J49" s="2928" t="e">
        <f>D5</f>
        <v>#N/A</v>
      </c>
      <c r="K49" s="2928"/>
      <c r="L49" s="2928"/>
    </row>
    <row r="50" spans="1:12" ht="18.75">
      <c r="A50" s="139"/>
      <c r="B50" s="139"/>
      <c r="C50" s="139"/>
      <c r="D50" s="139"/>
      <c r="E50" s="139"/>
      <c r="F50" s="139"/>
      <c r="G50" s="139"/>
      <c r="H50" s="139"/>
      <c r="I50" s="20" t="s">
        <v>2470</v>
      </c>
      <c r="J50" s="2918" t="e">
        <f>E4</f>
        <v>#N/A</v>
      </c>
      <c r="K50" s="2918"/>
      <c r="L50" s="2918"/>
    </row>
  </sheetData>
  <sheetProtection sheet="1" objects="1" scenarios="1" selectLockedCells="1"/>
  <mergeCells count="120">
    <mergeCell ref="G49:H49"/>
    <mergeCell ref="A2:C2"/>
    <mergeCell ref="F2:G2"/>
    <mergeCell ref="H2:I2"/>
    <mergeCell ref="K2:L2"/>
    <mergeCell ref="A3:E3"/>
    <mergeCell ref="F3:G3"/>
    <mergeCell ref="H3:L3"/>
    <mergeCell ref="D7:F7"/>
    <mergeCell ref="H7:I7"/>
    <mergeCell ref="J7:L7"/>
    <mergeCell ref="A8:G8"/>
    <mergeCell ref="A9:H9"/>
    <mergeCell ref="H8:I8"/>
    <mergeCell ref="J8:L8"/>
    <mergeCell ref="A4:D4"/>
    <mergeCell ref="A5:C5"/>
    <mergeCell ref="D5:L5"/>
    <mergeCell ref="A6:E6"/>
    <mergeCell ref="F6:L6"/>
    <mergeCell ref="E4:G4"/>
    <mergeCell ref="H4:L4"/>
    <mergeCell ref="A10:H10"/>
    <mergeCell ref="A11:L11"/>
    <mergeCell ref="B12:F12"/>
    <mergeCell ref="H12:I12"/>
    <mergeCell ref="J12:L12"/>
    <mergeCell ref="A13:A15"/>
    <mergeCell ref="B13:F13"/>
    <mergeCell ref="H13:I13"/>
    <mergeCell ref="J13:L13"/>
    <mergeCell ref="C14:F14"/>
    <mergeCell ref="J14:L14"/>
    <mergeCell ref="C15:F15"/>
    <mergeCell ref="J15:L15"/>
    <mergeCell ref="A16:A18"/>
    <mergeCell ref="B16:F16"/>
    <mergeCell ref="J16:L16"/>
    <mergeCell ref="C17:F17"/>
    <mergeCell ref="J17:L17"/>
    <mergeCell ref="C18:F18"/>
    <mergeCell ref="H18:I18"/>
    <mergeCell ref="J18:L18"/>
    <mergeCell ref="A19:A21"/>
    <mergeCell ref="B19:F19"/>
    <mergeCell ref="H19:I19"/>
    <mergeCell ref="J19:L19"/>
    <mergeCell ref="C20:F20"/>
    <mergeCell ref="H20:I20"/>
    <mergeCell ref="J20:L20"/>
    <mergeCell ref="C21:F21"/>
    <mergeCell ref="B24:F24"/>
    <mergeCell ref="H24:I24"/>
    <mergeCell ref="J24:L24"/>
    <mergeCell ref="B25:F25"/>
    <mergeCell ref="H25:I25"/>
    <mergeCell ref="J25:L25"/>
    <mergeCell ref="H21:I21"/>
    <mergeCell ref="J21:L21"/>
    <mergeCell ref="B22:F22"/>
    <mergeCell ref="H22:I22"/>
    <mergeCell ref="J22:L22"/>
    <mergeCell ref="B23:F23"/>
    <mergeCell ref="H23:I23"/>
    <mergeCell ref="J23:L23"/>
    <mergeCell ref="B26:F26"/>
    <mergeCell ref="H26:I26"/>
    <mergeCell ref="J26:L26"/>
    <mergeCell ref="A27:L27"/>
    <mergeCell ref="A28:B29"/>
    <mergeCell ref="C28:F29"/>
    <mergeCell ref="G28:H28"/>
    <mergeCell ref="I28:J29"/>
    <mergeCell ref="K28:L29"/>
    <mergeCell ref="A32:B32"/>
    <mergeCell ref="I32:J32"/>
    <mergeCell ref="K32:L32"/>
    <mergeCell ref="A33:B33"/>
    <mergeCell ref="I33:J33"/>
    <mergeCell ref="K33:L33"/>
    <mergeCell ref="A30:B30"/>
    <mergeCell ref="I30:J30"/>
    <mergeCell ref="K30:L30"/>
    <mergeCell ref="A31:B31"/>
    <mergeCell ref="I31:J31"/>
    <mergeCell ref="K31:L31"/>
    <mergeCell ref="A38:L38"/>
    <mergeCell ref="A39:E39"/>
    <mergeCell ref="F39:H39"/>
    <mergeCell ref="J39:K39"/>
    <mergeCell ref="A34:B34"/>
    <mergeCell ref="I34:J34"/>
    <mergeCell ref="K34:L34"/>
    <mergeCell ref="A35:B35"/>
    <mergeCell ref="I35:J35"/>
    <mergeCell ref="K35:L35"/>
    <mergeCell ref="A1:G1"/>
    <mergeCell ref="A45:L45"/>
    <mergeCell ref="A46:L46"/>
    <mergeCell ref="I48:L48"/>
    <mergeCell ref="G14:I17"/>
    <mergeCell ref="J49:L49"/>
    <mergeCell ref="J50:L50"/>
    <mergeCell ref="A44:B44"/>
    <mergeCell ref="C44:F44"/>
    <mergeCell ref="G44:H44"/>
    <mergeCell ref="I44:L44"/>
    <mergeCell ref="A40:E40"/>
    <mergeCell ref="F40:H40"/>
    <mergeCell ref="J40:K40"/>
    <mergeCell ref="A41:L41"/>
    <mergeCell ref="A42:L42"/>
    <mergeCell ref="A43:B43"/>
    <mergeCell ref="C43:F43"/>
    <mergeCell ref="G43:H43"/>
    <mergeCell ref="I43:L43"/>
    <mergeCell ref="A36:B36"/>
    <mergeCell ref="I36:J36"/>
    <mergeCell ref="K36:L36"/>
    <mergeCell ref="A37:L37"/>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21.xml><?xml version="1.0" encoding="utf-8"?>
<worksheet xmlns="http://schemas.openxmlformats.org/spreadsheetml/2006/main" xmlns:r="http://schemas.openxmlformats.org/officeDocument/2006/relationships">
  <sheetPr>
    <tabColor rgb="FF7030A0"/>
  </sheetPr>
  <dimension ref="A1:J35"/>
  <sheetViews>
    <sheetView workbookViewId="0">
      <selection activeCell="B4" sqref="B4:F4"/>
    </sheetView>
  </sheetViews>
  <sheetFormatPr defaultRowHeight="12.75"/>
  <cols>
    <col min="1" max="1" width="7.42578125" customWidth="1"/>
    <col min="2" max="2" width="10.140625" customWidth="1"/>
    <col min="3" max="3" width="4.5703125" customWidth="1"/>
    <col min="4" max="4" width="6.28515625" customWidth="1"/>
    <col min="5" max="5" width="13" customWidth="1"/>
    <col min="6" max="6" width="10.140625" customWidth="1"/>
    <col min="7" max="7" width="12.85546875" customWidth="1"/>
    <col min="9" max="9" width="7.5703125" customWidth="1"/>
    <col min="10" max="10" width="12.85546875" customWidth="1"/>
  </cols>
  <sheetData>
    <row r="1" spans="1:10" ht="21" customHeight="1">
      <c r="A1" s="2621" t="s">
        <v>1156</v>
      </c>
      <c r="B1" s="2621"/>
      <c r="C1" s="2621"/>
      <c r="D1" s="2621"/>
      <c r="E1" s="2622"/>
      <c r="F1" s="1095">
        <v>1</v>
      </c>
      <c r="G1" s="1096"/>
      <c r="H1" s="1096"/>
      <c r="I1" s="1096"/>
      <c r="J1" s="1096"/>
    </row>
    <row r="2" spans="1:10" ht="21" customHeight="1"/>
    <row r="3" spans="1:10" ht="21" customHeight="1">
      <c r="A3" s="8" t="s">
        <v>1297</v>
      </c>
      <c r="B3" s="8"/>
      <c r="C3" s="8"/>
      <c r="D3" s="8"/>
      <c r="E3" s="8"/>
      <c r="F3" s="139"/>
      <c r="G3" s="139"/>
      <c r="H3" s="139"/>
      <c r="I3" s="139"/>
      <c r="J3" s="139"/>
    </row>
    <row r="4" spans="1:10" ht="21" customHeight="1">
      <c r="A4" s="8"/>
      <c r="B4" s="3301" t="s">
        <v>3065</v>
      </c>
      <c r="C4" s="3301"/>
      <c r="D4" s="3301"/>
      <c r="E4" s="3301"/>
      <c r="F4" s="3301"/>
      <c r="G4" s="139"/>
      <c r="H4" s="139"/>
      <c r="I4" s="139"/>
      <c r="J4" s="139"/>
    </row>
    <row r="5" spans="1:10" ht="21" customHeight="1">
      <c r="A5" s="139"/>
      <c r="B5" s="3301" t="s">
        <v>1661</v>
      </c>
      <c r="C5" s="3301"/>
      <c r="D5" s="3301"/>
      <c r="E5" s="3301"/>
      <c r="F5" s="3301"/>
      <c r="G5" s="139"/>
      <c r="H5" s="139"/>
      <c r="I5" s="139"/>
      <c r="J5" s="139"/>
    </row>
    <row r="6" spans="1:10" ht="21" customHeight="1">
      <c r="A6" s="8" t="s">
        <v>1559</v>
      </c>
      <c r="B6" s="3301" t="s">
        <v>36</v>
      </c>
      <c r="C6" s="3301"/>
      <c r="D6" s="3301"/>
      <c r="E6" s="3301"/>
      <c r="F6" s="3301"/>
      <c r="G6" s="139"/>
      <c r="H6" s="139"/>
      <c r="I6" s="139"/>
      <c r="J6" s="139"/>
    </row>
    <row r="7" spans="1:10" ht="12.75" customHeight="1">
      <c r="A7" s="8"/>
      <c r="B7" s="8"/>
      <c r="C7" s="8"/>
      <c r="D7" s="8"/>
      <c r="E7" s="8"/>
      <c r="F7" s="139"/>
      <c r="G7" s="139"/>
      <c r="H7" s="139"/>
      <c r="I7" s="139"/>
      <c r="J7" s="139"/>
    </row>
    <row r="8" spans="1:10" ht="30" customHeight="1">
      <c r="A8" s="1183" t="s">
        <v>3068</v>
      </c>
      <c r="B8" s="1188"/>
      <c r="C8" s="1183" t="s">
        <v>3066</v>
      </c>
      <c r="D8" s="1183"/>
      <c r="E8" s="1183"/>
      <c r="F8" s="134"/>
      <c r="G8" s="134"/>
      <c r="H8" s="134"/>
      <c r="I8" s="134"/>
      <c r="J8" s="134"/>
    </row>
    <row r="9" spans="1:10" ht="21" customHeight="1">
      <c r="A9" s="139"/>
      <c r="B9" s="870" t="s">
        <v>2478</v>
      </c>
      <c r="C9" s="3305" t="s">
        <v>3070</v>
      </c>
      <c r="D9" s="3305"/>
      <c r="E9" s="3305"/>
      <c r="F9" s="3305"/>
      <c r="G9" s="3305"/>
      <c r="H9" s="3305"/>
      <c r="I9" s="3305"/>
      <c r="J9" s="3305"/>
    </row>
    <row r="10" spans="1:10" ht="21" customHeight="1">
      <c r="A10" s="139"/>
      <c r="B10" s="139"/>
      <c r="C10" s="3305"/>
      <c r="D10" s="3305"/>
      <c r="E10" s="3305"/>
      <c r="F10" s="3305"/>
      <c r="G10" s="3305"/>
      <c r="H10" s="3305"/>
      <c r="I10" s="3305"/>
      <c r="J10" s="3305"/>
    </row>
    <row r="11" spans="1:10" ht="21" customHeight="1">
      <c r="A11" s="139"/>
      <c r="B11" s="139"/>
      <c r="C11" s="3305"/>
      <c r="D11" s="3305"/>
      <c r="E11" s="3305"/>
      <c r="F11" s="3305"/>
      <c r="G11" s="3305"/>
      <c r="H11" s="3305"/>
      <c r="I11" s="3305"/>
      <c r="J11" s="3305"/>
    </row>
    <row r="12" spans="1:10" ht="21" customHeight="1">
      <c r="A12" s="8" t="s">
        <v>1863</v>
      </c>
      <c r="B12" s="8"/>
      <c r="C12" s="8"/>
      <c r="D12" s="8"/>
      <c r="E12" s="8"/>
      <c r="F12" s="139"/>
      <c r="G12" s="139"/>
      <c r="H12" s="139"/>
      <c r="I12" s="139"/>
      <c r="J12" s="139"/>
    </row>
    <row r="13" spans="1:10" ht="21" customHeight="1">
      <c r="A13" s="139"/>
      <c r="B13" s="380"/>
      <c r="C13" s="381" t="s">
        <v>2406</v>
      </c>
      <c r="D13" s="380"/>
      <c r="E13" s="380"/>
      <c r="F13" s="380"/>
      <c r="G13" s="3306" t="s">
        <v>3064</v>
      </c>
      <c r="H13" s="3306"/>
      <c r="I13" s="3306"/>
      <c r="J13" s="3306"/>
    </row>
    <row r="14" spans="1:10" ht="155.25" customHeight="1">
      <c r="A14" s="3303" t="s">
        <v>3069</v>
      </c>
      <c r="B14" s="3303"/>
      <c r="C14" s="3303"/>
      <c r="D14" s="3303"/>
      <c r="E14" s="3303"/>
      <c r="F14" s="3303"/>
      <c r="G14" s="3303"/>
      <c r="H14" s="3303"/>
      <c r="I14" s="3303"/>
      <c r="J14" s="3303"/>
    </row>
    <row r="15" spans="1:10" ht="21" customHeight="1">
      <c r="A15" s="8" t="s">
        <v>2405</v>
      </c>
      <c r="B15" s="8"/>
      <c r="C15" s="8"/>
      <c r="D15" s="8"/>
      <c r="E15" s="8"/>
      <c r="F15" s="139"/>
      <c r="G15" s="139"/>
      <c r="H15" s="139"/>
      <c r="I15" s="139"/>
      <c r="J15" s="139"/>
    </row>
    <row r="16" spans="1:10" ht="21" customHeight="1">
      <c r="A16" s="8" t="s">
        <v>1256</v>
      </c>
      <c r="B16" s="8"/>
      <c r="C16" s="8"/>
      <c r="D16" s="8"/>
      <c r="E16" s="8"/>
      <c r="F16" s="139"/>
      <c r="G16" s="139"/>
      <c r="H16" s="139"/>
      <c r="I16" s="139"/>
      <c r="J16" s="139"/>
    </row>
    <row r="17" spans="1:10" ht="21" customHeight="1">
      <c r="A17" s="8" t="s">
        <v>3067</v>
      </c>
      <c r="B17" s="8"/>
      <c r="C17" s="8"/>
      <c r="D17" s="8"/>
      <c r="E17" s="8"/>
      <c r="F17" s="139"/>
      <c r="G17" s="139"/>
      <c r="H17" s="139"/>
      <c r="I17" s="139"/>
      <c r="J17" s="139"/>
    </row>
    <row r="18" spans="1:10" ht="21" customHeight="1">
      <c r="A18" s="8" t="s">
        <v>2407</v>
      </c>
      <c r="B18" s="8"/>
      <c r="C18" s="8"/>
      <c r="D18" s="8"/>
      <c r="E18" s="8"/>
      <c r="F18" s="139"/>
      <c r="G18" s="139"/>
      <c r="H18" s="139"/>
      <c r="I18" s="139"/>
      <c r="J18" s="139"/>
    </row>
    <row r="19" spans="1:10" ht="21" customHeight="1">
      <c r="A19" s="8" t="s">
        <v>2408</v>
      </c>
      <c r="B19" s="8"/>
      <c r="C19" s="8"/>
      <c r="D19" s="8"/>
      <c r="E19" s="8"/>
      <c r="F19" s="139"/>
      <c r="G19" s="139"/>
      <c r="H19" s="139"/>
      <c r="I19" s="139"/>
      <c r="J19" s="139"/>
    </row>
    <row r="20" spans="1:10" ht="21" customHeight="1">
      <c r="A20" s="8" t="s">
        <v>2409</v>
      </c>
      <c r="B20" s="3304" t="s">
        <v>4442</v>
      </c>
      <c r="C20" s="3304"/>
      <c r="D20" s="8"/>
      <c r="E20" s="8"/>
      <c r="F20" s="139"/>
      <c r="G20" s="139"/>
      <c r="H20" s="139"/>
      <c r="I20" s="139"/>
      <c r="J20" s="139"/>
    </row>
    <row r="21" spans="1:10" ht="21" customHeight="1">
      <c r="A21" s="8"/>
      <c r="B21" s="8"/>
      <c r="C21" s="8"/>
      <c r="D21" s="8"/>
      <c r="E21" s="8"/>
      <c r="F21" s="139"/>
      <c r="G21" s="139"/>
      <c r="H21" s="139"/>
      <c r="I21" s="139"/>
      <c r="J21" s="139"/>
    </row>
    <row r="22" spans="1:10" ht="21" customHeight="1">
      <c r="A22" s="139"/>
      <c r="B22" s="8"/>
      <c r="C22" s="8"/>
      <c r="D22" s="8"/>
      <c r="E22" s="8"/>
      <c r="F22" s="142"/>
      <c r="G22" s="3302" t="s">
        <v>3058</v>
      </c>
      <c r="H22" s="3302"/>
      <c r="I22" s="3302"/>
      <c r="J22" s="3302"/>
    </row>
    <row r="23" spans="1:10" ht="21" customHeight="1">
      <c r="A23" s="139"/>
      <c r="B23" s="8"/>
      <c r="C23" s="8"/>
      <c r="D23" s="8"/>
      <c r="E23" s="8"/>
      <c r="F23" s="142"/>
      <c r="G23" s="1182"/>
      <c r="H23" s="1182"/>
      <c r="I23" s="1182"/>
      <c r="J23" s="1182"/>
    </row>
    <row r="24" spans="1:10" ht="21" customHeight="1">
      <c r="A24" s="8"/>
      <c r="B24" s="8"/>
      <c r="C24" s="8"/>
      <c r="D24" s="8"/>
      <c r="E24" s="8"/>
      <c r="F24" s="139"/>
      <c r="G24" s="139"/>
      <c r="H24" s="139"/>
      <c r="I24" s="139"/>
      <c r="J24" s="139"/>
    </row>
    <row r="25" spans="1:10" ht="21" customHeight="1">
      <c r="A25" s="8"/>
      <c r="B25" s="8"/>
      <c r="C25" s="8"/>
      <c r="D25" s="8"/>
      <c r="E25" s="8"/>
      <c r="F25" s="8" t="s">
        <v>27</v>
      </c>
      <c r="G25" s="409" t="str">
        <f>(INDEX(MASTER!B8:B42,MATCH('TRANSFER PARMOTION JOINING OFFL'!F1,MASTER!A8:A42,0)))</f>
        <v>Jh Hkxorh yky luk&lt;;</v>
      </c>
      <c r="H25" s="139"/>
      <c r="I25" s="139"/>
      <c r="J25" s="139"/>
    </row>
    <row r="26" spans="1:10" ht="21" customHeight="1">
      <c r="A26" s="8"/>
      <c r="B26" s="8"/>
      <c r="C26" s="8"/>
      <c r="D26" s="8"/>
      <c r="E26" s="139"/>
      <c r="F26" s="8" t="s">
        <v>25</v>
      </c>
      <c r="G26" s="280" t="str">
        <f>(INDEX(MASTER!C8:C42,MATCH('TRANSFER PARMOTION JOINING OFFL'!F1,MASTER!A8:A42,0)))</f>
        <v>अतिरिक्त प्रशासनिक अधिकारी</v>
      </c>
      <c r="H26" s="139"/>
      <c r="I26" s="139"/>
      <c r="J26" s="139"/>
    </row>
    <row r="27" spans="1:10" ht="21" customHeight="1">
      <c r="A27" s="8"/>
      <c r="B27" s="8"/>
      <c r="C27" s="8"/>
      <c r="D27" s="139"/>
      <c r="E27" s="8" t="s">
        <v>2476</v>
      </c>
      <c r="F27" s="8"/>
      <c r="G27" s="8" t="str">
        <f>B5</f>
        <v>jkmekfo dkadjksyh</v>
      </c>
      <c r="H27" s="139"/>
      <c r="I27" s="139"/>
      <c r="J27" s="139"/>
    </row>
    <row r="28" spans="1:10" ht="21" customHeight="1">
      <c r="A28" s="8"/>
      <c r="B28" s="8"/>
      <c r="C28" s="8"/>
      <c r="D28" s="8"/>
      <c r="E28" s="8"/>
      <c r="F28" s="139"/>
      <c r="G28" s="8" t="str">
        <f>B6</f>
        <v>dkadjksyh ftyk &amp; jktleUn</v>
      </c>
      <c r="H28" s="139"/>
      <c r="I28" s="139"/>
      <c r="J28" s="139"/>
    </row>
    <row r="29" spans="1:10" ht="21" customHeight="1">
      <c r="A29" s="139"/>
      <c r="B29" s="139"/>
      <c r="C29" s="139"/>
      <c r="D29" s="139"/>
      <c r="E29" s="139"/>
      <c r="F29" s="139"/>
      <c r="G29" s="139"/>
      <c r="H29" s="139"/>
      <c r="I29" s="139"/>
      <c r="J29" s="139"/>
    </row>
    <row r="30" spans="1:10" ht="21" customHeight="1">
      <c r="A30" s="139"/>
      <c r="B30" s="139"/>
      <c r="C30" s="139"/>
      <c r="D30" s="139"/>
      <c r="E30" s="139"/>
      <c r="F30" s="139"/>
      <c r="G30" s="139"/>
      <c r="H30" s="139"/>
      <c r="I30" s="139"/>
      <c r="J30" s="139"/>
    </row>
    <row r="31" spans="1:10" ht="21" customHeight="1">
      <c r="A31" s="139"/>
      <c r="B31" s="139"/>
      <c r="C31" s="139"/>
      <c r="D31" s="139"/>
      <c r="E31" s="139"/>
      <c r="F31" s="139"/>
      <c r="G31" s="139"/>
      <c r="H31" s="139"/>
      <c r="I31" s="139"/>
      <c r="J31" s="139"/>
    </row>
    <row r="32" spans="1:10" ht="21" customHeight="1">
      <c r="A32" s="139"/>
      <c r="B32" s="139"/>
      <c r="C32" s="139"/>
      <c r="D32" s="139"/>
      <c r="E32" s="139"/>
      <c r="F32" s="139"/>
      <c r="G32" s="139"/>
      <c r="H32" s="139"/>
      <c r="I32" s="139"/>
      <c r="J32" s="139"/>
    </row>
    <row r="33" spans="1:10" ht="21" customHeight="1">
      <c r="A33" s="139"/>
      <c r="B33" s="139"/>
      <c r="C33" s="139"/>
      <c r="D33" s="139"/>
      <c r="E33" s="139"/>
      <c r="F33" s="139"/>
      <c r="G33" s="139"/>
      <c r="H33" s="139"/>
      <c r="I33" s="139"/>
      <c r="J33" s="139"/>
    </row>
    <row r="34" spans="1:10" ht="21" customHeight="1">
      <c r="A34" s="139"/>
      <c r="B34" s="139"/>
      <c r="C34" s="139"/>
      <c r="D34" s="139"/>
      <c r="E34" s="139"/>
      <c r="F34" s="139"/>
      <c r="G34" s="139"/>
      <c r="H34" s="139"/>
      <c r="I34" s="139"/>
      <c r="J34" s="139"/>
    </row>
    <row r="35" spans="1:10">
      <c r="A35" s="139"/>
      <c r="B35" s="139"/>
      <c r="C35" s="139"/>
      <c r="D35" s="139"/>
      <c r="E35" s="139"/>
      <c r="F35" s="139"/>
      <c r="G35" s="139"/>
      <c r="H35" s="139"/>
      <c r="I35" s="139"/>
      <c r="J35" s="139"/>
    </row>
  </sheetData>
  <sheetProtection sheet="1" selectLockedCells="1"/>
  <mergeCells count="9">
    <mergeCell ref="B4:F4"/>
    <mergeCell ref="A1:E1"/>
    <mergeCell ref="G22:J22"/>
    <mergeCell ref="B5:F5"/>
    <mergeCell ref="B6:F6"/>
    <mergeCell ref="A14:J14"/>
    <mergeCell ref="B20:C20"/>
    <mergeCell ref="C9:J11"/>
    <mergeCell ref="G13:J13"/>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122.xml><?xml version="1.0" encoding="utf-8"?>
<worksheet xmlns="http://schemas.openxmlformats.org/spreadsheetml/2006/main" xmlns:r="http://schemas.openxmlformats.org/officeDocument/2006/relationships">
  <sheetPr>
    <tabColor rgb="FF7030A0"/>
  </sheetPr>
  <dimension ref="A1:J32"/>
  <sheetViews>
    <sheetView workbookViewId="0">
      <selection activeCell="A13" sqref="A13:J13"/>
    </sheetView>
  </sheetViews>
  <sheetFormatPr defaultRowHeight="12.75"/>
  <cols>
    <col min="1" max="1" width="7.42578125" style="139" customWidth="1"/>
    <col min="2" max="2" width="10.140625" style="139" customWidth="1"/>
    <col min="3" max="3" width="4.5703125" style="139" customWidth="1"/>
    <col min="4" max="4" width="6.28515625" style="139" customWidth="1"/>
    <col min="5" max="5" width="13" style="139" customWidth="1"/>
    <col min="6" max="6" width="10.140625" style="139" customWidth="1"/>
    <col min="7" max="7" width="12.85546875" style="139" customWidth="1"/>
    <col min="8" max="8" width="9.140625" style="139"/>
    <col min="9" max="9" width="7.5703125" style="139" customWidth="1"/>
    <col min="10" max="10" width="12.85546875" style="139" customWidth="1"/>
    <col min="11" max="16384" width="9.140625" style="139"/>
  </cols>
  <sheetData>
    <row r="1" spans="1:10" ht="21" customHeight="1">
      <c r="A1" s="2787" t="str">
        <f>MASTER!C1</f>
        <v>ftyk f'k{kk vf/kdkjh</v>
      </c>
      <c r="B1" s="2787"/>
      <c r="C1" s="2787"/>
      <c r="D1" s="2787"/>
      <c r="E1" s="2787"/>
      <c r="F1" s="2787"/>
      <c r="G1" s="2787"/>
      <c r="H1" s="2787"/>
      <c r="I1" s="2787"/>
      <c r="J1" s="2787"/>
    </row>
    <row r="2" spans="1:10" ht="21" customHeight="1">
      <c r="A2" s="3316" t="s">
        <v>4441</v>
      </c>
      <c r="B2" s="3316"/>
      <c r="C2" s="3316"/>
      <c r="D2" s="3316"/>
      <c r="E2" s="3316"/>
      <c r="F2" s="3316"/>
      <c r="G2" s="3316"/>
      <c r="H2" s="3316"/>
      <c r="I2" s="3316"/>
      <c r="J2" s="3316"/>
    </row>
    <row r="3" spans="1:10" ht="21" customHeight="1">
      <c r="A3" s="409" t="s">
        <v>1297</v>
      </c>
      <c r="B3" s="8"/>
      <c r="C3" s="8"/>
      <c r="D3" s="8"/>
      <c r="E3" s="8"/>
    </row>
    <row r="4" spans="1:10" ht="21" customHeight="1">
      <c r="A4" s="8"/>
      <c r="B4" s="3314" t="s">
        <v>3997</v>
      </c>
      <c r="C4" s="3314"/>
      <c r="D4" s="3314"/>
      <c r="E4" s="3314"/>
      <c r="F4" s="3314"/>
    </row>
    <row r="5" spans="1:10" ht="21" customHeight="1">
      <c r="B5" s="3314" t="s">
        <v>3998</v>
      </c>
      <c r="C5" s="3314"/>
      <c r="D5" s="3314"/>
      <c r="E5" s="3314"/>
      <c r="F5" s="3314"/>
    </row>
    <row r="6" spans="1:10" ht="21" customHeight="1">
      <c r="A6" s="8" t="s">
        <v>1559</v>
      </c>
      <c r="B6" s="3314" t="s">
        <v>3999</v>
      </c>
      <c r="C6" s="3314"/>
      <c r="D6" s="3314"/>
      <c r="E6" s="3314"/>
      <c r="F6" s="3314"/>
    </row>
    <row r="7" spans="1:10" ht="12.75" customHeight="1">
      <c r="A7" s="8"/>
      <c r="B7" s="8"/>
      <c r="C7" s="8"/>
      <c r="D7" s="8"/>
      <c r="E7" s="8"/>
    </row>
    <row r="8" spans="1:10" ht="30" customHeight="1">
      <c r="A8" s="410" t="s">
        <v>3068</v>
      </c>
      <c r="B8" s="1642"/>
      <c r="C8" s="410" t="s">
        <v>4000</v>
      </c>
      <c r="D8" s="410"/>
      <c r="E8" s="1635"/>
      <c r="F8" s="134"/>
      <c r="G8" s="134"/>
      <c r="H8" s="134"/>
      <c r="I8" s="134"/>
      <c r="J8" s="134"/>
    </row>
    <row r="9" spans="1:10" ht="21" customHeight="1">
      <c r="B9" s="2031" t="s">
        <v>2478</v>
      </c>
      <c r="C9" s="3315" t="s">
        <v>4006</v>
      </c>
      <c r="D9" s="3315"/>
      <c r="E9" s="3315"/>
      <c r="F9" s="3315"/>
      <c r="G9" s="3315"/>
      <c r="H9" s="3315"/>
      <c r="I9" s="3315"/>
      <c r="J9" s="3315"/>
    </row>
    <row r="10" spans="1:10" ht="21" customHeight="1">
      <c r="C10" s="3315"/>
      <c r="D10" s="3315"/>
      <c r="E10" s="3315"/>
      <c r="F10" s="3315"/>
      <c r="G10" s="3315"/>
      <c r="H10" s="3315"/>
      <c r="I10" s="3315"/>
      <c r="J10" s="3315"/>
    </row>
    <row r="11" spans="1:10" ht="21" customHeight="1">
      <c r="C11" s="3315"/>
      <c r="D11" s="3315"/>
      <c r="E11" s="3315"/>
      <c r="F11" s="3315"/>
      <c r="G11" s="3315"/>
      <c r="H11" s="3315"/>
      <c r="I11" s="3315"/>
      <c r="J11" s="3315"/>
    </row>
    <row r="12" spans="1:10" ht="21" customHeight="1">
      <c r="A12" s="409" t="s">
        <v>1863</v>
      </c>
      <c r="B12" s="8"/>
      <c r="C12" s="8"/>
      <c r="D12" s="8"/>
      <c r="E12" s="8"/>
    </row>
    <row r="13" spans="1:10" ht="127.5" customHeight="1">
      <c r="A13" s="3313" t="s">
        <v>4440</v>
      </c>
      <c r="B13" s="3313"/>
      <c r="C13" s="3313"/>
      <c r="D13" s="3313"/>
      <c r="E13" s="3313"/>
      <c r="F13" s="3313"/>
      <c r="G13" s="3313"/>
      <c r="H13" s="3313"/>
      <c r="I13" s="3313"/>
      <c r="J13" s="3313"/>
    </row>
    <row r="14" spans="1:10" ht="21" customHeight="1">
      <c r="A14" s="409" t="s">
        <v>4007</v>
      </c>
      <c r="B14" s="8"/>
      <c r="C14" s="8"/>
      <c r="D14" s="8"/>
      <c r="E14" s="8"/>
    </row>
    <row r="15" spans="1:10" ht="21" customHeight="1">
      <c r="A15" s="8"/>
      <c r="B15" s="8"/>
      <c r="C15" s="8"/>
      <c r="D15" s="8"/>
      <c r="E15" s="8"/>
    </row>
    <row r="16" spans="1:10" ht="21" customHeight="1">
      <c r="A16" s="8"/>
      <c r="B16" s="8"/>
      <c r="C16" s="8"/>
      <c r="D16" s="8"/>
      <c r="E16" s="8"/>
    </row>
    <row r="17" spans="1:10" ht="21" customHeight="1">
      <c r="A17" s="8"/>
      <c r="B17" s="8"/>
      <c r="C17" s="8"/>
      <c r="D17" s="8"/>
      <c r="E17" s="8"/>
      <c r="G17" s="3307" t="str">
        <f>MASTER!C2</f>
        <v>iz/kkukpk;Z</v>
      </c>
      <c r="H17" s="3307"/>
      <c r="I17" s="3307"/>
      <c r="J17" s="3307"/>
    </row>
    <row r="18" spans="1:10" ht="21" customHeight="1">
      <c r="A18" s="8"/>
      <c r="B18" s="8"/>
      <c r="C18" s="8"/>
      <c r="D18" s="8"/>
      <c r="E18" s="8"/>
      <c r="G18" s="3307" t="str">
        <f>MASTER!C3</f>
        <v xml:space="preserve">ftyk </v>
      </c>
      <c r="H18" s="3307"/>
      <c r="I18" s="3307"/>
      <c r="J18" s="3307"/>
    </row>
    <row r="19" spans="1:10" ht="21" customHeight="1">
      <c r="A19" s="3"/>
      <c r="B19"/>
      <c r="G19" s="3307" t="str">
        <f>MASTER!C4</f>
        <v>jkt ¼ jktLFkku ½</v>
      </c>
      <c r="H19" s="3307"/>
      <c r="I19" s="3307"/>
      <c r="J19" s="3307"/>
    </row>
    <row r="20" spans="1:10" ht="21" customHeight="1">
      <c r="A20" s="3310" t="str">
        <f>A2</f>
        <v>Øekd % jkmekfo@dkadjksyh@laLFkkiu@Qk&amp;106@2022&amp;23@491       fnukad&amp;17-05-2022</v>
      </c>
      <c r="B20" s="3310"/>
      <c r="C20" s="3310"/>
      <c r="D20" s="3310"/>
      <c r="E20" s="3310"/>
      <c r="F20" s="3310"/>
      <c r="G20" s="3310"/>
      <c r="H20" s="3310"/>
      <c r="I20" s="3310"/>
      <c r="J20" s="3310"/>
    </row>
    <row r="21" spans="1:10" ht="18.75">
      <c r="A21" s="1641" t="s">
        <v>4001</v>
      </c>
      <c r="B21"/>
    </row>
    <row r="22" spans="1:10" ht="18.75">
      <c r="A22" s="3311" t="s">
        <v>4002</v>
      </c>
      <c r="B22" s="3311"/>
      <c r="C22" s="3311"/>
      <c r="D22" s="3311"/>
      <c r="E22" s="3311"/>
      <c r="F22" s="3311"/>
      <c r="G22" s="3311"/>
      <c r="H22" s="3311"/>
      <c r="I22" s="3311"/>
      <c r="J22" s="3311"/>
    </row>
    <row r="23" spans="1:10" ht="18.75">
      <c r="A23" s="3312" t="s">
        <v>4003</v>
      </c>
      <c r="B23" s="3312"/>
      <c r="C23" s="3312"/>
      <c r="D23" s="3312"/>
      <c r="E23" s="3312"/>
      <c r="F23" s="3312"/>
      <c r="G23" s="3312"/>
      <c r="H23" s="3312"/>
      <c r="I23" s="3312"/>
      <c r="J23" s="3312"/>
    </row>
    <row r="24" spans="1:10" ht="18.75">
      <c r="A24" s="3312" t="s">
        <v>3994</v>
      </c>
      <c r="B24" s="3312"/>
      <c r="C24" s="3312"/>
      <c r="D24" s="3312"/>
      <c r="E24" s="3312"/>
      <c r="F24" s="3312"/>
      <c r="G24" s="3312"/>
      <c r="H24" s="3312"/>
      <c r="I24" s="3312"/>
      <c r="J24" s="3312"/>
    </row>
    <row r="25" spans="1:10" ht="18.75">
      <c r="A25" s="3312" t="s">
        <v>4004</v>
      </c>
      <c r="B25" s="3312"/>
      <c r="C25" s="3312"/>
      <c r="D25" s="3312"/>
      <c r="E25" s="3312"/>
      <c r="F25" s="3312"/>
      <c r="G25" s="3312"/>
      <c r="H25" s="3312"/>
      <c r="I25" s="3312"/>
      <c r="J25" s="3312"/>
    </row>
    <row r="26" spans="1:10" ht="18.75">
      <c r="A26" s="3312" t="s">
        <v>4005</v>
      </c>
      <c r="B26" s="3312"/>
      <c r="C26" s="3312"/>
      <c r="D26" s="3312"/>
      <c r="E26" s="3312"/>
      <c r="F26" s="3312"/>
      <c r="G26" s="3312"/>
      <c r="H26" s="3312"/>
      <c r="I26" s="3312"/>
      <c r="J26" s="3312"/>
    </row>
    <row r="27" spans="1:10" ht="18.75">
      <c r="A27" s="72" t="s">
        <v>3995</v>
      </c>
      <c r="B27"/>
    </row>
    <row r="28" spans="1:10" ht="18.75">
      <c r="A28" s="24"/>
      <c r="B28"/>
    </row>
    <row r="29" spans="1:10" ht="18.75">
      <c r="A29" s="24"/>
      <c r="B29"/>
      <c r="G29" s="3308" t="str">
        <f>G17</f>
        <v>iz/kkukpk;Z</v>
      </c>
      <c r="H29" s="3308"/>
      <c r="I29" s="3308"/>
      <c r="J29" s="3308"/>
    </row>
    <row r="30" spans="1:10" ht="21" customHeight="1">
      <c r="A30"/>
      <c r="B30" s="24" t="s">
        <v>3996</v>
      </c>
      <c r="G30" s="3308" t="str">
        <f>G18</f>
        <v xml:space="preserve">ftyk </v>
      </c>
      <c r="H30" s="3308"/>
      <c r="I30" s="3308"/>
      <c r="J30" s="3308"/>
    </row>
    <row r="31" spans="1:10" ht="23.25" customHeight="1">
      <c r="G31" s="3308" t="str">
        <f>G19</f>
        <v>jkt ¼ jktLFkku ½</v>
      </c>
      <c r="H31" s="3308"/>
      <c r="I31" s="3308"/>
      <c r="J31" s="3308"/>
    </row>
    <row r="32" spans="1:10">
      <c r="G32" s="3309"/>
      <c r="H32" s="3309"/>
      <c r="I32" s="3309"/>
      <c r="J32" s="3309"/>
    </row>
  </sheetData>
  <sheetProtection sheet="1" objects="1" scenarios="1" selectLockedCells="1"/>
  <mergeCells count="20">
    <mergeCell ref="A13:J13"/>
    <mergeCell ref="G18:J18"/>
    <mergeCell ref="A1:J1"/>
    <mergeCell ref="G17:J17"/>
    <mergeCell ref="B5:F5"/>
    <mergeCell ref="B6:F6"/>
    <mergeCell ref="C9:J11"/>
    <mergeCell ref="A2:J2"/>
    <mergeCell ref="B4:F4"/>
    <mergeCell ref="G19:J19"/>
    <mergeCell ref="G29:J29"/>
    <mergeCell ref="G30:J30"/>
    <mergeCell ref="G31:J31"/>
    <mergeCell ref="G32:J32"/>
    <mergeCell ref="A20:J20"/>
    <mergeCell ref="A22:J22"/>
    <mergeCell ref="A23:J23"/>
    <mergeCell ref="A24:J24"/>
    <mergeCell ref="A25:J25"/>
    <mergeCell ref="A26:J26"/>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123.xml><?xml version="1.0" encoding="utf-8"?>
<worksheet xmlns="http://schemas.openxmlformats.org/spreadsheetml/2006/main" xmlns:r="http://schemas.openxmlformats.org/officeDocument/2006/relationships">
  <sheetPr>
    <tabColor rgb="FF7030A0"/>
  </sheetPr>
  <dimension ref="A1:S45"/>
  <sheetViews>
    <sheetView workbookViewId="0">
      <selection activeCell="P40" sqref="P40"/>
    </sheetView>
  </sheetViews>
  <sheetFormatPr defaultColWidth="9.140625" defaultRowHeight="14.25"/>
  <cols>
    <col min="1" max="1" width="4" style="5" customWidth="1"/>
    <col min="2" max="2" width="18" style="5" customWidth="1"/>
    <col min="3" max="3" width="8.85546875" style="5" customWidth="1"/>
    <col min="4" max="4" width="6.42578125" style="5" customWidth="1"/>
    <col min="5" max="5" width="11.5703125" style="5" customWidth="1"/>
    <col min="6" max="6" width="6.28515625" style="5" customWidth="1"/>
    <col min="7" max="7" width="46.7109375" style="5" hidden="1" customWidth="1"/>
    <col min="8" max="8" width="13" style="5" customWidth="1"/>
    <col min="9" max="9" width="5.7109375" style="5" customWidth="1"/>
    <col min="10" max="10" width="5" style="5" customWidth="1"/>
    <col min="11" max="11" width="1.7109375" style="5" hidden="1" customWidth="1"/>
    <col min="12" max="12" width="9.140625" style="5"/>
    <col min="13" max="13" width="6.28515625" style="5" customWidth="1"/>
    <col min="14" max="14" width="3.42578125" style="5" customWidth="1"/>
    <col min="15" max="15" width="9.140625" style="5"/>
    <col min="16" max="16" width="13.85546875" style="5" customWidth="1"/>
    <col min="17" max="18" width="9.140625" style="5"/>
    <col min="19" max="19" width="17.7109375" style="5" hidden="1" customWidth="1"/>
    <col min="20" max="16384" width="9.140625" style="5"/>
  </cols>
  <sheetData>
    <row r="1" spans="1:19" ht="21.75" customHeight="1">
      <c r="B1" s="3325" t="s">
        <v>1156</v>
      </c>
      <c r="C1" s="3325"/>
      <c r="D1" s="3325"/>
      <c r="E1" s="3326"/>
      <c r="F1" s="2124">
        <v>1</v>
      </c>
    </row>
    <row r="2" spans="1:19" ht="21.75" customHeight="1">
      <c r="B2" s="288"/>
      <c r="C2" s="288"/>
      <c r="D2" s="288"/>
      <c r="E2" s="288"/>
      <c r="F2" s="288"/>
    </row>
    <row r="3" spans="1:19" s="288" customFormat="1" ht="18.75">
      <c r="A3" s="2122"/>
      <c r="B3" s="334"/>
      <c r="D3" s="334"/>
      <c r="E3" s="334"/>
      <c r="F3" s="334"/>
      <c r="H3" s="507" t="s">
        <v>4548</v>
      </c>
      <c r="I3" s="3010" t="str">
        <f>P3</f>
        <v>mn;iqj</v>
      </c>
      <c r="J3" s="3010"/>
      <c r="K3" s="3010"/>
      <c r="L3" s="3010"/>
      <c r="M3" s="3010"/>
      <c r="P3" s="2147" t="s">
        <v>4178</v>
      </c>
    </row>
    <row r="4" spans="1:19" s="288" customFormat="1" ht="18.75">
      <c r="A4" s="2122"/>
      <c r="B4" s="3335" t="s">
        <v>4508</v>
      </c>
      <c r="C4" s="3335"/>
      <c r="D4" s="3335"/>
      <c r="E4" s="3335"/>
      <c r="F4" s="3335"/>
      <c r="G4" s="3335"/>
      <c r="H4" s="3335"/>
      <c r="I4" s="3335"/>
      <c r="J4" s="3335"/>
      <c r="K4" s="3335"/>
      <c r="L4" s="3335"/>
      <c r="M4" s="3335"/>
      <c r="N4" s="3335"/>
    </row>
    <row r="5" spans="1:19" s="288" customFormat="1" ht="18.75">
      <c r="A5" s="2122"/>
      <c r="B5" s="507"/>
      <c r="C5" s="507"/>
      <c r="D5" s="507"/>
      <c r="E5" s="507" t="s">
        <v>4549</v>
      </c>
      <c r="F5" s="507"/>
      <c r="G5" s="507"/>
      <c r="H5" s="2120">
        <f>P5</f>
        <v>2023</v>
      </c>
      <c r="I5" s="507"/>
      <c r="J5" s="507"/>
      <c r="K5" s="507"/>
      <c r="L5" s="507"/>
      <c r="M5" s="507"/>
      <c r="N5" s="507"/>
      <c r="P5" s="2146">
        <v>2023</v>
      </c>
    </row>
    <row r="6" spans="1:19" s="288" customFormat="1" ht="18.75">
      <c r="A6" s="2122"/>
      <c r="B6" s="3335" t="s">
        <v>4509</v>
      </c>
      <c r="C6" s="3335"/>
      <c r="D6" s="3335"/>
      <c r="E6" s="3335"/>
      <c r="F6" s="3335"/>
      <c r="G6" s="3335"/>
      <c r="H6" s="3335"/>
      <c r="I6" s="3335"/>
      <c r="J6" s="3335"/>
      <c r="K6" s="3335"/>
      <c r="L6" s="3335"/>
      <c r="M6" s="3335"/>
      <c r="N6" s="3335"/>
    </row>
    <row r="7" spans="1:19" s="288" customFormat="1" ht="18.75">
      <c r="A7" s="2122"/>
      <c r="B7" s="3335" t="s">
        <v>4510</v>
      </c>
      <c r="C7" s="3335"/>
      <c r="D7" s="3335"/>
      <c r="E7" s="3335"/>
      <c r="F7" s="3335"/>
      <c r="G7" s="3335"/>
      <c r="H7" s="3335"/>
      <c r="I7" s="3335"/>
      <c r="J7" s="3335"/>
      <c r="K7" s="3335"/>
      <c r="L7" s="3335"/>
      <c r="M7" s="3335"/>
      <c r="N7" s="3335"/>
    </row>
    <row r="8" spans="1:19" s="288" customFormat="1" ht="18.75" customHeight="1">
      <c r="A8" s="2122"/>
      <c r="D8" s="334" t="s">
        <v>4681</v>
      </c>
      <c r="E8" s="334"/>
      <c r="F8" s="507" t="str">
        <f>P8</f>
        <v>dCcMh@lqxe laxhr@100 ehVj nkSM</v>
      </c>
      <c r="J8" s="189"/>
      <c r="K8" s="189"/>
      <c r="L8" s="189"/>
      <c r="M8" s="189"/>
      <c r="P8" s="2147" t="s">
        <v>4682</v>
      </c>
    </row>
    <row r="9" spans="1:19" s="288" customFormat="1" ht="18.75">
      <c r="A9" s="2137"/>
      <c r="B9" s="334"/>
      <c r="D9" s="334"/>
      <c r="E9" s="334"/>
      <c r="F9" s="334"/>
      <c r="I9" s="189"/>
      <c r="J9" s="189"/>
      <c r="K9" s="189"/>
      <c r="L9" s="189"/>
      <c r="M9" s="189"/>
    </row>
    <row r="10" spans="1:19" s="288" customFormat="1" ht="18.75">
      <c r="A10" s="2137"/>
      <c r="B10" s="334"/>
      <c r="D10" s="334"/>
      <c r="E10" s="334"/>
      <c r="F10" s="334"/>
      <c r="I10" s="3321" t="s">
        <v>4550</v>
      </c>
      <c r="J10" s="3321"/>
      <c r="K10" s="3321"/>
      <c r="L10" s="3321"/>
      <c r="M10" s="3321"/>
    </row>
    <row r="11" spans="1:19" s="288" customFormat="1" ht="18.75">
      <c r="A11" s="2122"/>
      <c r="B11" s="334"/>
      <c r="C11" s="334"/>
      <c r="D11" s="334"/>
      <c r="E11" s="334"/>
      <c r="F11" s="334"/>
      <c r="G11" s="2998"/>
      <c r="H11" s="2998"/>
      <c r="I11" s="3321"/>
      <c r="J11" s="3321"/>
      <c r="K11" s="3321"/>
      <c r="L11" s="3321"/>
      <c r="M11" s="3321"/>
    </row>
    <row r="12" spans="1:19" s="288" customFormat="1" ht="18.75">
      <c r="A12" s="2123">
        <v>1</v>
      </c>
      <c r="B12" s="334" t="s">
        <v>4535</v>
      </c>
      <c r="C12" s="334" t="str">
        <f>(INDEX(MASTER!B8:B42,MATCH('MINISTTRAL PLAYER ABILITY CERTI'!F1,MASTER!A8:A42,0)))</f>
        <v>Jh Hkxorh yky luk&lt;;</v>
      </c>
      <c r="D12" s="334"/>
      <c r="E12" s="334"/>
      <c r="F12" s="334"/>
      <c r="I12" s="3321"/>
      <c r="J12" s="3321"/>
      <c r="K12" s="3321"/>
      <c r="L12" s="3321"/>
      <c r="M12" s="3321"/>
    </row>
    <row r="13" spans="1:19" s="288" customFormat="1" ht="18.75">
      <c r="A13" s="2123">
        <v>2</v>
      </c>
      <c r="B13" s="334" t="s">
        <v>4536</v>
      </c>
      <c r="C13" s="334" t="str">
        <f>(INDEX(MASTER!C8:C42,MATCH('MINISTTRAL PLAYER ABILITY CERTI'!F1,MASTER!A8:A42,0)))</f>
        <v>अतिरिक्त प्रशासनिक अधिकारी</v>
      </c>
      <c r="D13" s="334"/>
      <c r="E13" s="334"/>
      <c r="F13" s="334"/>
      <c r="I13" s="3321"/>
      <c r="J13" s="3321"/>
      <c r="K13" s="3321"/>
      <c r="L13" s="3321"/>
      <c r="M13" s="3321"/>
    </row>
    <row r="14" spans="1:19" s="288" customFormat="1" ht="18.75">
      <c r="A14" s="2123">
        <v>3</v>
      </c>
      <c r="B14" s="334" t="s">
        <v>4537</v>
      </c>
      <c r="C14" s="334" t="str">
        <f>(INDEX(MASTER!AQ8:AQ42,MATCH('MINISTTRAL PLAYER ABILITY CERTI'!F1,MASTER!A8:A42,0)))</f>
        <v>Jh lqUnj yky luk&lt;;</v>
      </c>
      <c r="D14" s="334"/>
      <c r="E14" s="334"/>
      <c r="F14" s="334"/>
      <c r="I14" s="3321"/>
      <c r="J14" s="3321"/>
      <c r="K14" s="3321"/>
      <c r="L14" s="3321"/>
      <c r="M14" s="3321"/>
    </row>
    <row r="15" spans="1:19" s="288" customFormat="1" ht="18.75">
      <c r="A15" s="2123">
        <v>4</v>
      </c>
      <c r="B15" s="334" t="s">
        <v>4538</v>
      </c>
      <c r="C15" s="334"/>
      <c r="D15" s="334"/>
      <c r="E15" s="3329" t="str">
        <f>(INDEX(MASTER!D8:D42,MATCH('MINISTTRAL PLAYER ABILITY CERTI'!F1,MASTER!A8:A42,0)))</f>
        <v>ftf'kv eq-izkj-jktleUn</v>
      </c>
      <c r="F15" s="3329"/>
      <c r="G15" s="3329"/>
      <c r="H15" s="3329"/>
      <c r="I15" s="3329"/>
      <c r="J15" s="3329"/>
      <c r="K15" s="3329"/>
      <c r="L15" s="3329"/>
      <c r="M15" s="3329"/>
    </row>
    <row r="16" spans="1:19" s="288" customFormat="1" ht="18.75">
      <c r="A16" s="2123">
        <v>5</v>
      </c>
      <c r="B16" s="334" t="s">
        <v>4539</v>
      </c>
      <c r="C16" s="334"/>
      <c r="D16" s="334"/>
      <c r="E16" s="3330">
        <f>(INDEX(MASTER!G8:G42,MATCH('MINISTTRAL PLAYER ABILITY CERTI'!F1,MASTER!A8:A42,0)))</f>
        <v>25392</v>
      </c>
      <c r="F16" s="3330"/>
      <c r="G16" s="3330"/>
      <c r="H16" s="3330"/>
      <c r="S16" s="2126">
        <v>44926</v>
      </c>
    </row>
    <row r="17" spans="1:19" s="288" customFormat="1" ht="18.75">
      <c r="A17" s="2123">
        <v>6</v>
      </c>
      <c r="B17" s="2126">
        <f>S16</f>
        <v>44926</v>
      </c>
      <c r="C17" s="334" t="s">
        <v>4515</v>
      </c>
      <c r="D17" s="334" t="s">
        <v>4516</v>
      </c>
      <c r="E17" s="334"/>
      <c r="F17" s="334" t="s">
        <v>4517</v>
      </c>
      <c r="I17" s="288" t="s">
        <v>4519</v>
      </c>
      <c r="O17" s="288" t="s">
        <v>4518</v>
      </c>
      <c r="S17" s="2126">
        <f>E16</f>
        <v>25392</v>
      </c>
    </row>
    <row r="18" spans="1:19" s="288" customFormat="1" ht="18.75">
      <c r="A18" s="2123">
        <v>7</v>
      </c>
      <c r="B18" s="334" t="s">
        <v>4540</v>
      </c>
      <c r="C18" s="334"/>
      <c r="D18" s="334"/>
      <c r="E18" s="3331" t="str">
        <f>(INDEX(MASTER!X8:X42,MATCH('MINISTTRAL PLAYER ABILITY CERTI'!F1,MASTER!A8:A42,0)))</f>
        <v>RJRA198631004041</v>
      </c>
      <c r="F18" s="3331"/>
      <c r="G18" s="3331"/>
      <c r="H18" s="3331"/>
      <c r="I18" s="3331"/>
    </row>
    <row r="19" spans="1:19" s="288" customFormat="1" ht="18.75">
      <c r="A19" s="2119">
        <v>8</v>
      </c>
      <c r="B19" s="288" t="s">
        <v>4541</v>
      </c>
      <c r="E19" s="3332">
        <f>(INDEX(MASTER!H8:H42,MATCH('MINISTTRAL PLAYER ABILITY CERTI'!F1,MASTER!A8:A42,0)))</f>
        <v>31668</v>
      </c>
      <c r="F19" s="3332"/>
      <c r="G19" s="3332"/>
      <c r="H19" s="3332"/>
    </row>
    <row r="20" spans="1:19" s="288" customFormat="1" ht="18.75">
      <c r="A20" s="2119">
        <v>9</v>
      </c>
      <c r="B20" s="288" t="s">
        <v>4542</v>
      </c>
      <c r="I20" s="3319" t="s">
        <v>1946</v>
      </c>
      <c r="J20" s="3319"/>
    </row>
    <row r="21" spans="1:19" s="288" customFormat="1" ht="18.75">
      <c r="A21" s="2119">
        <v>10</v>
      </c>
      <c r="B21" s="288" t="s">
        <v>4543</v>
      </c>
      <c r="I21" s="3319" t="s">
        <v>1946</v>
      </c>
      <c r="J21" s="3319"/>
    </row>
    <row r="22" spans="1:19" s="288" customFormat="1" ht="18.75">
      <c r="A22" s="2119">
        <v>11</v>
      </c>
      <c r="B22" s="288" t="s">
        <v>4544</v>
      </c>
      <c r="D22" s="3333" t="str">
        <f>(INDEX(MASTER!AR8:AR42,MATCH('MINISTTRAL PLAYER ABILITY CERTI'!F1,MASTER!A8:A42,0)))</f>
        <v>1-cka;h vka[k dh HkkSag ij pksV dk fu'kku 2-nka;s iSj ds /kqVus ds uhps ckabZ lkbM pksV dk fu'kku</v>
      </c>
      <c r="E22" s="3333"/>
      <c r="F22" s="3333"/>
      <c r="G22" s="3333"/>
      <c r="H22" s="3333"/>
      <c r="I22" s="3333"/>
      <c r="J22" s="3333"/>
      <c r="K22" s="3333"/>
      <c r="L22" s="3333"/>
      <c r="M22" s="3333"/>
    </row>
    <row r="23" spans="1:19" s="288" customFormat="1" ht="18.75">
      <c r="A23" s="2121"/>
      <c r="D23" s="3333"/>
      <c r="E23" s="3333"/>
      <c r="F23" s="3333"/>
      <c r="G23" s="3333"/>
      <c r="H23" s="3333"/>
      <c r="I23" s="3333"/>
      <c r="J23" s="3333"/>
      <c r="K23" s="3333"/>
      <c r="L23" s="3333"/>
      <c r="M23" s="3333"/>
    </row>
    <row r="24" spans="1:19" s="288" customFormat="1" ht="18.75">
      <c r="A24" s="2119">
        <v>12</v>
      </c>
      <c r="B24" s="288" t="s">
        <v>4545</v>
      </c>
      <c r="D24" s="3334">
        <f>(INDEX(MASTER!AI8:AI42,MATCH('MINISTTRAL PLAYER ABILITY CERTI'!F1,MASTER!A8:A42,0)))</f>
        <v>8209921634</v>
      </c>
      <c r="E24" s="3334"/>
      <c r="F24" s="3334"/>
      <c r="G24" s="3334"/>
      <c r="H24" s="3334"/>
    </row>
    <row r="25" spans="1:19" s="288" customFormat="1" ht="18.75">
      <c r="A25" s="2119">
        <v>13</v>
      </c>
      <c r="B25" s="288" t="s">
        <v>4546</v>
      </c>
      <c r="F25" s="3317" t="str">
        <f>MASTER!S2</f>
        <v xml:space="preserve">  @GMAIL.COM</v>
      </c>
      <c r="G25" s="3317"/>
      <c r="H25" s="3317"/>
      <c r="I25" s="3317"/>
      <c r="J25" s="3317"/>
      <c r="K25" s="3317"/>
      <c r="L25" s="3317"/>
      <c r="M25" s="3317"/>
    </row>
    <row r="26" spans="1:19" s="288" customFormat="1" ht="18.75">
      <c r="A26" s="2119">
        <v>14</v>
      </c>
      <c r="B26" s="288" t="s">
        <v>4547</v>
      </c>
      <c r="F26" s="3324" t="str">
        <f>MASTER!X1</f>
        <v>Jh jke pUnz th ikyhoky</v>
      </c>
      <c r="G26" s="3324"/>
      <c r="H26" s="3324"/>
      <c r="I26" s="3324"/>
      <c r="J26" s="3322">
        <f>MASTER!X2</f>
        <v>9134786504</v>
      </c>
      <c r="K26" s="3322"/>
      <c r="L26" s="3322"/>
      <c r="M26" s="3322"/>
    </row>
    <row r="27" spans="1:19" s="288" customFormat="1" ht="18.75">
      <c r="A27" s="2140"/>
      <c r="F27" s="2135"/>
      <c r="G27" s="2135"/>
      <c r="H27" s="2135"/>
      <c r="I27" s="2135"/>
      <c r="J27" s="2134"/>
      <c r="K27" s="2134"/>
      <c r="L27" s="2134"/>
      <c r="M27" s="2134"/>
    </row>
    <row r="28" spans="1:19" s="288" customFormat="1" ht="26.25" customHeight="1"/>
    <row r="29" spans="1:19" s="288" customFormat="1" ht="18.75">
      <c r="B29" s="2121" t="s">
        <v>4511</v>
      </c>
      <c r="I29" s="288" t="s">
        <v>493</v>
      </c>
    </row>
    <row r="30" spans="1:19" s="288" customFormat="1" ht="18.75">
      <c r="B30" s="2140"/>
    </row>
    <row r="31" spans="1:19" s="288" customFormat="1" ht="18.75">
      <c r="B31" s="2121"/>
    </row>
    <row r="32" spans="1:19" s="288" customFormat="1" ht="26.25">
      <c r="B32" s="3320" t="s">
        <v>3027</v>
      </c>
      <c r="C32" s="3320"/>
      <c r="D32" s="3320"/>
      <c r="E32" s="3320"/>
      <c r="F32" s="3320"/>
      <c r="G32" s="3320"/>
      <c r="H32" s="3320"/>
      <c r="I32" s="3320"/>
      <c r="J32" s="3320"/>
      <c r="K32" s="3320"/>
      <c r="L32" s="3320"/>
      <c r="M32" s="3320"/>
    </row>
    <row r="33" spans="2:16" s="288" customFormat="1" ht="18.75">
      <c r="B33" s="288" t="s">
        <v>4680</v>
      </c>
      <c r="F33" s="3324" t="str">
        <f>C12</f>
        <v>Jh Hkxorh yky luk&lt;;</v>
      </c>
      <c r="G33" s="3324"/>
      <c r="H33" s="3324"/>
      <c r="I33" s="3324"/>
      <c r="J33" s="288" t="s">
        <v>4526</v>
      </c>
    </row>
    <row r="34" spans="2:16" s="288" customFormat="1" ht="18.75">
      <c r="B34" s="3324" t="str">
        <f>C14</f>
        <v>Jh lqUnj yky luk&lt;;</v>
      </c>
      <c r="C34" s="3324"/>
      <c r="D34" s="288" t="s">
        <v>4527</v>
      </c>
      <c r="H34" s="3324" t="str">
        <f>E15</f>
        <v>ftf'kv eq-izkj-jktleUn</v>
      </c>
      <c r="I34" s="3324"/>
      <c r="J34" s="3324"/>
      <c r="K34" s="3324"/>
      <c r="L34" s="3324"/>
      <c r="M34" s="3324"/>
      <c r="N34" s="288" t="s">
        <v>4529</v>
      </c>
    </row>
    <row r="35" spans="2:16" s="288" customFormat="1" ht="18.75">
      <c r="B35" s="3327" t="str">
        <f>C13</f>
        <v>अतिरिक्त प्रशासनिक अधिकारी</v>
      </c>
      <c r="C35" s="3327"/>
      <c r="D35" s="288" t="s">
        <v>4530</v>
      </c>
      <c r="F35" s="3328" t="str">
        <f>(INDEX(MASTER!AS8:AS42,MATCH('MINISTTRAL PLAYER ABILITY CERTI'!F1,MASTER!A8:A42,0)))</f>
        <v>01.11.2022</v>
      </c>
      <c r="G35" s="3328"/>
      <c r="H35" s="3328"/>
      <c r="I35" s="288" t="s">
        <v>4533</v>
      </c>
    </row>
    <row r="36" spans="2:16" s="288" customFormat="1" ht="18.75">
      <c r="B36" s="288" t="s">
        <v>4534</v>
      </c>
      <c r="J36" s="3323">
        <f>(INDEX(MASTER!F8:F42,MATCH('MINISTTRAL PLAYER ABILITY CERTI'!F1,MASTER!A8:A42,0)))</f>
        <v>60700</v>
      </c>
      <c r="K36" s="3323"/>
      <c r="L36" s="3323"/>
      <c r="M36" s="288" t="s">
        <v>4528</v>
      </c>
    </row>
    <row r="37" spans="2:16" s="288" customFormat="1" ht="18.75">
      <c r="E37" s="2129"/>
    </row>
    <row r="38" spans="2:16" s="288" customFormat="1" ht="18.75">
      <c r="E38" s="2129"/>
    </row>
    <row r="39" spans="2:16" s="288" customFormat="1" ht="18.75"/>
    <row r="40" spans="2:16" s="288" customFormat="1" ht="18.75">
      <c r="B40" s="288" t="s">
        <v>2025</v>
      </c>
      <c r="C40" s="3318" t="str">
        <f>P40</f>
        <v>07.12.2023</v>
      </c>
      <c r="D40" s="3318"/>
      <c r="I40" s="3319" t="s">
        <v>2825</v>
      </c>
      <c r="J40" s="3319"/>
      <c r="K40" s="3319"/>
      <c r="L40" s="3319"/>
      <c r="P40" s="2148" t="s">
        <v>4679</v>
      </c>
    </row>
    <row r="41" spans="2:16" s="288" customFormat="1" ht="18.75">
      <c r="I41" s="3319" t="s">
        <v>4512</v>
      </c>
      <c r="J41" s="3319"/>
      <c r="K41" s="3319"/>
      <c r="L41" s="3319"/>
    </row>
    <row r="42" spans="2:16" s="288" customFormat="1" ht="18.75"/>
    <row r="43" spans="2:16" s="288" customFormat="1" ht="18.75"/>
    <row r="44" spans="2:16" s="288" customFormat="1" ht="18.75"/>
    <row r="45" spans="2:16" s="288" customFormat="1" ht="18.75"/>
  </sheetData>
  <sheetProtection password="A581" sheet="1" objects="1" scenarios="1" selectLockedCells="1"/>
  <mergeCells count="28">
    <mergeCell ref="B1:E1"/>
    <mergeCell ref="B35:C35"/>
    <mergeCell ref="F35:H35"/>
    <mergeCell ref="F26:I26"/>
    <mergeCell ref="E15:M15"/>
    <mergeCell ref="E16:H16"/>
    <mergeCell ref="E18:I18"/>
    <mergeCell ref="E19:H19"/>
    <mergeCell ref="I20:J20"/>
    <mergeCell ref="I21:J21"/>
    <mergeCell ref="D22:M23"/>
    <mergeCell ref="D24:H24"/>
    <mergeCell ref="I3:M3"/>
    <mergeCell ref="B4:N4"/>
    <mergeCell ref="B6:N6"/>
    <mergeCell ref="B7:N7"/>
    <mergeCell ref="F25:M25"/>
    <mergeCell ref="G11:H11"/>
    <mergeCell ref="C40:D40"/>
    <mergeCell ref="I40:L40"/>
    <mergeCell ref="I41:L41"/>
    <mergeCell ref="B32:M32"/>
    <mergeCell ref="I10:M14"/>
    <mergeCell ref="J26:M26"/>
    <mergeCell ref="J36:L36"/>
    <mergeCell ref="H34:M34"/>
    <mergeCell ref="F33:I33"/>
    <mergeCell ref="B34:C3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24.xml><?xml version="1.0" encoding="utf-8"?>
<worksheet xmlns="http://schemas.openxmlformats.org/spreadsheetml/2006/main" xmlns:r="http://schemas.openxmlformats.org/officeDocument/2006/relationships">
  <sheetPr>
    <tabColor rgb="FF7030A0"/>
  </sheetPr>
  <dimension ref="B1:I786"/>
  <sheetViews>
    <sheetView workbookViewId="0">
      <selection activeCell="D14" sqref="D14"/>
    </sheetView>
  </sheetViews>
  <sheetFormatPr defaultRowHeight="12.75"/>
  <cols>
    <col min="1" max="1" width="2.140625" style="139" customWidth="1"/>
    <col min="2" max="2" width="2" style="139" customWidth="1"/>
    <col min="3" max="3" width="3.42578125" style="139" customWidth="1"/>
    <col min="4" max="4" width="14.28515625" style="139" customWidth="1"/>
    <col min="5" max="5" width="14.5703125" style="139" customWidth="1"/>
    <col min="6" max="6" width="12.7109375" style="139" customWidth="1"/>
    <col min="7" max="7" width="12.85546875" style="139" customWidth="1"/>
    <col min="8" max="8" width="15.28515625" style="139" customWidth="1"/>
    <col min="9" max="9" width="13.5703125" style="139" customWidth="1"/>
    <col min="10" max="10" width="12.85546875" style="139" customWidth="1"/>
    <col min="11" max="16384" width="9.140625" style="139"/>
  </cols>
  <sheetData>
    <row r="1" spans="2:8" ht="21" customHeight="1">
      <c r="B1" s="2620" t="s">
        <v>4602</v>
      </c>
      <c r="C1" s="2620"/>
      <c r="D1" s="2620"/>
      <c r="E1" s="2620"/>
      <c r="F1" s="2620"/>
      <c r="G1" s="2620"/>
      <c r="H1" s="2620"/>
    </row>
    <row r="2" spans="2:8" s="6" customFormat="1" ht="21" customHeight="1">
      <c r="G2" s="2144" t="s">
        <v>4686</v>
      </c>
    </row>
    <row r="3" spans="2:8" s="6" customFormat="1" ht="17.100000000000001" customHeight="1">
      <c r="G3" s="2144" t="s">
        <v>4603</v>
      </c>
    </row>
    <row r="4" spans="2:8" s="6" customFormat="1" ht="17.100000000000001" customHeight="1">
      <c r="G4" s="2144" t="s">
        <v>4604</v>
      </c>
    </row>
    <row r="5" spans="2:8" s="6" customFormat="1" ht="17.100000000000001" customHeight="1">
      <c r="G5" s="2144" t="s">
        <v>4606</v>
      </c>
    </row>
    <row r="6" spans="2:8" s="6" customFormat="1" ht="17.100000000000001" customHeight="1">
      <c r="G6" s="2144" t="s">
        <v>4607</v>
      </c>
    </row>
    <row r="7" spans="2:8" s="6" customFormat="1" ht="17.100000000000001" customHeight="1">
      <c r="G7" s="2144" t="s">
        <v>4608</v>
      </c>
    </row>
    <row r="8" spans="2:8" s="6" customFormat="1" ht="21" customHeight="1">
      <c r="C8" s="2619" t="s">
        <v>4609</v>
      </c>
      <c r="D8" s="2619"/>
      <c r="E8" s="2619"/>
      <c r="F8" s="2619"/>
      <c r="G8" s="2619"/>
      <c r="H8" s="2619"/>
    </row>
    <row r="9" spans="2:8" s="6" customFormat="1" ht="21" customHeight="1">
      <c r="B9" s="6">
        <v>1</v>
      </c>
      <c r="C9" s="6" t="s">
        <v>4610</v>
      </c>
      <c r="F9" s="409"/>
    </row>
    <row r="10" spans="2:8" s="6" customFormat="1" ht="21" customHeight="1">
      <c r="B10" s="6">
        <v>2</v>
      </c>
      <c r="C10" s="6" t="s">
        <v>4611</v>
      </c>
    </row>
    <row r="11" spans="2:8" s="6" customFormat="1" ht="21" customHeight="1">
      <c r="B11" s="6">
        <v>3</v>
      </c>
      <c r="C11" s="6" t="s">
        <v>4612</v>
      </c>
      <c r="F11" s="280"/>
    </row>
    <row r="12" spans="2:8" s="6" customFormat="1" ht="21" customHeight="1">
      <c r="B12" s="6">
        <v>4</v>
      </c>
      <c r="C12" s="6" t="s">
        <v>4613</v>
      </c>
    </row>
    <row r="13" spans="2:8" s="2133" customFormat="1" ht="30" customHeight="1">
      <c r="C13" s="2143" t="s">
        <v>4614</v>
      </c>
      <c r="D13" s="2143" t="s">
        <v>7</v>
      </c>
      <c r="E13" s="2143" t="s">
        <v>4615</v>
      </c>
      <c r="F13" s="2143" t="s">
        <v>4616</v>
      </c>
      <c r="G13" s="2143" t="s">
        <v>4617</v>
      </c>
      <c r="H13" s="2143" t="s">
        <v>4618</v>
      </c>
    </row>
    <row r="14" spans="2:8" s="6" customFormat="1" ht="21" customHeight="1">
      <c r="C14" s="6">
        <v>1</v>
      </c>
      <c r="D14" s="2150" t="s">
        <v>4619</v>
      </c>
    </row>
    <row r="15" spans="2:8" s="6" customFormat="1" ht="21" customHeight="1">
      <c r="C15" s="6">
        <v>2</v>
      </c>
      <c r="D15" s="2150" t="s">
        <v>4620</v>
      </c>
    </row>
    <row r="16" spans="2:8" s="6" customFormat="1" ht="21" customHeight="1">
      <c r="C16" s="6">
        <v>3</v>
      </c>
      <c r="D16" s="2150" t="s">
        <v>4621</v>
      </c>
    </row>
    <row r="17" spans="2:8" s="6" customFormat="1" ht="21" customHeight="1">
      <c r="C17" s="6">
        <v>4</v>
      </c>
      <c r="D17" s="2150" t="s">
        <v>4622</v>
      </c>
    </row>
    <row r="18" spans="2:8" s="6" customFormat="1" ht="21" customHeight="1">
      <c r="C18" s="6">
        <v>5</v>
      </c>
      <c r="D18" s="2150" t="s">
        <v>4623</v>
      </c>
    </row>
    <row r="19" spans="2:8" s="6" customFormat="1" ht="21" customHeight="1">
      <c r="C19" s="6">
        <v>6</v>
      </c>
      <c r="D19" s="2150" t="s">
        <v>29</v>
      </c>
    </row>
    <row r="20" spans="2:8" s="6" customFormat="1" ht="15.75" customHeight="1">
      <c r="B20" s="6">
        <v>5</v>
      </c>
      <c r="C20" s="6" t="s">
        <v>4624</v>
      </c>
    </row>
    <row r="21" spans="2:8" s="6" customFormat="1" ht="31.5">
      <c r="C21" s="2143" t="s">
        <v>4614</v>
      </c>
      <c r="D21" s="2143" t="s">
        <v>4625</v>
      </c>
      <c r="E21" s="2143" t="s">
        <v>1007</v>
      </c>
      <c r="F21" s="2143" t="s">
        <v>4626</v>
      </c>
      <c r="G21" s="2143" t="s">
        <v>4628</v>
      </c>
      <c r="H21" s="2143" t="s">
        <v>4627</v>
      </c>
    </row>
    <row r="22" spans="2:8" s="6" customFormat="1" ht="21" customHeight="1">
      <c r="C22" s="6">
        <v>1</v>
      </c>
      <c r="D22" s="6" t="s">
        <v>4629</v>
      </c>
    </row>
    <row r="23" spans="2:8" s="6" customFormat="1" ht="21" customHeight="1">
      <c r="C23" s="6">
        <v>2</v>
      </c>
      <c r="D23" s="6" t="s">
        <v>4630</v>
      </c>
    </row>
    <row r="24" spans="2:8" s="6" customFormat="1" ht="21" customHeight="1">
      <c r="C24" s="6">
        <v>3</v>
      </c>
      <c r="D24" s="6" t="s">
        <v>4631</v>
      </c>
    </row>
    <row r="25" spans="2:8" s="6" customFormat="1" ht="21" customHeight="1">
      <c r="C25" s="6">
        <v>4</v>
      </c>
      <c r="D25" s="6" t="s">
        <v>4632</v>
      </c>
    </row>
    <row r="26" spans="2:8" s="6" customFormat="1" ht="21" customHeight="1">
      <c r="C26" s="6" t="s">
        <v>4633</v>
      </c>
    </row>
    <row r="27" spans="2:8" s="6" customFormat="1" ht="16.5" customHeight="1">
      <c r="C27" s="6" t="s">
        <v>4678</v>
      </c>
    </row>
    <row r="28" spans="2:8" s="6" customFormat="1" ht="21" customHeight="1">
      <c r="C28" s="6" t="s">
        <v>4634</v>
      </c>
    </row>
    <row r="29" spans="2:8" s="6" customFormat="1" ht="21" customHeight="1">
      <c r="C29" s="6">
        <v>1</v>
      </c>
      <c r="D29" s="6" t="s">
        <v>4635</v>
      </c>
    </row>
    <row r="30" spans="2:8" s="6" customFormat="1" ht="21" customHeight="1">
      <c r="C30" s="6">
        <v>2</v>
      </c>
      <c r="D30" s="6" t="s">
        <v>4636</v>
      </c>
    </row>
    <row r="31" spans="2:8" s="6" customFormat="1" ht="21" customHeight="1">
      <c r="C31" s="6">
        <v>3</v>
      </c>
      <c r="D31" s="6" t="s">
        <v>4637</v>
      </c>
    </row>
    <row r="32" spans="2:8" s="6" customFormat="1" ht="21" customHeight="1">
      <c r="C32" s="6" t="s">
        <v>4638</v>
      </c>
    </row>
    <row r="33" spans="3:8" s="6" customFormat="1" ht="21" customHeight="1">
      <c r="C33" s="6">
        <v>1</v>
      </c>
      <c r="D33" s="6" t="s">
        <v>4639</v>
      </c>
    </row>
    <row r="34" spans="3:8" s="6" customFormat="1" ht="21" customHeight="1">
      <c r="C34" s="6">
        <v>2</v>
      </c>
      <c r="D34" s="6" t="s">
        <v>4640</v>
      </c>
    </row>
    <row r="35" spans="3:8" s="6" customFormat="1" ht="21" customHeight="1">
      <c r="C35" s="6">
        <v>3</v>
      </c>
      <c r="D35" s="6" t="s">
        <v>4641</v>
      </c>
    </row>
    <row r="36" spans="3:8" s="6" customFormat="1" ht="21" customHeight="1">
      <c r="C36" s="6">
        <v>4</v>
      </c>
      <c r="D36" s="6" t="s">
        <v>4642</v>
      </c>
    </row>
    <row r="37" spans="3:8" s="6" customFormat="1" ht="21" customHeight="1">
      <c r="C37" s="6" t="s">
        <v>4643</v>
      </c>
    </row>
    <row r="38" spans="3:8" s="6" customFormat="1" ht="21" customHeight="1">
      <c r="C38" s="6">
        <v>1</v>
      </c>
      <c r="D38" s="6" t="s">
        <v>4644</v>
      </c>
    </row>
    <row r="39" spans="3:8" s="6" customFormat="1" ht="21" customHeight="1">
      <c r="C39" s="6">
        <v>2</v>
      </c>
      <c r="D39" s="6" t="s">
        <v>4645</v>
      </c>
    </row>
    <row r="40" spans="3:8" s="6" customFormat="1" ht="21" customHeight="1">
      <c r="C40" s="6">
        <v>3</v>
      </c>
      <c r="D40" s="6" t="s">
        <v>4646</v>
      </c>
    </row>
    <row r="41" spans="3:8" s="6" customFormat="1" ht="21" customHeight="1"/>
    <row r="42" spans="3:8" s="6" customFormat="1" ht="21" customHeight="1">
      <c r="H42" s="6" t="s">
        <v>493</v>
      </c>
    </row>
    <row r="43" spans="3:8" s="6" customFormat="1" ht="15.75" customHeight="1">
      <c r="C43" s="6" t="s">
        <v>4647</v>
      </c>
    </row>
    <row r="44" spans="3:8" s="6" customFormat="1" ht="18" customHeight="1">
      <c r="C44" s="6" t="s">
        <v>4648</v>
      </c>
    </row>
    <row r="45" spans="3:8" s="6" customFormat="1" ht="17.100000000000001" customHeight="1">
      <c r="C45" s="486" t="s">
        <v>4649</v>
      </c>
      <c r="D45" s="6" t="s">
        <v>4653</v>
      </c>
    </row>
    <row r="46" spans="3:8" s="6" customFormat="1" ht="17.100000000000001" customHeight="1">
      <c r="C46" s="486" t="s">
        <v>4650</v>
      </c>
      <c r="D46" s="6" t="s">
        <v>4654</v>
      </c>
    </row>
    <row r="47" spans="3:8" s="6" customFormat="1" ht="17.100000000000001" customHeight="1">
      <c r="C47" s="486" t="s">
        <v>4651</v>
      </c>
      <c r="D47" s="6" t="s">
        <v>4655</v>
      </c>
    </row>
    <row r="48" spans="3:8" s="6" customFormat="1" ht="17.100000000000001" customHeight="1">
      <c r="C48" s="486" t="s">
        <v>4652</v>
      </c>
      <c r="D48" s="6" t="s">
        <v>4656</v>
      </c>
    </row>
    <row r="49" spans="3:9" s="6" customFormat="1" ht="12.75" customHeight="1">
      <c r="C49" s="6" t="s">
        <v>4657</v>
      </c>
    </row>
    <row r="50" spans="3:9" s="6" customFormat="1" ht="17.100000000000001" customHeight="1">
      <c r="C50" s="486" t="s">
        <v>4649</v>
      </c>
      <c r="D50" s="6" t="s">
        <v>4658</v>
      </c>
    </row>
    <row r="51" spans="3:9" s="6" customFormat="1" ht="17.100000000000001" customHeight="1">
      <c r="C51" s="486" t="s">
        <v>4650</v>
      </c>
      <c r="D51" s="6" t="s">
        <v>4659</v>
      </c>
    </row>
    <row r="52" spans="3:9" s="6" customFormat="1" ht="17.100000000000001" customHeight="1">
      <c r="C52" s="486" t="s">
        <v>4651</v>
      </c>
      <c r="D52" s="6" t="s">
        <v>4660</v>
      </c>
    </row>
    <row r="53" spans="3:9" s="6" customFormat="1" ht="17.100000000000001" customHeight="1">
      <c r="C53" s="486" t="s">
        <v>4652</v>
      </c>
      <c r="D53" s="6" t="s">
        <v>4661</v>
      </c>
    </row>
    <row r="54" spans="3:9" s="6" customFormat="1" ht="15.75" customHeight="1">
      <c r="C54" s="6" t="s">
        <v>4662</v>
      </c>
    </row>
    <row r="55" spans="3:9" s="6" customFormat="1" ht="17.100000000000001" customHeight="1">
      <c r="C55" s="486" t="s">
        <v>4649</v>
      </c>
      <c r="D55" s="6" t="s">
        <v>4663</v>
      </c>
    </row>
    <row r="56" spans="3:9" s="6" customFormat="1" ht="17.100000000000001" customHeight="1">
      <c r="C56" s="486" t="s">
        <v>4650</v>
      </c>
      <c r="D56" s="6" t="s">
        <v>4664</v>
      </c>
    </row>
    <row r="57" spans="3:9" s="6" customFormat="1" ht="21" customHeight="1">
      <c r="C57" s="2617" t="s">
        <v>4665</v>
      </c>
      <c r="D57" s="2617"/>
      <c r="E57" s="2617"/>
      <c r="F57" s="2617"/>
      <c r="G57" s="2617"/>
      <c r="H57" s="2617"/>
      <c r="I57" s="2617"/>
    </row>
    <row r="58" spans="3:9" s="6" customFormat="1" ht="21" customHeight="1">
      <c r="C58" s="2618" t="s">
        <v>4666</v>
      </c>
      <c r="D58" s="2618"/>
      <c r="E58" s="2618"/>
      <c r="F58" s="2618"/>
      <c r="G58" s="2618"/>
      <c r="H58" s="2618"/>
      <c r="I58" s="2618"/>
    </row>
    <row r="59" spans="3:9" s="6" customFormat="1" ht="12.75" customHeight="1">
      <c r="C59" s="2618"/>
      <c r="D59" s="2618"/>
      <c r="E59" s="2618"/>
      <c r="F59" s="2618"/>
      <c r="G59" s="2618"/>
      <c r="H59" s="2618"/>
      <c r="I59" s="2618"/>
    </row>
    <row r="60" spans="3:9" s="6" customFormat="1" ht="21" customHeight="1">
      <c r="H60" s="6" t="s">
        <v>493</v>
      </c>
    </row>
    <row r="61" spans="3:9" s="6" customFormat="1" ht="15.75" customHeight="1">
      <c r="C61" s="2623" t="s">
        <v>4667</v>
      </c>
      <c r="D61" s="2623"/>
      <c r="E61" s="2623"/>
      <c r="F61" s="2623"/>
      <c r="G61" s="2623"/>
      <c r="H61" s="2623"/>
      <c r="I61" s="2623"/>
    </row>
    <row r="62" spans="3:9" s="6" customFormat="1" ht="21" customHeight="1">
      <c r="C62" s="2618" t="s">
        <v>4668</v>
      </c>
      <c r="D62" s="2618"/>
      <c r="E62" s="2618"/>
      <c r="F62" s="2618"/>
      <c r="G62" s="2618"/>
      <c r="H62" s="2618"/>
      <c r="I62" s="2618"/>
    </row>
    <row r="63" spans="3:9" s="6" customFormat="1" ht="17.25" customHeight="1">
      <c r="C63" s="2618"/>
      <c r="D63" s="2618"/>
      <c r="E63" s="2618"/>
      <c r="F63" s="2618"/>
      <c r="G63" s="2618"/>
      <c r="H63" s="2618"/>
      <c r="I63" s="2618"/>
    </row>
    <row r="64" spans="3:9" s="6" customFormat="1" ht="21" customHeight="1">
      <c r="H64" s="6" t="s">
        <v>4669</v>
      </c>
    </row>
    <row r="65" spans="3:9" s="6" customFormat="1" ht="21" customHeight="1">
      <c r="H65" s="6" t="s">
        <v>4670</v>
      </c>
    </row>
    <row r="66" spans="3:9" s="6" customFormat="1" ht="21" customHeight="1">
      <c r="C66" s="2617" t="s">
        <v>4671</v>
      </c>
      <c r="D66" s="2617"/>
      <c r="E66" s="2617"/>
      <c r="F66" s="2617"/>
      <c r="G66" s="2617"/>
      <c r="H66" s="2617"/>
      <c r="I66" s="2617"/>
    </row>
    <row r="67" spans="3:9" s="6" customFormat="1" ht="21" customHeight="1">
      <c r="C67" s="2618" t="s">
        <v>4672</v>
      </c>
      <c r="D67" s="2618"/>
      <c r="E67" s="2618"/>
      <c r="F67" s="2618"/>
      <c r="G67" s="2618"/>
      <c r="H67" s="2618"/>
      <c r="I67" s="2618"/>
    </row>
    <row r="68" spans="3:9" s="6" customFormat="1" ht="18" customHeight="1">
      <c r="C68" s="2618"/>
      <c r="D68" s="2618"/>
      <c r="E68" s="2618"/>
      <c r="F68" s="2618"/>
      <c r="G68" s="2618"/>
      <c r="H68" s="2618"/>
      <c r="I68" s="2618"/>
    </row>
    <row r="69" spans="3:9" s="6" customFormat="1" ht="21" customHeight="1">
      <c r="H69" s="6" t="s">
        <v>4669</v>
      </c>
    </row>
    <row r="70" spans="3:9" s="6" customFormat="1" ht="21" customHeight="1">
      <c r="H70" s="6" t="s">
        <v>4673</v>
      </c>
    </row>
    <row r="71" spans="3:9" s="6" customFormat="1" ht="21" customHeight="1">
      <c r="C71" s="6" t="s">
        <v>4674</v>
      </c>
      <c r="H71" s="6" t="s">
        <v>119</v>
      </c>
    </row>
    <row r="72" spans="3:9" s="6" customFormat="1" ht="21" customHeight="1">
      <c r="C72" s="6" t="s">
        <v>4675</v>
      </c>
    </row>
    <row r="73" spans="3:9" s="6" customFormat="1" ht="21" customHeight="1">
      <c r="C73" s="6">
        <v>1</v>
      </c>
      <c r="D73" s="2150" t="s">
        <v>4676</v>
      </c>
    </row>
    <row r="74" spans="3:9" s="6" customFormat="1" ht="21" customHeight="1">
      <c r="C74" s="6">
        <v>2</v>
      </c>
      <c r="D74" s="2150" t="s">
        <v>4683</v>
      </c>
    </row>
    <row r="75" spans="3:9" s="6" customFormat="1" ht="21" customHeight="1">
      <c r="C75" s="6">
        <v>3</v>
      </c>
      <c r="D75" s="2150" t="s">
        <v>4684</v>
      </c>
    </row>
    <row r="76" spans="3:9" s="6" customFormat="1" ht="21" customHeight="1">
      <c r="C76" s="6">
        <v>4</v>
      </c>
      <c r="D76" s="2150" t="s">
        <v>4685</v>
      </c>
    </row>
    <row r="77" spans="3:9" s="6" customFormat="1" ht="21" customHeight="1"/>
    <row r="78" spans="3:9" s="6" customFormat="1" ht="21" customHeight="1"/>
    <row r="79" spans="3:9" s="6" customFormat="1" ht="21" customHeight="1"/>
    <row r="80" spans="3:9" s="6" customFormat="1" ht="21" customHeight="1"/>
    <row r="81" s="6" customFormat="1" ht="21" customHeight="1"/>
    <row r="82" s="6" customFormat="1" ht="21" customHeight="1"/>
    <row r="83" s="6" customFormat="1" ht="21" customHeight="1"/>
    <row r="84" s="6" customFormat="1" ht="21" customHeight="1"/>
    <row r="85" s="6" customFormat="1" ht="21" customHeight="1"/>
    <row r="86" s="6" customFormat="1" ht="21" customHeight="1"/>
    <row r="87" s="6" customFormat="1" ht="21" customHeight="1"/>
    <row r="88" s="6" customFormat="1" ht="21" customHeight="1"/>
    <row r="89" s="6" customFormat="1" ht="21" customHeight="1"/>
    <row r="90" s="6" customFormat="1" ht="21" customHeight="1"/>
    <row r="91" s="6" customFormat="1" ht="21" customHeight="1"/>
    <row r="92" s="6" customFormat="1" ht="21" customHeight="1"/>
    <row r="93" s="6" customFormat="1" ht="21" customHeight="1"/>
    <row r="94" s="6" customFormat="1" ht="21" customHeight="1"/>
    <row r="95" s="6" customFormat="1" ht="21" customHeight="1"/>
    <row r="96" s="6" customFormat="1" ht="21" customHeight="1"/>
    <row r="97" s="6" customFormat="1" ht="21" customHeight="1"/>
    <row r="98" s="6" customFormat="1" ht="21" customHeight="1"/>
    <row r="99" s="6" customFormat="1" ht="21" customHeight="1"/>
    <row r="100" s="6" customFormat="1" ht="21" customHeight="1"/>
    <row r="101" s="6" customFormat="1" ht="21" customHeight="1"/>
    <row r="102" s="6" customFormat="1" ht="21" customHeight="1"/>
    <row r="103" s="6" customFormat="1" ht="21" customHeight="1"/>
    <row r="104" s="6" customFormat="1" ht="21" customHeight="1"/>
    <row r="105" s="6" customFormat="1" ht="21" customHeight="1"/>
    <row r="106" s="6" customFormat="1" ht="21" customHeight="1"/>
    <row r="107" s="6" customFormat="1" ht="21" customHeight="1"/>
    <row r="108" s="6" customFormat="1" ht="21" customHeight="1"/>
    <row r="109" s="6" customFormat="1" ht="21" customHeight="1"/>
    <row r="110" s="6" customFormat="1" ht="21" customHeight="1"/>
    <row r="111" s="6" customFormat="1" ht="21" customHeight="1"/>
    <row r="112" s="6" customFormat="1" ht="21" customHeight="1"/>
    <row r="113" s="6" customFormat="1" ht="21" customHeight="1"/>
    <row r="114" s="6" customFormat="1" ht="21" customHeight="1"/>
    <row r="115" s="6" customFormat="1" ht="21" customHeight="1"/>
    <row r="116" s="6" customFormat="1" ht="21" customHeight="1"/>
    <row r="117" s="6" customFormat="1" ht="21" customHeight="1"/>
    <row r="118" s="6" customFormat="1" ht="21" customHeight="1"/>
    <row r="119" s="6" customFormat="1" ht="21" customHeight="1"/>
    <row r="120" s="6" customFormat="1" ht="21" customHeight="1"/>
    <row r="121" s="6" customFormat="1" ht="21" customHeight="1"/>
    <row r="122" s="6" customFormat="1" ht="21" customHeight="1"/>
    <row r="123" s="6" customFormat="1" ht="21" customHeight="1"/>
    <row r="124" s="6" customFormat="1" ht="21" customHeight="1"/>
    <row r="125" s="6" customFormat="1" ht="21" customHeight="1"/>
    <row r="126" s="6" customFormat="1" ht="21" customHeight="1"/>
    <row r="127" s="6" customFormat="1" ht="21" customHeight="1"/>
    <row r="128" s="6" customFormat="1" ht="21" customHeight="1"/>
    <row r="129" s="6" customFormat="1" ht="21" customHeight="1"/>
    <row r="130" s="6" customFormat="1" ht="21" customHeight="1"/>
    <row r="131" s="6" customFormat="1" ht="21" customHeight="1"/>
    <row r="132" s="6" customFormat="1" ht="21" customHeight="1"/>
    <row r="133" s="6" customFormat="1" ht="21" customHeight="1"/>
    <row r="134" s="6" customFormat="1" ht="21" customHeight="1"/>
    <row r="135" s="6" customFormat="1" ht="21" customHeight="1"/>
    <row r="136" s="6" customFormat="1" ht="21" customHeight="1"/>
    <row r="137" s="6" customFormat="1" ht="21" customHeight="1"/>
    <row r="138" s="6" customFormat="1" ht="21" customHeight="1"/>
    <row r="139" s="6" customFormat="1" ht="21" customHeight="1"/>
    <row r="140" s="6" customFormat="1" ht="21" customHeight="1"/>
    <row r="141" s="6" customFormat="1" ht="21" customHeight="1"/>
    <row r="142" s="6" customFormat="1" ht="21" customHeight="1"/>
    <row r="143" s="6" customFormat="1" ht="21" customHeight="1"/>
    <row r="144" s="6" customFormat="1" ht="21" customHeight="1"/>
    <row r="145" s="6" customFormat="1" ht="21" customHeight="1"/>
    <row r="146" s="6" customFormat="1" ht="21" customHeight="1"/>
    <row r="147" s="6" customFormat="1" ht="21" customHeight="1"/>
    <row r="148" s="6" customFormat="1" ht="21" customHeight="1"/>
    <row r="149" s="6" customFormat="1" ht="21" customHeight="1"/>
    <row r="150" s="6" customFormat="1" ht="21" customHeight="1"/>
    <row r="151" s="6" customFormat="1" ht="21" customHeight="1"/>
    <row r="152" s="6" customFormat="1" ht="21" customHeight="1"/>
    <row r="153" s="6" customFormat="1" ht="21" customHeight="1"/>
    <row r="154" s="6" customFormat="1" ht="21" customHeight="1"/>
    <row r="155" s="6" customFormat="1" ht="21" customHeight="1"/>
    <row r="156" s="6" customFormat="1" ht="21" customHeight="1"/>
    <row r="157" s="6" customFormat="1" ht="21" customHeight="1"/>
    <row r="158" s="6" customFormat="1" ht="21" customHeight="1"/>
    <row r="159" s="6" customFormat="1" ht="21" customHeight="1"/>
    <row r="160" s="6" customFormat="1" ht="21" customHeight="1"/>
    <row r="161" s="6" customFormat="1" ht="21" customHeight="1"/>
    <row r="162" s="6" customFormat="1" ht="21" customHeight="1"/>
    <row r="163" s="6" customFormat="1" ht="21" customHeight="1"/>
    <row r="164" s="6" customFormat="1" ht="21" customHeight="1"/>
    <row r="165" s="6" customFormat="1" ht="21" customHeight="1"/>
    <row r="166" s="6" customFormat="1" ht="21" customHeight="1"/>
    <row r="167" s="6" customFormat="1" ht="21" customHeight="1"/>
    <row r="168" s="6" customFormat="1" ht="21" customHeight="1"/>
    <row r="169" s="6" customFormat="1" ht="21" customHeight="1"/>
    <row r="170" s="6" customFormat="1" ht="21" customHeight="1"/>
    <row r="171" s="6" customFormat="1" ht="21" customHeight="1"/>
    <row r="172" s="6" customFormat="1" ht="21" customHeight="1"/>
    <row r="173" s="6" customFormat="1" ht="21" customHeight="1"/>
    <row r="174" s="6" customFormat="1" ht="21" customHeight="1"/>
    <row r="175" s="6" customFormat="1" ht="21" customHeight="1"/>
    <row r="176" s="6" customFormat="1" ht="21" customHeight="1"/>
    <row r="177" s="6" customFormat="1" ht="21" customHeight="1"/>
    <row r="178" s="6" customFormat="1" ht="21" customHeight="1"/>
    <row r="179" s="6" customFormat="1" ht="21" customHeight="1"/>
    <row r="180" s="6" customFormat="1" ht="21" customHeight="1"/>
    <row r="181" s="6" customFormat="1" ht="21" customHeight="1"/>
    <row r="182" s="6" customFormat="1" ht="21" customHeight="1"/>
    <row r="183" s="6" customFormat="1" ht="21" customHeight="1"/>
    <row r="184" s="6" customFormat="1" ht="21" customHeight="1"/>
    <row r="185" s="6" customFormat="1" ht="21" customHeight="1"/>
    <row r="186" s="6" customFormat="1" ht="21" customHeight="1"/>
    <row r="187" s="6" customFormat="1" ht="21" customHeight="1"/>
    <row r="188" s="6" customFormat="1" ht="21" customHeight="1"/>
    <row r="189" s="6" customFormat="1" ht="21" customHeight="1"/>
    <row r="190" s="6" customFormat="1" ht="21" customHeight="1"/>
    <row r="191" s="6" customFormat="1" ht="21" customHeight="1"/>
    <row r="192" s="6" customFormat="1" ht="21" customHeight="1"/>
    <row r="193" s="6" customFormat="1" ht="21" customHeight="1"/>
    <row r="194" s="6" customFormat="1" ht="21" customHeight="1"/>
    <row r="195" s="6" customFormat="1" ht="21" customHeight="1"/>
    <row r="196" s="6" customFormat="1" ht="21" customHeight="1"/>
    <row r="197" s="6" customFormat="1" ht="21" customHeight="1"/>
    <row r="198" s="6" customFormat="1" ht="21" customHeight="1"/>
    <row r="199" s="6" customFormat="1" ht="21" customHeight="1"/>
    <row r="200" s="6" customFormat="1" ht="21" customHeight="1"/>
    <row r="201" s="6" customFormat="1" ht="21" customHeight="1"/>
    <row r="202" s="6" customFormat="1" ht="21" customHeight="1"/>
    <row r="203" s="6" customFormat="1" ht="21" customHeight="1"/>
    <row r="204" s="6" customFormat="1" ht="21" customHeight="1"/>
    <row r="205" s="6" customFormat="1" ht="21" customHeight="1"/>
    <row r="206" s="6" customFormat="1" ht="21" customHeight="1"/>
    <row r="207" s="6" customFormat="1" ht="21" customHeight="1"/>
    <row r="208" s="6" customFormat="1" ht="21" customHeight="1"/>
    <row r="209" s="6" customFormat="1" ht="21" customHeight="1"/>
    <row r="210" s="6" customFormat="1" ht="21" customHeight="1"/>
    <row r="211" s="6" customFormat="1" ht="21" customHeight="1"/>
    <row r="212" s="6" customFormat="1" ht="21" customHeight="1"/>
    <row r="213" s="6" customFormat="1" ht="21" customHeight="1"/>
    <row r="214" s="6" customFormat="1" ht="21" customHeight="1"/>
    <row r="215" s="6" customFormat="1" ht="21" customHeight="1"/>
    <row r="216" s="6" customFormat="1" ht="21" customHeight="1"/>
    <row r="217" s="6" customFormat="1" ht="21" customHeight="1"/>
    <row r="218" s="6" customFormat="1" ht="21" customHeight="1"/>
    <row r="219" s="6" customFormat="1" ht="21" customHeight="1"/>
    <row r="220" s="6" customFormat="1" ht="21" customHeight="1"/>
    <row r="221" s="6" customFormat="1" ht="21" customHeight="1"/>
    <row r="222" s="6" customFormat="1" ht="21" customHeight="1"/>
    <row r="223" s="6" customFormat="1" ht="21" customHeight="1"/>
    <row r="224" s="6" customFormat="1" ht="21" customHeight="1"/>
    <row r="225" s="6" customFormat="1" ht="21" customHeight="1"/>
    <row r="226" s="6" customFormat="1" ht="21" customHeight="1"/>
    <row r="227" s="6" customFormat="1" ht="21" customHeight="1"/>
    <row r="228" s="6" customFormat="1" ht="21" customHeight="1"/>
    <row r="229" s="6" customFormat="1" ht="21" customHeight="1"/>
    <row r="230" s="6" customFormat="1" ht="21" customHeight="1"/>
    <row r="231" s="6" customFormat="1" ht="21" customHeight="1"/>
    <row r="232" s="6" customFormat="1" ht="21" customHeight="1"/>
    <row r="233" s="6" customFormat="1" ht="21" customHeight="1"/>
    <row r="234" s="6" customFormat="1" ht="21" customHeight="1"/>
    <row r="235" s="6" customFormat="1" ht="21" customHeight="1"/>
    <row r="236" s="6" customFormat="1" ht="21" customHeight="1"/>
    <row r="237" s="6" customFormat="1" ht="21" customHeight="1"/>
    <row r="238" s="6" customFormat="1" ht="21" customHeight="1"/>
    <row r="239" s="6" customFormat="1" ht="21" customHeight="1"/>
    <row r="240" s="6" customFormat="1" ht="21" customHeight="1"/>
    <row r="241" s="6" customFormat="1" ht="21" customHeight="1"/>
    <row r="242" s="6" customFormat="1" ht="21" customHeight="1"/>
    <row r="243" s="6" customFormat="1" ht="21" customHeight="1"/>
    <row r="244" s="6" customFormat="1" ht="21" customHeight="1"/>
    <row r="245" s="6" customFormat="1" ht="21" customHeight="1"/>
    <row r="246" s="6" customFormat="1" ht="21" customHeight="1"/>
    <row r="247" s="6" customFormat="1" ht="21" customHeight="1"/>
    <row r="248" s="6" customFormat="1" ht="21" customHeight="1"/>
    <row r="249" s="6" customFormat="1" ht="21" customHeight="1"/>
    <row r="250" s="6" customFormat="1" ht="21" customHeight="1"/>
    <row r="251" s="6" customFormat="1" ht="21" customHeight="1"/>
    <row r="252" s="6" customFormat="1" ht="21" customHeight="1"/>
    <row r="253" s="6" customFormat="1" ht="21" customHeight="1"/>
    <row r="254" s="6" customFormat="1" ht="21" customHeight="1"/>
    <row r="255" s="6" customFormat="1" ht="21" customHeight="1"/>
    <row r="256" s="6" customFormat="1" ht="21" customHeight="1"/>
    <row r="257" s="6" customFormat="1" ht="21" customHeight="1"/>
    <row r="258" s="6" customFormat="1" ht="21" customHeight="1"/>
    <row r="259" s="6" customFormat="1" ht="21" customHeight="1"/>
    <row r="260" s="6" customFormat="1" ht="21" customHeight="1"/>
    <row r="261" s="6" customFormat="1" ht="21" customHeight="1"/>
    <row r="262" s="6" customFormat="1" ht="21" customHeight="1"/>
    <row r="263" s="6" customFormat="1" ht="21" customHeight="1"/>
    <row r="264" s="6" customFormat="1" ht="21" customHeight="1"/>
    <row r="265" s="6" customFormat="1" ht="21" customHeight="1"/>
    <row r="266" s="6" customFormat="1" ht="21" customHeight="1"/>
    <row r="267" s="6" customFormat="1" ht="21" customHeight="1"/>
    <row r="268" s="6" customFormat="1" ht="21" customHeight="1"/>
    <row r="269" s="6" customFormat="1" ht="21" customHeight="1"/>
    <row r="270" s="6" customFormat="1" ht="21" customHeight="1"/>
    <row r="271" s="6" customFormat="1" ht="21" customHeight="1"/>
    <row r="272" s="6" customFormat="1" ht="21" customHeight="1"/>
    <row r="273" s="6" customFormat="1" ht="21" customHeight="1"/>
    <row r="274" s="6" customFormat="1" ht="21" customHeight="1"/>
    <row r="275" s="6" customFormat="1" ht="21" customHeight="1"/>
    <row r="276" s="6" customFormat="1" ht="21" customHeight="1"/>
    <row r="277" s="6" customFormat="1" ht="21" customHeight="1"/>
    <row r="278" s="6" customFormat="1" ht="21" customHeight="1"/>
    <row r="279" s="6" customFormat="1" ht="21" customHeight="1"/>
    <row r="280" s="6" customFormat="1" ht="21" customHeight="1"/>
    <row r="281" s="6" customFormat="1" ht="21" customHeight="1"/>
    <row r="282" s="6" customFormat="1" ht="21" customHeight="1"/>
    <row r="283" s="6" customFormat="1" ht="21" customHeight="1"/>
    <row r="284" s="6" customFormat="1" ht="21" customHeight="1"/>
    <row r="285" s="6" customFormat="1" ht="21" customHeight="1"/>
    <row r="286" s="6" customFormat="1" ht="21" customHeight="1"/>
    <row r="287" s="6" customFormat="1" ht="21" customHeight="1"/>
    <row r="288" s="6" customFormat="1" ht="21" customHeight="1"/>
    <row r="289" s="6" customFormat="1" ht="21" customHeight="1"/>
    <row r="290" s="6" customFormat="1" ht="21" customHeight="1"/>
    <row r="291" s="6" customFormat="1" ht="21" customHeight="1"/>
    <row r="292" s="6" customFormat="1" ht="21" customHeight="1"/>
    <row r="293" s="6" customFormat="1" ht="21" customHeight="1"/>
    <row r="294" s="6" customFormat="1" ht="21" customHeight="1"/>
    <row r="295" s="6" customFormat="1" ht="21" customHeight="1"/>
    <row r="296" s="6" customFormat="1" ht="21" customHeight="1"/>
    <row r="297" s="6" customFormat="1" ht="21" customHeight="1"/>
    <row r="298" s="6" customFormat="1" ht="21" customHeight="1"/>
    <row r="299" s="6" customFormat="1" ht="21" customHeight="1"/>
    <row r="300" s="6" customFormat="1" ht="21" customHeight="1"/>
    <row r="301" s="6" customFormat="1" ht="21" customHeight="1"/>
    <row r="302" s="6" customFormat="1" ht="21" customHeight="1"/>
    <row r="303" s="6" customFormat="1" ht="21" customHeight="1"/>
    <row r="304" s="6" customFormat="1" ht="21" customHeight="1"/>
    <row r="305" s="6" customFormat="1" ht="21" customHeight="1"/>
    <row r="306" s="6" customFormat="1" ht="21" customHeight="1"/>
    <row r="307" s="6" customFormat="1" ht="21" customHeight="1"/>
    <row r="308" s="6" customFormat="1" ht="21" customHeight="1"/>
    <row r="309" s="6" customFormat="1" ht="21" customHeight="1"/>
    <row r="310" s="6" customFormat="1" ht="21" customHeight="1"/>
    <row r="311" s="6" customFormat="1" ht="21" customHeight="1"/>
    <row r="312" s="6" customFormat="1" ht="21" customHeight="1"/>
    <row r="313" s="6" customFormat="1" ht="21" customHeight="1"/>
    <row r="314" s="6" customFormat="1" ht="21" customHeight="1"/>
    <row r="315" s="6" customFormat="1" ht="21" customHeight="1"/>
    <row r="316" s="6" customFormat="1" ht="21" customHeight="1"/>
    <row r="317" s="6" customFormat="1" ht="21" customHeight="1"/>
    <row r="318" s="6" customFormat="1" ht="21" customHeight="1"/>
    <row r="319" s="6" customFormat="1" ht="21" customHeight="1"/>
    <row r="320" s="6" customFormat="1" ht="21" customHeight="1"/>
    <row r="321" s="6" customFormat="1" ht="21" customHeight="1"/>
    <row r="322" s="6" customFormat="1" ht="21" customHeight="1"/>
    <row r="323" s="6" customFormat="1" ht="21" customHeight="1"/>
    <row r="324" s="6" customFormat="1" ht="21" customHeight="1"/>
    <row r="325" s="6" customFormat="1" ht="21" customHeight="1"/>
    <row r="326" s="6" customFormat="1" ht="21" customHeight="1"/>
    <row r="327" s="6" customFormat="1" ht="21" customHeight="1"/>
    <row r="328" s="6" customFormat="1" ht="21" customHeight="1"/>
    <row r="329" s="6" customFormat="1" ht="21" customHeight="1"/>
    <row r="330" s="6" customFormat="1" ht="21" customHeight="1"/>
    <row r="331" s="6" customFormat="1" ht="21" customHeight="1"/>
    <row r="332" s="6" customFormat="1" ht="21" customHeight="1"/>
    <row r="333" s="6" customFormat="1" ht="21" customHeight="1"/>
    <row r="334" s="6" customFormat="1" ht="21" customHeight="1"/>
    <row r="335" s="6" customFormat="1" ht="21" customHeight="1"/>
    <row r="336" s="6" customFormat="1" ht="21" customHeight="1"/>
    <row r="337" s="6" customFormat="1" ht="21" customHeight="1"/>
    <row r="338" s="6" customFormat="1" ht="21" customHeight="1"/>
    <row r="339" s="6" customFormat="1" ht="21" customHeight="1"/>
    <row r="340" s="6" customFormat="1" ht="21" customHeight="1"/>
    <row r="341" s="6" customFormat="1" ht="21" customHeight="1"/>
    <row r="342" s="6" customFormat="1" ht="21" customHeight="1"/>
    <row r="343" s="6" customFormat="1" ht="21" customHeight="1"/>
    <row r="344" s="6" customFormat="1" ht="21" customHeight="1"/>
    <row r="345" s="6" customFormat="1" ht="21" customHeight="1"/>
    <row r="346" s="6" customFormat="1" ht="21" customHeight="1"/>
    <row r="347" s="6" customFormat="1" ht="21" customHeight="1"/>
    <row r="348" s="6" customFormat="1" ht="21" customHeight="1"/>
    <row r="349" s="6" customFormat="1" ht="21" customHeight="1"/>
    <row r="350" s="6" customFormat="1" ht="21" customHeight="1"/>
    <row r="351" s="6" customFormat="1" ht="21" customHeight="1"/>
    <row r="352" s="6" customFormat="1" ht="21" customHeight="1"/>
    <row r="353" s="6" customFormat="1" ht="21" customHeight="1"/>
    <row r="354" s="6" customFormat="1" ht="21" customHeight="1"/>
    <row r="355" s="6" customFormat="1" ht="21" customHeight="1"/>
    <row r="356" s="6" customFormat="1" ht="21" customHeight="1"/>
    <row r="357" s="6" customFormat="1" ht="21" customHeight="1"/>
    <row r="358" s="6" customFormat="1" ht="21" customHeight="1"/>
    <row r="359" s="6" customFormat="1" ht="21" customHeight="1"/>
    <row r="360" s="6" customFormat="1" ht="21" customHeight="1"/>
    <row r="361" s="6" customFormat="1" ht="21" customHeight="1"/>
    <row r="362" s="6" customFormat="1" ht="21" customHeight="1"/>
    <row r="363" s="6" customFormat="1" ht="21" customHeight="1"/>
    <row r="364" s="6" customFormat="1" ht="21" customHeight="1"/>
    <row r="365" s="6" customFormat="1" ht="21" customHeight="1"/>
    <row r="366" s="6" customFormat="1" ht="21" customHeight="1"/>
    <row r="367" s="6" customFormat="1" ht="21" customHeight="1"/>
    <row r="368" s="6" customFormat="1" ht="21" customHeight="1"/>
    <row r="369" s="6" customFormat="1" ht="21" customHeight="1"/>
    <row r="370" s="6" customFormat="1" ht="21" customHeight="1"/>
    <row r="371" s="6" customFormat="1" ht="21" customHeight="1"/>
    <row r="372" s="6" customFormat="1" ht="21" customHeight="1"/>
    <row r="373" s="6" customFormat="1" ht="21" customHeight="1"/>
    <row r="374" s="6" customFormat="1" ht="21" customHeight="1"/>
    <row r="375" s="6" customFormat="1" ht="21" customHeight="1"/>
    <row r="376" s="6" customFormat="1" ht="21" customHeight="1"/>
    <row r="377" s="6" customFormat="1" ht="21" customHeight="1"/>
    <row r="378" s="6" customFormat="1" ht="21" customHeight="1"/>
    <row r="379" s="6" customFormat="1" ht="21" customHeight="1"/>
    <row r="380" s="6" customFormat="1" ht="21" customHeight="1"/>
    <row r="381" s="6" customFormat="1" ht="21" customHeight="1"/>
    <row r="382" s="6" customFormat="1" ht="21" customHeight="1"/>
    <row r="383" s="6" customFormat="1" ht="21" customHeight="1"/>
    <row r="384" s="6" customFormat="1" ht="21" customHeight="1"/>
    <row r="385" s="6" customFormat="1" ht="21" customHeight="1"/>
    <row r="386" s="6" customFormat="1" ht="21" customHeight="1"/>
    <row r="387" s="6" customFormat="1" ht="21" customHeight="1"/>
    <row r="388" s="6" customFormat="1" ht="21" customHeight="1"/>
    <row r="389" s="6" customFormat="1" ht="21" customHeight="1"/>
    <row r="390" s="6" customFormat="1" ht="21" customHeight="1"/>
    <row r="391" s="6" customFormat="1" ht="21" customHeight="1"/>
    <row r="392" s="6" customFormat="1" ht="21" customHeight="1"/>
    <row r="393" s="6" customFormat="1" ht="21" customHeight="1"/>
    <row r="394" s="6" customFormat="1" ht="21" customHeight="1"/>
    <row r="395" s="6" customFormat="1" ht="21" customHeight="1"/>
    <row r="396" s="6" customFormat="1" ht="21" customHeight="1"/>
    <row r="397" s="6" customFormat="1" ht="21" customHeight="1"/>
    <row r="398" s="6" customFormat="1" ht="21" customHeight="1"/>
    <row r="399" s="6" customFormat="1" ht="21" customHeight="1"/>
    <row r="400" s="6" customFormat="1" ht="21" customHeight="1"/>
    <row r="401" s="6" customFormat="1" ht="21" customHeight="1"/>
    <row r="402" s="6" customFormat="1" ht="21" customHeight="1"/>
    <row r="403" s="6" customFormat="1" ht="21" customHeight="1"/>
    <row r="404" s="6" customFormat="1" ht="21" customHeight="1"/>
    <row r="405" s="6" customFormat="1" ht="21" customHeight="1"/>
    <row r="406" s="6" customFormat="1" ht="21" customHeight="1"/>
    <row r="407" s="6" customFormat="1" ht="21" customHeight="1"/>
    <row r="408" s="6" customFormat="1" ht="21" customHeight="1"/>
    <row r="409" s="6" customFormat="1" ht="21" customHeight="1"/>
    <row r="410" s="6" customFormat="1" ht="21" customHeight="1"/>
    <row r="411" s="6" customFormat="1" ht="21" customHeight="1"/>
    <row r="412" s="6" customFormat="1" ht="21" customHeight="1"/>
    <row r="413" s="6" customFormat="1" ht="21" customHeight="1"/>
    <row r="414" s="6" customFormat="1" ht="21" customHeight="1"/>
    <row r="415" s="6" customFormat="1" ht="21" customHeight="1"/>
    <row r="416" s="6" customFormat="1" ht="21" customHeight="1"/>
    <row r="417" s="6" customFormat="1" ht="21" customHeight="1"/>
    <row r="418" s="6" customFormat="1" ht="21" customHeight="1"/>
    <row r="419" s="6" customFormat="1" ht="21" customHeight="1"/>
    <row r="420" s="6" customFormat="1" ht="21" customHeight="1"/>
    <row r="421" s="6" customFormat="1" ht="21" customHeight="1"/>
    <row r="422" s="6" customFormat="1" ht="21" customHeight="1"/>
    <row r="423" s="6" customFormat="1" ht="21" customHeight="1"/>
    <row r="424" s="6" customFormat="1" ht="21" customHeight="1"/>
    <row r="425" s="6" customFormat="1" ht="21" customHeight="1"/>
    <row r="426" s="6" customFormat="1" ht="21" customHeight="1"/>
    <row r="427" s="6" customFormat="1" ht="21" customHeight="1"/>
    <row r="428" s="6" customFormat="1" ht="21" customHeight="1"/>
    <row r="429" s="6" customFormat="1" ht="21" customHeight="1"/>
    <row r="430" s="6" customFormat="1" ht="21" customHeight="1"/>
    <row r="431" s="6" customFormat="1" ht="21" customHeight="1"/>
    <row r="432" s="6" customFormat="1" ht="21" customHeight="1"/>
    <row r="433" s="6" customFormat="1" ht="21" customHeight="1"/>
    <row r="434" s="6" customFormat="1" ht="21" customHeight="1"/>
    <row r="435" s="6" customFormat="1" ht="21" customHeight="1"/>
    <row r="436" s="6" customFormat="1" ht="21" customHeight="1"/>
    <row r="437" s="6" customFormat="1" ht="21" customHeight="1"/>
    <row r="438" s="6" customFormat="1" ht="21" customHeight="1"/>
    <row r="439" s="6" customFormat="1" ht="21" customHeight="1"/>
    <row r="440" s="6" customFormat="1" ht="21" customHeight="1"/>
    <row r="441" s="6" customFormat="1" ht="21" customHeight="1"/>
    <row r="442" s="6" customFormat="1" ht="21" customHeight="1"/>
    <row r="443" s="6" customFormat="1" ht="21" customHeight="1"/>
    <row r="444" s="6" customFormat="1" ht="21" customHeight="1"/>
    <row r="445" s="6" customFormat="1" ht="21" customHeight="1"/>
    <row r="446" s="6" customFormat="1" ht="21" customHeight="1"/>
    <row r="447" s="6" customFormat="1" ht="21" customHeight="1"/>
    <row r="448" s="6" customFormat="1" ht="21" customHeight="1"/>
    <row r="449" s="6" customFormat="1" ht="21" customHeight="1"/>
    <row r="450" s="6" customFormat="1" ht="21" customHeight="1"/>
    <row r="451" s="6" customFormat="1" ht="21" customHeight="1"/>
    <row r="452" s="6" customFormat="1" ht="21" customHeight="1"/>
    <row r="453" s="6" customFormat="1" ht="21" customHeight="1"/>
    <row r="454" s="6" customFormat="1" ht="21" customHeight="1"/>
    <row r="455" s="6" customFormat="1" ht="21" customHeight="1"/>
    <row r="456" s="6" customFormat="1" ht="21" customHeight="1"/>
    <row r="457" s="6" customFormat="1" ht="21" customHeight="1"/>
    <row r="458" s="6" customFormat="1" ht="21" customHeight="1"/>
    <row r="459" s="6" customFormat="1" ht="21" customHeight="1"/>
    <row r="460" s="6" customFormat="1" ht="21" customHeight="1"/>
    <row r="461" s="6" customFormat="1" ht="21" customHeight="1"/>
    <row r="462" s="6" customFormat="1" ht="21" customHeight="1"/>
    <row r="463" s="6" customFormat="1" ht="21" customHeight="1"/>
    <row r="464" s="6" customFormat="1" ht="21" customHeight="1"/>
    <row r="465" s="6" customFormat="1" ht="21" customHeight="1"/>
    <row r="466" s="6" customFormat="1" ht="21" customHeight="1"/>
    <row r="467" s="6" customFormat="1" ht="21" customHeight="1"/>
    <row r="468" s="6" customFormat="1" ht="21" customHeight="1"/>
    <row r="469" s="6" customFormat="1" ht="21" customHeight="1"/>
    <row r="470" s="6" customFormat="1" ht="21" customHeight="1"/>
    <row r="471" s="6" customFormat="1" ht="21" customHeight="1"/>
    <row r="472" s="6" customFormat="1" ht="21" customHeight="1"/>
    <row r="473" s="6" customFormat="1" ht="21" customHeight="1"/>
    <row r="474" s="6" customFormat="1" ht="21" customHeight="1"/>
    <row r="475" s="6" customFormat="1" ht="21" customHeight="1"/>
    <row r="476" s="6" customFormat="1" ht="21" customHeight="1"/>
    <row r="477" s="6" customFormat="1" ht="21" customHeight="1"/>
    <row r="478" s="6" customFormat="1" ht="21" customHeight="1"/>
    <row r="479" s="6" customFormat="1" ht="21" customHeight="1"/>
    <row r="480" s="6" customFormat="1" ht="21" customHeight="1"/>
    <row r="481" s="6" customFormat="1" ht="21" customHeight="1"/>
    <row r="482" s="6" customFormat="1" ht="21" customHeight="1"/>
    <row r="483" s="6" customFormat="1" ht="21" customHeight="1"/>
    <row r="484" s="6" customFormat="1" ht="21" customHeight="1"/>
    <row r="485" s="6" customFormat="1" ht="21" customHeight="1"/>
    <row r="486" s="6" customFormat="1" ht="21" customHeight="1"/>
    <row r="487" s="6" customFormat="1" ht="21" customHeight="1"/>
    <row r="488" s="6" customFormat="1" ht="21" customHeight="1"/>
    <row r="489" s="6" customFormat="1" ht="21" customHeight="1"/>
    <row r="490" s="6" customFormat="1" ht="21" customHeight="1"/>
    <row r="491" s="6" customFormat="1" ht="21" customHeight="1"/>
    <row r="492" s="6" customFormat="1" ht="21" customHeight="1"/>
    <row r="493" s="6" customFormat="1" ht="21" customHeight="1"/>
    <row r="494" s="6" customFormat="1" ht="21" customHeight="1"/>
    <row r="495" s="6" customFormat="1" ht="21" customHeight="1"/>
    <row r="496" s="6" customFormat="1" ht="21" customHeight="1"/>
    <row r="497" s="6" customFormat="1" ht="21" customHeight="1"/>
    <row r="498" s="6" customFormat="1" ht="21" customHeight="1"/>
    <row r="499" s="6" customFormat="1" ht="21" customHeight="1"/>
    <row r="500" s="6" customFormat="1" ht="21" customHeight="1"/>
    <row r="501" s="6" customFormat="1" ht="21" customHeight="1"/>
    <row r="502" s="6" customFormat="1" ht="21" customHeight="1"/>
    <row r="503" s="6" customFormat="1" ht="21" customHeight="1"/>
    <row r="504" s="6" customFormat="1" ht="21" customHeight="1"/>
    <row r="505" s="6" customFormat="1" ht="21" customHeight="1"/>
    <row r="506" s="6" customFormat="1" ht="21" customHeight="1"/>
    <row r="507" s="6" customFormat="1" ht="21" customHeight="1"/>
    <row r="508" s="6" customFormat="1" ht="21" customHeight="1"/>
    <row r="509" s="6" customFormat="1" ht="21" customHeight="1"/>
    <row r="510" s="6" customFormat="1" ht="21" customHeight="1"/>
    <row r="511" s="6" customFormat="1" ht="21" customHeight="1"/>
    <row r="512" s="6" customFormat="1" ht="21" customHeight="1"/>
    <row r="513" s="6" customFormat="1" ht="21" customHeight="1"/>
    <row r="514" s="6" customFormat="1" ht="21" customHeight="1"/>
    <row r="515" s="6" customFormat="1" ht="21" customHeight="1"/>
    <row r="516" s="6" customFormat="1" ht="21" customHeight="1"/>
    <row r="517" s="6" customFormat="1" ht="21" customHeight="1"/>
    <row r="518" s="6" customFormat="1" ht="21" customHeight="1"/>
    <row r="519" s="6" customFormat="1" ht="21" customHeight="1"/>
    <row r="520" s="6" customFormat="1" ht="21" customHeight="1"/>
    <row r="521" s="6" customFormat="1" ht="21" customHeight="1"/>
    <row r="522" s="6" customFormat="1" ht="21" customHeight="1"/>
    <row r="523" s="6" customFormat="1" ht="21" customHeight="1"/>
    <row r="524" s="6" customFormat="1" ht="21" customHeight="1"/>
    <row r="525" s="6" customFormat="1" ht="21" customHeight="1"/>
    <row r="526" s="6" customFormat="1" ht="21" customHeight="1"/>
    <row r="527" s="6" customFormat="1" ht="21" customHeight="1"/>
    <row r="528" s="6" customFormat="1" ht="21" customHeight="1"/>
    <row r="529" s="6" customFormat="1" ht="21" customHeight="1"/>
    <row r="530" s="6" customFormat="1" ht="21" customHeight="1"/>
    <row r="531" s="6" customFormat="1" ht="21" customHeight="1"/>
    <row r="532" s="6" customFormat="1" ht="21" customHeight="1"/>
    <row r="533" s="6" customFormat="1" ht="21" customHeight="1"/>
    <row r="534" s="6" customFormat="1" ht="21" customHeight="1"/>
    <row r="535" s="6" customFormat="1" ht="21" customHeight="1"/>
    <row r="536" s="6" customFormat="1" ht="21" customHeight="1"/>
    <row r="537" s="6" customFormat="1" ht="21" customHeight="1"/>
    <row r="538" s="6" customFormat="1" ht="21" customHeight="1"/>
    <row r="539" s="6" customFormat="1" ht="21" customHeight="1"/>
    <row r="540" s="6" customFormat="1" ht="21" customHeight="1"/>
    <row r="541" s="6" customFormat="1" ht="21" customHeight="1"/>
    <row r="542" s="6" customFormat="1" ht="21" customHeight="1"/>
    <row r="543" s="6" customFormat="1" ht="21" customHeight="1"/>
    <row r="544" s="6" customFormat="1" ht="21" customHeight="1"/>
    <row r="545" s="6" customFormat="1" ht="21" customHeight="1"/>
    <row r="546" s="6" customFormat="1" ht="21" customHeight="1"/>
    <row r="547" s="6" customFormat="1" ht="21" customHeight="1"/>
    <row r="548" s="6" customFormat="1" ht="21" customHeight="1"/>
    <row r="549" s="6" customFormat="1" ht="21" customHeight="1"/>
    <row r="550" s="6" customFormat="1" ht="21" customHeight="1"/>
    <row r="551" s="6" customFormat="1" ht="21" customHeight="1"/>
    <row r="552" s="6" customFormat="1" ht="21" customHeight="1"/>
    <row r="553" s="6" customFormat="1" ht="21" customHeight="1"/>
    <row r="554" s="6" customFormat="1" ht="21" customHeight="1"/>
    <row r="555" s="6" customFormat="1" ht="21" customHeight="1"/>
    <row r="556" s="6" customFormat="1" ht="21" customHeight="1"/>
    <row r="557" s="6" customFormat="1" ht="21" customHeight="1"/>
    <row r="558" s="6" customFormat="1" ht="21" customHeight="1"/>
    <row r="559" s="6" customFormat="1" ht="21" customHeight="1"/>
    <row r="560" s="6" customFormat="1" ht="21" customHeight="1"/>
    <row r="561" s="6" customFormat="1" ht="21" customHeight="1"/>
    <row r="562" s="6" customFormat="1" ht="21" customHeight="1"/>
    <row r="563" s="6" customFormat="1" ht="21" customHeight="1"/>
    <row r="564" s="6" customFormat="1" ht="21" customHeight="1"/>
    <row r="565" s="6" customFormat="1" ht="21" customHeight="1"/>
    <row r="566" s="6" customFormat="1" ht="21" customHeight="1"/>
    <row r="567" s="6" customFormat="1" ht="21" customHeight="1"/>
    <row r="568" s="6" customFormat="1" ht="21" customHeight="1"/>
    <row r="569" s="6" customFormat="1" ht="21" customHeight="1"/>
    <row r="570" s="6" customFormat="1" ht="21" customHeight="1"/>
    <row r="571" s="6" customFormat="1" ht="21" customHeight="1"/>
    <row r="572" s="6" customFormat="1" ht="21" customHeight="1"/>
    <row r="573" s="6" customFormat="1" ht="21" customHeight="1"/>
    <row r="574" s="6" customFormat="1" ht="21" customHeight="1"/>
    <row r="575" s="6" customFormat="1" ht="21" customHeight="1"/>
    <row r="576" s="6" customFormat="1" ht="21" customHeight="1"/>
    <row r="577" s="6" customFormat="1" ht="21" customHeight="1"/>
    <row r="578" s="6" customFormat="1" ht="21" customHeight="1"/>
    <row r="579" s="6" customFormat="1" ht="21" customHeight="1"/>
    <row r="580" s="6" customFormat="1" ht="21" customHeight="1"/>
    <row r="581" s="6" customFormat="1" ht="21" customHeight="1"/>
    <row r="582" s="6" customFormat="1" ht="21" customHeight="1"/>
    <row r="583" s="6" customFormat="1" ht="21" customHeight="1"/>
    <row r="584" s="6" customFormat="1" ht="21" customHeight="1"/>
    <row r="585" s="6" customFormat="1" ht="21" customHeight="1"/>
    <row r="586" s="6" customFormat="1" ht="21" customHeight="1"/>
    <row r="587" s="6" customFormat="1" ht="21" customHeight="1"/>
    <row r="588" s="6" customFormat="1" ht="21" customHeight="1"/>
    <row r="589" s="6" customFormat="1" ht="21" customHeight="1"/>
    <row r="590" s="6" customFormat="1" ht="21" customHeight="1"/>
    <row r="591" s="6" customFormat="1" ht="21" customHeight="1"/>
    <row r="592" s="6" customFormat="1" ht="21" customHeight="1"/>
    <row r="593" s="6" customFormat="1" ht="21" customHeight="1"/>
    <row r="594" s="6" customFormat="1" ht="21" customHeight="1"/>
    <row r="595" s="6" customFormat="1" ht="21" customHeight="1"/>
    <row r="596" s="6" customFormat="1" ht="21" customHeight="1"/>
    <row r="597" s="6" customFormat="1" ht="21" customHeight="1"/>
    <row r="598" s="6" customFormat="1" ht="21" customHeight="1"/>
    <row r="599" s="6" customFormat="1" ht="21" customHeight="1"/>
    <row r="600" s="6" customFormat="1" ht="21" customHeight="1"/>
    <row r="601" s="6" customFormat="1" ht="21" customHeight="1"/>
    <row r="602" s="6" customFormat="1" ht="21" customHeight="1"/>
    <row r="603" s="6" customFormat="1" ht="21" customHeight="1"/>
    <row r="604" s="6" customFormat="1" ht="21" customHeight="1"/>
    <row r="605" s="6" customFormat="1" ht="21" customHeight="1"/>
    <row r="606" s="6" customFormat="1" ht="21" customHeight="1"/>
    <row r="607" s="6" customFormat="1" ht="21" customHeight="1"/>
    <row r="608" s="6" customFormat="1" ht="21" customHeight="1"/>
    <row r="609" s="6" customFormat="1" ht="21" customHeight="1"/>
    <row r="610" s="6" customFormat="1" ht="21" customHeight="1"/>
    <row r="611" s="6" customFormat="1" ht="21" customHeight="1"/>
    <row r="612" s="6" customFormat="1" ht="21" customHeight="1"/>
    <row r="613" s="6" customFormat="1" ht="21" customHeight="1"/>
    <row r="614" s="6" customFormat="1" ht="21" customHeight="1"/>
    <row r="615" s="6" customFormat="1" ht="21" customHeight="1"/>
    <row r="616" s="6" customFormat="1" ht="21" customHeight="1"/>
    <row r="617" s="6" customFormat="1" ht="21" customHeight="1"/>
    <row r="618" s="6" customFormat="1" ht="21" customHeight="1"/>
    <row r="619" s="6" customFormat="1" ht="21" customHeight="1"/>
    <row r="620" s="6" customFormat="1" ht="21" customHeight="1"/>
    <row r="621" s="6" customFormat="1" ht="21" customHeight="1"/>
    <row r="622" s="6" customFormat="1" ht="21" customHeight="1"/>
    <row r="623" s="6" customFormat="1" ht="21" customHeight="1"/>
    <row r="624" s="6" customFormat="1" ht="21" customHeight="1"/>
    <row r="625" s="6" customFormat="1" ht="21" customHeight="1"/>
    <row r="626" s="6" customFormat="1" ht="21" customHeight="1"/>
    <row r="627" s="6" customFormat="1" ht="21" customHeight="1"/>
    <row r="628" s="6" customFormat="1" ht="21" customHeight="1"/>
    <row r="629" s="6" customFormat="1" ht="21" customHeight="1"/>
    <row r="630" s="6" customFormat="1" ht="21" customHeight="1"/>
    <row r="631" s="6" customFormat="1" ht="21" customHeight="1"/>
    <row r="632" s="6" customFormat="1" ht="21" customHeight="1"/>
    <row r="633" s="6" customFormat="1" ht="21" customHeight="1"/>
    <row r="634" s="6" customFormat="1" ht="21" customHeight="1"/>
    <row r="635" s="6" customFormat="1" ht="21" customHeight="1"/>
    <row r="636" s="6" customFormat="1" ht="21" customHeight="1"/>
    <row r="637" s="6" customFormat="1" ht="21" customHeight="1"/>
    <row r="638" s="6" customFormat="1" ht="21" customHeight="1"/>
    <row r="639" s="6" customFormat="1" ht="21" customHeight="1"/>
    <row r="640" s="6" customFormat="1" ht="21" customHeight="1"/>
    <row r="641" s="6" customFormat="1" ht="21" customHeight="1"/>
    <row r="642" s="6" customFormat="1" ht="21" customHeight="1"/>
    <row r="643" s="6" customFormat="1" ht="21" customHeight="1"/>
    <row r="644" s="6" customFormat="1" ht="21" customHeight="1"/>
    <row r="645" s="6" customFormat="1" ht="21" customHeight="1"/>
    <row r="646" s="6" customFormat="1" ht="21" customHeight="1"/>
    <row r="647" s="6" customFormat="1" ht="21" customHeight="1"/>
    <row r="648" s="6" customFormat="1" ht="21" customHeight="1"/>
    <row r="649" s="6" customFormat="1" ht="21" customHeight="1"/>
    <row r="650" s="6" customFormat="1" ht="21" customHeight="1"/>
    <row r="651" s="6" customFormat="1" ht="21" customHeight="1"/>
    <row r="652" s="6" customFormat="1" ht="21" customHeight="1"/>
    <row r="653" s="6" customFormat="1" ht="21" customHeight="1"/>
    <row r="654" s="6" customFormat="1" ht="21" customHeight="1"/>
    <row r="655" s="6" customFormat="1" ht="21" customHeight="1"/>
    <row r="656" s="6" customFormat="1" ht="21" customHeight="1"/>
    <row r="657" s="6" customFormat="1" ht="21" customHeight="1"/>
    <row r="658" s="6" customFormat="1" ht="21" customHeight="1"/>
    <row r="659" s="6" customFormat="1" ht="21" customHeight="1"/>
    <row r="660" s="6" customFormat="1" ht="21" customHeight="1"/>
    <row r="661" s="6" customFormat="1" ht="21" customHeight="1"/>
    <row r="662" s="6" customFormat="1" ht="21" customHeight="1"/>
    <row r="663" s="6" customFormat="1" ht="21" customHeight="1"/>
    <row r="664" s="6" customFormat="1" ht="21" customHeight="1"/>
    <row r="665" s="6" customFormat="1" ht="21" customHeight="1"/>
    <row r="666" s="6" customFormat="1" ht="21" customHeight="1"/>
    <row r="667" s="6" customFormat="1" ht="21" customHeight="1"/>
    <row r="668" s="6" customFormat="1" ht="21" customHeight="1"/>
    <row r="669" s="6" customFormat="1" ht="21" customHeight="1"/>
    <row r="670" s="6" customFormat="1" ht="21" customHeight="1"/>
    <row r="671" s="6" customFormat="1" ht="21" customHeight="1"/>
    <row r="672" s="6" customFormat="1" ht="21" customHeight="1"/>
    <row r="673" s="6" customFormat="1" ht="21" customHeight="1"/>
    <row r="674" s="6" customFormat="1" ht="21" customHeight="1"/>
    <row r="675" s="6" customFormat="1" ht="21" customHeight="1"/>
    <row r="676" s="6" customFormat="1" ht="21" customHeight="1"/>
    <row r="677" s="6" customFormat="1" ht="21" customHeight="1"/>
    <row r="678" s="6" customFormat="1" ht="21" customHeight="1"/>
    <row r="679" s="6" customFormat="1" ht="21" customHeight="1"/>
    <row r="680" s="6" customFormat="1" ht="21" customHeight="1"/>
    <row r="681" s="6" customFormat="1" ht="21" customHeight="1"/>
    <row r="682" s="6" customFormat="1" ht="21" customHeight="1"/>
    <row r="683" s="6" customFormat="1" ht="21" customHeight="1"/>
    <row r="684" s="6" customFormat="1" ht="21" customHeight="1"/>
    <row r="685" s="6" customFormat="1" ht="21" customHeight="1"/>
    <row r="686" s="6" customFormat="1" ht="21" customHeight="1"/>
    <row r="687" s="6" customFormat="1" ht="21" customHeight="1"/>
    <row r="688" s="6" customFormat="1" ht="21" customHeight="1"/>
    <row r="689" s="6" customFormat="1" ht="21" customHeight="1"/>
    <row r="690" s="6" customFormat="1" ht="21" customHeight="1"/>
    <row r="691" s="6" customFormat="1" ht="21" customHeight="1"/>
    <row r="692" s="6" customFormat="1" ht="21" customHeight="1"/>
    <row r="693" s="6" customFormat="1" ht="21" customHeight="1"/>
    <row r="694" s="6" customFormat="1" ht="21" customHeight="1"/>
    <row r="695" s="6" customFormat="1" ht="21" customHeight="1"/>
    <row r="696" s="6" customFormat="1" ht="21" customHeight="1"/>
    <row r="697" s="6" customFormat="1" ht="21" customHeight="1"/>
    <row r="698" s="6" customFormat="1" ht="21" customHeight="1"/>
    <row r="699" s="6" customFormat="1" ht="21" customHeight="1"/>
    <row r="700" s="6" customFormat="1" ht="21" customHeight="1"/>
    <row r="701" s="6" customFormat="1" ht="21" customHeight="1"/>
    <row r="702" s="6" customFormat="1" ht="21" customHeight="1"/>
    <row r="703" s="6" customFormat="1" ht="21" customHeight="1"/>
    <row r="704" s="6" customFormat="1" ht="21" customHeight="1"/>
    <row r="705" s="6" customFormat="1" ht="21" customHeight="1"/>
    <row r="706" s="6" customFormat="1" ht="21" customHeight="1"/>
    <row r="707" s="6" customFormat="1" ht="21" customHeight="1"/>
    <row r="708" s="6" customFormat="1" ht="21" customHeight="1"/>
    <row r="709" s="6" customFormat="1" ht="21" customHeight="1"/>
    <row r="710" s="6" customFormat="1" ht="21" customHeight="1"/>
    <row r="711" s="6" customFormat="1" ht="21" customHeight="1"/>
    <row r="712" s="6" customFormat="1" ht="21" customHeight="1"/>
    <row r="713" s="6" customFormat="1" ht="21" customHeight="1"/>
    <row r="714" s="6" customFormat="1" ht="21" customHeight="1"/>
    <row r="715" s="6" customFormat="1" ht="21" customHeight="1"/>
    <row r="716" s="6" customFormat="1" ht="21" customHeight="1"/>
    <row r="717" s="6" customFormat="1" ht="21" customHeight="1"/>
    <row r="718" s="6" customFormat="1" ht="21" customHeight="1"/>
    <row r="719" s="6" customFormat="1" ht="21" customHeight="1"/>
    <row r="720" s="6" customFormat="1" ht="21" customHeight="1"/>
    <row r="721" s="6" customFormat="1" ht="21" customHeight="1"/>
    <row r="722" s="6" customFormat="1" ht="21" customHeight="1"/>
    <row r="723" s="6" customFormat="1" ht="21" customHeight="1"/>
    <row r="724" s="6" customFormat="1" ht="21" customHeight="1"/>
    <row r="725" s="6" customFormat="1" ht="21" customHeight="1"/>
    <row r="726" s="6" customFormat="1" ht="21" customHeight="1"/>
    <row r="727" s="6" customFormat="1" ht="21" customHeight="1"/>
    <row r="728" s="6" customFormat="1" ht="21" customHeight="1"/>
    <row r="729" s="6" customFormat="1" ht="21" customHeight="1"/>
    <row r="730" s="6" customFormat="1" ht="21" customHeight="1"/>
    <row r="731" s="6" customFormat="1" ht="21" customHeight="1"/>
    <row r="732" s="6" customFormat="1" ht="21" customHeight="1"/>
    <row r="733" s="6" customFormat="1" ht="21" customHeight="1"/>
    <row r="734" s="6" customFormat="1" ht="21" customHeight="1"/>
    <row r="735" s="6" customFormat="1" ht="21" customHeight="1"/>
    <row r="736" s="6" customFormat="1" ht="21" customHeight="1"/>
    <row r="737" s="6" customFormat="1" ht="21" customHeight="1"/>
    <row r="738" s="6" customFormat="1" ht="21" customHeight="1"/>
    <row r="739" s="6" customFormat="1" ht="21" customHeight="1"/>
    <row r="740" s="6" customFormat="1" ht="21" customHeight="1"/>
    <row r="741" s="6" customFormat="1" ht="21" customHeight="1"/>
    <row r="742" s="6" customFormat="1" ht="21" customHeight="1"/>
    <row r="743" s="6" customFormat="1" ht="21" customHeight="1"/>
    <row r="744" s="6" customFormat="1" ht="21" customHeight="1"/>
    <row r="745" s="6" customFormat="1" ht="21" customHeight="1"/>
    <row r="746" s="6" customFormat="1" ht="21" customHeight="1"/>
    <row r="747" s="6" customFormat="1" ht="21" customHeight="1"/>
    <row r="748" s="6" customFormat="1" ht="21" customHeight="1"/>
    <row r="749" s="6" customFormat="1" ht="21" customHeight="1"/>
    <row r="750" s="6" customFormat="1" ht="21" customHeight="1"/>
    <row r="751" s="6" customFormat="1" ht="21" customHeight="1"/>
    <row r="752" s="6" customFormat="1" ht="21" customHeight="1"/>
    <row r="753" s="6" customFormat="1" ht="21" customHeight="1"/>
    <row r="754" s="6" customFormat="1" ht="21" customHeight="1"/>
    <row r="755" s="6" customFormat="1" ht="21" customHeight="1"/>
    <row r="756" s="6" customFormat="1" ht="21" customHeight="1"/>
    <row r="757" s="6" customFormat="1" ht="21" customHeight="1"/>
    <row r="758" s="6" customFormat="1" ht="21" customHeight="1"/>
    <row r="759" s="6" customFormat="1" ht="21" customHeight="1"/>
    <row r="760" s="6" customFormat="1" ht="21" customHeight="1"/>
    <row r="761" s="6" customFormat="1" ht="21" customHeight="1"/>
    <row r="762" s="6" customFormat="1" ht="21" customHeight="1"/>
    <row r="763" s="6" customFormat="1" ht="21" customHeight="1"/>
    <row r="764" s="6" customFormat="1" ht="21" customHeight="1"/>
    <row r="765" s="6" customFormat="1" ht="21" customHeight="1"/>
    <row r="766" s="6" customFormat="1" ht="21" customHeight="1"/>
    <row r="767" s="6" customFormat="1" ht="21" customHeight="1"/>
    <row r="768" s="6" customFormat="1" ht="21" customHeight="1"/>
    <row r="769" s="6" customFormat="1" ht="21" customHeight="1"/>
    <row r="770" s="6" customFormat="1" ht="21" customHeight="1"/>
    <row r="771" s="6" customFormat="1" ht="21" customHeight="1"/>
    <row r="772" s="6" customFormat="1" ht="21" customHeight="1"/>
    <row r="773" s="6" customFormat="1" ht="21" customHeight="1"/>
    <row r="774" s="6" customFormat="1" ht="21" customHeight="1"/>
    <row r="775" s="6" customFormat="1" ht="21" customHeight="1"/>
    <row r="776" s="6" customFormat="1" ht="21" customHeight="1"/>
    <row r="777" s="6" customFormat="1" ht="21" customHeight="1"/>
    <row r="778" s="6" customFormat="1" ht="21" customHeight="1"/>
    <row r="779" s="6" customFormat="1" ht="21" customHeight="1"/>
    <row r="780" s="6" customFormat="1" ht="21" customHeight="1"/>
    <row r="781" s="6" customFormat="1" ht="21" customHeight="1"/>
    <row r="782" s="6" customFormat="1" ht="21" customHeight="1"/>
    <row r="783" s="6" customFormat="1" ht="21" customHeight="1"/>
    <row r="784" s="6" customFormat="1" ht="21" customHeight="1"/>
    <row r="785" s="6" customFormat="1" ht="21" customHeight="1"/>
    <row r="786" s="6" customFormat="1" ht="21" customHeight="1"/>
  </sheetData>
  <sheetProtection password="A581" sheet="1" objects="1" scenarios="1" selectLockedCells="1"/>
  <mergeCells count="8">
    <mergeCell ref="C62:I63"/>
    <mergeCell ref="C66:I66"/>
    <mergeCell ref="C67:I68"/>
    <mergeCell ref="B1:H1"/>
    <mergeCell ref="C8:H8"/>
    <mergeCell ref="C57:I57"/>
    <mergeCell ref="C58:I59"/>
    <mergeCell ref="C61:I61"/>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125.xml><?xml version="1.0" encoding="utf-8"?>
<worksheet xmlns="http://schemas.openxmlformats.org/spreadsheetml/2006/main" xmlns:r="http://schemas.openxmlformats.org/officeDocument/2006/relationships">
  <sheetPr>
    <tabColor rgb="FF7030A0"/>
  </sheetPr>
  <dimension ref="A1:S37"/>
  <sheetViews>
    <sheetView workbookViewId="0">
      <selection activeCell="F6" sqref="F6"/>
    </sheetView>
  </sheetViews>
  <sheetFormatPr defaultColWidth="9.140625" defaultRowHeight="14.25"/>
  <cols>
    <col min="1" max="1" width="3" style="5" customWidth="1"/>
    <col min="2" max="2" width="46.7109375" style="5" customWidth="1"/>
    <col min="3" max="3" width="21" style="5" customWidth="1"/>
    <col min="4" max="4" width="26.85546875" style="5" customWidth="1"/>
    <col min="5" max="5" width="6" style="5" customWidth="1"/>
    <col min="6" max="6" width="46.28515625" style="5" customWidth="1"/>
    <col min="7" max="7" width="46.7109375" style="5" hidden="1" customWidth="1"/>
    <col min="8" max="8" width="13" style="5" customWidth="1"/>
    <col min="9" max="9" width="5.7109375" style="5" customWidth="1"/>
    <col min="10" max="10" width="5" style="5" customWidth="1"/>
    <col min="11" max="11" width="1.7109375" style="5" hidden="1" customWidth="1"/>
    <col min="12" max="12" width="9.140625" style="5"/>
    <col min="13" max="13" width="6.28515625" style="5" customWidth="1"/>
    <col min="14" max="14" width="3.42578125" style="5" customWidth="1"/>
    <col min="15" max="15" width="9.140625" style="5"/>
    <col min="16" max="16" width="13.85546875" style="5" customWidth="1"/>
    <col min="17" max="18" width="9.140625" style="5"/>
    <col min="19" max="19" width="17.7109375" style="5" hidden="1" customWidth="1"/>
    <col min="20" max="16384" width="9.140625" style="5"/>
  </cols>
  <sheetData>
    <row r="1" spans="1:19" ht="21.75" customHeight="1">
      <c r="B1" s="2160" t="s">
        <v>1156</v>
      </c>
      <c r="C1" s="2160"/>
      <c r="D1" s="2124">
        <v>1</v>
      </c>
      <c r="E1" s="288"/>
    </row>
    <row r="2" spans="1:19" s="288" customFormat="1" ht="25.5" customHeight="1">
      <c r="A2" s="2137"/>
      <c r="B2" s="3222" t="s">
        <v>4714</v>
      </c>
      <c r="C2" s="3222"/>
      <c r="D2" s="3222"/>
      <c r="E2" s="410"/>
      <c r="F2" s="507"/>
      <c r="J2" s="189"/>
      <c r="K2" s="189"/>
      <c r="L2" s="189"/>
      <c r="M2" s="189"/>
    </row>
    <row r="3" spans="1:19" s="288" customFormat="1" ht="18.75">
      <c r="A3" s="2137"/>
      <c r="B3" s="3338" t="s">
        <v>4715</v>
      </c>
      <c r="C3" s="3338"/>
      <c r="D3" s="3338"/>
      <c r="E3" s="334"/>
      <c r="F3" s="334"/>
      <c r="I3" s="189"/>
      <c r="J3" s="189"/>
      <c r="K3" s="189"/>
      <c r="L3" s="189"/>
      <c r="M3" s="189"/>
    </row>
    <row r="4" spans="1:19" s="288" customFormat="1" ht="18.75">
      <c r="A4" s="2141">
        <v>1</v>
      </c>
      <c r="B4" s="609" t="s">
        <v>4697</v>
      </c>
      <c r="C4" s="3339" t="str">
        <f>(INDEX(MASTER!B8:B42,MATCH('VARISTHA AAPTI APPLICATOIN'!D1,MASTER!A8:A42,0)))</f>
        <v>Jh Hkxorh yky luk&lt;;</v>
      </c>
      <c r="D4" s="3340"/>
      <c r="E4" s="334"/>
      <c r="F4" s="334"/>
      <c r="I4" s="2149"/>
      <c r="J4" s="2149"/>
      <c r="K4" s="2149"/>
      <c r="L4" s="2149"/>
      <c r="M4" s="2149"/>
    </row>
    <row r="5" spans="1:19" s="288" customFormat="1" ht="18.75">
      <c r="A5" s="2141">
        <v>2</v>
      </c>
      <c r="B5" s="609" t="s">
        <v>4539</v>
      </c>
      <c r="C5" s="3341">
        <f>(INDEX(MASTER!G8:G42,MATCH('VARISTHA AAPTI APPLICATOIN'!D1,MASTER!A8:A42,0)))</f>
        <v>25392</v>
      </c>
      <c r="D5" s="3342"/>
      <c r="E5" s="2138"/>
      <c r="F5" s="2138"/>
      <c r="I5" s="2149"/>
      <c r="J5" s="2149"/>
      <c r="K5" s="2149"/>
      <c r="L5" s="2149"/>
      <c r="M5" s="2149"/>
    </row>
    <row r="6" spans="1:19" s="288" customFormat="1" ht="18.75">
      <c r="A6" s="2141">
        <v>3</v>
      </c>
      <c r="B6" s="609" t="s">
        <v>4698</v>
      </c>
      <c r="C6" s="609" t="str">
        <f>F6</f>
        <v>ea=kyf;d lsok</v>
      </c>
      <c r="D6" s="1821" t="str">
        <f>(INDEX(MASTER!C8:C42,MATCH('VARISTHA AAPTI APPLICATOIN'!D1,MASTER!A8:A42,0)))</f>
        <v>अतिरिक्त प्रशासनिक अधिकारी</v>
      </c>
      <c r="F6" s="2164" t="s">
        <v>4699</v>
      </c>
      <c r="I6" s="2149"/>
      <c r="K6" s="2149"/>
      <c r="L6" s="2149"/>
      <c r="M6" s="2149"/>
    </row>
    <row r="7" spans="1:19" s="288" customFormat="1" ht="18.75">
      <c r="A7" s="2141">
        <v>4</v>
      </c>
      <c r="B7" s="609" t="s">
        <v>4700</v>
      </c>
      <c r="C7" s="3339" t="str">
        <f>F7</f>
        <v>LFkk;h @ ifjoh{kk/khu</v>
      </c>
      <c r="D7" s="3340"/>
      <c r="E7" s="334"/>
      <c r="F7" s="2164" t="s">
        <v>4719</v>
      </c>
      <c r="I7" s="2149"/>
      <c r="J7" s="2152"/>
      <c r="K7" s="2149"/>
      <c r="L7" s="2149"/>
      <c r="M7" s="2149"/>
    </row>
    <row r="8" spans="1:19" s="288" customFormat="1" ht="18.75">
      <c r="A8" s="2141">
        <v>5</v>
      </c>
      <c r="B8" s="609" t="s">
        <v>4701</v>
      </c>
      <c r="C8" s="3339" t="str">
        <f>(INDEX(MASTER!D8:D42,MATCH('VARISTHA AAPTI APPLICATOIN'!D1,MASTER!A8:A42,0)))</f>
        <v>ftf'kv eq-izkj-jktleUn</v>
      </c>
      <c r="D8" s="3340"/>
      <c r="E8" s="2137"/>
      <c r="F8" s="2137"/>
      <c r="G8" s="2137"/>
      <c r="H8" s="2137"/>
      <c r="I8" s="2137"/>
      <c r="J8" s="2137"/>
      <c r="K8" s="2137"/>
    </row>
    <row r="9" spans="1:19" s="288" customFormat="1" ht="18.75">
      <c r="A9" s="2141">
        <v>6</v>
      </c>
      <c r="B9" s="609" t="s">
        <v>4702</v>
      </c>
      <c r="C9" s="3343" t="str">
        <f>D6</f>
        <v>अतिरिक्त प्रशासनिक अधिकारी</v>
      </c>
      <c r="D9" s="3344"/>
      <c r="S9" s="2138">
        <v>44926</v>
      </c>
    </row>
    <row r="10" spans="1:19" s="288" customFormat="1" ht="18.75">
      <c r="A10" s="2141">
        <v>7</v>
      </c>
      <c r="B10" s="609" t="s">
        <v>4703</v>
      </c>
      <c r="C10" s="3336" t="str">
        <f>(INDEX(MASTER!X8:X42,MATCH('VARISTHA AAPTI APPLICATOIN'!D1,MASTER!A8:A42,0)))</f>
        <v>RJRA198631004041</v>
      </c>
      <c r="D10" s="3337"/>
      <c r="E10" s="2139"/>
      <c r="F10" s="2139"/>
      <c r="G10" s="2139"/>
    </row>
    <row r="11" spans="1:19" s="288" customFormat="1" ht="39.75" customHeight="1">
      <c r="A11" s="2141">
        <v>8</v>
      </c>
      <c r="B11" s="2161" t="s">
        <v>4704</v>
      </c>
      <c r="C11" s="4156" t="str">
        <f>F11</f>
        <v>106@21&amp;22</v>
      </c>
      <c r="D11" s="4157"/>
      <c r="E11" s="2153"/>
      <c r="F11" s="4158" t="s">
        <v>4772</v>
      </c>
      <c r="G11" s="2153"/>
      <c r="H11" s="2153"/>
    </row>
    <row r="12" spans="1:19" s="288" customFormat="1" ht="41.25" customHeight="1">
      <c r="A12" s="2141">
        <v>9</v>
      </c>
      <c r="B12" s="2161" t="s">
        <v>4716</v>
      </c>
      <c r="C12" s="4150" t="str">
        <f t="shared" ref="C12:C14" si="0">F12</f>
        <v xml:space="preserve"> 'kwU;</v>
      </c>
      <c r="D12" s="4151"/>
      <c r="F12" s="2164" t="s">
        <v>1425</v>
      </c>
      <c r="G12" s="2154"/>
      <c r="H12" s="2154"/>
      <c r="I12" s="2154"/>
      <c r="J12" s="2154"/>
      <c r="K12" s="2154"/>
      <c r="L12" s="2154"/>
      <c r="M12" s="2154"/>
    </row>
    <row r="13" spans="1:19" s="288" customFormat="1" ht="102" customHeight="1">
      <c r="A13" s="2141">
        <v>10</v>
      </c>
      <c r="B13" s="2162" t="s">
        <v>4718</v>
      </c>
      <c r="C13" s="4150" t="str">
        <f t="shared" si="0"/>
        <v xml:space="preserve"> 'kwU;</v>
      </c>
      <c r="D13" s="4151"/>
      <c r="F13" s="2164" t="s">
        <v>1425</v>
      </c>
      <c r="G13" s="2156"/>
      <c r="H13" s="2156"/>
      <c r="I13" s="2156"/>
      <c r="J13" s="2155"/>
      <c r="K13" s="2155"/>
      <c r="L13" s="2155"/>
      <c r="M13" s="2155"/>
    </row>
    <row r="14" spans="1:19" s="288" customFormat="1" ht="81" customHeight="1">
      <c r="A14" s="2141">
        <v>11</v>
      </c>
      <c r="B14" s="2161" t="s">
        <v>4717</v>
      </c>
      <c r="C14" s="4152" t="str">
        <f t="shared" si="0"/>
        <v>LFkkbZ ofj"Brk lwph dzekad@f'kfojk@ek/;@ea=k@Mhihlh@ofj"Brk@22&amp;23 fnukad%&amp;09-09-2022 eas dza-la- 106 uEcj ij vafdr esjs inLFkkiu LFkku MkbZV cwUnh ds LFkku ij ftyk f'k{kk vf/kdkjh ¼eq[;ky;½]izkjafHkd ]jktleUn djus dh d`ik djsa</v>
      </c>
      <c r="D14" s="4153"/>
      <c r="F14" s="4154" t="s">
        <v>4769</v>
      </c>
      <c r="G14" s="2135"/>
      <c r="H14" s="2135"/>
      <c r="I14" s="2135"/>
      <c r="J14" s="2134"/>
      <c r="K14" s="2134"/>
      <c r="L14" s="2134"/>
      <c r="M14" s="2134"/>
    </row>
    <row r="15" spans="1:19" s="288" customFormat="1" ht="26.25" customHeight="1">
      <c r="B15" s="370" t="s">
        <v>2025</v>
      </c>
      <c r="C15" s="2158" t="str">
        <f>F15</f>
        <v>07.12.2023</v>
      </c>
      <c r="D15" s="2158"/>
      <c r="F15" s="2163" t="s">
        <v>4679</v>
      </c>
    </row>
    <row r="16" spans="1:19" s="288" customFormat="1" ht="26.25" customHeight="1">
      <c r="B16" s="370"/>
      <c r="C16" s="2158"/>
      <c r="D16" s="2158"/>
    </row>
    <row r="17" spans="2:13" s="288" customFormat="1" ht="18.75">
      <c r="B17" s="2140"/>
      <c r="C17" s="2140" t="s">
        <v>4708</v>
      </c>
    </row>
    <row r="18" spans="2:13" s="288" customFormat="1" ht="18.75">
      <c r="B18" s="2159" t="s">
        <v>4711</v>
      </c>
      <c r="C18" s="2140" t="str">
        <f>C4</f>
        <v>Jh Hkxorh yky luk&lt;;</v>
      </c>
    </row>
    <row r="19" spans="2:13" s="288" customFormat="1" ht="18.75">
      <c r="B19" s="2159" t="s">
        <v>4712</v>
      </c>
      <c r="C19" s="2136" t="str">
        <f>D6</f>
        <v>अतिरिक्त प्रशासनिक अधिकारी</v>
      </c>
    </row>
    <row r="20" spans="2:13" s="288" customFormat="1" ht="18.75">
      <c r="B20" s="2159" t="s">
        <v>4713</v>
      </c>
      <c r="C20" s="2135" t="str">
        <f>C8</f>
        <v>ftf'kv eq-izkj-jktleUn</v>
      </c>
    </row>
    <row r="21" spans="2:13" s="288" customFormat="1" ht="18.75">
      <c r="B21" s="2140"/>
    </row>
    <row r="22" spans="2:13" s="288" customFormat="1" ht="26.25">
      <c r="B22" s="3320" t="s">
        <v>4709</v>
      </c>
      <c r="C22" s="3320"/>
      <c r="D22" s="3320"/>
      <c r="E22" s="2165"/>
      <c r="F22" s="2165"/>
    </row>
    <row r="23" spans="2:13" s="288" customFormat="1" ht="37.5">
      <c r="B23" s="4155" t="str">
        <f>F23</f>
        <v xml:space="preserve">dzekad %&amp;                                       fnukad  </v>
      </c>
      <c r="C23" s="4155"/>
      <c r="D23" s="4155"/>
      <c r="E23" s="2092"/>
      <c r="F23" s="2164" t="s">
        <v>4771</v>
      </c>
    </row>
    <row r="24" spans="2:13" s="288" customFormat="1" ht="26.25">
      <c r="B24" s="288" t="s">
        <v>4720</v>
      </c>
      <c r="C24" s="2142"/>
      <c r="D24" s="2156" t="str">
        <f>C4</f>
        <v>Jh Hkxorh yky luk&lt;;</v>
      </c>
      <c r="E24" s="2156"/>
      <c r="F24" s="2156"/>
      <c r="G24" s="2156"/>
      <c r="H24" s="2142"/>
      <c r="I24" s="2142"/>
      <c r="J24" s="2142"/>
      <c r="K24" s="2142"/>
      <c r="L24" s="2142"/>
      <c r="M24" s="2142"/>
    </row>
    <row r="25" spans="2:13" s="288" customFormat="1" ht="18.75">
      <c r="B25" s="2135" t="s">
        <v>25</v>
      </c>
      <c r="C25" s="2166" t="str">
        <f>C9</f>
        <v>अतिरिक्त प्रशासनिक अधिकारी</v>
      </c>
      <c r="D25" s="288" t="s">
        <v>4710</v>
      </c>
    </row>
    <row r="26" spans="2:13" s="288" customFormat="1" ht="18.75">
      <c r="B26" s="288" t="s">
        <v>4705</v>
      </c>
      <c r="C26" s="2135"/>
      <c r="H26" s="2156"/>
      <c r="I26" s="2156"/>
      <c r="J26" s="2156"/>
      <c r="K26" s="2156"/>
      <c r="L26" s="2156"/>
      <c r="M26" s="2156"/>
    </row>
    <row r="27" spans="2:13" s="288" customFormat="1" ht="18.75">
      <c r="B27" s="288" t="s">
        <v>4707</v>
      </c>
      <c r="C27" s="2136"/>
      <c r="F27" s="2157" t="s">
        <v>4770</v>
      </c>
      <c r="G27" s="2157"/>
      <c r="H27" s="2157"/>
    </row>
    <row r="28" spans="2:13" s="288" customFormat="1" ht="18.75">
      <c r="B28" s="288" t="s">
        <v>4706</v>
      </c>
      <c r="J28" s="2129"/>
      <c r="K28" s="2129"/>
      <c r="L28" s="2129"/>
    </row>
    <row r="29" spans="2:13" s="288" customFormat="1" ht="18.75">
      <c r="E29" s="2129"/>
    </row>
    <row r="30" spans="2:13" s="288" customFormat="1" ht="18.75">
      <c r="C30" s="3319" t="s">
        <v>2825</v>
      </c>
      <c r="D30" s="3319"/>
      <c r="E30" s="2156"/>
      <c r="F30" s="2156"/>
    </row>
    <row r="31" spans="2:13" s="288" customFormat="1" ht="18.75">
      <c r="C31" s="3319" t="s">
        <v>4512</v>
      </c>
      <c r="D31" s="3319"/>
      <c r="E31" s="2156"/>
      <c r="F31" s="2156"/>
    </row>
    <row r="32" spans="2:13" s="288" customFormat="1" ht="18.75"/>
    <row r="33" spans="2:2" s="288" customFormat="1" ht="18.75"/>
    <row r="34" spans="2:2" s="288" customFormat="1" ht="18.75"/>
    <row r="35" spans="2:2" s="288" customFormat="1" ht="18.75"/>
    <row r="36" spans="2:2" s="288" customFormat="1" ht="18.75"/>
    <row r="37" spans="2:2" s="288" customFormat="1" ht="18.75">
      <c r="B37" s="5"/>
    </row>
  </sheetData>
  <sheetProtection password="A581" sheet="1" objects="1" scenarios="1" selectLockedCells="1"/>
  <mergeCells count="16">
    <mergeCell ref="C10:D10"/>
    <mergeCell ref="B2:D2"/>
    <mergeCell ref="C30:D30"/>
    <mergeCell ref="C31:D31"/>
    <mergeCell ref="B22:D22"/>
    <mergeCell ref="B23:D23"/>
    <mergeCell ref="B3:D3"/>
    <mergeCell ref="C7:D7"/>
    <mergeCell ref="C5:D5"/>
    <mergeCell ref="C4:D4"/>
    <mergeCell ref="C8:D8"/>
    <mergeCell ref="C9:D9"/>
    <mergeCell ref="C11:D11"/>
    <mergeCell ref="C12:D12"/>
    <mergeCell ref="C13:D13"/>
    <mergeCell ref="C14:D1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26.xml><?xml version="1.0" encoding="utf-8"?>
<worksheet xmlns="http://schemas.openxmlformats.org/spreadsheetml/2006/main" xmlns:r="http://schemas.openxmlformats.org/officeDocument/2006/relationships">
  <sheetPr codeName="Sheet36">
    <tabColor rgb="FF00B050"/>
  </sheetPr>
  <dimension ref="A1:F143"/>
  <sheetViews>
    <sheetView workbookViewId="0">
      <selection activeCell="A2" sqref="A2:E2"/>
    </sheetView>
  </sheetViews>
  <sheetFormatPr defaultRowHeight="12.75"/>
  <cols>
    <col min="1" max="1" width="6.85546875" customWidth="1"/>
    <col min="2" max="2" width="23.28515625" customWidth="1"/>
    <col min="3" max="3" width="16.140625" customWidth="1"/>
    <col min="4" max="4" width="26.28515625" customWidth="1"/>
    <col min="5" max="5" width="15.7109375" customWidth="1"/>
    <col min="6" max="6" width="26.42578125" customWidth="1"/>
  </cols>
  <sheetData>
    <row r="1" spans="1:6" ht="20.25">
      <c r="A1" s="2927" t="str">
        <f>MASTER!C1</f>
        <v>ftyk f'k{kk vf/kdkjh</v>
      </c>
      <c r="B1" s="2927"/>
      <c r="C1" s="2927"/>
      <c r="D1" s="2927"/>
      <c r="E1" s="2927"/>
    </row>
    <row r="2" spans="1:6" ht="18.75">
      <c r="A2" s="2767" t="s">
        <v>4443</v>
      </c>
      <c r="B2" s="2767"/>
      <c r="C2" s="2767"/>
      <c r="D2" s="2767"/>
      <c r="E2" s="2767"/>
    </row>
    <row r="3" spans="1:6" ht="18.75">
      <c r="A3" s="129" t="s">
        <v>715</v>
      </c>
      <c r="B3" s="160"/>
      <c r="C3" s="160"/>
      <c r="D3" s="160"/>
      <c r="E3" s="160"/>
    </row>
    <row r="4" spans="1:6" ht="18.75">
      <c r="A4" s="129"/>
      <c r="B4" s="3345" t="s">
        <v>716</v>
      </c>
      <c r="C4" s="3345"/>
      <c r="D4" s="160"/>
      <c r="E4" s="160"/>
    </row>
    <row r="5" spans="1:6" s="139" customFormat="1" ht="18.75">
      <c r="A5" s="129"/>
      <c r="B5" s="2799" t="s">
        <v>1474</v>
      </c>
      <c r="C5" s="2799"/>
      <c r="D5" s="160"/>
      <c r="E5" s="160"/>
    </row>
    <row r="6" spans="1:6" s="139" customFormat="1" ht="18.75">
      <c r="A6" s="129"/>
      <c r="B6" s="2799" t="s">
        <v>1473</v>
      </c>
      <c r="C6" s="2799"/>
      <c r="D6" s="160"/>
      <c r="E6" s="160"/>
    </row>
    <row r="7" spans="1:6" ht="18.75">
      <c r="A7" s="129"/>
      <c r="B7" s="2799" t="s">
        <v>1472</v>
      </c>
      <c r="C7" s="2799"/>
      <c r="D7" s="160"/>
      <c r="E7" s="160"/>
    </row>
    <row r="8" spans="1:6" ht="27.75" customHeight="1">
      <c r="A8" s="129"/>
      <c r="B8" s="487" t="s">
        <v>1469</v>
      </c>
      <c r="C8" s="160"/>
      <c r="D8" s="160"/>
      <c r="E8" s="160"/>
    </row>
    <row r="9" spans="1:6" s="139" customFormat="1" ht="18.75">
      <c r="A9" s="129"/>
      <c r="B9" s="129" t="s">
        <v>1665</v>
      </c>
      <c r="C9" s="160"/>
      <c r="D9" s="160"/>
      <c r="E9" s="160"/>
    </row>
    <row r="10" spans="1:6" s="139" customFormat="1" ht="18.75">
      <c r="A10" s="129"/>
      <c r="B10" s="3287" t="s">
        <v>1666</v>
      </c>
      <c r="C10" s="3287"/>
      <c r="D10" s="3287"/>
      <c r="E10" s="3287"/>
    </row>
    <row r="11" spans="1:6" ht="18.75">
      <c r="A11" s="129" t="s">
        <v>26</v>
      </c>
      <c r="B11" s="160"/>
      <c r="C11" s="160"/>
      <c r="D11" s="160"/>
      <c r="E11" s="160"/>
    </row>
    <row r="12" spans="1:6" ht="18.75">
      <c r="A12" s="129"/>
      <c r="B12" s="129" t="s">
        <v>717</v>
      </c>
      <c r="C12" s="160"/>
      <c r="D12" s="160"/>
      <c r="E12" s="160"/>
    </row>
    <row r="13" spans="1:6" ht="18.75">
      <c r="A13" s="3346" t="s">
        <v>4320</v>
      </c>
      <c r="B13" s="3346"/>
      <c r="C13" s="3346"/>
      <c r="D13" s="3346"/>
      <c r="E13" s="3346"/>
      <c r="F13" s="3346"/>
    </row>
    <row r="14" spans="1:6" ht="18.75">
      <c r="A14" s="3347" t="s">
        <v>4444</v>
      </c>
      <c r="B14" s="3347"/>
      <c r="C14" s="3347"/>
      <c r="D14" s="3347"/>
      <c r="E14" s="3347"/>
      <c r="F14" s="3347"/>
    </row>
    <row r="15" spans="1:6" ht="18.75">
      <c r="A15" s="129" t="s">
        <v>718</v>
      </c>
      <c r="B15" s="160"/>
      <c r="C15" s="160"/>
      <c r="D15" s="160"/>
      <c r="E15" s="160"/>
    </row>
    <row r="16" spans="1:6" ht="18.75">
      <c r="A16" s="129"/>
      <c r="B16" s="160"/>
      <c r="C16" s="160"/>
      <c r="D16" s="160"/>
      <c r="E16" s="160"/>
    </row>
    <row r="17" spans="1:5" ht="54.75" customHeight="1">
      <c r="A17" s="187" t="s">
        <v>675</v>
      </c>
      <c r="B17" s="187" t="s">
        <v>719</v>
      </c>
      <c r="C17" s="187" t="s">
        <v>720</v>
      </c>
      <c r="D17" s="187" t="s">
        <v>721</v>
      </c>
      <c r="E17" s="187" t="s">
        <v>722</v>
      </c>
    </row>
    <row r="18" spans="1:5" ht="15.75">
      <c r="A18" s="188">
        <v>1</v>
      </c>
      <c r="B18" s="188">
        <v>2</v>
      </c>
      <c r="C18" s="188">
        <v>3</v>
      </c>
      <c r="D18" s="188">
        <v>4</v>
      </c>
      <c r="E18" s="188">
        <v>5</v>
      </c>
    </row>
    <row r="19" spans="1:5" ht="27" customHeight="1">
      <c r="A19" s="2033">
        <v>1</v>
      </c>
      <c r="B19" s="2034" t="s">
        <v>4310</v>
      </c>
      <c r="C19" s="2035">
        <v>603597</v>
      </c>
      <c r="D19" s="2033" t="s">
        <v>4311</v>
      </c>
      <c r="E19" s="2035">
        <v>3000</v>
      </c>
    </row>
    <row r="20" spans="1:5" ht="27" customHeight="1">
      <c r="A20" s="2033">
        <v>2</v>
      </c>
      <c r="B20" s="2034" t="s">
        <v>4312</v>
      </c>
      <c r="C20" s="2035">
        <v>121350</v>
      </c>
      <c r="D20" s="2033" t="s">
        <v>4313</v>
      </c>
      <c r="E20" s="2035">
        <v>500</v>
      </c>
    </row>
    <row r="21" spans="1:5" ht="27" customHeight="1">
      <c r="A21" s="2033">
        <v>3</v>
      </c>
      <c r="B21" s="2034" t="s">
        <v>4314</v>
      </c>
      <c r="C21" s="2035">
        <v>515493</v>
      </c>
      <c r="D21" s="2033" t="s">
        <v>4315</v>
      </c>
      <c r="E21" s="2035">
        <v>2750</v>
      </c>
    </row>
    <row r="22" spans="1:5" s="139" customFormat="1" ht="27" customHeight="1">
      <c r="A22" s="2033">
        <v>4</v>
      </c>
      <c r="B22" s="2034" t="s">
        <v>4316</v>
      </c>
      <c r="C22" s="2035">
        <v>85375</v>
      </c>
      <c r="D22" s="2033" t="s">
        <v>4317</v>
      </c>
      <c r="E22" s="2035">
        <v>250</v>
      </c>
    </row>
    <row r="23" spans="1:5" s="139" customFormat="1" ht="27" customHeight="1">
      <c r="A23" s="2033">
        <v>5</v>
      </c>
      <c r="B23" s="2034" t="s">
        <v>4318</v>
      </c>
      <c r="C23" s="2035">
        <v>800070</v>
      </c>
      <c r="D23" s="2033" t="s">
        <v>4319</v>
      </c>
      <c r="E23" s="2035">
        <v>4000</v>
      </c>
    </row>
    <row r="24" spans="1:5" s="139" customFormat="1" ht="27" customHeight="1">
      <c r="A24" s="2033"/>
      <c r="B24" s="2034"/>
      <c r="C24" s="2035"/>
      <c r="D24" s="2033"/>
      <c r="E24" s="2035"/>
    </row>
    <row r="25" spans="1:5" s="139" customFormat="1" ht="27" customHeight="1">
      <c r="A25" s="2033"/>
      <c r="B25" s="2034"/>
      <c r="C25" s="2035"/>
      <c r="D25" s="2033"/>
      <c r="E25" s="2035"/>
    </row>
    <row r="26" spans="1:5" s="139" customFormat="1" ht="27" customHeight="1">
      <c r="A26" s="2033"/>
      <c r="B26" s="2034"/>
      <c r="C26" s="2035"/>
      <c r="D26" s="2033"/>
      <c r="E26" s="2035"/>
    </row>
    <row r="27" spans="1:5" s="139" customFormat="1" ht="27" customHeight="1">
      <c r="A27" s="2033"/>
      <c r="B27" s="2034"/>
      <c r="C27" s="2035"/>
      <c r="D27" s="2033"/>
      <c r="E27" s="2035"/>
    </row>
    <row r="28" spans="1:5" ht="23.25">
      <c r="A28" s="2036" t="s">
        <v>1470</v>
      </c>
      <c r="B28" s="2037"/>
      <c r="C28" s="2038" t="s">
        <v>1667</v>
      </c>
      <c r="D28" s="2037"/>
      <c r="E28" s="2037"/>
    </row>
    <row r="29" spans="1:5" ht="23.25">
      <c r="A29" s="2036" t="s">
        <v>1471</v>
      </c>
      <c r="B29" s="2037"/>
      <c r="C29" s="2038" t="s">
        <v>1667</v>
      </c>
      <c r="D29" s="2037"/>
      <c r="E29" s="2037"/>
    </row>
    <row r="30" spans="1:5" ht="18.75">
      <c r="A30" s="20"/>
      <c r="B30" s="142"/>
      <c r="C30" s="142"/>
      <c r="D30" s="142"/>
      <c r="E30" s="142"/>
    </row>
    <row r="31" spans="1:5" ht="18.75">
      <c r="A31" s="142"/>
      <c r="B31" s="139"/>
      <c r="C31" s="139"/>
      <c r="D31" s="2763" t="str">
        <f>MASTER!C2</f>
        <v>iz/kkukpk;Z</v>
      </c>
      <c r="E31" s="2763"/>
    </row>
    <row r="32" spans="1:5" ht="18.75">
      <c r="A32" s="142"/>
      <c r="B32" s="139"/>
      <c r="C32" s="139"/>
      <c r="D32" s="2763" t="str">
        <f>MASTER!C3</f>
        <v xml:space="preserve">ftyk </v>
      </c>
      <c r="E32" s="2763"/>
    </row>
    <row r="33" spans="1:5" ht="18.75">
      <c r="A33" s="139"/>
      <c r="B33" s="139"/>
      <c r="C33" s="139"/>
      <c r="D33" s="2763" t="str">
        <f>MASTER!C4</f>
        <v>jkt ¼ jktLFkku ½</v>
      </c>
      <c r="E33" s="2763"/>
    </row>
    <row r="34" spans="1:5">
      <c r="A34" s="139"/>
      <c r="B34" s="139"/>
      <c r="C34" s="139"/>
      <c r="D34" s="139"/>
      <c r="E34" s="139"/>
    </row>
    <row r="35" spans="1:5">
      <c r="A35" s="139"/>
      <c r="B35" s="139"/>
      <c r="C35" s="139"/>
      <c r="D35" s="139"/>
      <c r="E35" s="139"/>
    </row>
    <row r="36" spans="1:5">
      <c r="A36" s="139"/>
      <c r="B36" s="139"/>
      <c r="C36" s="139"/>
      <c r="D36" s="139"/>
      <c r="E36" s="139"/>
    </row>
    <row r="37" spans="1:5">
      <c r="A37" s="139"/>
      <c r="B37" s="139"/>
      <c r="C37" s="139"/>
      <c r="D37" s="139"/>
      <c r="E37" s="139"/>
    </row>
    <row r="38" spans="1:5">
      <c r="A38" s="139"/>
      <c r="B38" s="139"/>
      <c r="C38" s="139"/>
      <c r="D38" s="139"/>
      <c r="E38" s="139"/>
    </row>
    <row r="39" spans="1:5">
      <c r="A39" s="139"/>
      <c r="B39" s="139"/>
      <c r="C39" s="139"/>
      <c r="D39" s="139"/>
      <c r="E39" s="139"/>
    </row>
    <row r="40" spans="1:5">
      <c r="A40" s="139"/>
      <c r="B40" s="139"/>
      <c r="C40" s="139"/>
      <c r="D40" s="139"/>
      <c r="E40" s="139"/>
    </row>
    <row r="41" spans="1:5">
      <c r="A41" s="139"/>
      <c r="B41" s="139"/>
      <c r="C41" s="139"/>
      <c r="D41" s="139"/>
      <c r="E41" s="139"/>
    </row>
    <row r="42" spans="1:5">
      <c r="A42" s="139"/>
      <c r="B42" s="139"/>
      <c r="C42" s="139"/>
      <c r="D42" s="139"/>
      <c r="E42" s="139"/>
    </row>
    <row r="43" spans="1:5">
      <c r="A43" s="139"/>
      <c r="B43" s="139"/>
      <c r="C43" s="139"/>
      <c r="D43" s="139"/>
      <c r="E43" s="139"/>
    </row>
    <row r="44" spans="1:5">
      <c r="A44" s="139"/>
      <c r="B44" s="139"/>
      <c r="C44" s="139"/>
      <c r="D44" s="139"/>
      <c r="E44" s="139"/>
    </row>
    <row r="45" spans="1:5">
      <c r="A45" s="139"/>
      <c r="B45" s="139"/>
      <c r="C45" s="139"/>
      <c r="D45" s="139"/>
      <c r="E45" s="139"/>
    </row>
    <row r="46" spans="1:5">
      <c r="A46" s="139"/>
      <c r="B46" s="139"/>
      <c r="C46" s="139"/>
      <c r="D46" s="139"/>
      <c r="E46" s="139"/>
    </row>
    <row r="47" spans="1:5">
      <c r="A47" s="139"/>
      <c r="B47" s="139"/>
      <c r="C47" s="139"/>
      <c r="D47" s="139"/>
      <c r="E47" s="139"/>
    </row>
    <row r="48" spans="1:5">
      <c r="A48" s="139"/>
      <c r="B48" s="139"/>
      <c r="C48" s="139"/>
      <c r="D48" s="139"/>
      <c r="E48" s="139"/>
    </row>
    <row r="49" spans="1:5">
      <c r="A49" s="139"/>
      <c r="B49" s="139"/>
      <c r="C49" s="139"/>
      <c r="D49" s="139"/>
      <c r="E49" s="139"/>
    </row>
    <row r="50" spans="1:5">
      <c r="A50" s="139"/>
      <c r="B50" s="139"/>
      <c r="C50" s="139"/>
      <c r="D50" s="139"/>
      <c r="E50" s="139"/>
    </row>
    <row r="51" spans="1:5">
      <c r="A51" s="139"/>
      <c r="B51" s="139"/>
      <c r="C51" s="139"/>
      <c r="D51" s="139"/>
      <c r="E51" s="139"/>
    </row>
    <row r="52" spans="1:5">
      <c r="A52" s="139"/>
      <c r="B52" s="139"/>
      <c r="C52" s="139"/>
      <c r="D52" s="139"/>
      <c r="E52" s="139"/>
    </row>
    <row r="53" spans="1:5">
      <c r="A53" s="139"/>
      <c r="B53" s="139"/>
      <c r="C53" s="139"/>
      <c r="D53" s="139"/>
      <c r="E53" s="139"/>
    </row>
    <row r="54" spans="1:5">
      <c r="A54" s="139"/>
      <c r="B54" s="139"/>
      <c r="C54" s="139"/>
      <c r="D54" s="139"/>
      <c r="E54" s="139"/>
    </row>
    <row r="55" spans="1:5">
      <c r="A55" s="139"/>
      <c r="B55" s="139"/>
      <c r="C55" s="139"/>
      <c r="D55" s="139"/>
      <c r="E55" s="139"/>
    </row>
    <row r="56" spans="1:5">
      <c r="A56" s="139"/>
      <c r="B56" s="139"/>
      <c r="C56" s="139"/>
      <c r="D56" s="139"/>
      <c r="E56" s="139"/>
    </row>
    <row r="57" spans="1:5">
      <c r="A57" s="139"/>
      <c r="B57" s="139"/>
      <c r="C57" s="139"/>
      <c r="D57" s="139"/>
      <c r="E57" s="139"/>
    </row>
    <row r="58" spans="1:5">
      <c r="A58" s="139"/>
      <c r="B58" s="139"/>
      <c r="C58" s="139"/>
      <c r="D58" s="139"/>
      <c r="E58" s="139"/>
    </row>
    <row r="59" spans="1:5">
      <c r="A59" s="139"/>
      <c r="B59" s="139"/>
      <c r="C59" s="139"/>
      <c r="D59" s="139"/>
      <c r="E59" s="139"/>
    </row>
    <row r="60" spans="1:5">
      <c r="A60" s="139"/>
      <c r="B60" s="139"/>
      <c r="C60" s="139"/>
      <c r="D60" s="139"/>
      <c r="E60" s="139"/>
    </row>
    <row r="61" spans="1:5">
      <c r="A61" s="139"/>
      <c r="B61" s="139"/>
      <c r="C61" s="139"/>
      <c r="D61" s="139"/>
      <c r="E61" s="139"/>
    </row>
    <row r="62" spans="1:5">
      <c r="A62" s="139"/>
      <c r="B62" s="139"/>
      <c r="C62" s="139"/>
      <c r="D62" s="139"/>
      <c r="E62" s="139"/>
    </row>
    <row r="63" spans="1:5">
      <c r="A63" s="139"/>
      <c r="B63" s="139"/>
      <c r="C63" s="139"/>
      <c r="D63" s="139"/>
      <c r="E63" s="139"/>
    </row>
    <row r="64" spans="1:5">
      <c r="A64" s="139"/>
      <c r="B64" s="139"/>
      <c r="C64" s="139"/>
      <c r="D64" s="139"/>
      <c r="E64" s="139"/>
    </row>
    <row r="65" spans="1:5">
      <c r="A65" s="139"/>
      <c r="B65" s="139"/>
      <c r="C65" s="139"/>
      <c r="D65" s="139"/>
      <c r="E65" s="139"/>
    </row>
    <row r="66" spans="1:5">
      <c r="A66" s="139"/>
      <c r="B66" s="139"/>
      <c r="C66" s="139"/>
      <c r="D66" s="139"/>
      <c r="E66" s="139"/>
    </row>
    <row r="67" spans="1:5">
      <c r="A67" s="139"/>
      <c r="B67" s="139"/>
      <c r="C67" s="139"/>
      <c r="D67" s="139"/>
      <c r="E67" s="139"/>
    </row>
    <row r="68" spans="1:5">
      <c r="A68" s="139"/>
      <c r="B68" s="139"/>
      <c r="C68" s="139"/>
      <c r="D68" s="139"/>
      <c r="E68" s="139"/>
    </row>
    <row r="69" spans="1:5">
      <c r="A69" s="139"/>
      <c r="B69" s="139"/>
      <c r="C69" s="139"/>
      <c r="D69" s="139"/>
      <c r="E69" s="139"/>
    </row>
    <row r="70" spans="1:5">
      <c r="A70" s="139"/>
      <c r="B70" s="139"/>
      <c r="C70" s="139"/>
      <c r="D70" s="139"/>
      <c r="E70" s="139"/>
    </row>
    <row r="71" spans="1:5">
      <c r="A71" s="139"/>
      <c r="B71" s="139"/>
      <c r="C71" s="139"/>
      <c r="D71" s="139"/>
      <c r="E71" s="139"/>
    </row>
    <row r="72" spans="1:5">
      <c r="A72" s="139"/>
      <c r="B72" s="139"/>
      <c r="C72" s="139"/>
      <c r="D72" s="139"/>
      <c r="E72" s="139"/>
    </row>
    <row r="73" spans="1:5">
      <c r="A73" s="139"/>
      <c r="B73" s="139"/>
      <c r="C73" s="139"/>
      <c r="D73" s="139"/>
      <c r="E73" s="139"/>
    </row>
    <row r="74" spans="1:5">
      <c r="A74" s="139"/>
      <c r="B74" s="139"/>
      <c r="C74" s="139"/>
      <c r="D74" s="139"/>
      <c r="E74" s="139"/>
    </row>
    <row r="75" spans="1:5">
      <c r="A75" s="139"/>
      <c r="B75" s="139"/>
      <c r="C75" s="139"/>
      <c r="D75" s="139"/>
      <c r="E75" s="139"/>
    </row>
    <row r="76" spans="1:5">
      <c r="A76" s="139"/>
      <c r="B76" s="139"/>
      <c r="C76" s="139"/>
      <c r="D76" s="139"/>
      <c r="E76" s="139"/>
    </row>
    <row r="77" spans="1:5">
      <c r="A77" s="139"/>
      <c r="B77" s="139"/>
      <c r="C77" s="139"/>
      <c r="D77" s="139"/>
      <c r="E77" s="139"/>
    </row>
    <row r="78" spans="1:5">
      <c r="A78" s="139"/>
      <c r="B78" s="139"/>
      <c r="C78" s="139"/>
      <c r="D78" s="139"/>
      <c r="E78" s="139"/>
    </row>
    <row r="79" spans="1:5">
      <c r="A79" s="139"/>
      <c r="B79" s="139"/>
      <c r="C79" s="139"/>
      <c r="D79" s="139"/>
      <c r="E79" s="139"/>
    </row>
    <row r="80" spans="1:5">
      <c r="A80" s="139"/>
      <c r="B80" s="139"/>
      <c r="C80" s="139"/>
      <c r="D80" s="139"/>
      <c r="E80" s="139"/>
    </row>
    <row r="81" spans="1:5">
      <c r="A81" s="139"/>
      <c r="B81" s="139"/>
      <c r="C81" s="139"/>
      <c r="D81" s="139"/>
      <c r="E81" s="139"/>
    </row>
    <row r="82" spans="1:5">
      <c r="A82" s="139"/>
      <c r="B82" s="139"/>
      <c r="C82" s="139"/>
      <c r="D82" s="139"/>
      <c r="E82" s="139"/>
    </row>
    <row r="83" spans="1:5">
      <c r="A83" s="139"/>
      <c r="B83" s="139"/>
      <c r="C83" s="139"/>
      <c r="D83" s="139"/>
      <c r="E83" s="139"/>
    </row>
    <row r="84" spans="1:5">
      <c r="A84" s="139"/>
      <c r="B84" s="139"/>
      <c r="C84" s="139"/>
      <c r="D84" s="139"/>
      <c r="E84" s="139"/>
    </row>
    <row r="85" spans="1:5">
      <c r="A85" s="139"/>
      <c r="B85" s="139"/>
      <c r="C85" s="139"/>
      <c r="D85" s="139"/>
      <c r="E85" s="139"/>
    </row>
    <row r="86" spans="1:5">
      <c r="A86" s="139"/>
      <c r="B86" s="139"/>
      <c r="C86" s="139"/>
      <c r="D86" s="139"/>
      <c r="E86" s="139"/>
    </row>
    <row r="87" spans="1:5">
      <c r="A87" s="139"/>
      <c r="B87" s="139"/>
      <c r="C87" s="139"/>
      <c r="D87" s="139"/>
      <c r="E87" s="139"/>
    </row>
    <row r="88" spans="1:5">
      <c r="A88" s="139"/>
      <c r="B88" s="139"/>
      <c r="C88" s="139"/>
      <c r="D88" s="139"/>
      <c r="E88" s="139"/>
    </row>
    <row r="89" spans="1:5">
      <c r="A89" s="139"/>
      <c r="B89" s="139"/>
      <c r="C89" s="139"/>
      <c r="D89" s="139"/>
      <c r="E89" s="139"/>
    </row>
    <row r="90" spans="1:5">
      <c r="A90" s="139"/>
      <c r="B90" s="139"/>
      <c r="C90" s="139"/>
      <c r="D90" s="139"/>
      <c r="E90" s="139"/>
    </row>
    <row r="91" spans="1:5">
      <c r="A91" s="139"/>
      <c r="B91" s="139"/>
      <c r="C91" s="139"/>
      <c r="D91" s="139"/>
      <c r="E91" s="139"/>
    </row>
    <row r="92" spans="1:5">
      <c r="A92" s="139"/>
      <c r="B92" s="139"/>
      <c r="C92" s="139"/>
      <c r="D92" s="139"/>
      <c r="E92" s="139"/>
    </row>
    <row r="93" spans="1:5">
      <c r="A93" s="139"/>
      <c r="B93" s="139"/>
      <c r="C93" s="139"/>
      <c r="D93" s="139"/>
      <c r="E93" s="139"/>
    </row>
    <row r="94" spans="1:5">
      <c r="A94" s="139"/>
      <c r="B94" s="139"/>
      <c r="C94" s="139"/>
      <c r="D94" s="139"/>
      <c r="E94" s="139"/>
    </row>
    <row r="95" spans="1:5">
      <c r="A95" s="139"/>
      <c r="B95" s="139"/>
      <c r="C95" s="139"/>
      <c r="D95" s="139"/>
      <c r="E95" s="139"/>
    </row>
    <row r="96" spans="1:5">
      <c r="A96" s="139"/>
      <c r="B96" s="139"/>
      <c r="C96" s="139"/>
      <c r="D96" s="139"/>
      <c r="E96" s="139"/>
    </row>
    <row r="97" spans="1:5">
      <c r="A97" s="139"/>
      <c r="B97" s="139"/>
      <c r="C97" s="139"/>
      <c r="D97" s="139"/>
      <c r="E97" s="139"/>
    </row>
    <row r="98" spans="1:5">
      <c r="A98" s="139"/>
      <c r="B98" s="139"/>
      <c r="C98" s="139"/>
      <c r="D98" s="139"/>
      <c r="E98" s="139"/>
    </row>
    <row r="99" spans="1:5">
      <c r="A99" s="139"/>
      <c r="B99" s="139"/>
      <c r="C99" s="139"/>
      <c r="D99" s="139"/>
      <c r="E99" s="139"/>
    </row>
    <row r="100" spans="1:5">
      <c r="A100" s="139"/>
      <c r="B100" s="139"/>
      <c r="C100" s="139"/>
      <c r="D100" s="139"/>
      <c r="E100" s="139"/>
    </row>
    <row r="101" spans="1:5">
      <c r="A101" s="139"/>
      <c r="B101" s="139"/>
      <c r="C101" s="139"/>
      <c r="D101" s="139"/>
      <c r="E101" s="139"/>
    </row>
    <row r="102" spans="1:5">
      <c r="A102" s="139"/>
      <c r="B102" s="139"/>
      <c r="C102" s="139"/>
      <c r="D102" s="139"/>
      <c r="E102" s="139"/>
    </row>
    <row r="103" spans="1:5">
      <c r="A103" s="139"/>
      <c r="B103" s="139"/>
      <c r="C103" s="139"/>
      <c r="D103" s="139"/>
      <c r="E103" s="139"/>
    </row>
    <row r="104" spans="1:5">
      <c r="A104" s="139"/>
      <c r="B104" s="139"/>
      <c r="C104" s="139"/>
      <c r="D104" s="139"/>
      <c r="E104" s="139"/>
    </row>
    <row r="105" spans="1:5">
      <c r="A105" s="139"/>
      <c r="B105" s="139"/>
      <c r="C105" s="139"/>
      <c r="D105" s="139"/>
      <c r="E105" s="139"/>
    </row>
    <row r="106" spans="1:5">
      <c r="A106" s="139"/>
      <c r="B106" s="139"/>
      <c r="C106" s="139"/>
      <c r="D106" s="139"/>
      <c r="E106" s="139"/>
    </row>
    <row r="107" spans="1:5">
      <c r="A107" s="139"/>
      <c r="B107" s="139"/>
      <c r="C107" s="139"/>
      <c r="D107" s="139"/>
      <c r="E107" s="139"/>
    </row>
    <row r="108" spans="1:5">
      <c r="A108" s="139"/>
      <c r="B108" s="139"/>
      <c r="C108" s="139"/>
      <c r="D108" s="139"/>
      <c r="E108" s="139"/>
    </row>
    <row r="109" spans="1:5">
      <c r="A109" s="139"/>
      <c r="B109" s="139"/>
      <c r="C109" s="139"/>
      <c r="D109" s="139"/>
      <c r="E109" s="139"/>
    </row>
    <row r="110" spans="1:5">
      <c r="A110" s="139"/>
      <c r="B110" s="139"/>
      <c r="C110" s="139"/>
      <c r="D110" s="139"/>
      <c r="E110" s="139"/>
    </row>
    <row r="111" spans="1:5">
      <c r="A111" s="139"/>
      <c r="B111" s="139"/>
      <c r="C111" s="139"/>
      <c r="D111" s="139"/>
      <c r="E111" s="139"/>
    </row>
    <row r="112" spans="1:5">
      <c r="A112" s="139"/>
      <c r="B112" s="139"/>
      <c r="C112" s="139"/>
      <c r="D112" s="139"/>
      <c r="E112" s="139"/>
    </row>
    <row r="113" spans="1:5">
      <c r="A113" s="139"/>
      <c r="B113" s="139"/>
      <c r="C113" s="139"/>
      <c r="D113" s="139"/>
      <c r="E113" s="139"/>
    </row>
    <row r="114" spans="1:5">
      <c r="A114" s="139"/>
      <c r="B114" s="139"/>
      <c r="C114" s="139"/>
      <c r="D114" s="139"/>
      <c r="E114" s="139"/>
    </row>
    <row r="115" spans="1:5">
      <c r="A115" s="139"/>
      <c r="B115" s="139"/>
      <c r="C115" s="139"/>
      <c r="D115" s="139"/>
      <c r="E115" s="139"/>
    </row>
    <row r="116" spans="1:5">
      <c r="A116" s="139"/>
      <c r="B116" s="139"/>
      <c r="C116" s="139"/>
      <c r="D116" s="139"/>
      <c r="E116" s="139"/>
    </row>
    <row r="117" spans="1:5">
      <c r="A117" s="139"/>
      <c r="B117" s="139"/>
      <c r="C117" s="139"/>
      <c r="D117" s="139"/>
      <c r="E117" s="139"/>
    </row>
    <row r="118" spans="1:5">
      <c r="A118" s="139"/>
      <c r="B118" s="139"/>
      <c r="C118" s="139"/>
      <c r="D118" s="139"/>
      <c r="E118" s="139"/>
    </row>
    <row r="119" spans="1:5">
      <c r="A119" s="139"/>
      <c r="B119" s="139"/>
      <c r="C119" s="139"/>
      <c r="D119" s="139"/>
      <c r="E119" s="139"/>
    </row>
    <row r="120" spans="1:5">
      <c r="A120" s="139"/>
      <c r="B120" s="139"/>
      <c r="C120" s="139"/>
      <c r="D120" s="139"/>
      <c r="E120" s="139"/>
    </row>
    <row r="121" spans="1:5">
      <c r="A121" s="139"/>
      <c r="B121" s="139"/>
      <c r="C121" s="139"/>
      <c r="D121" s="139"/>
      <c r="E121" s="139"/>
    </row>
    <row r="122" spans="1:5">
      <c r="A122" s="139"/>
      <c r="B122" s="139"/>
      <c r="C122" s="139"/>
      <c r="D122" s="139"/>
      <c r="E122" s="139"/>
    </row>
    <row r="123" spans="1:5">
      <c r="A123" s="139"/>
      <c r="B123" s="139"/>
      <c r="C123" s="139"/>
      <c r="D123" s="139"/>
      <c r="E123" s="139"/>
    </row>
    <row r="124" spans="1:5">
      <c r="A124" s="139"/>
      <c r="B124" s="139"/>
      <c r="C124" s="139"/>
      <c r="D124" s="139"/>
      <c r="E124" s="139"/>
    </row>
    <row r="125" spans="1:5">
      <c r="A125" s="139"/>
      <c r="B125" s="139"/>
      <c r="C125" s="139"/>
      <c r="D125" s="139"/>
      <c r="E125" s="139"/>
    </row>
    <row r="126" spans="1:5">
      <c r="A126" s="139"/>
      <c r="B126" s="139"/>
      <c r="C126" s="139"/>
      <c r="D126" s="139"/>
      <c r="E126" s="139"/>
    </row>
    <row r="127" spans="1:5">
      <c r="A127" s="139"/>
      <c r="B127" s="139"/>
      <c r="C127" s="139"/>
      <c r="D127" s="139"/>
      <c r="E127" s="139"/>
    </row>
    <row r="128" spans="1:5">
      <c r="A128" s="139"/>
      <c r="B128" s="139"/>
      <c r="C128" s="139"/>
      <c r="D128" s="139"/>
      <c r="E128" s="139"/>
    </row>
    <row r="129" spans="1:5">
      <c r="A129" s="139"/>
      <c r="B129" s="139"/>
      <c r="C129" s="139"/>
      <c r="D129" s="139"/>
      <c r="E129" s="139"/>
    </row>
    <row r="130" spans="1:5">
      <c r="A130" s="139"/>
      <c r="B130" s="139"/>
      <c r="C130" s="139"/>
      <c r="D130" s="139"/>
      <c r="E130" s="139"/>
    </row>
    <row r="131" spans="1:5">
      <c r="A131" s="139"/>
      <c r="B131" s="139"/>
      <c r="C131" s="139"/>
      <c r="D131" s="139"/>
      <c r="E131" s="139"/>
    </row>
    <row r="132" spans="1:5">
      <c r="A132" s="139"/>
      <c r="B132" s="139"/>
      <c r="C132" s="139"/>
      <c r="D132" s="139"/>
      <c r="E132" s="139"/>
    </row>
    <row r="133" spans="1:5">
      <c r="A133" s="139"/>
      <c r="B133" s="139"/>
      <c r="C133" s="139"/>
      <c r="D133" s="139"/>
      <c r="E133" s="139"/>
    </row>
    <row r="134" spans="1:5">
      <c r="A134" s="139"/>
      <c r="B134" s="139"/>
      <c r="C134" s="139"/>
      <c r="D134" s="139"/>
      <c r="E134" s="139"/>
    </row>
    <row r="135" spans="1:5">
      <c r="A135" s="139"/>
      <c r="B135" s="139"/>
      <c r="C135" s="139"/>
      <c r="D135" s="139"/>
      <c r="E135" s="139"/>
    </row>
    <row r="136" spans="1:5">
      <c r="A136" s="139"/>
      <c r="B136" s="139"/>
      <c r="C136" s="139"/>
      <c r="D136" s="139"/>
      <c r="E136" s="139"/>
    </row>
    <row r="137" spans="1:5">
      <c r="A137" s="139"/>
      <c r="B137" s="139"/>
      <c r="C137" s="139"/>
      <c r="D137" s="139"/>
      <c r="E137" s="139"/>
    </row>
    <row r="138" spans="1:5">
      <c r="A138" s="139"/>
      <c r="B138" s="139"/>
      <c r="C138" s="139"/>
      <c r="D138" s="139"/>
      <c r="E138" s="139"/>
    </row>
    <row r="139" spans="1:5">
      <c r="A139" s="139"/>
      <c r="B139" s="139"/>
      <c r="C139" s="139"/>
      <c r="D139" s="139"/>
      <c r="E139" s="139"/>
    </row>
    <row r="140" spans="1:5">
      <c r="A140" s="139"/>
      <c r="B140" s="139"/>
      <c r="C140" s="139"/>
      <c r="D140" s="139"/>
      <c r="E140" s="139"/>
    </row>
    <row r="141" spans="1:5">
      <c r="A141" s="139"/>
      <c r="B141" s="139"/>
      <c r="C141" s="139"/>
      <c r="D141" s="139"/>
      <c r="E141" s="139"/>
    </row>
    <row r="142" spans="1:5">
      <c r="A142" s="139"/>
      <c r="B142" s="139"/>
      <c r="C142" s="139"/>
      <c r="D142" s="139"/>
      <c r="E142" s="139"/>
    </row>
    <row r="143" spans="1:5">
      <c r="A143" s="139"/>
      <c r="B143" s="139"/>
      <c r="C143" s="139"/>
      <c r="D143" s="139"/>
      <c r="E143" s="139"/>
    </row>
  </sheetData>
  <sheetProtection sheet="1" formatCells="0" formatColumns="0" formatRows="0" insertColumns="0" insertRows="0" insertHyperlinks="0" deleteColumns="0" deleteRows="0" selectLockedCells="1" sort="0" autoFilter="0" pivotTables="0"/>
  <mergeCells count="12">
    <mergeCell ref="A1:E1"/>
    <mergeCell ref="A2:E2"/>
    <mergeCell ref="D31:E31"/>
    <mergeCell ref="D32:E32"/>
    <mergeCell ref="D33:E33"/>
    <mergeCell ref="B4:C4"/>
    <mergeCell ref="B5:C5"/>
    <mergeCell ref="B6:C6"/>
    <mergeCell ref="B7:C7"/>
    <mergeCell ref="B10:E10"/>
    <mergeCell ref="A13:F13"/>
    <mergeCell ref="A14:F14"/>
  </mergeCells>
  <printOptions horizontalCentered="1"/>
  <pageMargins left="0.23622047244094491" right="0.23622047244094491" top="0.23622047244094491" bottom="0.23622047244094491" header="0.31496062992125984" footer="0.23622047244094491"/>
  <pageSetup paperSize="9" scale="85" orientation="portrait" r:id="rId1"/>
  <headerFooter alignWithMargins="0">
    <oddFooter>&amp;Lwww.rajsevak.com</oddFooter>
  </headerFooter>
  <drawing r:id="rId2"/>
</worksheet>
</file>

<file path=xl/worksheets/sheet127.xml><?xml version="1.0" encoding="utf-8"?>
<worksheet xmlns="http://schemas.openxmlformats.org/spreadsheetml/2006/main" xmlns:r="http://schemas.openxmlformats.org/officeDocument/2006/relationships">
  <sheetPr codeName="Sheet29">
    <tabColor rgb="FF00B050"/>
  </sheetPr>
  <dimension ref="A1:E50"/>
  <sheetViews>
    <sheetView workbookViewId="0">
      <selection activeCell="E8" sqref="E8"/>
    </sheetView>
  </sheetViews>
  <sheetFormatPr defaultRowHeight="12.75"/>
  <cols>
    <col min="1" max="1" width="6.28515625" customWidth="1"/>
    <col min="2" max="2" width="33" customWidth="1"/>
    <col min="3" max="3" width="20.85546875" customWidth="1"/>
    <col min="4" max="4" width="22.5703125" customWidth="1"/>
    <col min="5" max="5" width="15.42578125" customWidth="1"/>
  </cols>
  <sheetData>
    <row r="1" spans="1:5" ht="15.75">
      <c r="A1" s="2619" t="str">
        <f>MASTER!C1</f>
        <v>ftyk f'k{kk vf/kdkjh</v>
      </c>
      <c r="B1" s="2619"/>
      <c r="C1" s="2619"/>
      <c r="D1" s="2619"/>
      <c r="E1" s="2619"/>
    </row>
    <row r="2" spans="1:5" ht="20.25">
      <c r="A2" s="3348" t="s">
        <v>4445</v>
      </c>
      <c r="B2" s="3348"/>
      <c r="C2" s="3348"/>
      <c r="D2" s="3348"/>
      <c r="E2" s="3348"/>
    </row>
    <row r="3" spans="1:5" ht="20.25">
      <c r="A3" s="364" t="s">
        <v>4446</v>
      </c>
      <c r="B3" s="364"/>
      <c r="C3" s="364"/>
      <c r="D3" s="364"/>
      <c r="E3" s="364"/>
    </row>
    <row r="4" spans="1:5" ht="20.25">
      <c r="A4" s="364" t="s">
        <v>4447</v>
      </c>
      <c r="B4" s="364"/>
      <c r="C4" s="364"/>
      <c r="D4" s="364"/>
      <c r="E4" s="364"/>
    </row>
    <row r="5" spans="1:5" ht="20.25">
      <c r="A5" s="364" t="s">
        <v>4298</v>
      </c>
      <c r="B5" s="364"/>
      <c r="C5" s="364"/>
      <c r="D5" s="364"/>
      <c r="E5" s="364"/>
    </row>
    <row r="6" spans="1:5" ht="20.25">
      <c r="A6" s="364" t="s">
        <v>672</v>
      </c>
      <c r="B6" s="364"/>
      <c r="C6" s="364"/>
      <c r="D6" s="364"/>
      <c r="E6" s="364"/>
    </row>
    <row r="7" spans="1:5" ht="20.25">
      <c r="A7" s="364" t="s">
        <v>4448</v>
      </c>
      <c r="B7" s="364"/>
      <c r="C7" s="364"/>
      <c r="D7" s="364"/>
      <c r="E7" s="364"/>
    </row>
    <row r="8" spans="1:5" ht="20.25">
      <c r="A8" s="364" t="s">
        <v>1989</v>
      </c>
      <c r="B8" s="364"/>
      <c r="C8" s="364"/>
      <c r="D8" s="364"/>
      <c r="E8" s="2039">
        <v>44595</v>
      </c>
    </row>
    <row r="9" spans="1:5" ht="20.25">
      <c r="A9" s="364" t="s">
        <v>673</v>
      </c>
      <c r="B9" s="364"/>
      <c r="C9" s="364"/>
      <c r="D9" s="364"/>
      <c r="E9" s="364"/>
    </row>
    <row r="10" spans="1:5" ht="20.25">
      <c r="A10" s="364" t="s">
        <v>674</v>
      </c>
      <c r="B10" s="364"/>
      <c r="C10" s="364"/>
      <c r="D10" s="364"/>
      <c r="E10" s="364"/>
    </row>
    <row r="11" spans="1:5" s="139" customFormat="1" ht="20.25">
      <c r="A11" s="364"/>
      <c r="B11" s="364"/>
      <c r="C11" s="545" t="str">
        <f>MASTER!C2</f>
        <v>iz/kkukpk;Z</v>
      </c>
      <c r="D11" s="545"/>
      <c r="E11" s="545"/>
    </row>
    <row r="12" spans="1:5" s="139" customFormat="1" ht="20.25">
      <c r="A12" s="412"/>
      <c r="B12" s="412"/>
      <c r="C12" s="545" t="str">
        <f>MASTER!C3</f>
        <v xml:space="preserve">ftyk </v>
      </c>
      <c r="D12" s="545"/>
      <c r="E12" s="545"/>
    </row>
    <row r="13" spans="1:5" ht="20.25">
      <c r="A13" s="151"/>
      <c r="B13" s="151"/>
      <c r="C13" s="546" t="str">
        <f>MASTER!C4</f>
        <v>jkt ¼ jktLFkku ½</v>
      </c>
      <c r="D13" s="546"/>
      <c r="E13" s="546"/>
    </row>
    <row r="14" spans="1:5" s="139" customFormat="1" ht="42.75" customHeight="1">
      <c r="A14" s="465" t="s">
        <v>675</v>
      </c>
      <c r="B14" s="176" t="s">
        <v>676</v>
      </c>
      <c r="C14" s="176" t="s">
        <v>7</v>
      </c>
      <c r="D14" s="177" t="s">
        <v>677</v>
      </c>
      <c r="E14" s="184"/>
    </row>
    <row r="15" spans="1:5" ht="20.25">
      <c r="A15" s="178" t="s">
        <v>678</v>
      </c>
      <c r="B15" s="178">
        <v>2</v>
      </c>
      <c r="C15" s="178">
        <v>3</v>
      </c>
      <c r="D15" s="178">
        <v>4</v>
      </c>
      <c r="E15" s="178"/>
    </row>
    <row r="16" spans="1:5" ht="32.1" customHeight="1">
      <c r="A16" s="2040">
        <v>1</v>
      </c>
      <c r="B16" s="2041" t="str">
        <f>MASTER!B8</f>
        <v>Jh Hkxorh yky luk&lt;;</v>
      </c>
      <c r="C16" s="2042" t="str">
        <f>MASTER!C8</f>
        <v>अतिरिक्त प्रशासनिक अधिकारी</v>
      </c>
      <c r="D16" s="416"/>
      <c r="E16" s="416"/>
    </row>
    <row r="17" spans="1:5" ht="32.1" customHeight="1">
      <c r="A17" s="2040">
        <v>2</v>
      </c>
      <c r="B17" s="2041">
        <f>MASTER!B9</f>
        <v>0</v>
      </c>
      <c r="C17" s="2042">
        <f>MASTER!C9</f>
        <v>0</v>
      </c>
      <c r="D17" s="416"/>
      <c r="E17" s="416"/>
    </row>
    <row r="18" spans="1:5" ht="32.1" customHeight="1">
      <c r="A18" s="2040">
        <v>3</v>
      </c>
      <c r="B18" s="2041">
        <f>MASTER!B10</f>
        <v>0</v>
      </c>
      <c r="C18" s="2042">
        <f>MASTER!C10</f>
        <v>0</v>
      </c>
      <c r="D18" s="416"/>
      <c r="E18" s="416"/>
    </row>
    <row r="19" spans="1:5" ht="32.1" customHeight="1">
      <c r="A19" s="2040">
        <v>4</v>
      </c>
      <c r="B19" s="2041">
        <f>MASTER!B11</f>
        <v>0</v>
      </c>
      <c r="C19" s="2042">
        <f>MASTER!C11</f>
        <v>0</v>
      </c>
      <c r="D19" s="416"/>
      <c r="E19" s="416"/>
    </row>
    <row r="20" spans="1:5" ht="32.1" customHeight="1">
      <c r="A20" s="2040">
        <v>5</v>
      </c>
      <c r="B20" s="2041">
        <f>MASTER!B12</f>
        <v>0</v>
      </c>
      <c r="C20" s="2042">
        <f>MASTER!C12</f>
        <v>0</v>
      </c>
      <c r="D20" s="416"/>
      <c r="E20" s="416"/>
    </row>
    <row r="21" spans="1:5" ht="32.1" customHeight="1">
      <c r="A21" s="2040">
        <v>6</v>
      </c>
      <c r="B21" s="2041">
        <f>MASTER!B13</f>
        <v>0</v>
      </c>
      <c r="C21" s="2042">
        <f>MASTER!C13</f>
        <v>0</v>
      </c>
      <c r="D21" s="416"/>
      <c r="E21" s="416"/>
    </row>
    <row r="22" spans="1:5" ht="32.1" customHeight="1">
      <c r="A22" s="2040">
        <v>7</v>
      </c>
      <c r="B22" s="2041">
        <f>MASTER!B14</f>
        <v>0</v>
      </c>
      <c r="C22" s="2042">
        <f>MASTER!C14</f>
        <v>0</v>
      </c>
      <c r="D22" s="416"/>
      <c r="E22" s="416"/>
    </row>
    <row r="23" spans="1:5" ht="32.1" customHeight="1">
      <c r="A23" s="2040">
        <v>8</v>
      </c>
      <c r="B23" s="2041">
        <f>MASTER!B15</f>
        <v>0</v>
      </c>
      <c r="C23" s="2042">
        <f>MASTER!C15</f>
        <v>0</v>
      </c>
      <c r="D23" s="416"/>
      <c r="E23" s="416"/>
    </row>
    <row r="24" spans="1:5" ht="32.1" customHeight="1">
      <c r="A24" s="2040">
        <v>9</v>
      </c>
      <c r="B24" s="2041">
        <f>MASTER!B16</f>
        <v>0</v>
      </c>
      <c r="C24" s="2042">
        <f>MASTER!C16</f>
        <v>0</v>
      </c>
      <c r="D24" s="416"/>
      <c r="E24" s="416"/>
    </row>
    <row r="25" spans="1:5" ht="32.1" customHeight="1">
      <c r="A25" s="2040">
        <v>10</v>
      </c>
      <c r="B25" s="2041">
        <f>MASTER!B17</f>
        <v>0</v>
      </c>
      <c r="C25" s="2042">
        <f>MASTER!C17</f>
        <v>0</v>
      </c>
      <c r="D25" s="416"/>
      <c r="E25" s="416"/>
    </row>
    <row r="26" spans="1:5" ht="32.1" customHeight="1">
      <c r="A26" s="2040">
        <v>11</v>
      </c>
      <c r="B26" s="2041">
        <f>MASTER!B18</f>
        <v>0</v>
      </c>
      <c r="C26" s="2042">
        <f>MASTER!C18</f>
        <v>0</v>
      </c>
      <c r="D26" s="416"/>
      <c r="E26" s="416"/>
    </row>
    <row r="27" spans="1:5" ht="32.1" customHeight="1">
      <c r="A27" s="2040">
        <v>12</v>
      </c>
      <c r="B27" s="2041">
        <f>MASTER!B19</f>
        <v>0</v>
      </c>
      <c r="C27" s="2042">
        <f>MASTER!C19</f>
        <v>0</v>
      </c>
      <c r="D27" s="416"/>
      <c r="E27" s="416"/>
    </row>
    <row r="28" spans="1:5" ht="32.1" customHeight="1">
      <c r="A28" s="2040">
        <v>13</v>
      </c>
      <c r="B28" s="2041">
        <f>MASTER!B20</f>
        <v>0</v>
      </c>
      <c r="C28" s="2042">
        <f>MASTER!C20</f>
        <v>0</v>
      </c>
      <c r="D28" s="416"/>
      <c r="E28" s="416"/>
    </row>
    <row r="29" spans="1:5" ht="32.1" customHeight="1">
      <c r="A29" s="2040">
        <v>14</v>
      </c>
      <c r="B29" s="2041">
        <f>MASTER!B21</f>
        <v>0</v>
      </c>
      <c r="C29" s="2042">
        <f>MASTER!C21</f>
        <v>0</v>
      </c>
      <c r="D29" s="416"/>
      <c r="E29" s="416"/>
    </row>
    <row r="30" spans="1:5" ht="32.1" customHeight="1">
      <c r="A30" s="2040">
        <v>15</v>
      </c>
      <c r="B30" s="2041">
        <f>MASTER!B22</f>
        <v>0</v>
      </c>
      <c r="C30" s="2042">
        <f>MASTER!C22</f>
        <v>0</v>
      </c>
      <c r="D30" s="416"/>
      <c r="E30" s="416"/>
    </row>
    <row r="31" spans="1:5" ht="32.1" customHeight="1">
      <c r="A31" s="2040">
        <v>16</v>
      </c>
      <c r="B31" s="2041">
        <f>MASTER!B23</f>
        <v>0</v>
      </c>
      <c r="C31" s="2042">
        <f>MASTER!C23</f>
        <v>0</v>
      </c>
      <c r="D31" s="416"/>
      <c r="E31" s="416"/>
    </row>
    <row r="32" spans="1:5" ht="32.1" customHeight="1">
      <c r="A32" s="2040">
        <v>17</v>
      </c>
      <c r="B32" s="2041">
        <f>MASTER!B24</f>
        <v>0</v>
      </c>
      <c r="C32" s="2042">
        <f>MASTER!C24</f>
        <v>0</v>
      </c>
      <c r="D32" s="416"/>
      <c r="E32" s="416"/>
    </row>
    <row r="33" spans="1:5" ht="32.1" customHeight="1">
      <c r="A33" s="2040">
        <v>18</v>
      </c>
      <c r="B33" s="2041">
        <f>MASTER!B25</f>
        <v>0</v>
      </c>
      <c r="C33" s="2042">
        <f>MASTER!C25</f>
        <v>0</v>
      </c>
      <c r="D33" s="416"/>
      <c r="E33" s="416"/>
    </row>
    <row r="34" spans="1:5" ht="32.1" customHeight="1">
      <c r="A34" s="2040">
        <v>19</v>
      </c>
      <c r="B34" s="2041">
        <f>MASTER!B26</f>
        <v>0</v>
      </c>
      <c r="C34" s="2042">
        <f>MASTER!C26</f>
        <v>0</v>
      </c>
      <c r="D34" s="416"/>
      <c r="E34" s="416"/>
    </row>
    <row r="35" spans="1:5" ht="32.1" customHeight="1">
      <c r="A35" s="2040">
        <v>20</v>
      </c>
      <c r="B35" s="2041">
        <f>MASTER!B27</f>
        <v>0</v>
      </c>
      <c r="C35" s="2042">
        <f>MASTER!C27</f>
        <v>0</v>
      </c>
      <c r="D35" s="416"/>
      <c r="E35" s="416"/>
    </row>
    <row r="36" spans="1:5" ht="32.1" customHeight="1">
      <c r="A36" s="2040">
        <v>21</v>
      </c>
      <c r="B36" s="2041">
        <f>MASTER!B28</f>
        <v>0</v>
      </c>
      <c r="C36" s="2042">
        <f>MASTER!C28</f>
        <v>0</v>
      </c>
      <c r="D36" s="416"/>
      <c r="E36" s="416"/>
    </row>
    <row r="37" spans="1:5" ht="32.1" customHeight="1">
      <c r="A37" s="2040">
        <v>22</v>
      </c>
      <c r="B37" s="2041">
        <f>MASTER!B29</f>
        <v>0</v>
      </c>
      <c r="C37" s="2042">
        <f>MASTER!C29</f>
        <v>0</v>
      </c>
      <c r="D37" s="416"/>
      <c r="E37" s="416"/>
    </row>
    <row r="38" spans="1:5" ht="32.1" customHeight="1">
      <c r="A38" s="2040">
        <v>23</v>
      </c>
      <c r="B38" s="2041">
        <f>MASTER!B30</f>
        <v>0</v>
      </c>
      <c r="C38" s="2042">
        <f>MASTER!C30</f>
        <v>0</v>
      </c>
      <c r="D38" s="416"/>
      <c r="E38" s="416"/>
    </row>
    <row r="39" spans="1:5" ht="32.1" customHeight="1">
      <c r="A39" s="2040">
        <v>24</v>
      </c>
      <c r="B39" s="2041">
        <f>MASTER!B31</f>
        <v>0</v>
      </c>
      <c r="C39" s="2042">
        <f>MASTER!C31</f>
        <v>0</v>
      </c>
      <c r="D39" s="416"/>
      <c r="E39" s="416"/>
    </row>
    <row r="40" spans="1:5" ht="32.1" customHeight="1">
      <c r="A40" s="2040">
        <v>25</v>
      </c>
      <c r="B40" s="2041">
        <f>MASTER!B32</f>
        <v>0</v>
      </c>
      <c r="C40" s="2042">
        <f>MASTER!C32</f>
        <v>0</v>
      </c>
      <c r="D40" s="416"/>
      <c r="E40" s="416"/>
    </row>
    <row r="41" spans="1:5" ht="32.1" customHeight="1">
      <c r="A41" s="2040">
        <v>26</v>
      </c>
      <c r="B41" s="2041">
        <f>MASTER!B33</f>
        <v>0</v>
      </c>
      <c r="C41" s="2042">
        <f>MASTER!C33</f>
        <v>0</v>
      </c>
      <c r="D41" s="416"/>
      <c r="E41" s="416"/>
    </row>
    <row r="42" spans="1:5" ht="32.1" customHeight="1">
      <c r="A42" s="2040">
        <v>27</v>
      </c>
      <c r="B42" s="2041">
        <f>MASTER!B34</f>
        <v>0</v>
      </c>
      <c r="C42" s="2042">
        <f>MASTER!C34</f>
        <v>0</v>
      </c>
      <c r="D42" s="416"/>
      <c r="E42" s="416"/>
    </row>
    <row r="43" spans="1:5" ht="32.1" customHeight="1">
      <c r="A43" s="2040">
        <v>28</v>
      </c>
      <c r="B43" s="2041">
        <f>MASTER!B35</f>
        <v>0</v>
      </c>
      <c r="C43" s="2042">
        <f>MASTER!C35</f>
        <v>0</v>
      </c>
      <c r="D43" s="416"/>
      <c r="E43" s="416"/>
    </row>
    <row r="44" spans="1:5" ht="32.1" customHeight="1">
      <c r="A44" s="2040">
        <v>29</v>
      </c>
      <c r="B44" s="2041">
        <f>MASTER!B36</f>
        <v>0</v>
      </c>
      <c r="C44" s="2042">
        <f>MASTER!C36</f>
        <v>0</v>
      </c>
      <c r="D44" s="416"/>
      <c r="E44" s="416"/>
    </row>
    <row r="45" spans="1:5" ht="32.1" customHeight="1">
      <c r="A45" s="2040">
        <v>30</v>
      </c>
      <c r="B45" s="2041">
        <f>MASTER!B37</f>
        <v>0</v>
      </c>
      <c r="C45" s="2042">
        <f>MASTER!C37</f>
        <v>0</v>
      </c>
      <c r="D45" s="416"/>
      <c r="E45" s="416"/>
    </row>
    <row r="46" spans="1:5" ht="32.1" customHeight="1">
      <c r="A46" s="2040">
        <v>31</v>
      </c>
      <c r="B46" s="2041">
        <f>MASTER!B38</f>
        <v>0</v>
      </c>
      <c r="C46" s="2042">
        <f>MASTER!C38</f>
        <v>0</v>
      </c>
      <c r="D46" s="416"/>
      <c r="E46" s="416"/>
    </row>
    <row r="47" spans="1:5" ht="32.1" customHeight="1">
      <c r="A47" s="2040">
        <v>32</v>
      </c>
      <c r="B47" s="2041">
        <f>MASTER!B39</f>
        <v>0</v>
      </c>
      <c r="C47" s="2042">
        <f>MASTER!C39</f>
        <v>0</v>
      </c>
      <c r="D47" s="416"/>
      <c r="E47" s="416"/>
    </row>
    <row r="48" spans="1:5" ht="32.1" customHeight="1">
      <c r="A48" s="2040">
        <v>33</v>
      </c>
      <c r="B48" s="2041">
        <f>MASTER!B40</f>
        <v>0</v>
      </c>
      <c r="C48" s="2042">
        <f>MASTER!C40</f>
        <v>0</v>
      </c>
      <c r="D48" s="416"/>
      <c r="E48" s="416"/>
    </row>
    <row r="49" spans="1:5" ht="32.1" customHeight="1">
      <c r="A49" s="2040">
        <v>34</v>
      </c>
      <c r="B49" s="2041">
        <f>MASTER!B41</f>
        <v>0</v>
      </c>
      <c r="C49" s="2042">
        <f>MASTER!C41</f>
        <v>0</v>
      </c>
      <c r="D49" s="416"/>
      <c r="E49" s="416"/>
    </row>
    <row r="50" spans="1:5" ht="32.1" customHeight="1">
      <c r="A50" s="2040">
        <v>35</v>
      </c>
      <c r="B50" s="2041">
        <f>MASTER!B42</f>
        <v>0</v>
      </c>
      <c r="C50" s="2042">
        <f>MASTER!C42</f>
        <v>0</v>
      </c>
      <c r="D50" s="416"/>
      <c r="E50" s="416"/>
    </row>
  </sheetData>
  <sheetProtection sheet="1" formatCells="0" formatColumns="0" formatRows="0" insertColumns="0" insertRows="0" insertHyperlinks="0" deleteColumns="0" deleteRows="0" selectLockedCells="1" sort="0" autoFilter="0" pivotTables="0"/>
  <mergeCells count="2">
    <mergeCell ref="A2:E2"/>
    <mergeCell ref="A1:E1"/>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28.xml><?xml version="1.0" encoding="utf-8"?>
<worksheet xmlns="http://schemas.openxmlformats.org/spreadsheetml/2006/main" xmlns:r="http://schemas.openxmlformats.org/officeDocument/2006/relationships">
  <sheetPr codeName="Sheet30">
    <tabColor rgb="FF00B050"/>
  </sheetPr>
  <dimension ref="A1:D46"/>
  <sheetViews>
    <sheetView workbookViewId="0">
      <selection activeCell="D4" sqref="D4"/>
    </sheetView>
  </sheetViews>
  <sheetFormatPr defaultRowHeight="12.75"/>
  <cols>
    <col min="2" max="2" width="27" customWidth="1"/>
    <col min="3" max="3" width="24.42578125" customWidth="1"/>
    <col min="4" max="4" width="36.42578125" customWidth="1"/>
  </cols>
  <sheetData>
    <row r="1" spans="1:4" ht="20.25">
      <c r="A1" s="2927" t="str">
        <f>MASTER!C1</f>
        <v>ftyk f'k{kk vf/kdkjh</v>
      </c>
      <c r="B1" s="2927"/>
      <c r="C1" s="2927"/>
      <c r="D1" s="2927"/>
    </row>
    <row r="2" spans="1:4" ht="20.25">
      <c r="A2" s="2927" t="s">
        <v>679</v>
      </c>
      <c r="B2" s="2927"/>
      <c r="C2" s="2927"/>
      <c r="D2" s="2927"/>
    </row>
    <row r="3" spans="1:4" ht="20.25">
      <c r="A3" s="3348" t="s">
        <v>4358</v>
      </c>
      <c r="B3" s="3348"/>
      <c r="C3" s="3348"/>
      <c r="D3" s="3348"/>
    </row>
    <row r="4" spans="1:4" ht="20.25">
      <c r="A4" s="3350" t="s">
        <v>1646</v>
      </c>
      <c r="B4" s="3350"/>
      <c r="C4" s="3350"/>
      <c r="D4" s="853" t="s">
        <v>4359</v>
      </c>
    </row>
    <row r="5" spans="1:4" ht="20.25">
      <c r="A5" s="3350" t="s">
        <v>680</v>
      </c>
      <c r="B5" s="3350"/>
      <c r="C5" s="3350"/>
      <c r="D5" s="3350"/>
    </row>
    <row r="6" spans="1:4" ht="20.25">
      <c r="A6" s="3350" t="s">
        <v>435</v>
      </c>
      <c r="B6" s="3350"/>
      <c r="C6" s="3350"/>
      <c r="D6" s="3350"/>
    </row>
    <row r="7" spans="1:4" ht="20.25">
      <c r="A7" s="364" t="s">
        <v>681</v>
      </c>
      <c r="B7" s="364"/>
      <c r="C7" s="364"/>
      <c r="D7" s="364"/>
    </row>
    <row r="8" spans="1:4" s="139" customFormat="1" ht="17.100000000000001" customHeight="1">
      <c r="A8" s="412"/>
      <c r="B8" s="412"/>
      <c r="C8" s="3295" t="str">
        <f>MASTER!C2</f>
        <v>iz/kkukpk;Z</v>
      </c>
      <c r="D8" s="3295"/>
    </row>
    <row r="9" spans="1:4" s="139" customFormat="1" ht="17.100000000000001" customHeight="1">
      <c r="A9" s="412"/>
      <c r="B9" s="412"/>
      <c r="C9" s="3295" t="str">
        <f>MASTER!C3</f>
        <v xml:space="preserve">ftyk </v>
      </c>
      <c r="D9" s="3295"/>
    </row>
    <row r="10" spans="1:4" ht="17.100000000000001" customHeight="1">
      <c r="A10" s="151"/>
      <c r="B10" s="151"/>
      <c r="C10" s="3349" t="str">
        <f>MASTER!C4</f>
        <v>jkt ¼ jktLFkku ½</v>
      </c>
      <c r="D10" s="3349"/>
    </row>
    <row r="11" spans="1:4" ht="39.75" customHeight="1">
      <c r="A11" s="176" t="s">
        <v>675</v>
      </c>
      <c r="B11" s="176" t="s">
        <v>676</v>
      </c>
      <c r="C11" s="176" t="s">
        <v>7</v>
      </c>
      <c r="D11" s="186" t="s">
        <v>682</v>
      </c>
    </row>
    <row r="12" spans="1:4" ht="17.100000000000001" customHeight="1">
      <c r="A12" s="1965">
        <v>1</v>
      </c>
      <c r="B12" s="2043" t="str">
        <f>MASTER!B8</f>
        <v>Jh Hkxorh yky luk&lt;;</v>
      </c>
      <c r="C12" s="2044" t="str">
        <f>MASTER!C8</f>
        <v>अतिरिक्त प्रशासनिक अधिकारी</v>
      </c>
      <c r="D12" s="178"/>
    </row>
    <row r="13" spans="1:4" ht="17.100000000000001" customHeight="1">
      <c r="A13" s="1965">
        <v>2</v>
      </c>
      <c r="B13" s="2043">
        <f>MASTER!B9</f>
        <v>0</v>
      </c>
      <c r="C13" s="2044">
        <f>MASTER!C9</f>
        <v>0</v>
      </c>
      <c r="D13" s="416"/>
    </row>
    <row r="14" spans="1:4" ht="17.100000000000001" customHeight="1">
      <c r="A14" s="1965">
        <v>3</v>
      </c>
      <c r="B14" s="2043">
        <f>MASTER!B10</f>
        <v>0</v>
      </c>
      <c r="C14" s="2044">
        <f>MASTER!C10</f>
        <v>0</v>
      </c>
      <c r="D14" s="416"/>
    </row>
    <row r="15" spans="1:4" ht="17.100000000000001" customHeight="1">
      <c r="A15" s="1965">
        <v>4</v>
      </c>
      <c r="B15" s="2043">
        <f>MASTER!B11</f>
        <v>0</v>
      </c>
      <c r="C15" s="2044">
        <f>MASTER!C11</f>
        <v>0</v>
      </c>
      <c r="D15" s="416"/>
    </row>
    <row r="16" spans="1:4" ht="17.100000000000001" customHeight="1">
      <c r="A16" s="1965">
        <v>5</v>
      </c>
      <c r="B16" s="2043">
        <f>MASTER!B12</f>
        <v>0</v>
      </c>
      <c r="C16" s="2044">
        <f>MASTER!C12</f>
        <v>0</v>
      </c>
      <c r="D16" s="416"/>
    </row>
    <row r="17" spans="1:4" ht="17.100000000000001" customHeight="1">
      <c r="A17" s="1965">
        <v>6</v>
      </c>
      <c r="B17" s="2043">
        <f>MASTER!B13</f>
        <v>0</v>
      </c>
      <c r="C17" s="2044">
        <f>MASTER!C13</f>
        <v>0</v>
      </c>
      <c r="D17" s="416"/>
    </row>
    <row r="18" spans="1:4" ht="17.100000000000001" customHeight="1">
      <c r="A18" s="1965">
        <v>7</v>
      </c>
      <c r="B18" s="2043">
        <f>MASTER!B14</f>
        <v>0</v>
      </c>
      <c r="C18" s="2044">
        <f>MASTER!C14</f>
        <v>0</v>
      </c>
      <c r="D18" s="416"/>
    </row>
    <row r="19" spans="1:4" ht="17.100000000000001" customHeight="1">
      <c r="A19" s="1965">
        <v>8</v>
      </c>
      <c r="B19" s="2043">
        <f>MASTER!B15</f>
        <v>0</v>
      </c>
      <c r="C19" s="2044">
        <f>MASTER!C15</f>
        <v>0</v>
      </c>
      <c r="D19" s="416"/>
    </row>
    <row r="20" spans="1:4" ht="17.100000000000001" customHeight="1">
      <c r="A20" s="1965">
        <v>9</v>
      </c>
      <c r="B20" s="2043">
        <f>MASTER!B16</f>
        <v>0</v>
      </c>
      <c r="C20" s="2044">
        <f>MASTER!C16</f>
        <v>0</v>
      </c>
      <c r="D20" s="416"/>
    </row>
    <row r="21" spans="1:4" ht="17.100000000000001" customHeight="1">
      <c r="A21" s="1965">
        <v>10</v>
      </c>
      <c r="B21" s="2043">
        <f>MASTER!B17</f>
        <v>0</v>
      </c>
      <c r="C21" s="2044">
        <f>MASTER!C17</f>
        <v>0</v>
      </c>
      <c r="D21" s="416"/>
    </row>
    <row r="22" spans="1:4" ht="17.100000000000001" customHeight="1">
      <c r="A22" s="1965">
        <v>11</v>
      </c>
      <c r="B22" s="2043">
        <f>MASTER!B18</f>
        <v>0</v>
      </c>
      <c r="C22" s="2044">
        <f>MASTER!C18</f>
        <v>0</v>
      </c>
      <c r="D22" s="416"/>
    </row>
    <row r="23" spans="1:4" ht="17.100000000000001" customHeight="1">
      <c r="A23" s="1965">
        <v>12</v>
      </c>
      <c r="B23" s="2043">
        <f>MASTER!B19</f>
        <v>0</v>
      </c>
      <c r="C23" s="2044">
        <f>MASTER!C19</f>
        <v>0</v>
      </c>
      <c r="D23" s="416"/>
    </row>
    <row r="24" spans="1:4" ht="17.100000000000001" customHeight="1">
      <c r="A24" s="1965">
        <v>13</v>
      </c>
      <c r="B24" s="2043">
        <f>MASTER!B20</f>
        <v>0</v>
      </c>
      <c r="C24" s="2044">
        <f>MASTER!C20</f>
        <v>0</v>
      </c>
      <c r="D24" s="416"/>
    </row>
    <row r="25" spans="1:4" ht="17.100000000000001" customHeight="1">
      <c r="A25" s="1965">
        <v>14</v>
      </c>
      <c r="B25" s="2043">
        <f>MASTER!B21</f>
        <v>0</v>
      </c>
      <c r="C25" s="2044">
        <f>MASTER!C21</f>
        <v>0</v>
      </c>
      <c r="D25" s="416"/>
    </row>
    <row r="26" spans="1:4" ht="17.100000000000001" customHeight="1">
      <c r="A26" s="1965">
        <v>15</v>
      </c>
      <c r="B26" s="2043">
        <f>MASTER!B22</f>
        <v>0</v>
      </c>
      <c r="C26" s="2044">
        <f>MASTER!C22</f>
        <v>0</v>
      </c>
      <c r="D26" s="416"/>
    </row>
    <row r="27" spans="1:4" ht="17.100000000000001" customHeight="1">
      <c r="A27" s="1965">
        <v>16</v>
      </c>
      <c r="B27" s="2043">
        <f>MASTER!B23</f>
        <v>0</v>
      </c>
      <c r="C27" s="2044">
        <f>MASTER!C23</f>
        <v>0</v>
      </c>
      <c r="D27" s="416"/>
    </row>
    <row r="28" spans="1:4" ht="17.100000000000001" customHeight="1">
      <c r="A28" s="1965">
        <v>17</v>
      </c>
      <c r="B28" s="2043">
        <f>MASTER!B24</f>
        <v>0</v>
      </c>
      <c r="C28" s="2044">
        <f>MASTER!C24</f>
        <v>0</v>
      </c>
      <c r="D28" s="416"/>
    </row>
    <row r="29" spans="1:4" ht="17.100000000000001" customHeight="1">
      <c r="A29" s="1965">
        <v>18</v>
      </c>
      <c r="B29" s="2043">
        <f>MASTER!B25</f>
        <v>0</v>
      </c>
      <c r="C29" s="2044">
        <f>MASTER!C25</f>
        <v>0</v>
      </c>
      <c r="D29" s="416"/>
    </row>
    <row r="30" spans="1:4" ht="17.100000000000001" customHeight="1">
      <c r="A30" s="1965">
        <v>19</v>
      </c>
      <c r="B30" s="2043">
        <f>MASTER!B26</f>
        <v>0</v>
      </c>
      <c r="C30" s="2044">
        <f>MASTER!C26</f>
        <v>0</v>
      </c>
      <c r="D30" s="416"/>
    </row>
    <row r="31" spans="1:4" ht="17.100000000000001" customHeight="1">
      <c r="A31" s="1965">
        <v>20</v>
      </c>
      <c r="B31" s="2043">
        <f>MASTER!B27</f>
        <v>0</v>
      </c>
      <c r="C31" s="2044">
        <f>MASTER!C27</f>
        <v>0</v>
      </c>
      <c r="D31" s="416"/>
    </row>
    <row r="32" spans="1:4" ht="17.100000000000001" customHeight="1">
      <c r="A32" s="1965">
        <v>21</v>
      </c>
      <c r="B32" s="2043">
        <f>MASTER!B28</f>
        <v>0</v>
      </c>
      <c r="C32" s="2044">
        <f>MASTER!C28</f>
        <v>0</v>
      </c>
      <c r="D32" s="416"/>
    </row>
    <row r="33" spans="1:4" ht="17.100000000000001" customHeight="1">
      <c r="A33" s="1965">
        <v>22</v>
      </c>
      <c r="B33" s="2043">
        <f>MASTER!B29</f>
        <v>0</v>
      </c>
      <c r="C33" s="2044">
        <f>MASTER!C29</f>
        <v>0</v>
      </c>
      <c r="D33" s="416"/>
    </row>
    <row r="34" spans="1:4" ht="17.100000000000001" customHeight="1">
      <c r="A34" s="1965">
        <v>23</v>
      </c>
      <c r="B34" s="2043">
        <f>MASTER!B30</f>
        <v>0</v>
      </c>
      <c r="C34" s="2044">
        <f>MASTER!C30</f>
        <v>0</v>
      </c>
      <c r="D34" s="416"/>
    </row>
    <row r="35" spans="1:4" ht="17.100000000000001" customHeight="1">
      <c r="A35" s="1965">
        <v>24</v>
      </c>
      <c r="B35" s="2043">
        <f>MASTER!B31</f>
        <v>0</v>
      </c>
      <c r="C35" s="2044">
        <f>MASTER!C31</f>
        <v>0</v>
      </c>
      <c r="D35" s="416"/>
    </row>
    <row r="36" spans="1:4" ht="17.100000000000001" customHeight="1">
      <c r="A36" s="1965">
        <v>25</v>
      </c>
      <c r="B36" s="2043">
        <f>MASTER!B32</f>
        <v>0</v>
      </c>
      <c r="C36" s="2044">
        <f>MASTER!C32</f>
        <v>0</v>
      </c>
      <c r="D36" s="416"/>
    </row>
    <row r="37" spans="1:4" ht="17.100000000000001" customHeight="1">
      <c r="A37" s="1965">
        <v>26</v>
      </c>
      <c r="B37" s="2043">
        <f>MASTER!B33</f>
        <v>0</v>
      </c>
      <c r="C37" s="2044">
        <f>MASTER!C33</f>
        <v>0</v>
      </c>
      <c r="D37" s="416"/>
    </row>
    <row r="38" spans="1:4" ht="17.100000000000001" customHeight="1">
      <c r="A38" s="1965">
        <v>27</v>
      </c>
      <c r="B38" s="2043">
        <f>MASTER!B34</f>
        <v>0</v>
      </c>
      <c r="C38" s="2044">
        <f>MASTER!C34</f>
        <v>0</v>
      </c>
      <c r="D38" s="416"/>
    </row>
    <row r="39" spans="1:4" ht="17.100000000000001" customHeight="1">
      <c r="A39" s="1965">
        <v>28</v>
      </c>
      <c r="B39" s="2043">
        <f>MASTER!B35</f>
        <v>0</v>
      </c>
      <c r="C39" s="2044">
        <f>MASTER!C35</f>
        <v>0</v>
      </c>
      <c r="D39" s="416"/>
    </row>
    <row r="40" spans="1:4" ht="17.100000000000001" customHeight="1">
      <c r="A40" s="1965">
        <v>29</v>
      </c>
      <c r="B40" s="2043">
        <f>MASTER!B36</f>
        <v>0</v>
      </c>
      <c r="C40" s="2044">
        <f>MASTER!C36</f>
        <v>0</v>
      </c>
      <c r="D40" s="416"/>
    </row>
    <row r="41" spans="1:4" ht="17.100000000000001" customHeight="1">
      <c r="A41" s="1965">
        <v>30</v>
      </c>
      <c r="B41" s="2043">
        <f>MASTER!B37</f>
        <v>0</v>
      </c>
      <c r="C41" s="2044">
        <f>MASTER!C37</f>
        <v>0</v>
      </c>
      <c r="D41" s="416"/>
    </row>
    <row r="42" spans="1:4" ht="17.100000000000001" customHeight="1">
      <c r="A42" s="1965">
        <v>31</v>
      </c>
      <c r="B42" s="2043">
        <f>MASTER!B38</f>
        <v>0</v>
      </c>
      <c r="C42" s="2044">
        <f>MASTER!C38</f>
        <v>0</v>
      </c>
      <c r="D42" s="416"/>
    </row>
    <row r="43" spans="1:4" ht="17.100000000000001" customHeight="1">
      <c r="A43" s="1965">
        <v>32</v>
      </c>
      <c r="B43" s="2043">
        <f>MASTER!B39</f>
        <v>0</v>
      </c>
      <c r="C43" s="2044">
        <f>MASTER!C39</f>
        <v>0</v>
      </c>
      <c r="D43" s="416"/>
    </row>
    <row r="44" spans="1:4" ht="17.100000000000001" customHeight="1">
      <c r="A44" s="1965">
        <v>33</v>
      </c>
      <c r="B44" s="2043">
        <f>MASTER!B40</f>
        <v>0</v>
      </c>
      <c r="C44" s="2044">
        <f>MASTER!C40</f>
        <v>0</v>
      </c>
      <c r="D44" s="416"/>
    </row>
    <row r="45" spans="1:4" ht="17.100000000000001" customHeight="1">
      <c r="A45" s="1965">
        <v>34</v>
      </c>
      <c r="B45" s="2043">
        <f>MASTER!B41</f>
        <v>0</v>
      </c>
      <c r="C45" s="2044">
        <f>MASTER!C41</f>
        <v>0</v>
      </c>
      <c r="D45" s="416"/>
    </row>
    <row r="46" spans="1:4" ht="17.100000000000001" customHeight="1">
      <c r="A46" s="1965">
        <v>35</v>
      </c>
      <c r="B46" s="2043">
        <f>MASTER!B42</f>
        <v>0</v>
      </c>
      <c r="C46" s="2044">
        <f>MASTER!C42</f>
        <v>0</v>
      </c>
      <c r="D46" s="416"/>
    </row>
  </sheetData>
  <sheetProtection sheet="1" formatCells="0" formatColumns="0" formatRows="0" insertColumns="0" insertRows="0" insertHyperlinks="0" deleteColumns="0" deleteRows="0" selectLockedCells="1" sort="0" autoFilter="0" pivotTables="0"/>
  <mergeCells count="9">
    <mergeCell ref="C8:D8"/>
    <mergeCell ref="C9:D9"/>
    <mergeCell ref="C10:D10"/>
    <mergeCell ref="A1:D1"/>
    <mergeCell ref="A2:D2"/>
    <mergeCell ref="A3:D3"/>
    <mergeCell ref="A5:D5"/>
    <mergeCell ref="A6:D6"/>
    <mergeCell ref="A4:C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29.xml><?xml version="1.0" encoding="utf-8"?>
<worksheet xmlns="http://schemas.openxmlformats.org/spreadsheetml/2006/main" xmlns:r="http://schemas.openxmlformats.org/officeDocument/2006/relationships">
  <sheetPr codeName="Sheet37">
    <tabColor rgb="FF00B050"/>
  </sheetPr>
  <dimension ref="A1:K29"/>
  <sheetViews>
    <sheetView workbookViewId="0">
      <selection activeCell="A3" sqref="A3:K3"/>
    </sheetView>
  </sheetViews>
  <sheetFormatPr defaultRowHeight="12.75"/>
  <cols>
    <col min="1" max="1" width="10.42578125" customWidth="1"/>
    <col min="2" max="2" width="22" customWidth="1"/>
    <col min="3" max="3" width="9.5703125" customWidth="1"/>
    <col min="4" max="4" width="6.85546875" customWidth="1"/>
    <col min="5" max="5" width="9.140625" customWidth="1"/>
    <col min="6" max="6" width="3.85546875" customWidth="1"/>
    <col min="7" max="7" width="6.7109375" customWidth="1"/>
    <col min="8" max="8" width="6.85546875" customWidth="1"/>
    <col min="9" max="9" width="8.140625" customWidth="1"/>
    <col min="10" max="10" width="8.28515625" customWidth="1"/>
    <col min="11" max="11" width="8.7109375" customWidth="1"/>
  </cols>
  <sheetData>
    <row r="1" spans="1:11" ht="15">
      <c r="A1" s="3356" t="s">
        <v>30</v>
      </c>
      <c r="B1" s="3356"/>
      <c r="C1" s="3356"/>
      <c r="D1" s="3356"/>
      <c r="E1" s="3356"/>
      <c r="F1" s="3356"/>
      <c r="G1" s="3356"/>
      <c r="H1" s="3356"/>
      <c r="I1" s="3356"/>
      <c r="J1" s="3356"/>
      <c r="K1" s="3356"/>
    </row>
    <row r="2" spans="1:11" ht="15.75">
      <c r="A2" s="3357" t="str">
        <f>MASTER!C1</f>
        <v>ftyk f'k{kk vf/kdkjh</v>
      </c>
      <c r="B2" s="3357"/>
      <c r="C2" s="3357"/>
      <c r="D2" s="3357"/>
      <c r="E2" s="3357"/>
      <c r="F2" s="3357"/>
      <c r="G2" s="3357"/>
      <c r="H2" s="3357"/>
      <c r="I2" s="3357"/>
      <c r="J2" s="3357"/>
      <c r="K2" s="3357"/>
    </row>
    <row r="3" spans="1:11" ht="25.5">
      <c r="A3" s="3358" t="s">
        <v>4489</v>
      </c>
      <c r="B3" s="3358"/>
      <c r="C3" s="3358"/>
      <c r="D3" s="3358"/>
      <c r="E3" s="3358"/>
      <c r="F3" s="3358"/>
      <c r="G3" s="3358"/>
      <c r="H3" s="3358"/>
      <c r="I3" s="3358"/>
      <c r="J3" s="3358"/>
      <c r="K3" s="3358"/>
    </row>
    <row r="4" spans="1:11" ht="18.75">
      <c r="A4" s="3359" t="s">
        <v>723</v>
      </c>
      <c r="B4" s="3359" t="s">
        <v>724</v>
      </c>
      <c r="C4" s="3360" t="s">
        <v>725</v>
      </c>
      <c r="D4" s="3360"/>
      <c r="E4" s="3360"/>
      <c r="F4" s="3360"/>
      <c r="G4" s="3360"/>
      <c r="H4" s="3360"/>
      <c r="I4" s="191"/>
      <c r="J4" s="3361" t="s">
        <v>726</v>
      </c>
      <c r="K4" s="3361" t="s">
        <v>727</v>
      </c>
    </row>
    <row r="5" spans="1:11" ht="49.5" customHeight="1">
      <c r="A5" s="3359"/>
      <c r="B5" s="3359"/>
      <c r="C5" s="192" t="s">
        <v>728</v>
      </c>
      <c r="D5" s="193" t="s">
        <v>729</v>
      </c>
      <c r="E5" s="192" t="s">
        <v>730</v>
      </c>
      <c r="F5" s="194" t="s">
        <v>731</v>
      </c>
      <c r="G5" s="464" t="s">
        <v>1642</v>
      </c>
      <c r="H5" s="195" t="s">
        <v>1643</v>
      </c>
      <c r="I5" s="196" t="s">
        <v>38</v>
      </c>
      <c r="J5" s="3361"/>
      <c r="K5" s="3361"/>
    </row>
    <row r="6" spans="1:11" ht="26.25">
      <c r="A6" s="3362" t="s">
        <v>732</v>
      </c>
      <c r="B6" s="197" t="s">
        <v>733</v>
      </c>
      <c r="C6" s="198">
        <v>300</v>
      </c>
      <c r="D6" s="198">
        <v>0</v>
      </c>
      <c r="E6" s="198">
        <v>100</v>
      </c>
      <c r="F6" s="198">
        <v>5</v>
      </c>
      <c r="G6" s="198">
        <v>0</v>
      </c>
      <c r="H6" s="683">
        <v>30</v>
      </c>
      <c r="I6" s="198">
        <f>C6+D6+E6+F6+G6+H6</f>
        <v>435</v>
      </c>
      <c r="J6" s="683">
        <v>0</v>
      </c>
      <c r="K6" s="198">
        <f>I6+J6</f>
        <v>435</v>
      </c>
    </row>
    <row r="7" spans="1:11" ht="26.25">
      <c r="A7" s="3362"/>
      <c r="B7" s="197" t="s">
        <v>734</v>
      </c>
      <c r="C7" s="198">
        <v>300</v>
      </c>
      <c r="D7" s="198">
        <v>0</v>
      </c>
      <c r="E7" s="198">
        <v>100</v>
      </c>
      <c r="F7" s="198">
        <v>5</v>
      </c>
      <c r="G7" s="198">
        <v>0</v>
      </c>
      <c r="H7" s="683">
        <f>H6</f>
        <v>30</v>
      </c>
      <c r="I7" s="198">
        <f t="shared" ref="I7:I21" si="0">C7+D7+E7+F7+G7+H7</f>
        <v>435</v>
      </c>
      <c r="J7" s="683">
        <v>0</v>
      </c>
      <c r="K7" s="198">
        <f t="shared" ref="K7:K21" si="1">I7+J7</f>
        <v>435</v>
      </c>
    </row>
    <row r="8" spans="1:11" ht="26.25">
      <c r="A8" s="3362"/>
      <c r="B8" s="197" t="s">
        <v>735</v>
      </c>
      <c r="C8" s="198">
        <v>150</v>
      </c>
      <c r="D8" s="198">
        <v>0</v>
      </c>
      <c r="E8" s="198">
        <v>100</v>
      </c>
      <c r="F8" s="198">
        <v>5</v>
      </c>
      <c r="G8" s="198">
        <v>0</v>
      </c>
      <c r="H8" s="683">
        <f>H7</f>
        <v>30</v>
      </c>
      <c r="I8" s="198">
        <f t="shared" si="0"/>
        <v>285</v>
      </c>
      <c r="J8" s="683">
        <v>0</v>
      </c>
      <c r="K8" s="198">
        <f t="shared" si="1"/>
        <v>285</v>
      </c>
    </row>
    <row r="9" spans="1:11" ht="26.25">
      <c r="A9" s="3362"/>
      <c r="B9" s="197" t="s">
        <v>736</v>
      </c>
      <c r="C9" s="198">
        <v>150</v>
      </c>
      <c r="D9" s="198">
        <v>0</v>
      </c>
      <c r="E9" s="198">
        <v>100</v>
      </c>
      <c r="F9" s="198">
        <v>5</v>
      </c>
      <c r="G9" s="198">
        <v>0</v>
      </c>
      <c r="H9" s="683">
        <f t="shared" ref="H9:H20" si="2">H8</f>
        <v>30</v>
      </c>
      <c r="I9" s="198">
        <f t="shared" si="0"/>
        <v>285</v>
      </c>
      <c r="J9" s="683">
        <v>0</v>
      </c>
      <c r="K9" s="198">
        <f t="shared" si="1"/>
        <v>285</v>
      </c>
    </row>
    <row r="10" spans="1:11" ht="26.25">
      <c r="A10" s="3363" t="s">
        <v>737</v>
      </c>
      <c r="B10" s="197" t="s">
        <v>733</v>
      </c>
      <c r="C10" s="198">
        <v>300</v>
      </c>
      <c r="D10" s="198">
        <v>0</v>
      </c>
      <c r="E10" s="198">
        <v>0</v>
      </c>
      <c r="F10" s="198">
        <v>5</v>
      </c>
      <c r="G10" s="198">
        <v>0</v>
      </c>
      <c r="H10" s="683">
        <f t="shared" si="2"/>
        <v>30</v>
      </c>
      <c r="I10" s="198">
        <f t="shared" si="0"/>
        <v>335</v>
      </c>
      <c r="J10" s="683">
        <v>0</v>
      </c>
      <c r="K10" s="198">
        <f t="shared" si="1"/>
        <v>335</v>
      </c>
    </row>
    <row r="11" spans="1:11" ht="26.25">
      <c r="A11" s="3363"/>
      <c r="B11" s="197" t="s">
        <v>734</v>
      </c>
      <c r="C11" s="198">
        <v>300</v>
      </c>
      <c r="D11" s="198">
        <v>0</v>
      </c>
      <c r="E11" s="198">
        <v>0</v>
      </c>
      <c r="F11" s="198">
        <v>5</v>
      </c>
      <c r="G11" s="198">
        <v>0</v>
      </c>
      <c r="H11" s="683">
        <f t="shared" si="2"/>
        <v>30</v>
      </c>
      <c r="I11" s="198">
        <f t="shared" si="0"/>
        <v>335</v>
      </c>
      <c r="J11" s="683">
        <v>0</v>
      </c>
      <c r="K11" s="198">
        <f t="shared" si="1"/>
        <v>335</v>
      </c>
    </row>
    <row r="12" spans="1:11" ht="26.25">
      <c r="A12" s="3363"/>
      <c r="B12" s="197" t="s">
        <v>735</v>
      </c>
      <c r="C12" s="198">
        <v>150</v>
      </c>
      <c r="D12" s="198">
        <v>0</v>
      </c>
      <c r="E12" s="198">
        <v>0</v>
      </c>
      <c r="F12" s="198">
        <v>5</v>
      </c>
      <c r="G12" s="198">
        <v>0</v>
      </c>
      <c r="H12" s="683">
        <f t="shared" si="2"/>
        <v>30</v>
      </c>
      <c r="I12" s="198">
        <f t="shared" si="0"/>
        <v>185</v>
      </c>
      <c r="J12" s="683">
        <v>0</v>
      </c>
      <c r="K12" s="198">
        <f t="shared" si="1"/>
        <v>185</v>
      </c>
    </row>
    <row r="13" spans="1:11" ht="26.25">
      <c r="A13" s="3363"/>
      <c r="B13" s="197" t="s">
        <v>736</v>
      </c>
      <c r="C13" s="198">
        <v>150</v>
      </c>
      <c r="D13" s="198">
        <v>0</v>
      </c>
      <c r="E13" s="198">
        <v>0</v>
      </c>
      <c r="F13" s="198">
        <v>5</v>
      </c>
      <c r="G13" s="198">
        <v>0</v>
      </c>
      <c r="H13" s="683">
        <f t="shared" si="2"/>
        <v>30</v>
      </c>
      <c r="I13" s="198">
        <f t="shared" si="0"/>
        <v>185</v>
      </c>
      <c r="J13" s="683">
        <v>0</v>
      </c>
      <c r="K13" s="198">
        <f t="shared" si="1"/>
        <v>185</v>
      </c>
    </row>
    <row r="14" spans="1:11" ht="26.25">
      <c r="A14" s="3362" t="s">
        <v>738</v>
      </c>
      <c r="B14" s="197" t="s">
        <v>733</v>
      </c>
      <c r="C14" s="198">
        <v>300</v>
      </c>
      <c r="D14" s="198">
        <v>0</v>
      </c>
      <c r="E14" s="198">
        <v>100</v>
      </c>
      <c r="F14" s="198">
        <v>5</v>
      </c>
      <c r="G14" s="198">
        <v>0</v>
      </c>
      <c r="H14" s="683">
        <f t="shared" si="2"/>
        <v>30</v>
      </c>
      <c r="I14" s="198">
        <f>C14+D14+E14+F14+G14+H14</f>
        <v>435</v>
      </c>
      <c r="J14" s="683">
        <v>0</v>
      </c>
      <c r="K14" s="198">
        <f>I14+J14</f>
        <v>435</v>
      </c>
    </row>
    <row r="15" spans="1:11" ht="26.25">
      <c r="A15" s="3362"/>
      <c r="B15" s="197" t="s">
        <v>734</v>
      </c>
      <c r="C15" s="198">
        <v>300</v>
      </c>
      <c r="D15" s="198">
        <v>0</v>
      </c>
      <c r="E15" s="198">
        <v>100</v>
      </c>
      <c r="F15" s="198">
        <v>5</v>
      </c>
      <c r="G15" s="198">
        <v>0</v>
      </c>
      <c r="H15" s="683">
        <f t="shared" si="2"/>
        <v>30</v>
      </c>
      <c r="I15" s="198">
        <f>C15+D15+E15+F15+G15+H15</f>
        <v>435</v>
      </c>
      <c r="J15" s="683">
        <v>0</v>
      </c>
      <c r="K15" s="198">
        <f>I15+J15</f>
        <v>435</v>
      </c>
    </row>
    <row r="16" spans="1:11" ht="26.25">
      <c r="A16" s="3362"/>
      <c r="B16" s="197" t="s">
        <v>735</v>
      </c>
      <c r="C16" s="198">
        <v>150</v>
      </c>
      <c r="D16" s="198">
        <v>0</v>
      </c>
      <c r="E16" s="198">
        <v>100</v>
      </c>
      <c r="F16" s="198">
        <v>5</v>
      </c>
      <c r="G16" s="198">
        <v>0</v>
      </c>
      <c r="H16" s="683">
        <f t="shared" si="2"/>
        <v>30</v>
      </c>
      <c r="I16" s="198">
        <f>C16+D16+E16+F16+G16+H16</f>
        <v>285</v>
      </c>
      <c r="J16" s="683">
        <v>0</v>
      </c>
      <c r="K16" s="198">
        <f>I16+J16</f>
        <v>285</v>
      </c>
    </row>
    <row r="17" spans="1:11" ht="26.25">
      <c r="A17" s="3362"/>
      <c r="B17" s="197" t="s">
        <v>736</v>
      </c>
      <c r="C17" s="198">
        <v>150</v>
      </c>
      <c r="D17" s="198">
        <v>0</v>
      </c>
      <c r="E17" s="198">
        <v>100</v>
      </c>
      <c r="F17" s="198">
        <v>5</v>
      </c>
      <c r="G17" s="198">
        <v>0</v>
      </c>
      <c r="H17" s="683">
        <f t="shared" si="2"/>
        <v>30</v>
      </c>
      <c r="I17" s="198">
        <f>C17+D17+E17+F17+G17+H17</f>
        <v>285</v>
      </c>
      <c r="J17" s="683">
        <v>0</v>
      </c>
      <c r="K17" s="198">
        <f>I17+J17</f>
        <v>285</v>
      </c>
    </row>
    <row r="18" spans="1:11" ht="26.25">
      <c r="A18" s="3363" t="s">
        <v>739</v>
      </c>
      <c r="B18" s="197" t="s">
        <v>733</v>
      </c>
      <c r="C18" s="198">
        <v>200</v>
      </c>
      <c r="D18" s="198">
        <v>50</v>
      </c>
      <c r="E18" s="198">
        <v>0</v>
      </c>
      <c r="F18" s="198">
        <v>5</v>
      </c>
      <c r="G18" s="198">
        <v>0</v>
      </c>
      <c r="H18" s="683">
        <f t="shared" si="2"/>
        <v>30</v>
      </c>
      <c r="I18" s="198">
        <f t="shared" si="0"/>
        <v>285</v>
      </c>
      <c r="J18" s="683">
        <v>0</v>
      </c>
      <c r="K18" s="198">
        <f t="shared" si="1"/>
        <v>285</v>
      </c>
    </row>
    <row r="19" spans="1:11" ht="26.25">
      <c r="A19" s="3363"/>
      <c r="B19" s="197" t="s">
        <v>734</v>
      </c>
      <c r="C19" s="198">
        <v>200</v>
      </c>
      <c r="D19" s="198">
        <v>50</v>
      </c>
      <c r="E19" s="198">
        <v>0</v>
      </c>
      <c r="F19" s="198">
        <v>5</v>
      </c>
      <c r="G19" s="198">
        <v>0</v>
      </c>
      <c r="H19" s="683">
        <f t="shared" si="2"/>
        <v>30</v>
      </c>
      <c r="I19" s="198">
        <f t="shared" si="0"/>
        <v>285</v>
      </c>
      <c r="J19" s="683">
        <v>0</v>
      </c>
      <c r="K19" s="198">
        <f t="shared" si="1"/>
        <v>285</v>
      </c>
    </row>
    <row r="20" spans="1:11" ht="26.25">
      <c r="A20" s="3363"/>
      <c r="B20" s="197" t="s">
        <v>735</v>
      </c>
      <c r="C20" s="198">
        <v>100</v>
      </c>
      <c r="D20" s="198">
        <v>50</v>
      </c>
      <c r="E20" s="198">
        <v>0</v>
      </c>
      <c r="F20" s="198">
        <v>5</v>
      </c>
      <c r="G20" s="198">
        <v>0</v>
      </c>
      <c r="H20" s="683">
        <f t="shared" si="2"/>
        <v>30</v>
      </c>
      <c r="I20" s="198">
        <f t="shared" si="0"/>
        <v>185</v>
      </c>
      <c r="J20" s="683">
        <v>0</v>
      </c>
      <c r="K20" s="198">
        <f t="shared" si="1"/>
        <v>185</v>
      </c>
    </row>
    <row r="21" spans="1:11" ht="26.25">
      <c r="A21" s="3363"/>
      <c r="B21" s="197" t="s">
        <v>736</v>
      </c>
      <c r="C21" s="198">
        <v>100</v>
      </c>
      <c r="D21" s="198">
        <v>50</v>
      </c>
      <c r="E21" s="198">
        <v>0</v>
      </c>
      <c r="F21" s="198">
        <v>5</v>
      </c>
      <c r="G21" s="198">
        <v>0</v>
      </c>
      <c r="H21" s="683">
        <f>H20</f>
        <v>30</v>
      </c>
      <c r="I21" s="198">
        <f t="shared" si="0"/>
        <v>185</v>
      </c>
      <c r="J21" s="683">
        <v>0</v>
      </c>
      <c r="K21" s="198">
        <f t="shared" si="1"/>
        <v>185</v>
      </c>
    </row>
    <row r="22" spans="1:11" ht="26.25">
      <c r="A22" s="3364" t="s">
        <v>740</v>
      </c>
      <c r="B22" s="3364"/>
      <c r="C22" s="3364"/>
      <c r="D22" s="3364"/>
      <c r="E22" s="3364"/>
      <c r="F22" s="3364"/>
      <c r="G22" s="3364"/>
      <c r="H22" s="3364"/>
      <c r="I22" s="3364"/>
      <c r="J22" s="3364"/>
      <c r="K22" s="3364"/>
    </row>
    <row r="23" spans="1:11" ht="57.75" customHeight="1">
      <c r="A23" s="3351" t="s">
        <v>4141</v>
      </c>
      <c r="B23" s="3351"/>
      <c r="C23" s="3351"/>
      <c r="D23" s="3351"/>
      <c r="E23" s="3351"/>
      <c r="F23" s="3351"/>
      <c r="G23" s="3351"/>
      <c r="H23" s="3351"/>
      <c r="I23" s="3351"/>
      <c r="J23" s="3351"/>
      <c r="K23" s="3351"/>
    </row>
    <row r="24" spans="1:11" ht="82.5" customHeight="1">
      <c r="A24" s="3355" t="s">
        <v>741</v>
      </c>
      <c r="B24" s="3355"/>
      <c r="C24" s="3355"/>
      <c r="D24" s="3355"/>
      <c r="E24" s="3355"/>
      <c r="F24" s="3355"/>
      <c r="G24" s="3355"/>
      <c r="H24" s="3355"/>
      <c r="I24" s="3355"/>
      <c r="J24" s="3355"/>
      <c r="K24" s="3355"/>
    </row>
    <row r="25" spans="1:11" ht="15.75">
      <c r="A25" s="199"/>
      <c r="B25" s="199"/>
      <c r="C25" s="199"/>
      <c r="D25" s="199"/>
      <c r="E25" s="199"/>
      <c r="F25" s="199"/>
      <c r="G25" s="3352" t="s">
        <v>1644</v>
      </c>
      <c r="H25" s="3352"/>
      <c r="I25" s="3352"/>
      <c r="J25" s="3352"/>
      <c r="K25" s="199"/>
    </row>
    <row r="26" spans="1:11" ht="15.75">
      <c r="A26" s="200"/>
      <c r="B26" s="200"/>
      <c r="C26" s="200"/>
      <c r="D26" s="200"/>
      <c r="E26" s="200"/>
      <c r="F26" s="200"/>
      <c r="G26" s="200"/>
      <c r="H26" s="200"/>
      <c r="I26" s="200"/>
      <c r="J26" s="200"/>
      <c r="K26" s="200"/>
    </row>
    <row r="27" spans="1:11" ht="15.75">
      <c r="A27" s="201" t="s">
        <v>742</v>
      </c>
      <c r="B27" s="201"/>
      <c r="C27" s="202"/>
      <c r="D27" s="201"/>
      <c r="E27" s="201"/>
      <c r="F27" s="201"/>
      <c r="G27" s="3353" t="str">
        <f>MASTER!C2</f>
        <v>iz/kkukpk;Z</v>
      </c>
      <c r="H27" s="3353"/>
      <c r="I27" s="3353"/>
      <c r="J27" s="3353"/>
      <c r="K27" s="201"/>
    </row>
    <row r="28" spans="1:11" ht="15.75">
      <c r="A28" s="199" t="s">
        <v>1645</v>
      </c>
      <c r="B28" s="684">
        <v>45098</v>
      </c>
      <c r="C28" s="199"/>
      <c r="D28" s="199"/>
      <c r="E28" s="199"/>
      <c r="F28" s="199"/>
      <c r="G28" s="3354" t="str">
        <f>MASTER!C3</f>
        <v xml:space="preserve">ftyk </v>
      </c>
      <c r="H28" s="3354"/>
      <c r="I28" s="3354"/>
      <c r="J28" s="3354"/>
      <c r="K28" s="199"/>
    </row>
    <row r="29" spans="1:11" ht="15.75">
      <c r="G29" s="3353" t="str">
        <f>MASTER!C4</f>
        <v>jkt ¼ jktLFkku ½</v>
      </c>
      <c r="H29" s="3353"/>
      <c r="I29" s="3353"/>
      <c r="J29" s="3353"/>
    </row>
  </sheetData>
  <sheetProtection password="A581" sheet="1" objects="1" scenarios="1" selectLockedCells="1"/>
  <mergeCells count="19">
    <mergeCell ref="A6:A9"/>
    <mergeCell ref="A10:A13"/>
    <mergeCell ref="A14:A17"/>
    <mergeCell ref="A18:A21"/>
    <mergeCell ref="A22:K22"/>
    <mergeCell ref="A1:K1"/>
    <mergeCell ref="A2:K2"/>
    <mergeCell ref="A3:K3"/>
    <mergeCell ref="A4:A5"/>
    <mergeCell ref="B4:B5"/>
    <mergeCell ref="C4:H4"/>
    <mergeCell ref="J4:J5"/>
    <mergeCell ref="K4:K5"/>
    <mergeCell ref="A23:K23"/>
    <mergeCell ref="G25:J25"/>
    <mergeCell ref="G27:J27"/>
    <mergeCell ref="G28:J28"/>
    <mergeCell ref="G29:J29"/>
    <mergeCell ref="A24:K24"/>
  </mergeCells>
  <printOptions horizontalCentered="1"/>
  <pageMargins left="0.25" right="0.25" top="0.36" bottom="0.53" header="0.3" footer="0.3"/>
  <pageSetup paperSize="9" orientation="portrait" r:id="rId1"/>
  <headerFooter alignWithMargins="0">
    <oddFooter>&amp;Lwww.rajsevak.com</oddFooter>
  </headerFooter>
  <drawing r:id="rId2"/>
</worksheet>
</file>

<file path=xl/worksheets/sheet13.xml><?xml version="1.0" encoding="utf-8"?>
<worksheet xmlns="http://schemas.openxmlformats.org/spreadsheetml/2006/main" xmlns:r="http://schemas.openxmlformats.org/officeDocument/2006/relationships">
  <sheetPr>
    <tabColor rgb="FF00B050"/>
  </sheetPr>
  <dimension ref="A1:S68"/>
  <sheetViews>
    <sheetView workbookViewId="0">
      <selection activeCell="B12" sqref="B12:N12"/>
    </sheetView>
  </sheetViews>
  <sheetFormatPr defaultColWidth="9.140625" defaultRowHeight="14.25"/>
  <cols>
    <col min="1" max="1" width="8.42578125" style="5" customWidth="1"/>
    <col min="2" max="2" width="25.140625" style="5" customWidth="1"/>
    <col min="3" max="3" width="15.85546875" style="5" customWidth="1"/>
    <col min="4" max="4" width="10.140625" style="5" customWidth="1"/>
    <col min="5" max="5" width="8.140625" style="5" customWidth="1"/>
    <col min="6" max="6" width="11.140625" style="5" customWidth="1"/>
    <col min="7" max="7" width="9.140625" style="5" customWidth="1"/>
    <col min="8" max="8" width="8.7109375" style="5" customWidth="1"/>
    <col min="9" max="9" width="13.140625" style="5" customWidth="1"/>
    <col min="10" max="10" width="10.42578125" style="5" customWidth="1"/>
    <col min="11" max="11" width="7.140625" style="5" customWidth="1"/>
    <col min="12" max="12" width="8.5703125" style="5" customWidth="1"/>
    <col min="13" max="13" width="7.140625" style="5" customWidth="1"/>
    <col min="14" max="14" width="7.5703125" style="5" customWidth="1"/>
    <col min="15" max="15" width="5.140625" style="5" customWidth="1"/>
    <col min="16" max="16" width="4.5703125" style="5" customWidth="1"/>
    <col min="17" max="17" width="6.42578125" style="5" customWidth="1"/>
    <col min="18" max="18" width="5.28515625" style="5" customWidth="1"/>
    <col min="19" max="19" width="7.28515625" style="5" customWidth="1"/>
    <col min="20" max="20" width="7.85546875" style="5" customWidth="1"/>
    <col min="21" max="21" width="8.140625" style="5" customWidth="1"/>
    <col min="22" max="22" width="8.5703125" style="5" customWidth="1"/>
    <col min="23" max="16384" width="9.140625" style="5"/>
  </cols>
  <sheetData>
    <row r="1" spans="1:19" ht="51.75" customHeight="1">
      <c r="A1" s="2222" t="s">
        <v>3814</v>
      </c>
      <c r="B1" s="2223"/>
      <c r="C1" s="2223"/>
      <c r="D1" s="2223"/>
      <c r="E1" s="2223"/>
      <c r="F1" s="2223"/>
      <c r="G1" s="2223"/>
      <c r="H1" s="2223"/>
      <c r="I1" s="2223"/>
      <c r="J1" s="2223"/>
      <c r="K1" s="2223"/>
      <c r="L1" s="2223"/>
      <c r="M1" s="2211" t="s">
        <v>3811</v>
      </c>
      <c r="N1" s="2212"/>
      <c r="Q1" s="1451" t="s">
        <v>1814</v>
      </c>
      <c r="R1" s="1451" t="s">
        <v>1814</v>
      </c>
      <c r="S1" s="1451" t="s">
        <v>1814</v>
      </c>
    </row>
    <row r="2" spans="1:19" ht="33" customHeight="1">
      <c r="A2" s="2224" t="str">
        <f>MASTER!C1</f>
        <v>ftyk f'k{kk vf/kdkjh</v>
      </c>
      <c r="B2" s="2225"/>
      <c r="C2" s="2225"/>
      <c r="D2" s="2225"/>
      <c r="E2" s="2225"/>
      <c r="F2" s="2225"/>
      <c r="G2" s="2225"/>
      <c r="H2" s="2225"/>
      <c r="I2" s="2225"/>
      <c r="J2" s="2225"/>
      <c r="K2" s="2225"/>
      <c r="L2" s="2263"/>
      <c r="M2" s="2213" t="s">
        <v>3813</v>
      </c>
      <c r="N2" s="2213"/>
    </row>
    <row r="3" spans="1:19" ht="18.75">
      <c r="A3" s="2257" t="s">
        <v>3812</v>
      </c>
      <c r="B3" s="2257"/>
      <c r="C3" s="2257"/>
      <c r="D3" s="2257"/>
      <c r="E3" s="2257"/>
      <c r="F3" s="2257"/>
      <c r="G3" s="2257"/>
      <c r="H3" s="2257"/>
      <c r="I3" s="2257"/>
      <c r="J3" s="2257"/>
      <c r="K3" s="2257"/>
      <c r="L3" s="2257"/>
      <c r="M3" s="2257"/>
      <c r="N3" s="2257"/>
      <c r="O3" s="2257"/>
      <c r="P3" s="2257"/>
    </row>
    <row r="4" spans="1:19" ht="21" thickBot="1">
      <c r="A4" s="2258" t="s">
        <v>3859</v>
      </c>
      <c r="B4" s="2258"/>
      <c r="C4" s="2258"/>
      <c r="D4" s="2258"/>
      <c r="E4" s="2258"/>
      <c r="F4" s="2258"/>
      <c r="G4" s="2258"/>
      <c r="H4" s="2258"/>
      <c r="I4" s="2258"/>
      <c r="J4" s="2258"/>
      <c r="K4" s="2258"/>
      <c r="L4" s="2258"/>
      <c r="M4" s="2258"/>
      <c r="N4" s="2258"/>
      <c r="O4" s="2258"/>
      <c r="P4" s="2258"/>
    </row>
    <row r="5" spans="1:19" ht="15.75">
      <c r="A5" s="1495">
        <v>1</v>
      </c>
      <c r="B5" s="2259" t="s">
        <v>3697</v>
      </c>
      <c r="C5" s="2260"/>
      <c r="D5" s="2261" t="s">
        <v>3808</v>
      </c>
      <c r="E5" s="2261"/>
      <c r="F5" s="2261"/>
      <c r="G5" s="2261"/>
      <c r="H5" s="2261"/>
      <c r="I5" s="2261"/>
      <c r="J5" s="1496" t="s">
        <v>3698</v>
      </c>
      <c r="K5" s="2262" t="s">
        <v>3809</v>
      </c>
      <c r="L5" s="2262"/>
      <c r="M5" s="2262"/>
      <c r="N5" s="1497" t="s">
        <v>3860</v>
      </c>
      <c r="O5" s="2270" t="s">
        <v>3810</v>
      </c>
      <c r="P5" s="2271"/>
    </row>
    <row r="6" spans="1:19" ht="15.75">
      <c r="A6" s="1498">
        <v>2</v>
      </c>
      <c r="B6" s="2272" t="s">
        <v>3861</v>
      </c>
      <c r="C6" s="2272"/>
      <c r="D6" s="2269"/>
      <c r="E6" s="2269"/>
      <c r="F6" s="2269"/>
      <c r="G6" s="2269"/>
      <c r="H6" s="2269"/>
      <c r="I6" s="2269"/>
      <c r="J6" s="2272"/>
      <c r="K6" s="2269"/>
      <c r="L6" s="2269"/>
      <c r="M6" s="2269"/>
      <c r="N6" s="2272"/>
      <c r="O6" s="1499" t="s">
        <v>3700</v>
      </c>
      <c r="P6" s="1500">
        <v>754242</v>
      </c>
    </row>
    <row r="7" spans="1:19" ht="15.75">
      <c r="A7" s="1498">
        <v>3</v>
      </c>
      <c r="B7" s="2269" t="s">
        <v>3862</v>
      </c>
      <c r="C7" s="2269"/>
      <c r="D7" s="2269"/>
      <c r="E7" s="2269"/>
      <c r="F7" s="2269"/>
      <c r="G7" s="2269"/>
      <c r="H7" s="2269"/>
      <c r="I7" s="2269"/>
      <c r="J7" s="2269"/>
      <c r="K7" s="2269"/>
      <c r="L7" s="2269"/>
      <c r="M7" s="2269"/>
      <c r="N7" s="2269"/>
      <c r="O7" s="1499" t="s">
        <v>3700</v>
      </c>
      <c r="P7" s="1501">
        <v>0</v>
      </c>
    </row>
    <row r="8" spans="1:19" ht="15.75">
      <c r="A8" s="1498">
        <v>4</v>
      </c>
      <c r="B8" s="2273" t="s">
        <v>3702</v>
      </c>
      <c r="C8" s="2273"/>
      <c r="D8" s="2273"/>
      <c r="E8" s="2273"/>
      <c r="F8" s="2273"/>
      <c r="G8" s="2273"/>
      <c r="H8" s="2273"/>
      <c r="I8" s="2273"/>
      <c r="J8" s="2273"/>
      <c r="K8" s="2273"/>
      <c r="L8" s="2273"/>
      <c r="M8" s="2273"/>
      <c r="N8" s="2273"/>
      <c r="O8" s="1499" t="s">
        <v>3700</v>
      </c>
      <c r="P8" s="1501">
        <v>754242</v>
      </c>
    </row>
    <row r="9" spans="1:19" ht="15.75">
      <c r="A9" s="2274">
        <v>5</v>
      </c>
      <c r="B9" s="2264" t="s">
        <v>3863</v>
      </c>
      <c r="C9" s="2265"/>
      <c r="D9" s="2265"/>
      <c r="E9" s="2265"/>
      <c r="F9" s="2265"/>
      <c r="G9" s="2265"/>
      <c r="H9" s="2265"/>
      <c r="I9" s="2265"/>
      <c r="J9" s="2265"/>
      <c r="K9" s="2265"/>
      <c r="L9" s="2266">
        <v>0</v>
      </c>
      <c r="M9" s="2266"/>
      <c r="N9" s="2266"/>
      <c r="O9" s="2277"/>
      <c r="P9" s="2278"/>
    </row>
    <row r="10" spans="1:19" ht="15.75">
      <c r="A10" s="2275"/>
      <c r="B10" s="2264" t="s">
        <v>3864</v>
      </c>
      <c r="C10" s="2265"/>
      <c r="D10" s="2265"/>
      <c r="E10" s="2265"/>
      <c r="F10" s="2265"/>
      <c r="G10" s="2265"/>
      <c r="H10" s="2265"/>
      <c r="I10" s="2265"/>
      <c r="J10" s="2265"/>
      <c r="K10" s="2265"/>
      <c r="L10" s="2266">
        <v>0</v>
      </c>
      <c r="M10" s="2266"/>
      <c r="N10" s="2266"/>
      <c r="O10" s="2279"/>
      <c r="P10" s="2280"/>
    </row>
    <row r="11" spans="1:19" ht="15.75">
      <c r="A11" s="2276"/>
      <c r="B11" s="2264" t="s">
        <v>3865</v>
      </c>
      <c r="C11" s="2265"/>
      <c r="D11" s="2265"/>
      <c r="E11" s="2265"/>
      <c r="F11" s="2265"/>
      <c r="G11" s="2265"/>
      <c r="H11" s="2265"/>
      <c r="I11" s="2265"/>
      <c r="J11" s="2265"/>
      <c r="K11" s="2265"/>
      <c r="L11" s="2266">
        <v>50000</v>
      </c>
      <c r="M11" s="2266"/>
      <c r="N11" s="2266"/>
      <c r="O11" s="1499" t="s">
        <v>3700</v>
      </c>
      <c r="P11" s="1501">
        <v>50000</v>
      </c>
    </row>
    <row r="12" spans="1:19" ht="15.75">
      <c r="A12" s="1498">
        <v>6</v>
      </c>
      <c r="B12" s="2267" t="s">
        <v>3706</v>
      </c>
      <c r="C12" s="2267"/>
      <c r="D12" s="2267"/>
      <c r="E12" s="2267"/>
      <c r="F12" s="2267"/>
      <c r="G12" s="2267"/>
      <c r="H12" s="2267"/>
      <c r="I12" s="2267"/>
      <c r="J12" s="2267"/>
      <c r="K12" s="2267"/>
      <c r="L12" s="2267"/>
      <c r="M12" s="2267"/>
      <c r="N12" s="2267"/>
      <c r="O12" s="1499" t="s">
        <v>3700</v>
      </c>
      <c r="P12" s="1501">
        <v>704242</v>
      </c>
    </row>
    <row r="13" spans="1:19" ht="15.75">
      <c r="A13" s="2268">
        <v>7</v>
      </c>
      <c r="B13" s="2269" t="s">
        <v>3707</v>
      </c>
      <c r="C13" s="2269"/>
      <c r="D13" s="2269"/>
      <c r="E13" s="2269"/>
      <c r="F13" s="2269"/>
      <c r="G13" s="2269"/>
      <c r="H13" s="2269"/>
      <c r="I13" s="2269"/>
      <c r="J13" s="2267" t="s">
        <v>3708</v>
      </c>
      <c r="K13" s="2267"/>
      <c r="L13" s="2266">
        <v>0</v>
      </c>
      <c r="M13" s="2266"/>
      <c r="N13" s="2266"/>
      <c r="O13" s="2281"/>
      <c r="P13" s="2282"/>
    </row>
    <row r="14" spans="1:19" ht="15.75">
      <c r="A14" s="2268"/>
      <c r="B14" s="2283" t="s">
        <v>3709</v>
      </c>
      <c r="C14" s="2284"/>
      <c r="D14" s="2287" t="s">
        <v>3710</v>
      </c>
      <c r="E14" s="2288"/>
      <c r="F14" s="2289"/>
      <c r="G14" s="2290" t="s">
        <v>3711</v>
      </c>
      <c r="H14" s="2290"/>
      <c r="I14" s="2290"/>
      <c r="J14" s="2267" t="s">
        <v>3712</v>
      </c>
      <c r="K14" s="2267"/>
      <c r="L14" s="2267" t="s">
        <v>3713</v>
      </c>
      <c r="M14" s="2267"/>
      <c r="N14" s="2267"/>
      <c r="O14" s="2281"/>
      <c r="P14" s="2282"/>
    </row>
    <row r="15" spans="1:19" ht="15.75">
      <c r="A15" s="2268"/>
      <c r="B15" s="2285"/>
      <c r="C15" s="2286"/>
      <c r="D15" s="2291">
        <v>0</v>
      </c>
      <c r="E15" s="2292"/>
      <c r="F15" s="2293"/>
      <c r="G15" s="2266">
        <v>0</v>
      </c>
      <c r="H15" s="2266"/>
      <c r="I15" s="2266"/>
      <c r="J15" s="2266">
        <v>0</v>
      </c>
      <c r="K15" s="2266"/>
      <c r="L15" s="2266">
        <v>0</v>
      </c>
      <c r="M15" s="2266"/>
      <c r="N15" s="2266"/>
      <c r="O15" s="2281"/>
      <c r="P15" s="2282"/>
    </row>
    <row r="16" spans="1:19" ht="15.75">
      <c r="A16" s="1498"/>
      <c r="B16" s="2267" t="s">
        <v>3714</v>
      </c>
      <c r="C16" s="2267"/>
      <c r="D16" s="2267"/>
      <c r="E16" s="2267"/>
      <c r="F16" s="2267"/>
      <c r="G16" s="2267"/>
      <c r="H16" s="2267"/>
      <c r="I16" s="2267"/>
      <c r="J16" s="2267"/>
      <c r="K16" s="2267"/>
      <c r="L16" s="2267"/>
      <c r="M16" s="2267"/>
      <c r="N16" s="2267"/>
      <c r="O16" s="1499" t="s">
        <v>3700</v>
      </c>
      <c r="P16" s="1501">
        <v>0</v>
      </c>
    </row>
    <row r="17" spans="1:16" ht="15.75">
      <c r="A17" s="1498">
        <v>8</v>
      </c>
      <c r="B17" s="2267" t="s">
        <v>3715</v>
      </c>
      <c r="C17" s="2267"/>
      <c r="D17" s="2267"/>
      <c r="E17" s="2267"/>
      <c r="F17" s="2267"/>
      <c r="G17" s="2267"/>
      <c r="H17" s="2267"/>
      <c r="I17" s="2267"/>
      <c r="J17" s="2267"/>
      <c r="K17" s="2267"/>
      <c r="L17" s="2267"/>
      <c r="M17" s="2267"/>
      <c r="N17" s="2267"/>
      <c r="O17" s="1499" t="s">
        <v>3700</v>
      </c>
      <c r="P17" s="1501">
        <v>704242</v>
      </c>
    </row>
    <row r="18" spans="1:16" ht="15.75">
      <c r="A18" s="1498">
        <v>9</v>
      </c>
      <c r="B18" s="2269" t="s">
        <v>3716</v>
      </c>
      <c r="C18" s="2269"/>
      <c r="D18" s="2269"/>
      <c r="E18" s="2269"/>
      <c r="F18" s="2269"/>
      <c r="G18" s="2269"/>
      <c r="H18" s="2269"/>
      <c r="I18" s="2269"/>
      <c r="J18" s="2269"/>
      <c r="K18" s="2269"/>
      <c r="L18" s="2269"/>
      <c r="M18" s="2269"/>
      <c r="N18" s="2269"/>
      <c r="O18" s="1499" t="s">
        <v>3700</v>
      </c>
      <c r="P18" s="1501">
        <v>0</v>
      </c>
    </row>
    <row r="19" spans="1:16" ht="15.75">
      <c r="A19" s="1498">
        <v>10</v>
      </c>
      <c r="B19" s="2269" t="s">
        <v>3717</v>
      </c>
      <c r="C19" s="2269"/>
      <c r="D19" s="2269"/>
      <c r="E19" s="2269"/>
      <c r="F19" s="2269"/>
      <c r="G19" s="2269"/>
      <c r="H19" s="2269"/>
      <c r="I19" s="2269"/>
      <c r="J19" s="2269"/>
      <c r="K19" s="2269"/>
      <c r="L19" s="2269"/>
      <c r="M19" s="2269"/>
      <c r="N19" s="2269"/>
      <c r="O19" s="1499" t="s">
        <v>3700</v>
      </c>
      <c r="P19" s="1500">
        <v>704242</v>
      </c>
    </row>
    <row r="20" spans="1:16" ht="15.75">
      <c r="A20" s="2274">
        <v>11</v>
      </c>
      <c r="B20" s="2295" t="s">
        <v>3866</v>
      </c>
      <c r="C20" s="2295"/>
      <c r="D20" s="2295"/>
      <c r="E20" s="2295"/>
      <c r="F20" s="2295"/>
      <c r="G20" s="2295"/>
      <c r="H20" s="2295"/>
      <c r="I20" s="2295"/>
      <c r="J20" s="2295"/>
      <c r="K20" s="2295"/>
      <c r="L20" s="2295"/>
      <c r="M20" s="2295"/>
      <c r="N20" s="2295"/>
      <c r="O20" s="2295"/>
      <c r="P20" s="2296"/>
    </row>
    <row r="21" spans="1:16" ht="15.75">
      <c r="A21" s="2275"/>
      <c r="B21" s="2297" t="s">
        <v>3867</v>
      </c>
      <c r="C21" s="2297"/>
      <c r="D21" s="2297"/>
      <c r="E21" s="2297"/>
      <c r="F21" s="2297"/>
      <c r="G21" s="2297"/>
      <c r="H21" s="2297"/>
      <c r="I21" s="2297"/>
      <c r="J21" s="2297"/>
      <c r="K21" s="2297"/>
      <c r="L21" s="2297"/>
      <c r="M21" s="2297"/>
      <c r="N21" s="2297"/>
      <c r="O21" s="2297"/>
      <c r="P21" s="2298"/>
    </row>
    <row r="22" spans="1:16" ht="15.75">
      <c r="A22" s="2275"/>
      <c r="B22" s="1502" t="s">
        <v>77</v>
      </c>
      <c r="C22" s="2269" t="s">
        <v>3868</v>
      </c>
      <c r="D22" s="2269"/>
      <c r="E22" s="2269"/>
      <c r="F22" s="2269"/>
      <c r="G22" s="1499" t="s">
        <v>3700</v>
      </c>
      <c r="H22" s="1503">
        <v>36000</v>
      </c>
      <c r="I22" s="1502" t="s">
        <v>3721</v>
      </c>
      <c r="J22" s="2299" t="s">
        <v>3869</v>
      </c>
      <c r="K22" s="2299"/>
      <c r="L22" s="2299"/>
      <c r="M22" s="1499" t="s">
        <v>3700</v>
      </c>
      <c r="N22" s="1503">
        <v>61822</v>
      </c>
      <c r="O22" s="2277"/>
      <c r="P22" s="2278"/>
    </row>
    <row r="23" spans="1:16" ht="15.75">
      <c r="A23" s="2275"/>
      <c r="B23" s="1502" t="s">
        <v>79</v>
      </c>
      <c r="C23" s="2269" t="s">
        <v>3870</v>
      </c>
      <c r="D23" s="2269"/>
      <c r="E23" s="2269"/>
      <c r="F23" s="2269"/>
      <c r="G23" s="1499" t="s">
        <v>3700</v>
      </c>
      <c r="H23" s="1503">
        <v>0</v>
      </c>
      <c r="I23" s="1502" t="s">
        <v>3724</v>
      </c>
      <c r="J23" s="2294" t="s">
        <v>3871</v>
      </c>
      <c r="K23" s="2294"/>
      <c r="L23" s="2294"/>
      <c r="M23" s="1499" t="s">
        <v>3700</v>
      </c>
      <c r="N23" s="1503">
        <v>0</v>
      </c>
      <c r="O23" s="2300"/>
      <c r="P23" s="2301"/>
    </row>
    <row r="24" spans="1:16" ht="15.75">
      <c r="A24" s="2275"/>
      <c r="B24" s="1502" t="s">
        <v>80</v>
      </c>
      <c r="C24" s="2269" t="s">
        <v>3872</v>
      </c>
      <c r="D24" s="2269"/>
      <c r="E24" s="2269"/>
      <c r="F24" s="2269"/>
      <c r="G24" s="1499" t="s">
        <v>3700</v>
      </c>
      <c r="H24" s="1503">
        <v>0</v>
      </c>
      <c r="I24" s="1502" t="s">
        <v>3727</v>
      </c>
      <c r="J24" s="2294" t="s">
        <v>3728</v>
      </c>
      <c r="K24" s="2294"/>
      <c r="L24" s="2294"/>
      <c r="M24" s="1499" t="s">
        <v>3700</v>
      </c>
      <c r="N24" s="1504">
        <v>0</v>
      </c>
      <c r="O24" s="2300"/>
      <c r="P24" s="2301"/>
    </row>
    <row r="25" spans="1:16" ht="15.75">
      <c r="A25" s="2275"/>
      <c r="B25" s="1502" t="s">
        <v>81</v>
      </c>
      <c r="C25" s="2269" t="s">
        <v>3873</v>
      </c>
      <c r="D25" s="2269"/>
      <c r="E25" s="2269"/>
      <c r="F25" s="2269"/>
      <c r="G25" s="1499" t="s">
        <v>3700</v>
      </c>
      <c r="H25" s="1503">
        <v>0</v>
      </c>
      <c r="I25" s="1502" t="s">
        <v>3730</v>
      </c>
      <c r="J25" s="2294" t="s">
        <v>3731</v>
      </c>
      <c r="K25" s="2294"/>
      <c r="L25" s="2294"/>
      <c r="M25" s="1499" t="s">
        <v>3700</v>
      </c>
      <c r="N25" s="1504">
        <v>0</v>
      </c>
      <c r="O25" s="2300"/>
      <c r="P25" s="2301"/>
    </row>
    <row r="26" spans="1:16" ht="15.75">
      <c r="A26" s="2275"/>
      <c r="B26" s="1502" t="s">
        <v>3732</v>
      </c>
      <c r="C26" s="2269" t="s">
        <v>3874</v>
      </c>
      <c r="D26" s="2269"/>
      <c r="E26" s="2269"/>
      <c r="F26" s="2269"/>
      <c r="G26" s="1499" t="s">
        <v>3700</v>
      </c>
      <c r="H26" s="1503">
        <v>0</v>
      </c>
      <c r="I26" s="1502" t="s">
        <v>3734</v>
      </c>
      <c r="J26" s="2294" t="s">
        <v>3735</v>
      </c>
      <c r="K26" s="2294"/>
      <c r="L26" s="2294"/>
      <c r="M26" s="1499" t="s">
        <v>3700</v>
      </c>
      <c r="N26" s="1503">
        <v>0</v>
      </c>
      <c r="O26" s="2300"/>
      <c r="P26" s="2301"/>
    </row>
    <row r="27" spans="1:16" ht="15.75">
      <c r="A27" s="2275"/>
      <c r="B27" s="1502" t="s">
        <v>3736</v>
      </c>
      <c r="C27" s="2269" t="s">
        <v>3875</v>
      </c>
      <c r="D27" s="2269"/>
      <c r="E27" s="2269"/>
      <c r="F27" s="2269"/>
      <c r="G27" s="1499" t="s">
        <v>3700</v>
      </c>
      <c r="H27" s="1503">
        <v>0</v>
      </c>
      <c r="I27" s="1502" t="s">
        <v>3738</v>
      </c>
      <c r="J27" s="2294" t="s">
        <v>3739</v>
      </c>
      <c r="K27" s="2294"/>
      <c r="L27" s="2294"/>
      <c r="M27" s="1499" t="s">
        <v>3700</v>
      </c>
      <c r="N27" s="1503">
        <v>0</v>
      </c>
      <c r="O27" s="2300"/>
      <c r="P27" s="2301"/>
    </row>
    <row r="28" spans="1:16" ht="15.75">
      <c r="A28" s="2275"/>
      <c r="B28" s="1502" t="s">
        <v>3740</v>
      </c>
      <c r="C28" s="2269" t="s">
        <v>3876</v>
      </c>
      <c r="D28" s="2269"/>
      <c r="E28" s="2269"/>
      <c r="F28" s="2269"/>
      <c r="G28" s="1499" t="s">
        <v>3700</v>
      </c>
      <c r="H28" s="1504">
        <v>220</v>
      </c>
      <c r="I28" s="1502" t="s">
        <v>3742</v>
      </c>
      <c r="J28" s="2302" t="s">
        <v>3877</v>
      </c>
      <c r="K28" s="2302"/>
      <c r="L28" s="2302"/>
      <c r="M28" s="1499" t="s">
        <v>3700</v>
      </c>
      <c r="N28" s="1503">
        <v>0</v>
      </c>
      <c r="O28" s="2300"/>
      <c r="P28" s="2301"/>
    </row>
    <row r="29" spans="1:16" ht="15.75">
      <c r="A29" s="2275"/>
      <c r="B29" s="1502" t="s">
        <v>3744</v>
      </c>
      <c r="C29" s="2269" t="s">
        <v>3745</v>
      </c>
      <c r="D29" s="2269"/>
      <c r="E29" s="2269"/>
      <c r="F29" s="2269"/>
      <c r="G29" s="1499" t="s">
        <v>3700</v>
      </c>
      <c r="H29" s="1504">
        <v>0</v>
      </c>
      <c r="I29" s="1502" t="s">
        <v>3746</v>
      </c>
      <c r="J29" s="2302" t="s">
        <v>3747</v>
      </c>
      <c r="K29" s="2302"/>
      <c r="L29" s="2302"/>
      <c r="M29" s="1499" t="s">
        <v>3700</v>
      </c>
      <c r="N29" s="1503">
        <v>0</v>
      </c>
      <c r="O29" s="2300"/>
      <c r="P29" s="2301"/>
    </row>
    <row r="30" spans="1:16" ht="15.75">
      <c r="A30" s="2275"/>
      <c r="B30" s="1502" t="s">
        <v>3748</v>
      </c>
      <c r="C30" s="2269" t="s">
        <v>3878</v>
      </c>
      <c r="D30" s="2269"/>
      <c r="E30" s="2269"/>
      <c r="F30" s="2269"/>
      <c r="G30" s="1499" t="s">
        <v>3700</v>
      </c>
      <c r="H30" s="1503">
        <v>0</v>
      </c>
      <c r="I30" s="1502" t="s">
        <v>3750</v>
      </c>
      <c r="J30" s="2302" t="s">
        <v>3751</v>
      </c>
      <c r="K30" s="2302"/>
      <c r="L30" s="2302"/>
      <c r="M30" s="1499" t="s">
        <v>3700</v>
      </c>
      <c r="N30" s="1503">
        <v>0</v>
      </c>
      <c r="O30" s="2300"/>
      <c r="P30" s="2301"/>
    </row>
    <row r="31" spans="1:16" ht="15.75">
      <c r="A31" s="2275"/>
      <c r="B31" s="1502" t="s">
        <v>3879</v>
      </c>
      <c r="C31" s="2303" t="s">
        <v>3843</v>
      </c>
      <c r="D31" s="2304"/>
      <c r="E31" s="2304"/>
      <c r="F31" s="2305"/>
      <c r="G31" s="1499" t="s">
        <v>3700</v>
      </c>
      <c r="H31" s="1503">
        <v>5081</v>
      </c>
      <c r="I31" s="1502"/>
      <c r="J31" s="2306"/>
      <c r="K31" s="2307"/>
      <c r="L31" s="2308"/>
      <c r="M31" s="1499" t="s">
        <v>3700</v>
      </c>
      <c r="N31" s="1503"/>
      <c r="O31" s="2300"/>
      <c r="P31" s="2301"/>
    </row>
    <row r="32" spans="1:16" ht="15.75">
      <c r="A32" s="2275"/>
      <c r="B32" s="2309" t="s">
        <v>3880</v>
      </c>
      <c r="C32" s="2310"/>
      <c r="D32" s="2310"/>
      <c r="E32" s="2310"/>
      <c r="F32" s="2310"/>
      <c r="G32" s="2310"/>
      <c r="H32" s="2310"/>
      <c r="I32" s="2310"/>
      <c r="J32" s="2310"/>
      <c r="K32" s="2310"/>
      <c r="L32" s="2311"/>
      <c r="M32" s="1499" t="s">
        <v>3700</v>
      </c>
      <c r="N32" s="1505">
        <v>103123</v>
      </c>
      <c r="O32" s="2279"/>
      <c r="P32" s="2280"/>
    </row>
    <row r="33" spans="1:16" ht="15.75">
      <c r="A33" s="2275"/>
      <c r="B33" s="2273" t="s">
        <v>3753</v>
      </c>
      <c r="C33" s="2273"/>
      <c r="D33" s="2273"/>
      <c r="E33" s="2273"/>
      <c r="F33" s="2273"/>
      <c r="G33" s="2273"/>
      <c r="H33" s="2273"/>
      <c r="I33" s="2273"/>
      <c r="J33" s="2273"/>
      <c r="K33" s="2273"/>
      <c r="L33" s="2273"/>
      <c r="M33" s="2273"/>
      <c r="N33" s="2273"/>
      <c r="O33" s="1499" t="s">
        <v>3700</v>
      </c>
      <c r="P33" s="1500">
        <v>103123</v>
      </c>
    </row>
    <row r="34" spans="1:16" ht="15.75">
      <c r="A34" s="2275"/>
      <c r="B34" s="2312" t="s">
        <v>3881</v>
      </c>
      <c r="C34" s="2313"/>
      <c r="D34" s="2313"/>
      <c r="E34" s="2313"/>
      <c r="F34" s="2313"/>
      <c r="G34" s="2313"/>
      <c r="H34" s="2313"/>
      <c r="I34" s="2313"/>
      <c r="J34" s="2313"/>
      <c r="K34" s="2313"/>
      <c r="L34" s="2313"/>
      <c r="M34" s="2313"/>
      <c r="N34" s="2314"/>
      <c r="O34" s="1499"/>
      <c r="P34" s="1506">
        <v>61822</v>
      </c>
    </row>
    <row r="35" spans="1:16" ht="15.75">
      <c r="A35" s="2275"/>
      <c r="B35" s="2315" t="s">
        <v>3882</v>
      </c>
      <c r="C35" s="2316"/>
      <c r="D35" s="2316"/>
      <c r="E35" s="2316"/>
      <c r="F35" s="2316"/>
      <c r="G35" s="2316"/>
      <c r="H35" s="2316"/>
      <c r="I35" s="2316"/>
      <c r="J35" s="2316"/>
      <c r="K35" s="2316"/>
      <c r="L35" s="2316"/>
      <c r="M35" s="2316"/>
      <c r="N35" s="2317"/>
      <c r="O35" s="1499" t="s">
        <v>3700</v>
      </c>
      <c r="P35" s="1501">
        <v>0</v>
      </c>
    </row>
    <row r="36" spans="1:16" ht="15.75">
      <c r="A36" s="2276"/>
      <c r="B36" s="2273" t="s">
        <v>3883</v>
      </c>
      <c r="C36" s="2273"/>
      <c r="D36" s="2273"/>
      <c r="E36" s="2273"/>
      <c r="F36" s="2273"/>
      <c r="G36" s="2273"/>
      <c r="H36" s="2273"/>
      <c r="I36" s="2273"/>
      <c r="J36" s="2273"/>
      <c r="K36" s="2273"/>
      <c r="L36" s="2273"/>
      <c r="M36" s="2273"/>
      <c r="N36" s="2273"/>
      <c r="O36" s="1499" t="s">
        <v>3700</v>
      </c>
      <c r="P36" s="1500">
        <v>164945</v>
      </c>
    </row>
    <row r="37" spans="1:16" ht="15.75">
      <c r="A37" s="2274">
        <v>12</v>
      </c>
      <c r="B37" s="2295" t="s">
        <v>3757</v>
      </c>
      <c r="C37" s="2295"/>
      <c r="D37" s="2295"/>
      <c r="E37" s="2295"/>
      <c r="F37" s="2295"/>
      <c r="G37" s="2295"/>
      <c r="H37" s="2295"/>
      <c r="I37" s="2295"/>
      <c r="J37" s="2295"/>
      <c r="K37" s="2295"/>
      <c r="L37" s="2295"/>
      <c r="M37" s="2295"/>
      <c r="N37" s="2295"/>
      <c r="O37" s="2295"/>
      <c r="P37" s="2296"/>
    </row>
    <row r="38" spans="1:16" ht="15.75">
      <c r="A38" s="2275"/>
      <c r="B38" s="2318" t="s">
        <v>3884</v>
      </c>
      <c r="C38" s="2319"/>
      <c r="D38" s="2319"/>
      <c r="E38" s="2319"/>
      <c r="F38" s="2319"/>
      <c r="G38" s="2319"/>
      <c r="H38" s="2319"/>
      <c r="I38" s="2319"/>
      <c r="J38" s="2319"/>
      <c r="K38" s="2319"/>
      <c r="L38" s="2319"/>
      <c r="M38" s="2319"/>
      <c r="N38" s="2320"/>
      <c r="O38" s="1499" t="s">
        <v>3700</v>
      </c>
      <c r="P38" s="1501">
        <v>0</v>
      </c>
    </row>
    <row r="39" spans="1:16" ht="15.75">
      <c r="A39" s="2275"/>
      <c r="B39" s="2269" t="s">
        <v>3885</v>
      </c>
      <c r="C39" s="2269"/>
      <c r="D39" s="2269"/>
      <c r="E39" s="2269"/>
      <c r="F39" s="2269"/>
      <c r="G39" s="2269"/>
      <c r="H39" s="2269"/>
      <c r="I39" s="2269"/>
      <c r="J39" s="2269"/>
      <c r="K39" s="2269"/>
      <c r="L39" s="2269"/>
      <c r="M39" s="2269"/>
      <c r="N39" s="2269"/>
      <c r="O39" s="1499" t="s">
        <v>3700</v>
      </c>
      <c r="P39" s="1501">
        <v>0</v>
      </c>
    </row>
    <row r="40" spans="1:16" ht="16.5">
      <c r="A40" s="2275"/>
      <c r="B40" s="2269" t="s">
        <v>3886</v>
      </c>
      <c r="C40" s="2269"/>
      <c r="D40" s="2269"/>
      <c r="E40" s="2269"/>
      <c r="F40" s="2269"/>
      <c r="G40" s="2269"/>
      <c r="H40" s="2269"/>
      <c r="I40" s="2269"/>
      <c r="J40" s="2269"/>
      <c r="K40" s="2269"/>
      <c r="L40" s="2269"/>
      <c r="M40" s="2269"/>
      <c r="N40" s="2269"/>
      <c r="O40" s="1499" t="s">
        <v>3700</v>
      </c>
      <c r="P40" s="1501">
        <v>0</v>
      </c>
    </row>
    <row r="41" spans="1:16" ht="15.75">
      <c r="A41" s="2275"/>
      <c r="B41" s="2269" t="s">
        <v>3887</v>
      </c>
      <c r="C41" s="2269"/>
      <c r="D41" s="2269"/>
      <c r="E41" s="2269"/>
      <c r="F41" s="2269"/>
      <c r="G41" s="2269"/>
      <c r="H41" s="2269"/>
      <c r="I41" s="2269"/>
      <c r="J41" s="2269"/>
      <c r="K41" s="2269"/>
      <c r="L41" s="2269"/>
      <c r="M41" s="2269"/>
      <c r="N41" s="2269"/>
      <c r="O41" s="1499" t="s">
        <v>3700</v>
      </c>
      <c r="P41" s="1501">
        <v>0</v>
      </c>
    </row>
    <row r="42" spans="1:16" ht="15.75">
      <c r="A42" s="2275"/>
      <c r="B42" s="2269" t="s">
        <v>3888</v>
      </c>
      <c r="C42" s="2269"/>
      <c r="D42" s="2269"/>
      <c r="E42" s="2269"/>
      <c r="F42" s="2269"/>
      <c r="G42" s="2269"/>
      <c r="H42" s="2269"/>
      <c r="I42" s="2269"/>
      <c r="J42" s="2269"/>
      <c r="K42" s="2269"/>
      <c r="L42" s="2269"/>
      <c r="M42" s="2269"/>
      <c r="N42" s="2269"/>
      <c r="O42" s="1499" t="s">
        <v>3700</v>
      </c>
      <c r="P42" s="1501">
        <v>7937</v>
      </c>
    </row>
    <row r="43" spans="1:16" ht="15.75">
      <c r="A43" s="2275"/>
      <c r="B43" s="2318" t="s">
        <v>3889</v>
      </c>
      <c r="C43" s="2319"/>
      <c r="D43" s="2319"/>
      <c r="E43" s="2319"/>
      <c r="F43" s="2319"/>
      <c r="G43" s="2319"/>
      <c r="H43" s="2319"/>
      <c r="I43" s="2319"/>
      <c r="J43" s="2319"/>
      <c r="K43" s="2319"/>
      <c r="L43" s="2319"/>
      <c r="M43" s="2319"/>
      <c r="N43" s="2320"/>
      <c r="O43" s="1499" t="s">
        <v>3700</v>
      </c>
      <c r="P43" s="1501">
        <v>0</v>
      </c>
    </row>
    <row r="44" spans="1:16" ht="15.75">
      <c r="A44" s="2275"/>
      <c r="B44" s="2264" t="s">
        <v>3890</v>
      </c>
      <c r="C44" s="2265"/>
      <c r="D44" s="2265"/>
      <c r="E44" s="2265"/>
      <c r="F44" s="2265"/>
      <c r="G44" s="2265"/>
      <c r="H44" s="2265"/>
      <c r="I44" s="2265"/>
      <c r="J44" s="2265"/>
      <c r="K44" s="2265"/>
      <c r="L44" s="2265"/>
      <c r="M44" s="2265"/>
      <c r="N44" s="2330"/>
      <c r="O44" s="1499" t="s">
        <v>3700</v>
      </c>
      <c r="P44" s="1501">
        <v>0</v>
      </c>
    </row>
    <row r="45" spans="1:16" ht="15.75">
      <c r="A45" s="2275"/>
      <c r="B45" s="2264" t="s">
        <v>3891</v>
      </c>
      <c r="C45" s="2265"/>
      <c r="D45" s="2265"/>
      <c r="E45" s="2265"/>
      <c r="F45" s="2265"/>
      <c r="G45" s="2265"/>
      <c r="H45" s="2265"/>
      <c r="I45" s="2265"/>
      <c r="J45" s="2265"/>
      <c r="K45" s="2265"/>
      <c r="L45" s="2265"/>
      <c r="M45" s="2265"/>
      <c r="N45" s="2330"/>
      <c r="O45" s="1499" t="s">
        <v>3700</v>
      </c>
      <c r="P45" s="1501">
        <v>0</v>
      </c>
    </row>
    <row r="46" spans="1:16" ht="15.75">
      <c r="A46" s="2276"/>
      <c r="B46" s="2273" t="s">
        <v>3766</v>
      </c>
      <c r="C46" s="2273"/>
      <c r="D46" s="2273"/>
      <c r="E46" s="2273"/>
      <c r="F46" s="2273"/>
      <c r="G46" s="2273"/>
      <c r="H46" s="2273"/>
      <c r="I46" s="2273"/>
      <c r="J46" s="2273"/>
      <c r="K46" s="2273"/>
      <c r="L46" s="2273"/>
      <c r="M46" s="2273"/>
      <c r="N46" s="2273"/>
      <c r="O46" s="1499" t="s">
        <v>3700</v>
      </c>
      <c r="P46" s="1507">
        <v>7937</v>
      </c>
    </row>
    <row r="47" spans="1:16" ht="15.75">
      <c r="A47" s="1498">
        <v>13</v>
      </c>
      <c r="B47" s="2295" t="s">
        <v>3767</v>
      </c>
      <c r="C47" s="2295"/>
      <c r="D47" s="2295"/>
      <c r="E47" s="2295"/>
      <c r="F47" s="2295"/>
      <c r="G47" s="2295"/>
      <c r="H47" s="2295"/>
      <c r="I47" s="2295"/>
      <c r="J47" s="2295"/>
      <c r="K47" s="2295"/>
      <c r="L47" s="2295"/>
      <c r="M47" s="2295"/>
      <c r="N47" s="2295"/>
      <c r="O47" s="1499" t="s">
        <v>3700</v>
      </c>
      <c r="P47" s="1501">
        <v>172882</v>
      </c>
    </row>
    <row r="48" spans="1:16" ht="15.75">
      <c r="A48" s="1498">
        <v>14</v>
      </c>
      <c r="B48" s="2269" t="s">
        <v>3768</v>
      </c>
      <c r="C48" s="2269"/>
      <c r="D48" s="2269"/>
      <c r="E48" s="2269"/>
      <c r="F48" s="2269"/>
      <c r="G48" s="2269"/>
      <c r="H48" s="2269"/>
      <c r="I48" s="2269"/>
      <c r="J48" s="2269"/>
      <c r="K48" s="2269"/>
      <c r="L48" s="2269"/>
      <c r="M48" s="2269"/>
      <c r="N48" s="2269"/>
      <c r="O48" s="1499" t="s">
        <v>3700</v>
      </c>
      <c r="P48" s="1501">
        <v>531360</v>
      </c>
    </row>
    <row r="49" spans="1:16" ht="15.75">
      <c r="A49" s="1498">
        <v>15</v>
      </c>
      <c r="B49" s="2295" t="s">
        <v>3892</v>
      </c>
      <c r="C49" s="2295"/>
      <c r="D49" s="2295"/>
      <c r="E49" s="2295"/>
      <c r="F49" s="2295"/>
      <c r="G49" s="2295"/>
      <c r="H49" s="2295"/>
      <c r="I49" s="2295"/>
      <c r="J49" s="2295"/>
      <c r="K49" s="2295"/>
      <c r="L49" s="2295"/>
      <c r="M49" s="2295"/>
      <c r="N49" s="2295"/>
      <c r="O49" s="1499" t="s">
        <v>3700</v>
      </c>
      <c r="P49" s="1500">
        <v>531360</v>
      </c>
    </row>
    <row r="50" spans="1:16" ht="15.75">
      <c r="A50" s="2274">
        <v>16</v>
      </c>
      <c r="B50" s="2269" t="s">
        <v>3770</v>
      </c>
      <c r="C50" s="2269"/>
      <c r="D50" s="2269"/>
      <c r="E50" s="2269"/>
      <c r="F50" s="2269"/>
      <c r="G50" s="2269"/>
      <c r="H50" s="2269"/>
      <c r="I50" s="2269"/>
      <c r="J50" s="2269"/>
      <c r="K50" s="2269"/>
      <c r="L50" s="2269"/>
      <c r="M50" s="2269"/>
      <c r="N50" s="2269"/>
      <c r="O50" s="2269"/>
      <c r="P50" s="2321"/>
    </row>
    <row r="51" spans="1:16" ht="15.75">
      <c r="A51" s="2275"/>
      <c r="B51" s="2322" t="s">
        <v>3771</v>
      </c>
      <c r="C51" s="2322"/>
      <c r="D51" s="2322"/>
      <c r="E51" s="2322"/>
      <c r="F51" s="2322"/>
      <c r="G51" s="2322" t="s">
        <v>3772</v>
      </c>
      <c r="H51" s="2322"/>
      <c r="I51" s="2322"/>
      <c r="J51" s="2322"/>
      <c r="K51" s="2323" t="s">
        <v>3773</v>
      </c>
      <c r="L51" s="2324"/>
      <c r="M51" s="2324"/>
      <c r="N51" s="2325"/>
      <c r="O51" s="1508"/>
      <c r="P51" s="1509"/>
    </row>
    <row r="52" spans="1:16" ht="15.75">
      <c r="A52" s="2275"/>
      <c r="B52" s="2326" t="s">
        <v>3893</v>
      </c>
      <c r="C52" s="2327"/>
      <c r="D52" s="2328"/>
      <c r="E52" s="2329" t="s">
        <v>3775</v>
      </c>
      <c r="F52" s="2329"/>
      <c r="G52" s="2326" t="s">
        <v>3894</v>
      </c>
      <c r="H52" s="2327"/>
      <c r="I52" s="2328"/>
      <c r="J52" s="1510" t="s">
        <v>3775</v>
      </c>
      <c r="K52" s="2326"/>
      <c r="L52" s="2327"/>
      <c r="M52" s="2328"/>
      <c r="N52" s="1510"/>
      <c r="O52" s="1499" t="s">
        <v>3700</v>
      </c>
      <c r="P52" s="1511">
        <v>0</v>
      </c>
    </row>
    <row r="53" spans="1:16" ht="15.75">
      <c r="A53" s="2275"/>
      <c r="B53" s="2326" t="s">
        <v>3777</v>
      </c>
      <c r="C53" s="2327"/>
      <c r="D53" s="2328"/>
      <c r="E53" s="2331">
        <v>0.05</v>
      </c>
      <c r="F53" s="2329"/>
      <c r="G53" s="2329" t="s">
        <v>3778</v>
      </c>
      <c r="H53" s="2329"/>
      <c r="I53" s="2329"/>
      <c r="J53" s="1512">
        <v>0.05</v>
      </c>
      <c r="K53" s="2326" t="s">
        <v>3895</v>
      </c>
      <c r="L53" s="2327"/>
      <c r="M53" s="2328"/>
      <c r="N53" s="1510" t="s">
        <v>3775</v>
      </c>
      <c r="O53" s="1499" t="s">
        <v>3700</v>
      </c>
      <c r="P53" s="1511">
        <v>12500</v>
      </c>
    </row>
    <row r="54" spans="1:16" ht="15.75">
      <c r="A54" s="2275"/>
      <c r="B54" s="2326" t="s">
        <v>3780</v>
      </c>
      <c r="C54" s="2327"/>
      <c r="D54" s="2328"/>
      <c r="E54" s="2331">
        <v>0.2</v>
      </c>
      <c r="F54" s="2329"/>
      <c r="G54" s="2329" t="s">
        <v>3780</v>
      </c>
      <c r="H54" s="2329"/>
      <c r="I54" s="2329"/>
      <c r="J54" s="1512">
        <v>0.2</v>
      </c>
      <c r="K54" s="2326" t="s">
        <v>3780</v>
      </c>
      <c r="L54" s="2327"/>
      <c r="M54" s="2328"/>
      <c r="N54" s="1512">
        <v>0.2</v>
      </c>
      <c r="O54" s="1499" t="s">
        <v>3700</v>
      </c>
      <c r="P54" s="1511">
        <v>6272</v>
      </c>
    </row>
    <row r="55" spans="1:16" ht="15.75">
      <c r="A55" s="2275"/>
      <c r="B55" s="2340" t="s">
        <v>3781</v>
      </c>
      <c r="C55" s="2341"/>
      <c r="D55" s="2342"/>
      <c r="E55" s="2331">
        <v>0.3</v>
      </c>
      <c r="F55" s="2329"/>
      <c r="G55" s="2329" t="s">
        <v>3896</v>
      </c>
      <c r="H55" s="2329"/>
      <c r="I55" s="2329"/>
      <c r="J55" s="1512">
        <v>0.3</v>
      </c>
      <c r="K55" s="2326" t="s">
        <v>3896</v>
      </c>
      <c r="L55" s="2327"/>
      <c r="M55" s="2328"/>
      <c r="N55" s="1512">
        <v>0.3</v>
      </c>
      <c r="O55" s="1499" t="s">
        <v>3700</v>
      </c>
      <c r="P55" s="1511">
        <v>0</v>
      </c>
    </row>
    <row r="56" spans="1:16" ht="15.75">
      <c r="A56" s="2275"/>
      <c r="B56" s="2332" t="s">
        <v>3783</v>
      </c>
      <c r="C56" s="2333"/>
      <c r="D56" s="2333"/>
      <c r="E56" s="2333"/>
      <c r="F56" s="2333"/>
      <c r="G56" s="2333"/>
      <c r="H56" s="2333"/>
      <c r="I56" s="2333"/>
      <c r="J56" s="2333"/>
      <c r="K56" s="2333"/>
      <c r="L56" s="2333"/>
      <c r="M56" s="2333"/>
      <c r="N56" s="2334"/>
      <c r="O56" s="1499" t="s">
        <v>3700</v>
      </c>
      <c r="P56" s="1500">
        <v>18772</v>
      </c>
    </row>
    <row r="57" spans="1:16" ht="15.75">
      <c r="A57" s="2275"/>
      <c r="B57" s="2335" t="s">
        <v>3897</v>
      </c>
      <c r="C57" s="2336"/>
      <c r="D57" s="2336"/>
      <c r="E57" s="2336"/>
      <c r="F57" s="2336"/>
      <c r="G57" s="2336"/>
      <c r="H57" s="2336"/>
      <c r="I57" s="2336"/>
      <c r="J57" s="2336"/>
      <c r="K57" s="2336"/>
      <c r="L57" s="2336"/>
      <c r="M57" s="2336"/>
      <c r="N57" s="2337"/>
      <c r="O57" s="1499" t="s">
        <v>3700</v>
      </c>
      <c r="P57" s="1501">
        <v>0</v>
      </c>
    </row>
    <row r="58" spans="1:16" ht="15.75">
      <c r="A58" s="2275"/>
      <c r="B58" s="2332" t="s">
        <v>3785</v>
      </c>
      <c r="C58" s="2333"/>
      <c r="D58" s="2333"/>
      <c r="E58" s="2333"/>
      <c r="F58" s="2333"/>
      <c r="G58" s="2333"/>
      <c r="H58" s="2333"/>
      <c r="I58" s="2333"/>
      <c r="J58" s="2333"/>
      <c r="K58" s="2333"/>
      <c r="L58" s="2333"/>
      <c r="M58" s="2333"/>
      <c r="N58" s="2334"/>
      <c r="O58" s="1499" t="s">
        <v>3700</v>
      </c>
      <c r="P58" s="1500">
        <v>18772</v>
      </c>
    </row>
    <row r="59" spans="1:16" ht="15.75">
      <c r="A59" s="2275"/>
      <c r="B59" s="2338" t="s">
        <v>3898</v>
      </c>
      <c r="C59" s="2338"/>
      <c r="D59" s="2338"/>
      <c r="E59" s="2338"/>
      <c r="F59" s="2338"/>
      <c r="G59" s="2338"/>
      <c r="H59" s="2338"/>
      <c r="I59" s="2338"/>
      <c r="J59" s="2338"/>
      <c r="K59" s="2338"/>
      <c r="L59" s="2338"/>
      <c r="M59" s="2338"/>
      <c r="N59" s="2338"/>
      <c r="O59" s="1499" t="s">
        <v>3700</v>
      </c>
      <c r="P59" s="1501">
        <v>751</v>
      </c>
    </row>
    <row r="60" spans="1:16" ht="15.75">
      <c r="A60" s="2276"/>
      <c r="B60" s="2339" t="s">
        <v>3787</v>
      </c>
      <c r="C60" s="2339"/>
      <c r="D60" s="2339"/>
      <c r="E60" s="2339"/>
      <c r="F60" s="2339"/>
      <c r="G60" s="2339"/>
      <c r="H60" s="2339"/>
      <c r="I60" s="2339"/>
      <c r="J60" s="2339"/>
      <c r="K60" s="2339"/>
      <c r="L60" s="2339"/>
      <c r="M60" s="2339"/>
      <c r="N60" s="2339"/>
      <c r="O60" s="1499" t="s">
        <v>3700</v>
      </c>
      <c r="P60" s="1500">
        <v>19523</v>
      </c>
    </row>
    <row r="61" spans="1:16" ht="15.75">
      <c r="A61" s="1498">
        <v>17</v>
      </c>
      <c r="B61" s="2264" t="s">
        <v>3899</v>
      </c>
      <c r="C61" s="2265"/>
      <c r="D61" s="2265"/>
      <c r="E61" s="2265"/>
      <c r="F61" s="2265"/>
      <c r="G61" s="2265"/>
      <c r="H61" s="2265"/>
      <c r="I61" s="2265"/>
      <c r="J61" s="2265"/>
      <c r="K61" s="2265"/>
      <c r="L61" s="2265"/>
      <c r="M61" s="2265"/>
      <c r="N61" s="2330"/>
      <c r="O61" s="1499" t="s">
        <v>3700</v>
      </c>
      <c r="P61" s="1501">
        <v>0</v>
      </c>
    </row>
    <row r="62" spans="1:16" ht="15.75">
      <c r="A62" s="1498">
        <v>18</v>
      </c>
      <c r="B62" s="2295" t="s">
        <v>3789</v>
      </c>
      <c r="C62" s="2295"/>
      <c r="D62" s="2295"/>
      <c r="E62" s="2295"/>
      <c r="F62" s="2295"/>
      <c r="G62" s="2295"/>
      <c r="H62" s="2295"/>
      <c r="I62" s="2295"/>
      <c r="J62" s="2295"/>
      <c r="K62" s="2295"/>
      <c r="L62" s="2295"/>
      <c r="M62" s="2295"/>
      <c r="N62" s="2295"/>
      <c r="O62" s="1499" t="s">
        <v>3700</v>
      </c>
      <c r="P62" s="1500">
        <v>19523</v>
      </c>
    </row>
    <row r="63" spans="1:16" ht="63">
      <c r="A63" s="2274">
        <v>19</v>
      </c>
      <c r="B63" s="2350" t="s">
        <v>3790</v>
      </c>
      <c r="C63" s="2350"/>
      <c r="D63" s="2351"/>
      <c r="E63" s="2354" t="s">
        <v>3900</v>
      </c>
      <c r="F63" s="2354"/>
      <c r="G63" s="2354"/>
      <c r="H63" s="2354"/>
      <c r="I63" s="2343" t="s">
        <v>3901</v>
      </c>
      <c r="J63" s="2355"/>
      <c r="K63" s="1513" t="s">
        <v>3902</v>
      </c>
      <c r="L63" s="2343" t="s">
        <v>3903</v>
      </c>
      <c r="M63" s="2355"/>
      <c r="N63" s="1513" t="s">
        <v>3795</v>
      </c>
      <c r="O63" s="2343" t="s">
        <v>3796</v>
      </c>
      <c r="P63" s="2344"/>
    </row>
    <row r="64" spans="1:16" ht="15.75">
      <c r="A64" s="2276"/>
      <c r="B64" s="2352"/>
      <c r="C64" s="2352"/>
      <c r="D64" s="2353"/>
      <c r="E64" s="2345">
        <v>0</v>
      </c>
      <c r="F64" s="2345"/>
      <c r="G64" s="2345"/>
      <c r="H64" s="2345"/>
      <c r="I64" s="2345">
        <v>0</v>
      </c>
      <c r="J64" s="2345"/>
      <c r="K64" s="1514">
        <v>0</v>
      </c>
      <c r="L64" s="2345">
        <v>0</v>
      </c>
      <c r="M64" s="2345"/>
      <c r="N64" s="1515">
        <v>0</v>
      </c>
      <c r="O64" s="2346">
        <v>0</v>
      </c>
      <c r="P64" s="2347"/>
    </row>
    <row r="65" spans="1:16" ht="16.5" thickBot="1">
      <c r="A65" s="2348" t="s">
        <v>3904</v>
      </c>
      <c r="B65" s="2349"/>
      <c r="C65" s="2349"/>
      <c r="D65" s="2349"/>
      <c r="E65" s="2349"/>
      <c r="F65" s="2349"/>
      <c r="G65" s="2349"/>
      <c r="H65" s="2349"/>
      <c r="I65" s="2349"/>
      <c r="J65" s="2349"/>
      <c r="K65" s="2349"/>
      <c r="L65" s="2349"/>
      <c r="M65" s="2349"/>
      <c r="N65" s="2349"/>
      <c r="O65" s="1516" t="s">
        <v>3700</v>
      </c>
      <c r="P65" s="1517">
        <v>19523</v>
      </c>
    </row>
    <row r="66" spans="1:16" ht="15.75">
      <c r="A66" s="1518"/>
      <c r="B66" s="1518"/>
      <c r="C66" s="1518"/>
      <c r="D66" s="1518"/>
      <c r="E66" s="1518"/>
      <c r="F66" s="1518"/>
      <c r="G66" s="1518"/>
      <c r="H66" s="1518"/>
      <c r="I66" s="1518"/>
      <c r="J66" s="1518"/>
      <c r="K66" s="1518"/>
      <c r="L66" s="1518"/>
      <c r="M66" s="1518"/>
      <c r="N66" s="1518"/>
      <c r="O66" s="1519"/>
      <c r="P66" s="1520"/>
    </row>
    <row r="67" spans="1:16" ht="16.5">
      <c r="A67" s="1521"/>
      <c r="B67" s="1522"/>
      <c r="C67" s="1522"/>
      <c r="D67" s="1523" t="s">
        <v>28</v>
      </c>
      <c r="E67" s="1522"/>
      <c r="F67" s="1522"/>
      <c r="G67" s="1522"/>
      <c r="H67" s="1522"/>
      <c r="I67" s="1522"/>
      <c r="J67" s="1522"/>
      <c r="K67" s="1522"/>
      <c r="L67" s="1522"/>
      <c r="M67" s="1522"/>
      <c r="N67" s="1522"/>
      <c r="O67" s="1524"/>
      <c r="P67" s="1525"/>
    </row>
    <row r="68" spans="1:16" ht="15.75">
      <c r="A68" s="1521"/>
      <c r="B68" s="1522"/>
      <c r="C68" s="1522"/>
      <c r="D68" s="1526"/>
      <c r="E68" s="1522"/>
      <c r="F68" s="1522"/>
      <c r="G68" s="1522"/>
      <c r="H68" s="1522"/>
      <c r="I68" s="1522"/>
      <c r="J68" s="1522"/>
      <c r="K68" s="1522"/>
      <c r="L68" s="1522"/>
      <c r="M68" s="1522"/>
      <c r="N68" s="1522"/>
      <c r="O68" s="1524"/>
      <c r="P68" s="1525"/>
    </row>
  </sheetData>
  <sheetProtection selectLockedCells="1"/>
  <mergeCells count="122">
    <mergeCell ref="O63:P63"/>
    <mergeCell ref="E64:H64"/>
    <mergeCell ref="I64:J64"/>
    <mergeCell ref="L64:M64"/>
    <mergeCell ref="O64:P64"/>
    <mergeCell ref="A65:N65"/>
    <mergeCell ref="B62:N62"/>
    <mergeCell ref="A63:A64"/>
    <mergeCell ref="B63:D64"/>
    <mergeCell ref="E63:H63"/>
    <mergeCell ref="I63:J63"/>
    <mergeCell ref="L63:M63"/>
    <mergeCell ref="B59:N59"/>
    <mergeCell ref="B60:N60"/>
    <mergeCell ref="B61:N61"/>
    <mergeCell ref="B54:D54"/>
    <mergeCell ref="E54:F54"/>
    <mergeCell ref="G54:I54"/>
    <mergeCell ref="K54:M54"/>
    <mergeCell ref="B55:D55"/>
    <mergeCell ref="E55:F55"/>
    <mergeCell ref="G55:I55"/>
    <mergeCell ref="K55:M55"/>
    <mergeCell ref="E53:F53"/>
    <mergeCell ref="G53:I53"/>
    <mergeCell ref="K53:M53"/>
    <mergeCell ref="B47:N47"/>
    <mergeCell ref="B48:N48"/>
    <mergeCell ref="B49:N49"/>
    <mergeCell ref="B56:N56"/>
    <mergeCell ref="B57:N57"/>
    <mergeCell ref="B58:N58"/>
    <mergeCell ref="B35:N35"/>
    <mergeCell ref="B36:N36"/>
    <mergeCell ref="A37:A46"/>
    <mergeCell ref="B37:P37"/>
    <mergeCell ref="B38:N38"/>
    <mergeCell ref="B39:N39"/>
    <mergeCell ref="B40:N40"/>
    <mergeCell ref="A20:A36"/>
    <mergeCell ref="A50:A60"/>
    <mergeCell ref="B50:P50"/>
    <mergeCell ref="B51:F51"/>
    <mergeCell ref="G51:J51"/>
    <mergeCell ref="K51:N51"/>
    <mergeCell ref="B52:D52"/>
    <mergeCell ref="E52:F52"/>
    <mergeCell ref="B41:N41"/>
    <mergeCell ref="B42:N42"/>
    <mergeCell ref="B43:N43"/>
    <mergeCell ref="B44:N44"/>
    <mergeCell ref="B45:N45"/>
    <mergeCell ref="B46:N46"/>
    <mergeCell ref="G52:I52"/>
    <mergeCell ref="K52:M52"/>
    <mergeCell ref="B53:D53"/>
    <mergeCell ref="C26:F26"/>
    <mergeCell ref="J26:L26"/>
    <mergeCell ref="C27:F27"/>
    <mergeCell ref="J27:L27"/>
    <mergeCell ref="C28:F28"/>
    <mergeCell ref="J28:L28"/>
    <mergeCell ref="B32:L32"/>
    <mergeCell ref="B33:N33"/>
    <mergeCell ref="B34:N34"/>
    <mergeCell ref="G15:I15"/>
    <mergeCell ref="J15:K15"/>
    <mergeCell ref="L15:N15"/>
    <mergeCell ref="C23:F23"/>
    <mergeCell ref="J23:L23"/>
    <mergeCell ref="C24:F24"/>
    <mergeCell ref="J24:L24"/>
    <mergeCell ref="C25:F25"/>
    <mergeCell ref="J25:L25"/>
    <mergeCell ref="B16:N16"/>
    <mergeCell ref="B17:N17"/>
    <mergeCell ref="B18:N18"/>
    <mergeCell ref="B19:N19"/>
    <mergeCell ref="B20:P20"/>
    <mergeCell ref="B21:P21"/>
    <mergeCell ref="C22:F22"/>
    <mergeCell ref="J22:L22"/>
    <mergeCell ref="O22:P32"/>
    <mergeCell ref="C29:F29"/>
    <mergeCell ref="J29:L29"/>
    <mergeCell ref="C30:F30"/>
    <mergeCell ref="J30:L30"/>
    <mergeCell ref="C31:F31"/>
    <mergeCell ref="J31:L31"/>
    <mergeCell ref="B11:K11"/>
    <mergeCell ref="L11:N11"/>
    <mergeCell ref="B12:N12"/>
    <mergeCell ref="A13:A15"/>
    <mergeCell ref="B13:I13"/>
    <mergeCell ref="J13:K13"/>
    <mergeCell ref="L13:N13"/>
    <mergeCell ref="O5:P5"/>
    <mergeCell ref="B6:N6"/>
    <mergeCell ref="B7:N7"/>
    <mergeCell ref="B8:N8"/>
    <mergeCell ref="A9:A11"/>
    <mergeCell ref="B9:K9"/>
    <mergeCell ref="L9:N9"/>
    <mergeCell ref="O9:P10"/>
    <mergeCell ref="B10:K10"/>
    <mergeCell ref="L10:N10"/>
    <mergeCell ref="O13:P15"/>
    <mergeCell ref="B14:C15"/>
    <mergeCell ref="D14:F14"/>
    <mergeCell ref="G14:I14"/>
    <mergeCell ref="J14:K14"/>
    <mergeCell ref="L14:N14"/>
    <mergeCell ref="D15:F15"/>
    <mergeCell ref="A3:P3"/>
    <mergeCell ref="A4:P4"/>
    <mergeCell ref="B5:C5"/>
    <mergeCell ref="D5:I5"/>
    <mergeCell ref="K5:M5"/>
    <mergeCell ref="A1:L1"/>
    <mergeCell ref="M1:N1"/>
    <mergeCell ref="A2:L2"/>
    <mergeCell ref="M2:N2"/>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30.xml><?xml version="1.0" encoding="utf-8"?>
<worksheet xmlns="http://schemas.openxmlformats.org/spreadsheetml/2006/main" xmlns:r="http://schemas.openxmlformats.org/officeDocument/2006/relationships">
  <sheetPr codeName="Sheet41">
    <tabColor rgb="FF00B050"/>
  </sheetPr>
  <dimension ref="A1:M28"/>
  <sheetViews>
    <sheetView workbookViewId="0">
      <selection activeCell="A15" sqref="A15"/>
    </sheetView>
  </sheetViews>
  <sheetFormatPr defaultRowHeight="12.75"/>
  <cols>
    <col min="1" max="1" width="4.85546875" customWidth="1"/>
    <col min="2" max="2" width="11.5703125" customWidth="1"/>
    <col min="3" max="3" width="21.140625" customWidth="1"/>
    <col min="5" max="5" width="7.42578125" customWidth="1"/>
    <col min="11" max="11" width="9.85546875" customWidth="1"/>
    <col min="12" max="12" width="19.140625" customWidth="1"/>
    <col min="13" max="13" width="15.28515625" customWidth="1"/>
  </cols>
  <sheetData>
    <row r="1" spans="1:13" ht="26.25">
      <c r="A1" s="3365" t="str">
        <f>MASTER!C1</f>
        <v>ftyk f'k{kk vf/kdkjh</v>
      </c>
      <c r="B1" s="3365"/>
      <c r="C1" s="3365"/>
      <c r="D1" s="3365"/>
      <c r="E1" s="3365"/>
      <c r="F1" s="3365"/>
      <c r="G1" s="3365"/>
      <c r="H1" s="3365"/>
      <c r="I1" s="3365"/>
      <c r="J1" s="3365"/>
      <c r="K1" s="3365"/>
      <c r="L1" s="3365"/>
      <c r="M1" s="3365"/>
    </row>
    <row r="2" spans="1:13" ht="20.25">
      <c r="A2" s="139"/>
      <c r="B2" s="3368" t="s">
        <v>774</v>
      </c>
      <c r="C2" s="3368"/>
      <c r="D2" s="3366"/>
      <c r="E2" s="3366"/>
      <c r="F2" s="3366"/>
      <c r="G2" s="3366"/>
      <c r="H2" s="3366"/>
      <c r="I2" s="3366"/>
      <c r="J2" s="412" t="s">
        <v>50</v>
      </c>
      <c r="K2" s="686"/>
      <c r="L2" s="151" t="s">
        <v>723</v>
      </c>
      <c r="M2" s="1704"/>
    </row>
    <row r="3" spans="1:13" ht="18.75" customHeight="1">
      <c r="A3" s="3369" t="s">
        <v>799</v>
      </c>
      <c r="B3" s="3367" t="s">
        <v>800</v>
      </c>
      <c r="C3" s="3367" t="s">
        <v>801</v>
      </c>
      <c r="D3" s="3367" t="s">
        <v>802</v>
      </c>
      <c r="E3" s="3367" t="s">
        <v>803</v>
      </c>
      <c r="F3" s="3370" t="s">
        <v>804</v>
      </c>
      <c r="G3" s="3370"/>
      <c r="H3" s="3370"/>
      <c r="I3" s="3371" t="s">
        <v>805</v>
      </c>
      <c r="J3" s="3371"/>
      <c r="K3" s="3372" t="s">
        <v>806</v>
      </c>
      <c r="L3" s="3372" t="s">
        <v>3598</v>
      </c>
      <c r="M3" s="3367" t="s">
        <v>807</v>
      </c>
    </row>
    <row r="4" spans="1:13" ht="32.25" customHeight="1">
      <c r="A4" s="3369"/>
      <c r="B4" s="3367"/>
      <c r="C4" s="3367"/>
      <c r="D4" s="3367"/>
      <c r="E4" s="3367"/>
      <c r="F4" s="687" t="s">
        <v>808</v>
      </c>
      <c r="G4" s="687" t="s">
        <v>809</v>
      </c>
      <c r="H4" s="687" t="s">
        <v>50</v>
      </c>
      <c r="I4" s="687" t="s">
        <v>808</v>
      </c>
      <c r="J4" s="687" t="s">
        <v>809</v>
      </c>
      <c r="K4" s="3373"/>
      <c r="L4" s="3374"/>
      <c r="M4" s="3367"/>
    </row>
    <row r="5" spans="1:13" ht="18.75">
      <c r="A5" s="688">
        <v>1</v>
      </c>
      <c r="B5" s="470">
        <v>2</v>
      </c>
      <c r="C5" s="688">
        <v>3</v>
      </c>
      <c r="D5" s="470">
        <v>4</v>
      </c>
      <c r="E5" s="688">
        <v>5</v>
      </c>
      <c r="F5" s="470">
        <v>6</v>
      </c>
      <c r="G5" s="688">
        <v>7</v>
      </c>
      <c r="H5" s="470">
        <v>8</v>
      </c>
      <c r="I5" s="688">
        <v>9</v>
      </c>
      <c r="J5" s="470">
        <v>10</v>
      </c>
      <c r="K5" s="688">
        <v>11</v>
      </c>
      <c r="L5" s="1705">
        <v>12</v>
      </c>
      <c r="M5" s="688">
        <v>13</v>
      </c>
    </row>
    <row r="6" spans="1:13" ht="18.75">
      <c r="A6" s="689"/>
      <c r="B6" s="689"/>
      <c r="C6" s="690"/>
      <c r="D6" s="690"/>
      <c r="E6" s="690"/>
      <c r="F6" s="691"/>
      <c r="G6" s="691"/>
      <c r="H6" s="692"/>
      <c r="I6" s="693"/>
      <c r="J6" s="693"/>
      <c r="K6" s="693"/>
      <c r="L6" s="693"/>
      <c r="M6" s="694"/>
    </row>
    <row r="7" spans="1:13" ht="18.75">
      <c r="A7" s="689"/>
      <c r="B7" s="689"/>
      <c r="C7" s="690"/>
      <c r="D7" s="690"/>
      <c r="E7" s="690"/>
      <c r="F7" s="691"/>
      <c r="G7" s="691"/>
      <c r="H7" s="692"/>
      <c r="I7" s="693"/>
      <c r="J7" s="693"/>
      <c r="K7" s="693"/>
      <c r="L7" s="693"/>
      <c r="M7" s="653"/>
    </row>
    <row r="8" spans="1:13" ht="18.75">
      <c r="A8" s="689"/>
      <c r="B8" s="689"/>
      <c r="C8" s="690"/>
      <c r="D8" s="690"/>
      <c r="E8" s="690"/>
      <c r="F8" s="691"/>
      <c r="G8" s="691"/>
      <c r="H8" s="692"/>
      <c r="I8" s="693"/>
      <c r="J8" s="693"/>
      <c r="K8" s="693"/>
      <c r="L8" s="693"/>
      <c r="M8" s="653"/>
    </row>
    <row r="9" spans="1:13" ht="18.75">
      <c r="A9" s="689"/>
      <c r="B9" s="689"/>
      <c r="C9" s="690"/>
      <c r="D9" s="690"/>
      <c r="E9" s="690"/>
      <c r="F9" s="691"/>
      <c r="G9" s="691"/>
      <c r="H9" s="692"/>
      <c r="I9" s="693"/>
      <c r="J9" s="693"/>
      <c r="K9" s="693"/>
      <c r="L9" s="693"/>
      <c r="M9" s="653"/>
    </row>
    <row r="10" spans="1:13" ht="18.75">
      <c r="A10" s="689"/>
      <c r="B10" s="689"/>
      <c r="C10" s="690"/>
      <c r="D10" s="690"/>
      <c r="E10" s="690"/>
      <c r="F10" s="691"/>
      <c r="G10" s="691"/>
      <c r="H10" s="692"/>
      <c r="I10" s="693"/>
      <c r="J10" s="693"/>
      <c r="K10" s="693"/>
      <c r="L10" s="693"/>
      <c r="M10" s="653"/>
    </row>
    <row r="11" spans="1:13" ht="18.75">
      <c r="A11" s="689"/>
      <c r="B11" s="689"/>
      <c r="C11" s="690"/>
      <c r="D11" s="690"/>
      <c r="E11" s="690"/>
      <c r="F11" s="691"/>
      <c r="G11" s="691"/>
      <c r="H11" s="692"/>
      <c r="I11" s="693"/>
      <c r="J11" s="693"/>
      <c r="K11" s="693"/>
      <c r="L11" s="693"/>
      <c r="M11" s="653"/>
    </row>
    <row r="12" spans="1:13" ht="18.75">
      <c r="A12" s="689"/>
      <c r="B12" s="689"/>
      <c r="C12" s="690"/>
      <c r="D12" s="690"/>
      <c r="E12" s="690"/>
      <c r="F12" s="691"/>
      <c r="G12" s="691"/>
      <c r="H12" s="692"/>
      <c r="I12" s="693"/>
      <c r="J12" s="693"/>
      <c r="K12" s="693"/>
      <c r="L12" s="693"/>
      <c r="M12" s="653"/>
    </row>
    <row r="13" spans="1:13" ht="18.75">
      <c r="A13" s="689"/>
      <c r="B13" s="689"/>
      <c r="C13" s="690"/>
      <c r="D13" s="690"/>
      <c r="E13" s="690"/>
      <c r="F13" s="691"/>
      <c r="G13" s="691"/>
      <c r="H13" s="692"/>
      <c r="I13" s="693"/>
      <c r="J13" s="693"/>
      <c r="K13" s="693"/>
      <c r="L13" s="693"/>
      <c r="M13" s="653"/>
    </row>
    <row r="14" spans="1:13" ht="18.75">
      <c r="A14" s="689"/>
      <c r="B14" s="689"/>
      <c r="C14" s="690"/>
      <c r="D14" s="690"/>
      <c r="E14" s="690"/>
      <c r="F14" s="691"/>
      <c r="G14" s="691"/>
      <c r="H14" s="692"/>
      <c r="I14" s="693"/>
      <c r="J14" s="693"/>
      <c r="K14" s="693"/>
      <c r="L14" s="693"/>
      <c r="M14" s="653"/>
    </row>
    <row r="15" spans="1:13" ht="18.75">
      <c r="A15" s="689"/>
      <c r="B15" s="689"/>
      <c r="C15" s="690"/>
      <c r="D15" s="690"/>
      <c r="E15" s="690"/>
      <c r="F15" s="691"/>
      <c r="G15" s="691"/>
      <c r="H15" s="692"/>
      <c r="I15" s="693"/>
      <c r="J15" s="693"/>
      <c r="K15" s="693"/>
      <c r="L15" s="693"/>
      <c r="M15" s="653"/>
    </row>
    <row r="16" spans="1:13" ht="18.75">
      <c r="A16" s="689"/>
      <c r="B16" s="689"/>
      <c r="C16" s="690"/>
      <c r="D16" s="690"/>
      <c r="E16" s="690"/>
      <c r="F16" s="691"/>
      <c r="G16" s="691"/>
      <c r="H16" s="692"/>
      <c r="I16" s="693"/>
      <c r="J16" s="693"/>
      <c r="K16" s="693"/>
      <c r="L16" s="693"/>
      <c r="M16" s="653"/>
    </row>
    <row r="17" spans="1:13" ht="18.75">
      <c r="A17" s="689"/>
      <c r="B17" s="689"/>
      <c r="C17" s="690"/>
      <c r="D17" s="690"/>
      <c r="E17" s="690"/>
      <c r="F17" s="691"/>
      <c r="G17" s="691"/>
      <c r="H17" s="692"/>
      <c r="I17" s="693"/>
      <c r="J17" s="693"/>
      <c r="K17" s="693"/>
      <c r="L17" s="693"/>
      <c r="M17" s="653"/>
    </row>
    <row r="18" spans="1:13" ht="18.75">
      <c r="A18" s="689"/>
      <c r="B18" s="689"/>
      <c r="C18" s="690"/>
      <c r="D18" s="690"/>
      <c r="E18" s="690"/>
      <c r="F18" s="691"/>
      <c r="G18" s="691"/>
      <c r="H18" s="692"/>
      <c r="I18" s="693"/>
      <c r="J18" s="693"/>
      <c r="K18" s="693"/>
      <c r="L18" s="693"/>
      <c r="M18" s="653"/>
    </row>
    <row r="19" spans="1:13" ht="18.75">
      <c r="A19" s="689"/>
      <c r="B19" s="689"/>
      <c r="C19" s="690"/>
      <c r="D19" s="690"/>
      <c r="E19" s="690"/>
      <c r="F19" s="691"/>
      <c r="G19" s="691"/>
      <c r="H19" s="692"/>
      <c r="I19" s="693"/>
      <c r="J19" s="693"/>
      <c r="K19" s="693"/>
      <c r="L19" s="693"/>
      <c r="M19" s="653"/>
    </row>
    <row r="20" spans="1:13" ht="18.75">
      <c r="A20" s="689"/>
      <c r="B20" s="689"/>
      <c r="C20" s="690"/>
      <c r="D20" s="690"/>
      <c r="E20" s="690"/>
      <c r="F20" s="691"/>
      <c r="G20" s="691"/>
      <c r="H20" s="692"/>
      <c r="I20" s="693"/>
      <c r="J20" s="693"/>
      <c r="K20" s="693"/>
      <c r="L20" s="693"/>
      <c r="M20" s="653"/>
    </row>
    <row r="21" spans="1:13" ht="18.75">
      <c r="A21" s="689"/>
      <c r="B21" s="689"/>
      <c r="C21" s="690"/>
      <c r="D21" s="690"/>
      <c r="E21" s="690"/>
      <c r="F21" s="691"/>
      <c r="G21" s="691"/>
      <c r="H21" s="692"/>
      <c r="I21" s="693"/>
      <c r="J21" s="693"/>
      <c r="K21" s="693"/>
      <c r="L21" s="693"/>
      <c r="M21" s="653"/>
    </row>
    <row r="22" spans="1:13" ht="18.75">
      <c r="A22" s="689"/>
      <c r="B22" s="689"/>
      <c r="C22" s="690"/>
      <c r="D22" s="690"/>
      <c r="E22" s="690"/>
      <c r="F22" s="691"/>
      <c r="G22" s="691"/>
      <c r="H22" s="692"/>
      <c r="I22" s="693"/>
      <c r="J22" s="693"/>
      <c r="K22" s="693"/>
      <c r="L22" s="693"/>
      <c r="M22" s="653"/>
    </row>
    <row r="23" spans="1:13" ht="18.75">
      <c r="A23" s="689"/>
      <c r="B23" s="689"/>
      <c r="C23" s="690"/>
      <c r="D23" s="690"/>
      <c r="E23" s="690"/>
      <c r="F23" s="691"/>
      <c r="G23" s="691"/>
      <c r="H23" s="692"/>
      <c r="I23" s="693"/>
      <c r="J23" s="693"/>
      <c r="K23" s="693"/>
      <c r="L23" s="693"/>
      <c r="M23" s="653"/>
    </row>
    <row r="24" spans="1:13" ht="18.75">
      <c r="A24" s="689"/>
      <c r="B24" s="689"/>
      <c r="C24" s="690"/>
      <c r="D24" s="690"/>
      <c r="E24" s="690"/>
      <c r="F24" s="691"/>
      <c r="G24" s="691"/>
      <c r="H24" s="692"/>
      <c r="I24" s="693"/>
      <c r="J24" s="693"/>
      <c r="K24" s="693"/>
      <c r="L24" s="693"/>
      <c r="M24" s="653"/>
    </row>
    <row r="25" spans="1:13" ht="18.75">
      <c r="A25" s="689"/>
      <c r="B25" s="689"/>
      <c r="C25" s="690"/>
      <c r="D25" s="690"/>
      <c r="E25" s="690"/>
      <c r="F25" s="691"/>
      <c r="G25" s="691"/>
      <c r="H25" s="692"/>
      <c r="I25" s="693"/>
      <c r="J25" s="693"/>
      <c r="K25" s="693"/>
      <c r="L25" s="693"/>
      <c r="M25" s="653"/>
    </row>
    <row r="26" spans="1:13" ht="18.75">
      <c r="A26" s="689"/>
      <c r="B26" s="689"/>
      <c r="C26" s="690"/>
      <c r="D26" s="690"/>
      <c r="E26" s="690"/>
      <c r="F26" s="691"/>
      <c r="G26" s="691"/>
      <c r="H26" s="692"/>
      <c r="I26" s="693"/>
      <c r="J26" s="693"/>
      <c r="K26" s="693"/>
      <c r="L26" s="693"/>
      <c r="M26" s="653"/>
    </row>
    <row r="27" spans="1:13" ht="18.75">
      <c r="A27" s="689"/>
      <c r="B27" s="689"/>
      <c r="C27" s="690"/>
      <c r="D27" s="690"/>
      <c r="E27" s="690"/>
      <c r="F27" s="691"/>
      <c r="G27" s="691"/>
      <c r="H27" s="692"/>
      <c r="I27" s="693"/>
      <c r="J27" s="693"/>
      <c r="K27" s="693"/>
      <c r="L27" s="693"/>
      <c r="M27" s="653"/>
    </row>
    <row r="28" spans="1:13" ht="18.75">
      <c r="A28" s="689"/>
      <c r="B28" s="689"/>
      <c r="C28" s="690"/>
      <c r="D28" s="690"/>
      <c r="E28" s="690"/>
      <c r="F28" s="691"/>
      <c r="G28" s="691"/>
      <c r="H28" s="692"/>
      <c r="I28" s="693"/>
      <c r="J28" s="693"/>
      <c r="K28" s="693"/>
      <c r="L28" s="693"/>
      <c r="M28" s="653"/>
    </row>
  </sheetData>
  <sheetProtection sheet="1" formatCells="0" formatColumns="0" formatRows="0" insertColumns="0" insertRows="0" insertHyperlinks="0" deleteColumns="0" deleteRows="0" selectLockedCells="1" sort="0" autoFilter="0" pivotTables="0"/>
  <mergeCells count="13">
    <mergeCell ref="A1:M1"/>
    <mergeCell ref="D2:I2"/>
    <mergeCell ref="M3:M4"/>
    <mergeCell ref="B2:C2"/>
    <mergeCell ref="A3:A4"/>
    <mergeCell ref="B3:B4"/>
    <mergeCell ref="C3:C4"/>
    <mergeCell ref="D3:D4"/>
    <mergeCell ref="E3:E4"/>
    <mergeCell ref="F3:H3"/>
    <mergeCell ref="I3:J3"/>
    <mergeCell ref="K3:K4"/>
    <mergeCell ref="L3:L4"/>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31.xml><?xml version="1.0" encoding="utf-8"?>
<worksheet xmlns="http://schemas.openxmlformats.org/spreadsheetml/2006/main" xmlns:r="http://schemas.openxmlformats.org/officeDocument/2006/relationships">
  <sheetPr codeName="Sheet42">
    <tabColor rgb="FF00B050"/>
  </sheetPr>
  <dimension ref="A2:G39"/>
  <sheetViews>
    <sheetView workbookViewId="0">
      <selection activeCell="A34" sqref="A34:G34"/>
    </sheetView>
  </sheetViews>
  <sheetFormatPr defaultRowHeight="12.75"/>
  <cols>
    <col min="1" max="1" width="2.85546875" customWidth="1"/>
    <col min="3" max="3" width="15" customWidth="1"/>
    <col min="4" max="4" width="18.5703125" customWidth="1"/>
    <col min="5" max="5" width="21" customWidth="1"/>
    <col min="7" max="7" width="19.42578125" customWidth="1"/>
  </cols>
  <sheetData>
    <row r="2" spans="1:7" ht="20.25">
      <c r="A2" s="3385" t="s">
        <v>810</v>
      </c>
      <c r="B2" s="3385"/>
      <c r="C2" s="3385"/>
      <c r="D2" s="3385"/>
      <c r="E2" s="3385"/>
      <c r="F2" s="3385"/>
      <c r="G2" s="3385"/>
    </row>
    <row r="3" spans="1:7" ht="15.75">
      <c r="A3" s="699" t="s">
        <v>1626</v>
      </c>
      <c r="B3" s="699"/>
      <c r="C3" s="699"/>
      <c r="D3" s="700" t="str">
        <f>MASTER!C1</f>
        <v>ftyk f'k{kk vf/kdkjh</v>
      </c>
      <c r="E3" s="699"/>
      <c r="F3" s="699"/>
      <c r="G3" s="699"/>
    </row>
    <row r="4" spans="1:7" ht="18.75">
      <c r="A4" s="3386" t="s">
        <v>4308</v>
      </c>
      <c r="B4" s="3386"/>
      <c r="C4" s="3386"/>
      <c r="D4" s="3386"/>
      <c r="E4" s="3386"/>
      <c r="F4" s="3386"/>
      <c r="G4" s="3386"/>
    </row>
    <row r="5" spans="1:7" ht="56.25">
      <c r="A5" s="3387" t="s">
        <v>811</v>
      </c>
      <c r="B5" s="3387"/>
      <c r="C5" s="630" t="s">
        <v>812</v>
      </c>
      <c r="D5" s="447" t="s">
        <v>1631</v>
      </c>
      <c r="E5" s="188" t="s">
        <v>1625</v>
      </c>
      <c r="F5" s="3388" t="s">
        <v>813</v>
      </c>
      <c r="G5" s="3388"/>
    </row>
    <row r="6" spans="1:7" ht="31.5">
      <c r="A6" s="3377" t="s">
        <v>4307</v>
      </c>
      <c r="B6" s="3377"/>
      <c r="C6" s="3377" t="s">
        <v>4307</v>
      </c>
      <c r="D6" s="695" t="s">
        <v>815</v>
      </c>
      <c r="E6" s="3378" t="s">
        <v>816</v>
      </c>
      <c r="F6" s="3379" t="s">
        <v>817</v>
      </c>
      <c r="G6" s="3379"/>
    </row>
    <row r="7" spans="1:7" ht="15.75">
      <c r="A7" s="3377"/>
      <c r="B7" s="3377"/>
      <c r="C7" s="3377"/>
      <c r="D7" s="695" t="s">
        <v>818</v>
      </c>
      <c r="E7" s="3378"/>
      <c r="F7" s="3379"/>
      <c r="G7" s="3379"/>
    </row>
    <row r="8" spans="1:7" ht="30">
      <c r="A8" s="3377"/>
      <c r="B8" s="3377"/>
      <c r="C8" s="3377"/>
      <c r="D8" s="696" t="s">
        <v>819</v>
      </c>
      <c r="E8" s="3378"/>
      <c r="F8" s="3379"/>
      <c r="G8" s="3379"/>
    </row>
    <row r="9" spans="1:7" ht="15">
      <c r="A9" s="3377"/>
      <c r="B9" s="3377"/>
      <c r="C9" s="3377"/>
      <c r="D9" s="696" t="s">
        <v>820</v>
      </c>
      <c r="E9" s="3378"/>
      <c r="F9" s="3379"/>
      <c r="G9" s="3379"/>
    </row>
    <row r="10" spans="1:7" ht="30">
      <c r="A10" s="3377"/>
      <c r="B10" s="3377"/>
      <c r="C10" s="3377"/>
      <c r="D10" s="696" t="s">
        <v>821</v>
      </c>
      <c r="E10" s="3378"/>
      <c r="F10" s="3379"/>
      <c r="G10" s="3379"/>
    </row>
    <row r="11" spans="1:7" ht="20.25">
      <c r="A11" s="445">
        <v>1</v>
      </c>
      <c r="B11" s="3380" t="s">
        <v>822</v>
      </c>
      <c r="C11" s="3380"/>
      <c r="D11" s="3380"/>
      <c r="E11" s="3380"/>
      <c r="F11" s="3389">
        <v>10</v>
      </c>
      <c r="G11" s="3389"/>
    </row>
    <row r="12" spans="1:7" ht="21">
      <c r="A12" s="445">
        <v>2</v>
      </c>
      <c r="B12" s="3380" t="s">
        <v>823</v>
      </c>
      <c r="C12" s="3380"/>
      <c r="D12" s="3380"/>
      <c r="E12" s="3380"/>
      <c r="F12" s="3381">
        <v>0</v>
      </c>
      <c r="G12" s="3381"/>
    </row>
    <row r="13" spans="1:7" ht="21">
      <c r="A13" s="445">
        <v>3</v>
      </c>
      <c r="B13" s="3380" t="s">
        <v>824</v>
      </c>
      <c r="C13" s="3380"/>
      <c r="D13" s="3380"/>
      <c r="E13" s="3380"/>
      <c r="F13" s="3382">
        <f>F11+F12</f>
        <v>10</v>
      </c>
      <c r="G13" s="3382"/>
    </row>
    <row r="14" spans="1:7" ht="21">
      <c r="A14" s="445">
        <v>4</v>
      </c>
      <c r="B14" s="3380" t="s">
        <v>825</v>
      </c>
      <c r="C14" s="3380"/>
      <c r="D14" s="3380"/>
      <c r="E14" s="3380"/>
      <c r="F14" s="3381">
        <v>0</v>
      </c>
      <c r="G14" s="3381"/>
    </row>
    <row r="15" spans="1:7" ht="21">
      <c r="A15" s="445">
        <v>5</v>
      </c>
      <c r="B15" s="3380" t="s">
        <v>826</v>
      </c>
      <c r="C15" s="3380"/>
      <c r="D15" s="3380"/>
      <c r="E15" s="3380"/>
      <c r="F15" s="3382">
        <f>F13-F14</f>
        <v>10</v>
      </c>
      <c r="G15" s="3382"/>
    </row>
    <row r="16" spans="1:7" ht="26.25">
      <c r="A16" s="445">
        <v>6</v>
      </c>
      <c r="B16" s="3383" t="s">
        <v>827</v>
      </c>
      <c r="C16" s="3383"/>
      <c r="D16" s="3383"/>
      <c r="E16" s="3383"/>
      <c r="F16" s="3384">
        <v>68376</v>
      </c>
      <c r="G16" s="3384"/>
    </row>
    <row r="17" spans="1:7" ht="31.5">
      <c r="A17" s="445">
        <v>7</v>
      </c>
      <c r="B17" s="3380" t="s">
        <v>828</v>
      </c>
      <c r="C17" s="3380"/>
      <c r="D17" s="3380"/>
      <c r="E17" s="3380"/>
      <c r="F17" s="3391">
        <f>F16-F13</f>
        <v>68366</v>
      </c>
      <c r="G17" s="3391"/>
    </row>
    <row r="18" spans="1:7" ht="15" customHeight="1">
      <c r="A18" s="445">
        <v>8</v>
      </c>
      <c r="B18" s="451" t="s">
        <v>1634</v>
      </c>
      <c r="C18" s="449"/>
      <c r="D18" s="3376" t="s">
        <v>1635</v>
      </c>
      <c r="E18" s="3376"/>
      <c r="F18" s="3376"/>
      <c r="G18" s="450"/>
    </row>
    <row r="19" spans="1:7" ht="15">
      <c r="A19" s="445">
        <v>9</v>
      </c>
      <c r="B19" s="3380" t="s">
        <v>829</v>
      </c>
      <c r="C19" s="3380"/>
      <c r="D19" s="3380"/>
      <c r="E19" s="3380"/>
      <c r="F19" s="3380"/>
      <c r="G19" s="3380"/>
    </row>
    <row r="20" spans="1:7" ht="15.75">
      <c r="A20" s="445">
        <v>9</v>
      </c>
      <c r="B20" s="3392" t="s">
        <v>830</v>
      </c>
      <c r="C20" s="3392"/>
      <c r="D20" s="3390" t="s">
        <v>831</v>
      </c>
      <c r="E20" s="3390"/>
      <c r="F20" s="3390"/>
      <c r="G20" s="3390"/>
    </row>
    <row r="21" spans="1:7" ht="15.75">
      <c r="A21" s="445"/>
      <c r="B21" s="3393" t="str">
        <f>D6</f>
        <v>2202 &amp;lkekU; f'k{kk</v>
      </c>
      <c r="C21" s="3393"/>
      <c r="D21" s="404" t="s">
        <v>832</v>
      </c>
      <c r="E21" s="404" t="s">
        <v>833</v>
      </c>
      <c r="F21" s="404" t="s">
        <v>834</v>
      </c>
      <c r="G21" s="404" t="s">
        <v>835</v>
      </c>
    </row>
    <row r="22" spans="1:7" ht="12.75" customHeight="1">
      <c r="A22" s="445"/>
      <c r="B22" s="3393" t="str">
        <f>D7</f>
        <v>02 &amp;ek/;fed f'k{kk</v>
      </c>
      <c r="C22" s="3393"/>
      <c r="D22" s="3394">
        <v>40</v>
      </c>
      <c r="E22" s="3394">
        <v>5</v>
      </c>
      <c r="F22" s="3394">
        <f>D22-E22</f>
        <v>35</v>
      </c>
      <c r="G22" s="3390"/>
    </row>
    <row r="23" spans="1:7" ht="12.75" customHeight="1">
      <c r="A23" s="445"/>
      <c r="B23" s="3393" t="str">
        <f>D8</f>
        <v>109&amp;jktdh; ek/;fed fo/kky;</v>
      </c>
      <c r="C23" s="3393"/>
      <c r="D23" s="3394"/>
      <c r="E23" s="3394"/>
      <c r="F23" s="3394"/>
      <c r="G23" s="3390"/>
    </row>
    <row r="24" spans="1:7" ht="15">
      <c r="A24" s="445">
        <v>10</v>
      </c>
      <c r="B24" s="3397" t="s">
        <v>836</v>
      </c>
      <c r="C24" s="3397"/>
      <c r="D24" s="3397"/>
      <c r="E24" s="3397"/>
      <c r="F24" s="3397"/>
      <c r="G24" s="3397"/>
    </row>
    <row r="25" spans="1:7" ht="15">
      <c r="A25" s="445"/>
      <c r="B25" s="444" t="s">
        <v>441</v>
      </c>
      <c r="C25" s="3398" t="s">
        <v>837</v>
      </c>
      <c r="D25" s="3398"/>
      <c r="E25" s="3398" t="s">
        <v>837</v>
      </c>
      <c r="F25" s="3398"/>
      <c r="G25" s="3398"/>
    </row>
    <row r="26" spans="1:7" ht="16.5" customHeight="1">
      <c r="A26" s="445"/>
      <c r="B26" s="446">
        <v>1</v>
      </c>
      <c r="C26" s="3399" t="s">
        <v>1632</v>
      </c>
      <c r="D26" s="3399"/>
      <c r="E26" s="3400">
        <v>1</v>
      </c>
      <c r="F26" s="3400"/>
      <c r="G26" s="3400"/>
    </row>
    <row r="27" spans="1:7" s="139" customFormat="1" ht="16.5" customHeight="1">
      <c r="A27" s="445"/>
      <c r="B27" s="446">
        <v>2</v>
      </c>
      <c r="C27" s="3399" t="s">
        <v>1633</v>
      </c>
      <c r="D27" s="3399"/>
      <c r="E27" s="3400">
        <v>1</v>
      </c>
      <c r="F27" s="3400"/>
      <c r="G27" s="3400"/>
    </row>
    <row r="28" spans="1:7" ht="16.5" customHeight="1">
      <c r="A28" s="445"/>
      <c r="B28" s="446">
        <v>3</v>
      </c>
      <c r="C28" s="3399" t="s">
        <v>1633</v>
      </c>
      <c r="D28" s="3399"/>
      <c r="E28" s="3401">
        <v>1</v>
      </c>
      <c r="F28" s="3401"/>
      <c r="G28" s="3401"/>
    </row>
    <row r="29" spans="1:7" ht="27.75">
      <c r="A29" s="445"/>
      <c r="B29" s="446"/>
      <c r="C29" s="3395" t="s">
        <v>838</v>
      </c>
      <c r="D29" s="3395"/>
      <c r="E29" s="3396">
        <f>SUM(E26:G28)</f>
        <v>3</v>
      </c>
      <c r="F29" s="3396"/>
      <c r="G29" s="3396"/>
    </row>
    <row r="30" spans="1:7" ht="23.25">
      <c r="A30" s="452">
        <v>11</v>
      </c>
      <c r="B30" s="453" t="s">
        <v>1628</v>
      </c>
      <c r="C30" s="454"/>
      <c r="D30" s="697">
        <v>7976870219</v>
      </c>
      <c r="E30" s="455" t="s">
        <v>1629</v>
      </c>
      <c r="F30" s="454"/>
      <c r="G30" s="697" t="s">
        <v>1627</v>
      </c>
    </row>
    <row r="31" spans="1:7" ht="15.75">
      <c r="A31" s="448"/>
      <c r="B31" s="427" t="s">
        <v>1630</v>
      </c>
      <c r="C31" s="698">
        <v>43543</v>
      </c>
      <c r="D31" s="448"/>
      <c r="E31" s="443"/>
      <c r="F31" s="443"/>
      <c r="G31" s="443"/>
    </row>
    <row r="32" spans="1:7" ht="15.75">
      <c r="A32" s="448"/>
      <c r="B32" s="448"/>
      <c r="C32" s="448"/>
      <c r="D32" s="448"/>
      <c r="E32" s="443" t="s">
        <v>839</v>
      </c>
      <c r="F32" s="443"/>
      <c r="G32" s="443"/>
    </row>
    <row r="33" spans="1:7" ht="15.75">
      <c r="A33" s="448"/>
      <c r="B33" s="448"/>
      <c r="C33" s="448"/>
      <c r="D33" s="448"/>
      <c r="E33" s="443" t="s">
        <v>840</v>
      </c>
      <c r="F33" s="443"/>
      <c r="G33" s="443"/>
    </row>
    <row r="34" spans="1:7" ht="18.75">
      <c r="A34" s="3375" t="s">
        <v>4360</v>
      </c>
      <c r="B34" s="3375"/>
      <c r="C34" s="3375"/>
      <c r="D34" s="3375"/>
      <c r="E34" s="3375"/>
      <c r="F34" s="3375"/>
      <c r="G34" s="3375"/>
    </row>
    <row r="35" spans="1:7" ht="20.25">
      <c r="A35" s="426" t="s">
        <v>841</v>
      </c>
      <c r="B35" s="448"/>
      <c r="C35" s="448"/>
      <c r="D35" s="448"/>
      <c r="E35" s="448"/>
      <c r="F35" s="448"/>
      <c r="G35" s="448"/>
    </row>
    <row r="36" spans="1:7" ht="20.25">
      <c r="A36" s="426" t="s">
        <v>842</v>
      </c>
      <c r="B36" s="448"/>
      <c r="C36" s="448"/>
      <c r="D36" s="448"/>
      <c r="E36" s="448"/>
      <c r="F36" s="448"/>
      <c r="G36" s="448"/>
    </row>
    <row r="37" spans="1:7" ht="20.25">
      <c r="A37" s="426" t="s">
        <v>843</v>
      </c>
      <c r="B37" s="448"/>
      <c r="C37" s="448"/>
      <c r="D37" s="448"/>
      <c r="E37" s="448"/>
      <c r="F37" s="448"/>
      <c r="G37" s="448"/>
    </row>
    <row r="38" spans="1:7" ht="15.75">
      <c r="A38" s="448"/>
      <c r="B38" s="427"/>
      <c r="C38" s="448"/>
      <c r="D38" s="448"/>
      <c r="E38" s="443" t="s">
        <v>839</v>
      </c>
      <c r="F38" s="443"/>
      <c r="G38" s="443"/>
    </row>
    <row r="39" spans="1:7" ht="15.75">
      <c r="A39" s="448"/>
      <c r="B39" s="427"/>
      <c r="C39" s="448"/>
      <c r="D39" s="448"/>
      <c r="E39" s="443" t="s">
        <v>840</v>
      </c>
      <c r="F39" s="443"/>
      <c r="G39" s="443"/>
    </row>
  </sheetData>
  <sheetProtection password="A581" sheet="1" formatCells="0" formatColumns="0" formatRows="0" insertColumns="0" insertRows="0" insertHyperlinks="0" deleteColumns="0" deleteRows="0" selectLockedCells="1" sort="0" autoFilter="0" pivotTables="0"/>
  <mergeCells count="45">
    <mergeCell ref="C29:D29"/>
    <mergeCell ref="E29:G29"/>
    <mergeCell ref="B24:G24"/>
    <mergeCell ref="C25:D25"/>
    <mergeCell ref="E25:G25"/>
    <mergeCell ref="C26:D26"/>
    <mergeCell ref="E26:G26"/>
    <mergeCell ref="C28:D28"/>
    <mergeCell ref="E28:G28"/>
    <mergeCell ref="C27:D27"/>
    <mergeCell ref="E27:G27"/>
    <mergeCell ref="G22:G23"/>
    <mergeCell ref="B17:E17"/>
    <mergeCell ref="F17:G17"/>
    <mergeCell ref="B19:G19"/>
    <mergeCell ref="B20:C20"/>
    <mergeCell ref="D20:G20"/>
    <mergeCell ref="B21:C21"/>
    <mergeCell ref="B22:C22"/>
    <mergeCell ref="D22:D23"/>
    <mergeCell ref="E22:E23"/>
    <mergeCell ref="F22:F23"/>
    <mergeCell ref="B23:C23"/>
    <mergeCell ref="A2:G2"/>
    <mergeCell ref="A4:G4"/>
    <mergeCell ref="A5:B5"/>
    <mergeCell ref="F5:G5"/>
    <mergeCell ref="B11:E11"/>
    <mergeCell ref="F11:G11"/>
    <mergeCell ref="A34:G34"/>
    <mergeCell ref="D18:F18"/>
    <mergeCell ref="A6:B10"/>
    <mergeCell ref="C6:C10"/>
    <mergeCell ref="E6:E10"/>
    <mergeCell ref="F6:G10"/>
    <mergeCell ref="B12:E12"/>
    <mergeCell ref="F12:G12"/>
    <mergeCell ref="B13:E13"/>
    <mergeCell ref="F13:G13"/>
    <mergeCell ref="B14:E14"/>
    <mergeCell ref="F14:G14"/>
    <mergeCell ref="B15:E15"/>
    <mergeCell ref="F15:G15"/>
    <mergeCell ref="B16:E16"/>
    <mergeCell ref="F16:G1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32.xml><?xml version="1.0" encoding="utf-8"?>
<worksheet xmlns="http://schemas.openxmlformats.org/spreadsheetml/2006/main" xmlns:r="http://schemas.openxmlformats.org/officeDocument/2006/relationships">
  <sheetPr codeName="Sheet43">
    <tabColor rgb="FF00B050"/>
  </sheetPr>
  <dimension ref="A1:G43"/>
  <sheetViews>
    <sheetView workbookViewId="0">
      <selection activeCell="A17" sqref="A17:G17"/>
    </sheetView>
  </sheetViews>
  <sheetFormatPr defaultRowHeight="12.75"/>
  <cols>
    <col min="2" max="2" width="12.28515625" customWidth="1"/>
    <col min="3" max="3" width="15.5703125" customWidth="1"/>
    <col min="4" max="4" width="27.5703125" customWidth="1"/>
    <col min="5" max="5" width="16.140625" customWidth="1"/>
    <col min="6" max="6" width="21.140625" customWidth="1"/>
    <col min="7" max="7" width="27.42578125" customWidth="1"/>
  </cols>
  <sheetData>
    <row r="1" spans="1:7" ht="20.25">
      <c r="A1" s="3405" t="str">
        <f>MASTER!C1</f>
        <v>ftyk f'k{kk vf/kdkjh</v>
      </c>
      <c r="B1" s="3405"/>
      <c r="C1" s="3405"/>
      <c r="D1" s="3405"/>
      <c r="E1" s="3405"/>
      <c r="F1" s="3405"/>
      <c r="G1" s="3405"/>
    </row>
    <row r="2" spans="1:7" ht="20.25">
      <c r="A2" s="3385" t="s">
        <v>844</v>
      </c>
      <c r="B2" s="3385"/>
      <c r="C2" s="3385"/>
      <c r="D2" s="3385"/>
      <c r="E2" s="3385"/>
      <c r="F2" s="3385"/>
      <c r="G2" s="3385"/>
    </row>
    <row r="3" spans="1:7" ht="18.75">
      <c r="A3" s="3406" t="s">
        <v>1623</v>
      </c>
      <c r="B3" s="3406"/>
      <c r="C3" s="701" t="s">
        <v>2317</v>
      </c>
      <c r="D3" s="440" t="s">
        <v>1624</v>
      </c>
      <c r="E3" s="702">
        <v>42745</v>
      </c>
      <c r="F3" s="439"/>
      <c r="G3" s="439"/>
    </row>
    <row r="4" spans="1:7" ht="31.5">
      <c r="A4" s="3387" t="s">
        <v>811</v>
      </c>
      <c r="B4" s="3387"/>
      <c r="C4" s="433" t="s">
        <v>812</v>
      </c>
      <c r="D4" s="433" t="s">
        <v>845</v>
      </c>
      <c r="E4" s="188" t="s">
        <v>846</v>
      </c>
      <c r="F4" s="3388" t="s">
        <v>847</v>
      </c>
      <c r="G4" s="3388"/>
    </row>
    <row r="5" spans="1:7" ht="21" customHeight="1">
      <c r="A5" s="3402" t="s">
        <v>814</v>
      </c>
      <c r="B5" s="3402"/>
      <c r="C5" s="3402" t="s">
        <v>814</v>
      </c>
      <c r="D5" s="434" t="s">
        <v>815</v>
      </c>
      <c r="E5" s="3378" t="s">
        <v>848</v>
      </c>
      <c r="F5" s="3403" t="s">
        <v>1622</v>
      </c>
      <c r="G5" s="3404"/>
    </row>
    <row r="6" spans="1:7" ht="21" customHeight="1">
      <c r="A6" s="3402"/>
      <c r="B6" s="3402"/>
      <c r="C6" s="3402"/>
      <c r="D6" s="434" t="s">
        <v>818</v>
      </c>
      <c r="E6" s="3378"/>
      <c r="F6" s="3404"/>
      <c r="G6" s="3404"/>
    </row>
    <row r="7" spans="1:7" ht="21" customHeight="1">
      <c r="A7" s="3402"/>
      <c r="B7" s="3402"/>
      <c r="C7" s="3402"/>
      <c r="D7" s="435" t="s">
        <v>849</v>
      </c>
      <c r="E7" s="3378"/>
      <c r="F7" s="3404"/>
      <c r="G7" s="3404"/>
    </row>
    <row r="8" spans="1:7" ht="21" customHeight="1">
      <c r="A8" s="3402"/>
      <c r="B8" s="3402"/>
      <c r="C8" s="3402"/>
      <c r="D8" s="435" t="s">
        <v>821</v>
      </c>
      <c r="E8" s="3378"/>
      <c r="F8" s="3404"/>
      <c r="G8" s="3404"/>
    </row>
    <row r="9" spans="1:7" ht="10.5" customHeight="1">
      <c r="A9" s="429"/>
      <c r="B9" s="429"/>
      <c r="C9" s="429"/>
      <c r="D9" s="216"/>
      <c r="E9" s="428"/>
      <c r="F9" s="217"/>
      <c r="G9" s="217"/>
    </row>
    <row r="10" spans="1:7" ht="75.75" customHeight="1">
      <c r="A10" s="436" t="s">
        <v>850</v>
      </c>
      <c r="B10" s="437" t="s">
        <v>851</v>
      </c>
      <c r="C10" s="703" t="s">
        <v>2318</v>
      </c>
      <c r="D10" s="703" t="s">
        <v>2319</v>
      </c>
      <c r="E10" s="703" t="s">
        <v>2320</v>
      </c>
      <c r="F10" s="703" t="s">
        <v>2321</v>
      </c>
      <c r="G10" s="703" t="s">
        <v>2322</v>
      </c>
    </row>
    <row r="11" spans="1:7" ht="15">
      <c r="A11" s="165">
        <v>1</v>
      </c>
      <c r="B11" s="438">
        <v>2</v>
      </c>
      <c r="C11" s="704">
        <v>3</v>
      </c>
      <c r="D11" s="704">
        <v>4</v>
      </c>
      <c r="E11" s="704">
        <v>5</v>
      </c>
      <c r="F11" s="704">
        <v>6</v>
      </c>
      <c r="G11" s="704">
        <v>7</v>
      </c>
    </row>
    <row r="12" spans="1:7" ht="71.25" customHeight="1">
      <c r="A12" s="441" t="str">
        <f>A5</f>
        <v>18273</v>
      </c>
      <c r="B12" s="442" t="str">
        <f>A1</f>
        <v>ftyk f'k{kk vf/kdkjh</v>
      </c>
      <c r="C12" s="705">
        <v>100000</v>
      </c>
      <c r="D12" s="705">
        <v>0</v>
      </c>
      <c r="E12" s="705">
        <v>0</v>
      </c>
      <c r="F12" s="705">
        <f>D12+E12</f>
        <v>0</v>
      </c>
      <c r="G12" s="705">
        <f>C12-F12</f>
        <v>100000</v>
      </c>
    </row>
    <row r="13" spans="1:7" s="139" customFormat="1" ht="20.25">
      <c r="A13" s="423"/>
      <c r="B13" s="424"/>
      <c r="C13" s="425"/>
      <c r="D13" s="425"/>
      <c r="E13" s="425"/>
      <c r="F13" s="425"/>
      <c r="G13" s="425"/>
    </row>
    <row r="14" spans="1:7" ht="15.75">
      <c r="A14" s="430"/>
      <c r="B14" s="430"/>
      <c r="C14" s="430"/>
      <c r="D14" s="430"/>
      <c r="E14" s="3407" t="str">
        <f>MASTER!C2</f>
        <v>iz/kkukpk;Z</v>
      </c>
      <c r="F14" s="3407"/>
      <c r="G14" s="431"/>
    </row>
    <row r="15" spans="1:7" ht="15.75">
      <c r="A15" s="430"/>
      <c r="B15" s="430"/>
      <c r="C15" s="430"/>
      <c r="D15" s="430"/>
      <c r="E15" s="3407" t="str">
        <f>MASTER!C3</f>
        <v xml:space="preserve">ftyk </v>
      </c>
      <c r="F15" s="3407"/>
      <c r="G15" s="431"/>
    </row>
    <row r="16" spans="1:7" ht="15.75">
      <c r="A16" s="430"/>
      <c r="B16" s="430"/>
      <c r="C16" s="430"/>
      <c r="D16" s="430"/>
      <c r="E16" s="3407" t="str">
        <f>MASTER!C4</f>
        <v>jkt ¼ jktLFkku ½</v>
      </c>
      <c r="F16" s="3407"/>
      <c r="G16" s="431"/>
    </row>
    <row r="17" spans="1:7" ht="18.75">
      <c r="A17" s="3375" t="s">
        <v>4361</v>
      </c>
      <c r="B17" s="3375"/>
      <c r="C17" s="3375"/>
      <c r="D17" s="3375"/>
      <c r="E17" s="3375"/>
      <c r="F17" s="3375"/>
      <c r="G17" s="3375"/>
    </row>
    <row r="18" spans="1:7" ht="20.25">
      <c r="A18" s="426" t="s">
        <v>841</v>
      </c>
      <c r="B18" s="430"/>
      <c r="C18" s="430"/>
      <c r="D18" s="430"/>
      <c r="E18" s="430"/>
      <c r="F18" s="430"/>
      <c r="G18" s="430"/>
    </row>
    <row r="19" spans="1:7" ht="20.25">
      <c r="A19" s="426" t="s">
        <v>842</v>
      </c>
      <c r="B19" s="430"/>
      <c r="C19" s="430"/>
      <c r="D19" s="430"/>
      <c r="E19" s="430"/>
      <c r="F19" s="430"/>
      <c r="G19" s="430"/>
    </row>
    <row r="20" spans="1:7" ht="20.25">
      <c r="A20" s="426" t="s">
        <v>843</v>
      </c>
      <c r="B20" s="430"/>
      <c r="C20" s="430"/>
      <c r="D20" s="430"/>
      <c r="E20" s="430"/>
      <c r="F20" s="430"/>
      <c r="G20" s="430"/>
    </row>
    <row r="21" spans="1:7" ht="15.75">
      <c r="A21" s="430"/>
      <c r="B21" s="427"/>
      <c r="C21" s="430"/>
      <c r="D21" s="430"/>
      <c r="E21" s="3407" t="str">
        <f>E14</f>
        <v>iz/kkukpk;Z</v>
      </c>
      <c r="F21" s="3407"/>
      <c r="G21" s="431"/>
    </row>
    <row r="22" spans="1:7" ht="15.75">
      <c r="A22" s="430"/>
      <c r="B22" s="427"/>
      <c r="C22" s="430"/>
      <c r="D22" s="430"/>
      <c r="E22" s="3407" t="str">
        <f>E15</f>
        <v xml:space="preserve">ftyk </v>
      </c>
      <c r="F22" s="3407"/>
      <c r="G22" s="431"/>
    </row>
    <row r="23" spans="1:7" ht="15.75">
      <c r="A23" s="430"/>
      <c r="B23" s="430"/>
      <c r="C23" s="430"/>
      <c r="D23" s="430"/>
      <c r="E23" s="3407" t="str">
        <f>E16</f>
        <v>jkt ¼ jktLFkku ½</v>
      </c>
      <c r="F23" s="3407"/>
      <c r="G23" s="431"/>
    </row>
    <row r="24" spans="1:7">
      <c r="A24" s="432"/>
      <c r="B24" s="432"/>
      <c r="C24" s="432"/>
      <c r="D24" s="432"/>
      <c r="E24" s="432"/>
      <c r="F24" s="432"/>
      <c r="G24" s="432"/>
    </row>
    <row r="25" spans="1:7">
      <c r="A25" s="432"/>
      <c r="B25" s="432"/>
      <c r="C25" s="432"/>
      <c r="D25" s="432"/>
      <c r="E25" s="432"/>
      <c r="F25" s="432"/>
      <c r="G25" s="432"/>
    </row>
    <row r="26" spans="1:7">
      <c r="A26" s="432"/>
      <c r="B26" s="432"/>
      <c r="C26" s="432"/>
      <c r="D26" s="432"/>
      <c r="E26" s="432"/>
      <c r="F26" s="432"/>
      <c r="G26" s="432"/>
    </row>
    <row r="27" spans="1:7">
      <c r="A27" s="432"/>
      <c r="B27" s="432"/>
      <c r="C27" s="432"/>
      <c r="D27" s="432"/>
      <c r="E27" s="432"/>
      <c r="F27" s="432"/>
      <c r="G27" s="432"/>
    </row>
    <row r="28" spans="1:7">
      <c r="A28" s="432"/>
      <c r="B28" s="432"/>
      <c r="C28" s="432"/>
      <c r="D28" s="432"/>
      <c r="E28" s="432"/>
      <c r="F28" s="432"/>
      <c r="G28" s="432"/>
    </row>
    <row r="29" spans="1:7">
      <c r="A29" s="432"/>
      <c r="B29" s="432"/>
      <c r="C29" s="432"/>
      <c r="D29" s="432"/>
      <c r="E29" s="432"/>
      <c r="F29" s="432"/>
      <c r="G29" s="432"/>
    </row>
    <row r="30" spans="1:7">
      <c r="A30" s="432"/>
      <c r="B30" s="432"/>
      <c r="C30" s="432"/>
      <c r="D30" s="432"/>
      <c r="E30" s="432"/>
      <c r="F30" s="432"/>
      <c r="G30" s="432"/>
    </row>
    <row r="31" spans="1:7">
      <c r="A31" s="432"/>
      <c r="B31" s="432"/>
      <c r="C31" s="432"/>
      <c r="D31" s="432"/>
      <c r="E31" s="432"/>
      <c r="F31" s="432"/>
      <c r="G31" s="432"/>
    </row>
    <row r="32" spans="1:7">
      <c r="A32" s="432"/>
      <c r="B32" s="432"/>
      <c r="C32" s="432"/>
      <c r="D32" s="432"/>
      <c r="E32" s="432"/>
      <c r="F32" s="432"/>
      <c r="G32" s="432"/>
    </row>
    <row r="33" spans="1:7">
      <c r="A33" s="432"/>
      <c r="B33" s="432"/>
      <c r="C33" s="432"/>
      <c r="D33" s="432"/>
      <c r="E33" s="432"/>
      <c r="F33" s="432"/>
      <c r="G33" s="432"/>
    </row>
    <row r="34" spans="1:7">
      <c r="A34" s="432"/>
      <c r="B34" s="432"/>
      <c r="C34" s="432"/>
      <c r="D34" s="432"/>
      <c r="E34" s="432"/>
      <c r="F34" s="432"/>
      <c r="G34" s="432"/>
    </row>
    <row r="35" spans="1:7">
      <c r="A35" s="432"/>
      <c r="B35" s="432"/>
      <c r="C35" s="432"/>
      <c r="D35" s="432"/>
      <c r="E35" s="432"/>
      <c r="F35" s="432"/>
      <c r="G35" s="432"/>
    </row>
    <row r="36" spans="1:7">
      <c r="A36" s="432"/>
      <c r="B36" s="432"/>
      <c r="C36" s="432"/>
      <c r="D36" s="432"/>
      <c r="E36" s="432"/>
      <c r="F36" s="432"/>
      <c r="G36" s="432"/>
    </row>
    <row r="37" spans="1:7">
      <c r="A37" s="432"/>
      <c r="B37" s="432"/>
      <c r="C37" s="432"/>
      <c r="D37" s="432"/>
      <c r="E37" s="432"/>
      <c r="F37" s="432"/>
      <c r="G37" s="432"/>
    </row>
    <row r="38" spans="1:7">
      <c r="A38" s="432"/>
      <c r="B38" s="432"/>
      <c r="C38" s="432"/>
      <c r="D38" s="432"/>
      <c r="E38" s="432"/>
      <c r="F38" s="432"/>
      <c r="G38" s="432"/>
    </row>
    <row r="39" spans="1:7">
      <c r="A39" s="432"/>
      <c r="B39" s="432"/>
      <c r="C39" s="432"/>
      <c r="D39" s="432"/>
      <c r="E39" s="432"/>
      <c r="F39" s="432"/>
      <c r="G39" s="432"/>
    </row>
    <row r="40" spans="1:7">
      <c r="A40" s="432"/>
      <c r="B40" s="432"/>
      <c r="C40" s="432"/>
      <c r="D40" s="432"/>
      <c r="E40" s="432"/>
      <c r="F40" s="432"/>
      <c r="G40" s="432"/>
    </row>
    <row r="41" spans="1:7">
      <c r="A41" s="432"/>
      <c r="B41" s="432"/>
      <c r="C41" s="432"/>
      <c r="D41" s="432"/>
      <c r="E41" s="432"/>
      <c r="F41" s="432"/>
      <c r="G41" s="432"/>
    </row>
    <row r="42" spans="1:7">
      <c r="A42" s="432"/>
      <c r="B42" s="432"/>
      <c r="C42" s="432"/>
      <c r="D42" s="432"/>
      <c r="E42" s="432"/>
      <c r="F42" s="432"/>
      <c r="G42" s="432"/>
    </row>
    <row r="43" spans="1:7">
      <c r="A43" s="432"/>
      <c r="B43" s="432"/>
      <c r="C43" s="432"/>
      <c r="D43" s="432"/>
      <c r="E43" s="432"/>
      <c r="F43" s="432"/>
      <c r="G43" s="432"/>
    </row>
  </sheetData>
  <sheetProtection password="A581" sheet="1" objects="1" scenarios="1" selectLockedCells="1"/>
  <mergeCells count="16">
    <mergeCell ref="E22:F22"/>
    <mergeCell ref="E23:F23"/>
    <mergeCell ref="A17:G17"/>
    <mergeCell ref="E14:F14"/>
    <mergeCell ref="E15:F15"/>
    <mergeCell ref="E16:F16"/>
    <mergeCell ref="E21:F21"/>
    <mergeCell ref="A5:B8"/>
    <mergeCell ref="C5:C8"/>
    <mergeCell ref="E5:E8"/>
    <mergeCell ref="F5:G8"/>
    <mergeCell ref="A1:G1"/>
    <mergeCell ref="A2:G2"/>
    <mergeCell ref="A4:B4"/>
    <mergeCell ref="F4:G4"/>
    <mergeCell ref="A3:B3"/>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33.xml><?xml version="1.0" encoding="utf-8"?>
<worksheet xmlns="http://schemas.openxmlformats.org/spreadsheetml/2006/main" xmlns:r="http://schemas.openxmlformats.org/officeDocument/2006/relationships">
  <sheetPr codeName="Sheet45">
    <tabColor rgb="FF00B050"/>
  </sheetPr>
  <dimension ref="A1:F15"/>
  <sheetViews>
    <sheetView workbookViewId="0">
      <selection activeCell="B5" sqref="B5"/>
    </sheetView>
  </sheetViews>
  <sheetFormatPr defaultRowHeight="12.75"/>
  <cols>
    <col min="1" max="1" width="7.28515625" customWidth="1"/>
    <col min="2" max="2" width="30.5703125" customWidth="1"/>
    <col min="3" max="3" width="22" customWidth="1"/>
    <col min="4" max="4" width="26.42578125" customWidth="1"/>
    <col min="5" max="5" width="25.140625" customWidth="1"/>
    <col min="6" max="6" width="26" customWidth="1"/>
  </cols>
  <sheetData>
    <row r="1" spans="1:6" s="139" customFormat="1"/>
    <row r="2" spans="1:6" ht="26.25">
      <c r="A2" s="3349" t="str">
        <f>MASTER!C1</f>
        <v>ftyk f'k{kk vf/kdkjh</v>
      </c>
      <c r="B2" s="3349"/>
      <c r="C2" s="3349"/>
      <c r="D2" s="3349"/>
      <c r="E2" s="422" t="s">
        <v>35</v>
      </c>
      <c r="F2" s="706">
        <v>43659</v>
      </c>
    </row>
    <row r="3" spans="1:6" ht="18.75">
      <c r="A3" s="3246" t="s">
        <v>441</v>
      </c>
      <c r="B3" s="3246" t="s">
        <v>912</v>
      </c>
      <c r="C3" s="3246"/>
      <c r="D3" s="3408" t="s">
        <v>913</v>
      </c>
      <c r="E3" s="3408" t="s">
        <v>914</v>
      </c>
      <c r="F3" s="3408" t="s">
        <v>915</v>
      </c>
    </row>
    <row r="4" spans="1:6" ht="18.75">
      <c r="A4" s="3246"/>
      <c r="B4" s="152" t="s">
        <v>916</v>
      </c>
      <c r="C4" s="152" t="s">
        <v>398</v>
      </c>
      <c r="D4" s="3409"/>
      <c r="E4" s="3409"/>
      <c r="F4" s="3409"/>
    </row>
    <row r="5" spans="1:6" ht="50.1" customHeight="1">
      <c r="A5" s="632">
        <v>1</v>
      </c>
      <c r="B5" s="707" t="s">
        <v>917</v>
      </c>
      <c r="C5" s="708" t="s">
        <v>918</v>
      </c>
      <c r="D5" s="709" t="s">
        <v>919</v>
      </c>
      <c r="E5" s="710" t="s">
        <v>920</v>
      </c>
      <c r="F5" s="711">
        <v>313578025</v>
      </c>
    </row>
    <row r="6" spans="1:6" ht="50.1" customHeight="1">
      <c r="A6" s="639">
        <v>2</v>
      </c>
      <c r="B6" s="707" t="s">
        <v>922</v>
      </c>
      <c r="C6" s="713" t="s">
        <v>921</v>
      </c>
      <c r="D6" s="709" t="s">
        <v>923</v>
      </c>
      <c r="E6" s="710" t="s">
        <v>909</v>
      </c>
      <c r="F6" s="711">
        <v>313003211</v>
      </c>
    </row>
    <row r="7" spans="1:6" ht="50.1" customHeight="1">
      <c r="A7" s="639">
        <v>3</v>
      </c>
      <c r="B7" s="707"/>
      <c r="C7" s="712"/>
      <c r="D7" s="709"/>
      <c r="E7" s="710"/>
      <c r="F7" s="711"/>
    </row>
    <row r="8" spans="1:6" ht="50.1" customHeight="1">
      <c r="A8" s="639">
        <v>4</v>
      </c>
      <c r="B8" s="707"/>
      <c r="C8" s="713"/>
      <c r="D8" s="709"/>
      <c r="E8" s="710"/>
      <c r="F8" s="711"/>
    </row>
    <row r="9" spans="1:6" ht="50.1" customHeight="1">
      <c r="A9" s="639">
        <v>5</v>
      </c>
      <c r="B9" s="707"/>
      <c r="C9" s="713"/>
      <c r="D9" s="709"/>
      <c r="E9" s="710"/>
      <c r="F9" s="711"/>
    </row>
    <row r="10" spans="1:6" ht="50.1" customHeight="1">
      <c r="A10" s="639">
        <v>6</v>
      </c>
      <c r="B10" s="707"/>
      <c r="C10" s="713"/>
      <c r="D10" s="709"/>
      <c r="E10" s="710"/>
      <c r="F10" s="711"/>
    </row>
    <row r="11" spans="1:6" ht="50.1" customHeight="1">
      <c r="A11" s="639">
        <v>7</v>
      </c>
      <c r="B11" s="707"/>
      <c r="C11" s="713"/>
      <c r="D11" s="709"/>
      <c r="E11" s="710"/>
      <c r="F11" s="711"/>
    </row>
    <row r="12" spans="1:6" ht="50.1" customHeight="1">
      <c r="A12" s="639">
        <v>8</v>
      </c>
      <c r="B12" s="707"/>
      <c r="C12" s="713"/>
      <c r="D12" s="709"/>
      <c r="E12" s="710"/>
      <c r="F12" s="711"/>
    </row>
    <row r="13" spans="1:6" ht="68.099999999999994" customHeight="1"/>
    <row r="14" spans="1:6" ht="68.099999999999994" customHeight="1"/>
    <row r="15" spans="1:6" ht="68.099999999999994" customHeight="1"/>
  </sheetData>
  <sheetProtection password="A581" sheet="1" formatCells="0" formatColumns="0" formatRows="0" insertColumns="0" insertRows="0" insertHyperlinks="0" deleteColumns="0" deleteRows="0" selectLockedCells="1" sort="0" autoFilter="0" pivotTables="0"/>
  <mergeCells count="6">
    <mergeCell ref="F3:F4"/>
    <mergeCell ref="A2:D2"/>
    <mergeCell ref="A3:A4"/>
    <mergeCell ref="B3:C3"/>
    <mergeCell ref="D3:D4"/>
    <mergeCell ref="E3:E4"/>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34.xml><?xml version="1.0" encoding="utf-8"?>
<worksheet xmlns="http://schemas.openxmlformats.org/spreadsheetml/2006/main" xmlns:r="http://schemas.openxmlformats.org/officeDocument/2006/relationships">
  <sheetPr codeName="Sheet47">
    <tabColor rgb="FF00B050"/>
  </sheetPr>
  <dimension ref="A1:K46"/>
  <sheetViews>
    <sheetView workbookViewId="0">
      <selection activeCell="G22" sqref="G22:H22"/>
    </sheetView>
  </sheetViews>
  <sheetFormatPr defaultRowHeight="12.75"/>
  <cols>
    <col min="1" max="1" width="1.42578125" customWidth="1"/>
    <col min="2" max="2" width="9.7109375" customWidth="1"/>
    <col min="4" max="4" width="10" customWidth="1"/>
    <col min="9" max="9" width="10.42578125" customWidth="1"/>
    <col min="10" max="10" width="9.5703125" customWidth="1"/>
    <col min="11" max="11" width="13.42578125" customWidth="1"/>
  </cols>
  <sheetData>
    <row r="1" spans="1:7" ht="20.25">
      <c r="A1" s="2788" t="s">
        <v>1156</v>
      </c>
      <c r="B1" s="2788"/>
      <c r="C1" s="2788"/>
      <c r="D1" s="2788"/>
      <c r="E1" s="2788"/>
      <c r="F1" s="2789"/>
      <c r="G1" s="676">
        <v>1</v>
      </c>
    </row>
    <row r="2" spans="1:7">
      <c r="A2" s="139"/>
      <c r="B2" s="139"/>
    </row>
    <row r="3" spans="1:7">
      <c r="A3" s="139"/>
      <c r="B3" s="139"/>
    </row>
    <row r="4" spans="1:7">
      <c r="A4" s="139"/>
      <c r="B4" s="139"/>
    </row>
    <row r="5" spans="1:7">
      <c r="A5" s="139"/>
      <c r="B5" s="139"/>
    </row>
    <row r="6" spans="1:7">
      <c r="A6" s="139"/>
      <c r="B6" s="139"/>
    </row>
    <row r="7" spans="1:7">
      <c r="A7" s="139"/>
      <c r="B7" s="139"/>
    </row>
    <row r="8" spans="1:7">
      <c r="A8" s="139"/>
      <c r="B8" s="139"/>
    </row>
    <row r="9" spans="1:7">
      <c r="A9" s="139"/>
      <c r="B9" s="139"/>
    </row>
    <row r="10" spans="1:7">
      <c r="A10" s="139"/>
      <c r="B10" s="139"/>
    </row>
    <row r="11" spans="1:7">
      <c r="A11" s="139"/>
      <c r="B11" s="139"/>
    </row>
    <row r="12" spans="1:7" s="139" customFormat="1"/>
    <row r="13" spans="1:7" s="139" customFormat="1"/>
    <row r="14" spans="1:7" s="139" customFormat="1"/>
    <row r="15" spans="1:7" s="139" customFormat="1"/>
    <row r="16" spans="1:7" s="139" customFormat="1"/>
    <row r="17" spans="1:11">
      <c r="A17" s="139"/>
      <c r="B17" s="139"/>
    </row>
    <row r="18" spans="1:11">
      <c r="A18" s="139"/>
      <c r="B18" s="139"/>
    </row>
    <row r="19" spans="1:11">
      <c r="A19" s="139"/>
      <c r="B19" s="139"/>
    </row>
    <row r="20" spans="1:11">
      <c r="A20" s="139"/>
      <c r="B20" s="139"/>
    </row>
    <row r="21" spans="1:11" ht="30.75">
      <c r="A21" s="3414" t="s">
        <v>929</v>
      </c>
      <c r="B21" s="3414"/>
      <c r="C21" s="3414"/>
      <c r="D21" s="3414"/>
      <c r="E21" s="3414"/>
      <c r="F21" s="3414"/>
      <c r="G21" s="3414"/>
      <c r="H21" s="3414"/>
      <c r="I21" s="3414"/>
      <c r="J21" s="3414"/>
      <c r="K21" s="3414"/>
    </row>
    <row r="22" spans="1:11" ht="25.5" customHeight="1">
      <c r="A22" s="139"/>
      <c r="B22" s="418" t="s">
        <v>1334</v>
      </c>
      <c r="C22" s="3411" t="str">
        <f>(INDEX(MASTER!B8:B42,MATCH('KSHATIPURTI BOND'!G1,MASTER!A8:A42,0)))</f>
        <v>Jh Hkxorh yky luk&lt;;</v>
      </c>
      <c r="D22" s="3411"/>
      <c r="E22" s="3411"/>
      <c r="F22" s="607" t="s">
        <v>1610</v>
      </c>
      <c r="G22" s="2809" t="s">
        <v>2635</v>
      </c>
      <c r="H22" s="2809"/>
      <c r="I22" s="607" t="s">
        <v>1611</v>
      </c>
      <c r="J22" s="2809" t="s">
        <v>2249</v>
      </c>
      <c r="K22" s="2809"/>
    </row>
    <row r="23" spans="1:11" s="139" customFormat="1" ht="25.5" customHeight="1">
      <c r="B23" s="417" t="s">
        <v>1612</v>
      </c>
      <c r="C23" s="714">
        <v>55</v>
      </c>
      <c r="D23" s="417" t="s">
        <v>1613</v>
      </c>
      <c r="F23" s="2827" t="str">
        <f>MASTER!C1</f>
        <v>ftyk f'k{kk vf/kdkjh</v>
      </c>
      <c r="G23" s="2827"/>
      <c r="H23" s="2827"/>
      <c r="I23" s="2827"/>
      <c r="J23" s="2827"/>
      <c r="K23" s="2827"/>
    </row>
    <row r="24" spans="1:11" s="139" customFormat="1" ht="25.5" customHeight="1">
      <c r="B24" s="417" t="s">
        <v>1614</v>
      </c>
      <c r="F24" s="417"/>
      <c r="G24" s="417"/>
      <c r="I24" s="417"/>
    </row>
    <row r="25" spans="1:11" s="139" customFormat="1" ht="25.5" customHeight="1">
      <c r="B25" s="417" t="s">
        <v>2250</v>
      </c>
      <c r="E25" s="3416" t="s">
        <v>2252</v>
      </c>
      <c r="F25" s="3416"/>
      <c r="G25" s="417" t="s">
        <v>2251</v>
      </c>
      <c r="I25" s="417"/>
    </row>
    <row r="26" spans="1:11" s="139" customFormat="1" ht="25.5" customHeight="1">
      <c r="B26" s="715" t="s">
        <v>2258</v>
      </c>
      <c r="C26" s="611" t="s">
        <v>2254</v>
      </c>
      <c r="D26" s="2827" t="s">
        <v>2253</v>
      </c>
      <c r="E26" s="2827"/>
      <c r="F26" s="2827"/>
      <c r="G26" s="2827"/>
      <c r="H26" s="417" t="s">
        <v>1615</v>
      </c>
      <c r="I26" s="417"/>
      <c r="J26" s="716" t="s">
        <v>2255</v>
      </c>
      <c r="K26" s="417" t="s">
        <v>1301</v>
      </c>
    </row>
    <row r="27" spans="1:11" ht="29.25" customHeight="1">
      <c r="A27" s="235"/>
      <c r="B27" s="716" t="s">
        <v>2255</v>
      </c>
      <c r="C27" s="607" t="s">
        <v>1616</v>
      </c>
      <c r="D27" s="139"/>
    </row>
    <row r="28" spans="1:11" s="139" customFormat="1" ht="22.5" customHeight="1">
      <c r="A28" s="235"/>
      <c r="B28" s="419"/>
      <c r="C28" s="417"/>
    </row>
    <row r="29" spans="1:11" s="139" customFormat="1" ht="29.25" customHeight="1">
      <c r="A29" s="235"/>
      <c r="B29" s="419"/>
      <c r="C29" s="417"/>
      <c r="G29" s="403" t="s">
        <v>28</v>
      </c>
    </row>
    <row r="30" spans="1:11" s="139" customFormat="1" ht="29.25" customHeight="1">
      <c r="A30" s="235"/>
      <c r="B30" s="235" t="s">
        <v>930</v>
      </c>
    </row>
    <row r="31" spans="1:11" s="139" customFormat="1" ht="29.25" customHeight="1">
      <c r="A31" s="235"/>
      <c r="B31" s="235" t="s">
        <v>931</v>
      </c>
    </row>
    <row r="32" spans="1:11">
      <c r="A32" s="139"/>
    </row>
    <row r="33" spans="1:11" ht="35.25" customHeight="1">
      <c r="A33" s="3415" t="s">
        <v>932</v>
      </c>
      <c r="B33" s="3415"/>
      <c r="C33" s="3415"/>
      <c r="D33" s="3415"/>
      <c r="E33" s="3415"/>
      <c r="F33" s="3415"/>
      <c r="G33" s="3415"/>
      <c r="H33" s="3415"/>
      <c r="I33" s="3415"/>
      <c r="J33" s="3415"/>
      <c r="K33" s="3415"/>
    </row>
    <row r="34" spans="1:11" s="139" customFormat="1" ht="22.5" customHeight="1">
      <c r="A34" s="421"/>
      <c r="B34" s="418" t="s">
        <v>1334</v>
      </c>
      <c r="C34" s="3411" t="str">
        <f>C22</f>
        <v>Jh Hkxorh yky luk&lt;;</v>
      </c>
      <c r="D34" s="3411"/>
      <c r="E34" s="3411"/>
      <c r="F34" s="417" t="s">
        <v>1610</v>
      </c>
      <c r="G34" s="3412" t="str">
        <f>G22</f>
        <v xml:space="preserve">Jh  lqUnj yky th </v>
      </c>
      <c r="H34" s="3412"/>
      <c r="I34" s="417" t="s">
        <v>1611</v>
      </c>
      <c r="J34" s="3411" t="str">
        <f>J22</f>
        <v>luk&lt;;</v>
      </c>
      <c r="K34" s="3411"/>
    </row>
    <row r="35" spans="1:11" s="139" customFormat="1" ht="21.75" customHeight="1">
      <c r="A35" s="421"/>
      <c r="B35" s="417" t="s">
        <v>1612</v>
      </c>
      <c r="C35" s="312">
        <f>C23</f>
        <v>55</v>
      </c>
      <c r="D35" s="417" t="s">
        <v>1613</v>
      </c>
      <c r="F35" s="3413" t="str">
        <f>F23</f>
        <v>ftyk f'k{kk vf/kdkjh</v>
      </c>
      <c r="G35" s="3413"/>
      <c r="H35" s="3413"/>
      <c r="I35" s="3413"/>
      <c r="J35" s="3413"/>
      <c r="K35" s="3413"/>
    </row>
    <row r="36" spans="1:11" ht="21.75" customHeight="1">
      <c r="A36" s="420"/>
      <c r="B36" s="417" t="s">
        <v>2256</v>
      </c>
      <c r="F36" s="301" t="str">
        <f>E25</f>
        <v>;k=k@fpfdRlk</v>
      </c>
      <c r="G36" s="301" t="s">
        <v>2257</v>
      </c>
      <c r="K36" s="303" t="str">
        <f>B26</f>
        <v>10141/-</v>
      </c>
    </row>
    <row r="37" spans="1:11" s="139" customFormat="1" ht="21.75" customHeight="1">
      <c r="A37" s="420"/>
      <c r="B37" s="607" t="s">
        <v>1617</v>
      </c>
      <c r="C37" s="3410" t="str">
        <f>D26</f>
        <v xml:space="preserve">nl gtkj ,d lkS bxrkyhl :i;k  </v>
      </c>
      <c r="D37" s="3410"/>
      <c r="E37" s="3410"/>
      <c r="F37" s="3410"/>
      <c r="G37" s="417" t="s">
        <v>1618</v>
      </c>
      <c r="I37" s="134" t="str">
        <f>J26</f>
        <v>12.12.2020</v>
      </c>
      <c r="J37" s="417" t="s">
        <v>1619</v>
      </c>
    </row>
    <row r="38" spans="1:11" s="139" customFormat="1" ht="21.75" customHeight="1">
      <c r="A38" s="420"/>
      <c r="B38" s="134" t="str">
        <f>B27</f>
        <v>12.12.2020</v>
      </c>
      <c r="C38" s="417" t="s">
        <v>1620</v>
      </c>
    </row>
    <row r="39" spans="1:11" ht="23.25" customHeight="1">
      <c r="A39" s="139"/>
      <c r="B39" s="417" t="s">
        <v>1621</v>
      </c>
    </row>
    <row r="40" spans="1:11" ht="18.75">
      <c r="A40" s="139"/>
      <c r="B40" s="235" t="s">
        <v>930</v>
      </c>
    </row>
    <row r="41" spans="1:11" ht="18.75">
      <c r="A41" s="139"/>
      <c r="B41" s="235" t="s">
        <v>931</v>
      </c>
    </row>
    <row r="42" spans="1:11">
      <c r="A42" s="139"/>
      <c r="B42" s="139"/>
    </row>
    <row r="43" spans="1:11" ht="18.75">
      <c r="A43" s="139"/>
      <c r="G43" s="403" t="s">
        <v>933</v>
      </c>
    </row>
    <row r="44" spans="1:11">
      <c r="A44" s="139"/>
      <c r="B44" s="139"/>
    </row>
    <row r="45" spans="1:11">
      <c r="A45" s="139"/>
      <c r="B45" s="139"/>
    </row>
    <row r="46" spans="1:11">
      <c r="A46" s="139"/>
      <c r="B46" s="139"/>
    </row>
  </sheetData>
  <sheetProtection sheet="1" selectLockedCells="1"/>
  <mergeCells count="14">
    <mergeCell ref="A21:K21"/>
    <mergeCell ref="A33:K33"/>
    <mergeCell ref="A1:F1"/>
    <mergeCell ref="C22:E22"/>
    <mergeCell ref="G22:H22"/>
    <mergeCell ref="J22:K22"/>
    <mergeCell ref="F23:K23"/>
    <mergeCell ref="E25:F25"/>
    <mergeCell ref="D26:G26"/>
    <mergeCell ref="C37:F37"/>
    <mergeCell ref="C34:E34"/>
    <mergeCell ref="G34:H34"/>
    <mergeCell ref="J34:K34"/>
    <mergeCell ref="F35:K35"/>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35.xml><?xml version="1.0" encoding="utf-8"?>
<worksheet xmlns="http://schemas.openxmlformats.org/spreadsheetml/2006/main" xmlns:r="http://schemas.openxmlformats.org/officeDocument/2006/relationships">
  <sheetPr codeName="Sheet48">
    <tabColor rgb="FF00B050"/>
  </sheetPr>
  <dimension ref="A1:K35"/>
  <sheetViews>
    <sheetView workbookViewId="0">
      <selection activeCell="G1" sqref="G1"/>
    </sheetView>
  </sheetViews>
  <sheetFormatPr defaultRowHeight="12.75"/>
  <cols>
    <col min="1" max="1" width="3.28515625" customWidth="1"/>
    <col min="9" max="9" width="7.28515625" customWidth="1"/>
    <col min="10" max="10" width="7.140625" customWidth="1"/>
    <col min="11" max="11" width="12.85546875" customWidth="1"/>
  </cols>
  <sheetData>
    <row r="1" spans="1:11" ht="20.25">
      <c r="A1" s="2788" t="s">
        <v>1156</v>
      </c>
      <c r="B1" s="2788"/>
      <c r="C1" s="2788"/>
      <c r="D1" s="2788"/>
      <c r="E1" s="2788"/>
      <c r="F1" s="2789"/>
      <c r="G1" s="676">
        <v>6</v>
      </c>
      <c r="H1" s="139"/>
      <c r="I1" s="139"/>
      <c r="J1" s="139"/>
    </row>
    <row r="2" spans="1:11" s="139" customFormat="1" ht="22.5" customHeight="1"/>
    <row r="3" spans="1:11" ht="20.25" customHeight="1">
      <c r="A3" s="139"/>
      <c r="B3" s="3420" t="str">
        <f>MASTER!C1</f>
        <v>ftyk f'k{kk vf/kdkjh</v>
      </c>
      <c r="C3" s="3420"/>
      <c r="D3" s="3420"/>
      <c r="E3" s="3420"/>
      <c r="F3" s="3420"/>
      <c r="G3" s="3420"/>
      <c r="H3" s="3420"/>
      <c r="I3" s="3420"/>
      <c r="J3" s="3420"/>
      <c r="K3" s="3420"/>
    </row>
    <row r="4" spans="1:11">
      <c r="A4" s="139"/>
      <c r="B4" s="139"/>
      <c r="C4" s="139"/>
      <c r="D4" s="139"/>
      <c r="E4" s="139"/>
      <c r="F4" s="139"/>
      <c r="G4" s="139"/>
      <c r="H4" s="139"/>
      <c r="I4" s="139"/>
      <c r="J4" s="139"/>
    </row>
    <row r="5" spans="1:11" ht="27.75">
      <c r="A5" s="139"/>
      <c r="B5" s="3184" t="s">
        <v>1600</v>
      </c>
      <c r="C5" s="2927"/>
      <c r="D5" s="2927"/>
      <c r="E5" s="2927"/>
      <c r="F5" s="2927"/>
      <c r="G5" s="2927"/>
      <c r="H5" s="2927"/>
      <c r="I5" s="2927"/>
      <c r="J5" s="2927"/>
      <c r="K5" s="2927"/>
    </row>
    <row r="6" spans="1:11" ht="12" customHeight="1">
      <c r="A6" s="139"/>
      <c r="B6" s="16"/>
      <c r="C6" s="16"/>
      <c r="D6" s="16"/>
      <c r="E6" s="16"/>
      <c r="F6" s="16"/>
      <c r="G6" s="16"/>
      <c r="H6" s="16"/>
      <c r="I6" s="16"/>
      <c r="J6" s="16"/>
    </row>
    <row r="7" spans="1:11" ht="21" customHeight="1">
      <c r="A7" s="139"/>
      <c r="B7" s="407" t="s">
        <v>1589</v>
      </c>
      <c r="C7" s="407"/>
      <c r="D7" s="407"/>
      <c r="E7" s="407"/>
      <c r="F7" s="407"/>
      <c r="G7" s="407"/>
      <c r="H7" s="407"/>
      <c r="I7" s="407"/>
      <c r="J7" s="407"/>
    </row>
    <row r="8" spans="1:11" s="139" customFormat="1" ht="21" customHeight="1">
      <c r="B8" s="408" t="s">
        <v>1590</v>
      </c>
      <c r="C8" s="407"/>
      <c r="D8" s="407"/>
      <c r="E8" s="407"/>
      <c r="F8" s="407"/>
      <c r="G8" s="3421" t="e">
        <f>(INDEX(MASTER!B8:B42,MATCH('VALIDITY CERTIFICATE'!G1,MASTER!A8:A42,0)))</f>
        <v>#N/A</v>
      </c>
      <c r="H8" s="3421"/>
      <c r="I8" s="3421"/>
      <c r="J8" s="3421"/>
      <c r="K8" s="410" t="s">
        <v>1591</v>
      </c>
    </row>
    <row r="9" spans="1:11" s="139" customFormat="1" ht="34.5" customHeight="1">
      <c r="B9" s="3417" t="e">
        <f>(INDEX(MASTER!C8:C42,MATCH('VALIDITY CERTIFICATE'!G1,MASTER!A8:A42,0)))</f>
        <v>#N/A</v>
      </c>
      <c r="C9" s="3417"/>
      <c r="D9" s="3417"/>
      <c r="E9" s="408" t="s">
        <v>1592</v>
      </c>
      <c r="F9" s="407"/>
      <c r="G9" s="3418" t="str">
        <f>MASTER!C1</f>
        <v>ftyk f'k{kk vf/kdkjh</v>
      </c>
      <c r="H9" s="3418"/>
      <c r="I9" s="3418"/>
      <c r="J9" s="3418"/>
      <c r="K9" s="3418"/>
    </row>
    <row r="10" spans="1:11" s="139" customFormat="1" ht="21" customHeight="1">
      <c r="B10" s="407" t="s">
        <v>1593</v>
      </c>
      <c r="C10" s="3422" t="s">
        <v>1435</v>
      </c>
      <c r="D10" s="3422"/>
      <c r="E10" s="409" t="s">
        <v>1594</v>
      </c>
      <c r="F10" s="407"/>
      <c r="G10" s="3422" t="s">
        <v>1595</v>
      </c>
      <c r="H10" s="3422"/>
      <c r="I10" s="407" t="s">
        <v>1596</v>
      </c>
      <c r="J10" s="407"/>
    </row>
    <row r="11" spans="1:11" s="139" customFormat="1" ht="21" customHeight="1">
      <c r="B11" s="3423" t="s">
        <v>1597</v>
      </c>
      <c r="C11" s="3423"/>
      <c r="D11" s="3423"/>
      <c r="E11" s="3423"/>
      <c r="F11" s="3423"/>
      <c r="G11" s="3423"/>
      <c r="H11" s="3423"/>
      <c r="I11" s="3423"/>
      <c r="J11" s="407" t="s">
        <v>1598</v>
      </c>
    </row>
    <row r="12" spans="1:11" s="139" customFormat="1" ht="21" customHeight="1">
      <c r="B12" s="407" t="s">
        <v>1599</v>
      </c>
      <c r="C12" s="407"/>
      <c r="D12" s="407"/>
      <c r="E12" s="407"/>
      <c r="F12" s="407"/>
      <c r="G12" s="407"/>
      <c r="H12" s="407"/>
      <c r="I12" s="407"/>
      <c r="J12" s="407"/>
    </row>
    <row r="13" spans="1:11" s="139" customFormat="1" ht="21" customHeight="1">
      <c r="B13" s="407" t="s">
        <v>35</v>
      </c>
      <c r="C13" s="407"/>
      <c r="D13" s="3419" t="s">
        <v>1601</v>
      </c>
      <c r="E13" s="3419"/>
      <c r="F13" s="407"/>
      <c r="G13" s="407"/>
      <c r="H13" s="407"/>
      <c r="I13" s="407"/>
      <c r="J13" s="407"/>
    </row>
    <row r="14" spans="1:11" s="139" customFormat="1" ht="21" customHeight="1">
      <c r="B14" s="407"/>
      <c r="C14" s="407"/>
      <c r="D14" s="407"/>
      <c r="E14" s="407"/>
      <c r="F14" s="407"/>
      <c r="G14" s="407"/>
      <c r="H14" s="407"/>
      <c r="I14" s="407"/>
      <c r="J14" s="407"/>
    </row>
    <row r="15" spans="1:11" s="139" customFormat="1" ht="21" customHeight="1">
      <c r="B15" s="407"/>
      <c r="C15" s="407"/>
      <c r="D15" s="407"/>
      <c r="E15" s="407"/>
      <c r="F15" s="407"/>
      <c r="G15" s="3286" t="str">
        <f>MASTER!C2</f>
        <v>iz/kkukpk;Z</v>
      </c>
      <c r="H15" s="3286"/>
      <c r="I15" s="3286"/>
      <c r="J15" s="3286"/>
      <c r="K15" s="3286"/>
    </row>
    <row r="16" spans="1:11" s="139" customFormat="1" ht="21" customHeight="1">
      <c r="B16" s="407"/>
      <c r="C16" s="407"/>
      <c r="D16" s="407"/>
      <c r="E16" s="407"/>
      <c r="F16" s="407"/>
      <c r="G16" s="3286" t="str">
        <f>MASTER!C3</f>
        <v xml:space="preserve">ftyk </v>
      </c>
      <c r="H16" s="3286"/>
      <c r="I16" s="3286"/>
      <c r="J16" s="3286"/>
      <c r="K16" s="3286"/>
    </row>
    <row r="17" spans="1:11" s="139" customFormat="1" ht="21" customHeight="1">
      <c r="B17" s="407"/>
      <c r="C17" s="407"/>
      <c r="D17" s="407"/>
      <c r="E17" s="407"/>
      <c r="F17" s="407"/>
      <c r="G17" s="3286" t="str">
        <f>MASTER!C4</f>
        <v>jkt ¼ jktLFkku ½</v>
      </c>
      <c r="H17" s="3286"/>
      <c r="I17" s="3286"/>
      <c r="J17" s="3286"/>
      <c r="K17" s="3286"/>
    </row>
    <row r="18" spans="1:11" ht="21" customHeight="1">
      <c r="A18" s="139"/>
      <c r="C18" s="407"/>
      <c r="D18" s="407"/>
      <c r="E18" s="407"/>
      <c r="F18" s="407"/>
      <c r="G18" s="407"/>
      <c r="H18" s="407"/>
      <c r="I18" s="407"/>
      <c r="J18" s="407"/>
    </row>
    <row r="19" spans="1:11" ht="21" customHeight="1">
      <c r="A19" s="139"/>
      <c r="B19" s="132" t="s">
        <v>934</v>
      </c>
      <c r="C19" s="139"/>
      <c r="D19" s="139"/>
      <c r="E19" s="139"/>
      <c r="F19" s="139"/>
      <c r="G19" s="139"/>
      <c r="H19" s="139"/>
      <c r="I19" s="139"/>
      <c r="J19" s="139"/>
    </row>
    <row r="20" spans="1:11" ht="21" customHeight="1">
      <c r="A20" s="139"/>
      <c r="B20" s="139"/>
      <c r="C20" s="139"/>
      <c r="D20" s="139"/>
      <c r="E20" s="139"/>
      <c r="F20" s="139"/>
      <c r="G20" s="139"/>
      <c r="H20" s="139"/>
      <c r="I20" s="139"/>
      <c r="J20" s="139"/>
    </row>
    <row r="21" spans="1:11" ht="21" customHeight="1">
      <c r="A21" s="139"/>
      <c r="B21" s="3425" t="str">
        <f>B3</f>
        <v>ftyk f'k{kk vf/kdkjh</v>
      </c>
      <c r="C21" s="3425"/>
      <c r="D21" s="3425"/>
      <c r="E21" s="3425"/>
      <c r="F21" s="3425"/>
      <c r="G21" s="3425"/>
      <c r="H21" s="3425"/>
      <c r="I21" s="3425"/>
      <c r="J21" s="3425"/>
      <c r="K21" s="3425"/>
    </row>
    <row r="22" spans="1:11" s="139" customFormat="1" ht="21" customHeight="1">
      <c r="B22" s="411"/>
      <c r="C22" s="411"/>
      <c r="D22" s="411"/>
      <c r="E22" s="411"/>
      <c r="F22" s="411"/>
      <c r="G22" s="411"/>
      <c r="H22" s="411"/>
      <c r="I22" s="411"/>
      <c r="J22" s="411"/>
      <c r="K22" s="411"/>
    </row>
    <row r="23" spans="1:11" ht="21" customHeight="1">
      <c r="A23" s="139"/>
      <c r="B23" s="139"/>
      <c r="C23" s="139"/>
      <c r="D23" s="139"/>
      <c r="E23" s="139"/>
      <c r="F23" s="139"/>
      <c r="G23" s="139"/>
      <c r="H23" s="139"/>
      <c r="I23" s="139"/>
      <c r="J23" s="139"/>
    </row>
    <row r="24" spans="1:11" ht="33" customHeight="1">
      <c r="A24" s="139"/>
      <c r="B24" s="3428" t="s">
        <v>1602</v>
      </c>
      <c r="C24" s="3429"/>
      <c r="D24" s="3429"/>
      <c r="E24" s="3429"/>
      <c r="F24" s="3429"/>
      <c r="G24" s="3429"/>
      <c r="H24" s="3429"/>
      <c r="I24" s="3429"/>
      <c r="J24" s="3429"/>
      <c r="K24" s="3429"/>
    </row>
    <row r="25" spans="1:11" ht="21" customHeight="1">
      <c r="A25" s="139"/>
      <c r="B25" s="236"/>
      <c r="C25" s="139"/>
      <c r="D25" s="139"/>
      <c r="E25" s="139"/>
      <c r="F25" s="139"/>
      <c r="G25" s="139"/>
      <c r="H25" s="139"/>
      <c r="I25" s="139"/>
      <c r="J25" s="139"/>
    </row>
    <row r="26" spans="1:11" ht="21" customHeight="1">
      <c r="A26" s="139"/>
      <c r="C26" s="407"/>
      <c r="D26" s="407" t="s">
        <v>1603</v>
      </c>
      <c r="E26" s="407"/>
      <c r="F26" s="3286" t="e">
        <f>G8</f>
        <v>#N/A</v>
      </c>
      <c r="G26" s="3286"/>
      <c r="H26" s="3286"/>
      <c r="I26" s="3286"/>
      <c r="J26" s="3286"/>
      <c r="K26" s="410" t="s">
        <v>1591</v>
      </c>
    </row>
    <row r="27" spans="1:11" s="139" customFormat="1" ht="29.25" customHeight="1">
      <c r="B27" s="3417" t="e">
        <f>B9</f>
        <v>#N/A</v>
      </c>
      <c r="C27" s="3417"/>
      <c r="D27" s="3417"/>
      <c r="E27" s="408" t="s">
        <v>1592</v>
      </c>
      <c r="F27" s="407"/>
      <c r="G27" s="3418" t="str">
        <f>G9</f>
        <v>ftyk f'k{kk vf/kdkjh</v>
      </c>
      <c r="H27" s="3418"/>
      <c r="I27" s="3418"/>
      <c r="J27" s="3418"/>
      <c r="K27" s="3418"/>
    </row>
    <row r="28" spans="1:11" ht="21" customHeight="1">
      <c r="A28" s="139"/>
      <c r="B28" s="301" t="str">
        <f>B10</f>
        <v xml:space="preserve">ftyk </v>
      </c>
      <c r="C28" s="3426" t="str">
        <f>C10</f>
        <v>jktleUn</v>
      </c>
      <c r="D28" s="3426"/>
      <c r="E28" s="407" t="s">
        <v>1604</v>
      </c>
      <c r="F28" s="406"/>
      <c r="G28" s="406"/>
      <c r="H28" s="3426" t="str">
        <f>G10</f>
        <v>;k=k O;;</v>
      </c>
      <c r="I28" s="3426"/>
      <c r="J28" s="407" t="s">
        <v>1605</v>
      </c>
    </row>
    <row r="29" spans="1:11" s="139" customFormat="1" ht="21" customHeight="1">
      <c r="B29" s="3427" t="str">
        <f>B11</f>
        <v xml:space="preserve">10161@&amp; v{kjs :i;k nl gtkj ,d lkS bxlB ek= </v>
      </c>
      <c r="C29" s="3427"/>
      <c r="D29" s="3427"/>
      <c r="E29" s="3427"/>
      <c r="F29" s="3427"/>
      <c r="G29" s="3427"/>
      <c r="H29" s="3427"/>
      <c r="I29" s="407" t="s">
        <v>1606</v>
      </c>
      <c r="J29" s="407"/>
    </row>
    <row r="30" spans="1:11" s="139" customFormat="1" ht="21" customHeight="1">
      <c r="B30" s="407" t="s">
        <v>1607</v>
      </c>
      <c r="C30" s="407"/>
      <c r="D30" s="407"/>
      <c r="E30" s="407"/>
      <c r="F30" s="407"/>
      <c r="G30" s="407"/>
      <c r="H30" s="407"/>
      <c r="I30" s="407"/>
      <c r="J30" s="407"/>
    </row>
    <row r="31" spans="1:11" ht="21" customHeight="1">
      <c r="A31" s="139"/>
      <c r="B31" s="407" t="s">
        <v>35</v>
      </c>
      <c r="C31" s="407"/>
      <c r="D31" s="3424" t="str">
        <f>D13</f>
        <v>21.02.2021</v>
      </c>
      <c r="E31" s="3424"/>
      <c r="F31" s="407"/>
      <c r="G31" s="407"/>
      <c r="H31" s="407"/>
      <c r="I31" s="407"/>
      <c r="J31" s="407"/>
      <c r="K31" s="139"/>
    </row>
    <row r="32" spans="1:11" ht="21" customHeight="1">
      <c r="A32" s="139"/>
      <c r="B32" s="132"/>
      <c r="C32" s="139"/>
      <c r="D32" s="139"/>
      <c r="E32" s="139"/>
      <c r="F32" s="139"/>
      <c r="G32" s="139"/>
      <c r="H32" s="139"/>
      <c r="I32" s="139"/>
      <c r="J32" s="139"/>
    </row>
    <row r="33" spans="1:11" ht="21" customHeight="1">
      <c r="A33" s="139"/>
      <c r="B33" s="139"/>
      <c r="C33" s="139"/>
      <c r="D33" s="139"/>
      <c r="E33" s="139"/>
      <c r="F33" s="139"/>
      <c r="G33" s="3286" t="str">
        <f>G15</f>
        <v>iz/kkukpk;Z</v>
      </c>
      <c r="H33" s="3286"/>
      <c r="I33" s="3286"/>
      <c r="J33" s="3286"/>
      <c r="K33" s="3286"/>
    </row>
    <row r="34" spans="1:11" ht="21" customHeight="1">
      <c r="A34" s="139"/>
      <c r="B34" s="139"/>
      <c r="C34" s="139"/>
      <c r="D34" s="139"/>
      <c r="E34" s="139"/>
      <c r="F34" s="139"/>
      <c r="G34" s="3286" t="str">
        <f>G16</f>
        <v xml:space="preserve">ftyk </v>
      </c>
      <c r="H34" s="3286"/>
      <c r="I34" s="3286"/>
      <c r="J34" s="3286"/>
      <c r="K34" s="3286"/>
    </row>
    <row r="35" spans="1:11" ht="21" customHeight="1">
      <c r="A35" s="139"/>
      <c r="B35" s="139"/>
      <c r="C35" s="139"/>
      <c r="D35" s="139"/>
      <c r="E35" s="139"/>
      <c r="F35" s="139"/>
      <c r="G35" s="3286" t="str">
        <f>G17</f>
        <v>jkt ¼ jktLFkku ½</v>
      </c>
      <c r="H35" s="3286"/>
      <c r="I35" s="3286"/>
      <c r="J35" s="3286"/>
      <c r="K35" s="3286"/>
    </row>
  </sheetData>
  <sheetProtection sheet="1" selectLockedCells="1"/>
  <mergeCells count="25">
    <mergeCell ref="G35:K35"/>
    <mergeCell ref="D31:E31"/>
    <mergeCell ref="B21:K21"/>
    <mergeCell ref="G33:K33"/>
    <mergeCell ref="G34:K34"/>
    <mergeCell ref="C28:D28"/>
    <mergeCell ref="H28:I28"/>
    <mergeCell ref="B29:H29"/>
    <mergeCell ref="B24:K24"/>
    <mergeCell ref="F26:J26"/>
    <mergeCell ref="A1:F1"/>
    <mergeCell ref="B9:D9"/>
    <mergeCell ref="G9:K9"/>
    <mergeCell ref="B27:D27"/>
    <mergeCell ref="G27:K27"/>
    <mergeCell ref="G17:K17"/>
    <mergeCell ref="D13:E13"/>
    <mergeCell ref="B3:K3"/>
    <mergeCell ref="B5:K5"/>
    <mergeCell ref="G15:K15"/>
    <mergeCell ref="G16:K16"/>
    <mergeCell ref="G8:J8"/>
    <mergeCell ref="C10:D10"/>
    <mergeCell ref="G10:H10"/>
    <mergeCell ref="B11:I11"/>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36.xml><?xml version="1.0" encoding="utf-8"?>
<worksheet xmlns="http://schemas.openxmlformats.org/spreadsheetml/2006/main" xmlns:r="http://schemas.openxmlformats.org/officeDocument/2006/relationships">
  <sheetPr codeName="Sheet54">
    <tabColor rgb="FF00B050"/>
  </sheetPr>
  <dimension ref="A1:J18"/>
  <sheetViews>
    <sheetView workbookViewId="0">
      <selection activeCell="D13" sqref="D13"/>
    </sheetView>
  </sheetViews>
  <sheetFormatPr defaultRowHeight="12.75"/>
  <cols>
    <col min="1" max="1" width="7.85546875" customWidth="1"/>
    <col min="2" max="2" width="38.7109375" customWidth="1"/>
    <col min="3" max="3" width="24" customWidth="1"/>
    <col min="5" max="5" width="16.140625" customWidth="1"/>
    <col min="6" max="6" width="19.85546875" customWidth="1"/>
  </cols>
  <sheetData>
    <row r="1" spans="1:10" ht="23.25">
      <c r="A1" s="2989" t="str">
        <f>MASTER!C1</f>
        <v>ftyk f'k{kk vf/kdkjh</v>
      </c>
      <c r="B1" s="2989"/>
      <c r="C1" s="2989"/>
      <c r="D1" s="2989"/>
      <c r="E1" s="2989"/>
      <c r="F1" s="2989"/>
      <c r="G1" s="2989"/>
      <c r="H1" s="2989"/>
    </row>
    <row r="2" spans="1:10" ht="23.25">
      <c r="A2" s="3433" t="s">
        <v>1561</v>
      </c>
      <c r="B2" s="3433"/>
      <c r="C2" s="3433"/>
      <c r="D2" s="400"/>
      <c r="E2" s="400" t="s">
        <v>1557</v>
      </c>
      <c r="F2" s="717">
        <v>43551</v>
      </c>
      <c r="G2" s="253" t="s">
        <v>1555</v>
      </c>
      <c r="H2" s="718" t="s">
        <v>1556</v>
      </c>
    </row>
    <row r="3" spans="1:10" ht="20.25">
      <c r="A3" s="3256" t="s">
        <v>441</v>
      </c>
      <c r="B3" s="3256" t="s">
        <v>986</v>
      </c>
      <c r="C3" s="3436" t="s">
        <v>987</v>
      </c>
      <c r="D3" s="3436"/>
      <c r="E3" s="3436"/>
      <c r="F3" s="3436"/>
      <c r="G3" s="3430" t="s">
        <v>395</v>
      </c>
    </row>
    <row r="4" spans="1:10" ht="79.5" customHeight="1">
      <c r="A4" s="3256"/>
      <c r="B4" s="3256"/>
      <c r="C4" s="719"/>
      <c r="D4" s="3437"/>
      <c r="E4" s="3438"/>
      <c r="F4" s="719"/>
      <c r="G4" s="3431"/>
      <c r="J4" s="139"/>
    </row>
    <row r="5" spans="1:10" ht="69.75" customHeight="1">
      <c r="A5" s="401">
        <v>1</v>
      </c>
      <c r="B5" s="720" t="s">
        <v>988</v>
      </c>
      <c r="C5" s="721">
        <v>0.12</v>
      </c>
      <c r="D5" s="3434">
        <v>0.15</v>
      </c>
      <c r="E5" s="3435"/>
      <c r="F5" s="721">
        <v>0.1</v>
      </c>
      <c r="G5" s="722"/>
    </row>
    <row r="6" spans="1:10" ht="20.25">
      <c r="A6" s="17"/>
      <c r="B6" s="255"/>
      <c r="C6" s="256"/>
      <c r="D6" s="18"/>
      <c r="E6" s="18"/>
      <c r="F6" s="256"/>
      <c r="G6" s="256"/>
    </row>
    <row r="7" spans="1:10" ht="18.75">
      <c r="A7" s="2763" t="s">
        <v>989</v>
      </c>
      <c r="B7" s="2763"/>
      <c r="C7" s="3260" t="s">
        <v>990</v>
      </c>
      <c r="D7" s="3261"/>
      <c r="E7" s="3262"/>
      <c r="F7" s="129"/>
      <c r="G7" s="129"/>
    </row>
    <row r="8" spans="1:10" ht="18.75">
      <c r="A8" s="129">
        <v>1</v>
      </c>
      <c r="B8" s="129"/>
      <c r="C8" s="254" t="s">
        <v>991</v>
      </c>
      <c r="D8" s="254" t="s">
        <v>7</v>
      </c>
      <c r="E8" s="254" t="s">
        <v>4</v>
      </c>
      <c r="F8" s="129"/>
      <c r="G8" s="129"/>
    </row>
    <row r="9" spans="1:10" ht="21" customHeight="1">
      <c r="A9" s="129">
        <v>2</v>
      </c>
      <c r="B9" s="129"/>
      <c r="C9" s="627"/>
      <c r="D9" s="627" t="s">
        <v>391</v>
      </c>
      <c r="E9" s="254"/>
      <c r="F9" s="129"/>
      <c r="G9" s="129"/>
    </row>
    <row r="10" spans="1:10" ht="21" customHeight="1">
      <c r="A10" s="129">
        <v>3</v>
      </c>
      <c r="B10" s="129"/>
      <c r="C10" s="627"/>
      <c r="D10" s="627" t="s">
        <v>391</v>
      </c>
      <c r="E10" s="254"/>
      <c r="F10" s="129"/>
      <c r="G10" s="129"/>
    </row>
    <row r="11" spans="1:10" ht="21" customHeight="1">
      <c r="A11" s="129">
        <v>4</v>
      </c>
      <c r="B11" s="129"/>
      <c r="C11" s="627"/>
      <c r="D11" s="627" t="s">
        <v>391</v>
      </c>
      <c r="E11" s="254"/>
      <c r="F11" s="129"/>
      <c r="G11" s="129"/>
    </row>
    <row r="12" spans="1:10" ht="21" customHeight="1">
      <c r="A12" s="129"/>
      <c r="B12" s="129"/>
      <c r="C12" s="627"/>
      <c r="D12" s="627" t="s">
        <v>515</v>
      </c>
      <c r="E12" s="254"/>
      <c r="F12" s="129"/>
      <c r="G12" s="129"/>
    </row>
    <row r="13" spans="1:10" ht="21" customHeight="1">
      <c r="A13" s="129"/>
      <c r="B13" s="129"/>
      <c r="C13" s="627"/>
      <c r="D13" s="627" t="s">
        <v>515</v>
      </c>
      <c r="E13" s="254"/>
      <c r="F13" s="129"/>
      <c r="G13" s="129"/>
    </row>
    <row r="14" spans="1:10" ht="18.75">
      <c r="A14" s="129"/>
      <c r="B14" s="723" t="s">
        <v>1558</v>
      </c>
      <c r="C14" s="129" t="s">
        <v>1560</v>
      </c>
      <c r="D14" s="129"/>
      <c r="E14" s="129"/>
      <c r="F14" s="129"/>
      <c r="G14" s="129"/>
    </row>
    <row r="15" spans="1:10" ht="18.75">
      <c r="A15" s="129"/>
      <c r="B15" s="129" t="s">
        <v>1559</v>
      </c>
      <c r="C15" s="129"/>
      <c r="D15" s="129"/>
      <c r="E15" s="129"/>
      <c r="F15" s="129"/>
      <c r="G15" s="129"/>
    </row>
    <row r="16" spans="1:10" ht="15.75">
      <c r="E16" s="3432" t="str">
        <f>MASTER!C2</f>
        <v>iz/kkukpk;Z</v>
      </c>
      <c r="F16" s="3432"/>
    </row>
    <row r="17" spans="5:6" ht="15.75">
      <c r="E17" s="3432" t="str">
        <f>MASTER!C3</f>
        <v xml:space="preserve">ftyk </v>
      </c>
      <c r="F17" s="3432"/>
    </row>
    <row r="18" spans="5:6" ht="15.75">
      <c r="E18" s="3432" t="str">
        <f>MASTER!C4</f>
        <v>jkt ¼ jktLFkku ½</v>
      </c>
      <c r="F18" s="3432"/>
    </row>
  </sheetData>
  <sheetProtection password="A581" sheet="1" objects="1" scenarios="1" selectLockedCells="1"/>
  <mergeCells count="13">
    <mergeCell ref="G3:G4"/>
    <mergeCell ref="E16:F16"/>
    <mergeCell ref="E17:F17"/>
    <mergeCell ref="E18:F18"/>
    <mergeCell ref="A1:H1"/>
    <mergeCell ref="A2:C2"/>
    <mergeCell ref="D5:E5"/>
    <mergeCell ref="A7:B7"/>
    <mergeCell ref="C7:E7"/>
    <mergeCell ref="A3:A4"/>
    <mergeCell ref="B3:B4"/>
    <mergeCell ref="C3:F3"/>
    <mergeCell ref="D4:E4"/>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37.xml><?xml version="1.0" encoding="utf-8"?>
<worksheet xmlns="http://schemas.openxmlformats.org/spreadsheetml/2006/main" xmlns:r="http://schemas.openxmlformats.org/officeDocument/2006/relationships">
  <sheetPr>
    <tabColor rgb="FF00B050"/>
  </sheetPr>
  <dimension ref="A1:H23"/>
  <sheetViews>
    <sheetView workbookViewId="0">
      <selection activeCell="G11" sqref="G11"/>
    </sheetView>
  </sheetViews>
  <sheetFormatPr defaultColWidth="9.140625" defaultRowHeight="12.75"/>
  <cols>
    <col min="1" max="1" width="7.85546875" style="139" customWidth="1"/>
    <col min="2" max="2" width="38.7109375" style="139" customWidth="1"/>
    <col min="3" max="3" width="24" style="139" customWidth="1"/>
    <col min="4" max="4" width="9.140625" style="139"/>
    <col min="5" max="5" width="16.140625" style="139" customWidth="1"/>
    <col min="6" max="6" width="19.85546875" style="139" customWidth="1"/>
    <col min="7" max="16384" width="9.140625" style="139"/>
  </cols>
  <sheetData>
    <row r="1" spans="1:8" ht="23.25">
      <c r="A1" s="2989" t="str">
        <f>MASTER!C1</f>
        <v>ftyk f'k{kk vf/kdkjh</v>
      </c>
      <c r="B1" s="2989"/>
      <c r="C1" s="2989"/>
      <c r="D1" s="2989"/>
      <c r="E1" s="2989"/>
      <c r="F1" s="2989"/>
      <c r="G1" s="2989"/>
      <c r="H1" s="2989"/>
    </row>
    <row r="2" spans="1:8" ht="23.25">
      <c r="A2" s="3433" t="s">
        <v>1561</v>
      </c>
      <c r="B2" s="3433"/>
      <c r="C2" s="3433"/>
      <c r="D2" s="400"/>
      <c r="E2" s="400" t="s">
        <v>1557</v>
      </c>
      <c r="F2" s="717">
        <v>43551</v>
      </c>
      <c r="G2" s="253" t="s">
        <v>1555</v>
      </c>
      <c r="H2" s="718" t="s">
        <v>1556</v>
      </c>
    </row>
    <row r="3" spans="1:8" ht="20.25">
      <c r="A3" s="3256" t="s">
        <v>441</v>
      </c>
      <c r="B3" s="3256" t="s">
        <v>986</v>
      </c>
      <c r="C3" s="3436" t="s">
        <v>987</v>
      </c>
      <c r="D3" s="3436"/>
      <c r="E3" s="3436"/>
      <c r="F3" s="3436"/>
      <c r="G3" s="3430" t="s">
        <v>395</v>
      </c>
    </row>
    <row r="4" spans="1:8" ht="46.5" customHeight="1">
      <c r="A4" s="3256"/>
      <c r="B4" s="3256"/>
      <c r="C4" s="724"/>
      <c r="D4" s="3439"/>
      <c r="E4" s="3440"/>
      <c r="F4" s="724"/>
      <c r="G4" s="3431"/>
    </row>
    <row r="5" spans="1:8" ht="21" customHeight="1">
      <c r="A5" s="401">
        <v>1</v>
      </c>
      <c r="B5" s="725" t="s">
        <v>1562</v>
      </c>
      <c r="C5" s="726">
        <v>500</v>
      </c>
      <c r="D5" s="3441">
        <v>500</v>
      </c>
      <c r="E5" s="3442"/>
      <c r="F5" s="726">
        <v>500</v>
      </c>
      <c r="G5" s="722"/>
    </row>
    <row r="6" spans="1:8" ht="21" customHeight="1">
      <c r="A6" s="401">
        <v>2</v>
      </c>
      <c r="B6" s="725"/>
      <c r="C6" s="726"/>
      <c r="D6" s="3441"/>
      <c r="E6" s="3442"/>
      <c r="F6" s="726"/>
      <c r="G6" s="722"/>
    </row>
    <row r="7" spans="1:8" ht="21" customHeight="1">
      <c r="A7" s="401">
        <v>3</v>
      </c>
      <c r="B7" s="725"/>
      <c r="C7" s="726"/>
      <c r="D7" s="3441"/>
      <c r="E7" s="3442"/>
      <c r="F7" s="726"/>
      <c r="G7" s="722"/>
    </row>
    <row r="8" spans="1:8" ht="21" customHeight="1">
      <c r="A8" s="401">
        <v>4</v>
      </c>
      <c r="B8" s="725"/>
      <c r="C8" s="726"/>
      <c r="D8" s="3441"/>
      <c r="E8" s="3442"/>
      <c r="F8" s="726"/>
      <c r="G8" s="722"/>
    </row>
    <row r="9" spans="1:8" ht="21" customHeight="1">
      <c r="A9" s="401">
        <v>5</v>
      </c>
      <c r="B9" s="725"/>
      <c r="C9" s="726"/>
      <c r="D9" s="3441"/>
      <c r="E9" s="3442"/>
      <c r="F9" s="726"/>
      <c r="G9" s="722"/>
    </row>
    <row r="10" spans="1:8" ht="21" customHeight="1">
      <c r="A10" s="401">
        <v>6</v>
      </c>
      <c r="B10" s="725"/>
      <c r="C10" s="726"/>
      <c r="D10" s="3441"/>
      <c r="E10" s="3442"/>
      <c r="F10" s="726"/>
      <c r="G10" s="722"/>
    </row>
    <row r="11" spans="1:8" ht="23.25">
      <c r="A11" s="401">
        <v>7</v>
      </c>
      <c r="B11" s="725"/>
      <c r="C11" s="726"/>
      <c r="D11" s="3441"/>
      <c r="E11" s="3442"/>
      <c r="F11" s="726"/>
      <c r="G11" s="722"/>
    </row>
    <row r="12" spans="1:8" ht="18.75">
      <c r="A12" s="2763" t="s">
        <v>989</v>
      </c>
      <c r="B12" s="2763"/>
      <c r="C12" s="3260" t="s">
        <v>990</v>
      </c>
      <c r="D12" s="3261"/>
      <c r="E12" s="3262"/>
      <c r="F12" s="129"/>
      <c r="G12" s="129"/>
    </row>
    <row r="13" spans="1:8" ht="18.75">
      <c r="A13" s="129">
        <v>1</v>
      </c>
      <c r="B13" s="129"/>
      <c r="C13" s="254" t="s">
        <v>991</v>
      </c>
      <c r="D13" s="254" t="s">
        <v>7</v>
      </c>
      <c r="E13" s="254" t="s">
        <v>4</v>
      </c>
      <c r="F13" s="129"/>
      <c r="G13" s="129"/>
    </row>
    <row r="14" spans="1:8" ht="21" customHeight="1">
      <c r="A14" s="129">
        <v>2</v>
      </c>
      <c r="B14" s="129"/>
      <c r="C14" s="627"/>
      <c r="D14" s="627" t="s">
        <v>391</v>
      </c>
      <c r="E14" s="254"/>
      <c r="F14" s="129"/>
      <c r="G14" s="129"/>
    </row>
    <row r="15" spans="1:8" ht="21" customHeight="1">
      <c r="A15" s="129">
        <v>3</v>
      </c>
      <c r="B15" s="129"/>
      <c r="C15" s="627"/>
      <c r="D15" s="627" t="s">
        <v>391</v>
      </c>
      <c r="E15" s="254"/>
      <c r="F15" s="129"/>
      <c r="G15" s="129"/>
    </row>
    <row r="16" spans="1:8" ht="21" customHeight="1">
      <c r="A16" s="129">
        <v>4</v>
      </c>
      <c r="B16" s="129"/>
      <c r="C16" s="627"/>
      <c r="D16" s="627" t="s">
        <v>391</v>
      </c>
      <c r="E16" s="254"/>
      <c r="F16" s="129"/>
      <c r="G16" s="129"/>
    </row>
    <row r="17" spans="1:7" ht="21" customHeight="1">
      <c r="A17" s="129"/>
      <c r="B17" s="129"/>
      <c r="C17" s="627"/>
      <c r="D17" s="627" t="s">
        <v>515</v>
      </c>
      <c r="E17" s="254"/>
      <c r="F17" s="129"/>
      <c r="G17" s="129"/>
    </row>
    <row r="18" spans="1:7" ht="21" customHeight="1">
      <c r="A18" s="129"/>
      <c r="B18" s="129"/>
      <c r="C18" s="627"/>
      <c r="D18" s="627" t="s">
        <v>515</v>
      </c>
      <c r="E18" s="254"/>
      <c r="F18" s="129"/>
      <c r="G18" s="129"/>
    </row>
    <row r="19" spans="1:7" ht="18.75">
      <c r="A19" s="129"/>
      <c r="B19" s="723" t="s">
        <v>1558</v>
      </c>
      <c r="C19" s="129" t="s">
        <v>1560</v>
      </c>
      <c r="D19" s="129"/>
      <c r="E19" s="129"/>
      <c r="F19" s="129"/>
      <c r="G19" s="129"/>
    </row>
    <row r="20" spans="1:7" ht="18.75">
      <c r="A20" s="129"/>
      <c r="B20" s="129" t="s">
        <v>1559</v>
      </c>
      <c r="C20" s="129"/>
      <c r="D20" s="129"/>
      <c r="E20" s="129"/>
      <c r="F20" s="129"/>
      <c r="G20" s="129"/>
    </row>
    <row r="21" spans="1:7" ht="15.75">
      <c r="E21" s="3432" t="str">
        <f>MASTER!C2</f>
        <v>iz/kkukpk;Z</v>
      </c>
      <c r="F21" s="3432"/>
    </row>
    <row r="22" spans="1:7" ht="15.75">
      <c r="E22" s="3432" t="str">
        <f>MASTER!C3</f>
        <v xml:space="preserve">ftyk </v>
      </c>
      <c r="F22" s="3432"/>
    </row>
    <row r="23" spans="1:7" ht="15.75">
      <c r="E23" s="3432" t="str">
        <f>MASTER!C4</f>
        <v>jkt ¼ jktLFkku ½</v>
      </c>
      <c r="F23" s="3432"/>
    </row>
  </sheetData>
  <sheetProtection password="A581" sheet="1" objects="1" scenarios="1" selectLockedCells="1"/>
  <mergeCells count="19">
    <mergeCell ref="D5:E5"/>
    <mergeCell ref="A12:B12"/>
    <mergeCell ref="C12:E12"/>
    <mergeCell ref="E21:F21"/>
    <mergeCell ref="E22:F22"/>
    <mergeCell ref="E23:F23"/>
    <mergeCell ref="D11:E11"/>
    <mergeCell ref="D6:E6"/>
    <mergeCell ref="D7:E7"/>
    <mergeCell ref="D8:E8"/>
    <mergeCell ref="D9:E9"/>
    <mergeCell ref="D10:E10"/>
    <mergeCell ref="A1:H1"/>
    <mergeCell ref="A2:C2"/>
    <mergeCell ref="A3:A4"/>
    <mergeCell ref="B3:B4"/>
    <mergeCell ref="C3:F3"/>
    <mergeCell ref="G3:G4"/>
    <mergeCell ref="D4:E4"/>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38.xml><?xml version="1.0" encoding="utf-8"?>
<worksheet xmlns="http://schemas.openxmlformats.org/spreadsheetml/2006/main" xmlns:r="http://schemas.openxmlformats.org/officeDocument/2006/relationships">
  <sheetPr>
    <tabColor rgb="FF00B050"/>
  </sheetPr>
  <dimension ref="A1:I47"/>
  <sheetViews>
    <sheetView workbookViewId="0">
      <selection activeCell="G14" sqref="G14:H14"/>
    </sheetView>
  </sheetViews>
  <sheetFormatPr defaultRowHeight="12.75"/>
  <cols>
    <col min="1" max="16384" width="9.140625" style="139"/>
  </cols>
  <sheetData>
    <row r="1" spans="1:9" ht="20.25">
      <c r="A1" s="2788" t="s">
        <v>1156</v>
      </c>
      <c r="B1" s="2788"/>
      <c r="C1" s="2788"/>
      <c r="D1" s="2788"/>
      <c r="E1" s="2788"/>
      <c r="F1" s="2789"/>
      <c r="G1" s="676">
        <v>10</v>
      </c>
    </row>
    <row r="2" spans="1:9" ht="24" customHeight="1"/>
    <row r="3" spans="1:9" ht="15">
      <c r="A3" s="3308" t="s">
        <v>1515</v>
      </c>
      <c r="B3" s="3308"/>
      <c r="C3" s="3308"/>
      <c r="D3" s="3308"/>
      <c r="E3" s="3308"/>
      <c r="F3" s="3308"/>
      <c r="G3" s="3308"/>
      <c r="H3" s="3308"/>
      <c r="I3" s="3308"/>
    </row>
    <row r="4" spans="1:9" ht="15.75">
      <c r="A4" s="6"/>
    </row>
    <row r="5" spans="1:9" ht="15.75">
      <c r="A5" s="6" t="s">
        <v>1531</v>
      </c>
      <c r="D5" s="2620" t="e">
        <f>(INDEX(MASTER!B8:B42,MATCH('HRA APPLICATION'!G1,MASTER!A8:A42,0)))</f>
        <v>#N/A</v>
      </c>
      <c r="E5" s="2620"/>
      <c r="F5" s="2620"/>
      <c r="G5" s="2620"/>
    </row>
    <row r="6" spans="1:9" ht="15.75">
      <c r="A6" s="6" t="s">
        <v>1516</v>
      </c>
      <c r="D6" s="3449" t="e">
        <f>(INDEX(MASTER!C8:C42,MATCH('HRA APPLICATION'!G1,MASTER!A8:A42,0)))</f>
        <v>#N/A</v>
      </c>
      <c r="E6" s="3449"/>
      <c r="F6" s="3449"/>
      <c r="G6" s="3449"/>
    </row>
    <row r="7" spans="1:9" ht="15">
      <c r="A7" s="3308" t="str">
        <f>MASTER!C1</f>
        <v>ftyk f'k{kk vf/kdkjh</v>
      </c>
      <c r="B7" s="3308"/>
      <c r="C7" s="3308"/>
      <c r="D7" s="3308"/>
      <c r="E7" s="3308"/>
      <c r="F7" s="3308"/>
      <c r="G7" s="3308"/>
      <c r="H7" s="3308"/>
      <c r="I7" s="3308"/>
    </row>
    <row r="8" spans="1:9" ht="15.75">
      <c r="A8" s="6"/>
      <c r="B8" s="2785" t="s">
        <v>3071</v>
      </c>
      <c r="C8" s="2785"/>
      <c r="D8" s="3450" t="str">
        <f>MASTER!L5</f>
        <v>f'k{kk</v>
      </c>
      <c r="E8" s="3450"/>
    </row>
    <row r="9" spans="1:9" ht="15.75">
      <c r="A9" s="6" t="s">
        <v>1527</v>
      </c>
    </row>
    <row r="10" spans="1:9" ht="15.75">
      <c r="A10" s="6"/>
      <c r="B10" s="3451" t="s">
        <v>4108</v>
      </c>
      <c r="C10" s="3451"/>
      <c r="D10" s="3451"/>
      <c r="E10" s="3451"/>
      <c r="F10" s="3451"/>
      <c r="G10" s="3451"/>
      <c r="H10" s="3451"/>
      <c r="I10" s="3451"/>
    </row>
    <row r="11" spans="1:9" ht="15.75">
      <c r="A11" s="6"/>
      <c r="B11" s="3451" t="s">
        <v>4109</v>
      </c>
      <c r="C11" s="3451"/>
      <c r="D11" s="3451"/>
      <c r="E11" s="3451"/>
      <c r="F11" s="3451"/>
      <c r="G11" s="3451"/>
      <c r="H11" s="3451"/>
      <c r="I11" s="3451"/>
    </row>
    <row r="12" spans="1:9" ht="15.75">
      <c r="A12" s="6" t="s">
        <v>1528</v>
      </c>
      <c r="G12" s="3448">
        <v>2000</v>
      </c>
      <c r="H12" s="3448"/>
    </row>
    <row r="13" spans="1:9" ht="15.75">
      <c r="A13" s="6"/>
    </row>
    <row r="14" spans="1:9" ht="15.75">
      <c r="A14" s="6" t="s">
        <v>1529</v>
      </c>
      <c r="G14" s="3448">
        <v>1872</v>
      </c>
      <c r="H14" s="3448"/>
    </row>
    <row r="15" spans="1:9" ht="15.75">
      <c r="A15" s="6"/>
    </row>
    <row r="16" spans="1:9" ht="15.75">
      <c r="A16" s="6"/>
    </row>
    <row r="17" spans="1:9" ht="15.75">
      <c r="A17" s="6" t="s">
        <v>1530</v>
      </c>
      <c r="G17" s="3445" t="s">
        <v>4464</v>
      </c>
      <c r="H17" s="3445"/>
    </row>
    <row r="18" spans="1:9" ht="15.75">
      <c r="A18" s="6"/>
    </row>
    <row r="19" spans="1:9" ht="15.75">
      <c r="A19" s="6" t="s">
        <v>1517</v>
      </c>
    </row>
    <row r="20" spans="1:9" ht="15.75">
      <c r="A20" s="6" t="s">
        <v>2259</v>
      </c>
      <c r="D20" s="3452" t="s">
        <v>4463</v>
      </c>
      <c r="E20" s="3452"/>
      <c r="F20" s="6" t="s">
        <v>2260</v>
      </c>
    </row>
    <row r="21" spans="1:9" ht="15.75">
      <c r="A21" s="6" t="s">
        <v>1518</v>
      </c>
    </row>
    <row r="22" spans="1:9" ht="15.75">
      <c r="A22" s="6" t="s">
        <v>1519</v>
      </c>
    </row>
    <row r="23" spans="1:9" ht="15.75">
      <c r="A23" s="6" t="s">
        <v>1103</v>
      </c>
    </row>
    <row r="24" spans="1:9" ht="15.75">
      <c r="A24" s="6" t="s">
        <v>1520</v>
      </c>
    </row>
    <row r="25" spans="1:9" ht="15.75">
      <c r="A25" s="6" t="s">
        <v>1104</v>
      </c>
    </row>
    <row r="26" spans="1:9" ht="15.75">
      <c r="A26" s="2785" t="s">
        <v>1105</v>
      </c>
      <c r="B26" s="2785"/>
      <c r="C26" s="2785"/>
      <c r="D26" s="2785"/>
      <c r="E26" s="2785"/>
      <c r="F26" s="2785"/>
      <c r="G26" s="2785"/>
      <c r="H26" s="2785"/>
      <c r="I26" s="2785"/>
    </row>
    <row r="27" spans="1:9" ht="15.75">
      <c r="A27" s="6" t="s">
        <v>1106</v>
      </c>
    </row>
    <row r="28" spans="1:9" ht="15.75">
      <c r="A28" s="6" t="s">
        <v>1107</v>
      </c>
    </row>
    <row r="29" spans="1:9" ht="15.75">
      <c r="A29" s="6" t="s">
        <v>1108</v>
      </c>
    </row>
    <row r="30" spans="1:9" ht="15.75">
      <c r="A30" s="6" t="s">
        <v>1521</v>
      </c>
    </row>
    <row r="31" spans="1:9" ht="15.75">
      <c r="A31" s="6" t="s">
        <v>1109</v>
      </c>
    </row>
    <row r="32" spans="1:9" ht="15.75">
      <c r="A32" s="6" t="s">
        <v>1522</v>
      </c>
    </row>
    <row r="33" spans="1:9" ht="15.75">
      <c r="A33" s="6" t="s">
        <v>1110</v>
      </c>
    </row>
    <row r="34" spans="1:9" ht="15.75">
      <c r="A34" s="6" t="s">
        <v>1523</v>
      </c>
      <c r="B34" s="3445" t="s">
        <v>4464</v>
      </c>
      <c r="C34" s="3445"/>
    </row>
    <row r="35" spans="1:9" ht="15.75">
      <c r="A35" s="6"/>
    </row>
    <row r="36" spans="1:9" ht="15">
      <c r="F36" s="3443" t="s">
        <v>28</v>
      </c>
      <c r="G36" s="3443"/>
      <c r="H36" s="3443"/>
    </row>
    <row r="37" spans="1:9" ht="15.75">
      <c r="E37" s="6" t="s">
        <v>1427</v>
      </c>
      <c r="F37" s="3446" t="e">
        <f>D6</f>
        <v>#N/A</v>
      </c>
      <c r="G37" s="3446"/>
      <c r="H37" s="3446"/>
      <c r="I37" s="3446"/>
    </row>
    <row r="38" spans="1:9" ht="15.75">
      <c r="A38" s="6"/>
      <c r="E38" s="6" t="s">
        <v>1524</v>
      </c>
      <c r="F38" s="3447" t="s">
        <v>1200</v>
      </c>
      <c r="G38" s="3447"/>
      <c r="H38" s="3447"/>
      <c r="I38" s="3447"/>
    </row>
    <row r="39" spans="1:9" ht="15.75">
      <c r="A39" s="2785" t="s">
        <v>1111</v>
      </c>
      <c r="B39" s="2785"/>
      <c r="C39" s="2785"/>
      <c r="D39" s="2785"/>
      <c r="E39" s="2785"/>
      <c r="F39" s="2785"/>
      <c r="G39" s="2785"/>
      <c r="H39" s="2785"/>
      <c r="I39" s="2785"/>
    </row>
    <row r="40" spans="1:9" ht="15.75">
      <c r="A40" s="6" t="s">
        <v>1525</v>
      </c>
    </row>
    <row r="41" spans="1:9" ht="15.75">
      <c r="A41" s="6" t="s">
        <v>1526</v>
      </c>
    </row>
    <row r="42" spans="1:9" ht="15.75">
      <c r="A42" s="6" t="s">
        <v>1112</v>
      </c>
    </row>
    <row r="43" spans="1:9" ht="15.75">
      <c r="A43" s="6" t="s">
        <v>2262</v>
      </c>
      <c r="D43" s="3448">
        <v>1872</v>
      </c>
      <c r="E43" s="3448"/>
      <c r="F43" s="6" t="s">
        <v>2261</v>
      </c>
    </row>
    <row r="44" spans="1:9" ht="15.75">
      <c r="A44" s="6" t="s">
        <v>1523</v>
      </c>
      <c r="B44" s="7" t="str">
        <f>B34</f>
        <v>14.07.2022</v>
      </c>
    </row>
    <row r="45" spans="1:9" ht="15">
      <c r="F45" s="3443" t="str">
        <f>MASTER!C2</f>
        <v>iz/kkukpk;Z</v>
      </c>
      <c r="G45" s="3443"/>
      <c r="H45" s="3443"/>
    </row>
    <row r="46" spans="1:9">
      <c r="F46" s="3444" t="str">
        <f>MASTER!C3</f>
        <v xml:space="preserve">ftyk </v>
      </c>
      <c r="G46" s="3444"/>
      <c r="H46" s="3444"/>
    </row>
    <row r="47" spans="1:9" ht="15">
      <c r="F47" s="3443" t="str">
        <f>MASTER!C4</f>
        <v>jkt ¼ jktLFkku ½</v>
      </c>
      <c r="G47" s="3443"/>
      <c r="H47" s="3443"/>
    </row>
  </sheetData>
  <sheetProtection password="A581" sheet="1" objects="1" scenarios="1" selectLockedCells="1"/>
  <mergeCells count="23">
    <mergeCell ref="A26:I26"/>
    <mergeCell ref="A1:F1"/>
    <mergeCell ref="A3:I3"/>
    <mergeCell ref="D5:G5"/>
    <mergeCell ref="D6:G6"/>
    <mergeCell ref="A7:I7"/>
    <mergeCell ref="B8:C8"/>
    <mergeCell ref="D8:E8"/>
    <mergeCell ref="G12:H12"/>
    <mergeCell ref="B10:I10"/>
    <mergeCell ref="B11:I11"/>
    <mergeCell ref="G14:H14"/>
    <mergeCell ref="G17:H17"/>
    <mergeCell ref="D20:E20"/>
    <mergeCell ref="F45:H45"/>
    <mergeCell ref="F46:H46"/>
    <mergeCell ref="F47:H47"/>
    <mergeCell ref="B34:C34"/>
    <mergeCell ref="F36:H36"/>
    <mergeCell ref="F37:I37"/>
    <mergeCell ref="F38:I38"/>
    <mergeCell ref="A39:I39"/>
    <mergeCell ref="D43:E4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39.xml><?xml version="1.0" encoding="utf-8"?>
<worksheet xmlns="http://schemas.openxmlformats.org/spreadsheetml/2006/main" xmlns:r="http://schemas.openxmlformats.org/officeDocument/2006/relationships">
  <sheetPr>
    <tabColor rgb="FF00B050"/>
  </sheetPr>
  <dimension ref="B1:H30"/>
  <sheetViews>
    <sheetView workbookViewId="0">
      <selection activeCell="F1" sqref="F1"/>
    </sheetView>
  </sheetViews>
  <sheetFormatPr defaultRowHeight="12.75"/>
  <cols>
    <col min="1" max="1" width="6.28515625" style="139" customWidth="1"/>
    <col min="2" max="2" width="3.28515625" style="139" customWidth="1"/>
    <col min="3" max="3" width="22.5703125" style="139" customWidth="1"/>
    <col min="4" max="4" width="14.140625" style="139" customWidth="1"/>
    <col min="5" max="5" width="9.42578125" style="139" customWidth="1"/>
    <col min="6" max="6" width="8.28515625" style="139" customWidth="1"/>
    <col min="7" max="7" width="9.42578125" style="139" customWidth="1"/>
    <col min="8" max="8" width="17.7109375" style="139" customWidth="1"/>
    <col min="9" max="16384" width="9.140625" style="139"/>
  </cols>
  <sheetData>
    <row r="1" spans="2:8" ht="20.25">
      <c r="C1" s="2834" t="s">
        <v>1156</v>
      </c>
      <c r="D1" s="2834"/>
      <c r="E1" s="2834"/>
      <c r="F1" s="676">
        <v>1</v>
      </c>
    </row>
    <row r="2" spans="2:8" ht="18" customHeight="1"/>
    <row r="3" spans="2:8" ht="30" customHeight="1">
      <c r="B3" s="3180" t="str">
        <f>MASTER!C1</f>
        <v>ftyk f'k{kk vf/kdkjh</v>
      </c>
      <c r="C3" s="3180"/>
      <c r="D3" s="3180"/>
      <c r="E3" s="3180"/>
      <c r="F3" s="3180"/>
      <c r="G3" s="3180"/>
      <c r="H3" s="3180"/>
    </row>
    <row r="4" spans="2:8" ht="20.25">
      <c r="B4" s="3456" t="s">
        <v>4470</v>
      </c>
      <c r="C4" s="3456"/>
      <c r="D4" s="3456"/>
      <c r="E4" s="3456"/>
      <c r="F4" s="3456"/>
      <c r="G4" s="3456"/>
      <c r="H4" s="3456"/>
    </row>
    <row r="5" spans="2:8" ht="23.25">
      <c r="B5" s="2836" t="s">
        <v>1113</v>
      </c>
      <c r="C5" s="2836"/>
      <c r="D5" s="2836"/>
      <c r="E5" s="2836"/>
      <c r="F5" s="2836"/>
      <c r="G5" s="2836"/>
      <c r="H5" s="2836"/>
    </row>
    <row r="6" spans="2:8" ht="51.75" customHeight="1">
      <c r="B6" s="3457" t="s">
        <v>4472</v>
      </c>
      <c r="C6" s="3457"/>
      <c r="D6" s="3457"/>
      <c r="E6" s="3457"/>
      <c r="F6" s="3457"/>
      <c r="G6" s="3457"/>
      <c r="H6" s="3457"/>
    </row>
    <row r="7" spans="2:8" ht="25.5" customHeight="1">
      <c r="B7" s="2078" t="s">
        <v>4473</v>
      </c>
      <c r="C7" s="2079"/>
      <c r="D7" s="2079"/>
      <c r="E7" s="2079"/>
      <c r="F7" s="3455" t="str">
        <f>(INDEX(MASTER!B8:B42,MATCH('HRA SANCTION ORDER'!F1,MASTER!A8:A42,0)))</f>
        <v>Jh Hkxorh yky luk&lt;;</v>
      </c>
      <c r="G7" s="3455"/>
      <c r="H7" s="3455"/>
    </row>
    <row r="8" spans="2:8" ht="25.5" customHeight="1">
      <c r="B8" s="381" t="s">
        <v>1427</v>
      </c>
      <c r="C8" s="3453" t="str">
        <f>(INDEX(MASTER!C8:C42,MATCH('HRA SANCTION ORDER'!F1,MASTER!A8:A42,0)))</f>
        <v>अतिरिक्त प्रशासनिक अधिकारी</v>
      </c>
      <c r="D8" s="3453"/>
      <c r="E8" s="381" t="s">
        <v>1505</v>
      </c>
      <c r="F8" s="380"/>
      <c r="G8" s="380"/>
      <c r="H8" s="380"/>
    </row>
    <row r="9" spans="2:8" ht="25.5" customHeight="1">
      <c r="B9" s="381" t="s">
        <v>1506</v>
      </c>
      <c r="C9" s="380"/>
      <c r="D9" s="380"/>
      <c r="E9" s="380"/>
      <c r="F9" s="380"/>
      <c r="G9" s="380"/>
      <c r="H9" s="380"/>
    </row>
    <row r="10" spans="2:8" ht="25.5" customHeight="1">
      <c r="B10" s="381" t="s">
        <v>1507</v>
      </c>
      <c r="C10" s="380"/>
      <c r="D10" s="380"/>
      <c r="E10" s="380"/>
      <c r="F10" s="380"/>
      <c r="G10" s="380"/>
      <c r="H10" s="380"/>
    </row>
    <row r="11" spans="2:8" ht="25.5" customHeight="1">
      <c r="B11" s="381" t="s">
        <v>1508</v>
      </c>
      <c r="C11" s="380"/>
      <c r="D11" s="380"/>
      <c r="E11" s="2086">
        <v>9</v>
      </c>
      <c r="F11" s="381" t="s">
        <v>1514</v>
      </c>
      <c r="G11" s="380"/>
      <c r="H11" s="380"/>
    </row>
    <row r="12" spans="2:8" ht="25.5" customHeight="1">
      <c r="B12" s="381" t="s">
        <v>1509</v>
      </c>
      <c r="C12" s="380"/>
      <c r="D12" s="380"/>
      <c r="E12" s="380"/>
      <c r="F12" s="380"/>
      <c r="G12" s="380"/>
      <c r="H12" s="380"/>
    </row>
    <row r="13" spans="2:8" ht="99.75" customHeight="1">
      <c r="B13" s="382" t="s">
        <v>9</v>
      </c>
      <c r="C13" s="383" t="s">
        <v>32</v>
      </c>
      <c r="D13" s="384" t="s">
        <v>1114</v>
      </c>
      <c r="E13" s="382" t="s">
        <v>1115</v>
      </c>
      <c r="F13" s="384" t="s">
        <v>509</v>
      </c>
      <c r="G13" s="382" t="s">
        <v>1510</v>
      </c>
      <c r="H13" s="382" t="s">
        <v>1116</v>
      </c>
    </row>
    <row r="14" spans="2:8" ht="20.25">
      <c r="B14" s="385">
        <v>1</v>
      </c>
      <c r="C14" s="2068">
        <v>2</v>
      </c>
      <c r="D14" s="385">
        <v>3</v>
      </c>
      <c r="E14" s="2068">
        <v>4</v>
      </c>
      <c r="F14" s="2068">
        <v>5</v>
      </c>
      <c r="G14" s="385">
        <v>6</v>
      </c>
      <c r="H14" s="385">
        <v>7</v>
      </c>
    </row>
    <row r="15" spans="2:8" s="134" customFormat="1" ht="47.25" customHeight="1">
      <c r="B15" s="2081" t="s">
        <v>5</v>
      </c>
      <c r="C15" s="2082" t="str">
        <f>F7</f>
        <v>Jh Hkxorh yky luk&lt;;</v>
      </c>
      <c r="D15" s="2083" t="s">
        <v>4464</v>
      </c>
      <c r="E15" s="2084">
        <v>20800</v>
      </c>
      <c r="F15" s="2084" t="s">
        <v>226</v>
      </c>
      <c r="G15" s="2084">
        <v>1872</v>
      </c>
      <c r="H15" s="2085" t="s">
        <v>4469</v>
      </c>
    </row>
    <row r="16" spans="2:8" s="134" customFormat="1" ht="28.5" customHeight="1">
      <c r="B16" s="2072"/>
      <c r="C16" s="2072"/>
      <c r="D16" s="2072"/>
      <c r="E16" s="2072"/>
      <c r="F16" s="2072"/>
      <c r="G16" s="2072"/>
      <c r="H16" s="2072"/>
    </row>
    <row r="17" spans="2:8" s="134" customFormat="1" ht="21" customHeight="1">
      <c r="B17" s="2072"/>
      <c r="C17" s="2072"/>
      <c r="D17" s="2072"/>
      <c r="E17" s="2072"/>
      <c r="F17" s="2740" t="str">
        <f>MASTER!C2</f>
        <v>iz/kkukpk;Z</v>
      </c>
      <c r="G17" s="2740"/>
      <c r="H17" s="2740"/>
    </row>
    <row r="18" spans="2:8" s="134" customFormat="1" ht="21" customHeight="1">
      <c r="B18" s="2072"/>
      <c r="C18" s="2072"/>
      <c r="D18" s="2072"/>
      <c r="E18" s="2072"/>
      <c r="F18" s="2619" t="str">
        <f>MASTER!C3</f>
        <v xml:space="preserve">ftyk </v>
      </c>
      <c r="G18" s="2619"/>
      <c r="H18" s="2619"/>
    </row>
    <row r="19" spans="2:8" ht="21" customHeight="1">
      <c r="B19" s="8"/>
      <c r="C19" s="8"/>
      <c r="D19" s="8"/>
      <c r="E19" s="8"/>
      <c r="F19" s="2740" t="str">
        <f>MASTER!C4</f>
        <v>jkt ¼ jktLFkku ½</v>
      </c>
      <c r="G19" s="2740"/>
      <c r="H19" s="2740"/>
    </row>
    <row r="20" spans="2:8" ht="21" customHeight="1">
      <c r="B20" s="8" t="str">
        <f>B4</f>
        <v>dzekad&amp;ftf'kizla@cwUnh@laLFkkiu@2022&amp;23@             fnukad % 01-08-2022</v>
      </c>
      <c r="C20" s="8"/>
      <c r="D20" s="8"/>
      <c r="E20" s="8"/>
      <c r="F20" s="8"/>
      <c r="G20" s="8"/>
      <c r="H20" s="8"/>
    </row>
    <row r="21" spans="2:8" ht="21" customHeight="1">
      <c r="B21" s="8" t="s">
        <v>1117</v>
      </c>
      <c r="C21" s="8"/>
      <c r="D21" s="8"/>
      <c r="E21" s="8"/>
      <c r="F21" s="8"/>
      <c r="G21" s="8"/>
      <c r="H21" s="8"/>
    </row>
    <row r="22" spans="2:8" ht="21" customHeight="1">
      <c r="B22" s="8" t="s">
        <v>5</v>
      </c>
      <c r="C22" s="8" t="s">
        <v>1511</v>
      </c>
      <c r="D22" s="8"/>
      <c r="E22" s="8"/>
      <c r="F22" s="3454" t="s">
        <v>4463</v>
      </c>
      <c r="G22" s="3454"/>
      <c r="H22" s="3454"/>
    </row>
    <row r="23" spans="2:8" ht="21" customHeight="1">
      <c r="B23" s="8" t="s">
        <v>6</v>
      </c>
      <c r="C23" s="8" t="s">
        <v>1512</v>
      </c>
      <c r="D23" s="8"/>
      <c r="E23" s="2077" t="str">
        <f>MASTER!H5</f>
        <v>jkt ¼ jktLFkku ½</v>
      </c>
      <c r="F23" s="733"/>
      <c r="G23" s="733"/>
      <c r="H23" s="8"/>
    </row>
    <row r="24" spans="2:8" ht="21" customHeight="1">
      <c r="B24" s="8" t="s">
        <v>8</v>
      </c>
      <c r="C24" s="8" t="s">
        <v>1253</v>
      </c>
      <c r="D24" s="409" t="str">
        <f>F7</f>
        <v>Jh Hkxorh yky luk&lt;;</v>
      </c>
      <c r="E24" s="8"/>
      <c r="F24" s="2075" t="str">
        <f>C8</f>
        <v>अतिरिक्त प्रशासनिक अधिकारी</v>
      </c>
      <c r="G24" s="8"/>
      <c r="H24" s="8"/>
    </row>
    <row r="25" spans="2:8" ht="21" customHeight="1">
      <c r="B25" s="8" t="s">
        <v>0</v>
      </c>
      <c r="C25" s="8" t="s">
        <v>4471</v>
      </c>
      <c r="D25" s="409" t="str">
        <f>D24</f>
        <v>Jh Hkxorh yky luk&lt;;</v>
      </c>
      <c r="E25" s="8"/>
      <c r="F25" s="2076" t="str">
        <f>F24</f>
        <v>अतिरिक्त प्रशासनिक अधिकारी</v>
      </c>
      <c r="G25" s="8"/>
      <c r="H25" s="8"/>
    </row>
    <row r="26" spans="2:8" ht="21" customHeight="1">
      <c r="B26" s="8" t="s">
        <v>16</v>
      </c>
      <c r="C26" s="8" t="s">
        <v>1252</v>
      </c>
      <c r="D26" s="8"/>
      <c r="E26" s="8"/>
      <c r="F26" s="8"/>
      <c r="G26" s="8"/>
      <c r="H26" s="8"/>
    </row>
    <row r="27" spans="2:8" ht="21" customHeight="1">
      <c r="B27" s="8"/>
      <c r="C27" s="8"/>
      <c r="D27" s="8"/>
      <c r="E27" s="8"/>
      <c r="F27" s="8"/>
      <c r="G27" s="8"/>
      <c r="H27" s="8"/>
    </row>
    <row r="28" spans="2:8" ht="21" customHeight="1">
      <c r="B28" s="8"/>
      <c r="C28" s="8"/>
      <c r="D28" s="8"/>
      <c r="E28" s="8"/>
      <c r="F28" s="2740" t="str">
        <f>F17</f>
        <v>iz/kkukpk;Z</v>
      </c>
      <c r="G28" s="2740"/>
      <c r="H28" s="2740"/>
    </row>
    <row r="29" spans="2:8" ht="21" customHeight="1">
      <c r="B29" s="8"/>
      <c r="C29" s="8"/>
      <c r="D29" s="8"/>
      <c r="E29" s="8"/>
      <c r="F29" s="2619" t="str">
        <f>F18</f>
        <v xml:space="preserve">ftyk </v>
      </c>
      <c r="G29" s="2619"/>
      <c r="H29" s="2619"/>
    </row>
    <row r="30" spans="2:8" ht="21" customHeight="1">
      <c r="B30" s="8"/>
      <c r="C30" s="8"/>
      <c r="D30" s="8"/>
      <c r="E30" s="8"/>
      <c r="F30" s="2740" t="str">
        <f>F19</f>
        <v>jkt ¼ jktLFkku ½</v>
      </c>
      <c r="G30" s="2740"/>
      <c r="H30" s="2740"/>
    </row>
  </sheetData>
  <sheetProtection password="A581" sheet="1" objects="1" scenarios="1" selectLockedCells="1"/>
  <mergeCells count="14">
    <mergeCell ref="F7:H7"/>
    <mergeCell ref="B3:H3"/>
    <mergeCell ref="C1:E1"/>
    <mergeCell ref="B4:H4"/>
    <mergeCell ref="B5:H5"/>
    <mergeCell ref="B6:H6"/>
    <mergeCell ref="F29:H29"/>
    <mergeCell ref="F30:H30"/>
    <mergeCell ref="C8:D8"/>
    <mergeCell ref="F17:H17"/>
    <mergeCell ref="F18:H18"/>
    <mergeCell ref="F19:H19"/>
    <mergeCell ref="F22:H22"/>
    <mergeCell ref="F28:H28"/>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4.xml><?xml version="1.0" encoding="utf-8"?>
<worksheet xmlns="http://schemas.openxmlformats.org/spreadsheetml/2006/main" xmlns:r="http://schemas.openxmlformats.org/officeDocument/2006/relationships">
  <sheetPr>
    <tabColor rgb="FFFF0000"/>
  </sheetPr>
  <dimension ref="A1:S70"/>
  <sheetViews>
    <sheetView topLeftCell="A49" workbookViewId="0">
      <selection activeCell="P5" sqref="P5"/>
    </sheetView>
  </sheetViews>
  <sheetFormatPr defaultColWidth="9.140625" defaultRowHeight="14.25"/>
  <cols>
    <col min="1" max="1" width="8.42578125" style="5" customWidth="1"/>
    <col min="2" max="2" width="25.140625" style="5" customWidth="1"/>
    <col min="3" max="3" width="15.85546875" style="5" customWidth="1"/>
    <col min="4" max="4" width="10.140625" style="5" customWidth="1"/>
    <col min="5" max="5" width="8.140625" style="5" customWidth="1"/>
    <col min="6" max="6" width="11.140625" style="5" customWidth="1"/>
    <col min="7" max="7" width="9.140625" style="5" customWidth="1"/>
    <col min="8" max="8" width="8.7109375" style="5" customWidth="1"/>
    <col min="9" max="9" width="13.140625" style="5" customWidth="1"/>
    <col min="10" max="10" width="10.42578125" style="5" customWidth="1"/>
    <col min="11" max="11" width="7.140625" style="5" customWidth="1"/>
    <col min="12" max="12" width="8.5703125" style="5" customWidth="1"/>
    <col min="13" max="13" width="7.140625" style="5" customWidth="1"/>
    <col min="14" max="14" width="12.140625" style="5" customWidth="1"/>
    <col min="15" max="15" width="5.140625" style="5" customWidth="1"/>
    <col min="16" max="16" width="13.7109375" style="5" customWidth="1"/>
    <col min="17" max="17" width="6.42578125" style="5" customWidth="1"/>
    <col min="18" max="18" width="5.28515625" style="5" customWidth="1"/>
    <col min="19" max="19" width="7.28515625" style="5" customWidth="1"/>
    <col min="20" max="20" width="7.85546875" style="5" customWidth="1"/>
    <col min="21" max="21" width="8.140625" style="5" customWidth="1"/>
    <col min="22" max="22" width="8.5703125" style="5" customWidth="1"/>
    <col min="23" max="16384" width="9.140625" style="5"/>
  </cols>
  <sheetData>
    <row r="1" spans="1:19" ht="51.75" customHeight="1">
      <c r="A1" s="2222" t="s">
        <v>3814</v>
      </c>
      <c r="B1" s="2223"/>
      <c r="C1" s="2223"/>
      <c r="D1" s="2223"/>
      <c r="E1" s="2223"/>
      <c r="F1" s="2223"/>
      <c r="G1" s="2223"/>
      <c r="H1" s="2223"/>
      <c r="I1" s="2223"/>
      <c r="J1" s="2223"/>
      <c r="K1" s="2223"/>
      <c r="L1" s="2223"/>
      <c r="M1" s="2211" t="s">
        <v>3811</v>
      </c>
      <c r="N1" s="2212"/>
      <c r="Q1" s="1451" t="s">
        <v>1814</v>
      </c>
      <c r="R1" s="1451" t="s">
        <v>1814</v>
      </c>
      <c r="S1" s="1451" t="s">
        <v>1814</v>
      </c>
    </row>
    <row r="2" spans="1:19" ht="33" customHeight="1">
      <c r="A2" s="2224" t="str">
        <f>MASTER!C1</f>
        <v>ftyk f'k{kk vf/kdkjh</v>
      </c>
      <c r="B2" s="2225"/>
      <c r="C2" s="2225"/>
      <c r="D2" s="2225"/>
      <c r="E2" s="2225"/>
      <c r="F2" s="2225"/>
      <c r="G2" s="2225"/>
      <c r="H2" s="2225"/>
      <c r="I2" s="2225"/>
      <c r="J2" s="2225"/>
      <c r="K2" s="2225"/>
      <c r="L2" s="2263"/>
      <c r="M2" s="2213" t="s">
        <v>3813</v>
      </c>
      <c r="N2" s="2213"/>
    </row>
    <row r="3" spans="1:19" ht="21" thickBot="1">
      <c r="A3" s="2365" t="s">
        <v>3859</v>
      </c>
      <c r="B3" s="2365"/>
      <c r="C3" s="2365"/>
      <c r="D3" s="2365"/>
      <c r="E3" s="2365"/>
      <c r="F3" s="2365"/>
      <c r="G3" s="2365"/>
      <c r="H3" s="2365"/>
      <c r="I3" s="2365"/>
      <c r="J3" s="2365"/>
      <c r="K3" s="2365"/>
      <c r="L3" s="2365"/>
      <c r="M3" s="2365"/>
      <c r="N3" s="2365"/>
      <c r="O3" s="2365"/>
      <c r="P3" s="2365"/>
    </row>
    <row r="4" spans="1:19" ht="15.75">
      <c r="A4" s="1527">
        <v>1</v>
      </c>
      <c r="B4" s="2366" t="s">
        <v>3697</v>
      </c>
      <c r="C4" s="2367"/>
      <c r="D4" s="2368">
        <f>'[1]GA 55'!C11</f>
        <v>0</v>
      </c>
      <c r="E4" s="2368"/>
      <c r="F4" s="2368"/>
      <c r="G4" s="2368"/>
      <c r="H4" s="2368"/>
      <c r="I4" s="2368"/>
      <c r="J4" s="1528" t="s">
        <v>3698</v>
      </c>
      <c r="K4" s="2369">
        <f>'[1]GA 55'!N11</f>
        <v>0</v>
      </c>
      <c r="L4" s="2369"/>
      <c r="M4" s="2369"/>
      <c r="N4" s="1529" t="s">
        <v>3860</v>
      </c>
      <c r="O4" s="2370" t="str">
        <f>IF('[1]GA 55'!U11="","",'[1]GA 55'!U11)</f>
        <v/>
      </c>
      <c r="P4" s="2371"/>
    </row>
    <row r="5" spans="1:19" ht="15.75">
      <c r="A5" s="1530">
        <v>2</v>
      </c>
      <c r="B5" s="2372" t="s">
        <v>3861</v>
      </c>
      <c r="C5" s="2372"/>
      <c r="D5" s="2356"/>
      <c r="E5" s="2356"/>
      <c r="F5" s="2356"/>
      <c r="G5" s="2356"/>
      <c r="H5" s="2356"/>
      <c r="I5" s="2356"/>
      <c r="J5" s="2372"/>
      <c r="K5" s="2356"/>
      <c r="L5" s="2356"/>
      <c r="M5" s="2356"/>
      <c r="N5" s="2372"/>
      <c r="O5" s="1531" t="s">
        <v>3700</v>
      </c>
      <c r="P5" s="1532">
        <f>IF('[1]GA 55'!AA3="GPF",'[1]GA 55'!M35,('[1]GA 55'!M35+'[1]GA 55'!N35))</f>
        <v>0</v>
      </c>
    </row>
    <row r="6" spans="1:19" ht="15.75">
      <c r="A6" s="1530">
        <v>3</v>
      </c>
      <c r="B6" s="2356" t="s">
        <v>3862</v>
      </c>
      <c r="C6" s="2356"/>
      <c r="D6" s="2356"/>
      <c r="E6" s="2356"/>
      <c r="F6" s="2356"/>
      <c r="G6" s="2356"/>
      <c r="H6" s="2356"/>
      <c r="I6" s="2356"/>
      <c r="J6" s="2356"/>
      <c r="K6" s="2356"/>
      <c r="L6" s="2356"/>
      <c r="M6" s="2356"/>
      <c r="N6" s="2356"/>
      <c r="O6" s="1531" t="s">
        <v>3700</v>
      </c>
      <c r="P6" s="1533">
        <v>0</v>
      </c>
    </row>
    <row r="7" spans="1:19" ht="15.75">
      <c r="A7" s="1530">
        <v>4</v>
      </c>
      <c r="B7" s="2357" t="s">
        <v>3702</v>
      </c>
      <c r="C7" s="2357"/>
      <c r="D7" s="2357"/>
      <c r="E7" s="2357"/>
      <c r="F7" s="2357"/>
      <c r="G7" s="2357"/>
      <c r="H7" s="2357"/>
      <c r="I7" s="2357"/>
      <c r="J7" s="2357"/>
      <c r="K7" s="2357"/>
      <c r="L7" s="2357"/>
      <c r="M7" s="2357"/>
      <c r="N7" s="2357"/>
      <c r="O7" s="1531" t="s">
        <v>3700</v>
      </c>
      <c r="P7" s="1533">
        <f>P5-P6</f>
        <v>0</v>
      </c>
    </row>
    <row r="8" spans="1:19" ht="15.75">
      <c r="A8" s="2418">
        <v>5</v>
      </c>
      <c r="B8" s="2363" t="s">
        <v>3863</v>
      </c>
      <c r="C8" s="2364"/>
      <c r="D8" s="2364"/>
      <c r="E8" s="2364"/>
      <c r="F8" s="2364"/>
      <c r="G8" s="2364"/>
      <c r="H8" s="2364"/>
      <c r="I8" s="2364"/>
      <c r="J8" s="2364"/>
      <c r="K8" s="2364"/>
      <c r="L8" s="2358" t="str">
        <f>'[1]Other Deduction'!A5</f>
        <v xml:space="preserve">3- O;o;k; dj /kkjk 16 ¼iii½ ds vUrxrZ </v>
      </c>
      <c r="M8" s="2358"/>
      <c r="N8" s="2358"/>
      <c r="O8" s="2407"/>
      <c r="P8" s="2408"/>
    </row>
    <row r="9" spans="1:19" ht="15.75">
      <c r="A9" s="2419"/>
      <c r="B9" s="2363" t="s">
        <v>3864</v>
      </c>
      <c r="C9" s="2364"/>
      <c r="D9" s="2364"/>
      <c r="E9" s="2364"/>
      <c r="F9" s="2364"/>
      <c r="G9" s="2364"/>
      <c r="H9" s="2364"/>
      <c r="I9" s="2364"/>
      <c r="J9" s="2364"/>
      <c r="K9" s="2364"/>
      <c r="L9" s="2358" t="str">
        <f>'[1]Other Deduction'!A6</f>
        <v>4- x`g lEifr ls izkIr fdjk;k &amp; vk;</v>
      </c>
      <c r="M9" s="2358"/>
      <c r="N9" s="2358"/>
      <c r="O9" s="2409"/>
      <c r="P9" s="2410"/>
    </row>
    <row r="10" spans="1:19" ht="15.75">
      <c r="A10" s="2420"/>
      <c r="B10" s="2363" t="s">
        <v>3865</v>
      </c>
      <c r="C10" s="2364"/>
      <c r="D10" s="2364"/>
      <c r="E10" s="2364"/>
      <c r="F10" s="2364"/>
      <c r="G10" s="2364"/>
      <c r="H10" s="2364"/>
      <c r="I10" s="2364"/>
      <c r="J10" s="2364"/>
      <c r="K10" s="2364"/>
      <c r="L10" s="2358">
        <v>0</v>
      </c>
      <c r="M10" s="2358"/>
      <c r="N10" s="2358"/>
      <c r="O10" s="1531" t="s">
        <v>3700</v>
      </c>
      <c r="P10" s="1533">
        <v>0</v>
      </c>
    </row>
    <row r="11" spans="1:19" ht="15.75">
      <c r="A11" s="1530">
        <v>6</v>
      </c>
      <c r="B11" s="2359" t="s">
        <v>3706</v>
      </c>
      <c r="C11" s="2359"/>
      <c r="D11" s="2359"/>
      <c r="E11" s="2359"/>
      <c r="F11" s="2359"/>
      <c r="G11" s="2359"/>
      <c r="H11" s="2359"/>
      <c r="I11" s="2359"/>
      <c r="J11" s="2359"/>
      <c r="K11" s="2359"/>
      <c r="L11" s="2359"/>
      <c r="M11" s="2359"/>
      <c r="N11" s="2359"/>
      <c r="O11" s="1531" t="s">
        <v>3700</v>
      </c>
      <c r="P11" s="1533">
        <f>P7-P10</f>
        <v>0</v>
      </c>
    </row>
    <row r="12" spans="1:19" ht="15.75">
      <c r="A12" s="2411">
        <v>7</v>
      </c>
      <c r="B12" s="2356" t="s">
        <v>3707</v>
      </c>
      <c r="C12" s="2356"/>
      <c r="D12" s="2356"/>
      <c r="E12" s="2356"/>
      <c r="F12" s="2356"/>
      <c r="G12" s="2356"/>
      <c r="H12" s="2356"/>
      <c r="I12" s="2356"/>
      <c r="J12" s="2359" t="s">
        <v>3708</v>
      </c>
      <c r="K12" s="2359"/>
      <c r="L12" s="2358" t="str">
        <f>'[1]Other Deduction'!A7</f>
        <v xml:space="preserve">5- x`gdj </v>
      </c>
      <c r="M12" s="2358"/>
      <c r="N12" s="2358"/>
      <c r="O12" s="2412"/>
      <c r="P12" s="2413"/>
    </row>
    <row r="13" spans="1:19" ht="15.75">
      <c r="A13" s="2411"/>
      <c r="B13" s="2414" t="s">
        <v>3709</v>
      </c>
      <c r="C13" s="2415"/>
      <c r="D13" s="2421" t="s">
        <v>3710</v>
      </c>
      <c r="E13" s="2422"/>
      <c r="F13" s="2423"/>
      <c r="G13" s="2424" t="s">
        <v>3711</v>
      </c>
      <c r="H13" s="2424"/>
      <c r="I13" s="2424"/>
      <c r="J13" s="2359" t="s">
        <v>3712</v>
      </c>
      <c r="K13" s="2359"/>
      <c r="L13" s="2359" t="s">
        <v>3713</v>
      </c>
      <c r="M13" s="2359"/>
      <c r="N13" s="2359"/>
      <c r="O13" s="2412"/>
      <c r="P13" s="2413"/>
    </row>
    <row r="14" spans="1:19" ht="15.75">
      <c r="A14" s="2411"/>
      <c r="B14" s="2416"/>
      <c r="C14" s="2417"/>
      <c r="D14" s="2360" t="e">
        <f>ROUND(L12*0.3,0)</f>
        <v>#VALUE!</v>
      </c>
      <c r="E14" s="2361"/>
      <c r="F14" s="2362"/>
      <c r="G14" s="2358">
        <v>0</v>
      </c>
      <c r="H14" s="2358"/>
      <c r="I14" s="2358"/>
      <c r="J14" s="2358" t="str">
        <f>'[1]Other Deduction'!A8</f>
        <v>6- x`g _.k fdLr ewy ¼tks osru ls ugha dkVk x;k½</v>
      </c>
      <c r="K14" s="2358"/>
      <c r="L14" s="2358" t="e">
        <f>D14+G14+J14</f>
        <v>#VALUE!</v>
      </c>
      <c r="M14" s="2358"/>
      <c r="N14" s="2358"/>
      <c r="O14" s="2412"/>
      <c r="P14" s="2413"/>
    </row>
    <row r="15" spans="1:19" ht="15.75">
      <c r="A15" s="1530"/>
      <c r="B15" s="2359" t="s">
        <v>3714</v>
      </c>
      <c r="C15" s="2359"/>
      <c r="D15" s="2359"/>
      <c r="E15" s="2359"/>
      <c r="F15" s="2359"/>
      <c r="G15" s="2359"/>
      <c r="H15" s="2359"/>
      <c r="I15" s="2359"/>
      <c r="J15" s="2359"/>
      <c r="K15" s="2359"/>
      <c r="L15" s="2359"/>
      <c r="M15" s="2359"/>
      <c r="N15" s="2359"/>
      <c r="O15" s="1531" t="s">
        <v>3700</v>
      </c>
      <c r="P15" s="1533" t="e">
        <f>D14</f>
        <v>#VALUE!</v>
      </c>
    </row>
    <row r="16" spans="1:19" ht="15.75">
      <c r="A16" s="1530">
        <v>8</v>
      </c>
      <c r="B16" s="2359" t="s">
        <v>3715</v>
      </c>
      <c r="C16" s="2359"/>
      <c r="D16" s="2359"/>
      <c r="E16" s="2359"/>
      <c r="F16" s="2359"/>
      <c r="G16" s="2359"/>
      <c r="H16" s="2359"/>
      <c r="I16" s="2359"/>
      <c r="J16" s="2359"/>
      <c r="K16" s="2359"/>
      <c r="L16" s="2359"/>
      <c r="M16" s="2359"/>
      <c r="N16" s="2359"/>
      <c r="O16" s="1531" t="s">
        <v>3700</v>
      </c>
      <c r="P16" s="1533" t="e">
        <f>P11+P15</f>
        <v>#VALUE!</v>
      </c>
    </row>
    <row r="17" spans="1:16" ht="15.75">
      <c r="A17" s="1530">
        <v>9</v>
      </c>
      <c r="B17" s="2356" t="s">
        <v>3716</v>
      </c>
      <c r="C17" s="2356"/>
      <c r="D17" s="2356"/>
      <c r="E17" s="2356"/>
      <c r="F17" s="2356"/>
      <c r="G17" s="2356"/>
      <c r="H17" s="2356"/>
      <c r="I17" s="2356"/>
      <c r="J17" s="2356"/>
      <c r="K17" s="2356"/>
      <c r="L17" s="2356"/>
      <c r="M17" s="2356"/>
      <c r="N17" s="2356"/>
      <c r="O17" s="1531" t="s">
        <v>3700</v>
      </c>
      <c r="P17" s="1533" t="e">
        <f>'[1]Other Deduction'!D4+'[1]Other Deduction'!D5</f>
        <v>#VALUE!</v>
      </c>
    </row>
    <row r="18" spans="1:16" ht="15.75">
      <c r="A18" s="1530">
        <v>10</v>
      </c>
      <c r="B18" s="2356" t="s">
        <v>3717</v>
      </c>
      <c r="C18" s="2356"/>
      <c r="D18" s="2356"/>
      <c r="E18" s="2356"/>
      <c r="F18" s="2356"/>
      <c r="G18" s="2356"/>
      <c r="H18" s="2356"/>
      <c r="I18" s="2356"/>
      <c r="J18" s="2356"/>
      <c r="K18" s="2356"/>
      <c r="L18" s="2356"/>
      <c r="M18" s="2356"/>
      <c r="N18" s="2356"/>
      <c r="O18" s="1531" t="s">
        <v>3700</v>
      </c>
      <c r="P18" s="1532" t="e">
        <f>P16+P17</f>
        <v>#VALUE!</v>
      </c>
    </row>
    <row r="19" spans="1:16" ht="15.75">
      <c r="A19" s="2418">
        <v>11</v>
      </c>
      <c r="B19" s="2395" t="s">
        <v>3866</v>
      </c>
      <c r="C19" s="2395"/>
      <c r="D19" s="2395"/>
      <c r="E19" s="2395"/>
      <c r="F19" s="2395"/>
      <c r="G19" s="2395"/>
      <c r="H19" s="2395"/>
      <c r="I19" s="2395"/>
      <c r="J19" s="2395"/>
      <c r="K19" s="2395"/>
      <c r="L19" s="2395"/>
      <c r="M19" s="2395"/>
      <c r="N19" s="2395"/>
      <c r="O19" s="2395"/>
      <c r="P19" s="2425"/>
    </row>
    <row r="20" spans="1:16" ht="15.75">
      <c r="A20" s="2419"/>
      <c r="B20" s="2436" t="s">
        <v>3867</v>
      </c>
      <c r="C20" s="2436"/>
      <c r="D20" s="2436"/>
      <c r="E20" s="2436"/>
      <c r="F20" s="2436"/>
      <c r="G20" s="2436"/>
      <c r="H20" s="2436"/>
      <c r="I20" s="2436"/>
      <c r="J20" s="2436"/>
      <c r="K20" s="2436"/>
      <c r="L20" s="2436"/>
      <c r="M20" s="2436"/>
      <c r="N20" s="2436"/>
      <c r="O20" s="2436"/>
      <c r="P20" s="2437"/>
    </row>
    <row r="21" spans="1:16" ht="15.75">
      <c r="A21" s="2419"/>
      <c r="B21" s="1534" t="s">
        <v>77</v>
      </c>
      <c r="C21" s="2356" t="s">
        <v>3868</v>
      </c>
      <c r="D21" s="2356"/>
      <c r="E21" s="2356"/>
      <c r="F21" s="2356"/>
      <c r="G21" s="1531" t="s">
        <v>3700</v>
      </c>
      <c r="H21" s="1535">
        <f>'[1]GA 55'!P35+'[1]GA 55'!Q35</f>
        <v>0</v>
      </c>
      <c r="I21" s="1534" t="s">
        <v>3721</v>
      </c>
      <c r="J21" s="2426" t="s">
        <v>3869</v>
      </c>
      <c r="K21" s="2426"/>
      <c r="L21" s="2426"/>
      <c r="M21" s="1531" t="s">
        <v>3700</v>
      </c>
      <c r="N21" s="1503">
        <v>61822</v>
      </c>
      <c r="O21" s="2407"/>
      <c r="P21" s="2408"/>
    </row>
    <row r="22" spans="1:16" ht="15.75">
      <c r="A22" s="2419"/>
      <c r="B22" s="1534" t="s">
        <v>79</v>
      </c>
      <c r="C22" s="2356" t="s">
        <v>3870</v>
      </c>
      <c r="D22" s="2356"/>
      <c r="E22" s="2356"/>
      <c r="F22" s="2356"/>
      <c r="G22" s="1531" t="s">
        <v>3700</v>
      </c>
      <c r="H22" s="1535" t="e">
        <f>'[1]GA 55'!T35+'[1]Other Deduction'!A11</f>
        <v>#VALUE!</v>
      </c>
      <c r="I22" s="1534" t="s">
        <v>3724</v>
      </c>
      <c r="J22" s="2435" t="s">
        <v>3871</v>
      </c>
      <c r="K22" s="2435"/>
      <c r="L22" s="2435"/>
      <c r="M22" s="1531" t="s">
        <v>3700</v>
      </c>
      <c r="N22" s="1535" t="str">
        <f>'[1]Other Deduction'!D7</f>
        <v>21- /kkjk 80CCD(1B) -uohu isa'ku ;kstuk esa vfrfjDr va'knku ¼vf/kdre :- 50]000½</v>
      </c>
      <c r="O22" s="2427"/>
      <c r="P22" s="2428"/>
    </row>
    <row r="23" spans="1:16" ht="15.75">
      <c r="A23" s="2419"/>
      <c r="B23" s="1534" t="s">
        <v>80</v>
      </c>
      <c r="C23" s="2356" t="s">
        <v>3872</v>
      </c>
      <c r="D23" s="2356"/>
      <c r="E23" s="2356"/>
      <c r="F23" s="2356"/>
      <c r="G23" s="1531" t="s">
        <v>3700</v>
      </c>
      <c r="H23" s="1535" t="str">
        <f>'[1]Other Deduction'!A15</f>
        <v>13- jk"Vªh; cpr i= ij vnr C;kt</v>
      </c>
      <c r="I23" s="1534" t="s">
        <v>3727</v>
      </c>
      <c r="J23" s="2435" t="s">
        <v>3728</v>
      </c>
      <c r="K23" s="2435"/>
      <c r="L23" s="2435"/>
      <c r="M23" s="1531" t="s">
        <v>3700</v>
      </c>
      <c r="N23" s="1536" t="str">
        <f>'[1]Other Deduction'!A16</f>
        <v>14- yksd Hkfo"; fuf/k (PPF)</v>
      </c>
      <c r="O23" s="2427"/>
      <c r="P23" s="2428"/>
    </row>
    <row r="24" spans="1:16" ht="15.75">
      <c r="A24" s="2419"/>
      <c r="B24" s="1534" t="s">
        <v>81</v>
      </c>
      <c r="C24" s="2356" t="s">
        <v>3873</v>
      </c>
      <c r="D24" s="2356"/>
      <c r="E24" s="2356"/>
      <c r="F24" s="2356"/>
      <c r="G24" s="1531" t="s">
        <v>3700</v>
      </c>
      <c r="H24" s="1535" t="str">
        <f>'[1]Other Deduction'!A17</f>
        <v>15- jk"Vªh; cpr Ldhe</v>
      </c>
      <c r="I24" s="1534" t="s">
        <v>3730</v>
      </c>
      <c r="J24" s="2435" t="s">
        <v>3731</v>
      </c>
      <c r="K24" s="2435"/>
      <c r="L24" s="2435"/>
      <c r="M24" s="1531" t="s">
        <v>3700</v>
      </c>
      <c r="N24" s="1536" t="str">
        <f>'[1]Other Deduction'!A13</f>
        <v>11- ;w- ,y- vkbZ- ih-@okf"kZd Iyku</v>
      </c>
      <c r="O24" s="2427"/>
      <c r="P24" s="2428"/>
    </row>
    <row r="25" spans="1:16" ht="15.75">
      <c r="A25" s="2419"/>
      <c r="B25" s="1534" t="s">
        <v>3732</v>
      </c>
      <c r="C25" s="2356" t="s">
        <v>3874</v>
      </c>
      <c r="D25" s="2356"/>
      <c r="E25" s="2356"/>
      <c r="F25" s="2356"/>
      <c r="G25" s="1531" t="s">
        <v>3700</v>
      </c>
      <c r="H25" s="1535" t="str">
        <f>'[1]Other Deduction'!A18</f>
        <v>16- lqdU;k le`f) ;kstuk (SSY)</v>
      </c>
      <c r="I25" s="1534" t="s">
        <v>3734</v>
      </c>
      <c r="J25" s="2435" t="s">
        <v>3735</v>
      </c>
      <c r="K25" s="2435"/>
      <c r="L25" s="2435"/>
      <c r="M25" s="1531" t="s">
        <v>3700</v>
      </c>
      <c r="N25" s="1535" t="str">
        <f>'[1]Other Deduction'!D16</f>
        <v>30- LFkfxr okf"kZdh</v>
      </c>
      <c r="O25" s="2427"/>
      <c r="P25" s="2428"/>
    </row>
    <row r="26" spans="1:16" ht="15.75">
      <c r="A26" s="2419"/>
      <c r="B26" s="1534" t="s">
        <v>3736</v>
      </c>
      <c r="C26" s="2356" t="s">
        <v>3875</v>
      </c>
      <c r="D26" s="2356"/>
      <c r="E26" s="2356"/>
      <c r="F26" s="2356"/>
      <c r="G26" s="1531" t="s">
        <v>3700</v>
      </c>
      <c r="H26" s="1535">
        <f>IF('[1]GA 55'!AA3="GPF",'[1]GA 55'!N35,0)</f>
        <v>0</v>
      </c>
      <c r="I26" s="1534" t="s">
        <v>3738</v>
      </c>
      <c r="J26" s="2435" t="s">
        <v>3739</v>
      </c>
      <c r="K26" s="2435"/>
      <c r="L26" s="2435"/>
      <c r="M26" s="1531" t="s">
        <v>3700</v>
      </c>
      <c r="N26" s="1535" t="str">
        <f>'[1]Other Deduction'!D17</f>
        <v xml:space="preserve">31- jkgr /kkjk 89 ds rgr </v>
      </c>
      <c r="O26" s="2427"/>
      <c r="P26" s="2428"/>
    </row>
    <row r="27" spans="1:16" ht="15.75">
      <c r="A27" s="2419"/>
      <c r="B27" s="1534" t="s">
        <v>3740</v>
      </c>
      <c r="C27" s="2363" t="s">
        <v>3876</v>
      </c>
      <c r="D27" s="2364"/>
      <c r="E27" s="2364"/>
      <c r="F27" s="2385"/>
      <c r="G27" s="1531" t="s">
        <v>3700</v>
      </c>
      <c r="H27" s="1536">
        <f>IF(OR('[1]GA 55'!U15=0,'[1]GA 55'!U15=""),0,220)</f>
        <v>0</v>
      </c>
      <c r="I27" s="1534" t="s">
        <v>3742</v>
      </c>
      <c r="J27" s="2386" t="s">
        <v>3877</v>
      </c>
      <c r="K27" s="2386"/>
      <c r="L27" s="2386"/>
      <c r="M27" s="1531" t="s">
        <v>3700</v>
      </c>
      <c r="N27" s="1535" t="str">
        <f>'[1]Other Deduction'!A12</f>
        <v>10- V;w'ku Qhl (Tution Fees)</v>
      </c>
      <c r="O27" s="2427"/>
      <c r="P27" s="2428"/>
    </row>
    <row r="28" spans="1:16" ht="15.75">
      <c r="A28" s="2419"/>
      <c r="B28" s="1534" t="s">
        <v>3744</v>
      </c>
      <c r="C28" s="2356" t="s">
        <v>3745</v>
      </c>
      <c r="D28" s="2356"/>
      <c r="E28" s="2356"/>
      <c r="F28" s="2356"/>
      <c r="G28" s="1531" t="s">
        <v>3700</v>
      </c>
      <c r="H28" s="1536" t="str">
        <f>'[1]Other Deduction'!A14</f>
        <v>12- jk"Vªh; cpr i= (NSC)</v>
      </c>
      <c r="I28" s="1534" t="s">
        <v>3746</v>
      </c>
      <c r="J28" s="2386" t="s">
        <v>3747</v>
      </c>
      <c r="K28" s="2386"/>
      <c r="L28" s="2386"/>
      <c r="M28" s="1531" t="s">
        <v>3700</v>
      </c>
      <c r="N28" s="1535" t="str">
        <f>'[1]Other Deduction'!D6</f>
        <v>20- /kkjk 80CCC - isa'ku Iyku gsrq va'knku ¼,u-ih-,l- ds avykok½</v>
      </c>
      <c r="O28" s="2427"/>
      <c r="P28" s="2428"/>
    </row>
    <row r="29" spans="1:16" ht="15.75">
      <c r="A29" s="2419"/>
      <c r="B29" s="1534" t="s">
        <v>3748</v>
      </c>
      <c r="C29" s="2356" t="s">
        <v>3878</v>
      </c>
      <c r="D29" s="2356"/>
      <c r="E29" s="2356"/>
      <c r="F29" s="2356"/>
      <c r="G29" s="1531" t="s">
        <v>3700</v>
      </c>
      <c r="H29" s="1535" t="e">
        <f>'[1]GA 55'!V35+'[1]Other Deduction'!A9</f>
        <v>#VALUE!</v>
      </c>
      <c r="I29" s="1534" t="s">
        <v>3750</v>
      </c>
      <c r="J29" s="2386" t="s">
        <v>3751</v>
      </c>
      <c r="K29" s="2386"/>
      <c r="L29" s="2386"/>
      <c r="M29" s="1531" t="s">
        <v>3700</v>
      </c>
      <c r="N29" s="1535" t="str">
        <f>'[1]Other Deduction'!A19</f>
        <v>Income Tax Payable</v>
      </c>
      <c r="O29" s="2427"/>
      <c r="P29" s="2428"/>
    </row>
    <row r="30" spans="1:16" ht="15.75">
      <c r="A30" s="2419"/>
      <c r="B30" s="1534" t="s">
        <v>3879</v>
      </c>
      <c r="C30" s="2376" t="s">
        <v>3843</v>
      </c>
      <c r="D30" s="2377"/>
      <c r="E30" s="2377"/>
      <c r="F30" s="2378"/>
      <c r="G30" s="1531" t="s">
        <v>3700</v>
      </c>
      <c r="H30" s="1535">
        <f>IF('[1]GA 55'!AA3="Yes",'[1]GA 55'!Y35,0)</f>
        <v>0</v>
      </c>
      <c r="I30" s="1534"/>
      <c r="J30" s="2379"/>
      <c r="K30" s="2380"/>
      <c r="L30" s="2381"/>
      <c r="M30" s="1531" t="s">
        <v>3700</v>
      </c>
      <c r="N30" s="1535"/>
      <c r="O30" s="2427"/>
      <c r="P30" s="2428"/>
    </row>
    <row r="31" spans="1:16" ht="15.75">
      <c r="A31" s="2419"/>
      <c r="B31" s="2429" t="s">
        <v>3880</v>
      </c>
      <c r="C31" s="2430"/>
      <c r="D31" s="2430"/>
      <c r="E31" s="2430"/>
      <c r="F31" s="2430"/>
      <c r="G31" s="2430"/>
      <c r="H31" s="2430"/>
      <c r="I31" s="2430"/>
      <c r="J31" s="2430"/>
      <c r="K31" s="2430"/>
      <c r="L31" s="2431"/>
      <c r="M31" s="1531" t="s">
        <v>3700</v>
      </c>
      <c r="N31" s="1537" t="e">
        <f>SUM(H21:H30)+SUM(N21:N30)</f>
        <v>#VALUE!</v>
      </c>
      <c r="O31" s="2409"/>
      <c r="P31" s="2410"/>
    </row>
    <row r="32" spans="1:16" ht="15.75">
      <c r="A32" s="2419"/>
      <c r="B32" s="2357" t="s">
        <v>3753</v>
      </c>
      <c r="C32" s="2357"/>
      <c r="D32" s="2357"/>
      <c r="E32" s="2357"/>
      <c r="F32" s="2357"/>
      <c r="G32" s="2357"/>
      <c r="H32" s="2357"/>
      <c r="I32" s="2357"/>
      <c r="J32" s="2357"/>
      <c r="K32" s="2357"/>
      <c r="L32" s="2357"/>
      <c r="M32" s="2357"/>
      <c r="N32" s="2357"/>
      <c r="O32" s="1531" t="s">
        <v>3700</v>
      </c>
      <c r="P32" s="1532">
        <v>0</v>
      </c>
    </row>
    <row r="33" spans="1:16" ht="15.75">
      <c r="A33" s="2419"/>
      <c r="B33" s="2382" t="s">
        <v>3881</v>
      </c>
      <c r="C33" s="2383"/>
      <c r="D33" s="2383"/>
      <c r="E33" s="2383"/>
      <c r="F33" s="2383"/>
      <c r="G33" s="2383"/>
      <c r="H33" s="2383"/>
      <c r="I33" s="2383"/>
      <c r="J33" s="2383"/>
      <c r="K33" s="2383"/>
      <c r="L33" s="2383"/>
      <c r="M33" s="2383"/>
      <c r="N33" s="2384"/>
      <c r="O33" s="1531"/>
      <c r="P33" s="1506">
        <v>61822</v>
      </c>
    </row>
    <row r="34" spans="1:16" ht="15.75">
      <c r="A34" s="2419"/>
      <c r="B34" s="2432" t="s">
        <v>3882</v>
      </c>
      <c r="C34" s="2433"/>
      <c r="D34" s="2433"/>
      <c r="E34" s="2433"/>
      <c r="F34" s="2433"/>
      <c r="G34" s="2433"/>
      <c r="H34" s="2433"/>
      <c r="I34" s="2433"/>
      <c r="J34" s="2433"/>
      <c r="K34" s="2433"/>
      <c r="L34" s="2433"/>
      <c r="M34" s="2433"/>
      <c r="N34" s="2434"/>
      <c r="O34" s="1531" t="s">
        <v>3700</v>
      </c>
      <c r="P34" s="1533">
        <v>0</v>
      </c>
    </row>
    <row r="35" spans="1:16" ht="15.75">
      <c r="A35" s="2420"/>
      <c r="B35" s="2357" t="s">
        <v>3883</v>
      </c>
      <c r="C35" s="2357"/>
      <c r="D35" s="2357"/>
      <c r="E35" s="2357"/>
      <c r="F35" s="2357"/>
      <c r="G35" s="2357"/>
      <c r="H35" s="2357"/>
      <c r="I35" s="2357"/>
      <c r="J35" s="2357"/>
      <c r="K35" s="2357"/>
      <c r="L35" s="2357"/>
      <c r="M35" s="2357"/>
      <c r="N35" s="2357"/>
      <c r="O35" s="1531" t="s">
        <v>3700</v>
      </c>
      <c r="P35" s="1532">
        <f>SUM(P32:P34)</f>
        <v>61822</v>
      </c>
    </row>
    <row r="36" spans="1:16" ht="15.75">
      <c r="A36" s="2418">
        <v>12</v>
      </c>
      <c r="B36" s="2395" t="s">
        <v>3757</v>
      </c>
      <c r="C36" s="2395"/>
      <c r="D36" s="2395"/>
      <c r="E36" s="2395"/>
      <c r="F36" s="2395"/>
      <c r="G36" s="2395"/>
      <c r="H36" s="2395"/>
      <c r="I36" s="2395"/>
      <c r="J36" s="2395"/>
      <c r="K36" s="2395"/>
      <c r="L36" s="2395"/>
      <c r="M36" s="2395"/>
      <c r="N36" s="2395"/>
      <c r="O36" s="2395"/>
      <c r="P36" s="2425"/>
    </row>
    <row r="37" spans="1:16" ht="15.75">
      <c r="A37" s="2419"/>
      <c r="B37" s="2373" t="s">
        <v>3905</v>
      </c>
      <c r="C37" s="2374"/>
      <c r="D37" s="2374"/>
      <c r="E37" s="2374"/>
      <c r="F37" s="2374"/>
      <c r="G37" s="2374"/>
      <c r="H37" s="2374"/>
      <c r="I37" s="2374"/>
      <c r="J37" s="2374"/>
      <c r="K37" s="2374"/>
      <c r="L37" s="2374"/>
      <c r="M37" s="2374"/>
      <c r="N37" s="2375"/>
      <c r="O37" s="1531" t="s">
        <v>3700</v>
      </c>
      <c r="P37" s="1533" t="str">
        <f>'[1]Other Deduction'!D9</f>
        <v>23- /kkjk 80DD - fodykax vkfJrksa ds fpfdRlk mipkj¼vf/kdre 75000] 80% fodykaxrk 125000½</v>
      </c>
    </row>
    <row r="38" spans="1:16" ht="15.75">
      <c r="A38" s="2419"/>
      <c r="B38" s="2356" t="s">
        <v>3885</v>
      </c>
      <c r="C38" s="2356"/>
      <c r="D38" s="2356"/>
      <c r="E38" s="2356"/>
      <c r="F38" s="2356"/>
      <c r="G38" s="2356"/>
      <c r="H38" s="2356"/>
      <c r="I38" s="2356"/>
      <c r="J38" s="2356"/>
      <c r="K38" s="2356"/>
      <c r="L38" s="2356"/>
      <c r="M38" s="2356"/>
      <c r="N38" s="2356"/>
      <c r="O38" s="1531" t="s">
        <v>3700</v>
      </c>
      <c r="P38" s="1533" t="str">
        <f>'[1]Other Deduction'!D10</f>
        <v>24- /kkjk 80DDB - fof'k"V jksxksa ds mipkj gsrq dVkSrh ¼lkekU; 40000] ofj"B ukxfjd 1 yk[k½</v>
      </c>
    </row>
    <row r="39" spans="1:16" ht="15.75">
      <c r="A39" s="2419"/>
      <c r="B39" s="2356" t="s">
        <v>3906</v>
      </c>
      <c r="C39" s="2356"/>
      <c r="D39" s="2356"/>
      <c r="E39" s="2356"/>
      <c r="F39" s="2356"/>
      <c r="G39" s="2356"/>
      <c r="H39" s="2356"/>
      <c r="I39" s="2356"/>
      <c r="J39" s="2356"/>
      <c r="K39" s="2356"/>
      <c r="L39" s="2356"/>
      <c r="M39" s="2356"/>
      <c r="N39" s="2356"/>
      <c r="O39" s="1531" t="s">
        <v>3700</v>
      </c>
      <c r="P39" s="1533" t="str">
        <f>'[1]Other Deduction'!D11</f>
        <v>25- /kkjk 80E - mPp f'k{kk gsrq fy, _.k dk C;kt ¼/kkjk 80E½</v>
      </c>
    </row>
    <row r="40" spans="1:16" ht="15.75">
      <c r="A40" s="2419"/>
      <c r="B40" s="2356" t="s">
        <v>3887</v>
      </c>
      <c r="C40" s="2356"/>
      <c r="D40" s="2356"/>
      <c r="E40" s="2356"/>
      <c r="F40" s="2356"/>
      <c r="G40" s="2356"/>
      <c r="H40" s="2356"/>
      <c r="I40" s="2356"/>
      <c r="J40" s="2356"/>
      <c r="K40" s="2356"/>
      <c r="L40" s="2356"/>
      <c r="M40" s="2356"/>
      <c r="N40" s="2356"/>
      <c r="O40" s="1531" t="s">
        <v>3700</v>
      </c>
      <c r="P40" s="1533" t="str">
        <f>'[1]Other Deduction'!D12</f>
        <v>26- /kkjk 80G - /kekZFkZ laLFkkvksa vkfn dks fn;s nku ¼d Js.kh 100% ,oa [k Js.kh 50%½</v>
      </c>
    </row>
    <row r="41" spans="1:16" ht="15.75">
      <c r="A41" s="2419"/>
      <c r="B41" s="2356" t="s">
        <v>3888</v>
      </c>
      <c r="C41" s="2356"/>
      <c r="D41" s="2356"/>
      <c r="E41" s="2356"/>
      <c r="F41" s="2356"/>
      <c r="G41" s="2356"/>
      <c r="H41" s="2356"/>
      <c r="I41" s="2356"/>
      <c r="J41" s="2356"/>
      <c r="K41" s="2356"/>
      <c r="L41" s="2356"/>
      <c r="M41" s="2356"/>
      <c r="N41" s="2356"/>
      <c r="O41" s="1531" t="s">
        <v>3700</v>
      </c>
      <c r="P41" s="1533">
        <v>0</v>
      </c>
    </row>
    <row r="42" spans="1:16" ht="15.75">
      <c r="A42" s="2419"/>
      <c r="B42" s="2373" t="s">
        <v>3889</v>
      </c>
      <c r="C42" s="2374"/>
      <c r="D42" s="2374"/>
      <c r="E42" s="2374"/>
      <c r="F42" s="2374"/>
      <c r="G42" s="2374"/>
      <c r="H42" s="2374"/>
      <c r="I42" s="2374"/>
      <c r="J42" s="2374"/>
      <c r="K42" s="2374"/>
      <c r="L42" s="2374"/>
      <c r="M42" s="2374"/>
      <c r="N42" s="2375"/>
      <c r="O42" s="1531" t="s">
        <v>3700</v>
      </c>
      <c r="P42" s="1533" t="str">
        <f>'[1]Other Deduction'!D14</f>
        <v>28- /kkjk 80 GGA - vuqeksfnr oSKkfud]lkekftd]xzkeh.k fodkl vkfn gsrq fn;k x;k nku</v>
      </c>
    </row>
    <row r="43" spans="1:16" ht="15.75">
      <c r="A43" s="2419"/>
      <c r="B43" s="2363" t="s">
        <v>3890</v>
      </c>
      <c r="C43" s="2364"/>
      <c r="D43" s="2364"/>
      <c r="E43" s="2364"/>
      <c r="F43" s="2364"/>
      <c r="G43" s="2364"/>
      <c r="H43" s="2364"/>
      <c r="I43" s="2364"/>
      <c r="J43" s="2364"/>
      <c r="K43" s="2364"/>
      <c r="L43" s="2364"/>
      <c r="M43" s="2364"/>
      <c r="N43" s="2385"/>
      <c r="O43" s="1531" t="s">
        <v>3700</v>
      </c>
      <c r="P43" s="1533">
        <f>IF('[1]GA 55'!O6="Yes",IF('[1]Other Deduction'!D4&lt;50001,'[1]Other Deduction'!D4,50000),IF('[1]Other Deduction'!D4&lt;10001,'[1]Other Deduction'!D4,10000))</f>
        <v>10000</v>
      </c>
    </row>
    <row r="44" spans="1:16" ht="15.75">
      <c r="A44" s="2419"/>
      <c r="B44" s="2363" t="s">
        <v>3891</v>
      </c>
      <c r="C44" s="2364"/>
      <c r="D44" s="2364"/>
      <c r="E44" s="2364"/>
      <c r="F44" s="2364"/>
      <c r="G44" s="2364"/>
      <c r="H44" s="2364"/>
      <c r="I44" s="2364"/>
      <c r="J44" s="2364"/>
      <c r="K44" s="2364"/>
      <c r="L44" s="2364"/>
      <c r="M44" s="2364"/>
      <c r="N44" s="2385"/>
      <c r="O44" s="1531" t="s">
        <v>3700</v>
      </c>
      <c r="P44" s="1533" t="str">
        <f>'[1]Other Deduction'!D15</f>
        <v>29- bfDoVh fyad lsfoax Ldhe</v>
      </c>
    </row>
    <row r="45" spans="1:16" ht="15.75">
      <c r="A45" s="2420"/>
      <c r="B45" s="2357" t="s">
        <v>3766</v>
      </c>
      <c r="C45" s="2357"/>
      <c r="D45" s="2357"/>
      <c r="E45" s="2357"/>
      <c r="F45" s="2357"/>
      <c r="G45" s="2357"/>
      <c r="H45" s="2357"/>
      <c r="I45" s="2357"/>
      <c r="J45" s="2357"/>
      <c r="K45" s="2357"/>
      <c r="L45" s="2357"/>
      <c r="M45" s="2357"/>
      <c r="N45" s="2357"/>
      <c r="O45" s="1531" t="s">
        <v>3700</v>
      </c>
      <c r="P45" s="1538">
        <v>0</v>
      </c>
    </row>
    <row r="46" spans="1:16" ht="15.75">
      <c r="A46" s="1530">
        <v>13</v>
      </c>
      <c r="B46" s="2395" t="s">
        <v>3767</v>
      </c>
      <c r="C46" s="2395"/>
      <c r="D46" s="2395"/>
      <c r="E46" s="2395"/>
      <c r="F46" s="2395"/>
      <c r="G46" s="2395"/>
      <c r="H46" s="2395"/>
      <c r="I46" s="2395"/>
      <c r="J46" s="2395"/>
      <c r="K46" s="2395"/>
      <c r="L46" s="2395"/>
      <c r="M46" s="2395"/>
      <c r="N46" s="2395"/>
      <c r="O46" s="1531" t="s">
        <v>3700</v>
      </c>
      <c r="P46" s="1533">
        <f>P35+P45</f>
        <v>61822</v>
      </c>
    </row>
    <row r="47" spans="1:16" ht="15.75">
      <c r="A47" s="1530">
        <v>14</v>
      </c>
      <c r="B47" s="2356" t="s">
        <v>3768</v>
      </c>
      <c r="C47" s="2356"/>
      <c r="D47" s="2356"/>
      <c r="E47" s="2356"/>
      <c r="F47" s="2356"/>
      <c r="G47" s="2356"/>
      <c r="H47" s="2356"/>
      <c r="I47" s="2356"/>
      <c r="J47" s="2356"/>
      <c r="K47" s="2356"/>
      <c r="L47" s="2356"/>
      <c r="M47" s="2356"/>
      <c r="N47" s="2356"/>
      <c r="O47" s="1531" t="s">
        <v>3700</v>
      </c>
      <c r="P47" s="1533" t="e">
        <f>(P18-P46)</f>
        <v>#VALUE!</v>
      </c>
    </row>
    <row r="48" spans="1:16" ht="15.75">
      <c r="A48" s="1530">
        <v>15</v>
      </c>
      <c r="B48" s="2395" t="s">
        <v>3892</v>
      </c>
      <c r="C48" s="2395"/>
      <c r="D48" s="2395"/>
      <c r="E48" s="2395"/>
      <c r="F48" s="2395"/>
      <c r="G48" s="2395"/>
      <c r="H48" s="2395"/>
      <c r="I48" s="2395"/>
      <c r="J48" s="2395"/>
      <c r="K48" s="2395"/>
      <c r="L48" s="2395"/>
      <c r="M48" s="2395"/>
      <c r="N48" s="2395"/>
      <c r="O48" s="1531" t="s">
        <v>3700</v>
      </c>
      <c r="P48" s="1532" t="e">
        <f>ROUND(P47,-1)</f>
        <v>#VALUE!</v>
      </c>
    </row>
    <row r="49" spans="1:16" ht="15.75">
      <c r="A49" s="2418">
        <v>16</v>
      </c>
      <c r="B49" s="2356" t="s">
        <v>3770</v>
      </c>
      <c r="C49" s="2356"/>
      <c r="D49" s="2356"/>
      <c r="E49" s="2356"/>
      <c r="F49" s="2356"/>
      <c r="G49" s="2356"/>
      <c r="H49" s="2356"/>
      <c r="I49" s="2356"/>
      <c r="J49" s="2356"/>
      <c r="K49" s="2356"/>
      <c r="L49" s="2356"/>
      <c r="M49" s="2356"/>
      <c r="N49" s="2356"/>
      <c r="O49" s="2356"/>
      <c r="P49" s="2438"/>
    </row>
    <row r="50" spans="1:16" ht="15.75">
      <c r="A50" s="2419"/>
      <c r="B50" s="2439" t="s">
        <v>3771</v>
      </c>
      <c r="C50" s="2439"/>
      <c r="D50" s="2439"/>
      <c r="E50" s="2439"/>
      <c r="F50" s="2439"/>
      <c r="G50" s="2439" t="s">
        <v>3772</v>
      </c>
      <c r="H50" s="2439"/>
      <c r="I50" s="2439"/>
      <c r="J50" s="2439"/>
      <c r="K50" s="2440" t="s">
        <v>3773</v>
      </c>
      <c r="L50" s="2441"/>
      <c r="M50" s="2441"/>
      <c r="N50" s="2442"/>
      <c r="O50" s="1539"/>
      <c r="P50" s="1540"/>
    </row>
    <row r="51" spans="1:16" ht="15.75">
      <c r="A51" s="2419"/>
      <c r="B51" s="2389" t="s">
        <v>3907</v>
      </c>
      <c r="C51" s="2390"/>
      <c r="D51" s="2391"/>
      <c r="E51" s="2388" t="s">
        <v>3775</v>
      </c>
      <c r="F51" s="2388"/>
      <c r="G51" s="2392" t="s">
        <v>3894</v>
      </c>
      <c r="H51" s="2393"/>
      <c r="I51" s="2394"/>
      <c r="J51" s="1541" t="s">
        <v>3775</v>
      </c>
      <c r="K51" s="2392" t="s">
        <v>3894</v>
      </c>
      <c r="L51" s="2393"/>
      <c r="M51" s="2394"/>
      <c r="N51" s="1541" t="s">
        <v>3775</v>
      </c>
      <c r="O51" s="1531" t="s">
        <v>3700</v>
      </c>
      <c r="P51" s="1542">
        <v>0</v>
      </c>
    </row>
    <row r="52" spans="1:16" ht="15.75">
      <c r="A52" s="2419"/>
      <c r="B52" s="2389" t="s">
        <v>3777</v>
      </c>
      <c r="C52" s="2390"/>
      <c r="D52" s="2391"/>
      <c r="E52" s="2387">
        <v>0.05</v>
      </c>
      <c r="F52" s="2388"/>
      <c r="G52" s="2389" t="s">
        <v>3777</v>
      </c>
      <c r="H52" s="2390"/>
      <c r="I52" s="2391"/>
      <c r="J52" s="1543">
        <v>0.05</v>
      </c>
      <c r="K52" s="2392" t="s">
        <v>3895</v>
      </c>
      <c r="L52" s="2393"/>
      <c r="M52" s="2394"/>
      <c r="N52" s="1543">
        <v>0.05</v>
      </c>
      <c r="O52" s="1531" t="s">
        <v>3700</v>
      </c>
      <c r="P52" s="1542" t="e">
        <f>ROUND(IF('[1]GA 55'!O6="No",IF(P48&lt;250001,0,IF(P48&gt;500000,12500,((P48-250000)*0.05))),IF(P48&lt;300001,0,IF(P48&gt;500000,10000,((P48-300000)*0.05)))),0)</f>
        <v>#VALUE!</v>
      </c>
    </row>
    <row r="53" spans="1:16" ht="15.75">
      <c r="A53" s="2419"/>
      <c r="B53" s="2389" t="s">
        <v>3908</v>
      </c>
      <c r="C53" s="2390"/>
      <c r="D53" s="2391"/>
      <c r="E53" s="2387">
        <v>0.1</v>
      </c>
      <c r="F53" s="2388"/>
      <c r="G53" s="2389" t="s">
        <v>3908</v>
      </c>
      <c r="H53" s="2390"/>
      <c r="I53" s="2391"/>
      <c r="J53" s="1543">
        <v>0.1</v>
      </c>
      <c r="K53" s="2389" t="s">
        <v>3908</v>
      </c>
      <c r="L53" s="2390"/>
      <c r="M53" s="2391"/>
      <c r="N53" s="1543">
        <v>0.1</v>
      </c>
      <c r="O53" s="1531" t="s">
        <v>3700</v>
      </c>
      <c r="P53" s="1542" t="e">
        <f>IF(P48&lt;500001,0,IF(P48&gt;750000,25000,((P48-500000)*0.1)))</f>
        <v>#VALUE!</v>
      </c>
    </row>
    <row r="54" spans="1:16" ht="15.75">
      <c r="A54" s="2419"/>
      <c r="B54" s="2389" t="s">
        <v>3909</v>
      </c>
      <c r="C54" s="2390"/>
      <c r="D54" s="2391"/>
      <c r="E54" s="2387">
        <v>0.15</v>
      </c>
      <c r="F54" s="2388"/>
      <c r="G54" s="2389" t="s">
        <v>3909</v>
      </c>
      <c r="H54" s="2390"/>
      <c r="I54" s="2391"/>
      <c r="J54" s="1543">
        <v>0.15</v>
      </c>
      <c r="K54" s="2389" t="s">
        <v>3909</v>
      </c>
      <c r="L54" s="2390"/>
      <c r="M54" s="2391"/>
      <c r="N54" s="1543">
        <v>0.15</v>
      </c>
      <c r="O54" s="1531" t="s">
        <v>3700</v>
      </c>
      <c r="P54" s="1542" t="e">
        <f>IF(P48&lt;750001,0,IF(P48&gt;1000000,37500,((P48-750000)*0.15)))</f>
        <v>#VALUE!</v>
      </c>
    </row>
    <row r="55" spans="1:16" ht="15.75">
      <c r="A55" s="2419"/>
      <c r="B55" s="2389" t="s">
        <v>3910</v>
      </c>
      <c r="C55" s="2390"/>
      <c r="D55" s="2391"/>
      <c r="E55" s="2387">
        <v>0.2</v>
      </c>
      <c r="F55" s="2388"/>
      <c r="G55" s="2389" t="s">
        <v>3910</v>
      </c>
      <c r="H55" s="2390"/>
      <c r="I55" s="2391"/>
      <c r="J55" s="1543">
        <v>0.2</v>
      </c>
      <c r="K55" s="2389" t="s">
        <v>3910</v>
      </c>
      <c r="L55" s="2390"/>
      <c r="M55" s="2391"/>
      <c r="N55" s="1543">
        <v>0.2</v>
      </c>
      <c r="O55" s="1531" t="s">
        <v>3700</v>
      </c>
      <c r="P55" s="1542" t="e">
        <f>IF(P48&lt;1000001,0,IF(P48&gt;1250000,50000,((P48-1000000)*0.2)))</f>
        <v>#VALUE!</v>
      </c>
    </row>
    <row r="56" spans="1:16" ht="15.75">
      <c r="A56" s="2419"/>
      <c r="B56" s="2389" t="s">
        <v>3911</v>
      </c>
      <c r="C56" s="2390"/>
      <c r="D56" s="2391"/>
      <c r="E56" s="2387">
        <v>0.25</v>
      </c>
      <c r="F56" s="2388"/>
      <c r="G56" s="2389" t="s">
        <v>3911</v>
      </c>
      <c r="H56" s="2390"/>
      <c r="I56" s="2391"/>
      <c r="J56" s="1543">
        <v>0.25</v>
      </c>
      <c r="K56" s="2389" t="s">
        <v>3911</v>
      </c>
      <c r="L56" s="2390"/>
      <c r="M56" s="2391"/>
      <c r="N56" s="1543">
        <v>0.25</v>
      </c>
      <c r="O56" s="1531" t="s">
        <v>3700</v>
      </c>
      <c r="P56" s="1542" t="e">
        <f>IF(P48&lt;1250001,0,IF(P48&gt;1500000,62500,((P48-1250000)*0.25)))</f>
        <v>#VALUE!</v>
      </c>
    </row>
    <row r="57" spans="1:16" ht="15.75">
      <c r="A57" s="2419"/>
      <c r="B57" s="2396" t="s">
        <v>3912</v>
      </c>
      <c r="C57" s="2397"/>
      <c r="D57" s="2398"/>
      <c r="E57" s="2387">
        <v>0.3</v>
      </c>
      <c r="F57" s="2388"/>
      <c r="G57" s="2396" t="s">
        <v>3912</v>
      </c>
      <c r="H57" s="2397"/>
      <c r="I57" s="2398"/>
      <c r="J57" s="1543">
        <v>0.3</v>
      </c>
      <c r="K57" s="2396" t="s">
        <v>3912</v>
      </c>
      <c r="L57" s="2397"/>
      <c r="M57" s="2398"/>
      <c r="N57" s="1543">
        <v>0.3</v>
      </c>
      <c r="O57" s="1531" t="s">
        <v>3700</v>
      </c>
      <c r="P57" s="1542" t="e">
        <f>IF(P48&lt;1500001,0,((P48-1500000)*0.3))</f>
        <v>#VALUE!</v>
      </c>
    </row>
    <row r="58" spans="1:16" ht="15.75">
      <c r="A58" s="2419"/>
      <c r="B58" s="2399" t="s">
        <v>3783</v>
      </c>
      <c r="C58" s="2400"/>
      <c r="D58" s="2400"/>
      <c r="E58" s="2400"/>
      <c r="F58" s="2400"/>
      <c r="G58" s="2400"/>
      <c r="H58" s="2400"/>
      <c r="I58" s="2400"/>
      <c r="J58" s="2400"/>
      <c r="K58" s="2400"/>
      <c r="L58" s="2400"/>
      <c r="M58" s="2400"/>
      <c r="N58" s="2401"/>
      <c r="O58" s="1531" t="s">
        <v>3700</v>
      </c>
      <c r="P58" s="1532" t="e">
        <f>SUM(P51:P57)</f>
        <v>#VALUE!</v>
      </c>
    </row>
    <row r="59" spans="1:16" ht="15.75">
      <c r="A59" s="2419"/>
      <c r="B59" s="2402" t="s">
        <v>3897</v>
      </c>
      <c r="C59" s="2403"/>
      <c r="D59" s="2403"/>
      <c r="E59" s="2403"/>
      <c r="F59" s="2403"/>
      <c r="G59" s="2403"/>
      <c r="H59" s="2403"/>
      <c r="I59" s="2403"/>
      <c r="J59" s="2403"/>
      <c r="K59" s="2403"/>
      <c r="L59" s="2403"/>
      <c r="M59" s="2403"/>
      <c r="N59" s="2404"/>
      <c r="O59" s="1531" t="s">
        <v>3700</v>
      </c>
      <c r="P59" s="1533" t="e">
        <f>IF(P48&gt;500000,0,IF(P58&lt;12501,P58,12500))</f>
        <v>#VALUE!</v>
      </c>
    </row>
    <row r="60" spans="1:16" ht="15.75">
      <c r="A60" s="2419"/>
      <c r="B60" s="2399" t="s">
        <v>3785</v>
      </c>
      <c r="C60" s="2400"/>
      <c r="D60" s="2400"/>
      <c r="E60" s="2400"/>
      <c r="F60" s="2400"/>
      <c r="G60" s="2400"/>
      <c r="H60" s="2400"/>
      <c r="I60" s="2400"/>
      <c r="J60" s="2400"/>
      <c r="K60" s="2400"/>
      <c r="L60" s="2400"/>
      <c r="M60" s="2400"/>
      <c r="N60" s="2401"/>
      <c r="O60" s="1531" t="s">
        <v>3700</v>
      </c>
      <c r="P60" s="1532" t="e">
        <f>P58-P59</f>
        <v>#VALUE!</v>
      </c>
    </row>
    <row r="61" spans="1:16" ht="15.75">
      <c r="A61" s="2419"/>
      <c r="B61" s="2405" t="s">
        <v>3898</v>
      </c>
      <c r="C61" s="2405"/>
      <c r="D61" s="2405"/>
      <c r="E61" s="2405"/>
      <c r="F61" s="2405"/>
      <c r="G61" s="2405"/>
      <c r="H61" s="2405"/>
      <c r="I61" s="2405"/>
      <c r="J61" s="2405"/>
      <c r="K61" s="2405"/>
      <c r="L61" s="2405"/>
      <c r="M61" s="2405"/>
      <c r="N61" s="2405"/>
      <c r="O61" s="1531" t="s">
        <v>3700</v>
      </c>
      <c r="P61" s="1533" t="e">
        <f>ROUND(P60*0.04,0)</f>
        <v>#VALUE!</v>
      </c>
    </row>
    <row r="62" spans="1:16" ht="15.75">
      <c r="A62" s="2420"/>
      <c r="B62" s="2406" t="s">
        <v>3787</v>
      </c>
      <c r="C62" s="2406"/>
      <c r="D62" s="2406"/>
      <c r="E62" s="2406"/>
      <c r="F62" s="2406"/>
      <c r="G62" s="2406"/>
      <c r="H62" s="2406"/>
      <c r="I62" s="2406"/>
      <c r="J62" s="2406"/>
      <c r="K62" s="2406"/>
      <c r="L62" s="2406"/>
      <c r="M62" s="2406"/>
      <c r="N62" s="2406"/>
      <c r="O62" s="1531" t="s">
        <v>3700</v>
      </c>
      <c r="P62" s="1532" t="e">
        <f>SUM(P60:P61)</f>
        <v>#VALUE!</v>
      </c>
    </row>
    <row r="63" spans="1:16" ht="15.75">
      <c r="A63" s="1530">
        <v>17</v>
      </c>
      <c r="B63" s="2363" t="s">
        <v>3899</v>
      </c>
      <c r="C63" s="2364"/>
      <c r="D63" s="2364"/>
      <c r="E63" s="2364"/>
      <c r="F63" s="2364"/>
      <c r="G63" s="2364"/>
      <c r="H63" s="2364"/>
      <c r="I63" s="2364"/>
      <c r="J63" s="2364"/>
      <c r="K63" s="2364"/>
      <c r="L63" s="2364"/>
      <c r="M63" s="2364"/>
      <c r="N63" s="2385"/>
      <c r="O63" s="1531" t="s">
        <v>3700</v>
      </c>
      <c r="P63" s="1533" t="str">
        <f>'[1]Other Deduction'!D18</f>
        <v>32- osru fcy ds vykok tek djk;k x;k aavk;dj (TDS)</v>
      </c>
    </row>
    <row r="64" spans="1:16" ht="15.75">
      <c r="A64" s="1530">
        <v>18</v>
      </c>
      <c r="B64" s="2395" t="s">
        <v>3789</v>
      </c>
      <c r="C64" s="2395"/>
      <c r="D64" s="2395"/>
      <c r="E64" s="2395"/>
      <c r="F64" s="2395"/>
      <c r="G64" s="2395"/>
      <c r="H64" s="2395"/>
      <c r="I64" s="2395"/>
      <c r="J64" s="2395"/>
      <c r="K64" s="2395"/>
      <c r="L64" s="2395"/>
      <c r="M64" s="2395"/>
      <c r="N64" s="2395"/>
      <c r="O64" s="1531" t="s">
        <v>3700</v>
      </c>
      <c r="P64" s="1532" t="e">
        <f>P62-P63</f>
        <v>#VALUE!</v>
      </c>
    </row>
    <row r="65" spans="1:16" ht="63">
      <c r="A65" s="2418">
        <v>19</v>
      </c>
      <c r="B65" s="2452" t="s">
        <v>3790</v>
      </c>
      <c r="C65" s="2452"/>
      <c r="D65" s="2453"/>
      <c r="E65" s="2445" t="s">
        <v>3900</v>
      </c>
      <c r="F65" s="2445"/>
      <c r="G65" s="2445"/>
      <c r="H65" s="2445"/>
      <c r="I65" s="2446" t="s">
        <v>3901</v>
      </c>
      <c r="J65" s="2447"/>
      <c r="K65" s="1544" t="s">
        <v>3902</v>
      </c>
      <c r="L65" s="2446" t="s">
        <v>3903</v>
      </c>
      <c r="M65" s="2447"/>
      <c r="N65" s="1544" t="s">
        <v>3795</v>
      </c>
      <c r="O65" s="2446" t="s">
        <v>3796</v>
      </c>
      <c r="P65" s="2448"/>
    </row>
    <row r="66" spans="1:16" ht="15.75">
      <c r="A66" s="2420"/>
      <c r="B66" s="2454"/>
      <c r="C66" s="2454"/>
      <c r="D66" s="2455"/>
      <c r="E66" s="2449">
        <f>SUM('[1]GA 55'!X14:X20)</f>
        <v>0</v>
      </c>
      <c r="F66" s="2449"/>
      <c r="G66" s="2449"/>
      <c r="H66" s="2449"/>
      <c r="I66" s="2449">
        <f>SUM('[1]GA 55'!X21:X23)</f>
        <v>0</v>
      </c>
      <c r="J66" s="2449"/>
      <c r="K66" s="1545">
        <f>'[1]GA 55'!X24</f>
        <v>0</v>
      </c>
      <c r="L66" s="2449">
        <f>'[1]GA 55'!X25</f>
        <v>0</v>
      </c>
      <c r="M66" s="2449"/>
      <c r="N66" s="1546">
        <f>SUM('[1]GA 55'!X26:X34)+'[1]Other Deduction'!D19</f>
        <v>19523</v>
      </c>
      <c r="O66" s="2450">
        <f>E66+I66+K66+L66+N66</f>
        <v>19523</v>
      </c>
      <c r="P66" s="2451"/>
    </row>
    <row r="67" spans="1:16" ht="16.5" thickBot="1">
      <c r="A67" s="2443" t="e">
        <f>IF(P64&gt;O66,"Income Tax Payable",IF(P64&lt;O66,"Income Tax Refundable","Income Tax Payble/Refundable"))</f>
        <v>#VALUE!</v>
      </c>
      <c r="B67" s="2444"/>
      <c r="C67" s="2444"/>
      <c r="D67" s="2444"/>
      <c r="E67" s="2444"/>
      <c r="F67" s="2444"/>
      <c r="G67" s="2444"/>
      <c r="H67" s="2444"/>
      <c r="I67" s="2444"/>
      <c r="J67" s="2444"/>
      <c r="K67" s="2444"/>
      <c r="L67" s="2444"/>
      <c r="M67" s="2444"/>
      <c r="N67" s="2444"/>
      <c r="O67" s="1547" t="s">
        <v>3700</v>
      </c>
      <c r="P67" s="1548" t="e">
        <f>IF(P64&gt;O66,P64-O66,O66-P64)</f>
        <v>#VALUE!</v>
      </c>
    </row>
    <row r="68" spans="1:16" ht="15.75">
      <c r="A68" s="1549"/>
      <c r="B68" s="1549"/>
      <c r="C68" s="1549"/>
      <c r="D68" s="1549"/>
      <c r="E68" s="1549"/>
      <c r="F68" s="1549"/>
      <c r="G68" s="1549"/>
      <c r="H68" s="1549"/>
      <c r="I68" s="1549"/>
      <c r="J68" s="1549"/>
      <c r="K68" s="1549"/>
      <c r="L68" s="1549"/>
      <c r="M68" s="1549"/>
      <c r="N68" s="1549"/>
      <c r="O68" s="1550"/>
      <c r="P68" s="1551"/>
    </row>
    <row r="69" spans="1:16" ht="16.5">
      <c r="A69" s="1552"/>
      <c r="B69" s="1443"/>
      <c r="C69" s="1443"/>
      <c r="D69" s="1553" t="s">
        <v>28</v>
      </c>
      <c r="E69" s="1443"/>
      <c r="F69" s="1443"/>
      <c r="G69" s="1443"/>
      <c r="H69" s="1443"/>
      <c r="I69" s="1443"/>
      <c r="J69" s="1443"/>
      <c r="K69" s="1443"/>
      <c r="L69" s="1443"/>
      <c r="M69" s="1443"/>
      <c r="N69" s="1443"/>
      <c r="O69" s="1445"/>
      <c r="P69" s="1441"/>
    </row>
    <row r="70" spans="1:16" ht="15.75">
      <c r="A70" s="1552"/>
      <c r="B70" s="1443"/>
      <c r="C70" s="1443"/>
      <c r="D70" s="1554"/>
      <c r="E70" s="1443"/>
      <c r="F70" s="1443"/>
      <c r="G70" s="1443"/>
      <c r="H70" s="1443"/>
      <c r="I70" s="1443"/>
      <c r="J70" s="1443"/>
      <c r="K70" s="1443"/>
      <c r="L70" s="1443"/>
      <c r="M70" s="1443"/>
      <c r="N70" s="1443"/>
      <c r="O70" s="1445"/>
      <c r="P70" s="1441"/>
    </row>
  </sheetData>
  <sheetProtection selectLockedCells="1"/>
  <mergeCells count="133">
    <mergeCell ref="A67:N67"/>
    <mergeCell ref="E65:H65"/>
    <mergeCell ref="I65:J65"/>
    <mergeCell ref="L65:M65"/>
    <mergeCell ref="O65:P65"/>
    <mergeCell ref="E66:H66"/>
    <mergeCell ref="I66:J66"/>
    <mergeCell ref="L66:M66"/>
    <mergeCell ref="O66:P66"/>
    <mergeCell ref="A65:A66"/>
    <mergeCell ref="B65:D66"/>
    <mergeCell ref="A36:A45"/>
    <mergeCell ref="B36:P36"/>
    <mergeCell ref="B37:N37"/>
    <mergeCell ref="A49:A62"/>
    <mergeCell ref="B49:P49"/>
    <mergeCell ref="B50:F50"/>
    <mergeCell ref="G50:J50"/>
    <mergeCell ref="K50:N50"/>
    <mergeCell ref="B51:D51"/>
    <mergeCell ref="E51:F51"/>
    <mergeCell ref="E53:F53"/>
    <mergeCell ref="G53:I53"/>
    <mergeCell ref="K53:M53"/>
    <mergeCell ref="B54:D54"/>
    <mergeCell ref="E54:F54"/>
    <mergeCell ref="G54:I54"/>
    <mergeCell ref="K54:M54"/>
    <mergeCell ref="B52:D52"/>
    <mergeCell ref="B55:D55"/>
    <mergeCell ref="E55:F55"/>
    <mergeCell ref="G55:I55"/>
    <mergeCell ref="K55:M55"/>
    <mergeCell ref="B57:D57"/>
    <mergeCell ref="E57:F57"/>
    <mergeCell ref="B15:N15"/>
    <mergeCell ref="A19:A35"/>
    <mergeCell ref="B19:P19"/>
    <mergeCell ref="C21:F21"/>
    <mergeCell ref="J21:L21"/>
    <mergeCell ref="O21:P31"/>
    <mergeCell ref="B31:L31"/>
    <mergeCell ref="B32:N32"/>
    <mergeCell ref="B34:N34"/>
    <mergeCell ref="B35:N35"/>
    <mergeCell ref="J23:L23"/>
    <mergeCell ref="C24:F24"/>
    <mergeCell ref="J24:L24"/>
    <mergeCell ref="C25:F25"/>
    <mergeCell ref="J25:L25"/>
    <mergeCell ref="C26:F26"/>
    <mergeCell ref="J26:L26"/>
    <mergeCell ref="B17:N17"/>
    <mergeCell ref="B18:N18"/>
    <mergeCell ref="B20:P20"/>
    <mergeCell ref="C22:F22"/>
    <mergeCell ref="J22:L22"/>
    <mergeCell ref="B8:K8"/>
    <mergeCell ref="L8:N8"/>
    <mergeCell ref="O8:P9"/>
    <mergeCell ref="B11:N11"/>
    <mergeCell ref="A12:A14"/>
    <mergeCell ref="B12:I12"/>
    <mergeCell ref="J12:K12"/>
    <mergeCell ref="L12:N12"/>
    <mergeCell ref="O12:P14"/>
    <mergeCell ref="B13:C14"/>
    <mergeCell ref="A8:A10"/>
    <mergeCell ref="D13:F13"/>
    <mergeCell ref="G13:I13"/>
    <mergeCell ref="G57:I57"/>
    <mergeCell ref="K57:M57"/>
    <mergeCell ref="B53:D53"/>
    <mergeCell ref="B56:D56"/>
    <mergeCell ref="E56:F56"/>
    <mergeCell ref="G56:I56"/>
    <mergeCell ref="K56:M56"/>
    <mergeCell ref="B63:N63"/>
    <mergeCell ref="B64:N64"/>
    <mergeCell ref="B58:N58"/>
    <mergeCell ref="B59:N59"/>
    <mergeCell ref="B60:N60"/>
    <mergeCell ref="B61:N61"/>
    <mergeCell ref="B62:N62"/>
    <mergeCell ref="E52:F52"/>
    <mergeCell ref="G52:I52"/>
    <mergeCell ref="K52:M52"/>
    <mergeCell ref="B43:N43"/>
    <mergeCell ref="B44:N44"/>
    <mergeCell ref="B45:N45"/>
    <mergeCell ref="B46:N46"/>
    <mergeCell ref="B47:N47"/>
    <mergeCell ref="B48:N48"/>
    <mergeCell ref="G51:I51"/>
    <mergeCell ref="K51:M51"/>
    <mergeCell ref="B38:N38"/>
    <mergeCell ref="B39:N39"/>
    <mergeCell ref="B40:N40"/>
    <mergeCell ref="B41:N41"/>
    <mergeCell ref="B42:N42"/>
    <mergeCell ref="C30:F30"/>
    <mergeCell ref="J30:L30"/>
    <mergeCell ref="B33:N33"/>
    <mergeCell ref="C27:F27"/>
    <mergeCell ref="J27:L27"/>
    <mergeCell ref="C28:F28"/>
    <mergeCell ref="J28:L28"/>
    <mergeCell ref="C29:F29"/>
    <mergeCell ref="J29:L29"/>
    <mergeCell ref="B6:N6"/>
    <mergeCell ref="B7:N7"/>
    <mergeCell ref="A1:L1"/>
    <mergeCell ref="M1:N1"/>
    <mergeCell ref="A2:L2"/>
    <mergeCell ref="M2:N2"/>
    <mergeCell ref="C23:F23"/>
    <mergeCell ref="L14:N14"/>
    <mergeCell ref="B16:N16"/>
    <mergeCell ref="J13:K13"/>
    <mergeCell ref="L13:N13"/>
    <mergeCell ref="D14:F14"/>
    <mergeCell ref="G14:I14"/>
    <mergeCell ref="J14:K14"/>
    <mergeCell ref="B9:K9"/>
    <mergeCell ref="L9:N9"/>
    <mergeCell ref="B10:K10"/>
    <mergeCell ref="L10:N10"/>
    <mergeCell ref="A3:P3"/>
    <mergeCell ref="B4:C4"/>
    <mergeCell ref="D4:I4"/>
    <mergeCell ref="K4:M4"/>
    <mergeCell ref="O4:P4"/>
    <mergeCell ref="B5:N5"/>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40.xml><?xml version="1.0" encoding="utf-8"?>
<worksheet xmlns="http://schemas.openxmlformats.org/spreadsheetml/2006/main" xmlns:r="http://schemas.openxmlformats.org/officeDocument/2006/relationships">
  <sheetPr codeName="Sheet65">
    <tabColor rgb="FF00B050"/>
  </sheetPr>
  <dimension ref="A1:I26"/>
  <sheetViews>
    <sheetView workbookViewId="0">
      <selection activeCell="I10" sqref="I10"/>
    </sheetView>
  </sheetViews>
  <sheetFormatPr defaultRowHeight="12.75"/>
  <cols>
    <col min="1" max="1" width="6.85546875" customWidth="1"/>
    <col min="3" max="3" width="10.42578125" customWidth="1"/>
    <col min="4" max="4" width="11.85546875" customWidth="1"/>
    <col min="7" max="7" width="7.7109375" customWidth="1"/>
    <col min="9" max="9" width="15.42578125" customWidth="1"/>
  </cols>
  <sheetData>
    <row r="1" spans="1:9" s="139" customFormat="1"/>
    <row r="2" spans="1:9" s="139" customFormat="1"/>
    <row r="3" spans="1:9" s="139" customFormat="1"/>
    <row r="4" spans="1:9" s="139" customFormat="1"/>
    <row r="5" spans="1:9" s="139" customFormat="1"/>
    <row r="6" spans="1:9" ht="20.25">
      <c r="A6" s="3462" t="s">
        <v>1120</v>
      </c>
      <c r="B6" s="3462"/>
      <c r="C6" s="3462"/>
      <c r="D6" s="3462"/>
      <c r="E6" s="3462"/>
      <c r="F6" s="3462"/>
      <c r="G6" s="3462"/>
      <c r="H6" s="3462"/>
      <c r="I6" s="3462"/>
    </row>
    <row r="7" spans="1:9" ht="20.25">
      <c r="A7" s="3462" t="s">
        <v>1121</v>
      </c>
      <c r="B7" s="3462"/>
      <c r="C7" s="3462"/>
      <c r="D7" s="3462"/>
      <c r="E7" s="3462"/>
      <c r="F7" s="3462"/>
      <c r="G7" s="3462"/>
      <c r="H7" s="3462"/>
      <c r="I7" s="3462"/>
    </row>
    <row r="8" spans="1:9" ht="20.25">
      <c r="A8" s="280" t="s">
        <v>1495</v>
      </c>
      <c r="D8" s="3458"/>
      <c r="E8" s="3458"/>
      <c r="F8" s="378" t="s">
        <v>1496</v>
      </c>
      <c r="H8" s="3458"/>
      <c r="I8" s="3458"/>
    </row>
    <row r="9" spans="1:9" ht="20.25">
      <c r="A9" s="3460" t="s">
        <v>1497</v>
      </c>
      <c r="B9" s="3460"/>
      <c r="C9" s="3460"/>
      <c r="D9" s="3460"/>
      <c r="E9" s="3460"/>
      <c r="F9" s="379" t="s">
        <v>1498</v>
      </c>
    </row>
    <row r="10" spans="1:9" ht="20.25">
      <c r="A10" s="280" t="s">
        <v>1499</v>
      </c>
      <c r="C10" s="734"/>
      <c r="D10" s="734"/>
      <c r="E10" s="734"/>
      <c r="F10" s="379" t="s">
        <v>1500</v>
      </c>
      <c r="I10" s="734"/>
    </row>
    <row r="11" spans="1:9" ht="20.25">
      <c r="A11" s="280" t="s">
        <v>71</v>
      </c>
      <c r="B11" s="3459"/>
      <c r="C11" s="3459"/>
      <c r="D11" s="379" t="s">
        <v>1501</v>
      </c>
      <c r="F11" s="3461"/>
      <c r="G11" s="3461"/>
      <c r="H11" s="3461"/>
      <c r="I11" s="3461"/>
    </row>
    <row r="12" spans="1:9" ht="20.25">
      <c r="A12" s="280" t="s">
        <v>1502</v>
      </c>
      <c r="E12" s="734"/>
    </row>
    <row r="13" spans="1:9" ht="20.25">
      <c r="A13" s="280" t="s">
        <v>1122</v>
      </c>
      <c r="C13" s="3458"/>
      <c r="D13" s="3458"/>
      <c r="E13" s="3458"/>
      <c r="F13" s="3458"/>
      <c r="G13" s="3458"/>
      <c r="H13" s="3458"/>
      <c r="I13" s="3458"/>
    </row>
    <row r="14" spans="1:9" ht="20.25">
      <c r="A14" s="3460"/>
      <c r="B14" s="3460"/>
      <c r="C14" s="3460"/>
      <c r="D14" s="3460"/>
      <c r="E14" s="3460"/>
      <c r="F14" s="3460"/>
      <c r="G14" s="3460"/>
      <c r="H14" s="3460"/>
      <c r="I14" s="3460"/>
    </row>
    <row r="15" spans="1:9" ht="20.25">
      <c r="A15" s="280"/>
      <c r="E15" s="280" t="s">
        <v>1123</v>
      </c>
    </row>
    <row r="16" spans="1:9" ht="20.25">
      <c r="A16" s="280"/>
      <c r="E16" s="280" t="s">
        <v>1124</v>
      </c>
    </row>
    <row r="17" spans="1:9" ht="20.25">
      <c r="D17" s="280" t="s">
        <v>1126</v>
      </c>
      <c r="E17" s="3458"/>
      <c r="F17" s="3458"/>
      <c r="G17" s="3458"/>
      <c r="H17" s="3458"/>
      <c r="I17" s="3458"/>
    </row>
    <row r="18" spans="1:9" ht="20.25">
      <c r="D18" s="280" t="s">
        <v>1503</v>
      </c>
      <c r="E18" s="3458"/>
      <c r="F18" s="3458"/>
      <c r="G18" s="3458"/>
      <c r="H18" s="3458"/>
      <c r="I18" s="3458"/>
    </row>
    <row r="19" spans="1:9" ht="20.25">
      <c r="D19" s="280"/>
      <c r="E19" s="3458"/>
      <c r="F19" s="3458"/>
      <c r="G19" s="3458"/>
      <c r="H19" s="3458"/>
      <c r="I19" s="3458"/>
    </row>
    <row r="20" spans="1:9" ht="20.25">
      <c r="D20" s="280"/>
      <c r="E20" s="3458"/>
      <c r="F20" s="3458"/>
      <c r="G20" s="3458"/>
      <c r="H20" s="3458"/>
      <c r="I20" s="3458"/>
    </row>
    <row r="21" spans="1:9" ht="20.25">
      <c r="D21" s="280"/>
      <c r="E21" s="3458"/>
      <c r="F21" s="3458"/>
      <c r="G21" s="3458"/>
      <c r="H21" s="3458"/>
      <c r="I21" s="3458"/>
    </row>
    <row r="22" spans="1:9" ht="20.25">
      <c r="D22" s="280" t="s">
        <v>1504</v>
      </c>
      <c r="E22" s="3458"/>
      <c r="F22" s="3458"/>
      <c r="G22" s="3458"/>
      <c r="H22" s="3458"/>
      <c r="I22" s="3458"/>
    </row>
    <row r="23" spans="1:9" ht="20.25">
      <c r="A23" s="280" t="s">
        <v>1127</v>
      </c>
    </row>
    <row r="24" spans="1:9" ht="20.25">
      <c r="A24" s="280" t="s">
        <v>1128</v>
      </c>
    </row>
    <row r="25" spans="1:9" ht="20.25">
      <c r="A25" s="280" t="s">
        <v>1129</v>
      </c>
    </row>
    <row r="26" spans="1:9" ht="20.25">
      <c r="A26" s="280" t="s">
        <v>1125</v>
      </c>
      <c r="B26" s="3458"/>
      <c r="C26" s="3458"/>
    </row>
  </sheetData>
  <sheetProtection password="A581" sheet="1" objects="1" scenarios="1" selectLockedCells="1"/>
  <mergeCells count="16">
    <mergeCell ref="A6:I6"/>
    <mergeCell ref="A7:I7"/>
    <mergeCell ref="D8:E8"/>
    <mergeCell ref="H8:I8"/>
    <mergeCell ref="A9:E9"/>
    <mergeCell ref="B11:C11"/>
    <mergeCell ref="C13:I13"/>
    <mergeCell ref="A14:I14"/>
    <mergeCell ref="E17:I17"/>
    <mergeCell ref="E18:I18"/>
    <mergeCell ref="F11:I11"/>
    <mergeCell ref="E19:I19"/>
    <mergeCell ref="E20:I20"/>
    <mergeCell ref="E21:I21"/>
    <mergeCell ref="E22:I22"/>
    <mergeCell ref="B26:C2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41.xml><?xml version="1.0" encoding="utf-8"?>
<worksheet xmlns="http://schemas.openxmlformats.org/spreadsheetml/2006/main" xmlns:r="http://schemas.openxmlformats.org/officeDocument/2006/relationships">
  <sheetPr codeName="Sheet55">
    <tabColor rgb="FF00B050"/>
  </sheetPr>
  <dimension ref="A1:H33"/>
  <sheetViews>
    <sheetView workbookViewId="0">
      <selection activeCell="C11" sqref="C11"/>
    </sheetView>
  </sheetViews>
  <sheetFormatPr defaultRowHeight="12.75"/>
  <cols>
    <col min="1" max="1" width="5.28515625" customWidth="1"/>
    <col min="2" max="2" width="22.7109375" customWidth="1"/>
    <col min="3" max="3" width="12.42578125" customWidth="1"/>
    <col min="4" max="4" width="12.140625" customWidth="1"/>
    <col min="5" max="5" width="17.42578125" customWidth="1"/>
    <col min="6" max="6" width="18.7109375" customWidth="1"/>
  </cols>
  <sheetData>
    <row r="1" spans="1:8" ht="18.75">
      <c r="A1" s="2735" t="s">
        <v>30</v>
      </c>
      <c r="B1" s="2735"/>
      <c r="C1" s="2735"/>
      <c r="D1" s="2735"/>
      <c r="E1" s="2735"/>
      <c r="F1" s="2735"/>
    </row>
    <row r="2" spans="1:8" ht="18.75">
      <c r="A2" s="2808" t="str">
        <f>MASTER!C1</f>
        <v>ftyk f'k{kk vf/kdkjh</v>
      </c>
      <c r="B2" s="2808"/>
      <c r="C2" s="2808"/>
      <c r="D2" s="2808"/>
      <c r="E2" s="2808"/>
      <c r="F2" s="2808"/>
    </row>
    <row r="3" spans="1:8" ht="20.25">
      <c r="A3" s="3463" t="s">
        <v>1242</v>
      </c>
      <c r="B3" s="3463"/>
      <c r="C3" s="3463"/>
      <c r="D3" s="3463"/>
      <c r="E3" s="3463"/>
      <c r="F3" s="3463"/>
    </row>
    <row r="4" spans="1:8" ht="63.75" customHeight="1">
      <c r="A4" s="3464" t="s">
        <v>1542</v>
      </c>
      <c r="B4" s="3464"/>
      <c r="C4" s="3464"/>
      <c r="D4" s="3464"/>
      <c r="E4" s="3464"/>
      <c r="F4" s="3464"/>
      <c r="G4" s="386"/>
      <c r="H4" s="386"/>
    </row>
    <row r="5" spans="1:8" s="139" customFormat="1" ht="26.25" customHeight="1">
      <c r="A5" s="381" t="s">
        <v>1543</v>
      </c>
      <c r="B5" s="380"/>
      <c r="C5" s="380"/>
      <c r="D5" s="2837" t="s">
        <v>1545</v>
      </c>
      <c r="E5" s="2837"/>
      <c r="F5" s="381" t="s">
        <v>1544</v>
      </c>
      <c r="G5" s="386"/>
      <c r="H5" s="386"/>
    </row>
    <row r="6" spans="1:8" s="139" customFormat="1" ht="24.75" customHeight="1">
      <c r="A6" s="381" t="s">
        <v>1546</v>
      </c>
      <c r="B6" s="372"/>
      <c r="C6" s="372"/>
      <c r="E6" s="372"/>
      <c r="F6" s="372"/>
      <c r="G6" s="372"/>
      <c r="H6" s="372"/>
    </row>
    <row r="7" spans="1:8" ht="42.75" customHeight="1">
      <c r="A7" s="382" t="s">
        <v>9</v>
      </c>
      <c r="B7" s="383" t="s">
        <v>992</v>
      </c>
      <c r="C7" s="383" t="s">
        <v>7</v>
      </c>
      <c r="D7" s="382" t="s">
        <v>993</v>
      </c>
      <c r="E7" s="383" t="s">
        <v>398</v>
      </c>
      <c r="F7" s="383" t="s">
        <v>396</v>
      </c>
    </row>
    <row r="8" spans="1:8" ht="18.75">
      <c r="A8" s="399" t="s">
        <v>5</v>
      </c>
      <c r="B8" s="399" t="s">
        <v>6</v>
      </c>
      <c r="C8" s="399" t="s">
        <v>8</v>
      </c>
      <c r="D8" s="399" t="s">
        <v>0</v>
      </c>
      <c r="E8" s="399" t="s">
        <v>16</v>
      </c>
      <c r="F8" s="399" t="s">
        <v>17</v>
      </c>
    </row>
    <row r="9" spans="1:8" s="19" customFormat="1" ht="27" customHeight="1">
      <c r="A9" s="990" t="s">
        <v>501</v>
      </c>
      <c r="B9" s="1739">
        <f>MASTER!B30</f>
        <v>0</v>
      </c>
      <c r="C9" s="1740">
        <f>MASTER!C30</f>
        <v>0</v>
      </c>
      <c r="D9" s="731">
        <v>1950</v>
      </c>
      <c r="E9" s="1738" t="s">
        <v>908</v>
      </c>
      <c r="F9" s="731">
        <v>51060340243</v>
      </c>
    </row>
    <row r="10" spans="1:8" s="19" customFormat="1" ht="27" customHeight="1">
      <c r="A10" s="990" t="s">
        <v>994</v>
      </c>
      <c r="B10" s="1739">
        <f>MASTER!B31</f>
        <v>0</v>
      </c>
      <c r="C10" s="1740">
        <f>MASTER!C31</f>
        <v>0</v>
      </c>
      <c r="D10" s="731">
        <v>1950</v>
      </c>
      <c r="E10" s="1738" t="s">
        <v>908</v>
      </c>
      <c r="F10" s="731">
        <v>61182714831</v>
      </c>
    </row>
    <row r="11" spans="1:8" s="19" customFormat="1" ht="27" customHeight="1">
      <c r="A11" s="990" t="s">
        <v>995</v>
      </c>
      <c r="B11" s="1739">
        <f>MASTER!B32</f>
        <v>0</v>
      </c>
      <c r="C11" s="1740">
        <f>MASTER!C32</f>
        <v>0</v>
      </c>
      <c r="D11" s="731">
        <v>1950</v>
      </c>
      <c r="E11" s="1738" t="s">
        <v>908</v>
      </c>
      <c r="F11" s="731">
        <v>61290564276</v>
      </c>
    </row>
    <row r="12" spans="1:8" s="139" customFormat="1" ht="18.75" hidden="1">
      <c r="A12" s="735" t="s">
        <v>996</v>
      </c>
      <c r="B12" s="735"/>
      <c r="C12" s="735"/>
      <c r="D12" s="736"/>
      <c r="E12" s="737"/>
      <c r="F12" s="736"/>
    </row>
    <row r="13" spans="1:8" s="139" customFormat="1" ht="18.75" hidden="1">
      <c r="A13" s="735" t="s">
        <v>1547</v>
      </c>
      <c r="B13" s="735"/>
      <c r="C13" s="735"/>
      <c r="D13" s="736"/>
      <c r="E13" s="737"/>
      <c r="F13" s="736"/>
    </row>
    <row r="14" spans="1:8" s="139" customFormat="1" ht="18.75" hidden="1">
      <c r="A14" s="735" t="s">
        <v>1548</v>
      </c>
      <c r="B14" s="735"/>
      <c r="C14" s="735"/>
      <c r="D14" s="736"/>
      <c r="E14" s="737"/>
      <c r="F14" s="736"/>
    </row>
    <row r="15" spans="1:8" ht="18.75" hidden="1">
      <c r="A15" s="735" t="s">
        <v>1549</v>
      </c>
      <c r="B15" s="735"/>
      <c r="C15" s="735"/>
      <c r="D15" s="736"/>
      <c r="E15" s="737"/>
      <c r="F15" s="736"/>
    </row>
    <row r="16" spans="1:8" ht="23.25">
      <c r="A16" s="735"/>
      <c r="B16" s="738" t="s">
        <v>708</v>
      </c>
      <c r="C16" s="735"/>
      <c r="D16" s="739">
        <f>SUM(D9:D15)</f>
        <v>5850</v>
      </c>
      <c r="E16" s="737"/>
      <c r="F16" s="737"/>
    </row>
    <row r="17" spans="1:6" ht="20.25">
      <c r="A17" s="740"/>
      <c r="B17" s="2835" t="s">
        <v>4219</v>
      </c>
      <c r="C17" s="2835"/>
      <c r="D17" s="2835"/>
      <c r="E17" s="2835"/>
      <c r="F17" s="741"/>
    </row>
    <row r="18" spans="1:6" ht="18.75">
      <c r="A18" s="67"/>
      <c r="B18" s="67"/>
      <c r="C18" s="67"/>
      <c r="D18" s="67"/>
      <c r="E18" s="67"/>
      <c r="F18" s="67"/>
    </row>
    <row r="19" spans="1:6" ht="18.75">
      <c r="A19" s="67"/>
      <c r="B19" s="67"/>
      <c r="C19" s="67"/>
      <c r="D19" s="67"/>
      <c r="E19" s="67"/>
      <c r="F19" s="67"/>
    </row>
    <row r="20" spans="1:6" ht="18.75">
      <c r="A20" s="67"/>
      <c r="B20" s="67"/>
      <c r="C20" s="67"/>
      <c r="D20" s="2741" t="str">
        <f>MASTER!C2</f>
        <v>iz/kkukpk;Z</v>
      </c>
      <c r="E20" s="2741"/>
      <c r="F20" s="2741"/>
    </row>
    <row r="21" spans="1:6" ht="18.75">
      <c r="A21" s="67"/>
      <c r="B21" s="67"/>
      <c r="C21" s="67"/>
      <c r="D21" s="2741" t="str">
        <f>MASTER!C3</f>
        <v xml:space="preserve">ftyk </v>
      </c>
      <c r="E21" s="2741"/>
      <c r="F21" s="2741"/>
    </row>
    <row r="22" spans="1:6" ht="18.75">
      <c r="A22" s="67"/>
      <c r="B22" s="67"/>
      <c r="C22" s="67"/>
      <c r="D22" s="2741" t="str">
        <f>MASTER!C4</f>
        <v>jkt ¼ jktLFkku ½</v>
      </c>
      <c r="E22" s="2741"/>
      <c r="F22" s="2741"/>
    </row>
    <row r="23" spans="1:6" ht="20.25">
      <c r="A23" s="3465" t="s">
        <v>4362</v>
      </c>
      <c r="B23" s="3465"/>
      <c r="C23" s="3465"/>
      <c r="D23" s="3465"/>
      <c r="E23" s="3465"/>
      <c r="F23" s="3465"/>
    </row>
    <row r="24" spans="1:6" ht="18.75">
      <c r="A24" s="67" t="s">
        <v>503</v>
      </c>
      <c r="B24" s="67"/>
      <c r="C24" s="67"/>
      <c r="D24" s="67"/>
      <c r="E24" s="67"/>
      <c r="F24" s="67"/>
    </row>
    <row r="25" spans="1:6" s="139" customFormat="1" ht="18.75">
      <c r="A25" s="3" t="s">
        <v>1464</v>
      </c>
      <c r="B25" s="3"/>
      <c r="C25" s="3"/>
      <c r="D25" s="3138" t="str">
        <f>MASTER!H5</f>
        <v>jkt ¼ jktLFkku ½</v>
      </c>
      <c r="E25" s="3138"/>
      <c r="F25" s="3138"/>
    </row>
    <row r="26" spans="1:6" ht="18.75">
      <c r="A26" s="67" t="s">
        <v>1551</v>
      </c>
      <c r="B26" s="67"/>
      <c r="C26" s="67"/>
      <c r="D26" s="67"/>
      <c r="E26" s="67"/>
      <c r="F26" s="67"/>
    </row>
    <row r="27" spans="1:6" ht="18.75">
      <c r="A27" s="67" t="s">
        <v>1552</v>
      </c>
      <c r="B27" s="67"/>
      <c r="C27" s="67"/>
      <c r="D27" s="67"/>
      <c r="E27" s="67"/>
      <c r="F27" s="67"/>
    </row>
    <row r="28" spans="1:6" ht="18.75">
      <c r="A28" s="67" t="s">
        <v>1553</v>
      </c>
      <c r="B28" s="67"/>
      <c r="C28" s="67"/>
      <c r="D28" s="67"/>
      <c r="E28" s="67"/>
      <c r="F28" s="67"/>
    </row>
    <row r="29" spans="1:6" ht="18.75">
      <c r="A29" s="67" t="s">
        <v>1554</v>
      </c>
      <c r="B29" s="67"/>
      <c r="C29" s="67"/>
      <c r="D29" s="67"/>
      <c r="E29" s="67"/>
      <c r="F29" s="67"/>
    </row>
    <row r="30" spans="1:6" ht="18.75">
      <c r="A30" s="67"/>
      <c r="B30" s="67"/>
      <c r="C30" s="67"/>
      <c r="D30" s="67"/>
      <c r="E30" s="67"/>
      <c r="F30" s="67"/>
    </row>
    <row r="31" spans="1:6" ht="18.75">
      <c r="A31" s="67"/>
      <c r="B31" s="67"/>
      <c r="C31" s="67"/>
      <c r="D31" s="2741" t="str">
        <f>D20</f>
        <v>iz/kkukpk;Z</v>
      </c>
      <c r="E31" s="2741"/>
      <c r="F31" s="2741"/>
    </row>
    <row r="32" spans="1:6" ht="18.75">
      <c r="A32" s="67"/>
      <c r="B32" s="67"/>
      <c r="C32" s="67"/>
      <c r="D32" s="2741" t="str">
        <f>D21</f>
        <v xml:space="preserve">ftyk </v>
      </c>
      <c r="E32" s="2741"/>
      <c r="F32" s="2741"/>
    </row>
    <row r="33" spans="1:6" ht="18.75">
      <c r="A33" s="67"/>
      <c r="B33" s="67"/>
      <c r="C33" s="67"/>
      <c r="D33" s="2741" t="str">
        <f>D22</f>
        <v>jkt ¼ jktLFkku ½</v>
      </c>
      <c r="E33" s="2741"/>
      <c r="F33" s="2741"/>
    </row>
  </sheetData>
  <sheetProtection sheet="1" insertRows="0" deleteRows="0" selectLockedCells="1"/>
  <mergeCells count="14">
    <mergeCell ref="D33:F33"/>
    <mergeCell ref="D21:F21"/>
    <mergeCell ref="D22:F22"/>
    <mergeCell ref="A23:F23"/>
    <mergeCell ref="D31:F31"/>
    <mergeCell ref="D32:F32"/>
    <mergeCell ref="D25:F25"/>
    <mergeCell ref="D5:E5"/>
    <mergeCell ref="B17:E17"/>
    <mergeCell ref="D20:F20"/>
    <mergeCell ref="A1:F1"/>
    <mergeCell ref="A2:F2"/>
    <mergeCell ref="A3:F3"/>
    <mergeCell ref="A4:F4"/>
  </mergeCells>
  <printOptions horizontalCentered="1"/>
  <pageMargins left="0.25" right="0.25" top="0.5" bottom="0.22" header="0.69" footer="0.25"/>
  <pageSetup paperSize="9" orientation="portrait" r:id="rId1"/>
  <headerFooter alignWithMargins="0">
    <oddFooter>&amp;Lwww.rajsevak.com</oddFooter>
  </headerFooter>
  <drawing r:id="rId2"/>
</worksheet>
</file>

<file path=xl/worksheets/sheet142.xml><?xml version="1.0" encoding="utf-8"?>
<worksheet xmlns="http://schemas.openxmlformats.org/spreadsheetml/2006/main" xmlns:r="http://schemas.openxmlformats.org/officeDocument/2006/relationships">
  <sheetPr codeName="Sheet60">
    <tabColor rgb="FF00B050"/>
  </sheetPr>
  <dimension ref="A1:N38"/>
  <sheetViews>
    <sheetView workbookViewId="0">
      <selection activeCell="K3" sqref="K3"/>
    </sheetView>
  </sheetViews>
  <sheetFormatPr defaultRowHeight="12.75"/>
  <cols>
    <col min="2" max="2" width="19.85546875" customWidth="1"/>
    <col min="3" max="3" width="13.5703125" customWidth="1"/>
    <col min="4" max="4" width="11.85546875" customWidth="1"/>
    <col min="5" max="5" width="10.85546875" customWidth="1"/>
    <col min="9" max="9" width="12.28515625" customWidth="1"/>
    <col min="11" max="11" width="10.28515625" customWidth="1"/>
  </cols>
  <sheetData>
    <row r="1" spans="1:14" ht="21">
      <c r="A1" s="139"/>
      <c r="B1" s="139"/>
      <c r="C1" s="139"/>
      <c r="D1" s="139"/>
      <c r="E1" s="139"/>
      <c r="F1" s="139"/>
      <c r="G1" s="139"/>
      <c r="H1" s="139"/>
      <c r="I1" s="139"/>
      <c r="J1" s="139"/>
      <c r="K1" s="398" t="s">
        <v>1066</v>
      </c>
      <c r="L1" s="139"/>
      <c r="M1" s="397" t="s">
        <v>1067</v>
      </c>
      <c r="N1" s="139"/>
    </row>
    <row r="2" spans="1:14" ht="21">
      <c r="A2" s="3466" t="s">
        <v>1068</v>
      </c>
      <c r="B2" s="3466"/>
      <c r="C2" s="3466"/>
      <c r="D2" s="3466"/>
      <c r="E2" s="3466"/>
      <c r="F2" s="3466"/>
      <c r="G2" s="3466"/>
      <c r="H2" s="3466"/>
      <c r="I2" s="3466"/>
      <c r="J2" s="3466"/>
      <c r="K2" s="3466"/>
      <c r="L2" s="3466"/>
      <c r="M2" s="3466"/>
      <c r="N2" s="139"/>
    </row>
    <row r="3" spans="1:14" ht="18.75">
      <c r="A3" s="160" t="s">
        <v>1533</v>
      </c>
      <c r="B3" s="139"/>
      <c r="C3" s="139"/>
      <c r="D3" s="139"/>
      <c r="E3" s="139"/>
      <c r="F3" s="139"/>
      <c r="G3" s="139"/>
      <c r="H3" s="139"/>
      <c r="I3" s="139"/>
      <c r="J3" s="139"/>
      <c r="K3" s="742">
        <v>2022</v>
      </c>
      <c r="L3" s="139"/>
      <c r="M3" s="139"/>
      <c r="N3" s="139"/>
    </row>
    <row r="4" spans="1:14" ht="18.75" customHeight="1">
      <c r="A4" s="3476" t="s">
        <v>1534</v>
      </c>
      <c r="B4" s="3476"/>
      <c r="C4" s="3476"/>
      <c r="D4" s="3476"/>
      <c r="E4" s="3476"/>
      <c r="F4" s="3476"/>
      <c r="G4" s="3476"/>
      <c r="H4" s="3476"/>
      <c r="I4" s="3476"/>
      <c r="J4" s="3476"/>
      <c r="K4" s="3476"/>
      <c r="L4" s="3476"/>
      <c r="M4" s="3476"/>
      <c r="N4" s="139"/>
    </row>
    <row r="5" spans="1:14" ht="18.75">
      <c r="A5" s="3476" t="s">
        <v>1535</v>
      </c>
      <c r="B5" s="3476"/>
      <c r="C5" s="3476"/>
      <c r="D5" s="3476"/>
      <c r="E5" s="3476"/>
      <c r="F5" s="3476"/>
      <c r="G5" s="3476"/>
      <c r="H5" s="3476"/>
      <c r="I5" s="3476"/>
      <c r="J5" s="3476"/>
      <c r="K5" s="3476"/>
      <c r="L5" s="3476"/>
      <c r="M5" s="3476"/>
      <c r="N5" s="139"/>
    </row>
    <row r="6" spans="1:14" ht="18.75">
      <c r="A6" s="3477" t="s">
        <v>1536</v>
      </c>
      <c r="B6" s="3477"/>
      <c r="C6" s="3477"/>
      <c r="D6" s="3478" t="s">
        <v>1537</v>
      </c>
      <c r="E6" s="3478"/>
      <c r="F6" s="3478"/>
      <c r="G6" s="3478"/>
      <c r="H6" s="3478"/>
      <c r="I6" s="3478"/>
      <c r="J6" s="3478"/>
      <c r="K6" s="3478"/>
      <c r="L6" s="3478"/>
      <c r="M6" s="3478"/>
      <c r="N6" s="139"/>
    </row>
    <row r="7" spans="1:14">
      <c r="A7" s="139"/>
      <c r="B7" s="139"/>
      <c r="C7" s="139"/>
      <c r="D7" s="139"/>
      <c r="E7" s="139"/>
      <c r="F7" s="139"/>
      <c r="G7" s="139"/>
      <c r="H7" s="139"/>
      <c r="I7" s="139"/>
      <c r="J7" s="139"/>
      <c r="K7" s="139"/>
      <c r="L7" s="139"/>
      <c r="M7" s="139"/>
      <c r="N7" s="139"/>
    </row>
    <row r="8" spans="1:14">
      <c r="A8" s="3467" t="s">
        <v>172</v>
      </c>
      <c r="B8" s="3467" t="s">
        <v>24</v>
      </c>
      <c r="C8" s="3467" t="s">
        <v>120</v>
      </c>
      <c r="D8" s="3470" t="s">
        <v>1069</v>
      </c>
      <c r="E8" s="3470" t="s">
        <v>1070</v>
      </c>
      <c r="F8" s="3470" t="s">
        <v>1071</v>
      </c>
      <c r="G8" s="3467" t="s">
        <v>1072</v>
      </c>
      <c r="H8" s="3473" t="s">
        <v>1073</v>
      </c>
      <c r="I8" s="3474"/>
      <c r="J8" s="3474"/>
      <c r="K8" s="3474"/>
      <c r="L8" s="3467" t="s">
        <v>1074</v>
      </c>
      <c r="M8" s="3467" t="s">
        <v>1072</v>
      </c>
      <c r="N8" s="139"/>
    </row>
    <row r="9" spans="1:14">
      <c r="A9" s="3468"/>
      <c r="B9" s="3468"/>
      <c r="C9" s="3468"/>
      <c r="D9" s="3471"/>
      <c r="E9" s="3471"/>
      <c r="F9" s="3471"/>
      <c r="G9" s="3468"/>
      <c r="H9" s="3473" t="s">
        <v>1075</v>
      </c>
      <c r="I9" s="3474"/>
      <c r="J9" s="3474"/>
      <c r="K9" s="3474"/>
      <c r="L9" s="3468"/>
      <c r="M9" s="3468"/>
      <c r="N9" s="139"/>
    </row>
    <row r="10" spans="1:14">
      <c r="A10" s="3468"/>
      <c r="B10" s="3468"/>
      <c r="C10" s="3468"/>
      <c r="D10" s="3471"/>
      <c r="E10" s="3471"/>
      <c r="F10" s="3471"/>
      <c r="G10" s="3468"/>
      <c r="H10" s="3467" t="s">
        <v>1076</v>
      </c>
      <c r="I10" s="3467" t="s">
        <v>1077</v>
      </c>
      <c r="J10" s="3467" t="s">
        <v>1078</v>
      </c>
      <c r="K10" s="3467" t="s">
        <v>1079</v>
      </c>
      <c r="L10" s="3468"/>
      <c r="M10" s="3468"/>
      <c r="N10" s="139"/>
    </row>
    <row r="11" spans="1:14">
      <c r="A11" s="3469"/>
      <c r="B11" s="3469"/>
      <c r="C11" s="3469"/>
      <c r="D11" s="3472"/>
      <c r="E11" s="3472"/>
      <c r="F11" s="3472"/>
      <c r="G11" s="3469"/>
      <c r="H11" s="3469"/>
      <c r="I11" s="3469"/>
      <c r="J11" s="3469"/>
      <c r="K11" s="3469"/>
      <c r="L11" s="3469"/>
      <c r="M11" s="3469"/>
      <c r="N11" s="139"/>
    </row>
    <row r="12" spans="1:14" ht="40.5" customHeight="1">
      <c r="A12" s="743">
        <v>1</v>
      </c>
      <c r="B12" s="744" t="s">
        <v>1080</v>
      </c>
      <c r="C12" s="629" t="s">
        <v>392</v>
      </c>
      <c r="D12" s="743" t="s">
        <v>1081</v>
      </c>
      <c r="E12" s="629">
        <v>45600</v>
      </c>
      <c r="F12" s="629">
        <v>5000</v>
      </c>
      <c r="G12" s="743"/>
      <c r="H12" s="745"/>
      <c r="I12" s="745"/>
      <c r="J12" s="745"/>
      <c r="K12" s="745"/>
      <c r="L12" s="745"/>
      <c r="M12" s="745"/>
      <c r="N12" s="139"/>
    </row>
    <row r="13" spans="1:14" ht="21">
      <c r="A13" s="743">
        <v>2</v>
      </c>
      <c r="B13" s="744"/>
      <c r="C13" s="629"/>
      <c r="D13" s="743"/>
      <c r="E13" s="629"/>
      <c r="F13" s="629"/>
      <c r="G13" s="743"/>
      <c r="H13" s="745"/>
      <c r="I13" s="745"/>
      <c r="J13" s="745"/>
      <c r="K13" s="745"/>
      <c r="L13" s="745"/>
      <c r="M13" s="745"/>
      <c r="N13" s="139"/>
    </row>
    <row r="14" spans="1:14" ht="21">
      <c r="A14" s="743">
        <v>3</v>
      </c>
      <c r="B14" s="744"/>
      <c r="C14" s="629"/>
      <c r="D14" s="743"/>
      <c r="E14" s="629"/>
      <c r="F14" s="629"/>
      <c r="G14" s="743"/>
      <c r="H14" s="745"/>
      <c r="I14" s="745"/>
      <c r="J14" s="745"/>
      <c r="K14" s="745"/>
      <c r="L14" s="745"/>
      <c r="M14" s="745"/>
      <c r="N14" s="139"/>
    </row>
    <row r="15" spans="1:14" ht="21">
      <c r="A15" s="743">
        <v>4</v>
      </c>
      <c r="B15" s="744"/>
      <c r="C15" s="629"/>
      <c r="D15" s="743"/>
      <c r="E15" s="629"/>
      <c r="F15" s="629"/>
      <c r="G15" s="743"/>
      <c r="H15" s="745"/>
      <c r="I15" s="745"/>
      <c r="J15" s="745"/>
      <c r="K15" s="745"/>
      <c r="L15" s="745"/>
      <c r="M15" s="745"/>
      <c r="N15" s="139"/>
    </row>
    <row r="16" spans="1:14" ht="21">
      <c r="A16" s="743">
        <v>5</v>
      </c>
      <c r="B16" s="744"/>
      <c r="C16" s="629"/>
      <c r="D16" s="743"/>
      <c r="E16" s="629"/>
      <c r="F16" s="629"/>
      <c r="G16" s="743"/>
      <c r="H16" s="745"/>
      <c r="I16" s="745"/>
      <c r="J16" s="745"/>
      <c r="K16" s="745"/>
      <c r="L16" s="745"/>
      <c r="M16" s="745"/>
      <c r="N16" s="139"/>
    </row>
    <row r="17" spans="1:14" ht="21">
      <c r="A17" s="743">
        <v>6</v>
      </c>
      <c r="B17" s="744"/>
      <c r="C17" s="629"/>
      <c r="D17" s="743"/>
      <c r="E17" s="629"/>
      <c r="F17" s="629"/>
      <c r="G17" s="743"/>
      <c r="H17" s="745"/>
      <c r="I17" s="745"/>
      <c r="J17" s="745"/>
      <c r="K17" s="745"/>
      <c r="L17" s="745"/>
      <c r="M17" s="745"/>
      <c r="N17" s="139"/>
    </row>
    <row r="18" spans="1:14" ht="21">
      <c r="A18" s="746"/>
      <c r="B18" s="746"/>
      <c r="C18" s="746"/>
      <c r="D18" s="746"/>
      <c r="E18" s="746" t="s">
        <v>950</v>
      </c>
      <c r="F18" s="747">
        <f>SUM(F12:F17)</f>
        <v>5000</v>
      </c>
      <c r="G18" s="748"/>
      <c r="H18" s="746"/>
      <c r="I18" s="746"/>
      <c r="J18" s="746"/>
      <c r="K18" s="746"/>
      <c r="L18" s="746"/>
      <c r="M18" s="746"/>
      <c r="N18" s="139"/>
    </row>
    <row r="19" spans="1:14" ht="15.75">
      <c r="A19" s="131" t="s">
        <v>1082</v>
      </c>
      <c r="B19" s="131"/>
      <c r="C19" s="131"/>
      <c r="D19" s="131"/>
      <c r="E19" s="131"/>
      <c r="F19" s="131"/>
      <c r="G19" s="131"/>
      <c r="H19" s="131"/>
      <c r="I19" s="131"/>
      <c r="J19" s="131"/>
      <c r="K19" s="139"/>
      <c r="L19" s="139"/>
      <c r="M19" s="139"/>
      <c r="N19" s="139"/>
    </row>
    <row r="20" spans="1:14" ht="15.75">
      <c r="A20" s="131" t="s">
        <v>1538</v>
      </c>
      <c r="C20" s="131"/>
      <c r="D20" s="131"/>
      <c r="E20" s="749">
        <f>F18</f>
        <v>5000</v>
      </c>
      <c r="F20" s="131" t="s">
        <v>1539</v>
      </c>
      <c r="G20" s="131"/>
      <c r="H20" s="131"/>
      <c r="I20" s="131"/>
      <c r="J20" s="750">
        <v>77</v>
      </c>
      <c r="K20" s="131" t="s">
        <v>1540</v>
      </c>
      <c r="L20" s="3475" t="s">
        <v>1541</v>
      </c>
      <c r="M20" s="3475"/>
      <c r="N20" s="139"/>
    </row>
    <row r="21" spans="1:14">
      <c r="A21" s="139"/>
      <c r="B21" s="139"/>
      <c r="C21" s="139"/>
      <c r="D21" s="139"/>
      <c r="E21" s="139"/>
      <c r="F21" s="139"/>
      <c r="G21" s="139"/>
      <c r="H21" s="139"/>
      <c r="I21" s="139"/>
      <c r="J21" s="139"/>
      <c r="K21" s="139"/>
      <c r="L21" s="139"/>
      <c r="M21" s="139"/>
      <c r="N21" s="139"/>
    </row>
    <row r="22" spans="1:14">
      <c r="A22" s="139"/>
      <c r="B22" s="139"/>
      <c r="C22" s="139"/>
      <c r="D22" s="139"/>
      <c r="E22" s="139"/>
      <c r="F22" s="139"/>
      <c r="G22" s="139"/>
      <c r="H22" s="139"/>
      <c r="I22" s="139"/>
      <c r="J22" s="139"/>
      <c r="K22" s="139"/>
      <c r="L22" s="139"/>
      <c r="M22" s="139"/>
      <c r="N22" s="139"/>
    </row>
    <row r="23" spans="1:14">
      <c r="A23" s="139"/>
      <c r="B23" s="139"/>
      <c r="C23" s="139"/>
      <c r="D23" s="139"/>
      <c r="E23" s="139"/>
      <c r="F23" s="139"/>
      <c r="G23" s="139"/>
      <c r="H23" s="139"/>
      <c r="I23" s="139"/>
      <c r="J23" s="139"/>
      <c r="K23" s="139"/>
      <c r="L23" s="139"/>
      <c r="M23" s="139"/>
      <c r="N23" s="139"/>
    </row>
    <row r="24" spans="1:14">
      <c r="A24" s="139"/>
      <c r="B24" s="126" t="s">
        <v>1083</v>
      </c>
      <c r="C24" s="139"/>
      <c r="D24" s="139"/>
      <c r="E24" s="139"/>
      <c r="F24" s="139"/>
      <c r="G24" s="139"/>
      <c r="H24" s="139"/>
      <c r="I24" s="139"/>
      <c r="J24" s="139"/>
      <c r="K24" s="139" t="s">
        <v>1084</v>
      </c>
      <c r="L24" s="139"/>
      <c r="M24" s="139"/>
      <c r="N24" s="139"/>
    </row>
    <row r="25" spans="1:14">
      <c r="A25" s="139"/>
      <c r="B25" s="139"/>
      <c r="C25" s="139"/>
      <c r="D25" s="139"/>
      <c r="E25" s="139"/>
      <c r="F25" s="139"/>
      <c r="G25" s="139"/>
      <c r="H25" s="139"/>
      <c r="I25" s="139"/>
      <c r="J25" s="139"/>
      <c r="K25" s="139"/>
      <c r="L25" s="139"/>
      <c r="M25" s="139"/>
      <c r="N25" s="139"/>
    </row>
    <row r="26" spans="1:14">
      <c r="A26" s="139"/>
      <c r="B26" s="139"/>
      <c r="C26" s="139"/>
      <c r="D26" s="139"/>
      <c r="E26" s="139"/>
      <c r="F26" s="139"/>
      <c r="G26" s="139"/>
      <c r="H26" s="139"/>
      <c r="I26" s="139"/>
      <c r="J26" s="139"/>
      <c r="K26" s="139"/>
      <c r="L26" s="139"/>
      <c r="M26" s="139"/>
      <c r="N26" s="139"/>
    </row>
    <row r="27" spans="1:14">
      <c r="A27" s="139"/>
      <c r="B27" s="139"/>
      <c r="C27" s="139"/>
      <c r="D27" s="139"/>
      <c r="E27" s="139"/>
      <c r="F27" s="139"/>
      <c r="G27" s="139"/>
      <c r="H27" s="139"/>
      <c r="I27" s="139"/>
      <c r="J27" s="139"/>
      <c r="K27" s="139"/>
      <c r="L27" s="139"/>
      <c r="M27" s="139"/>
      <c r="N27" s="139"/>
    </row>
    <row r="28" spans="1:14">
      <c r="A28" s="139"/>
      <c r="B28" s="139"/>
      <c r="C28" s="139"/>
      <c r="D28" s="139"/>
      <c r="E28" s="139"/>
      <c r="F28" s="139"/>
      <c r="G28" s="139"/>
      <c r="H28" s="139"/>
      <c r="I28" s="139"/>
      <c r="J28" s="139"/>
      <c r="K28" s="139"/>
      <c r="L28" s="139"/>
      <c r="M28" s="139"/>
      <c r="N28" s="139"/>
    </row>
    <row r="29" spans="1:14">
      <c r="A29" s="139"/>
      <c r="B29" s="139"/>
      <c r="C29" s="139"/>
      <c r="D29" s="139"/>
      <c r="E29" s="139"/>
      <c r="F29" s="139"/>
      <c r="G29" s="139"/>
      <c r="H29" s="139"/>
      <c r="I29" s="139"/>
      <c r="J29" s="139"/>
      <c r="K29" s="139"/>
      <c r="L29" s="139"/>
      <c r="M29" s="139"/>
      <c r="N29" s="139"/>
    </row>
    <row r="30" spans="1:14">
      <c r="A30" s="139"/>
      <c r="B30" s="139"/>
      <c r="C30" s="139"/>
      <c r="D30" s="139"/>
      <c r="E30" s="139"/>
      <c r="F30" s="139"/>
      <c r="G30" s="139"/>
      <c r="H30" s="139"/>
      <c r="I30" s="139"/>
      <c r="J30" s="139"/>
      <c r="K30" s="139"/>
      <c r="L30" s="139"/>
      <c r="M30" s="139"/>
      <c r="N30" s="139"/>
    </row>
    <row r="31" spans="1:14">
      <c r="A31" s="139"/>
      <c r="B31" s="139"/>
      <c r="C31" s="139"/>
      <c r="D31" s="139"/>
      <c r="E31" s="139"/>
      <c r="F31" s="139"/>
      <c r="G31" s="139"/>
      <c r="H31" s="139"/>
      <c r="I31" s="139"/>
      <c r="J31" s="139"/>
      <c r="K31" s="139"/>
      <c r="L31" s="139"/>
      <c r="M31" s="139"/>
      <c r="N31" s="139"/>
    </row>
    <row r="32" spans="1:14">
      <c r="A32" s="139"/>
      <c r="B32" s="139"/>
      <c r="C32" s="139"/>
      <c r="D32" s="139"/>
      <c r="E32" s="139"/>
      <c r="F32" s="139"/>
      <c r="G32" s="139"/>
      <c r="H32" s="139"/>
      <c r="I32" s="139"/>
      <c r="J32" s="139"/>
      <c r="K32" s="139"/>
      <c r="L32" s="139"/>
      <c r="M32" s="139"/>
      <c r="N32" s="139"/>
    </row>
    <row r="33" spans="1:14">
      <c r="A33" s="139"/>
      <c r="B33" s="139"/>
      <c r="C33" s="139"/>
      <c r="D33" s="139"/>
      <c r="E33" s="139"/>
      <c r="F33" s="139"/>
      <c r="G33" s="139"/>
      <c r="H33" s="139"/>
      <c r="I33" s="139"/>
      <c r="J33" s="139"/>
      <c r="K33" s="139"/>
      <c r="L33" s="139"/>
      <c r="M33" s="139"/>
      <c r="N33" s="139"/>
    </row>
    <row r="34" spans="1:14">
      <c r="A34" s="139"/>
      <c r="B34" s="139"/>
      <c r="C34" s="139"/>
      <c r="D34" s="139"/>
      <c r="E34" s="139"/>
      <c r="F34" s="139"/>
      <c r="G34" s="139"/>
      <c r="H34" s="139"/>
      <c r="I34" s="139"/>
      <c r="J34" s="139"/>
      <c r="K34" s="139"/>
      <c r="L34" s="139"/>
      <c r="M34" s="139"/>
      <c r="N34" s="139"/>
    </row>
    <row r="35" spans="1:14">
      <c r="A35" s="139"/>
      <c r="B35" s="139"/>
      <c r="C35" s="139"/>
      <c r="D35" s="139"/>
      <c r="E35" s="139"/>
      <c r="F35" s="139"/>
      <c r="G35" s="139"/>
      <c r="H35" s="139"/>
      <c r="I35" s="139"/>
      <c r="J35" s="139"/>
      <c r="K35" s="139"/>
      <c r="L35" s="139"/>
      <c r="M35" s="139"/>
      <c r="N35" s="139"/>
    </row>
    <row r="36" spans="1:14">
      <c r="A36" s="139"/>
      <c r="B36" s="139"/>
      <c r="C36" s="139"/>
      <c r="D36" s="139"/>
      <c r="E36" s="139"/>
      <c r="F36" s="139"/>
      <c r="G36" s="139"/>
      <c r="H36" s="139"/>
      <c r="I36" s="139"/>
      <c r="J36" s="139"/>
      <c r="K36" s="139"/>
      <c r="L36" s="139"/>
      <c r="M36" s="139"/>
      <c r="N36" s="139"/>
    </row>
    <row r="37" spans="1:14">
      <c r="A37" s="139"/>
      <c r="B37" s="139"/>
      <c r="C37" s="139"/>
      <c r="D37" s="139"/>
      <c r="E37" s="139"/>
      <c r="F37" s="139"/>
      <c r="G37" s="139"/>
      <c r="H37" s="139"/>
      <c r="I37" s="139"/>
      <c r="J37" s="139"/>
      <c r="K37" s="139"/>
      <c r="L37" s="139"/>
      <c r="M37" s="139"/>
      <c r="N37" s="139"/>
    </row>
    <row r="38" spans="1:14">
      <c r="A38" s="139"/>
      <c r="B38" s="139"/>
      <c r="C38" s="139"/>
      <c r="D38" s="139"/>
      <c r="E38" s="139"/>
      <c r="F38" s="139"/>
      <c r="G38" s="139"/>
      <c r="H38" s="139"/>
      <c r="I38" s="139"/>
      <c r="J38" s="139"/>
      <c r="K38" s="139"/>
      <c r="L38" s="139"/>
      <c r="M38" s="139"/>
      <c r="N38" s="139"/>
    </row>
  </sheetData>
  <sheetProtection password="A581" sheet="1" objects="1" scenarios="1" formatRows="0" insertRows="0" deleteRows="0" selectLockedCells="1"/>
  <mergeCells count="21">
    <mergeCell ref="L20:M20"/>
    <mergeCell ref="M8:M11"/>
    <mergeCell ref="H9:K9"/>
    <mergeCell ref="H10:H11"/>
    <mergeCell ref="A4:M4"/>
    <mergeCell ref="A5:M5"/>
    <mergeCell ref="A6:C6"/>
    <mergeCell ref="D6:M6"/>
    <mergeCell ref="I10:I11"/>
    <mergeCell ref="J10:J11"/>
    <mergeCell ref="K10:K11"/>
    <mergeCell ref="A2:M2"/>
    <mergeCell ref="A8:A11"/>
    <mergeCell ref="B8:B11"/>
    <mergeCell ref="C8:C11"/>
    <mergeCell ref="D8:D11"/>
    <mergeCell ref="E8:E11"/>
    <mergeCell ref="F8:F11"/>
    <mergeCell ref="G8:G11"/>
    <mergeCell ref="H8:K8"/>
    <mergeCell ref="L8:L11"/>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43.xml><?xml version="1.0" encoding="utf-8"?>
<worksheet xmlns="http://schemas.openxmlformats.org/spreadsheetml/2006/main" xmlns:r="http://schemas.openxmlformats.org/officeDocument/2006/relationships">
  <sheetPr codeName="Sheet61">
    <tabColor rgb="FF00B050"/>
  </sheetPr>
  <dimension ref="A1:I70"/>
  <sheetViews>
    <sheetView workbookViewId="0">
      <selection activeCell="P24" sqref="P24"/>
    </sheetView>
  </sheetViews>
  <sheetFormatPr defaultRowHeight="12.75"/>
  <cols>
    <col min="1" max="1" width="5.42578125" customWidth="1"/>
    <col min="2" max="2" width="12.5703125" customWidth="1"/>
    <col min="3" max="3" width="13.42578125" customWidth="1"/>
    <col min="5" max="5" width="13.28515625" customWidth="1"/>
    <col min="6" max="6" width="3.5703125" customWidth="1"/>
    <col min="7" max="7" width="12" customWidth="1"/>
    <col min="8" max="8" width="15.28515625" customWidth="1"/>
  </cols>
  <sheetData>
    <row r="1" spans="1:9" ht="36" customHeight="1">
      <c r="A1" s="3479" t="s">
        <v>1085</v>
      </c>
      <c r="B1" s="3479"/>
      <c r="C1" s="3479"/>
      <c r="D1" s="3479"/>
      <c r="E1" s="3479"/>
      <c r="F1" s="3479"/>
      <c r="G1" s="3479"/>
      <c r="H1" s="3479"/>
      <c r="I1" s="3479"/>
    </row>
    <row r="2" spans="1:9" ht="15">
      <c r="A2" s="261" t="s">
        <v>24</v>
      </c>
      <c r="B2" s="3481" t="s">
        <v>1086</v>
      </c>
      <c r="C2" s="3481"/>
      <c r="D2" s="262" t="s">
        <v>1077</v>
      </c>
      <c r="E2" s="3482">
        <v>563265</v>
      </c>
      <c r="F2" s="3483"/>
      <c r="G2" s="261" t="s">
        <v>1087</v>
      </c>
      <c r="H2" s="3481" t="s">
        <v>911</v>
      </c>
      <c r="I2" s="3481"/>
    </row>
    <row r="3" spans="1:9" ht="15">
      <c r="A3" s="263"/>
      <c r="B3" s="264"/>
      <c r="C3" s="263"/>
      <c r="D3" s="265"/>
      <c r="E3" s="265"/>
      <c r="F3" s="265"/>
      <c r="G3" s="263" t="s">
        <v>1088</v>
      </c>
      <c r="H3" s="387"/>
      <c r="I3" s="388"/>
    </row>
    <row r="4" spans="1:9" ht="15">
      <c r="A4" s="263" t="s">
        <v>1089</v>
      </c>
      <c r="B4" s="751" t="s">
        <v>1090</v>
      </c>
      <c r="C4" s="267" t="s">
        <v>1091</v>
      </c>
      <c r="D4" s="268"/>
      <c r="E4" s="685">
        <v>209000</v>
      </c>
      <c r="F4" s="266"/>
      <c r="G4" s="752">
        <v>8.5</v>
      </c>
      <c r="H4" s="389"/>
      <c r="I4" s="390"/>
    </row>
    <row r="5" spans="1:9" ht="30">
      <c r="A5" s="270" t="s">
        <v>172</v>
      </c>
      <c r="B5" s="270" t="s">
        <v>1092</v>
      </c>
      <c r="C5" s="270" t="s">
        <v>1093</v>
      </c>
      <c r="D5" s="270" t="s">
        <v>1094</v>
      </c>
      <c r="E5" s="270" t="s">
        <v>1095</v>
      </c>
      <c r="F5" s="270"/>
      <c r="G5" s="271"/>
      <c r="H5" s="271"/>
      <c r="I5" s="271"/>
    </row>
    <row r="6" spans="1:9" ht="21" customHeight="1">
      <c r="A6" s="391">
        <v>1</v>
      </c>
      <c r="B6" s="753">
        <v>43891</v>
      </c>
      <c r="C6" s="752">
        <v>9000</v>
      </c>
      <c r="D6" s="754">
        <f>E4-C6</f>
        <v>200000</v>
      </c>
      <c r="E6" s="755">
        <f>(C6+D6)*G4/1200</f>
        <v>1480.4166666666667</v>
      </c>
      <c r="F6" s="755"/>
      <c r="G6" s="260"/>
      <c r="H6" s="272" t="s">
        <v>1096</v>
      </c>
      <c r="I6" s="273" t="s">
        <v>310</v>
      </c>
    </row>
    <row r="7" spans="1:9" ht="21" customHeight="1">
      <c r="A7" s="391">
        <v>2</v>
      </c>
      <c r="B7" s="753"/>
      <c r="C7" s="752">
        <v>9000</v>
      </c>
      <c r="D7" s="754">
        <f>D6-C7</f>
        <v>191000</v>
      </c>
      <c r="E7" s="755">
        <f>(C7+D7)*G4/1200</f>
        <v>1416.6666666666667</v>
      </c>
      <c r="F7" s="755"/>
      <c r="G7" s="260"/>
      <c r="H7" s="396" t="s">
        <v>1097</v>
      </c>
      <c r="I7" s="393">
        <v>0.06</v>
      </c>
    </row>
    <row r="8" spans="1:9" ht="21" customHeight="1">
      <c r="A8" s="391">
        <v>3</v>
      </c>
      <c r="B8" s="753"/>
      <c r="C8" s="752">
        <v>9000</v>
      </c>
      <c r="D8" s="754">
        <f t="shared" ref="D8:D65" si="0">D7-C8</f>
        <v>182000</v>
      </c>
      <c r="E8" s="755">
        <f>(C8+D8)*G4/1200</f>
        <v>1352.9166666666667</v>
      </c>
      <c r="F8" s="755"/>
      <c r="G8" s="260"/>
      <c r="H8" s="394" t="s">
        <v>1098</v>
      </c>
      <c r="I8" s="393">
        <v>0.1</v>
      </c>
    </row>
    <row r="9" spans="1:9" ht="21" customHeight="1">
      <c r="A9" s="391">
        <v>4</v>
      </c>
      <c r="B9" s="753"/>
      <c r="C9" s="752">
        <v>9000</v>
      </c>
      <c r="D9" s="754">
        <f t="shared" si="0"/>
        <v>173000</v>
      </c>
      <c r="E9" s="755">
        <f>(C9+D9)*G4/1200</f>
        <v>1289.1666666666667</v>
      </c>
      <c r="F9" s="755"/>
      <c r="G9" s="260"/>
      <c r="H9" s="394" t="s">
        <v>1099</v>
      </c>
      <c r="I9" s="393">
        <v>0.12</v>
      </c>
    </row>
    <row r="10" spans="1:9" ht="21" customHeight="1">
      <c r="A10" s="391">
        <v>5</v>
      </c>
      <c r="B10" s="753"/>
      <c r="C10" s="752">
        <v>9000</v>
      </c>
      <c r="D10" s="754">
        <f t="shared" si="0"/>
        <v>164000</v>
      </c>
      <c r="E10" s="755">
        <f>(C10+D10)*G4/1200</f>
        <v>1225.4166666666667</v>
      </c>
      <c r="F10" s="755"/>
      <c r="G10" s="260"/>
      <c r="H10" s="394" t="s">
        <v>1100</v>
      </c>
      <c r="I10" s="395">
        <v>9.5000000000000001E-2</v>
      </c>
    </row>
    <row r="11" spans="1:9" ht="21" customHeight="1">
      <c r="A11" s="391">
        <v>6</v>
      </c>
      <c r="B11" s="753"/>
      <c r="C11" s="752">
        <v>9000</v>
      </c>
      <c r="D11" s="754">
        <f t="shared" si="0"/>
        <v>155000</v>
      </c>
      <c r="E11" s="755">
        <f>(C11+D11)*G4/1200</f>
        <v>1161.6666666666667</v>
      </c>
      <c r="F11" s="755"/>
      <c r="G11" s="260"/>
      <c r="H11" s="394" t="s">
        <v>1101</v>
      </c>
      <c r="I11" s="395">
        <v>8.5000000000000006E-2</v>
      </c>
    </row>
    <row r="12" spans="1:9" ht="21" customHeight="1">
      <c r="A12" s="391">
        <v>7</v>
      </c>
      <c r="B12" s="753"/>
      <c r="C12" s="752">
        <v>9000</v>
      </c>
      <c r="D12" s="754">
        <f t="shared" si="0"/>
        <v>146000</v>
      </c>
      <c r="E12" s="755">
        <f>(C12+D12)*G4/1200</f>
        <v>1097.9166666666667</v>
      </c>
      <c r="F12" s="755"/>
      <c r="G12" s="260"/>
      <c r="H12" s="274"/>
      <c r="I12" s="275"/>
    </row>
    <row r="13" spans="1:9" ht="21" customHeight="1">
      <c r="A13" s="391">
        <v>8</v>
      </c>
      <c r="B13" s="753"/>
      <c r="C13" s="752">
        <v>9000</v>
      </c>
      <c r="D13" s="754">
        <f t="shared" si="0"/>
        <v>137000</v>
      </c>
      <c r="E13" s="755">
        <f>(C13+D13)*G4/1200</f>
        <v>1034.1666666666667</v>
      </c>
      <c r="F13" s="755"/>
      <c r="G13" s="260"/>
      <c r="H13" s="276"/>
      <c r="I13" s="277"/>
    </row>
    <row r="14" spans="1:9" ht="21" customHeight="1">
      <c r="A14" s="391">
        <v>9</v>
      </c>
      <c r="B14" s="753"/>
      <c r="C14" s="752">
        <v>9000</v>
      </c>
      <c r="D14" s="754">
        <f t="shared" si="0"/>
        <v>128000</v>
      </c>
      <c r="E14" s="755">
        <f>(C14+D14)*G4/1200</f>
        <v>970.41666666666663</v>
      </c>
      <c r="F14" s="755"/>
      <c r="G14" s="260"/>
      <c r="H14" s="276"/>
      <c r="I14" s="277"/>
    </row>
    <row r="15" spans="1:9" ht="21" customHeight="1">
      <c r="A15" s="391">
        <v>10</v>
      </c>
      <c r="B15" s="753"/>
      <c r="C15" s="752">
        <v>9000</v>
      </c>
      <c r="D15" s="754">
        <f t="shared" si="0"/>
        <v>119000</v>
      </c>
      <c r="E15" s="755">
        <f>(C15+D15)*G4/1200</f>
        <v>906.66666666666663</v>
      </c>
      <c r="F15" s="755"/>
      <c r="G15" s="260"/>
      <c r="H15" s="276"/>
      <c r="I15" s="277"/>
    </row>
    <row r="16" spans="1:9" ht="21" customHeight="1">
      <c r="A16" s="391">
        <v>11</v>
      </c>
      <c r="B16" s="753"/>
      <c r="C16" s="752">
        <v>9000</v>
      </c>
      <c r="D16" s="754">
        <f t="shared" si="0"/>
        <v>110000</v>
      </c>
      <c r="E16" s="755">
        <f>(C16+D16)*G4/1200</f>
        <v>842.91666666666663</v>
      </c>
      <c r="F16" s="755"/>
      <c r="G16" s="260"/>
      <c r="H16" s="276"/>
      <c r="I16" s="278"/>
    </row>
    <row r="17" spans="1:9" ht="21" customHeight="1">
      <c r="A17" s="391">
        <v>12</v>
      </c>
      <c r="B17" s="753"/>
      <c r="C17" s="752">
        <v>9000</v>
      </c>
      <c r="D17" s="754">
        <f t="shared" si="0"/>
        <v>101000</v>
      </c>
      <c r="E17" s="755">
        <f>(C17+D17)*G4/1200</f>
        <v>779.16666666666663</v>
      </c>
      <c r="F17" s="755"/>
      <c r="G17" s="260"/>
      <c r="H17" s="276"/>
      <c r="I17" s="278"/>
    </row>
    <row r="18" spans="1:9" ht="21" customHeight="1">
      <c r="A18" s="391">
        <v>13</v>
      </c>
      <c r="B18" s="753"/>
      <c r="C18" s="752">
        <v>9000</v>
      </c>
      <c r="D18" s="754">
        <f t="shared" si="0"/>
        <v>92000</v>
      </c>
      <c r="E18" s="755">
        <f>(C18+D18)*G4/1200</f>
        <v>715.41666666666663</v>
      </c>
      <c r="F18" s="755"/>
      <c r="G18" s="260"/>
      <c r="H18" s="260"/>
      <c r="I18" s="260"/>
    </row>
    <row r="19" spans="1:9" ht="21" customHeight="1">
      <c r="A19" s="391">
        <v>14</v>
      </c>
      <c r="B19" s="753"/>
      <c r="C19" s="752">
        <v>9000</v>
      </c>
      <c r="D19" s="754">
        <f t="shared" si="0"/>
        <v>83000</v>
      </c>
      <c r="E19" s="755">
        <f>(C19+D19)*G4/1200</f>
        <v>651.66666666666663</v>
      </c>
      <c r="F19" s="755"/>
      <c r="G19" s="260"/>
      <c r="H19" s="260"/>
      <c r="I19" s="260"/>
    </row>
    <row r="20" spans="1:9" ht="21" customHeight="1">
      <c r="A20" s="391">
        <v>15</v>
      </c>
      <c r="B20" s="753"/>
      <c r="C20" s="752">
        <v>9000</v>
      </c>
      <c r="D20" s="754">
        <f t="shared" si="0"/>
        <v>74000</v>
      </c>
      <c r="E20" s="755">
        <f>(C20+D20)*G4/1200</f>
        <v>587.91666666666663</v>
      </c>
      <c r="F20" s="755"/>
      <c r="G20" s="260"/>
      <c r="H20" s="260"/>
      <c r="I20" s="260"/>
    </row>
    <row r="21" spans="1:9" ht="21" customHeight="1">
      <c r="A21" s="391">
        <v>16</v>
      </c>
      <c r="B21" s="753"/>
      <c r="C21" s="752">
        <v>9000</v>
      </c>
      <c r="D21" s="754">
        <f t="shared" si="0"/>
        <v>65000</v>
      </c>
      <c r="E21" s="755">
        <f>(C21+D21)*G4/1200</f>
        <v>524.16666666666663</v>
      </c>
      <c r="F21" s="755"/>
      <c r="G21" s="260"/>
      <c r="H21" s="260"/>
      <c r="I21" s="260"/>
    </row>
    <row r="22" spans="1:9" ht="21" customHeight="1">
      <c r="A22" s="391">
        <v>17</v>
      </c>
      <c r="B22" s="753"/>
      <c r="C22" s="752">
        <v>9000</v>
      </c>
      <c r="D22" s="754">
        <f t="shared" si="0"/>
        <v>56000</v>
      </c>
      <c r="E22" s="755">
        <f>(C22+D22)*G4/1200</f>
        <v>460.41666666666669</v>
      </c>
      <c r="F22" s="755"/>
      <c r="G22" s="260"/>
      <c r="H22" s="260"/>
      <c r="I22" s="260"/>
    </row>
    <row r="23" spans="1:9" ht="21" customHeight="1">
      <c r="A23" s="391">
        <v>18</v>
      </c>
      <c r="B23" s="753"/>
      <c r="C23" s="752">
        <v>9000</v>
      </c>
      <c r="D23" s="754">
        <f t="shared" si="0"/>
        <v>47000</v>
      </c>
      <c r="E23" s="755">
        <f>(C23+D23)*G4/1200</f>
        <v>396.66666666666669</v>
      </c>
      <c r="F23" s="755"/>
      <c r="G23" s="260"/>
      <c r="H23" s="260"/>
      <c r="I23" s="260"/>
    </row>
    <row r="24" spans="1:9" ht="21" customHeight="1">
      <c r="A24" s="391">
        <v>19</v>
      </c>
      <c r="B24" s="753"/>
      <c r="C24" s="752">
        <v>9000</v>
      </c>
      <c r="D24" s="754">
        <f t="shared" si="0"/>
        <v>38000</v>
      </c>
      <c r="E24" s="755">
        <f>(C24+D24)*G4/1200</f>
        <v>332.91666666666669</v>
      </c>
      <c r="F24" s="755"/>
      <c r="G24" s="260"/>
      <c r="H24" s="260"/>
      <c r="I24" s="260"/>
    </row>
    <row r="25" spans="1:9" ht="21" customHeight="1">
      <c r="A25" s="391">
        <v>20</v>
      </c>
      <c r="B25" s="753"/>
      <c r="C25" s="752">
        <v>9000</v>
      </c>
      <c r="D25" s="754">
        <f t="shared" si="0"/>
        <v>29000</v>
      </c>
      <c r="E25" s="755">
        <f>(C25+D25)*G4/1200</f>
        <v>269.16666666666669</v>
      </c>
      <c r="F25" s="755"/>
      <c r="G25" s="260"/>
      <c r="H25" s="260"/>
      <c r="I25" s="260"/>
    </row>
    <row r="26" spans="1:9" ht="21" customHeight="1">
      <c r="A26" s="391">
        <v>21</v>
      </c>
      <c r="B26" s="753"/>
      <c r="C26" s="752">
        <v>9000</v>
      </c>
      <c r="D26" s="754">
        <f t="shared" si="0"/>
        <v>20000</v>
      </c>
      <c r="E26" s="755">
        <f>(C26+D26)*G4/1200</f>
        <v>205.41666666666666</v>
      </c>
      <c r="F26" s="755"/>
      <c r="G26" s="260"/>
      <c r="H26" s="260"/>
      <c r="I26" s="260"/>
    </row>
    <row r="27" spans="1:9" ht="21" customHeight="1">
      <c r="A27" s="391">
        <v>22</v>
      </c>
      <c r="B27" s="753"/>
      <c r="C27" s="752">
        <v>9000</v>
      </c>
      <c r="D27" s="754">
        <f t="shared" si="0"/>
        <v>11000</v>
      </c>
      <c r="E27" s="755">
        <f>(C27+D27)*G4/1200</f>
        <v>141.66666666666666</v>
      </c>
      <c r="F27" s="755"/>
      <c r="G27" s="260"/>
      <c r="H27" s="260"/>
      <c r="I27" s="260"/>
    </row>
    <row r="28" spans="1:9" ht="21" customHeight="1">
      <c r="A28" s="391">
        <v>23</v>
      </c>
      <c r="B28" s="753"/>
      <c r="C28" s="752">
        <v>9000</v>
      </c>
      <c r="D28" s="754">
        <f t="shared" si="0"/>
        <v>2000</v>
      </c>
      <c r="E28" s="755">
        <f>(C28+D28)*G4/1200</f>
        <v>77.916666666666671</v>
      </c>
      <c r="F28" s="755"/>
      <c r="G28" s="260"/>
      <c r="H28" s="260"/>
      <c r="I28" s="260"/>
    </row>
    <row r="29" spans="1:9" ht="21" customHeight="1">
      <c r="A29" s="391">
        <v>24</v>
      </c>
      <c r="B29" s="753"/>
      <c r="C29" s="752">
        <v>2000</v>
      </c>
      <c r="D29" s="754">
        <f t="shared" si="0"/>
        <v>0</v>
      </c>
      <c r="E29" s="755">
        <f>(C29+D29)*G4/1200</f>
        <v>14.166666666666666</v>
      </c>
      <c r="F29" s="755"/>
      <c r="G29" s="260"/>
      <c r="H29" s="260"/>
      <c r="I29" s="260"/>
    </row>
    <row r="30" spans="1:9" ht="21" customHeight="1">
      <c r="A30" s="391">
        <v>25</v>
      </c>
      <c r="B30" s="753"/>
      <c r="C30" s="752">
        <v>0</v>
      </c>
      <c r="D30" s="754">
        <f t="shared" si="0"/>
        <v>0</v>
      </c>
      <c r="E30" s="755">
        <f>(C30+D30)*G4/1200</f>
        <v>0</v>
      </c>
      <c r="F30" s="755"/>
      <c r="G30" s="260"/>
      <c r="H30" s="260"/>
      <c r="I30" s="260"/>
    </row>
    <row r="31" spans="1:9" ht="21" customHeight="1">
      <c r="A31" s="391">
        <v>26</v>
      </c>
      <c r="B31" s="753"/>
      <c r="C31" s="752">
        <v>0</v>
      </c>
      <c r="D31" s="754">
        <f t="shared" si="0"/>
        <v>0</v>
      </c>
      <c r="E31" s="755">
        <f>(C31+D31)*G4/1200</f>
        <v>0</v>
      </c>
      <c r="F31" s="755"/>
      <c r="G31" s="260"/>
      <c r="H31" s="260"/>
      <c r="I31" s="260"/>
    </row>
    <row r="32" spans="1:9" ht="21" customHeight="1">
      <c r="A32" s="391">
        <v>27</v>
      </c>
      <c r="B32" s="753"/>
      <c r="C32" s="752">
        <v>0</v>
      </c>
      <c r="D32" s="754">
        <f t="shared" si="0"/>
        <v>0</v>
      </c>
      <c r="E32" s="755">
        <f>(C32+D32)*G4/1200</f>
        <v>0</v>
      </c>
      <c r="F32" s="755"/>
      <c r="G32" s="260"/>
      <c r="H32" s="260"/>
      <c r="I32" s="260"/>
    </row>
    <row r="33" spans="1:9" ht="21" customHeight="1">
      <c r="A33" s="391">
        <v>28</v>
      </c>
      <c r="B33" s="753"/>
      <c r="C33" s="752">
        <v>0</v>
      </c>
      <c r="D33" s="754">
        <f t="shared" si="0"/>
        <v>0</v>
      </c>
      <c r="E33" s="755">
        <f>(C33+D33)*G4/1200</f>
        <v>0</v>
      </c>
      <c r="F33" s="755"/>
      <c r="G33" s="260"/>
      <c r="H33" s="260"/>
      <c r="I33" s="260"/>
    </row>
    <row r="34" spans="1:9" ht="21" customHeight="1">
      <c r="A34" s="391">
        <v>29</v>
      </c>
      <c r="B34" s="753"/>
      <c r="C34" s="752">
        <v>0</v>
      </c>
      <c r="D34" s="754">
        <f t="shared" si="0"/>
        <v>0</v>
      </c>
      <c r="E34" s="755">
        <f>(C34+D34)*G4/1200</f>
        <v>0</v>
      </c>
      <c r="F34" s="755"/>
      <c r="G34" s="260"/>
      <c r="H34" s="260"/>
      <c r="I34" s="260"/>
    </row>
    <row r="35" spans="1:9" ht="21" customHeight="1">
      <c r="A35" s="391">
        <v>30</v>
      </c>
      <c r="B35" s="753"/>
      <c r="C35" s="752">
        <v>0</v>
      </c>
      <c r="D35" s="754">
        <f t="shared" si="0"/>
        <v>0</v>
      </c>
      <c r="E35" s="755">
        <f>(C35+D35)*G4/1200</f>
        <v>0</v>
      </c>
      <c r="F35" s="755"/>
      <c r="G35" s="260"/>
      <c r="H35" s="260"/>
      <c r="I35" s="260"/>
    </row>
    <row r="36" spans="1:9" ht="21" customHeight="1">
      <c r="A36" s="391">
        <v>31</v>
      </c>
      <c r="B36" s="753"/>
      <c r="C36" s="752">
        <v>0</v>
      </c>
      <c r="D36" s="754">
        <f t="shared" si="0"/>
        <v>0</v>
      </c>
      <c r="E36" s="755">
        <f>(C36+D36)*G4/1200</f>
        <v>0</v>
      </c>
      <c r="F36" s="755"/>
      <c r="G36" s="260"/>
      <c r="H36" s="260"/>
      <c r="I36" s="260"/>
    </row>
    <row r="37" spans="1:9" ht="21" customHeight="1">
      <c r="A37" s="391">
        <v>32</v>
      </c>
      <c r="B37" s="753"/>
      <c r="C37" s="752">
        <v>0</v>
      </c>
      <c r="D37" s="754">
        <f t="shared" si="0"/>
        <v>0</v>
      </c>
      <c r="E37" s="755">
        <f>(C37+D37)*G4/1200</f>
        <v>0</v>
      </c>
      <c r="F37" s="755"/>
      <c r="G37" s="260"/>
      <c r="H37" s="260"/>
      <c r="I37" s="260"/>
    </row>
    <row r="38" spans="1:9" ht="21" customHeight="1">
      <c r="A38" s="391">
        <v>33</v>
      </c>
      <c r="B38" s="753"/>
      <c r="C38" s="752">
        <v>0</v>
      </c>
      <c r="D38" s="754">
        <f t="shared" si="0"/>
        <v>0</v>
      </c>
      <c r="E38" s="755">
        <f>(C38+D38)*G4/1200</f>
        <v>0</v>
      </c>
      <c r="F38" s="755"/>
      <c r="G38" s="260"/>
      <c r="H38" s="260"/>
      <c r="I38" s="260"/>
    </row>
    <row r="39" spans="1:9" ht="21" customHeight="1">
      <c r="A39" s="391">
        <v>34</v>
      </c>
      <c r="B39" s="753"/>
      <c r="C39" s="752">
        <v>0</v>
      </c>
      <c r="D39" s="754">
        <f t="shared" si="0"/>
        <v>0</v>
      </c>
      <c r="E39" s="755">
        <f>(C39+D39)*G4/1200</f>
        <v>0</v>
      </c>
      <c r="F39" s="755"/>
      <c r="G39" s="260"/>
      <c r="H39" s="260"/>
      <c r="I39" s="260"/>
    </row>
    <row r="40" spans="1:9" ht="21" customHeight="1">
      <c r="A40" s="391">
        <v>35</v>
      </c>
      <c r="B40" s="753"/>
      <c r="C40" s="752">
        <v>0</v>
      </c>
      <c r="D40" s="754">
        <f t="shared" si="0"/>
        <v>0</v>
      </c>
      <c r="E40" s="755">
        <f>(C40+D40)*G4/1200</f>
        <v>0</v>
      </c>
      <c r="F40" s="755"/>
      <c r="G40" s="260"/>
      <c r="H40" s="260"/>
      <c r="I40" s="260"/>
    </row>
    <row r="41" spans="1:9" ht="21" customHeight="1">
      <c r="A41" s="391">
        <v>36</v>
      </c>
      <c r="B41" s="753"/>
      <c r="C41" s="752">
        <v>0</v>
      </c>
      <c r="D41" s="754">
        <f t="shared" si="0"/>
        <v>0</v>
      </c>
      <c r="E41" s="755">
        <f>(C41+D41)*G4/1200</f>
        <v>0</v>
      </c>
      <c r="F41" s="755"/>
      <c r="G41" s="260"/>
      <c r="H41" s="260"/>
      <c r="I41" s="260"/>
    </row>
    <row r="42" spans="1:9" ht="21" customHeight="1">
      <c r="A42" s="391">
        <v>37</v>
      </c>
      <c r="B42" s="753"/>
      <c r="C42" s="752">
        <v>0</v>
      </c>
      <c r="D42" s="754">
        <f t="shared" si="0"/>
        <v>0</v>
      </c>
      <c r="E42" s="755">
        <f>(C42+D42)*G4/1200</f>
        <v>0</v>
      </c>
      <c r="F42" s="755"/>
      <c r="G42" s="260"/>
      <c r="H42" s="260"/>
      <c r="I42" s="260"/>
    </row>
    <row r="43" spans="1:9" ht="21" customHeight="1">
      <c r="A43" s="391">
        <v>38</v>
      </c>
      <c r="B43" s="753"/>
      <c r="C43" s="752">
        <v>0</v>
      </c>
      <c r="D43" s="754">
        <f t="shared" si="0"/>
        <v>0</v>
      </c>
      <c r="E43" s="755">
        <f>(C43+D43)*G4/1200</f>
        <v>0</v>
      </c>
      <c r="F43" s="755"/>
      <c r="G43" s="260"/>
      <c r="H43" s="260"/>
      <c r="I43" s="260"/>
    </row>
    <row r="44" spans="1:9" ht="21" customHeight="1">
      <c r="A44" s="391">
        <v>39</v>
      </c>
      <c r="B44" s="753"/>
      <c r="C44" s="752">
        <v>0</v>
      </c>
      <c r="D44" s="754">
        <f t="shared" si="0"/>
        <v>0</v>
      </c>
      <c r="E44" s="755">
        <f>(C44+D44)*G4/1200</f>
        <v>0</v>
      </c>
      <c r="F44" s="755"/>
      <c r="G44" s="260"/>
      <c r="H44" s="260"/>
      <c r="I44" s="260"/>
    </row>
    <row r="45" spans="1:9" ht="21" customHeight="1">
      <c r="A45" s="391">
        <v>40</v>
      </c>
      <c r="B45" s="753"/>
      <c r="C45" s="752">
        <v>0</v>
      </c>
      <c r="D45" s="754">
        <f t="shared" si="0"/>
        <v>0</v>
      </c>
      <c r="E45" s="755">
        <f>(C45+D45)*G4/1200</f>
        <v>0</v>
      </c>
      <c r="F45" s="755"/>
      <c r="G45" s="260"/>
      <c r="H45" s="260"/>
      <c r="I45" s="260"/>
    </row>
    <row r="46" spans="1:9" ht="21" customHeight="1">
      <c r="A46" s="391">
        <v>41</v>
      </c>
      <c r="B46" s="753"/>
      <c r="C46" s="752">
        <v>0</v>
      </c>
      <c r="D46" s="754">
        <f t="shared" si="0"/>
        <v>0</v>
      </c>
      <c r="E46" s="755">
        <f>(C46+D46)*G4/1200</f>
        <v>0</v>
      </c>
      <c r="F46" s="755"/>
      <c r="G46" s="260"/>
      <c r="H46" s="260"/>
      <c r="I46" s="260"/>
    </row>
    <row r="47" spans="1:9" ht="21" customHeight="1">
      <c r="A47" s="391">
        <v>42</v>
      </c>
      <c r="B47" s="753"/>
      <c r="C47" s="752">
        <v>0</v>
      </c>
      <c r="D47" s="754">
        <f t="shared" si="0"/>
        <v>0</v>
      </c>
      <c r="E47" s="755">
        <f>(C47+D47)*G4/1200</f>
        <v>0</v>
      </c>
      <c r="F47" s="755"/>
      <c r="G47" s="260"/>
      <c r="H47" s="260"/>
      <c r="I47" s="260"/>
    </row>
    <row r="48" spans="1:9" ht="21" customHeight="1">
      <c r="A48" s="391">
        <v>43</v>
      </c>
      <c r="B48" s="753"/>
      <c r="C48" s="752">
        <v>0</v>
      </c>
      <c r="D48" s="754">
        <f t="shared" si="0"/>
        <v>0</v>
      </c>
      <c r="E48" s="755">
        <f>(C48+D48)*G4/1200</f>
        <v>0</v>
      </c>
      <c r="F48" s="755"/>
      <c r="G48" s="260"/>
      <c r="H48" s="260"/>
      <c r="I48" s="260"/>
    </row>
    <row r="49" spans="1:9" ht="21" customHeight="1">
      <c r="A49" s="391">
        <v>44</v>
      </c>
      <c r="B49" s="753"/>
      <c r="C49" s="752">
        <v>0</v>
      </c>
      <c r="D49" s="754">
        <f t="shared" si="0"/>
        <v>0</v>
      </c>
      <c r="E49" s="755">
        <f>(C49+D49)*G4/1200</f>
        <v>0</v>
      </c>
      <c r="F49" s="755"/>
      <c r="G49" s="260"/>
      <c r="H49" s="260"/>
      <c r="I49" s="260"/>
    </row>
    <row r="50" spans="1:9" ht="21" customHeight="1">
      <c r="A50" s="391">
        <v>45</v>
      </c>
      <c r="B50" s="753"/>
      <c r="C50" s="752">
        <v>0</v>
      </c>
      <c r="D50" s="754">
        <f t="shared" si="0"/>
        <v>0</v>
      </c>
      <c r="E50" s="755">
        <f>(C50+D50)*G4/1200</f>
        <v>0</v>
      </c>
      <c r="F50" s="755"/>
      <c r="G50" s="260"/>
      <c r="H50" s="260"/>
      <c r="I50" s="260"/>
    </row>
    <row r="51" spans="1:9" ht="21" customHeight="1">
      <c r="A51" s="391">
        <v>46</v>
      </c>
      <c r="B51" s="753"/>
      <c r="C51" s="752">
        <v>0</v>
      </c>
      <c r="D51" s="754">
        <f t="shared" si="0"/>
        <v>0</v>
      </c>
      <c r="E51" s="755">
        <f>(C51+D51)*G4/1200</f>
        <v>0</v>
      </c>
      <c r="F51" s="755"/>
      <c r="G51" s="260"/>
      <c r="H51" s="260"/>
      <c r="I51" s="260"/>
    </row>
    <row r="52" spans="1:9" ht="21" customHeight="1">
      <c r="A52" s="391">
        <v>47</v>
      </c>
      <c r="B52" s="753"/>
      <c r="C52" s="752">
        <v>0</v>
      </c>
      <c r="D52" s="754">
        <f t="shared" si="0"/>
        <v>0</v>
      </c>
      <c r="E52" s="755">
        <f>(C52+D52)*G4/1200</f>
        <v>0</v>
      </c>
      <c r="F52" s="755"/>
      <c r="G52" s="260"/>
      <c r="H52" s="260"/>
      <c r="I52" s="260"/>
    </row>
    <row r="53" spans="1:9" ht="21" customHeight="1">
      <c r="A53" s="391">
        <v>48</v>
      </c>
      <c r="B53" s="753"/>
      <c r="C53" s="752">
        <v>0</v>
      </c>
      <c r="D53" s="754">
        <f t="shared" si="0"/>
        <v>0</v>
      </c>
      <c r="E53" s="755">
        <f>(C53+D53)*G4/1200</f>
        <v>0</v>
      </c>
      <c r="F53" s="755"/>
      <c r="G53" s="260"/>
      <c r="H53" s="260"/>
      <c r="I53" s="260"/>
    </row>
    <row r="54" spans="1:9" ht="21" customHeight="1">
      <c r="A54" s="391">
        <v>49</v>
      </c>
      <c r="B54" s="753"/>
      <c r="C54" s="752">
        <v>0</v>
      </c>
      <c r="D54" s="754">
        <f t="shared" si="0"/>
        <v>0</v>
      </c>
      <c r="E54" s="755">
        <f>(C54+D54)*G4/1200</f>
        <v>0</v>
      </c>
      <c r="F54" s="755"/>
      <c r="G54" s="260"/>
      <c r="H54" s="260"/>
      <c r="I54" s="260"/>
    </row>
    <row r="55" spans="1:9" ht="21" customHeight="1">
      <c r="A55" s="391">
        <v>50</v>
      </c>
      <c r="B55" s="753"/>
      <c r="C55" s="752">
        <v>0</v>
      </c>
      <c r="D55" s="754">
        <f t="shared" si="0"/>
        <v>0</v>
      </c>
      <c r="E55" s="755">
        <f>(C55+D55)*G4/1200</f>
        <v>0</v>
      </c>
      <c r="F55" s="755"/>
      <c r="G55" s="260"/>
      <c r="H55" s="260"/>
      <c r="I55" s="260"/>
    </row>
    <row r="56" spans="1:9" ht="21" customHeight="1">
      <c r="A56" s="391">
        <v>51</v>
      </c>
      <c r="B56" s="753"/>
      <c r="C56" s="752">
        <v>0</v>
      </c>
      <c r="D56" s="754">
        <f t="shared" si="0"/>
        <v>0</v>
      </c>
      <c r="E56" s="755">
        <f>(C56+D56)*G4/1200</f>
        <v>0</v>
      </c>
      <c r="F56" s="755"/>
      <c r="G56" s="260"/>
      <c r="H56" s="260"/>
      <c r="I56" s="260"/>
    </row>
    <row r="57" spans="1:9" ht="21" customHeight="1">
      <c r="A57" s="391">
        <v>52</v>
      </c>
      <c r="B57" s="753"/>
      <c r="C57" s="752">
        <v>0</v>
      </c>
      <c r="D57" s="754">
        <f t="shared" si="0"/>
        <v>0</v>
      </c>
      <c r="E57" s="755">
        <f>(C57+D57)*G4/1200</f>
        <v>0</v>
      </c>
      <c r="F57" s="755"/>
      <c r="G57" s="260"/>
      <c r="H57" s="260"/>
      <c r="I57" s="260"/>
    </row>
    <row r="58" spans="1:9" ht="21" customHeight="1">
      <c r="A58" s="391">
        <v>53</v>
      </c>
      <c r="B58" s="753"/>
      <c r="C58" s="752">
        <v>0</v>
      </c>
      <c r="D58" s="754">
        <f t="shared" si="0"/>
        <v>0</v>
      </c>
      <c r="E58" s="755">
        <f>(C58+D58)*G4/1200</f>
        <v>0</v>
      </c>
      <c r="F58" s="755"/>
      <c r="G58" s="260"/>
      <c r="H58" s="260"/>
      <c r="I58" s="260"/>
    </row>
    <row r="59" spans="1:9" ht="21" customHeight="1">
      <c r="A59" s="391">
        <v>54</v>
      </c>
      <c r="B59" s="753"/>
      <c r="C59" s="752">
        <v>0</v>
      </c>
      <c r="D59" s="754">
        <f t="shared" si="0"/>
        <v>0</v>
      </c>
      <c r="E59" s="755">
        <f>(C59+D59)*G4/1200</f>
        <v>0</v>
      </c>
      <c r="F59" s="755"/>
      <c r="G59" s="260"/>
      <c r="H59" s="260"/>
      <c r="I59" s="260"/>
    </row>
    <row r="60" spans="1:9" ht="21" customHeight="1">
      <c r="A60" s="391">
        <v>55</v>
      </c>
      <c r="B60" s="753"/>
      <c r="C60" s="752">
        <v>0</v>
      </c>
      <c r="D60" s="754">
        <f t="shared" si="0"/>
        <v>0</v>
      </c>
      <c r="E60" s="755">
        <f>(C60+D60)*G4/1200</f>
        <v>0</v>
      </c>
      <c r="F60" s="755"/>
      <c r="G60" s="260"/>
      <c r="H60" s="260"/>
      <c r="I60" s="260"/>
    </row>
    <row r="61" spans="1:9" ht="21" customHeight="1">
      <c r="A61" s="391">
        <v>56</v>
      </c>
      <c r="B61" s="753"/>
      <c r="C61" s="752">
        <v>0</v>
      </c>
      <c r="D61" s="754">
        <f t="shared" si="0"/>
        <v>0</v>
      </c>
      <c r="E61" s="755">
        <f>(C61+D61)*G4/1200</f>
        <v>0</v>
      </c>
      <c r="F61" s="755"/>
      <c r="G61" s="260"/>
      <c r="H61" s="260"/>
      <c r="I61" s="260"/>
    </row>
    <row r="62" spans="1:9" ht="21" customHeight="1">
      <c r="A62" s="391">
        <v>57</v>
      </c>
      <c r="B62" s="753"/>
      <c r="C62" s="752">
        <v>0</v>
      </c>
      <c r="D62" s="754">
        <f t="shared" si="0"/>
        <v>0</v>
      </c>
      <c r="E62" s="755">
        <f>(C62+D62)*G4/1200</f>
        <v>0</v>
      </c>
      <c r="F62" s="755"/>
      <c r="G62" s="260"/>
      <c r="H62" s="260"/>
      <c r="I62" s="260"/>
    </row>
    <row r="63" spans="1:9" ht="21" customHeight="1">
      <c r="A63" s="391">
        <v>58</v>
      </c>
      <c r="B63" s="753"/>
      <c r="C63" s="752">
        <v>0</v>
      </c>
      <c r="D63" s="754">
        <f t="shared" si="0"/>
        <v>0</v>
      </c>
      <c r="E63" s="755">
        <f>(C63+D63)*G4/1200</f>
        <v>0</v>
      </c>
      <c r="F63" s="755"/>
      <c r="G63" s="260"/>
      <c r="H63" s="260"/>
      <c r="I63" s="260"/>
    </row>
    <row r="64" spans="1:9" ht="21" customHeight="1">
      <c r="A64" s="391">
        <v>59</v>
      </c>
      <c r="B64" s="753"/>
      <c r="C64" s="752">
        <v>0</v>
      </c>
      <c r="D64" s="754">
        <f t="shared" si="0"/>
        <v>0</v>
      </c>
      <c r="E64" s="755">
        <f>(C64+D64)*G4/1200</f>
        <v>0</v>
      </c>
      <c r="F64" s="755"/>
      <c r="G64" s="260"/>
      <c r="H64" s="260"/>
      <c r="I64" s="260"/>
    </row>
    <row r="65" spans="1:9" ht="21" customHeight="1">
      <c r="A65" s="391">
        <v>60</v>
      </c>
      <c r="B65" s="753"/>
      <c r="C65" s="752">
        <v>0</v>
      </c>
      <c r="D65" s="754">
        <f t="shared" si="0"/>
        <v>0</v>
      </c>
      <c r="E65" s="755">
        <f>(C65+D65)*G4/1200</f>
        <v>0</v>
      </c>
      <c r="F65" s="755"/>
      <c r="G65" s="260"/>
      <c r="H65" s="260"/>
      <c r="I65" s="260"/>
    </row>
    <row r="66" spans="1:9" ht="21" customHeight="1">
      <c r="A66" s="3484" t="s">
        <v>1102</v>
      </c>
      <c r="B66" s="3484"/>
      <c r="C66" s="392"/>
      <c r="D66" s="756"/>
      <c r="E66" s="757">
        <f>SUM(E6:E65)</f>
        <v>17935.000000000004</v>
      </c>
      <c r="F66" s="757"/>
      <c r="G66" s="260"/>
      <c r="H66" s="260"/>
      <c r="I66" s="279"/>
    </row>
    <row r="67" spans="1:9" ht="21" customHeight="1">
      <c r="A67" s="269"/>
      <c r="B67" s="269"/>
      <c r="C67" s="269"/>
      <c r="D67" s="269"/>
      <c r="E67" s="269"/>
      <c r="F67" s="269"/>
      <c r="G67" s="269"/>
      <c r="H67" s="269"/>
      <c r="I67" s="269"/>
    </row>
    <row r="68" spans="1:9" ht="21" customHeight="1">
      <c r="A68" s="260"/>
      <c r="B68" s="260"/>
      <c r="C68" s="260"/>
      <c r="D68" s="260"/>
      <c r="E68" s="260"/>
      <c r="F68" s="260"/>
      <c r="G68" s="260"/>
      <c r="H68" s="260"/>
      <c r="I68" s="260"/>
    </row>
    <row r="69" spans="1:9" ht="21" customHeight="1">
      <c r="A69" s="260"/>
      <c r="B69" s="260"/>
      <c r="C69" s="260"/>
      <c r="D69" s="260"/>
      <c r="E69" s="260"/>
      <c r="F69" s="260"/>
      <c r="G69" s="260"/>
      <c r="H69" s="260"/>
      <c r="I69" s="260"/>
    </row>
    <row r="70" spans="1:9" ht="269.25" customHeight="1">
      <c r="A70" s="3480" t="s">
        <v>1532</v>
      </c>
      <c r="B70" s="3480"/>
      <c r="C70" s="3480"/>
      <c r="D70" s="3480"/>
      <c r="E70" s="3480"/>
      <c r="F70" s="3480"/>
      <c r="G70" s="3480"/>
      <c r="H70" s="3480"/>
      <c r="I70" s="3480"/>
    </row>
  </sheetData>
  <sheetProtection password="A581" sheet="1" objects="1" scenarios="1" selectLockedCells="1"/>
  <mergeCells count="6">
    <mergeCell ref="A1:I1"/>
    <mergeCell ref="A70:I70"/>
    <mergeCell ref="B2:C2"/>
    <mergeCell ref="E2:F2"/>
    <mergeCell ref="H2:I2"/>
    <mergeCell ref="A66:B6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44.xml><?xml version="1.0" encoding="utf-8"?>
<worksheet xmlns="http://schemas.openxmlformats.org/spreadsheetml/2006/main" xmlns:r="http://schemas.openxmlformats.org/officeDocument/2006/relationships">
  <sheetPr>
    <tabColor rgb="FF00B050"/>
  </sheetPr>
  <dimension ref="A1:I49"/>
  <sheetViews>
    <sheetView workbookViewId="0">
      <selection sqref="A1:I1"/>
    </sheetView>
  </sheetViews>
  <sheetFormatPr defaultRowHeight="12.75"/>
  <cols>
    <col min="1" max="1" width="9.140625" customWidth="1"/>
    <col min="2" max="2" width="10.7109375" bestFit="1" customWidth="1"/>
    <col min="3" max="3" width="9.7109375" customWidth="1"/>
    <col min="4" max="4" width="10.7109375" customWidth="1"/>
    <col min="9" max="9" width="10.7109375" customWidth="1"/>
  </cols>
  <sheetData>
    <row r="1" spans="1:9" ht="15">
      <c r="A1" s="3514" t="s">
        <v>52</v>
      </c>
      <c r="B1" s="3514"/>
      <c r="C1" s="3514"/>
      <c r="D1" s="3514"/>
      <c r="E1" s="3514"/>
      <c r="F1" s="3514"/>
      <c r="G1" s="3514"/>
      <c r="H1" s="3514"/>
      <c r="I1" s="3514"/>
    </row>
    <row r="2" spans="1:9" ht="15">
      <c r="A2" s="3514" t="s">
        <v>1864</v>
      </c>
      <c r="B2" s="3514"/>
      <c r="C2" s="3514"/>
      <c r="D2" s="3514"/>
      <c r="E2" s="3514"/>
      <c r="F2" s="3514"/>
      <c r="G2" s="3514"/>
      <c r="H2" s="3514"/>
      <c r="I2" s="3514"/>
    </row>
    <row r="3" spans="1:9" ht="15">
      <c r="A3" s="3514" t="s">
        <v>1865</v>
      </c>
      <c r="B3" s="3514"/>
      <c r="C3" s="3514"/>
      <c r="D3" s="3514"/>
      <c r="E3" s="3514"/>
      <c r="F3" s="3514"/>
      <c r="G3" s="3514"/>
      <c r="H3" s="3514"/>
      <c r="I3" s="3514"/>
    </row>
    <row r="4" spans="1:9" ht="15">
      <c r="A4" s="3515" t="s">
        <v>1866</v>
      </c>
      <c r="B4" s="3515"/>
      <c r="C4" s="3515"/>
      <c r="D4" s="3515"/>
      <c r="E4" s="3515"/>
      <c r="F4" s="3515"/>
      <c r="G4" s="3515"/>
      <c r="H4" s="3515"/>
      <c r="I4" s="3515"/>
    </row>
    <row r="5" spans="1:9" ht="15">
      <c r="A5" s="3515" t="s">
        <v>1867</v>
      </c>
      <c r="B5" s="3515"/>
      <c r="C5" s="3515"/>
      <c r="D5" s="3515"/>
      <c r="E5" s="3515"/>
      <c r="F5" s="3515"/>
      <c r="G5" s="3515"/>
      <c r="H5" s="3515"/>
      <c r="I5" s="3515"/>
    </row>
    <row r="6" spans="1:9">
      <c r="A6" s="3489" t="s">
        <v>1868</v>
      </c>
      <c r="B6" s="3489"/>
      <c r="C6" s="3489"/>
      <c r="D6" s="3489"/>
      <c r="E6" s="3489"/>
      <c r="F6" s="3489"/>
      <c r="G6" s="3489"/>
      <c r="H6" s="3489"/>
      <c r="I6" s="3489"/>
    </row>
    <row r="7" spans="1:9" ht="15">
      <c r="A7" s="3516" t="s">
        <v>1869</v>
      </c>
      <c r="B7" s="3516"/>
      <c r="C7" s="3516"/>
      <c r="D7" s="3516"/>
      <c r="E7" s="3517" t="s">
        <v>1870</v>
      </c>
      <c r="F7" s="3517"/>
      <c r="G7" s="3517"/>
      <c r="H7" s="3518">
        <v>43840</v>
      </c>
      <c r="I7" s="3518"/>
    </row>
    <row r="8" spans="1:9">
      <c r="A8" s="519"/>
      <c r="B8" s="519"/>
      <c r="C8" s="519"/>
      <c r="D8" s="519"/>
      <c r="E8" s="519"/>
      <c r="F8" s="519"/>
      <c r="G8" s="519"/>
      <c r="H8" s="519"/>
      <c r="I8" s="519"/>
    </row>
    <row r="9" spans="1:9">
      <c r="A9" s="3519" t="s">
        <v>1871</v>
      </c>
      <c r="B9" s="3519"/>
      <c r="C9" s="3519"/>
      <c r="D9" s="3519"/>
      <c r="E9" s="3520" t="str">
        <f>MASTER!C1</f>
        <v>ftyk f'k{kk vf/kdkjh</v>
      </c>
      <c r="F9" s="3520"/>
      <c r="G9" s="3520"/>
      <c r="H9" s="3520"/>
      <c r="I9" s="3520"/>
    </row>
    <row r="10" spans="1:9" ht="15">
      <c r="A10" s="520" t="s">
        <v>1872</v>
      </c>
      <c r="B10" s="758">
        <v>43840</v>
      </c>
      <c r="C10" s="3512" t="s">
        <v>1873</v>
      </c>
      <c r="D10" s="3512"/>
      <c r="E10" s="3513" t="s">
        <v>1874</v>
      </c>
      <c r="F10" s="3513"/>
      <c r="G10" s="3513"/>
      <c r="H10" s="520"/>
      <c r="I10" s="520"/>
    </row>
    <row r="11" spans="1:9">
      <c r="A11" s="519"/>
      <c r="B11" s="519"/>
      <c r="C11" s="519"/>
      <c r="D11" s="519"/>
      <c r="E11" s="519"/>
      <c r="F11" s="519"/>
      <c r="G11" s="519"/>
      <c r="H11" s="519"/>
      <c r="I11" s="519"/>
    </row>
    <row r="12" spans="1:9">
      <c r="A12" s="3489" t="s">
        <v>1875</v>
      </c>
      <c r="B12" s="3489"/>
      <c r="C12" s="3489"/>
      <c r="D12" s="3489"/>
      <c r="E12" s="519"/>
      <c r="F12" s="3489" t="s">
        <v>1876</v>
      </c>
      <c r="G12" s="3489"/>
      <c r="H12" s="3489"/>
      <c r="I12" s="3489"/>
    </row>
    <row r="13" spans="1:9" ht="15">
      <c r="A13" s="3510" t="s">
        <v>2631</v>
      </c>
      <c r="B13" s="3510"/>
      <c r="C13" s="3510"/>
      <c r="D13" s="3510"/>
      <c r="E13" s="519"/>
      <c r="F13" s="3511" t="s">
        <v>2632</v>
      </c>
      <c r="G13" s="3511"/>
      <c r="H13" s="3511"/>
      <c r="I13" s="3511"/>
    </row>
    <row r="14" spans="1:9" ht="15">
      <c r="A14" s="3510" t="s">
        <v>1877</v>
      </c>
      <c r="B14" s="3510"/>
      <c r="C14" s="3510"/>
      <c r="D14" s="3510"/>
      <c r="E14" s="519"/>
      <c r="F14" s="3511" t="s">
        <v>1877</v>
      </c>
      <c r="G14" s="3511"/>
      <c r="H14" s="3511"/>
      <c r="I14" s="3511"/>
    </row>
    <row r="15" spans="1:9">
      <c r="A15" s="521"/>
      <c r="B15" s="521"/>
      <c r="C15" s="521"/>
      <c r="D15" s="521"/>
      <c r="E15" s="519"/>
      <c r="F15" s="522"/>
      <c r="G15" s="522"/>
      <c r="H15" s="522"/>
      <c r="I15" s="519"/>
    </row>
    <row r="16" spans="1:9">
      <c r="A16" s="3505" t="s">
        <v>1878</v>
      </c>
      <c r="B16" s="3505"/>
      <c r="C16" s="3505"/>
      <c r="D16" s="3505"/>
      <c r="E16" s="3505"/>
      <c r="F16" s="3505"/>
      <c r="G16" s="3505"/>
      <c r="H16" s="3505"/>
      <c r="I16" s="523"/>
    </row>
    <row r="17" spans="1:9">
      <c r="A17" s="3487" t="s">
        <v>1879</v>
      </c>
      <c r="B17" s="3487"/>
      <c r="C17" s="3487"/>
      <c r="D17" s="3487"/>
      <c r="E17" s="3487"/>
      <c r="F17" s="3487"/>
      <c r="G17" s="3487"/>
      <c r="H17" s="3487"/>
      <c r="I17" s="520"/>
    </row>
    <row r="18" spans="1:9">
      <c r="A18" s="3506" t="s">
        <v>1880</v>
      </c>
      <c r="B18" s="3506"/>
      <c r="C18" s="3506"/>
      <c r="D18" s="3506"/>
      <c r="E18" s="3506"/>
      <c r="F18" s="3506"/>
      <c r="G18" s="3506"/>
      <c r="H18" s="3506"/>
      <c r="I18" s="3506"/>
    </row>
    <row r="19" spans="1:9">
      <c r="A19" s="524"/>
      <c r="B19" s="3507" t="s">
        <v>1881</v>
      </c>
      <c r="C19" s="3507"/>
      <c r="D19" s="3508" t="s">
        <v>1882</v>
      </c>
      <c r="E19" s="3509"/>
      <c r="F19" s="3508" t="s">
        <v>1883</v>
      </c>
      <c r="G19" s="3509"/>
      <c r="H19" s="3508" t="s">
        <v>1884</v>
      </c>
      <c r="I19" s="3509"/>
    </row>
    <row r="20" spans="1:9" ht="21" customHeight="1">
      <c r="A20" s="525" t="s">
        <v>1885</v>
      </c>
      <c r="B20" s="3495"/>
      <c r="C20" s="3496"/>
      <c r="D20" s="3495"/>
      <c r="E20" s="3496"/>
      <c r="F20" s="3495"/>
      <c r="G20" s="3496"/>
      <c r="H20" s="3495"/>
      <c r="I20" s="3496"/>
    </row>
    <row r="21" spans="1:9" ht="21" customHeight="1">
      <c r="A21" s="525" t="s">
        <v>1886</v>
      </c>
      <c r="B21" s="3495"/>
      <c r="C21" s="3496"/>
      <c r="D21" s="3495"/>
      <c r="E21" s="3496"/>
      <c r="F21" s="3495"/>
      <c r="G21" s="3496"/>
      <c r="H21" s="3495"/>
      <c r="I21" s="3496"/>
    </row>
    <row r="22" spans="1:9" ht="21" customHeight="1">
      <c r="A22" s="525" t="s">
        <v>1887</v>
      </c>
      <c r="B22" s="3497">
        <v>0</v>
      </c>
      <c r="C22" s="3498"/>
      <c r="D22" s="3497">
        <v>0</v>
      </c>
      <c r="E22" s="3498"/>
      <c r="F22" s="3497">
        <v>0</v>
      </c>
      <c r="G22" s="3498"/>
      <c r="H22" s="3497">
        <v>0</v>
      </c>
      <c r="I22" s="3498"/>
    </row>
    <row r="23" spans="1:9">
      <c r="A23" s="3504" t="s">
        <v>1888</v>
      </c>
      <c r="B23" s="3504"/>
      <c r="C23" s="3504"/>
      <c r="D23" s="3504"/>
      <c r="E23" s="3504"/>
      <c r="F23" s="3488"/>
      <c r="G23" s="3488"/>
      <c r="H23" s="3488"/>
      <c r="I23" s="3488"/>
    </row>
    <row r="24" spans="1:9">
      <c r="A24" s="3502" t="s">
        <v>1889</v>
      </c>
      <c r="B24" s="3502"/>
      <c r="C24" s="3502"/>
      <c r="D24" s="3502"/>
      <c r="E24" s="3502"/>
      <c r="F24" s="3488"/>
      <c r="G24" s="3488"/>
      <c r="H24" s="3488"/>
      <c r="I24" s="3488"/>
    </row>
    <row r="25" spans="1:9">
      <c r="A25" s="3502" t="s">
        <v>1890</v>
      </c>
      <c r="B25" s="3502"/>
      <c r="C25" s="3502"/>
      <c r="D25" s="3502"/>
      <c r="E25" s="3502"/>
      <c r="F25" s="3488"/>
      <c r="G25" s="3488"/>
      <c r="H25" s="3488"/>
      <c r="I25" s="3488"/>
    </row>
    <row r="26" spans="1:9">
      <c r="A26" s="3503" t="s">
        <v>1891</v>
      </c>
      <c r="B26" s="3503"/>
      <c r="C26" s="3503"/>
      <c r="D26" s="3503"/>
      <c r="E26" s="3503"/>
      <c r="F26" s="3503"/>
      <c r="G26" s="3503"/>
      <c r="H26" s="3503"/>
      <c r="I26" s="3503"/>
    </row>
    <row r="27" spans="1:9">
      <c r="A27" s="525"/>
      <c r="B27" s="3499" t="s">
        <v>1881</v>
      </c>
      <c r="C27" s="3499"/>
      <c r="D27" s="3500" t="s">
        <v>1882</v>
      </c>
      <c r="E27" s="3501"/>
      <c r="F27" s="3500" t="s">
        <v>1883</v>
      </c>
      <c r="G27" s="3501"/>
      <c r="H27" s="3500" t="s">
        <v>1884</v>
      </c>
      <c r="I27" s="3501"/>
    </row>
    <row r="28" spans="1:9" ht="21" customHeight="1">
      <c r="A28" s="525" t="s">
        <v>1892</v>
      </c>
      <c r="B28" s="3495"/>
      <c r="C28" s="3496"/>
      <c r="D28" s="3495"/>
      <c r="E28" s="3496"/>
      <c r="F28" s="3495"/>
      <c r="G28" s="3496"/>
      <c r="H28" s="3495"/>
      <c r="I28" s="3496"/>
    </row>
    <row r="29" spans="1:9" ht="21" customHeight="1">
      <c r="A29" s="525"/>
      <c r="B29" s="3495"/>
      <c r="C29" s="3496"/>
      <c r="D29" s="3495"/>
      <c r="E29" s="3496"/>
      <c r="F29" s="3495"/>
      <c r="G29" s="3496"/>
      <c r="H29" s="3495"/>
      <c r="I29" s="3496"/>
    </row>
    <row r="30" spans="1:9" ht="21" customHeight="1">
      <c r="A30" s="525" t="s">
        <v>1893</v>
      </c>
      <c r="B30" s="3497">
        <v>0</v>
      </c>
      <c r="C30" s="3498"/>
      <c r="D30" s="3497">
        <v>0</v>
      </c>
      <c r="E30" s="3498"/>
      <c r="F30" s="3497">
        <v>0</v>
      </c>
      <c r="G30" s="3498"/>
      <c r="H30" s="3497">
        <v>0</v>
      </c>
      <c r="I30" s="3498"/>
    </row>
    <row r="31" spans="1:9" ht="17.100000000000001" customHeight="1">
      <c r="A31" s="3490" t="s">
        <v>1894</v>
      </c>
      <c r="B31" s="3490"/>
      <c r="C31" s="3490"/>
      <c r="D31" s="3490"/>
      <c r="E31" s="530" t="s">
        <v>1895</v>
      </c>
      <c r="F31" s="530"/>
      <c r="G31" s="530"/>
      <c r="H31" s="3492" t="s">
        <v>1896</v>
      </c>
      <c r="I31" s="3492"/>
    </row>
    <row r="32" spans="1:9" ht="17.100000000000001" customHeight="1">
      <c r="A32" s="3491"/>
      <c r="B32" s="3491"/>
      <c r="C32" s="3491"/>
      <c r="D32" s="3491"/>
      <c r="E32" s="531" t="s">
        <v>1897</v>
      </c>
      <c r="F32" s="531"/>
      <c r="G32" s="531"/>
      <c r="H32" s="3493" t="s">
        <v>1896</v>
      </c>
      <c r="I32" s="3493"/>
    </row>
    <row r="33" spans="1:9" ht="17.100000000000001" customHeight="1">
      <c r="A33" s="3491"/>
      <c r="B33" s="3491"/>
      <c r="C33" s="3491"/>
      <c r="D33" s="3491"/>
      <c r="E33" s="531" t="s">
        <v>1898</v>
      </c>
      <c r="F33" s="531"/>
      <c r="G33" s="531"/>
      <c r="H33" s="3493" t="s">
        <v>1896</v>
      </c>
      <c r="I33" s="3493"/>
    </row>
    <row r="34" spans="1:9" ht="17.100000000000001" customHeight="1">
      <c r="A34" s="3491"/>
      <c r="B34" s="3491"/>
      <c r="C34" s="3491"/>
      <c r="D34" s="3491"/>
      <c r="E34" s="3494" t="s">
        <v>1899</v>
      </c>
      <c r="F34" s="3494"/>
      <c r="G34" s="3494"/>
      <c r="H34" s="3493" t="s">
        <v>1896</v>
      </c>
      <c r="I34" s="3493"/>
    </row>
    <row r="35" spans="1:9" ht="17.100000000000001" customHeight="1">
      <c r="A35" s="3487" t="s">
        <v>1900</v>
      </c>
      <c r="B35" s="3487"/>
      <c r="C35" s="3487"/>
      <c r="D35" s="3487"/>
      <c r="E35" s="3487"/>
      <c r="F35" s="3488"/>
      <c r="G35" s="3488"/>
      <c r="H35" s="3488"/>
      <c r="I35" s="3488"/>
    </row>
    <row r="36" spans="1:9" ht="17.100000000000001" customHeight="1">
      <c r="A36" s="3487" t="s">
        <v>1901</v>
      </c>
      <c r="B36" s="3487"/>
      <c r="C36" s="3487"/>
      <c r="D36" s="3487"/>
      <c r="E36" s="3487"/>
      <c r="F36" s="3488"/>
      <c r="G36" s="3488"/>
      <c r="H36" s="3488"/>
      <c r="I36" s="3488"/>
    </row>
    <row r="37" spans="1:9" s="139" customFormat="1" ht="17.100000000000001" customHeight="1">
      <c r="A37" s="3487" t="s">
        <v>2323</v>
      </c>
      <c r="B37" s="3487"/>
      <c r="C37" s="3487"/>
      <c r="D37" s="3487"/>
      <c r="E37" s="3487"/>
      <c r="F37" s="3488"/>
      <c r="G37" s="3488"/>
      <c r="H37" s="3488"/>
      <c r="I37" s="3488"/>
    </row>
    <row r="38" spans="1:9">
      <c r="A38" s="519"/>
      <c r="B38" s="519"/>
      <c r="C38" s="519"/>
      <c r="D38" s="519"/>
      <c r="E38" s="519"/>
      <c r="F38" s="519"/>
      <c r="G38" s="519"/>
      <c r="H38" s="519"/>
      <c r="I38" s="519"/>
    </row>
    <row r="39" spans="1:9">
      <c r="A39" s="3489" t="s">
        <v>1875</v>
      </c>
      <c r="B39" s="3489"/>
      <c r="C39" s="3489"/>
      <c r="D39" s="3489"/>
      <c r="E39" s="519"/>
      <c r="F39" s="3489" t="s">
        <v>1876</v>
      </c>
      <c r="G39" s="3489"/>
      <c r="H39" s="3489"/>
      <c r="I39" s="3489"/>
    </row>
    <row r="40" spans="1:9" ht="15">
      <c r="A40" s="3485" t="str">
        <f>A13</f>
        <v>Mr. sanadhya</v>
      </c>
      <c r="B40" s="3485"/>
      <c r="C40" s="3485"/>
      <c r="D40" s="3485"/>
      <c r="E40" s="519"/>
      <c r="F40" s="3486" t="str">
        <f>F13</f>
        <v>Mr. trivedi</v>
      </c>
      <c r="G40" s="3486"/>
      <c r="H40" s="3486"/>
      <c r="I40" s="3486"/>
    </row>
    <row r="41" spans="1:9" ht="15">
      <c r="A41" s="3485" t="str">
        <f>A14</f>
        <v>Principal</v>
      </c>
      <c r="B41" s="3485"/>
      <c r="C41" s="3485"/>
      <c r="D41" s="3485"/>
      <c r="E41" s="519"/>
      <c r="F41" s="3486" t="str">
        <f>F14</f>
        <v>Principal</v>
      </c>
      <c r="G41" s="3486"/>
      <c r="H41" s="3486"/>
      <c r="I41" s="3486"/>
    </row>
    <row r="42" spans="1:9">
      <c r="A42" s="526" t="s">
        <v>1902</v>
      </c>
      <c r="B42" s="519"/>
      <c r="C42" s="519"/>
      <c r="D42" s="519"/>
      <c r="E42" s="519"/>
      <c r="F42" s="519"/>
      <c r="G42" s="519"/>
      <c r="H42" s="519"/>
      <c r="I42" s="519"/>
    </row>
    <row r="43" spans="1:9">
      <c r="A43" s="527" t="s">
        <v>1903</v>
      </c>
      <c r="B43" s="519"/>
      <c r="C43" s="519"/>
      <c r="D43" s="519"/>
      <c r="E43" s="519"/>
      <c r="F43" s="519"/>
      <c r="G43" s="519"/>
      <c r="H43" s="519"/>
      <c r="I43" s="519"/>
    </row>
    <row r="44" spans="1:9">
      <c r="A44" s="532" t="s">
        <v>1904</v>
      </c>
      <c r="B44" s="533"/>
      <c r="C44" s="533"/>
      <c r="D44" s="533"/>
      <c r="E44" s="519"/>
      <c r="F44" s="519"/>
      <c r="G44" s="519"/>
      <c r="H44" s="519"/>
      <c r="I44" s="519"/>
    </row>
    <row r="45" spans="1:9">
      <c r="A45" s="532" t="s">
        <v>1905</v>
      </c>
      <c r="B45" s="533"/>
      <c r="C45" s="533"/>
      <c r="D45" s="533"/>
      <c r="E45" s="519"/>
      <c r="F45" s="519"/>
      <c r="G45" s="519"/>
      <c r="H45" s="519"/>
      <c r="I45" s="519"/>
    </row>
    <row r="46" spans="1:9">
      <c r="A46" s="532" t="s">
        <v>1906</v>
      </c>
      <c r="B46" s="533"/>
      <c r="C46" s="533"/>
      <c r="D46" s="533"/>
      <c r="E46" s="519"/>
      <c r="F46" s="519"/>
      <c r="G46" s="519"/>
      <c r="H46" s="519"/>
      <c r="I46" s="519"/>
    </row>
    <row r="47" spans="1:9">
      <c r="A47" s="532" t="s">
        <v>1907</v>
      </c>
      <c r="B47" s="533"/>
      <c r="C47" s="533"/>
      <c r="D47" s="533"/>
      <c r="E47" s="519"/>
      <c r="F47" s="519"/>
      <c r="G47" s="519"/>
      <c r="H47" s="519"/>
      <c r="I47" s="519"/>
    </row>
    <row r="48" spans="1:9">
      <c r="A48" s="532" t="s">
        <v>1908</v>
      </c>
      <c r="B48" s="533"/>
      <c r="C48" s="533"/>
      <c r="D48" s="533"/>
      <c r="E48" s="519"/>
      <c r="F48" s="519"/>
      <c r="G48" s="519"/>
      <c r="H48" s="519"/>
      <c r="I48" s="519"/>
    </row>
    <row r="49" spans="1:9">
      <c r="A49" s="527" t="s">
        <v>1909</v>
      </c>
      <c r="B49" s="519"/>
      <c r="C49" s="519"/>
      <c r="D49" s="519"/>
      <c r="E49" s="519"/>
      <c r="F49" s="519"/>
      <c r="G49" s="519"/>
      <c r="H49" s="519"/>
      <c r="I49" s="519"/>
    </row>
  </sheetData>
  <sheetProtection password="A581" sheet="1" objects="1" scenarios="1" selectLockedCells="1"/>
  <mergeCells count="80">
    <mergeCell ref="C10:D10"/>
    <mergeCell ref="E10:G10"/>
    <mergeCell ref="A1:I1"/>
    <mergeCell ref="A2:I2"/>
    <mergeCell ref="A3:I3"/>
    <mergeCell ref="A4:I4"/>
    <mergeCell ref="A5:I5"/>
    <mergeCell ref="A6:I6"/>
    <mergeCell ref="A7:D7"/>
    <mergeCell ref="E7:G7"/>
    <mergeCell ref="H7:I7"/>
    <mergeCell ref="A9:D9"/>
    <mergeCell ref="E9:I9"/>
    <mergeCell ref="A12:D12"/>
    <mergeCell ref="F12:I12"/>
    <mergeCell ref="A13:D13"/>
    <mergeCell ref="F13:I13"/>
    <mergeCell ref="A14:D14"/>
    <mergeCell ref="F14:I14"/>
    <mergeCell ref="A16:H16"/>
    <mergeCell ref="A17:H17"/>
    <mergeCell ref="A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A23:E23"/>
    <mergeCell ref="F23:I23"/>
    <mergeCell ref="A24:E24"/>
    <mergeCell ref="F24:I24"/>
    <mergeCell ref="A25:E25"/>
    <mergeCell ref="F25:I25"/>
    <mergeCell ref="A26:E26"/>
    <mergeCell ref="F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D34"/>
    <mergeCell ref="H31:I31"/>
    <mergeCell ref="H32:I32"/>
    <mergeCell ref="H33:I33"/>
    <mergeCell ref="E34:G34"/>
    <mergeCell ref="H34:I34"/>
    <mergeCell ref="A40:D40"/>
    <mergeCell ref="F40:I40"/>
    <mergeCell ref="A41:D41"/>
    <mergeCell ref="F41:I41"/>
    <mergeCell ref="A35:E35"/>
    <mergeCell ref="F35:I35"/>
    <mergeCell ref="A36:E36"/>
    <mergeCell ref="F36:I36"/>
    <mergeCell ref="A39:D39"/>
    <mergeCell ref="F39:I39"/>
    <mergeCell ref="A37:E37"/>
    <mergeCell ref="F37:I37"/>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45.xml><?xml version="1.0" encoding="utf-8"?>
<worksheet xmlns="http://schemas.openxmlformats.org/spreadsheetml/2006/main" xmlns:r="http://schemas.openxmlformats.org/officeDocument/2006/relationships">
  <sheetPr>
    <tabColor rgb="FF00B050"/>
  </sheetPr>
  <dimension ref="A1:K37"/>
  <sheetViews>
    <sheetView workbookViewId="0">
      <selection activeCell="F18" sqref="F18:I18"/>
    </sheetView>
  </sheetViews>
  <sheetFormatPr defaultRowHeight="12.75"/>
  <cols>
    <col min="4" max="4" width="11" customWidth="1"/>
    <col min="5" max="5" width="9.85546875" customWidth="1"/>
    <col min="6" max="6" width="12.85546875" customWidth="1"/>
    <col min="7" max="9" width="9.140625" customWidth="1"/>
  </cols>
  <sheetData>
    <row r="1" spans="1:9" ht="18.75">
      <c r="A1" s="2744" t="str">
        <f>MASTER!C1</f>
        <v>ftyk f'k{kk vf/kdkjh</v>
      </c>
      <c r="B1" s="2744"/>
      <c r="C1" s="2744"/>
      <c r="D1" s="2744"/>
      <c r="E1" s="2744"/>
      <c r="F1" s="2744"/>
      <c r="G1" s="2744"/>
      <c r="H1" s="2744"/>
      <c r="I1" s="2744"/>
    </row>
    <row r="2" spans="1:9" ht="18.75">
      <c r="A2" s="2729" t="s">
        <v>4363</v>
      </c>
      <c r="B2" s="2729"/>
      <c r="C2" s="2729"/>
      <c r="D2" s="2729"/>
      <c r="E2" s="2729"/>
      <c r="F2" s="2729"/>
      <c r="G2" s="2729"/>
      <c r="H2" s="2729"/>
      <c r="I2" s="2729"/>
    </row>
    <row r="3" spans="1:9" ht="20.25">
      <c r="A3" s="316" t="s">
        <v>1475</v>
      </c>
      <c r="B3" s="316"/>
      <c r="C3" s="316"/>
      <c r="D3" s="316"/>
      <c r="E3" s="316"/>
      <c r="F3" s="316"/>
    </row>
    <row r="4" spans="1:9" ht="20.25">
      <c r="A4" s="316"/>
      <c r="B4" s="759" t="s">
        <v>1911</v>
      </c>
      <c r="C4" s="759"/>
      <c r="D4" s="759"/>
      <c r="E4" s="759"/>
      <c r="F4" s="316"/>
    </row>
    <row r="5" spans="1:9" ht="20.25">
      <c r="A5" s="316"/>
      <c r="B5" s="761" t="str">
        <f>MASTER!H5</f>
        <v>jkt ¼ jktLFkku ½</v>
      </c>
      <c r="C5" s="760"/>
      <c r="D5" s="760"/>
      <c r="E5" s="760"/>
      <c r="F5" s="316"/>
    </row>
    <row r="6" spans="1:9" ht="11.25" customHeight="1">
      <c r="A6" s="11"/>
    </row>
    <row r="7" spans="1:9" ht="20.25">
      <c r="A7" s="11" t="s">
        <v>1953</v>
      </c>
    </row>
    <row r="8" spans="1:9" ht="20.25">
      <c r="A8" s="11" t="s">
        <v>1863</v>
      </c>
    </row>
    <row r="9" spans="1:9" ht="20.25">
      <c r="A9" s="11" t="s">
        <v>1952</v>
      </c>
    </row>
    <row r="10" spans="1:9" ht="20.25">
      <c r="A10" s="11" t="s">
        <v>1928</v>
      </c>
    </row>
    <row r="11" spans="1:9" ht="20.25">
      <c r="A11" s="11" t="s">
        <v>1941</v>
      </c>
    </row>
    <row r="12" spans="1:9" s="139" customFormat="1" ht="12.75" customHeight="1">
      <c r="A12" s="11"/>
    </row>
    <row r="13" spans="1:9" ht="20.25">
      <c r="A13" s="2727" t="s">
        <v>1931</v>
      </c>
      <c r="B13" s="2727"/>
      <c r="C13" s="2727"/>
      <c r="D13" s="2727"/>
      <c r="E13" s="2727"/>
      <c r="F13" s="2730">
        <f>MASTER!C5</f>
        <v>1234</v>
      </c>
      <c r="G13" s="2730"/>
      <c r="H13" s="2730"/>
      <c r="I13" s="2730"/>
    </row>
    <row r="14" spans="1:9" ht="20.25">
      <c r="A14" s="2727" t="s">
        <v>1929</v>
      </c>
      <c r="B14" s="2727"/>
      <c r="C14" s="2727"/>
      <c r="D14" s="2727"/>
      <c r="E14" s="2727"/>
      <c r="F14" s="2730">
        <f>MASTER!C5</f>
        <v>1234</v>
      </c>
      <c r="G14" s="2730"/>
      <c r="H14" s="2730"/>
      <c r="I14" s="2730"/>
    </row>
    <row r="15" spans="1:9" ht="20.25">
      <c r="A15" s="2727" t="s">
        <v>1930</v>
      </c>
      <c r="B15" s="2727"/>
      <c r="C15" s="2727"/>
      <c r="D15" s="2727"/>
      <c r="E15" s="2727"/>
      <c r="F15" s="2728" t="s">
        <v>1919</v>
      </c>
      <c r="G15" s="2728"/>
      <c r="H15" s="2728"/>
      <c r="I15" s="2728"/>
    </row>
    <row r="16" spans="1:9" ht="20.25">
      <c r="A16" s="2727" t="s">
        <v>25</v>
      </c>
      <c r="B16" s="2727"/>
      <c r="C16" s="2727"/>
      <c r="D16" s="2727"/>
      <c r="E16" s="2727"/>
      <c r="F16" s="2728" t="s">
        <v>29</v>
      </c>
      <c r="G16" s="2728"/>
      <c r="H16" s="2728"/>
      <c r="I16" s="2728"/>
    </row>
    <row r="17" spans="1:11" ht="20.25">
      <c r="A17" s="2727" t="s">
        <v>1951</v>
      </c>
      <c r="B17" s="2727"/>
      <c r="C17" s="2727"/>
      <c r="D17" s="2727"/>
      <c r="E17" s="2727"/>
      <c r="F17" s="2731" t="s">
        <v>1568</v>
      </c>
      <c r="G17" s="2731"/>
      <c r="H17" s="2731"/>
      <c r="I17" s="2731"/>
    </row>
    <row r="18" spans="1:11" ht="20.25">
      <c r="A18" s="2727" t="s">
        <v>1932</v>
      </c>
      <c r="B18" s="2727"/>
      <c r="C18" s="2727"/>
      <c r="D18" s="2727"/>
      <c r="E18" s="2727"/>
      <c r="F18" s="2731" t="s">
        <v>1933</v>
      </c>
      <c r="G18" s="2731"/>
      <c r="H18" s="2731"/>
      <c r="I18" s="2731"/>
    </row>
    <row r="19" spans="1:11" s="139" customFormat="1" ht="12" customHeight="1">
      <c r="A19" s="536"/>
      <c r="B19" s="536"/>
      <c r="C19" s="536"/>
      <c r="D19" s="536"/>
      <c r="E19" s="536"/>
    </row>
    <row r="20" spans="1:11" ht="20.25">
      <c r="A20" s="2727" t="s">
        <v>1934</v>
      </c>
      <c r="B20" s="2727"/>
      <c r="C20" s="2727"/>
      <c r="D20" s="2727"/>
      <c r="E20" s="2727"/>
      <c r="F20" s="2728" t="s">
        <v>1946</v>
      </c>
      <c r="G20" s="2728"/>
      <c r="H20" s="2728"/>
      <c r="I20" s="2728"/>
      <c r="J20" s="139"/>
      <c r="K20" s="139"/>
    </row>
    <row r="21" spans="1:11" ht="20.25">
      <c r="A21" s="2727" t="s">
        <v>1935</v>
      </c>
      <c r="B21" s="2727"/>
      <c r="C21" s="2727"/>
      <c r="D21" s="2727"/>
      <c r="E21" s="2727"/>
      <c r="F21" s="2731" t="s">
        <v>1568</v>
      </c>
      <c r="G21" s="2731"/>
      <c r="H21" s="2731"/>
      <c r="I21" s="2731"/>
    </row>
    <row r="22" spans="1:11" ht="20.25">
      <c r="A22" s="2727" t="s">
        <v>1936</v>
      </c>
      <c r="B22" s="2727"/>
      <c r="C22" s="2727"/>
      <c r="D22" s="2727"/>
      <c r="E22" s="2727"/>
      <c r="F22" s="2728" t="s">
        <v>1947</v>
      </c>
      <c r="G22" s="2728"/>
      <c r="H22" s="2728"/>
      <c r="I22" s="2728"/>
    </row>
    <row r="23" spans="1:11" s="139" customFormat="1" ht="12.75" customHeight="1">
      <c r="A23" s="11"/>
    </row>
    <row r="24" spans="1:11" ht="20.25">
      <c r="A24" s="2727" t="s">
        <v>1937</v>
      </c>
      <c r="B24" s="2727"/>
      <c r="C24" s="2727"/>
      <c r="D24" s="2727"/>
      <c r="E24" s="2727"/>
      <c r="F24" s="2727"/>
      <c r="G24" s="2727"/>
      <c r="H24" s="2727"/>
      <c r="I24" s="2727"/>
    </row>
    <row r="25" spans="1:11" ht="20.25">
      <c r="A25" s="2727" t="s">
        <v>1942</v>
      </c>
      <c r="B25" s="2727"/>
      <c r="C25" s="2727"/>
      <c r="D25" s="2727"/>
      <c r="E25" s="2727"/>
      <c r="F25" s="2727"/>
      <c r="G25" s="2727"/>
      <c r="H25" s="2727"/>
      <c r="I25" s="2727"/>
    </row>
    <row r="26" spans="1:11" ht="20.25">
      <c r="A26" s="2727" t="s">
        <v>1944</v>
      </c>
      <c r="B26" s="2727"/>
      <c r="C26" s="2727"/>
      <c r="D26" s="2727"/>
      <c r="E26" s="2727"/>
      <c r="F26" s="2727"/>
      <c r="G26" s="2732" t="s">
        <v>1943</v>
      </c>
      <c r="H26" s="2732"/>
      <c r="I26" s="2732"/>
    </row>
    <row r="27" spans="1:11" ht="20.25">
      <c r="A27" s="2727" t="s">
        <v>1938</v>
      </c>
      <c r="B27" s="2727"/>
      <c r="C27" s="2727"/>
      <c r="D27" s="2727"/>
      <c r="E27" s="2727"/>
      <c r="F27" s="2731">
        <v>8209921634</v>
      </c>
      <c r="G27" s="2731"/>
      <c r="H27" s="2731"/>
      <c r="I27" s="2731"/>
    </row>
    <row r="28" spans="1:11" ht="20.25">
      <c r="A28" s="2727" t="s">
        <v>1939</v>
      </c>
      <c r="B28" s="2727"/>
      <c r="C28" s="2727"/>
      <c r="D28" s="2727"/>
      <c r="E28" s="2727"/>
      <c r="F28" s="2731" t="s">
        <v>1948</v>
      </c>
      <c r="G28" s="2731"/>
      <c r="H28" s="2731"/>
      <c r="I28" s="2731"/>
    </row>
    <row r="29" spans="1:11" ht="20.25">
      <c r="A29" s="2727" t="s">
        <v>1940</v>
      </c>
      <c r="B29" s="2727"/>
      <c r="C29" s="2727"/>
      <c r="D29" s="2727"/>
      <c r="E29" s="2727"/>
      <c r="F29" s="2731" t="s">
        <v>1945</v>
      </c>
      <c r="G29" s="2731"/>
      <c r="H29" s="2731"/>
      <c r="I29" s="2731"/>
    </row>
    <row r="30" spans="1:11" s="139" customFormat="1" ht="20.25">
      <c r="A30" s="11"/>
    </row>
    <row r="31" spans="1:11" ht="20.25">
      <c r="A31" s="11" t="s">
        <v>1949</v>
      </c>
    </row>
    <row r="32" spans="1:11" ht="20.25">
      <c r="A32" s="11" t="s">
        <v>1950</v>
      </c>
    </row>
    <row r="33" spans="1:9" ht="20.25">
      <c r="A33" s="11"/>
    </row>
    <row r="34" spans="1:9" ht="20.25">
      <c r="A34" s="11"/>
      <c r="F34" s="2189" t="str">
        <f>MASTER!C2</f>
        <v>iz/kkukpk;Z</v>
      </c>
      <c r="G34" s="2189"/>
      <c r="H34" s="2189"/>
      <c r="I34" s="2189"/>
    </row>
    <row r="35" spans="1:9" ht="20.25">
      <c r="A35" s="11"/>
      <c r="F35" s="2189" t="str">
        <f>MASTER!C3</f>
        <v xml:space="preserve">ftyk </v>
      </c>
      <c r="G35" s="2189"/>
      <c r="H35" s="2189"/>
      <c r="I35" s="2189"/>
    </row>
    <row r="36" spans="1:9" ht="20.25">
      <c r="F36" s="2189" t="str">
        <f>MASTER!C4</f>
        <v>jkt ¼ jktLFkku ½</v>
      </c>
      <c r="G36" s="2189"/>
      <c r="H36" s="2189"/>
      <c r="I36" s="2189"/>
    </row>
    <row r="37" spans="1:9" ht="27.75">
      <c r="F37" s="2733" t="s">
        <v>1927</v>
      </c>
      <c r="G37" s="2733"/>
      <c r="H37" s="2734">
        <f>MASTER!C5</f>
        <v>1234</v>
      </c>
      <c r="I37" s="2734"/>
    </row>
  </sheetData>
  <sheetProtection sheet="1" selectLockedCells="1"/>
  <mergeCells count="35">
    <mergeCell ref="A22:E22"/>
    <mergeCell ref="F21:I21"/>
    <mergeCell ref="F22:I22"/>
    <mergeCell ref="A21:E21"/>
    <mergeCell ref="A18:E18"/>
    <mergeCell ref="A20:E20"/>
    <mergeCell ref="F16:I16"/>
    <mergeCell ref="F17:I17"/>
    <mergeCell ref="F18:I18"/>
    <mergeCell ref="F20:I20"/>
    <mergeCell ref="A2:I2"/>
    <mergeCell ref="F13:I13"/>
    <mergeCell ref="F14:I14"/>
    <mergeCell ref="F15:I15"/>
    <mergeCell ref="A13:E13"/>
    <mergeCell ref="A14:E14"/>
    <mergeCell ref="A15:E15"/>
    <mergeCell ref="A16:E16"/>
    <mergeCell ref="A17:E17"/>
    <mergeCell ref="A1:I1"/>
    <mergeCell ref="F37:G37"/>
    <mergeCell ref="H37:I37"/>
    <mergeCell ref="A24:I24"/>
    <mergeCell ref="A25:I25"/>
    <mergeCell ref="A26:F26"/>
    <mergeCell ref="A27:E27"/>
    <mergeCell ref="A28:E28"/>
    <mergeCell ref="A29:E29"/>
    <mergeCell ref="F27:I27"/>
    <mergeCell ref="F28:I28"/>
    <mergeCell ref="F29:I29"/>
    <mergeCell ref="F35:I35"/>
    <mergeCell ref="F36:I36"/>
    <mergeCell ref="G26:I26"/>
    <mergeCell ref="F34:I3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46.xml><?xml version="1.0" encoding="utf-8"?>
<worksheet xmlns="http://schemas.openxmlformats.org/spreadsheetml/2006/main" xmlns:r="http://schemas.openxmlformats.org/officeDocument/2006/relationships">
  <sheetPr>
    <tabColor rgb="FF00B050"/>
  </sheetPr>
  <dimension ref="A2:I40"/>
  <sheetViews>
    <sheetView workbookViewId="0">
      <selection activeCell="A16" sqref="A16"/>
    </sheetView>
  </sheetViews>
  <sheetFormatPr defaultRowHeight="12.75"/>
  <cols>
    <col min="4" max="4" width="9.140625" customWidth="1"/>
    <col min="7" max="7" width="11.5703125" customWidth="1"/>
    <col min="8" max="8" width="10.42578125" customWidth="1"/>
    <col min="9" max="9" width="11.7109375" customWidth="1"/>
  </cols>
  <sheetData>
    <row r="2" spans="1:9" s="139" customFormat="1"/>
    <row r="3" spans="1:9" s="139" customFormat="1"/>
    <row r="5" spans="1:9" ht="20.25">
      <c r="A5" s="3222" t="str">
        <f>MASTER!C1</f>
        <v>ftyk f'k{kk vf/kdkjh</v>
      </c>
      <c r="B5" s="3222"/>
      <c r="C5" s="3222"/>
      <c r="D5" s="3222"/>
      <c r="E5" s="3222"/>
      <c r="F5" s="3222"/>
      <c r="G5" s="3222"/>
      <c r="H5" s="3222"/>
      <c r="I5" s="3222"/>
    </row>
    <row r="6" spans="1:9" ht="27" customHeight="1">
      <c r="A6" s="2736" t="s">
        <v>4363</v>
      </c>
      <c r="B6" s="2736"/>
      <c r="C6" s="2736"/>
      <c r="D6" s="2736"/>
      <c r="E6" s="2736"/>
      <c r="F6" s="2736"/>
      <c r="G6" s="2736"/>
      <c r="H6" s="2736"/>
      <c r="I6" s="2736"/>
    </row>
    <row r="7" spans="1:9" ht="27" customHeight="1">
      <c r="A7" s="534"/>
      <c r="B7" s="134"/>
      <c r="C7" s="134"/>
      <c r="D7" s="134"/>
      <c r="E7" s="134"/>
      <c r="F7" s="134"/>
      <c r="G7" s="134"/>
      <c r="H7" s="134"/>
      <c r="I7" s="134"/>
    </row>
    <row r="8" spans="1:9" ht="27" customHeight="1">
      <c r="A8" s="316" t="s">
        <v>1475</v>
      </c>
      <c r="B8" s="316"/>
      <c r="C8" s="316"/>
      <c r="D8" s="316"/>
      <c r="E8" s="316"/>
      <c r="F8" s="316"/>
      <c r="G8" s="316"/>
      <c r="H8" s="316"/>
      <c r="I8" s="316"/>
    </row>
    <row r="9" spans="1:9" ht="27" customHeight="1">
      <c r="A9" s="316"/>
      <c r="B9" s="759" t="s">
        <v>1911</v>
      </c>
      <c r="C9" s="759"/>
      <c r="D9" s="759"/>
      <c r="E9" s="759"/>
      <c r="F9" s="316"/>
      <c r="G9" s="316"/>
      <c r="H9" s="316"/>
      <c r="I9" s="316"/>
    </row>
    <row r="10" spans="1:9" ht="27" customHeight="1">
      <c r="A10" s="316"/>
      <c r="B10" s="762" t="str">
        <f>MASTER!H5</f>
        <v>jkt ¼ jktLFkku ½</v>
      </c>
      <c r="C10" s="762"/>
      <c r="D10" s="762"/>
      <c r="E10" s="762"/>
      <c r="F10" s="316"/>
      <c r="G10" s="316"/>
      <c r="H10" s="316"/>
      <c r="I10" s="316"/>
    </row>
    <row r="11" spans="1:9" s="139" customFormat="1" ht="27" customHeight="1">
      <c r="A11" s="316"/>
      <c r="G11" s="316"/>
      <c r="H11" s="316"/>
      <c r="I11" s="316"/>
    </row>
    <row r="12" spans="1:9" ht="27" customHeight="1">
      <c r="A12" s="316"/>
      <c r="B12" s="316" t="s">
        <v>1912</v>
      </c>
      <c r="C12" s="316"/>
      <c r="D12" s="316"/>
      <c r="E12" s="316"/>
      <c r="F12" s="316"/>
      <c r="G12" s="316"/>
      <c r="H12" s="316"/>
      <c r="I12" s="316"/>
    </row>
    <row r="13" spans="1:9" s="139" customFormat="1" ht="27" customHeight="1">
      <c r="A13" s="316"/>
      <c r="B13" s="316"/>
      <c r="C13" s="316"/>
      <c r="D13" s="316"/>
      <c r="E13" s="316"/>
      <c r="F13" s="316"/>
      <c r="G13" s="316"/>
      <c r="H13" s="316"/>
      <c r="I13" s="316"/>
    </row>
    <row r="14" spans="1:9" ht="27" customHeight="1">
      <c r="A14" s="316" t="s">
        <v>1913</v>
      </c>
      <c r="B14" s="316"/>
      <c r="C14" s="316"/>
      <c r="D14" s="316"/>
      <c r="E14" s="316"/>
      <c r="F14" s="316"/>
      <c r="G14" s="316"/>
      <c r="H14" s="316"/>
      <c r="I14" s="316"/>
    </row>
    <row r="15" spans="1:9" ht="27" customHeight="1">
      <c r="A15" s="316"/>
      <c r="B15" s="1771" t="s">
        <v>1914</v>
      </c>
      <c r="C15" s="316"/>
      <c r="D15" s="316"/>
      <c r="E15" s="316"/>
      <c r="F15" s="316"/>
      <c r="G15" s="316"/>
      <c r="H15" s="316"/>
      <c r="I15" s="316"/>
    </row>
    <row r="16" spans="1:9" ht="27" customHeight="1">
      <c r="A16" s="759" t="s">
        <v>1915</v>
      </c>
      <c r="B16" s="759"/>
      <c r="C16" s="759"/>
      <c r="D16" s="759"/>
      <c r="E16" s="759"/>
      <c r="F16" s="759"/>
      <c r="G16" s="759"/>
      <c r="H16" s="759"/>
      <c r="I16" s="759"/>
    </row>
    <row r="17" spans="1:9" ht="27" customHeight="1">
      <c r="A17" s="759" t="s">
        <v>1916</v>
      </c>
      <c r="B17" s="759"/>
      <c r="C17" s="759"/>
      <c r="D17" s="759"/>
      <c r="E17" s="759"/>
      <c r="F17" s="316" t="s">
        <v>1917</v>
      </c>
      <c r="G17" s="316"/>
      <c r="H17" s="316"/>
      <c r="I17" s="316"/>
    </row>
    <row r="18" spans="1:9" ht="27" customHeight="1">
      <c r="A18" s="535" t="s">
        <v>1918</v>
      </c>
      <c r="B18" s="316"/>
      <c r="C18" s="316"/>
      <c r="D18" s="2737" t="s">
        <v>1919</v>
      </c>
      <c r="E18" s="2737"/>
      <c r="F18" s="2737"/>
      <c r="G18" s="1183" t="s">
        <v>3072</v>
      </c>
      <c r="H18" s="316"/>
      <c r="I18" s="316"/>
    </row>
    <row r="19" spans="1:9" ht="27" customHeight="1">
      <c r="A19" s="2737" t="s">
        <v>1920</v>
      </c>
      <c r="B19" s="2737"/>
      <c r="C19" s="2737"/>
      <c r="D19" s="2737"/>
      <c r="E19" s="2737"/>
      <c r="F19" s="316" t="s">
        <v>1921</v>
      </c>
      <c r="G19" s="316"/>
      <c r="H19" s="316"/>
      <c r="I19" s="316"/>
    </row>
    <row r="20" spans="1:9" ht="27" customHeight="1">
      <c r="A20" s="316"/>
      <c r="B20" s="316" t="s">
        <v>1922</v>
      </c>
      <c r="C20" s="316"/>
      <c r="D20" s="316"/>
      <c r="E20" s="316"/>
      <c r="F20" s="316"/>
      <c r="G20" s="316"/>
      <c r="H20" s="316"/>
      <c r="I20" s="316"/>
    </row>
    <row r="21" spans="1:9" ht="27" customHeight="1">
      <c r="A21" s="316" t="s">
        <v>1923</v>
      </c>
      <c r="B21" s="316"/>
      <c r="C21" s="316"/>
      <c r="D21" s="316"/>
      <c r="E21" s="2738">
        <f>MASTER!C5</f>
        <v>1234</v>
      </c>
      <c r="F21" s="2738"/>
      <c r="G21" s="2739" t="s">
        <v>1924</v>
      </c>
      <c r="H21" s="2739"/>
      <c r="I21" s="2739"/>
    </row>
    <row r="22" spans="1:9" ht="27" customHeight="1">
      <c r="A22" s="528" t="s">
        <v>1155</v>
      </c>
      <c r="B22" s="535" t="s">
        <v>1925</v>
      </c>
      <c r="C22" s="316"/>
      <c r="D22" s="316"/>
      <c r="E22" s="316"/>
      <c r="F22" s="316"/>
      <c r="G22" s="316"/>
      <c r="H22" s="316"/>
      <c r="I22" s="316"/>
    </row>
    <row r="23" spans="1:9" ht="27" customHeight="1">
      <c r="A23" s="8"/>
      <c r="B23" s="8"/>
      <c r="C23" s="8"/>
      <c r="D23" s="8"/>
      <c r="E23" s="8"/>
      <c r="F23" s="8"/>
      <c r="G23" s="8"/>
      <c r="H23" s="8"/>
      <c r="I23" s="8"/>
    </row>
    <row r="24" spans="1:9" ht="27" customHeight="1">
      <c r="A24" s="8"/>
      <c r="B24" s="8"/>
      <c r="C24" s="8"/>
      <c r="D24" s="8"/>
      <c r="E24" s="8"/>
      <c r="F24" s="8"/>
      <c r="G24" s="8"/>
      <c r="H24" s="8"/>
      <c r="I24" s="8"/>
    </row>
    <row r="25" spans="1:9" ht="27" customHeight="1">
      <c r="A25" s="8"/>
      <c r="B25" s="8"/>
      <c r="C25" s="8"/>
      <c r="D25" s="8"/>
      <c r="E25" s="8"/>
      <c r="F25" s="2740" t="str">
        <f>MASTER!C2</f>
        <v>iz/kkukpk;Z</v>
      </c>
      <c r="G25" s="2740"/>
      <c r="H25" s="2740"/>
      <c r="I25" s="2740"/>
    </row>
    <row r="26" spans="1:9" ht="27" customHeight="1">
      <c r="A26" s="8"/>
      <c r="B26" s="8"/>
      <c r="C26" s="8"/>
      <c r="D26" s="8"/>
      <c r="E26" s="8"/>
      <c r="F26" s="2740" t="str">
        <f>MASTER!C3</f>
        <v xml:space="preserve">ftyk </v>
      </c>
      <c r="G26" s="2740"/>
      <c r="H26" s="2740"/>
      <c r="I26" s="2740"/>
    </row>
    <row r="27" spans="1:9" ht="27" customHeight="1">
      <c r="A27" s="8"/>
      <c r="B27" s="8"/>
      <c r="C27" s="8"/>
      <c r="D27" s="8"/>
      <c r="E27" s="8"/>
      <c r="F27" s="2740" t="str">
        <f>MASTER!C4</f>
        <v>jkt ¼ jktLFkku ½</v>
      </c>
      <c r="G27" s="2740"/>
      <c r="H27" s="2740"/>
      <c r="I27" s="2740"/>
    </row>
    <row r="28" spans="1:9" ht="27" customHeight="1">
      <c r="A28" s="8"/>
      <c r="B28" s="8"/>
      <c r="C28" s="8"/>
      <c r="D28" s="8"/>
      <c r="E28" s="8"/>
      <c r="F28" s="2733" t="s">
        <v>1927</v>
      </c>
      <c r="G28" s="2733"/>
      <c r="H28" s="2734">
        <f>E21</f>
        <v>1234</v>
      </c>
      <c r="I28" s="2734"/>
    </row>
    <row r="29" spans="1:9" ht="27" customHeight="1">
      <c r="A29" s="8"/>
      <c r="B29" s="8"/>
      <c r="C29" s="8"/>
      <c r="D29" s="8"/>
      <c r="E29" s="8"/>
      <c r="F29" s="8"/>
      <c r="G29" s="8"/>
      <c r="H29" s="8"/>
      <c r="I29" s="8"/>
    </row>
    <row r="30" spans="1:9" ht="27" customHeight="1">
      <c r="A30" s="8"/>
      <c r="B30" s="8"/>
      <c r="C30" s="8"/>
      <c r="D30" s="8"/>
      <c r="E30" s="8"/>
      <c r="F30" s="8"/>
      <c r="G30" s="8"/>
      <c r="H30" s="8"/>
      <c r="I30" s="8"/>
    </row>
    <row r="31" spans="1:9" ht="27" customHeight="1">
      <c r="A31" s="8"/>
      <c r="B31" s="8"/>
      <c r="C31" s="8"/>
      <c r="D31" s="8"/>
      <c r="E31" s="8"/>
      <c r="F31" s="8"/>
      <c r="G31" s="8"/>
      <c r="H31" s="8"/>
      <c r="I31" s="8"/>
    </row>
    <row r="32" spans="1:9" ht="27" customHeight="1">
      <c r="A32" s="8"/>
      <c r="B32" s="8"/>
      <c r="C32" s="8"/>
      <c r="D32" s="8"/>
      <c r="E32" s="8"/>
      <c r="F32" s="8"/>
      <c r="G32" s="8"/>
      <c r="H32" s="8"/>
      <c r="I32" s="8"/>
    </row>
    <row r="33" spans="1:9" ht="27" customHeight="1">
      <c r="A33" s="8"/>
      <c r="B33" s="8"/>
      <c r="C33" s="8"/>
      <c r="D33" s="8"/>
      <c r="E33" s="8"/>
      <c r="F33" s="8"/>
      <c r="G33" s="8"/>
      <c r="H33" s="8"/>
      <c r="I33" s="8"/>
    </row>
    <row r="34" spans="1:9" ht="27" customHeight="1"/>
    <row r="35" spans="1:9" ht="27" customHeight="1"/>
    <row r="36" spans="1:9" ht="27" customHeight="1"/>
    <row r="37" spans="1:9" ht="27" customHeight="1"/>
    <row r="38" spans="1:9" ht="27" customHeight="1"/>
    <row r="39" spans="1:9" ht="27" customHeight="1"/>
    <row r="40" spans="1:9" ht="27" customHeight="1"/>
  </sheetData>
  <sheetProtection sheet="1" selectLockedCells="1"/>
  <mergeCells count="11">
    <mergeCell ref="D18:F18"/>
    <mergeCell ref="A5:I5"/>
    <mergeCell ref="A6:I6"/>
    <mergeCell ref="E21:F21"/>
    <mergeCell ref="G21:I21"/>
    <mergeCell ref="A19:E19"/>
    <mergeCell ref="F25:I25"/>
    <mergeCell ref="F26:I26"/>
    <mergeCell ref="F27:I27"/>
    <mergeCell ref="H28:I28"/>
    <mergeCell ref="F28:G28"/>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47.xml><?xml version="1.0" encoding="utf-8"?>
<worksheet xmlns="http://schemas.openxmlformats.org/spreadsheetml/2006/main" xmlns:r="http://schemas.openxmlformats.org/officeDocument/2006/relationships">
  <sheetPr codeName="Sheet19">
    <tabColor rgb="FF00B050"/>
  </sheetPr>
  <dimension ref="A1:P111"/>
  <sheetViews>
    <sheetView workbookViewId="0">
      <selection activeCell="H22" sqref="H22"/>
    </sheetView>
  </sheetViews>
  <sheetFormatPr defaultRowHeight="12.75"/>
  <cols>
    <col min="1" max="1" width="2.28515625" customWidth="1"/>
    <col min="2" max="3" width="9.140625" customWidth="1"/>
    <col min="4" max="4" width="9.85546875" customWidth="1"/>
    <col min="6" max="6" width="8.7109375" customWidth="1"/>
    <col min="7" max="7" width="6.42578125" customWidth="1"/>
    <col min="8" max="8" width="3.85546875" customWidth="1"/>
    <col min="10" max="10" width="6.7109375" customWidth="1"/>
    <col min="11" max="11" width="7.7109375" customWidth="1"/>
    <col min="12" max="12" width="9.140625" customWidth="1"/>
  </cols>
  <sheetData>
    <row r="1" spans="1:13" s="139" customFormat="1" ht="18.75">
      <c r="A1" s="377" t="s">
        <v>1156</v>
      </c>
      <c r="B1" s="377"/>
      <c r="C1" s="377"/>
      <c r="D1" s="377"/>
      <c r="E1" s="377"/>
      <c r="F1" s="635">
        <v>6</v>
      </c>
    </row>
    <row r="2" spans="1:13" s="139" customFormat="1"/>
    <row r="3" spans="1:13" ht="13.5" customHeight="1">
      <c r="A3" s="3521" t="s">
        <v>51</v>
      </c>
      <c r="B3" s="3521"/>
      <c r="C3" s="3623" t="s">
        <v>52</v>
      </c>
      <c r="D3" s="3623"/>
      <c r="E3" s="3623"/>
      <c r="F3" s="3623"/>
      <c r="G3" s="3623"/>
      <c r="H3" s="3623"/>
      <c r="I3" s="3623"/>
      <c r="J3" s="3623"/>
      <c r="K3" s="3521" t="s">
        <v>53</v>
      </c>
      <c r="L3" s="3521"/>
      <c r="M3" s="3521"/>
    </row>
    <row r="4" spans="1:13" ht="13.5" customHeight="1">
      <c r="A4" s="3521" t="s">
        <v>54</v>
      </c>
      <c r="B4" s="3521"/>
      <c r="C4" s="3624" t="s">
        <v>2</v>
      </c>
      <c r="D4" s="3624"/>
      <c r="E4" s="3624"/>
      <c r="F4" s="3624"/>
      <c r="G4" s="3624"/>
      <c r="H4" s="3624"/>
      <c r="I4" s="3624"/>
      <c r="J4" s="3624"/>
      <c r="K4" s="3521" t="s">
        <v>55</v>
      </c>
      <c r="L4" s="3521"/>
      <c r="M4" s="3521"/>
    </row>
    <row r="5" spans="1:13">
      <c r="A5" s="3618" t="s">
        <v>56</v>
      </c>
      <c r="B5" s="3618"/>
      <c r="C5" s="3619" t="s">
        <v>57</v>
      </c>
      <c r="D5" s="3619"/>
      <c r="E5" s="87"/>
      <c r="F5" s="87"/>
      <c r="G5" s="87"/>
      <c r="H5" s="87"/>
      <c r="I5" s="88" t="s">
        <v>58</v>
      </c>
      <c r="J5" s="86"/>
      <c r="K5" s="3596" t="s">
        <v>59</v>
      </c>
      <c r="L5" s="3596"/>
      <c r="M5" s="3596"/>
    </row>
    <row r="6" spans="1:13" ht="25.5" customHeight="1">
      <c r="A6" s="3620" t="s">
        <v>360</v>
      </c>
      <c r="B6" s="3620"/>
      <c r="C6" s="3418" t="str">
        <f>MASTER!C1</f>
        <v>ftyk f'k{kk vf/kdkjh</v>
      </c>
      <c r="D6" s="3418"/>
      <c r="E6" s="3418"/>
      <c r="F6" s="3418"/>
      <c r="G6" s="3418"/>
      <c r="H6" s="3418"/>
      <c r="I6" s="3418"/>
      <c r="J6" s="91" t="s">
        <v>361</v>
      </c>
      <c r="K6" s="3625" t="str">
        <f>MASTER!L5</f>
        <v>f'k{kk</v>
      </c>
      <c r="L6" s="3625"/>
      <c r="M6" s="3625"/>
    </row>
    <row r="7" spans="1:13">
      <c r="A7" s="3564" t="s">
        <v>60</v>
      </c>
      <c r="B7" s="3564"/>
      <c r="C7" s="3621" t="s">
        <v>57</v>
      </c>
      <c r="D7" s="3621"/>
      <c r="E7" s="3564" t="s">
        <v>61</v>
      </c>
      <c r="F7" s="3564"/>
      <c r="G7" s="3564"/>
      <c r="H7" s="3564"/>
      <c r="I7" s="3564"/>
      <c r="J7" s="92"/>
      <c r="K7" s="93" t="s">
        <v>62</v>
      </c>
      <c r="L7" s="3622" t="s">
        <v>63</v>
      </c>
      <c r="M7" s="3622"/>
    </row>
    <row r="8" spans="1:13" ht="14.25" customHeight="1">
      <c r="A8" s="3612" t="s">
        <v>362</v>
      </c>
      <c r="B8" s="3612"/>
      <c r="C8" s="3616"/>
      <c r="D8" s="3616"/>
      <c r="E8" s="3613" t="s">
        <v>64</v>
      </c>
      <c r="F8" s="3614"/>
      <c r="G8" s="3614"/>
      <c r="H8" s="3614"/>
      <c r="I8" s="3614"/>
      <c r="J8" s="94"/>
      <c r="K8" s="95" t="s">
        <v>65</v>
      </c>
      <c r="L8" s="94"/>
      <c r="M8" s="94"/>
    </row>
    <row r="9" spans="1:13">
      <c r="A9" s="96"/>
      <c r="B9" s="96"/>
      <c r="C9" s="97"/>
      <c r="D9" s="97"/>
      <c r="E9" s="97"/>
      <c r="F9" s="97"/>
      <c r="G9" s="97"/>
      <c r="H9" s="97"/>
      <c r="I9" s="97"/>
      <c r="J9" s="97"/>
      <c r="K9" s="97"/>
      <c r="L9" s="97"/>
      <c r="M9" s="97"/>
    </row>
    <row r="10" spans="1:13" ht="15.75" customHeight="1">
      <c r="A10" s="3564">
        <v>1</v>
      </c>
      <c r="B10" s="3525" t="s">
        <v>66</v>
      </c>
      <c r="C10" s="3525"/>
      <c r="D10" s="3525"/>
      <c r="F10" s="98"/>
      <c r="G10" s="98"/>
      <c r="H10" s="98"/>
      <c r="I10" s="90" t="s">
        <v>67</v>
      </c>
      <c r="J10" s="98"/>
    </row>
    <row r="11" spans="1:13">
      <c r="A11" s="3564"/>
      <c r="B11" s="3527" t="s">
        <v>68</v>
      </c>
      <c r="C11" s="3525"/>
      <c r="D11" s="3525"/>
      <c r="E11" s="3557" t="e">
        <f>(INDEX(MASTER!B8:B42,MATCH(LPC!F1,MASTER!A8:A42,0)))</f>
        <v>#N/A</v>
      </c>
      <c r="F11" s="3557"/>
      <c r="G11" s="3557"/>
      <c r="H11" s="3557"/>
      <c r="I11" s="3527" t="s">
        <v>11</v>
      </c>
      <c r="J11" s="3525"/>
      <c r="K11" s="3604" t="str">
        <f>K6</f>
        <v>f'k{kk</v>
      </c>
      <c r="L11" s="3615"/>
      <c r="M11" s="3615"/>
    </row>
    <row r="12" spans="1:13" ht="24.75" customHeight="1">
      <c r="A12" s="99"/>
      <c r="B12" s="100" t="s">
        <v>69</v>
      </c>
      <c r="C12" s="3604"/>
      <c r="D12" s="3605"/>
      <c r="E12" s="98" t="s">
        <v>70</v>
      </c>
      <c r="F12" s="98"/>
      <c r="G12" s="3526"/>
      <c r="H12" s="3606"/>
      <c r="I12" s="3606"/>
      <c r="J12" s="101" t="s">
        <v>71</v>
      </c>
      <c r="K12" s="3605"/>
      <c r="L12" s="3605"/>
      <c r="M12" s="3605"/>
    </row>
    <row r="13" spans="1:13" ht="12.75" customHeight="1">
      <c r="A13" s="90"/>
      <c r="B13" s="102" t="s">
        <v>363</v>
      </c>
      <c r="C13" s="3617" t="e">
        <f>(INDEX(MASTER!Y8:Y42,MATCH(LPC!F1,MASTER!A8:A42,0)))</f>
        <v>#N/A</v>
      </c>
      <c r="D13" s="3617"/>
      <c r="E13" s="3607" t="s">
        <v>72</v>
      </c>
      <c r="F13" s="3608"/>
      <c r="G13" s="3617" t="e">
        <f>(INDEX(MASTER!Z8:Z42,MATCH(LPC!F1,MASTER!A8:A42,0)))</f>
        <v>#N/A</v>
      </c>
      <c r="H13" s="3617"/>
      <c r="I13" s="3617"/>
      <c r="J13" s="103" t="s">
        <v>364</v>
      </c>
      <c r="K13" s="3617" t="e">
        <f>(INDEX(MASTER!AA8:AA42,MATCH(LPC!F1,MASTER!A8:A42,0)))</f>
        <v>#N/A</v>
      </c>
      <c r="L13" s="3617"/>
      <c r="M13" s="140" t="s">
        <v>399</v>
      </c>
    </row>
    <row r="14" spans="1:13">
      <c r="A14" s="99">
        <v>2</v>
      </c>
      <c r="B14" s="3609" t="s">
        <v>73</v>
      </c>
      <c r="C14" s="3609"/>
      <c r="D14" s="3610"/>
      <c r="E14" s="3611"/>
      <c r="F14" s="3611"/>
      <c r="G14" s="3611"/>
      <c r="H14" s="3611"/>
      <c r="I14" s="3591" t="s">
        <v>74</v>
      </c>
      <c r="J14" s="3591"/>
      <c r="K14" s="3591"/>
      <c r="L14" s="3591"/>
      <c r="M14" s="3591"/>
    </row>
    <row r="15" spans="1:13">
      <c r="A15" s="99"/>
      <c r="B15" s="3600" t="s">
        <v>359</v>
      </c>
      <c r="C15" s="3600"/>
      <c r="D15" s="3523" t="e">
        <f>(INDEX(MASTER!AC8:AC42,MATCH(LPC!F1,MASTER!A8:A42,0)))</f>
        <v>#N/A</v>
      </c>
      <c r="E15" s="3524"/>
      <c r="F15" s="90"/>
      <c r="G15" s="90"/>
      <c r="H15" s="90"/>
      <c r="I15" s="104" t="s">
        <v>75</v>
      </c>
      <c r="J15" s="102"/>
      <c r="K15" s="102"/>
      <c r="L15" s="102"/>
      <c r="M15" s="102"/>
    </row>
    <row r="16" spans="1:13">
      <c r="A16" s="99"/>
      <c r="B16" s="105"/>
      <c r="C16" s="105"/>
      <c r="D16" s="106"/>
      <c r="E16" s="90"/>
      <c r="F16" s="90"/>
      <c r="G16" s="90"/>
      <c r="H16" s="90"/>
      <c r="I16" s="104"/>
      <c r="J16" s="102"/>
      <c r="K16" s="102"/>
      <c r="L16" s="102"/>
      <c r="M16" s="102"/>
    </row>
    <row r="17" spans="1:16">
      <c r="A17" s="97"/>
      <c r="B17" s="97"/>
      <c r="C17" s="3601" t="s">
        <v>365</v>
      </c>
      <c r="D17" s="3601"/>
      <c r="E17" s="3601"/>
      <c r="F17" s="3601"/>
      <c r="G17" s="3601"/>
      <c r="H17" s="3602" t="s">
        <v>366</v>
      </c>
      <c r="I17" s="3602"/>
      <c r="J17" s="3602"/>
      <c r="K17" s="3602"/>
      <c r="L17" s="3564" t="s">
        <v>76</v>
      </c>
      <c r="M17" s="3564"/>
    </row>
    <row r="18" spans="1:16" ht="12.75" customHeight="1">
      <c r="A18" s="97"/>
      <c r="B18" s="97"/>
      <c r="C18" s="96" t="s">
        <v>77</v>
      </c>
      <c r="D18" s="98" t="s">
        <v>400</v>
      </c>
      <c r="E18" s="123"/>
      <c r="F18" s="123"/>
      <c r="G18" s="141">
        <f>MASTER!E10</f>
        <v>0</v>
      </c>
      <c r="H18" s="123"/>
      <c r="I18" s="3597" t="e">
        <f>(INDEX(MASTER!F8:F42,MATCH(LPC!F1,MASTER!A8:A42,0)))</f>
        <v>#N/A</v>
      </c>
      <c r="J18" s="3597"/>
      <c r="K18" s="3597"/>
      <c r="L18" s="3603" t="s">
        <v>78</v>
      </c>
      <c r="M18" s="3603"/>
    </row>
    <row r="19" spans="1:16" ht="12.75" customHeight="1">
      <c r="A19" s="97"/>
      <c r="B19" s="97"/>
      <c r="C19" s="96" t="s">
        <v>79</v>
      </c>
      <c r="D19" s="98" t="s">
        <v>367</v>
      </c>
      <c r="E19" s="98"/>
      <c r="F19" s="98"/>
      <c r="G19" s="98"/>
      <c r="H19" s="97"/>
      <c r="I19" s="3598">
        <v>0</v>
      </c>
      <c r="J19" s="3598"/>
      <c r="K19" s="3598"/>
      <c r="L19" s="3599" t="e">
        <f>SUM(I18:K25)</f>
        <v>#N/A</v>
      </c>
      <c r="M19" s="3599"/>
    </row>
    <row r="20" spans="1:16" ht="12.75" customHeight="1">
      <c r="A20" s="97"/>
      <c r="B20" s="97"/>
      <c r="C20" s="96" t="s">
        <v>80</v>
      </c>
      <c r="D20" s="98" t="s">
        <v>368</v>
      </c>
      <c r="E20" s="98"/>
      <c r="F20" s="98"/>
      <c r="G20" s="98"/>
      <c r="H20" s="97"/>
      <c r="I20" s="3598">
        <v>0</v>
      </c>
      <c r="J20" s="3598"/>
      <c r="K20" s="3598"/>
      <c r="L20" s="3599"/>
      <c r="M20" s="3599"/>
    </row>
    <row r="21" spans="1:16" ht="12.75" customHeight="1">
      <c r="A21" s="97"/>
      <c r="B21" s="97"/>
      <c r="C21" s="96" t="s">
        <v>81</v>
      </c>
      <c r="D21" s="98" t="s">
        <v>388</v>
      </c>
      <c r="E21" s="98"/>
      <c r="F21" s="98"/>
      <c r="G21" s="1157" t="s">
        <v>3045</v>
      </c>
      <c r="H21" s="763">
        <v>34</v>
      </c>
      <c r="I21" s="3597" t="e">
        <f>ROUND(I18*H21%,0)</f>
        <v>#N/A</v>
      </c>
      <c r="J21" s="3597"/>
      <c r="K21" s="3597"/>
      <c r="L21" s="97"/>
      <c r="M21" s="97"/>
    </row>
    <row r="22" spans="1:16" ht="12.75" customHeight="1">
      <c r="A22" s="97"/>
      <c r="B22" s="97"/>
      <c r="C22" s="96"/>
      <c r="D22" s="101" t="s">
        <v>82</v>
      </c>
      <c r="E22" s="3591" t="s">
        <v>387</v>
      </c>
      <c r="F22" s="3591"/>
      <c r="G22" s="1157" t="s">
        <v>3045</v>
      </c>
      <c r="H22" s="763">
        <v>9</v>
      </c>
      <c r="I22" s="3597" t="e">
        <f>ROUND(I18*H22%,0)</f>
        <v>#N/A</v>
      </c>
      <c r="J22" s="3597"/>
      <c r="K22" s="3597"/>
      <c r="L22" s="97"/>
      <c r="M22" s="97"/>
    </row>
    <row r="23" spans="1:16">
      <c r="A23" s="97"/>
      <c r="B23" s="97"/>
      <c r="C23" s="96"/>
      <c r="D23" s="101" t="s">
        <v>83</v>
      </c>
      <c r="E23" s="3592" t="s">
        <v>369</v>
      </c>
      <c r="F23" s="3592"/>
      <c r="G23" s="3592"/>
      <c r="H23" s="97"/>
      <c r="I23" s="3593">
        <v>0</v>
      </c>
      <c r="J23" s="3593"/>
      <c r="K23" s="3593"/>
      <c r="L23" s="97"/>
      <c r="M23" s="97"/>
    </row>
    <row r="24" spans="1:16">
      <c r="A24" s="97"/>
      <c r="B24" s="97"/>
      <c r="C24" s="97"/>
      <c r="D24" s="93" t="s">
        <v>84</v>
      </c>
      <c r="E24" s="3592" t="s">
        <v>370</v>
      </c>
      <c r="F24" s="3592"/>
      <c r="G24" s="3592"/>
      <c r="H24" s="97"/>
      <c r="I24" s="3593">
        <v>0</v>
      </c>
      <c r="J24" s="3593"/>
      <c r="K24" s="3593"/>
      <c r="L24" s="97"/>
      <c r="M24" s="97"/>
    </row>
    <row r="25" spans="1:16">
      <c r="A25" s="97"/>
      <c r="B25" s="97"/>
      <c r="C25" s="97"/>
      <c r="D25" s="93" t="s">
        <v>85</v>
      </c>
      <c r="E25" s="3592" t="s">
        <v>371</v>
      </c>
      <c r="F25" s="3592"/>
      <c r="G25" s="3592"/>
      <c r="H25" s="97"/>
      <c r="I25" s="3593">
        <v>0</v>
      </c>
      <c r="J25" s="3593"/>
      <c r="K25" s="3593"/>
      <c r="L25" s="97"/>
      <c r="M25" s="97"/>
    </row>
    <row r="26" spans="1:16">
      <c r="A26" s="97"/>
      <c r="B26" s="97"/>
      <c r="C26" s="97"/>
      <c r="D26" s="97"/>
      <c r="E26" s="3594" t="s">
        <v>372</v>
      </c>
      <c r="F26" s="3594"/>
      <c r="G26" s="3594"/>
      <c r="H26" s="3594"/>
      <c r="I26" s="3595"/>
      <c r="J26" s="3595"/>
      <c r="K26" s="3595"/>
      <c r="L26" s="97"/>
      <c r="M26" s="97"/>
    </row>
    <row r="27" spans="1:16">
      <c r="A27" s="97"/>
      <c r="B27" s="97"/>
      <c r="C27" s="97"/>
      <c r="D27" s="97"/>
      <c r="E27" s="107"/>
      <c r="F27" s="107"/>
      <c r="G27" s="107"/>
      <c r="H27" s="107"/>
      <c r="I27" s="108"/>
      <c r="J27" s="108"/>
      <c r="K27" s="108"/>
      <c r="L27" s="97"/>
      <c r="M27" s="97"/>
    </row>
    <row r="28" spans="1:16">
      <c r="A28" s="3564">
        <v>3</v>
      </c>
      <c r="B28" s="98" t="s">
        <v>86</v>
      </c>
      <c r="C28" s="98"/>
      <c r="D28" s="98"/>
      <c r="E28" s="98"/>
      <c r="F28" s="3596" t="s">
        <v>87</v>
      </c>
      <c r="G28" s="3559"/>
      <c r="H28" s="3559"/>
      <c r="I28" s="98" t="s">
        <v>88</v>
      </c>
      <c r="J28" s="98"/>
      <c r="K28" s="3596" t="s">
        <v>59</v>
      </c>
      <c r="L28" s="3559"/>
      <c r="M28" s="3559"/>
    </row>
    <row r="29" spans="1:16" ht="24" customHeight="1">
      <c r="A29" s="3564"/>
      <c r="B29" s="89" t="s">
        <v>384</v>
      </c>
      <c r="C29" s="3526" t="str">
        <f>C6</f>
        <v>ftyk f'k{kk vf/kdkjh</v>
      </c>
      <c r="D29" s="3526"/>
      <c r="E29" s="3526"/>
      <c r="F29" s="3526"/>
      <c r="G29" s="3526"/>
      <c r="H29" s="3526"/>
      <c r="I29" s="3527"/>
      <c r="J29" s="3527"/>
      <c r="K29" s="3527" t="s">
        <v>385</v>
      </c>
      <c r="L29" s="3527"/>
      <c r="M29" s="479" t="e">
        <f>(INDEX(MASTER!AB8:AB42,MATCH(LPC!F1,MASTER!A8:A42,0)))</f>
        <v>#N/A</v>
      </c>
    </row>
    <row r="30" spans="1:16" s="21" customFormat="1" ht="12.75" customHeight="1">
      <c r="A30" s="99"/>
      <c r="B30" s="89" t="s">
        <v>386</v>
      </c>
      <c r="C30" s="122"/>
      <c r="D30" s="122"/>
      <c r="E30" s="122"/>
      <c r="F30" s="122"/>
      <c r="G30" s="122"/>
      <c r="H30" s="122"/>
      <c r="I30" s="122"/>
      <c r="J30" s="122"/>
      <c r="K30" s="122"/>
      <c r="L30" s="122"/>
      <c r="M30" s="121"/>
    </row>
    <row r="31" spans="1:16">
      <c r="A31" s="3564">
        <v>4</v>
      </c>
      <c r="B31" s="3591" t="s">
        <v>373</v>
      </c>
      <c r="C31" s="3591"/>
      <c r="D31" s="3591"/>
      <c r="E31" s="3591"/>
      <c r="F31" s="3591"/>
      <c r="G31" s="3591"/>
      <c r="H31" s="3591"/>
      <c r="I31" s="3591"/>
      <c r="J31" s="3591"/>
      <c r="K31" s="3591"/>
      <c r="L31" s="3591"/>
      <c r="M31" s="3591"/>
    </row>
    <row r="32" spans="1:16">
      <c r="A32" s="3564"/>
      <c r="B32" s="89" t="s">
        <v>89</v>
      </c>
      <c r="C32" s="97"/>
      <c r="D32" s="97"/>
      <c r="E32" s="97"/>
      <c r="F32" s="97"/>
      <c r="G32" s="97"/>
      <c r="H32" s="97"/>
      <c r="I32" s="97"/>
      <c r="J32" s="97"/>
      <c r="K32" s="97"/>
      <c r="L32" s="97"/>
      <c r="M32" s="97"/>
      <c r="P32" s="89"/>
    </row>
    <row r="33" spans="1:13">
      <c r="A33" s="3564">
        <v>5</v>
      </c>
      <c r="B33" s="98" t="s">
        <v>374</v>
      </c>
      <c r="C33" s="98"/>
      <c r="D33" s="98"/>
      <c r="E33" s="98"/>
      <c r="F33" s="98"/>
      <c r="G33" s="98"/>
      <c r="H33" s="98"/>
      <c r="I33" s="98"/>
      <c r="J33" s="98"/>
      <c r="K33" s="98"/>
      <c r="L33" s="98"/>
      <c r="M33" s="98"/>
    </row>
    <row r="34" spans="1:13">
      <c r="A34" s="3564"/>
      <c r="B34" s="98" t="s">
        <v>375</v>
      </c>
      <c r="C34" s="97"/>
      <c r="D34" s="97"/>
      <c r="E34" s="97"/>
      <c r="F34" s="97"/>
      <c r="G34" s="97"/>
      <c r="H34" s="97"/>
      <c r="I34" s="97"/>
      <c r="J34" s="97"/>
      <c r="K34" s="97"/>
      <c r="L34" s="97"/>
      <c r="M34" s="97"/>
    </row>
    <row r="35" spans="1:13">
      <c r="A35" s="90"/>
      <c r="B35" s="90"/>
      <c r="C35" s="90"/>
      <c r="D35" s="3564" t="s">
        <v>376</v>
      </c>
      <c r="E35" s="3564"/>
      <c r="F35" s="3564"/>
      <c r="G35" s="90"/>
      <c r="H35" s="3564" t="s">
        <v>377</v>
      </c>
      <c r="I35" s="3564"/>
      <c r="J35" s="98"/>
      <c r="K35" s="3559" t="s">
        <v>378</v>
      </c>
      <c r="L35" s="3559"/>
      <c r="M35" s="98"/>
    </row>
    <row r="36" spans="1:13">
      <c r="A36" s="98"/>
      <c r="B36" s="93" t="s">
        <v>90</v>
      </c>
      <c r="C36" s="109" t="s">
        <v>91</v>
      </c>
      <c r="D36" s="98"/>
      <c r="E36" s="93" t="s">
        <v>71</v>
      </c>
      <c r="F36" s="109" t="s">
        <v>92</v>
      </c>
      <c r="G36" s="98"/>
      <c r="H36" s="98" t="s">
        <v>93</v>
      </c>
      <c r="I36" s="109" t="s">
        <v>20</v>
      </c>
      <c r="J36" s="98"/>
      <c r="K36" s="98" t="s">
        <v>94</v>
      </c>
      <c r="L36" s="109" t="s">
        <v>63</v>
      </c>
      <c r="M36" s="98"/>
    </row>
    <row r="37" spans="1:13">
      <c r="A37" s="97"/>
      <c r="B37" s="105" t="s">
        <v>39</v>
      </c>
      <c r="C37" s="97"/>
      <c r="D37" s="97"/>
      <c r="E37" s="104" t="s">
        <v>40</v>
      </c>
      <c r="F37" s="97"/>
      <c r="G37" s="97"/>
      <c r="H37" s="104" t="s">
        <v>95</v>
      </c>
      <c r="I37" s="97"/>
      <c r="J37" s="97"/>
      <c r="K37" s="104" t="s">
        <v>96</v>
      </c>
      <c r="L37" s="97"/>
      <c r="M37" s="97"/>
    </row>
    <row r="38" spans="1:13">
      <c r="A38" s="97"/>
      <c r="B38" s="99" t="s">
        <v>97</v>
      </c>
      <c r="C38" s="109" t="s">
        <v>91</v>
      </c>
      <c r="D38" s="97"/>
      <c r="E38" s="99" t="s">
        <v>97</v>
      </c>
      <c r="F38" s="109" t="s">
        <v>92</v>
      </c>
      <c r="G38" s="97"/>
      <c r="H38" s="99" t="s">
        <v>97</v>
      </c>
      <c r="I38" s="109" t="s">
        <v>20</v>
      </c>
      <c r="J38" s="97"/>
      <c r="K38" s="99" t="s">
        <v>97</v>
      </c>
      <c r="L38" s="109" t="s">
        <v>63</v>
      </c>
      <c r="M38" s="97"/>
    </row>
    <row r="39" spans="1:13">
      <c r="A39" s="99">
        <v>6</v>
      </c>
      <c r="B39" s="98" t="s">
        <v>379</v>
      </c>
      <c r="C39" s="98"/>
      <c r="D39" s="98"/>
      <c r="E39" s="98"/>
      <c r="F39" s="98"/>
      <c r="G39" s="98"/>
      <c r="H39" s="98"/>
      <c r="I39" s="98"/>
      <c r="J39" s="98"/>
      <c r="K39" s="98"/>
      <c r="L39" s="98"/>
      <c r="M39" s="98"/>
    </row>
    <row r="40" spans="1:13">
      <c r="A40" s="99"/>
      <c r="B40" s="98"/>
      <c r="C40" s="98"/>
      <c r="D40" s="98"/>
      <c r="E40" s="98"/>
      <c r="F40" s="98"/>
      <c r="G40" s="98"/>
      <c r="H40" s="98"/>
      <c r="I40" s="98"/>
      <c r="J40" s="98"/>
      <c r="K40" s="98"/>
      <c r="L40" s="98"/>
      <c r="M40" s="98"/>
    </row>
    <row r="41" spans="1:13">
      <c r="A41" s="3564">
        <v>7</v>
      </c>
      <c r="B41" s="97" t="s">
        <v>98</v>
      </c>
      <c r="C41" s="97"/>
      <c r="D41" s="97"/>
      <c r="E41" s="110" t="s">
        <v>87</v>
      </c>
      <c r="F41" s="97"/>
      <c r="G41" s="97"/>
      <c r="H41" s="97" t="s">
        <v>99</v>
      </c>
      <c r="I41" s="97"/>
      <c r="J41" s="97"/>
      <c r="K41" s="97"/>
      <c r="L41" s="97"/>
      <c r="M41" s="97"/>
    </row>
    <row r="42" spans="1:13">
      <c r="A42" s="3564"/>
      <c r="B42" s="1083" t="s">
        <v>100</v>
      </c>
      <c r="C42" s="97"/>
      <c r="D42" s="97"/>
      <c r="E42" s="97"/>
      <c r="F42" s="97"/>
      <c r="G42" s="1087"/>
      <c r="H42" s="89" t="s">
        <v>101</v>
      </c>
      <c r="I42" s="97"/>
      <c r="J42" s="97"/>
      <c r="K42" s="97"/>
      <c r="L42" s="97"/>
      <c r="M42" s="97"/>
    </row>
    <row r="43" spans="1:13">
      <c r="A43" s="3564">
        <v>8</v>
      </c>
      <c r="B43" s="98" t="s">
        <v>102</v>
      </c>
      <c r="C43" s="98"/>
      <c r="D43" s="98"/>
      <c r="E43" s="98"/>
      <c r="F43" s="98"/>
      <c r="G43" s="98"/>
      <c r="H43" s="98"/>
      <c r="I43" s="98"/>
      <c r="J43" s="98"/>
      <c r="K43" s="98"/>
      <c r="L43" s="98"/>
      <c r="M43" s="98"/>
    </row>
    <row r="44" spans="1:13">
      <c r="A44" s="3564"/>
      <c r="B44" s="89" t="s">
        <v>103</v>
      </c>
      <c r="C44" s="97"/>
      <c r="D44" s="97"/>
      <c r="E44" s="97"/>
      <c r="F44" s="97"/>
      <c r="G44" s="97"/>
      <c r="H44" s="97"/>
      <c r="I44" s="97"/>
      <c r="J44" s="97"/>
      <c r="K44" s="97"/>
      <c r="L44" s="97"/>
      <c r="M44" s="97"/>
    </row>
    <row r="45" spans="1:13">
      <c r="A45" s="3585" t="s">
        <v>104</v>
      </c>
      <c r="B45" s="3586"/>
      <c r="C45" s="3586"/>
      <c r="D45" s="3586"/>
      <c r="E45" s="3586"/>
      <c r="F45" s="3587" t="s">
        <v>105</v>
      </c>
      <c r="G45" s="3586"/>
      <c r="H45" s="3588"/>
      <c r="I45" s="3587" t="s">
        <v>106</v>
      </c>
      <c r="J45" s="3588"/>
      <c r="K45" s="3589" t="s">
        <v>107</v>
      </c>
      <c r="L45" s="3590"/>
      <c r="M45" s="3590"/>
    </row>
    <row r="46" spans="1:13">
      <c r="A46" s="3554" t="s">
        <v>108</v>
      </c>
      <c r="B46" s="3554"/>
      <c r="C46" s="3554"/>
      <c r="D46" s="3554"/>
      <c r="E46" s="3554"/>
      <c r="F46" s="3578" t="s">
        <v>109</v>
      </c>
      <c r="G46" s="3554"/>
      <c r="H46" s="3536"/>
      <c r="I46" s="3578" t="s">
        <v>110</v>
      </c>
      <c r="J46" s="3536"/>
      <c r="K46" s="3579" t="s">
        <v>111</v>
      </c>
      <c r="L46" s="3579"/>
      <c r="M46" s="3579"/>
    </row>
    <row r="47" spans="1:13">
      <c r="A47" s="3580">
        <v>1</v>
      </c>
      <c r="B47" s="3580"/>
      <c r="C47" s="3580"/>
      <c r="D47" s="3580"/>
      <c r="E47" s="3580"/>
      <c r="F47" s="3581">
        <v>2</v>
      </c>
      <c r="G47" s="3581"/>
      <c r="H47" s="3581"/>
      <c r="I47" s="3581">
        <v>3</v>
      </c>
      <c r="J47" s="3581"/>
      <c r="K47" s="3581">
        <v>4</v>
      </c>
      <c r="L47" s="3581"/>
      <c r="M47" s="3581"/>
    </row>
    <row r="48" spans="1:13">
      <c r="A48" s="3565" t="s">
        <v>112</v>
      </c>
      <c r="B48" s="3565"/>
      <c r="C48" s="3565"/>
      <c r="D48" s="3565"/>
      <c r="E48" s="3565"/>
      <c r="F48" s="3582" t="e">
        <f>(INDEX(MASTER!AD8:AD42,MATCH(LPC!F1,MASTER!A8:A42,0)))</f>
        <v>#N/A</v>
      </c>
      <c r="G48" s="3583"/>
      <c r="H48" s="3584"/>
      <c r="I48" s="3567">
        <v>8320</v>
      </c>
      <c r="J48" s="3567"/>
      <c r="K48" s="3568" t="e">
        <f>D15</f>
        <v>#N/A</v>
      </c>
      <c r="L48" s="3568"/>
      <c r="M48" s="3568"/>
    </row>
    <row r="49" spans="1:13">
      <c r="A49" s="3565" t="s">
        <v>113</v>
      </c>
      <c r="B49" s="3565"/>
      <c r="C49" s="3565"/>
      <c r="D49" s="3565"/>
      <c r="E49" s="3565"/>
      <c r="F49" s="3572" t="e">
        <f>(INDEX(MASTER!AE8:AE42,MATCH(LPC!F1,MASTER!A8:A42,0)))</f>
        <v>#N/A</v>
      </c>
      <c r="G49" s="3573"/>
      <c r="H49" s="3574"/>
      <c r="I49" s="3567">
        <v>7000</v>
      </c>
      <c r="J49" s="3567"/>
      <c r="K49" s="3568" t="e">
        <f>K48</f>
        <v>#N/A</v>
      </c>
      <c r="L49" s="3568"/>
      <c r="M49" s="3568"/>
    </row>
    <row r="50" spans="1:13">
      <c r="A50" s="3565" t="s">
        <v>114</v>
      </c>
      <c r="B50" s="3565"/>
      <c r="C50" s="3565"/>
      <c r="D50" s="3565"/>
      <c r="E50" s="3565"/>
      <c r="F50" s="3569" t="s">
        <v>1662</v>
      </c>
      <c r="G50" s="3570"/>
      <c r="H50" s="3571"/>
      <c r="I50" s="3567">
        <v>0</v>
      </c>
      <c r="J50" s="3567"/>
      <c r="K50" s="3568" t="e">
        <f>K49</f>
        <v>#N/A</v>
      </c>
      <c r="L50" s="3568"/>
      <c r="M50" s="3568"/>
    </row>
    <row r="51" spans="1:13">
      <c r="A51" s="3565" t="s">
        <v>115</v>
      </c>
      <c r="B51" s="3565"/>
      <c r="C51" s="3565"/>
      <c r="D51" s="3565"/>
      <c r="E51" s="3565"/>
      <c r="F51" s="3572" t="e">
        <f xml:space="preserve"> (INDEX(MASTER!AF8:AF42,MATCH(LPC!F1,MASTER!A8:A42,0)))</f>
        <v>#N/A</v>
      </c>
      <c r="G51" s="3573"/>
      <c r="H51" s="3574"/>
      <c r="I51" s="3567">
        <v>0</v>
      </c>
      <c r="J51" s="3567"/>
      <c r="K51" s="3568" t="e">
        <f>K50</f>
        <v>#N/A</v>
      </c>
      <c r="L51" s="3568"/>
      <c r="M51" s="3568"/>
    </row>
    <row r="52" spans="1:13" s="139" customFormat="1">
      <c r="A52" s="3565" t="s">
        <v>1494</v>
      </c>
      <c r="B52" s="3565"/>
      <c r="C52" s="3565"/>
      <c r="D52" s="3565"/>
      <c r="E52" s="3565"/>
      <c r="F52" s="3575" t="e">
        <f>(INDEX(MASTER!AG8:AG42,MATCH(LPC!F1,MASTER!A8:A42,0)))</f>
        <v>#N/A</v>
      </c>
      <c r="G52" s="3576"/>
      <c r="H52" s="3577"/>
      <c r="I52" s="3567">
        <v>5000</v>
      </c>
      <c r="J52" s="3567"/>
      <c r="K52" s="3568" t="e">
        <f>K50</f>
        <v>#N/A</v>
      </c>
      <c r="L52" s="3568"/>
      <c r="M52" s="3568"/>
    </row>
    <row r="53" spans="1:13" s="139" customFormat="1">
      <c r="A53" s="3565" t="s">
        <v>1664</v>
      </c>
      <c r="B53" s="3565"/>
      <c r="C53" s="3565"/>
      <c r="D53" s="3565"/>
      <c r="E53" s="3565"/>
      <c r="F53" s="3566" t="s">
        <v>1662</v>
      </c>
      <c r="G53" s="3566"/>
      <c r="H53" s="3566"/>
      <c r="I53" s="3567">
        <v>0</v>
      </c>
      <c r="J53" s="3567"/>
      <c r="K53" s="3568" t="e">
        <f>K51</f>
        <v>#N/A</v>
      </c>
      <c r="L53" s="3568"/>
      <c r="M53" s="3568"/>
    </row>
    <row r="54" spans="1:13">
      <c r="A54" s="3565" t="s">
        <v>1664</v>
      </c>
      <c r="B54" s="3565"/>
      <c r="C54" s="3565"/>
      <c r="D54" s="3565"/>
      <c r="E54" s="3565"/>
      <c r="F54" s="3566" t="s">
        <v>1662</v>
      </c>
      <c r="G54" s="3566"/>
      <c r="H54" s="3566"/>
      <c r="I54" s="3567">
        <v>0</v>
      </c>
      <c r="J54" s="3567"/>
      <c r="K54" s="3568" t="e">
        <f>K52</f>
        <v>#N/A</v>
      </c>
      <c r="L54" s="3568"/>
      <c r="M54" s="3568"/>
    </row>
    <row r="55" spans="1:13">
      <c r="A55" s="3564">
        <v>9</v>
      </c>
      <c r="B55" s="98" t="s">
        <v>380</v>
      </c>
      <c r="C55" s="98"/>
      <c r="D55" s="98"/>
      <c r="E55" s="98"/>
      <c r="F55" s="98"/>
      <c r="G55" s="98"/>
      <c r="H55" s="98"/>
      <c r="I55" s="98"/>
      <c r="J55" s="98"/>
      <c r="K55" s="98"/>
      <c r="L55" s="98"/>
      <c r="M55" s="98"/>
    </row>
    <row r="56" spans="1:13">
      <c r="A56" s="3564"/>
      <c r="B56" s="89" t="s">
        <v>116</v>
      </c>
      <c r="C56" s="97"/>
      <c r="D56" s="97"/>
      <c r="E56" s="97"/>
      <c r="F56" s="97"/>
      <c r="G56" s="97"/>
      <c r="H56" s="97"/>
      <c r="I56" s="97"/>
      <c r="J56" s="97"/>
      <c r="K56" s="97"/>
      <c r="L56" s="97"/>
      <c r="M56" s="97"/>
    </row>
    <row r="57" spans="1:13" s="139" customFormat="1">
      <c r="A57" s="414"/>
      <c r="B57" s="415"/>
      <c r="C57" s="97"/>
      <c r="D57" s="97"/>
      <c r="E57" s="97"/>
      <c r="F57" s="97"/>
      <c r="G57" s="97"/>
      <c r="H57" s="97"/>
      <c r="I57" s="97"/>
      <c r="J57" s="97"/>
      <c r="K57" s="97"/>
      <c r="L57" s="97"/>
      <c r="M57" s="97"/>
    </row>
    <row r="58" spans="1:13">
      <c r="A58" s="98"/>
      <c r="B58" s="98"/>
      <c r="C58" s="98"/>
      <c r="D58" s="98"/>
      <c r="E58" s="98"/>
      <c r="F58" s="98"/>
      <c r="G58" s="98"/>
      <c r="H58" s="98"/>
      <c r="I58" s="98"/>
      <c r="J58" s="98"/>
      <c r="K58" s="90" t="s">
        <v>117</v>
      </c>
      <c r="L58" s="98"/>
      <c r="M58" s="98"/>
    </row>
    <row r="59" spans="1:13">
      <c r="A59" s="98"/>
      <c r="B59" s="99" t="s">
        <v>118</v>
      </c>
      <c r="C59" s="111"/>
      <c r="D59" s="98"/>
      <c r="E59" s="98"/>
      <c r="F59" s="98"/>
      <c r="G59" s="98"/>
      <c r="H59" s="98"/>
      <c r="I59" s="98"/>
      <c r="J59" s="98"/>
      <c r="K59" s="105" t="s">
        <v>4</v>
      </c>
      <c r="L59" s="98"/>
      <c r="M59" s="98"/>
    </row>
    <row r="60" spans="1:13">
      <c r="A60" s="98"/>
      <c r="B60" s="105" t="s">
        <v>119</v>
      </c>
      <c r="C60" s="1276" t="s">
        <v>4168</v>
      </c>
      <c r="D60" s="98"/>
      <c r="E60" s="98"/>
      <c r="F60" s="98"/>
      <c r="G60" s="98"/>
      <c r="H60" s="98"/>
      <c r="I60" s="98"/>
      <c r="J60" s="98"/>
      <c r="K60" s="90" t="s">
        <v>120</v>
      </c>
      <c r="L60" s="98"/>
      <c r="M60" s="98"/>
    </row>
    <row r="61" spans="1:13">
      <c r="A61" s="98"/>
      <c r="B61" s="98"/>
      <c r="C61" s="98"/>
      <c r="D61" s="98"/>
      <c r="E61" s="98"/>
      <c r="F61" s="98"/>
      <c r="G61" s="98"/>
      <c r="H61" s="98"/>
      <c r="I61" s="98"/>
      <c r="J61" s="98"/>
      <c r="K61" s="105" t="s">
        <v>7</v>
      </c>
      <c r="L61" s="98"/>
      <c r="M61" s="98"/>
    </row>
    <row r="62" spans="1:13">
      <c r="A62" s="97"/>
      <c r="B62" s="97"/>
      <c r="C62" s="97"/>
      <c r="D62" s="97"/>
      <c r="E62" s="97"/>
      <c r="F62" s="97"/>
      <c r="G62" s="97"/>
      <c r="H62" s="97"/>
      <c r="I62" s="97"/>
      <c r="J62" s="97"/>
      <c r="K62" s="97"/>
      <c r="L62" s="97"/>
      <c r="M62" s="97"/>
    </row>
    <row r="63" spans="1:13" s="139" customFormat="1">
      <c r="A63" s="97"/>
      <c r="B63" s="97"/>
      <c r="C63" s="97"/>
      <c r="D63" s="97"/>
      <c r="E63" s="97"/>
      <c r="F63" s="97"/>
      <c r="G63" s="97"/>
      <c r="H63" s="97"/>
      <c r="I63" s="97"/>
      <c r="J63" s="97"/>
      <c r="K63" s="97"/>
      <c r="L63" s="97"/>
      <c r="M63" s="97"/>
    </row>
    <row r="64" spans="1:13" s="139" customFormat="1">
      <c r="A64" s="97"/>
      <c r="B64" s="97"/>
      <c r="C64" s="97"/>
      <c r="D64" s="97"/>
      <c r="E64" s="97"/>
      <c r="F64" s="97"/>
      <c r="G64" s="97"/>
      <c r="H64" s="97"/>
      <c r="I64" s="97"/>
      <c r="J64" s="97"/>
      <c r="K64" s="97"/>
      <c r="L64" s="97"/>
      <c r="M64" s="97"/>
    </row>
    <row r="65" spans="1:13">
      <c r="A65" s="97"/>
      <c r="B65" s="97"/>
      <c r="C65" s="97"/>
      <c r="D65" s="97"/>
      <c r="E65" s="97"/>
      <c r="F65" s="97"/>
      <c r="G65" s="97"/>
      <c r="H65" s="97"/>
      <c r="I65" s="97"/>
      <c r="J65" s="97"/>
      <c r="K65" s="97"/>
      <c r="L65" s="97"/>
      <c r="M65" s="97"/>
    </row>
    <row r="66" spans="1:13">
      <c r="A66" s="3564" t="s">
        <v>121</v>
      </c>
      <c r="B66" s="3564"/>
      <c r="C66" s="3564"/>
      <c r="D66" s="3564"/>
      <c r="E66" s="3564"/>
      <c r="F66" s="3564"/>
      <c r="G66" s="3564"/>
      <c r="H66" s="3564"/>
      <c r="I66" s="3564"/>
      <c r="J66" s="3564"/>
      <c r="K66" s="3564"/>
      <c r="L66" s="3564"/>
      <c r="M66" s="3564"/>
    </row>
    <row r="67" spans="1:13">
      <c r="A67" s="3557" t="s">
        <v>64</v>
      </c>
      <c r="B67" s="3557"/>
      <c r="C67" s="3557"/>
      <c r="D67" s="3557"/>
      <c r="E67" s="3557"/>
      <c r="F67" s="3557"/>
      <c r="G67" s="3557"/>
      <c r="H67" s="3557"/>
      <c r="I67" s="3557"/>
      <c r="J67" s="3557"/>
      <c r="K67" s="3557"/>
      <c r="L67" s="3557"/>
      <c r="M67" s="3557"/>
    </row>
    <row r="68" spans="1:13">
      <c r="A68" s="3558" t="s">
        <v>122</v>
      </c>
      <c r="B68" s="3558"/>
      <c r="C68" s="3558"/>
      <c r="D68" s="3558"/>
      <c r="E68" s="3558"/>
      <c r="F68" s="3558"/>
      <c r="G68" s="3558"/>
      <c r="H68" s="3558"/>
      <c r="I68" s="3558"/>
      <c r="J68" s="3558"/>
      <c r="K68" s="3558"/>
      <c r="L68" s="3558"/>
      <c r="M68" s="3558"/>
    </row>
    <row r="69" spans="1:13">
      <c r="A69" s="3559" t="s">
        <v>381</v>
      </c>
      <c r="B69" s="3559"/>
      <c r="C69" s="3559"/>
      <c r="D69" s="3559"/>
      <c r="E69" s="3559"/>
      <c r="F69" s="3559"/>
      <c r="G69" s="3559"/>
      <c r="H69" s="3559"/>
      <c r="I69" s="3559"/>
      <c r="J69" s="3559"/>
      <c r="K69" s="3559"/>
      <c r="L69" s="3559"/>
      <c r="M69" s="3559"/>
    </row>
    <row r="70" spans="1:13" ht="27.75" customHeight="1">
      <c r="A70" s="3546" t="s">
        <v>123</v>
      </c>
      <c r="B70" s="3546"/>
      <c r="C70" s="3546"/>
      <c r="D70" s="3544"/>
      <c r="E70" s="3543" t="s">
        <v>124</v>
      </c>
      <c r="F70" s="3560"/>
      <c r="G70" s="3543" t="s">
        <v>125</v>
      </c>
      <c r="H70" s="3560"/>
      <c r="I70" s="3561" t="s">
        <v>126</v>
      </c>
      <c r="J70" s="3562"/>
      <c r="K70" s="3563" t="s">
        <v>127</v>
      </c>
      <c r="L70" s="3541"/>
      <c r="M70" s="3541"/>
    </row>
    <row r="71" spans="1:13" ht="25.5" customHeight="1">
      <c r="A71" s="3554" t="s">
        <v>128</v>
      </c>
      <c r="B71" s="3554"/>
      <c r="C71" s="3554"/>
      <c r="D71" s="3536"/>
      <c r="E71" s="3535" t="s">
        <v>129</v>
      </c>
      <c r="F71" s="3555"/>
      <c r="G71" s="3535" t="s">
        <v>130</v>
      </c>
      <c r="H71" s="3555"/>
      <c r="I71" s="3535" t="s">
        <v>131</v>
      </c>
      <c r="J71" s="3536"/>
      <c r="K71" s="3556" t="s">
        <v>132</v>
      </c>
      <c r="L71" s="3533"/>
      <c r="M71" s="3533"/>
    </row>
    <row r="72" spans="1:13">
      <c r="A72" s="112" t="s">
        <v>77</v>
      </c>
      <c r="B72" s="3551" t="s">
        <v>1425</v>
      </c>
      <c r="C72" s="3551"/>
      <c r="D72" s="3551"/>
      <c r="E72" s="3552" t="s">
        <v>133</v>
      </c>
      <c r="F72" s="3553"/>
      <c r="G72" s="3552" t="s">
        <v>133</v>
      </c>
      <c r="H72" s="3553"/>
      <c r="I72" s="3552" t="s">
        <v>133</v>
      </c>
      <c r="J72" s="3553"/>
      <c r="K72" s="3548" t="s">
        <v>133</v>
      </c>
      <c r="L72" s="3550"/>
      <c r="M72" s="3550"/>
    </row>
    <row r="73" spans="1:13">
      <c r="A73" s="112" t="s">
        <v>79</v>
      </c>
      <c r="B73" s="3551" t="s">
        <v>3047</v>
      </c>
      <c r="C73" s="3551"/>
      <c r="D73" s="3551"/>
      <c r="E73" s="3552" t="s">
        <v>133</v>
      </c>
      <c r="F73" s="3553"/>
      <c r="G73" s="3552" t="s">
        <v>133</v>
      </c>
      <c r="H73" s="3553"/>
      <c r="I73" s="3552" t="s">
        <v>133</v>
      </c>
      <c r="J73" s="3553"/>
      <c r="K73" s="3550" t="s">
        <v>133</v>
      </c>
      <c r="L73" s="3550"/>
      <c r="M73" s="3550"/>
    </row>
    <row r="74" spans="1:13">
      <c r="A74" s="112" t="s">
        <v>80</v>
      </c>
      <c r="B74" s="3551" t="s">
        <v>3046</v>
      </c>
      <c r="C74" s="3551"/>
      <c r="D74" s="3551"/>
      <c r="E74" s="3552" t="s">
        <v>133</v>
      </c>
      <c r="F74" s="3553"/>
      <c r="G74" s="3552" t="s">
        <v>133</v>
      </c>
      <c r="H74" s="3553"/>
      <c r="I74" s="3552" t="s">
        <v>133</v>
      </c>
      <c r="J74" s="3553"/>
      <c r="K74" s="3550" t="s">
        <v>133</v>
      </c>
      <c r="L74" s="3550"/>
      <c r="M74" s="3550"/>
    </row>
    <row r="75" spans="1:13">
      <c r="A75" s="94" t="s">
        <v>81</v>
      </c>
      <c r="B75" s="3547" t="s">
        <v>3048</v>
      </c>
      <c r="C75" s="3547"/>
      <c r="D75" s="3547"/>
      <c r="E75" s="3548" t="s">
        <v>133</v>
      </c>
      <c r="F75" s="3549"/>
      <c r="G75" s="3548" t="s">
        <v>133</v>
      </c>
      <c r="H75" s="3549"/>
      <c r="I75" s="3548" t="s">
        <v>133</v>
      </c>
      <c r="J75" s="3549"/>
      <c r="K75" s="3550" t="s">
        <v>133</v>
      </c>
      <c r="L75" s="3550"/>
      <c r="M75" s="3550"/>
    </row>
    <row r="76" spans="1:13">
      <c r="A76" s="97"/>
      <c r="B76" s="97"/>
      <c r="C76" s="97"/>
      <c r="D76" s="97"/>
      <c r="E76" s="97"/>
      <c r="F76" s="97"/>
      <c r="G76" s="97"/>
      <c r="H76" s="97"/>
      <c r="I76" s="97"/>
      <c r="J76" s="97"/>
      <c r="K76" s="97"/>
      <c r="L76" s="97"/>
      <c r="M76" s="97"/>
    </row>
    <row r="77" spans="1:13" s="139" customFormat="1">
      <c r="A77" s="97"/>
      <c r="B77" s="97"/>
      <c r="C77" s="97"/>
      <c r="D77" s="97"/>
      <c r="E77" s="97"/>
      <c r="F77" s="97"/>
      <c r="G77" s="97"/>
      <c r="H77" s="97"/>
      <c r="I77" s="97"/>
      <c r="J77" s="97"/>
      <c r="K77" s="97"/>
      <c r="L77" s="97"/>
      <c r="M77" s="97"/>
    </row>
    <row r="78" spans="1:13" s="139" customFormat="1">
      <c r="A78" s="97"/>
      <c r="B78" s="97"/>
      <c r="C78" s="97"/>
      <c r="D78" s="97"/>
      <c r="E78" s="97"/>
      <c r="F78" s="97"/>
      <c r="G78" s="97"/>
      <c r="H78" s="97"/>
      <c r="I78" s="97"/>
      <c r="J78" s="97"/>
      <c r="K78" s="90" t="s">
        <v>117</v>
      </c>
      <c r="L78" s="97"/>
      <c r="M78" s="97"/>
    </row>
    <row r="79" spans="1:13" s="139" customFormat="1">
      <c r="A79" s="97"/>
      <c r="B79" s="97"/>
      <c r="C79" s="97"/>
      <c r="D79" s="97"/>
      <c r="E79" s="97"/>
      <c r="F79" s="97"/>
      <c r="G79" s="97"/>
      <c r="H79" s="97"/>
      <c r="I79" s="97"/>
      <c r="J79" s="97"/>
      <c r="K79" s="1160" t="s">
        <v>4</v>
      </c>
      <c r="L79" s="97"/>
      <c r="M79" s="97"/>
    </row>
    <row r="80" spans="1:13" s="139" customFormat="1">
      <c r="A80" s="97"/>
      <c r="B80" s="97"/>
      <c r="C80" s="97"/>
      <c r="D80" s="97"/>
      <c r="E80" s="97"/>
      <c r="F80" s="97"/>
      <c r="G80" s="97"/>
      <c r="H80" s="97"/>
      <c r="I80" s="97"/>
      <c r="J80" s="97"/>
      <c r="K80" s="90" t="s">
        <v>120</v>
      </c>
      <c r="L80" s="97"/>
      <c r="M80" s="97"/>
    </row>
    <row r="81" spans="1:13" ht="20.25" customHeight="1">
      <c r="A81" s="97"/>
      <c r="B81" s="97"/>
      <c r="C81" s="97"/>
      <c r="D81" s="97"/>
      <c r="E81" s="97"/>
      <c r="F81" s="97"/>
      <c r="G81" s="97"/>
      <c r="H81" s="97"/>
      <c r="I81" s="97"/>
      <c r="J81" s="97"/>
      <c r="K81" s="1160" t="s">
        <v>7</v>
      </c>
      <c r="L81" s="97"/>
      <c r="M81" s="97"/>
    </row>
    <row r="82" spans="1:13">
      <c r="A82" s="3540" t="s">
        <v>382</v>
      </c>
      <c r="B82" s="3540"/>
      <c r="C82" s="3540"/>
      <c r="D82" s="3540"/>
      <c r="E82" s="3540"/>
      <c r="F82" s="3540"/>
      <c r="G82" s="3540"/>
      <c r="H82" s="3540"/>
      <c r="I82" s="3540"/>
      <c r="J82" s="3540"/>
      <c r="K82" s="3540"/>
      <c r="L82" s="3540"/>
      <c r="M82" s="3540"/>
    </row>
    <row r="83" spans="1:13">
      <c r="A83" s="97"/>
      <c r="B83" s="97"/>
      <c r="C83" s="97"/>
      <c r="D83" s="97"/>
      <c r="E83" s="97"/>
      <c r="F83" s="97"/>
      <c r="G83" s="97"/>
      <c r="H83" s="97"/>
      <c r="I83" s="97"/>
      <c r="J83" s="97"/>
      <c r="K83" s="97"/>
      <c r="L83" s="97"/>
      <c r="M83" s="97"/>
    </row>
    <row r="84" spans="1:13">
      <c r="A84" s="113"/>
      <c r="B84" s="114" t="s">
        <v>90</v>
      </c>
      <c r="C84" s="115"/>
      <c r="D84" s="113"/>
      <c r="E84" s="114" t="s">
        <v>71</v>
      </c>
      <c r="F84" s="115"/>
      <c r="G84" s="113"/>
      <c r="H84" s="113" t="s">
        <v>134</v>
      </c>
      <c r="I84" s="115"/>
      <c r="J84" s="113"/>
      <c r="K84" s="114" t="s">
        <v>135</v>
      </c>
      <c r="L84" s="115"/>
      <c r="M84" s="113"/>
    </row>
    <row r="85" spans="1:13">
      <c r="A85" s="94"/>
      <c r="B85" s="116" t="s">
        <v>39</v>
      </c>
      <c r="C85" s="94"/>
      <c r="D85" s="94"/>
      <c r="E85" s="117" t="s">
        <v>40</v>
      </c>
      <c r="F85" s="94"/>
      <c r="G85" s="94"/>
      <c r="H85" s="117" t="s">
        <v>136</v>
      </c>
      <c r="I85" s="94"/>
      <c r="J85" s="94"/>
      <c r="K85" s="116" t="s">
        <v>3</v>
      </c>
      <c r="L85" s="94"/>
      <c r="M85" s="94"/>
    </row>
    <row r="86" spans="1:13">
      <c r="A86" s="112"/>
      <c r="B86" s="118" t="s">
        <v>97</v>
      </c>
      <c r="C86" s="3538"/>
      <c r="D86" s="3538"/>
      <c r="E86" s="118" t="s">
        <v>97</v>
      </c>
      <c r="F86" s="3538"/>
      <c r="G86" s="3538"/>
      <c r="H86" s="118" t="s">
        <v>97</v>
      </c>
      <c r="I86" s="3539"/>
      <c r="J86" s="3539"/>
      <c r="K86" s="118" t="s">
        <v>97</v>
      </c>
      <c r="L86" s="3539"/>
      <c r="M86" s="3539"/>
    </row>
    <row r="87" spans="1:13">
      <c r="A87" s="112"/>
      <c r="B87" s="118" t="s">
        <v>97</v>
      </c>
      <c r="C87" s="3538"/>
      <c r="D87" s="3538"/>
      <c r="E87" s="118" t="s">
        <v>97</v>
      </c>
      <c r="F87" s="3538"/>
      <c r="G87" s="3538"/>
      <c r="H87" s="118" t="s">
        <v>97</v>
      </c>
      <c r="I87" s="3539"/>
      <c r="J87" s="3539"/>
      <c r="K87" s="118" t="s">
        <v>97</v>
      </c>
      <c r="L87" s="3539"/>
      <c r="M87" s="3539"/>
    </row>
    <row r="88" spans="1:13">
      <c r="A88" s="112"/>
      <c r="B88" s="118" t="s">
        <v>97</v>
      </c>
      <c r="C88" s="3538"/>
      <c r="D88" s="3538"/>
      <c r="E88" s="118" t="s">
        <v>97</v>
      </c>
      <c r="F88" s="3538"/>
      <c r="G88" s="3538"/>
      <c r="H88" s="118" t="s">
        <v>97</v>
      </c>
      <c r="I88" s="3539"/>
      <c r="J88" s="3539"/>
      <c r="K88" s="118" t="s">
        <v>97</v>
      </c>
      <c r="L88" s="3539"/>
      <c r="M88" s="3539"/>
    </row>
    <row r="89" spans="1:13">
      <c r="A89" s="97"/>
      <c r="B89" s="97"/>
      <c r="C89" s="97"/>
      <c r="D89" s="97"/>
      <c r="E89" s="97"/>
      <c r="F89" s="97"/>
      <c r="G89" s="97"/>
      <c r="H89" s="97"/>
      <c r="I89" s="97"/>
      <c r="J89" s="97"/>
      <c r="K89" s="97"/>
      <c r="L89" s="97"/>
      <c r="M89" s="97"/>
    </row>
    <row r="90" spans="1:13">
      <c r="A90" s="97"/>
      <c r="B90" s="97"/>
      <c r="C90" s="97"/>
      <c r="D90" s="97"/>
      <c r="E90" s="97"/>
      <c r="F90" s="97"/>
      <c r="G90" s="97"/>
      <c r="H90" s="97"/>
      <c r="I90" s="97"/>
      <c r="J90" s="97"/>
      <c r="K90" s="97"/>
      <c r="L90" s="97"/>
      <c r="M90" s="97"/>
    </row>
    <row r="91" spans="1:13">
      <c r="A91" s="3540" t="s">
        <v>383</v>
      </c>
      <c r="B91" s="3540"/>
      <c r="C91" s="3540"/>
      <c r="D91" s="3540"/>
      <c r="E91" s="3540"/>
      <c r="F91" s="3540"/>
      <c r="G91" s="3540"/>
      <c r="H91" s="3540"/>
      <c r="I91" s="3540"/>
      <c r="J91" s="3540"/>
      <c r="K91" s="3540"/>
      <c r="L91" s="3540"/>
      <c r="M91" s="3540"/>
    </row>
    <row r="92" spans="1:13">
      <c r="A92" s="97"/>
      <c r="B92" s="97"/>
      <c r="C92" s="97"/>
      <c r="D92" s="97"/>
      <c r="E92" s="97"/>
      <c r="F92" s="97"/>
      <c r="G92" s="97"/>
      <c r="H92" s="97"/>
      <c r="I92" s="97"/>
      <c r="J92" s="97"/>
      <c r="K92" s="97"/>
      <c r="L92" s="97"/>
      <c r="M92" s="97"/>
    </row>
    <row r="93" spans="1:13" ht="45" customHeight="1">
      <c r="A93" s="3541" t="s">
        <v>137</v>
      </c>
      <c r="B93" s="3541"/>
      <c r="C93" s="3542"/>
      <c r="D93" s="1191" t="s">
        <v>138</v>
      </c>
      <c r="E93" s="3543" t="s">
        <v>139</v>
      </c>
      <c r="F93" s="3544"/>
      <c r="G93" s="3543" t="s">
        <v>140</v>
      </c>
      <c r="H93" s="3544"/>
      <c r="I93" s="1192" t="s">
        <v>141</v>
      </c>
      <c r="J93" s="3543" t="s">
        <v>142</v>
      </c>
      <c r="K93" s="3544"/>
      <c r="L93" s="3545" t="s">
        <v>143</v>
      </c>
      <c r="M93" s="3546"/>
    </row>
    <row r="94" spans="1:13" ht="37.5" customHeight="1">
      <c r="A94" s="3533" t="s">
        <v>144</v>
      </c>
      <c r="B94" s="3533"/>
      <c r="C94" s="3534"/>
      <c r="D94" s="119" t="s">
        <v>10</v>
      </c>
      <c r="E94" s="3535" t="s">
        <v>145</v>
      </c>
      <c r="F94" s="3536"/>
      <c r="G94" s="3535" t="s">
        <v>146</v>
      </c>
      <c r="H94" s="3536"/>
      <c r="I94" s="120" t="s">
        <v>147</v>
      </c>
      <c r="J94" s="3535" t="s">
        <v>148</v>
      </c>
      <c r="K94" s="3536"/>
      <c r="L94" s="3535" t="s">
        <v>149</v>
      </c>
      <c r="M94" s="3537"/>
    </row>
    <row r="95" spans="1:13" ht="21" customHeight="1">
      <c r="A95" s="3528" t="s">
        <v>161</v>
      </c>
      <c r="B95" s="3528"/>
      <c r="C95" s="1189">
        <f>MASTER!N1</f>
        <v>2022</v>
      </c>
      <c r="D95" s="480">
        <v>78875</v>
      </c>
      <c r="E95" s="3529">
        <v>0</v>
      </c>
      <c r="F95" s="3529"/>
      <c r="G95" s="3529">
        <v>0</v>
      </c>
      <c r="H95" s="3529"/>
      <c r="I95" s="1190">
        <v>0</v>
      </c>
      <c r="J95" s="3530">
        <v>3000</v>
      </c>
      <c r="K95" s="3530"/>
      <c r="L95" s="3531" t="s">
        <v>4169</v>
      </c>
      <c r="M95" s="3532"/>
    </row>
    <row r="96" spans="1:13" ht="21" customHeight="1">
      <c r="A96" s="3528" t="s">
        <v>150</v>
      </c>
      <c r="B96" s="3528"/>
      <c r="C96" s="1189">
        <f>C95</f>
        <v>2022</v>
      </c>
      <c r="D96" s="480">
        <v>78875</v>
      </c>
      <c r="E96" s="3529">
        <v>0</v>
      </c>
      <c r="F96" s="3529"/>
      <c r="G96" s="3529">
        <v>0</v>
      </c>
      <c r="H96" s="3529"/>
      <c r="I96" s="1190">
        <v>0</v>
      </c>
      <c r="J96" s="3530">
        <v>3000</v>
      </c>
      <c r="K96" s="3530"/>
      <c r="L96" s="3531" t="s">
        <v>4170</v>
      </c>
      <c r="M96" s="3532"/>
    </row>
    <row r="97" spans="1:13" ht="21" customHeight="1">
      <c r="A97" s="3528" t="s">
        <v>151</v>
      </c>
      <c r="B97" s="3528"/>
      <c r="C97" s="1189">
        <f t="shared" ref="C97:C103" si="0">C96</f>
        <v>2022</v>
      </c>
      <c r="D97" s="480">
        <v>78875</v>
      </c>
      <c r="E97" s="3529">
        <v>0</v>
      </c>
      <c r="F97" s="3529"/>
      <c r="G97" s="3529">
        <v>0</v>
      </c>
      <c r="H97" s="3529"/>
      <c r="I97" s="1190">
        <v>0</v>
      </c>
      <c r="J97" s="3530">
        <v>3000</v>
      </c>
      <c r="K97" s="3530"/>
      <c r="L97" s="3531" t="s">
        <v>4171</v>
      </c>
      <c r="M97" s="3532"/>
    </row>
    <row r="98" spans="1:13" ht="21" customHeight="1">
      <c r="A98" s="3528" t="s">
        <v>152</v>
      </c>
      <c r="B98" s="3528"/>
      <c r="C98" s="1189">
        <f t="shared" si="0"/>
        <v>2022</v>
      </c>
      <c r="D98" s="480">
        <v>78875</v>
      </c>
      <c r="E98" s="3529">
        <v>0</v>
      </c>
      <c r="F98" s="3529"/>
      <c r="G98" s="3529">
        <v>0</v>
      </c>
      <c r="H98" s="3529"/>
      <c r="I98" s="1190">
        <v>0</v>
      </c>
      <c r="J98" s="3530">
        <v>3000</v>
      </c>
      <c r="K98" s="3530"/>
      <c r="L98" s="3531" t="s">
        <v>694</v>
      </c>
      <c r="M98" s="3532"/>
    </row>
    <row r="99" spans="1:13" ht="21" customHeight="1">
      <c r="A99" s="3528" t="s">
        <v>153</v>
      </c>
      <c r="B99" s="3528"/>
      <c r="C99" s="1189">
        <f t="shared" si="0"/>
        <v>2022</v>
      </c>
      <c r="D99" s="480">
        <v>89050</v>
      </c>
      <c r="E99" s="3529">
        <v>0</v>
      </c>
      <c r="F99" s="3529"/>
      <c r="G99" s="3529">
        <v>0</v>
      </c>
      <c r="H99" s="3529"/>
      <c r="I99" s="1190">
        <v>0</v>
      </c>
      <c r="J99" s="3530">
        <v>3000</v>
      </c>
      <c r="K99" s="3530"/>
      <c r="L99" s="3531" t="s">
        <v>4172</v>
      </c>
      <c r="M99" s="3532"/>
    </row>
    <row r="100" spans="1:13" ht="21" customHeight="1">
      <c r="A100" s="3528" t="s">
        <v>154</v>
      </c>
      <c r="B100" s="3528"/>
      <c r="C100" s="1189">
        <f t="shared" si="0"/>
        <v>2022</v>
      </c>
      <c r="D100" s="480">
        <v>89050</v>
      </c>
      <c r="E100" s="3529">
        <v>0</v>
      </c>
      <c r="F100" s="3529"/>
      <c r="G100" s="3529">
        <v>0</v>
      </c>
      <c r="H100" s="3529"/>
      <c r="I100" s="1190">
        <v>0</v>
      </c>
      <c r="J100" s="3530">
        <v>5000</v>
      </c>
      <c r="K100" s="3530"/>
      <c r="L100" s="3531" t="s">
        <v>4173</v>
      </c>
      <c r="M100" s="3532"/>
    </row>
    <row r="101" spans="1:13" ht="21" customHeight="1">
      <c r="A101" s="3528" t="s">
        <v>155</v>
      </c>
      <c r="B101" s="3528"/>
      <c r="C101" s="1189">
        <f t="shared" si="0"/>
        <v>2022</v>
      </c>
      <c r="D101" s="480">
        <v>0</v>
      </c>
      <c r="E101" s="3529">
        <v>0</v>
      </c>
      <c r="F101" s="3529"/>
      <c r="G101" s="3529">
        <v>0</v>
      </c>
      <c r="H101" s="3529"/>
      <c r="I101" s="1190">
        <v>0</v>
      </c>
      <c r="J101" s="3530">
        <v>0</v>
      </c>
      <c r="K101" s="3530"/>
      <c r="L101" s="3531">
        <v>0</v>
      </c>
      <c r="M101" s="3532"/>
    </row>
    <row r="102" spans="1:13" ht="21" customHeight="1">
      <c r="A102" s="3528" t="s">
        <v>156</v>
      </c>
      <c r="B102" s="3528"/>
      <c r="C102" s="1189">
        <f t="shared" si="0"/>
        <v>2022</v>
      </c>
      <c r="D102" s="480">
        <v>0</v>
      </c>
      <c r="E102" s="3529">
        <v>0</v>
      </c>
      <c r="F102" s="3529"/>
      <c r="G102" s="3529">
        <v>0</v>
      </c>
      <c r="H102" s="3529"/>
      <c r="I102" s="1190">
        <v>0</v>
      </c>
      <c r="J102" s="3530">
        <v>0</v>
      </c>
      <c r="K102" s="3530"/>
      <c r="L102" s="3531">
        <v>0</v>
      </c>
      <c r="M102" s="3532"/>
    </row>
    <row r="103" spans="1:13" ht="21" customHeight="1">
      <c r="A103" s="3528" t="s">
        <v>157</v>
      </c>
      <c r="B103" s="3528"/>
      <c r="C103" s="1189">
        <f t="shared" si="0"/>
        <v>2022</v>
      </c>
      <c r="D103" s="480">
        <v>0</v>
      </c>
      <c r="E103" s="3529">
        <v>0</v>
      </c>
      <c r="F103" s="3529"/>
      <c r="G103" s="3529">
        <v>0</v>
      </c>
      <c r="H103" s="3529"/>
      <c r="I103" s="1190">
        <v>0</v>
      </c>
      <c r="J103" s="3530">
        <v>0</v>
      </c>
      <c r="K103" s="3530"/>
      <c r="L103" s="3531">
        <v>0</v>
      </c>
      <c r="M103" s="3532"/>
    </row>
    <row r="104" spans="1:13" ht="21" customHeight="1">
      <c r="A104" s="3528" t="s">
        <v>158</v>
      </c>
      <c r="B104" s="3528"/>
      <c r="C104" s="1189">
        <f>MASTER!P1</f>
        <v>2023</v>
      </c>
      <c r="D104" s="480">
        <v>0</v>
      </c>
      <c r="E104" s="3529">
        <v>0</v>
      </c>
      <c r="F104" s="3529"/>
      <c r="G104" s="3529">
        <v>0</v>
      </c>
      <c r="H104" s="3529"/>
      <c r="I104" s="1190">
        <v>0</v>
      </c>
      <c r="J104" s="3530">
        <v>0</v>
      </c>
      <c r="K104" s="3530"/>
      <c r="L104" s="3531">
        <v>0</v>
      </c>
      <c r="M104" s="3532"/>
    </row>
    <row r="105" spans="1:13" ht="21" customHeight="1">
      <c r="A105" s="3528" t="s">
        <v>159</v>
      </c>
      <c r="B105" s="3528"/>
      <c r="C105" s="1189">
        <f>C104</f>
        <v>2023</v>
      </c>
      <c r="D105" s="480">
        <v>0</v>
      </c>
      <c r="E105" s="3529">
        <v>0</v>
      </c>
      <c r="F105" s="3529"/>
      <c r="G105" s="3529">
        <v>0</v>
      </c>
      <c r="H105" s="3529"/>
      <c r="I105" s="1190">
        <v>0</v>
      </c>
      <c r="J105" s="3530">
        <v>0</v>
      </c>
      <c r="K105" s="3530"/>
      <c r="L105" s="3531">
        <v>0</v>
      </c>
      <c r="M105" s="3532"/>
    </row>
    <row r="106" spans="1:13" ht="21" customHeight="1">
      <c r="A106" s="3528" t="s">
        <v>160</v>
      </c>
      <c r="B106" s="3528"/>
      <c r="C106" s="1189">
        <f>C105</f>
        <v>2023</v>
      </c>
      <c r="D106" s="480">
        <v>0</v>
      </c>
      <c r="E106" s="3529">
        <v>0</v>
      </c>
      <c r="F106" s="3529"/>
      <c r="G106" s="3529">
        <v>0</v>
      </c>
      <c r="H106" s="3529"/>
      <c r="I106" s="1190">
        <v>0</v>
      </c>
      <c r="J106" s="3530">
        <v>0</v>
      </c>
      <c r="K106" s="3530"/>
      <c r="L106" s="3531">
        <v>0</v>
      </c>
      <c r="M106" s="3532"/>
    </row>
    <row r="107" spans="1:13">
      <c r="A107" s="97"/>
      <c r="B107" s="97"/>
      <c r="C107" s="97"/>
      <c r="D107" s="97"/>
      <c r="E107" s="97"/>
      <c r="F107" s="97"/>
      <c r="G107" s="97"/>
      <c r="H107" s="97"/>
      <c r="I107" s="97"/>
      <c r="J107" s="97"/>
      <c r="K107" s="97"/>
      <c r="L107" s="97"/>
      <c r="M107" s="97"/>
    </row>
    <row r="108" spans="1:13">
      <c r="A108" s="97"/>
      <c r="B108" s="97"/>
      <c r="C108" s="97"/>
      <c r="D108" s="97"/>
      <c r="E108" s="97"/>
      <c r="F108" s="97"/>
      <c r="G108" s="97"/>
      <c r="H108" s="97"/>
      <c r="I108" s="97"/>
      <c r="J108" s="97"/>
      <c r="K108" s="97"/>
      <c r="L108" s="97"/>
      <c r="M108" s="97"/>
    </row>
    <row r="109" spans="1:13">
      <c r="A109" s="97"/>
      <c r="B109" s="99" t="s">
        <v>118</v>
      </c>
      <c r="C109" s="111"/>
      <c r="D109" s="97"/>
      <c r="E109" s="97"/>
      <c r="F109" s="97"/>
      <c r="G109" s="97"/>
      <c r="H109" s="97"/>
      <c r="I109" s="97"/>
      <c r="J109" s="3521" t="s">
        <v>162</v>
      </c>
      <c r="K109" s="3521"/>
      <c r="L109" s="97"/>
      <c r="M109" s="97"/>
    </row>
    <row r="110" spans="1:13">
      <c r="A110" s="97"/>
      <c r="B110" s="105" t="s">
        <v>119</v>
      </c>
      <c r="C110" s="1277" t="str">
        <f>C60</f>
        <v>29.09.2021</v>
      </c>
      <c r="D110" s="97"/>
      <c r="E110" s="97"/>
      <c r="F110" s="97"/>
      <c r="G110" s="97"/>
      <c r="H110" s="97"/>
      <c r="I110" s="97"/>
      <c r="J110" s="3521" t="s">
        <v>163</v>
      </c>
      <c r="K110" s="3521"/>
      <c r="L110" s="97"/>
      <c r="M110" s="97"/>
    </row>
    <row r="111" spans="1:13">
      <c r="A111" s="19"/>
      <c r="B111" s="19"/>
      <c r="C111" s="19"/>
      <c r="D111" s="19"/>
      <c r="E111" s="19"/>
      <c r="F111" s="19"/>
      <c r="G111" s="19"/>
      <c r="H111" s="19"/>
      <c r="I111" s="19"/>
      <c r="J111" s="3522"/>
      <c r="K111" s="3522"/>
      <c r="L111" s="19"/>
      <c r="M111" s="19"/>
    </row>
  </sheetData>
  <sheetProtection sheet="1" selectLockedCells="1"/>
  <mergeCells count="232">
    <mergeCell ref="A5:B5"/>
    <mergeCell ref="C5:D5"/>
    <mergeCell ref="K5:M5"/>
    <mergeCell ref="A6:B6"/>
    <mergeCell ref="A7:B7"/>
    <mergeCell ref="C7:D7"/>
    <mergeCell ref="E7:I7"/>
    <mergeCell ref="L7:M7"/>
    <mergeCell ref="A3:B3"/>
    <mergeCell ref="C3:J3"/>
    <mergeCell ref="K3:M3"/>
    <mergeCell ref="A4:B4"/>
    <mergeCell ref="C4:J4"/>
    <mergeCell ref="K4:M4"/>
    <mergeCell ref="K6:M6"/>
    <mergeCell ref="C6:I6"/>
    <mergeCell ref="C12:D12"/>
    <mergeCell ref="G12:I12"/>
    <mergeCell ref="K12:M12"/>
    <mergeCell ref="E13:F13"/>
    <mergeCell ref="B14:C14"/>
    <mergeCell ref="D14:H14"/>
    <mergeCell ref="I14:M14"/>
    <mergeCell ref="A8:B8"/>
    <mergeCell ref="E8:I8"/>
    <mergeCell ref="A10:A11"/>
    <mergeCell ref="K11:M11"/>
    <mergeCell ref="B11:D11"/>
    <mergeCell ref="I11:J11"/>
    <mergeCell ref="C8:D8"/>
    <mergeCell ref="C13:D13"/>
    <mergeCell ref="K13:L13"/>
    <mergeCell ref="G13:I13"/>
    <mergeCell ref="E11:H11"/>
    <mergeCell ref="I19:K19"/>
    <mergeCell ref="L19:M20"/>
    <mergeCell ref="I20:K20"/>
    <mergeCell ref="I21:K21"/>
    <mergeCell ref="B15:C15"/>
    <mergeCell ref="C17:G17"/>
    <mergeCell ref="H17:K17"/>
    <mergeCell ref="L17:M17"/>
    <mergeCell ref="I18:K18"/>
    <mergeCell ref="L18:M18"/>
    <mergeCell ref="E25:G25"/>
    <mergeCell ref="I25:K25"/>
    <mergeCell ref="E26:H26"/>
    <mergeCell ref="I26:K26"/>
    <mergeCell ref="A28:A29"/>
    <mergeCell ref="F28:H28"/>
    <mergeCell ref="K28:M28"/>
    <mergeCell ref="I22:K22"/>
    <mergeCell ref="E23:G23"/>
    <mergeCell ref="I23:K23"/>
    <mergeCell ref="E24:G24"/>
    <mergeCell ref="I24:K24"/>
    <mergeCell ref="E22:F22"/>
    <mergeCell ref="A41:A42"/>
    <mergeCell ref="A43:A44"/>
    <mergeCell ref="A45:E45"/>
    <mergeCell ref="F45:H45"/>
    <mergeCell ref="I45:J45"/>
    <mergeCell ref="K45:M45"/>
    <mergeCell ref="A31:A32"/>
    <mergeCell ref="B31:M31"/>
    <mergeCell ref="A33:A34"/>
    <mergeCell ref="D35:F35"/>
    <mergeCell ref="H35:I35"/>
    <mergeCell ref="K35:L35"/>
    <mergeCell ref="A48:E48"/>
    <mergeCell ref="I48:J48"/>
    <mergeCell ref="K48:M48"/>
    <mergeCell ref="A49:E49"/>
    <mergeCell ref="I49:J49"/>
    <mergeCell ref="K49:M49"/>
    <mergeCell ref="A46:E46"/>
    <mergeCell ref="F46:H46"/>
    <mergeCell ref="I46:J46"/>
    <mergeCell ref="K46:M46"/>
    <mergeCell ref="A47:E47"/>
    <mergeCell ref="F47:H47"/>
    <mergeCell ref="I47:J47"/>
    <mergeCell ref="K47:M47"/>
    <mergeCell ref="F48:H48"/>
    <mergeCell ref="F49:H49"/>
    <mergeCell ref="A54:E54"/>
    <mergeCell ref="F54:H54"/>
    <mergeCell ref="I54:J54"/>
    <mergeCell ref="K54:M54"/>
    <mergeCell ref="A50:E50"/>
    <mergeCell ref="I50:J50"/>
    <mergeCell ref="K50:M50"/>
    <mergeCell ref="A51:E51"/>
    <mergeCell ref="I51:J51"/>
    <mergeCell ref="K51:M51"/>
    <mergeCell ref="F50:H50"/>
    <mergeCell ref="I52:J52"/>
    <mergeCell ref="K52:M52"/>
    <mergeCell ref="A52:E52"/>
    <mergeCell ref="A53:E53"/>
    <mergeCell ref="F53:H53"/>
    <mergeCell ref="I53:J53"/>
    <mergeCell ref="K53:M53"/>
    <mergeCell ref="F51:H51"/>
    <mergeCell ref="F52:H52"/>
    <mergeCell ref="A67:M67"/>
    <mergeCell ref="A68:M68"/>
    <mergeCell ref="A69:M69"/>
    <mergeCell ref="A70:D70"/>
    <mergeCell ref="E70:F70"/>
    <mergeCell ref="G70:H70"/>
    <mergeCell ref="I70:J70"/>
    <mergeCell ref="K70:M70"/>
    <mergeCell ref="A55:A56"/>
    <mergeCell ref="A66:M66"/>
    <mergeCell ref="A71:D71"/>
    <mergeCell ref="E71:F71"/>
    <mergeCell ref="G71:H71"/>
    <mergeCell ref="I71:J71"/>
    <mergeCell ref="K71:M71"/>
    <mergeCell ref="B72:D72"/>
    <mergeCell ref="E72:F72"/>
    <mergeCell ref="G72:H72"/>
    <mergeCell ref="I72:J72"/>
    <mergeCell ref="K72:M72"/>
    <mergeCell ref="B73:D73"/>
    <mergeCell ref="E73:F73"/>
    <mergeCell ref="G73:H73"/>
    <mergeCell ref="I73:J73"/>
    <mergeCell ref="K73:M73"/>
    <mergeCell ref="B74:D74"/>
    <mergeCell ref="E74:F74"/>
    <mergeCell ref="G74:H74"/>
    <mergeCell ref="I74:J74"/>
    <mergeCell ref="K74:M74"/>
    <mergeCell ref="C86:D86"/>
    <mergeCell ref="F86:G86"/>
    <mergeCell ref="I86:J86"/>
    <mergeCell ref="L86:M86"/>
    <mergeCell ref="C87:D87"/>
    <mergeCell ref="F87:G87"/>
    <mergeCell ref="I87:J87"/>
    <mergeCell ref="L87:M87"/>
    <mergeCell ref="B75:D75"/>
    <mergeCell ref="E75:F75"/>
    <mergeCell ref="G75:H75"/>
    <mergeCell ref="I75:J75"/>
    <mergeCell ref="K75:M75"/>
    <mergeCell ref="A82:M82"/>
    <mergeCell ref="C88:D88"/>
    <mergeCell ref="F88:G88"/>
    <mergeCell ref="I88:J88"/>
    <mergeCell ref="L88:M88"/>
    <mergeCell ref="A91:M91"/>
    <mergeCell ref="A93:C93"/>
    <mergeCell ref="E93:F93"/>
    <mergeCell ref="G93:H93"/>
    <mergeCell ref="J93:K93"/>
    <mergeCell ref="L93:M93"/>
    <mergeCell ref="A94:C94"/>
    <mergeCell ref="E94:F94"/>
    <mergeCell ref="G94:H94"/>
    <mergeCell ref="J94:K94"/>
    <mergeCell ref="L94:M94"/>
    <mergeCell ref="A95:B95"/>
    <mergeCell ref="E95:F95"/>
    <mergeCell ref="G95:H95"/>
    <mergeCell ref="J95:K95"/>
    <mergeCell ref="L95:M95"/>
    <mergeCell ref="A96:B96"/>
    <mergeCell ref="E96:F96"/>
    <mergeCell ref="G96:H96"/>
    <mergeCell ref="J96:K96"/>
    <mergeCell ref="L96:M96"/>
    <mergeCell ref="A97:B97"/>
    <mergeCell ref="E97:F97"/>
    <mergeCell ref="G97:H97"/>
    <mergeCell ref="J97:K97"/>
    <mergeCell ref="L97:M97"/>
    <mergeCell ref="A98:B98"/>
    <mergeCell ref="E98:F98"/>
    <mergeCell ref="G98:H98"/>
    <mergeCell ref="J98:K98"/>
    <mergeCell ref="L98:M98"/>
    <mergeCell ref="A99:B99"/>
    <mergeCell ref="E99:F99"/>
    <mergeCell ref="G99:H99"/>
    <mergeCell ref="J99:K99"/>
    <mergeCell ref="L99:M99"/>
    <mergeCell ref="A100:B100"/>
    <mergeCell ref="E100:F100"/>
    <mergeCell ref="G100:H100"/>
    <mergeCell ref="J100:K100"/>
    <mergeCell ref="L100:M100"/>
    <mergeCell ref="A101:B101"/>
    <mergeCell ref="E101:F101"/>
    <mergeCell ref="G101:H101"/>
    <mergeCell ref="J101:K101"/>
    <mergeCell ref="L101:M101"/>
    <mergeCell ref="E102:F102"/>
    <mergeCell ref="G102:H102"/>
    <mergeCell ref="J102:K102"/>
    <mergeCell ref="L102:M102"/>
    <mergeCell ref="A103:B103"/>
    <mergeCell ref="E103:F103"/>
    <mergeCell ref="G103:H103"/>
    <mergeCell ref="J103:K103"/>
    <mergeCell ref="L103:M103"/>
    <mergeCell ref="J110:K110"/>
    <mergeCell ref="J111:K111"/>
    <mergeCell ref="D15:E15"/>
    <mergeCell ref="B10:D10"/>
    <mergeCell ref="C29:H29"/>
    <mergeCell ref="I29:J29"/>
    <mergeCell ref="K29:L29"/>
    <mergeCell ref="A106:B106"/>
    <mergeCell ref="E106:F106"/>
    <mergeCell ref="G106:H106"/>
    <mergeCell ref="J106:K106"/>
    <mergeCell ref="L106:M106"/>
    <mergeCell ref="J109:K109"/>
    <mergeCell ref="A104:B104"/>
    <mergeCell ref="E104:F104"/>
    <mergeCell ref="G104:H104"/>
    <mergeCell ref="J104:K104"/>
    <mergeCell ref="L104:M104"/>
    <mergeCell ref="A105:B105"/>
    <mergeCell ref="E105:F105"/>
    <mergeCell ref="G105:H105"/>
    <mergeCell ref="J105:K105"/>
    <mergeCell ref="L105:M105"/>
    <mergeCell ref="A102:B10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48.xml><?xml version="1.0" encoding="utf-8"?>
<worksheet xmlns="http://schemas.openxmlformats.org/spreadsheetml/2006/main" xmlns:r="http://schemas.openxmlformats.org/officeDocument/2006/relationships">
  <sheetPr>
    <tabColor rgb="FF00B050"/>
  </sheetPr>
  <dimension ref="A1:I70"/>
  <sheetViews>
    <sheetView zoomScale="98" zoomScaleNormal="98" workbookViewId="0">
      <selection activeCell="C4" sqref="C4"/>
    </sheetView>
  </sheetViews>
  <sheetFormatPr defaultColWidth="9.140625" defaultRowHeight="12.75"/>
  <cols>
    <col min="1" max="1" width="13.85546875" style="139" customWidth="1"/>
    <col min="2" max="2" width="8.85546875" style="139" customWidth="1"/>
    <col min="3" max="3" width="39.5703125" style="139" customWidth="1"/>
    <col min="4" max="4" width="10.42578125" style="139" customWidth="1"/>
    <col min="5" max="5" width="7.85546875" style="139" customWidth="1"/>
    <col min="6" max="6" width="10.140625" style="139" customWidth="1"/>
    <col min="7" max="16384" width="9.140625" style="139"/>
  </cols>
  <sheetData>
    <row r="1" spans="1:9" ht="20.25">
      <c r="A1" s="3626" t="s">
        <v>2701</v>
      </c>
      <c r="B1" s="3627"/>
      <c r="C1" s="3627"/>
      <c r="D1" s="3627"/>
      <c r="E1" s="3627"/>
      <c r="F1" s="3627"/>
      <c r="G1" s="3628"/>
    </row>
    <row r="2" spans="1:9" ht="21.75" customHeight="1">
      <c r="A2" s="3629" t="s">
        <v>2636</v>
      </c>
      <c r="B2" s="3630"/>
      <c r="C2" s="3630"/>
      <c r="D2" s="3630"/>
      <c r="E2" s="3630"/>
      <c r="F2" s="3630"/>
      <c r="G2" s="3631"/>
    </row>
    <row r="3" spans="1:9" ht="24" customHeight="1">
      <c r="A3" s="3632" t="s">
        <v>2637</v>
      </c>
      <c r="B3" s="3633"/>
      <c r="C3" s="3633"/>
      <c r="D3" s="3633"/>
      <c r="E3" s="3633"/>
      <c r="F3" s="3633"/>
      <c r="G3" s="3634"/>
      <c r="I3" s="518" t="s">
        <v>1814</v>
      </c>
    </row>
    <row r="4" spans="1:9" ht="18.75">
      <c r="A4" s="3635" t="s">
        <v>2638</v>
      </c>
      <c r="B4" s="3635"/>
      <c r="C4" s="963" t="s">
        <v>4220</v>
      </c>
      <c r="D4" s="2730" t="s">
        <v>2639</v>
      </c>
      <c r="E4" s="2730"/>
      <c r="F4" s="3636" t="s">
        <v>2679</v>
      </c>
      <c r="G4" s="3636"/>
    </row>
    <row r="5" spans="1:9" ht="76.5" customHeight="1">
      <c r="A5" s="3637" t="s">
        <v>2682</v>
      </c>
      <c r="B5" s="3637"/>
      <c r="C5" s="3638" t="s">
        <v>4227</v>
      </c>
      <c r="D5" s="3638"/>
      <c r="E5" s="3639" t="s">
        <v>2708</v>
      </c>
      <c r="F5" s="3639"/>
      <c r="G5" s="3639"/>
    </row>
    <row r="6" spans="1:9" ht="24" customHeight="1">
      <c r="A6" s="3065" t="s">
        <v>2683</v>
      </c>
      <c r="B6" s="3065"/>
      <c r="C6" s="3640" t="s">
        <v>2640</v>
      </c>
      <c r="D6" s="3640"/>
      <c r="E6" s="924" t="s">
        <v>2681</v>
      </c>
      <c r="F6" s="3065" t="s">
        <v>3682</v>
      </c>
      <c r="G6" s="3065"/>
    </row>
    <row r="7" spans="1:9" ht="63.75" customHeight="1">
      <c r="A7" s="925" t="s">
        <v>2641</v>
      </c>
      <c r="B7" s="945" t="s">
        <v>2706</v>
      </c>
      <c r="C7" s="3647" t="s">
        <v>2707</v>
      </c>
      <c r="D7" s="3648"/>
      <c r="E7" s="3649"/>
      <c r="F7" s="3650" t="s">
        <v>2699</v>
      </c>
      <c r="G7" s="3651"/>
    </row>
    <row r="8" spans="1:9" ht="18.75">
      <c r="A8" s="916"/>
      <c r="B8" s="917"/>
      <c r="C8" s="918"/>
      <c r="D8" s="197" t="s">
        <v>2642</v>
      </c>
      <c r="E8" s="197"/>
      <c r="F8" s="197" t="s">
        <v>2644</v>
      </c>
      <c r="G8" s="197"/>
    </row>
    <row r="9" spans="1:9" ht="21.75" customHeight="1">
      <c r="A9" s="964">
        <v>1</v>
      </c>
      <c r="B9" s="965"/>
      <c r="C9" s="966" t="s">
        <v>2703</v>
      </c>
      <c r="D9" s="967"/>
      <c r="E9" s="967"/>
      <c r="F9" s="946"/>
      <c r="G9" s="946"/>
    </row>
    <row r="10" spans="1:9" ht="118.5" customHeight="1">
      <c r="A10" s="968"/>
      <c r="B10" s="969"/>
      <c r="C10" s="966" t="s">
        <v>4225</v>
      </c>
      <c r="D10" s="970"/>
      <c r="E10" s="970"/>
      <c r="F10" s="947"/>
      <c r="G10" s="947"/>
    </row>
    <row r="11" spans="1:9" ht="15.75" customHeight="1">
      <c r="A11" s="971" t="s">
        <v>32</v>
      </c>
      <c r="B11" s="974" t="s">
        <v>7</v>
      </c>
      <c r="C11" s="971" t="s">
        <v>2704</v>
      </c>
      <c r="D11" s="975" t="s">
        <v>808</v>
      </c>
      <c r="E11" s="972"/>
      <c r="F11" s="948"/>
      <c r="G11" s="948"/>
    </row>
    <row r="12" spans="1:9" ht="18" customHeight="1">
      <c r="A12" s="976" t="s">
        <v>4221</v>
      </c>
      <c r="B12" s="976" t="s">
        <v>2705</v>
      </c>
      <c r="C12" s="976">
        <v>51060340243</v>
      </c>
      <c r="D12" s="977">
        <v>1950</v>
      </c>
      <c r="E12" s="977"/>
      <c r="F12" s="949">
        <f>D12</f>
        <v>1950</v>
      </c>
      <c r="G12" s="947"/>
    </row>
    <row r="13" spans="1:9" ht="15.75" customHeight="1">
      <c r="A13" s="1741" t="s">
        <v>4222</v>
      </c>
      <c r="B13" s="976" t="s">
        <v>2705</v>
      </c>
      <c r="C13" s="976">
        <v>61290564276</v>
      </c>
      <c r="D13" s="977">
        <v>1950</v>
      </c>
      <c r="E13" s="972"/>
      <c r="F13" s="949">
        <f>D13</f>
        <v>1950</v>
      </c>
      <c r="G13" s="948"/>
    </row>
    <row r="14" spans="1:9" ht="15.75" customHeight="1">
      <c r="A14" s="976" t="s">
        <v>4223</v>
      </c>
      <c r="B14" s="976" t="s">
        <v>2705</v>
      </c>
      <c r="C14" s="976">
        <v>61182714831</v>
      </c>
      <c r="D14" s="977">
        <v>1950</v>
      </c>
      <c r="E14" s="972"/>
      <c r="F14" s="949">
        <f>D14</f>
        <v>1950</v>
      </c>
      <c r="G14" s="948"/>
    </row>
    <row r="15" spans="1:9" ht="15.75" customHeight="1">
      <c r="A15" s="976"/>
      <c r="B15" s="976"/>
      <c r="C15" s="976"/>
      <c r="D15" s="977"/>
      <c r="E15" s="972"/>
      <c r="F15" s="949">
        <f>D15</f>
        <v>0</v>
      </c>
      <c r="G15" s="948"/>
    </row>
    <row r="16" spans="1:9" ht="15.75" customHeight="1">
      <c r="A16" s="976"/>
      <c r="B16" s="976"/>
      <c r="C16" s="976"/>
      <c r="D16" s="977"/>
      <c r="E16" s="972"/>
      <c r="F16" s="949">
        <f>D16</f>
        <v>0</v>
      </c>
      <c r="G16" s="948"/>
    </row>
    <row r="17" spans="1:7" s="931" customFormat="1" ht="18.75">
      <c r="A17" s="927"/>
      <c r="B17" s="928"/>
      <c r="C17" s="929" t="s">
        <v>708</v>
      </c>
      <c r="D17" s="930">
        <f>SUM(D12:D16)</f>
        <v>5850</v>
      </c>
      <c r="E17" s="930"/>
      <c r="F17" s="930">
        <f>SUM(F12:F16)</f>
        <v>5850</v>
      </c>
      <c r="G17" s="930"/>
    </row>
    <row r="18" spans="1:7" ht="20.25">
      <c r="A18" s="956"/>
      <c r="B18" s="932"/>
      <c r="C18" s="3652" t="s">
        <v>4219</v>
      </c>
      <c r="D18" s="3652"/>
      <c r="E18" s="3652"/>
      <c r="F18" s="3652"/>
      <c r="G18" s="3653"/>
    </row>
    <row r="19" spans="1:7">
      <c r="A19" s="956"/>
      <c r="B19" s="932"/>
      <c r="C19" s="932"/>
      <c r="D19" s="932"/>
      <c r="E19" s="932"/>
      <c r="F19" s="932"/>
      <c r="G19" s="935"/>
    </row>
    <row r="20" spans="1:7">
      <c r="A20" s="956"/>
      <c r="B20" s="932"/>
      <c r="C20" s="932"/>
      <c r="D20" s="932"/>
      <c r="E20" s="932"/>
      <c r="F20" s="932"/>
      <c r="G20" s="935"/>
    </row>
    <row r="21" spans="1:7">
      <c r="A21" s="956"/>
      <c r="B21" s="932"/>
      <c r="C21" s="932"/>
      <c r="D21" s="3654" t="str">
        <f>MASTER!C2</f>
        <v>iz/kkukpk;Z</v>
      </c>
      <c r="E21" s="3654"/>
      <c r="F21" s="3654"/>
      <c r="G21" s="935"/>
    </row>
    <row r="22" spans="1:7">
      <c r="A22" s="956"/>
      <c r="B22" s="932"/>
      <c r="C22" s="932"/>
      <c r="D22" s="3654" t="str">
        <f>MASTER!C3</f>
        <v xml:space="preserve">ftyk </v>
      </c>
      <c r="E22" s="3654"/>
      <c r="F22" s="3654"/>
      <c r="G22" s="935"/>
    </row>
    <row r="23" spans="1:7">
      <c r="A23" s="956"/>
      <c r="B23" s="932"/>
      <c r="C23" s="932"/>
      <c r="D23" s="3654" t="str">
        <f>MASTER!C4</f>
        <v>jkt ¼ jktLFkku ½</v>
      </c>
      <c r="E23" s="3654"/>
      <c r="F23" s="3654"/>
      <c r="G23" s="935"/>
    </row>
    <row r="24" spans="1:7" ht="15.75">
      <c r="A24" s="3641" t="s">
        <v>2702</v>
      </c>
      <c r="B24" s="3642"/>
      <c r="C24" s="3642"/>
      <c r="D24" s="3642"/>
      <c r="E24" s="3642"/>
      <c r="F24" s="3642"/>
      <c r="G24" s="3643"/>
    </row>
    <row r="25" spans="1:7" ht="15">
      <c r="A25" s="3644" t="s">
        <v>2684</v>
      </c>
      <c r="B25" s="3645"/>
      <c r="C25" s="3645"/>
      <c r="D25" s="3645"/>
      <c r="E25" s="3645"/>
      <c r="F25" s="3645"/>
      <c r="G25" s="3646"/>
    </row>
    <row r="26" spans="1:7" ht="15">
      <c r="A26" s="3644" t="s">
        <v>2709</v>
      </c>
      <c r="B26" s="3645"/>
      <c r="C26" s="3645"/>
      <c r="D26" s="3645"/>
      <c r="E26" s="3645"/>
      <c r="F26" s="3645"/>
      <c r="G26" s="3646"/>
    </row>
    <row r="27" spans="1:7" ht="15" customHeight="1">
      <c r="A27" s="957" t="s">
        <v>2712</v>
      </c>
      <c r="B27" s="950"/>
      <c r="C27" s="978" t="s">
        <v>4224</v>
      </c>
      <c r="D27" s="950" t="s">
        <v>2711</v>
      </c>
      <c r="E27" s="950"/>
      <c r="F27" s="950"/>
      <c r="G27" s="960"/>
    </row>
    <row r="28" spans="1:7" ht="15" customHeight="1">
      <c r="A28" s="957"/>
      <c r="B28" s="932"/>
      <c r="C28" s="932"/>
      <c r="D28" s="932"/>
      <c r="E28" s="932"/>
      <c r="F28" s="932"/>
      <c r="G28" s="935"/>
    </row>
    <row r="29" spans="1:7" ht="15" customHeight="1">
      <c r="A29" s="957"/>
      <c r="B29" s="932"/>
      <c r="C29" s="932"/>
      <c r="D29" s="932"/>
      <c r="E29" s="932"/>
      <c r="F29" s="932"/>
      <c r="G29" s="935"/>
    </row>
    <row r="30" spans="1:7" ht="12.75" customHeight="1">
      <c r="A30" s="958"/>
      <c r="B30" s="951"/>
      <c r="C30" s="952"/>
      <c r="D30" s="3657" t="str">
        <f>D21</f>
        <v>iz/kkukpk;Z</v>
      </c>
      <c r="E30" s="3657"/>
      <c r="F30" s="3657"/>
      <c r="G30" s="961"/>
    </row>
    <row r="31" spans="1:7" ht="12.75" customHeight="1">
      <c r="A31" s="958"/>
      <c r="B31" s="951"/>
      <c r="C31" s="952"/>
      <c r="D31" s="3657" t="str">
        <f>D22</f>
        <v xml:space="preserve">ftyk </v>
      </c>
      <c r="E31" s="3657"/>
      <c r="F31" s="3657"/>
      <c r="G31" s="961"/>
    </row>
    <row r="32" spans="1:7" ht="12.75" customHeight="1">
      <c r="A32" s="958"/>
      <c r="B32" s="951"/>
      <c r="C32" s="952"/>
      <c r="D32" s="3657" t="str">
        <f>D23</f>
        <v>jkt ¼ jktLFkku ½</v>
      </c>
      <c r="E32" s="3657"/>
      <c r="F32" s="3657"/>
      <c r="G32" s="961"/>
    </row>
    <row r="33" spans="1:7" ht="12.75" customHeight="1">
      <c r="A33" s="959"/>
      <c r="B33" s="953"/>
      <c r="C33" s="954"/>
      <c r="D33" s="955"/>
      <c r="E33" s="955"/>
      <c r="F33" s="955"/>
      <c r="G33" s="962"/>
    </row>
    <row r="34" spans="1:7" ht="18.75" customHeight="1">
      <c r="A34" s="3658" t="s">
        <v>2647</v>
      </c>
      <c r="B34" s="3659"/>
      <c r="C34" s="3659"/>
      <c r="D34" s="3659"/>
      <c r="E34" s="3659"/>
      <c r="F34" s="3659"/>
      <c r="G34" s="3660"/>
    </row>
    <row r="35" spans="1:7" ht="94.5" customHeight="1">
      <c r="A35" s="3661" t="s">
        <v>2648</v>
      </c>
      <c r="B35" s="3662"/>
      <c r="C35" s="3662"/>
      <c r="D35" s="3662"/>
      <c r="E35" s="3662"/>
      <c r="F35" s="3662"/>
      <c r="G35" s="3663"/>
    </row>
    <row r="36" spans="1:7" ht="29.25" customHeight="1">
      <c r="A36" s="3664" t="s">
        <v>2649</v>
      </c>
      <c r="B36" s="3665"/>
      <c r="C36" s="3665"/>
      <c r="D36" s="3665"/>
      <c r="E36" s="3665"/>
      <c r="F36" s="3665"/>
      <c r="G36" s="3666"/>
    </row>
    <row r="37" spans="1:7" ht="45" customHeight="1">
      <c r="A37" s="3667" t="s">
        <v>2650</v>
      </c>
      <c r="B37" s="3668"/>
      <c r="C37" s="3668"/>
      <c r="D37" s="3668"/>
      <c r="E37" s="3668"/>
      <c r="F37" s="3668"/>
      <c r="G37" s="3669"/>
    </row>
    <row r="38" spans="1:7" ht="12.75" customHeight="1">
      <c r="A38" s="3667" t="s">
        <v>2651</v>
      </c>
      <c r="B38" s="3668"/>
      <c r="C38" s="3668"/>
      <c r="D38" s="3668"/>
      <c r="E38" s="3668"/>
      <c r="F38" s="3668"/>
      <c r="G38" s="3669"/>
    </row>
    <row r="39" spans="1:7" ht="29.25" customHeight="1">
      <c r="A39" s="3667" t="s">
        <v>2652</v>
      </c>
      <c r="B39" s="3668"/>
      <c r="C39" s="3668"/>
      <c r="D39" s="3668"/>
      <c r="E39" s="3668"/>
      <c r="F39" s="3668"/>
      <c r="G39" s="3669"/>
    </row>
    <row r="40" spans="1:7" ht="42.75" customHeight="1">
      <c r="A40" s="3667" t="s">
        <v>2653</v>
      </c>
      <c r="B40" s="3668"/>
      <c r="C40" s="3668"/>
      <c r="D40" s="3668"/>
      <c r="E40" s="3668"/>
      <c r="F40" s="3668"/>
      <c r="G40" s="3669"/>
    </row>
    <row r="41" spans="1:7" ht="30" customHeight="1">
      <c r="A41" s="3667" t="s">
        <v>2654</v>
      </c>
      <c r="B41" s="3668"/>
      <c r="C41" s="3668"/>
      <c r="D41" s="3668"/>
      <c r="E41" s="3668"/>
      <c r="F41" s="3668"/>
      <c r="G41" s="3669"/>
    </row>
    <row r="42" spans="1:7" ht="18.75" customHeight="1">
      <c r="A42" s="3655" t="s">
        <v>2655</v>
      </c>
      <c r="B42" s="3655"/>
      <c r="C42" s="3655"/>
      <c r="D42" s="3656" t="s">
        <v>2685</v>
      </c>
      <c r="E42" s="3656"/>
      <c r="F42" s="3656"/>
      <c r="G42" s="973">
        <v>7500</v>
      </c>
    </row>
    <row r="43" spans="1:7" ht="17.100000000000001" customHeight="1">
      <c r="A43" s="3672">
        <f>F17</f>
        <v>5850</v>
      </c>
      <c r="B43" s="3672"/>
      <c r="C43" s="3672"/>
      <c r="D43" s="3656" t="s">
        <v>2686</v>
      </c>
      <c r="E43" s="3656"/>
      <c r="F43" s="3656"/>
      <c r="G43" s="973">
        <f>F17</f>
        <v>5850</v>
      </c>
    </row>
    <row r="44" spans="1:7" ht="17.100000000000001" customHeight="1">
      <c r="A44" s="3672"/>
      <c r="B44" s="3672"/>
      <c r="C44" s="3672"/>
      <c r="D44" s="3656" t="s">
        <v>2687</v>
      </c>
      <c r="E44" s="3656"/>
      <c r="F44" s="3656"/>
      <c r="G44" s="973">
        <v>0</v>
      </c>
    </row>
    <row r="45" spans="1:7" ht="17.100000000000001" customHeight="1">
      <c r="A45" s="3673"/>
      <c r="B45" s="3673"/>
      <c r="C45" s="3673"/>
      <c r="D45" s="3656" t="s">
        <v>2688</v>
      </c>
      <c r="E45" s="3656"/>
      <c r="F45" s="3656"/>
      <c r="G45" s="973">
        <f>G42-G43</f>
        <v>1650</v>
      </c>
    </row>
    <row r="46" spans="1:7" ht="27" customHeight="1">
      <c r="A46" s="3674" t="s">
        <v>2710</v>
      </c>
      <c r="B46" s="3675"/>
      <c r="C46" s="3675"/>
      <c r="D46" s="3676" t="s">
        <v>2698</v>
      </c>
      <c r="E46" s="3670"/>
      <c r="F46" s="3670"/>
      <c r="G46" s="3671"/>
    </row>
    <row r="47" spans="1:7" ht="12.75" customHeight="1">
      <c r="A47" s="3677" t="s">
        <v>4226</v>
      </c>
      <c r="B47" s="3678"/>
      <c r="C47" s="3678"/>
      <c r="D47" s="3678" t="s">
        <v>2657</v>
      </c>
      <c r="E47" s="3678"/>
      <c r="F47" s="3678"/>
      <c r="G47" s="3679"/>
    </row>
    <row r="48" spans="1:7" ht="12.75" customHeight="1">
      <c r="A48" s="920"/>
      <c r="B48" s="921"/>
      <c r="C48" s="932"/>
      <c r="D48" s="3680" t="s">
        <v>2658</v>
      </c>
      <c r="E48" s="3680"/>
      <c r="F48" s="3680"/>
      <c r="G48" s="3681"/>
    </row>
    <row r="49" spans="1:7" ht="12.75" customHeight="1">
      <c r="A49" s="3682" t="s">
        <v>2659</v>
      </c>
      <c r="B49" s="3683"/>
      <c r="C49" s="3683"/>
      <c r="D49" s="3683" t="s">
        <v>2660</v>
      </c>
      <c r="E49" s="3683"/>
      <c r="F49" s="3683"/>
      <c r="G49" s="3684"/>
    </row>
    <row r="50" spans="1:7" ht="12.75" customHeight="1">
      <c r="A50" s="939"/>
      <c r="B50" s="922"/>
      <c r="C50" s="856"/>
      <c r="D50" s="3670" t="s">
        <v>2661</v>
      </c>
      <c r="E50" s="3670"/>
      <c r="F50" s="3670"/>
      <c r="G50" s="3671"/>
    </row>
    <row r="51" spans="1:7" ht="21.75" customHeight="1">
      <c r="A51" s="3685" t="s">
        <v>2662</v>
      </c>
      <c r="B51" s="3686"/>
      <c r="C51" s="3686"/>
      <c r="D51" s="3686"/>
      <c r="E51" s="3686"/>
      <c r="F51" s="3686"/>
      <c r="G51" s="3687"/>
    </row>
    <row r="52" spans="1:7" ht="17.100000000000001" customHeight="1">
      <c r="A52" s="3682" t="s">
        <v>2663</v>
      </c>
      <c r="B52" s="3683"/>
      <c r="C52" s="3683"/>
      <c r="D52" s="932"/>
      <c r="E52" s="932"/>
      <c r="F52" s="932"/>
      <c r="G52" s="935"/>
    </row>
    <row r="53" spans="1:7" ht="17.100000000000001" customHeight="1">
      <c r="A53" s="3688" t="s">
        <v>2689</v>
      </c>
      <c r="B53" s="3689"/>
      <c r="C53" s="3689"/>
      <c r="D53" s="932"/>
      <c r="E53" s="932"/>
      <c r="F53" s="932"/>
      <c r="G53" s="935"/>
    </row>
    <row r="54" spans="1:7" ht="17.100000000000001" customHeight="1">
      <c r="A54" s="3688" t="s">
        <v>2664</v>
      </c>
      <c r="B54" s="3689"/>
      <c r="C54" s="3689"/>
      <c r="D54" s="932"/>
      <c r="E54" s="932"/>
      <c r="F54" s="932"/>
      <c r="G54" s="935"/>
    </row>
    <row r="55" spans="1:7" ht="17.100000000000001" customHeight="1">
      <c r="A55" s="940"/>
      <c r="B55" s="941"/>
      <c r="C55" s="941"/>
      <c r="D55" s="932"/>
      <c r="E55" s="3680" t="s">
        <v>2044</v>
      </c>
      <c r="F55" s="3680"/>
      <c r="G55" s="3681"/>
    </row>
    <row r="56" spans="1:7" ht="17.100000000000001" customHeight="1">
      <c r="A56" s="920"/>
      <c r="B56" s="921"/>
      <c r="C56" s="921"/>
      <c r="D56" s="932"/>
      <c r="E56" s="3683" t="s">
        <v>2665</v>
      </c>
      <c r="F56" s="3683"/>
      <c r="G56" s="3684"/>
    </row>
    <row r="57" spans="1:7" ht="17.100000000000001" customHeight="1">
      <c r="A57" s="3690" t="s">
        <v>2666</v>
      </c>
      <c r="B57" s="3691"/>
      <c r="C57" s="856"/>
      <c r="D57" s="856"/>
      <c r="E57" s="3692" t="s">
        <v>2667</v>
      </c>
      <c r="F57" s="3692"/>
      <c r="G57" s="3693"/>
    </row>
    <row r="58" spans="1:7" ht="12.75" customHeight="1">
      <c r="A58" s="938"/>
      <c r="B58" s="934"/>
      <c r="C58" s="938"/>
      <c r="D58" s="934"/>
      <c r="E58" s="938"/>
      <c r="F58" s="933"/>
      <c r="G58" s="934"/>
    </row>
    <row r="59" spans="1:7" ht="12.75" customHeight="1">
      <c r="A59" s="3694" t="s">
        <v>2045</v>
      </c>
      <c r="B59" s="3695"/>
      <c r="C59" s="3696" t="s">
        <v>2668</v>
      </c>
      <c r="D59" s="3697"/>
      <c r="E59" s="3696" t="s">
        <v>2046</v>
      </c>
      <c r="F59" s="3698"/>
      <c r="G59" s="3697"/>
    </row>
    <row r="60" spans="1:7" ht="12.75" customHeight="1">
      <c r="A60" s="3677" t="s">
        <v>2690</v>
      </c>
      <c r="B60" s="3679"/>
      <c r="C60" s="3682" t="s">
        <v>2670</v>
      </c>
      <c r="D60" s="3684"/>
      <c r="E60" s="3682" t="s">
        <v>2669</v>
      </c>
      <c r="F60" s="3683"/>
      <c r="G60" s="3684"/>
    </row>
    <row r="61" spans="1:7" ht="12.75" customHeight="1">
      <c r="A61" s="3700" t="s">
        <v>2691</v>
      </c>
      <c r="B61" s="3701"/>
      <c r="C61" s="3682" t="s">
        <v>2672</v>
      </c>
      <c r="D61" s="3684"/>
      <c r="E61" s="3682" t="s">
        <v>2671</v>
      </c>
      <c r="F61" s="3683"/>
      <c r="G61" s="3684"/>
    </row>
    <row r="62" spans="1:7" ht="12.75" customHeight="1">
      <c r="A62" s="920"/>
      <c r="B62" s="935"/>
      <c r="C62" s="920"/>
      <c r="D62" s="935"/>
      <c r="E62" s="920"/>
      <c r="F62" s="932"/>
      <c r="G62" s="935"/>
    </row>
    <row r="63" spans="1:7" ht="12.75" customHeight="1">
      <c r="A63" s="920"/>
      <c r="B63" s="935"/>
      <c r="C63" s="920"/>
      <c r="D63" s="935"/>
      <c r="E63" s="3696" t="s">
        <v>2673</v>
      </c>
      <c r="F63" s="3698"/>
      <c r="G63" s="3697"/>
    </row>
    <row r="64" spans="1:7" ht="12.75" customHeight="1">
      <c r="A64" s="3702" t="s">
        <v>2674</v>
      </c>
      <c r="B64" s="3703"/>
      <c r="C64" s="936" t="s">
        <v>117</v>
      </c>
      <c r="D64" s="937"/>
      <c r="E64" s="3702" t="s">
        <v>2675</v>
      </c>
      <c r="F64" s="3704"/>
      <c r="G64" s="3703"/>
    </row>
    <row r="65" spans="1:7" ht="18" customHeight="1">
      <c r="A65" s="3685" t="s">
        <v>2676</v>
      </c>
      <c r="B65" s="3686"/>
      <c r="C65" s="3686"/>
      <c r="D65" s="3686"/>
      <c r="E65" s="3686"/>
      <c r="F65" s="3686"/>
      <c r="G65" s="3687"/>
    </row>
    <row r="66" spans="1:7" ht="12.75" customHeight="1">
      <c r="A66" s="920"/>
      <c r="B66" s="932"/>
      <c r="C66" s="932"/>
      <c r="D66" s="3678" t="s">
        <v>2694</v>
      </c>
      <c r="E66" s="3678"/>
      <c r="F66" s="3678"/>
      <c r="G66" s="3679"/>
    </row>
    <row r="67" spans="1:7" ht="12.75" customHeight="1">
      <c r="A67" s="3705" t="s">
        <v>2043</v>
      </c>
      <c r="B67" s="3680"/>
      <c r="C67" s="932"/>
      <c r="D67" s="3678" t="s">
        <v>2695</v>
      </c>
      <c r="E67" s="3678"/>
      <c r="F67" s="3678"/>
      <c r="G67" s="3679"/>
    </row>
    <row r="68" spans="1:7" ht="12.75" customHeight="1">
      <c r="A68" s="942"/>
      <c r="B68" s="932"/>
      <c r="C68" s="932"/>
      <c r="D68" s="3678" t="s">
        <v>2696</v>
      </c>
      <c r="E68" s="3683"/>
      <c r="F68" s="3683"/>
      <c r="G68" s="3684"/>
    </row>
    <row r="69" spans="1:7" ht="12.75" customHeight="1">
      <c r="A69" s="942"/>
      <c r="B69" s="943"/>
      <c r="C69" s="943"/>
      <c r="D69" s="932"/>
      <c r="E69" s="932"/>
      <c r="F69" s="932"/>
      <c r="G69" s="935"/>
    </row>
    <row r="70" spans="1:7" ht="12.75" customHeight="1">
      <c r="A70" s="944"/>
      <c r="B70" s="923"/>
      <c r="C70" s="923"/>
      <c r="D70" s="923" t="s">
        <v>2692</v>
      </c>
      <c r="E70" s="923" t="s">
        <v>2693</v>
      </c>
      <c r="F70" s="3691" t="s">
        <v>2677</v>
      </c>
      <c r="G70" s="3699"/>
    </row>
  </sheetData>
  <sheetProtection sheet="1" formatCells="0" formatColumns="0" formatRows="0" insertColumns="0" insertRows="0" insertHyperlinks="0" deleteColumns="0" deleteRows="0" selectLockedCells="1"/>
  <mergeCells count="72">
    <mergeCell ref="F70:G70"/>
    <mergeCell ref="A61:B61"/>
    <mergeCell ref="C61:D61"/>
    <mergeCell ref="E61:G61"/>
    <mergeCell ref="E63:G63"/>
    <mergeCell ref="A64:B64"/>
    <mergeCell ref="E64:G64"/>
    <mergeCell ref="A65:G65"/>
    <mergeCell ref="D66:G66"/>
    <mergeCell ref="A67:B67"/>
    <mergeCell ref="D67:G67"/>
    <mergeCell ref="D68:G68"/>
    <mergeCell ref="A60:B60"/>
    <mergeCell ref="C60:D60"/>
    <mergeCell ref="E60:G60"/>
    <mergeCell ref="A51:G51"/>
    <mergeCell ref="A52:C52"/>
    <mergeCell ref="A53:C53"/>
    <mergeCell ref="A54:C54"/>
    <mergeCell ref="E55:G55"/>
    <mergeCell ref="E56:G56"/>
    <mergeCell ref="A57:B57"/>
    <mergeCell ref="E57:G57"/>
    <mergeCell ref="A59:B59"/>
    <mergeCell ref="C59:D59"/>
    <mergeCell ref="E59:G59"/>
    <mergeCell ref="D50:G50"/>
    <mergeCell ref="A43:C45"/>
    <mergeCell ref="D43:F43"/>
    <mergeCell ref="D44:F44"/>
    <mergeCell ref="D45:F45"/>
    <mergeCell ref="A46:C46"/>
    <mergeCell ref="D46:G46"/>
    <mergeCell ref="A47:C47"/>
    <mergeCell ref="D47:G47"/>
    <mergeCell ref="D48:G48"/>
    <mergeCell ref="A49:C49"/>
    <mergeCell ref="D49:G49"/>
    <mergeCell ref="A42:C42"/>
    <mergeCell ref="D42:F42"/>
    <mergeCell ref="D30:F30"/>
    <mergeCell ref="D31:F31"/>
    <mergeCell ref="D32:F32"/>
    <mergeCell ref="A34:G34"/>
    <mergeCell ref="A35:G35"/>
    <mergeCell ref="A36:G36"/>
    <mergeCell ref="A37:G37"/>
    <mergeCell ref="A38:G38"/>
    <mergeCell ref="A39:G39"/>
    <mergeCell ref="A40:G40"/>
    <mergeCell ref="A41:G41"/>
    <mergeCell ref="A24:G24"/>
    <mergeCell ref="A25:G25"/>
    <mergeCell ref="A26:G26"/>
    <mergeCell ref="C7:E7"/>
    <mergeCell ref="F7:G7"/>
    <mergeCell ref="C18:G18"/>
    <mergeCell ref="D21:F21"/>
    <mergeCell ref="D22:F22"/>
    <mergeCell ref="D23:F23"/>
    <mergeCell ref="A5:B5"/>
    <mergeCell ref="C5:D5"/>
    <mergeCell ref="E5:G5"/>
    <mergeCell ref="A6:B6"/>
    <mergeCell ref="C6:D6"/>
    <mergeCell ref="F6:G6"/>
    <mergeCell ref="A1:G1"/>
    <mergeCell ref="A2:G2"/>
    <mergeCell ref="A3:G3"/>
    <mergeCell ref="A4:B4"/>
    <mergeCell ref="D4:E4"/>
    <mergeCell ref="F4:G4"/>
  </mergeCells>
  <pageMargins left="0.25" right="0.25" top="0.75" bottom="0.75" header="0.3" footer="0.3"/>
  <pageSetup paperSize="9" orientation="portrait" horizontalDpi="300" verticalDpi="300" r:id="rId1"/>
  <drawing r:id="rId2"/>
</worksheet>
</file>

<file path=xl/worksheets/sheet149.xml><?xml version="1.0" encoding="utf-8"?>
<worksheet xmlns="http://schemas.openxmlformats.org/spreadsheetml/2006/main" xmlns:r="http://schemas.openxmlformats.org/officeDocument/2006/relationships">
  <sheetPr>
    <tabColor rgb="FF00B050"/>
  </sheetPr>
  <dimension ref="A1:K69"/>
  <sheetViews>
    <sheetView workbookViewId="0">
      <selection activeCell="C9" sqref="C9"/>
    </sheetView>
  </sheetViews>
  <sheetFormatPr defaultRowHeight="12.75"/>
  <cols>
    <col min="1" max="1" width="9.5703125" customWidth="1"/>
    <col min="2" max="2" width="10.5703125" customWidth="1"/>
    <col min="3" max="3" width="39.5703125" customWidth="1"/>
    <col min="4" max="4" width="10.42578125" customWidth="1"/>
    <col min="5" max="5" width="7.85546875" customWidth="1"/>
    <col min="6" max="6" width="10.140625" customWidth="1"/>
    <col min="8" max="8" width="3.42578125" style="139" customWidth="1"/>
    <col min="9" max="9" width="4.140625" customWidth="1"/>
    <col min="10" max="10" width="60.140625" customWidth="1"/>
    <col min="11" max="11" width="18.5703125" customWidth="1"/>
  </cols>
  <sheetData>
    <row r="1" spans="1:11" ht="20.25">
      <c r="A1" s="2752" t="s">
        <v>2701</v>
      </c>
      <c r="B1" s="2752"/>
      <c r="C1" s="2752"/>
      <c r="D1" s="2752"/>
      <c r="E1" s="2752"/>
      <c r="F1" s="2752"/>
      <c r="G1" s="2752"/>
      <c r="H1" s="1037"/>
    </row>
    <row r="2" spans="1:11" ht="22.5">
      <c r="A2" s="3707" t="s">
        <v>2636</v>
      </c>
      <c r="B2" s="3707"/>
      <c r="C2" s="3707"/>
      <c r="D2" s="3707"/>
      <c r="E2" s="3707"/>
      <c r="F2" s="3707"/>
      <c r="G2" s="3707"/>
      <c r="H2" s="1049"/>
    </row>
    <row r="3" spans="1:11" ht="27.75">
      <c r="A3" s="3708" t="s">
        <v>2637</v>
      </c>
      <c r="B3" s="3139"/>
      <c r="C3" s="3139"/>
      <c r="D3" s="3139"/>
      <c r="E3" s="3139"/>
      <c r="F3" s="3139"/>
      <c r="G3" s="3139"/>
      <c r="H3" s="1036"/>
    </row>
    <row r="4" spans="1:11" ht="18.75">
      <c r="A4" s="3635" t="s">
        <v>2638</v>
      </c>
      <c r="B4" s="3635"/>
      <c r="C4" s="1076" t="s">
        <v>4240</v>
      </c>
      <c r="D4" s="2730" t="s">
        <v>2639</v>
      </c>
      <c r="E4" s="2730"/>
      <c r="F4" s="3636" t="s">
        <v>2679</v>
      </c>
      <c r="G4" s="3636"/>
      <c r="H4" s="1034"/>
    </row>
    <row r="5" spans="1:11" ht="104.25" customHeight="1">
      <c r="A5" s="3637" t="s">
        <v>2682</v>
      </c>
      <c r="B5" s="3637"/>
      <c r="C5" s="3638" t="s">
        <v>4241</v>
      </c>
      <c r="D5" s="3638"/>
      <c r="E5" s="3637" t="s">
        <v>2680</v>
      </c>
      <c r="F5" s="3637"/>
      <c r="G5" s="3637"/>
      <c r="H5" s="1023"/>
    </row>
    <row r="6" spans="1:11" ht="44.25" customHeight="1">
      <c r="A6" s="3065" t="s">
        <v>2683</v>
      </c>
      <c r="B6" s="3065"/>
      <c r="C6" s="3640" t="s">
        <v>2640</v>
      </c>
      <c r="D6" s="3640"/>
      <c r="E6" s="924" t="s">
        <v>2681</v>
      </c>
      <c r="F6" s="3709" t="s">
        <v>3684</v>
      </c>
      <c r="G6" s="3709"/>
      <c r="H6" s="1024"/>
    </row>
    <row r="7" spans="1:11" ht="81.75" customHeight="1">
      <c r="A7" s="925" t="s">
        <v>2641</v>
      </c>
      <c r="B7" s="926" t="s">
        <v>2678</v>
      </c>
      <c r="C7" s="3711" t="s">
        <v>2700</v>
      </c>
      <c r="D7" s="3712"/>
      <c r="E7" s="3713"/>
      <c r="F7" s="3650" t="s">
        <v>2699</v>
      </c>
      <c r="G7" s="3651"/>
      <c r="H7" s="1025"/>
    </row>
    <row r="8" spans="1:11" ht="18.75">
      <c r="A8" s="916"/>
      <c r="B8" s="917"/>
      <c r="C8" s="918"/>
      <c r="D8" s="197" t="s">
        <v>2642</v>
      </c>
      <c r="E8" s="197" t="s">
        <v>2643</v>
      </c>
      <c r="F8" s="197" t="s">
        <v>2644</v>
      </c>
      <c r="G8" s="197" t="s">
        <v>2645</v>
      </c>
      <c r="H8" s="295"/>
    </row>
    <row r="9" spans="1:11" ht="74.25" customHeight="1">
      <c r="A9" s="1063">
        <v>1</v>
      </c>
      <c r="B9" s="1064"/>
      <c r="C9" s="1753" t="s">
        <v>4244</v>
      </c>
      <c r="D9" s="1065">
        <v>2500</v>
      </c>
      <c r="E9" s="1065">
        <v>0</v>
      </c>
      <c r="F9" s="1066">
        <f>D9</f>
        <v>2500</v>
      </c>
      <c r="G9" s="1066">
        <f>E9</f>
        <v>0</v>
      </c>
      <c r="H9" s="1026"/>
    </row>
    <row r="10" spans="1:11" ht="18.75">
      <c r="A10" s="638"/>
      <c r="B10" s="1067"/>
      <c r="C10" s="638" t="s">
        <v>2646</v>
      </c>
      <c r="D10" s="1068"/>
      <c r="E10" s="1068"/>
      <c r="F10" s="1069"/>
      <c r="G10" s="1069"/>
      <c r="H10" s="1027"/>
      <c r="J10" s="1061" t="s">
        <v>2835</v>
      </c>
      <c r="K10" s="1062">
        <v>2500</v>
      </c>
    </row>
    <row r="11" spans="1:11" ht="18.75">
      <c r="A11" s="1070"/>
      <c r="B11" s="1067"/>
      <c r="C11" s="634"/>
      <c r="D11" s="1071"/>
      <c r="E11" s="1071"/>
      <c r="F11" s="1072"/>
      <c r="G11" s="1072"/>
      <c r="H11" s="1028"/>
      <c r="J11" s="1061" t="s">
        <v>2836</v>
      </c>
      <c r="K11" s="1062">
        <v>2500</v>
      </c>
    </row>
    <row r="12" spans="1:11" ht="18.75">
      <c r="A12" s="1073"/>
      <c r="B12" s="1067"/>
      <c r="C12" s="638"/>
      <c r="D12" s="1068"/>
      <c r="E12" s="1068"/>
      <c r="F12" s="1069"/>
      <c r="G12" s="1069"/>
      <c r="H12" s="1027"/>
      <c r="J12" s="1061" t="s">
        <v>938</v>
      </c>
      <c r="K12" s="1193" t="s">
        <v>3684</v>
      </c>
    </row>
    <row r="13" spans="1:11" ht="18.75">
      <c r="A13" s="1070"/>
      <c r="B13" s="1067"/>
      <c r="C13" s="634"/>
      <c r="D13" s="1071"/>
      <c r="E13" s="1071"/>
      <c r="F13" s="1072"/>
      <c r="G13" s="1072"/>
      <c r="H13" s="1028"/>
      <c r="J13" s="1061" t="s">
        <v>2837</v>
      </c>
      <c r="K13" s="1193" t="s">
        <v>4242</v>
      </c>
    </row>
    <row r="14" spans="1:11" s="931" customFormat="1" ht="18.75">
      <c r="A14" s="927"/>
      <c r="B14" s="928"/>
      <c r="C14" s="929" t="s">
        <v>708</v>
      </c>
      <c r="D14" s="930">
        <f>SUM(D9:D13)</f>
        <v>2500</v>
      </c>
      <c r="E14" s="930">
        <f>SUM(E9:E13)</f>
        <v>0</v>
      </c>
      <c r="F14" s="930">
        <f>SUM(F9:F13)</f>
        <v>2500</v>
      </c>
      <c r="G14" s="930">
        <f>SUM(G9:G13)</f>
        <v>0</v>
      </c>
      <c r="H14" s="1029"/>
      <c r="J14" s="1074" t="s">
        <v>2839</v>
      </c>
      <c r="K14" s="1075" t="s">
        <v>4243</v>
      </c>
    </row>
    <row r="15" spans="1:11" s="139" customFormat="1" ht="20.25">
      <c r="B15" s="67" t="s">
        <v>2838</v>
      </c>
      <c r="C15" s="3710" t="str">
        <f>K13</f>
        <v>nks gtkj ikap lkS ek=</v>
      </c>
      <c r="D15" s="3710"/>
      <c r="E15" s="3710"/>
      <c r="F15" s="3710"/>
      <c r="G15" s="3710"/>
      <c r="H15" s="1030"/>
    </row>
    <row r="16" spans="1:11" s="139" customFormat="1"/>
    <row r="17" spans="1:11" s="139" customFormat="1">
      <c r="D17" s="3444" t="str">
        <f>MASTER!C2</f>
        <v>iz/kkukpk;Z</v>
      </c>
      <c r="E17" s="3444"/>
      <c r="F17" s="3444"/>
    </row>
    <row r="18" spans="1:11" s="139" customFormat="1">
      <c r="D18" s="3444" t="str">
        <f>MASTER!C3</f>
        <v xml:space="preserve">ftyk </v>
      </c>
      <c r="E18" s="3444"/>
      <c r="F18" s="3444"/>
    </row>
    <row r="19" spans="1:11" s="139" customFormat="1">
      <c r="D19" s="3444" t="str">
        <f>MASTER!C4</f>
        <v>jkt ¼ jktLFkku ½</v>
      </c>
      <c r="E19" s="3444"/>
      <c r="F19" s="3444"/>
    </row>
    <row r="20" spans="1:11" s="139" customFormat="1" ht="15.75">
      <c r="A20" s="3642" t="s">
        <v>2702</v>
      </c>
      <c r="B20" s="3642"/>
      <c r="C20" s="3642"/>
      <c r="D20" s="3642"/>
      <c r="E20" s="3642"/>
      <c r="F20" s="3642"/>
      <c r="G20" s="3642"/>
      <c r="H20" s="1043"/>
      <c r="I20" s="3718" t="s">
        <v>2830</v>
      </c>
      <c r="J20" s="3718"/>
      <c r="K20" s="3718"/>
    </row>
    <row r="21" spans="1:11" ht="14.1" customHeight="1">
      <c r="B21" s="3706" t="str">
        <f>IFERROR(IF(K21="","",VLOOKUP(K21,$I$21:$J$25,2,0)),"")</f>
        <v xml:space="preserve"> izekf.kr fd;k tkrk gS fd bl fcy dk Hkqxrku iwoZ esa ugh mBk;k x;k A            </v>
      </c>
      <c r="C21" s="3706"/>
      <c r="D21" s="3706"/>
      <c r="E21" s="3706"/>
      <c r="F21" s="3706"/>
      <c r="G21" s="3706"/>
      <c r="H21" s="1050"/>
      <c r="I21" s="1051">
        <v>1</v>
      </c>
      <c r="J21" s="1052" t="s">
        <v>2826</v>
      </c>
      <c r="K21" s="1055">
        <v>1</v>
      </c>
    </row>
    <row r="22" spans="1:11" ht="14.1" customHeight="1">
      <c r="B22" s="3706" t="str">
        <f>IFERROR(IF(K22="","",VLOOKUP(K22,$I$21:$J$25,2,0)),"")</f>
        <v xml:space="preserve"> Hkqxrku foRrh; lhekvksa esa fd;k x;k gSA</v>
      </c>
      <c r="C22" s="3706"/>
      <c r="D22" s="3706"/>
      <c r="E22" s="3706"/>
      <c r="F22" s="3706"/>
      <c r="G22" s="3706"/>
      <c r="H22" s="1050"/>
      <c r="I22" s="1051">
        <v>2</v>
      </c>
      <c r="J22" s="1052" t="s">
        <v>2827</v>
      </c>
      <c r="K22" s="1055">
        <v>2</v>
      </c>
    </row>
    <row r="23" spans="1:11" ht="15.6" customHeight="1">
      <c r="B23" s="3706" t="str">
        <f>IFERROR(IF(K23="","",VLOOKUP(K23,$I$21:$J$25,2,0)),"")</f>
        <v xml:space="preserve"> fcy dh jkf'k :1000@ ls vf/kd gS blfy, buokW;l fcy layXu fd;k x;k gSA</v>
      </c>
      <c r="C23" s="3706"/>
      <c r="D23" s="3706"/>
      <c r="E23" s="3706"/>
      <c r="F23" s="3706"/>
      <c r="G23" s="3706"/>
      <c r="H23" s="1050"/>
      <c r="I23" s="1051">
        <v>3</v>
      </c>
      <c r="J23" s="1053" t="s">
        <v>2828</v>
      </c>
      <c r="K23" s="1055">
        <v>3</v>
      </c>
    </row>
    <row r="24" spans="1:11" ht="15.6" customHeight="1">
      <c r="B24" s="3706" t="str">
        <f>IFERROR(IF(K24="","",VLOOKUP(K24,$I$21:$J$25,2,0)),"")</f>
        <v xml:space="preserve"> lkexzh dk LVkd izfo"V dj nh xbZ gS</v>
      </c>
      <c r="C24" s="3706"/>
      <c r="D24" s="3706"/>
      <c r="E24" s="3706"/>
      <c r="F24" s="3706"/>
      <c r="G24" s="3706"/>
      <c r="H24" s="1050"/>
      <c r="I24" s="1051">
        <v>4</v>
      </c>
      <c r="J24" s="1053" t="s">
        <v>2829</v>
      </c>
      <c r="K24" s="1055">
        <v>4</v>
      </c>
    </row>
    <row r="25" spans="1:11" ht="14.45" customHeight="1">
      <c r="B25" s="3706" t="str">
        <f>IFERROR(IF(K25="","",VLOOKUP(K25,$I$21:$J$25,2,0)),"")</f>
        <v xml:space="preserve"> izekf.kr fd;k tkrk gS fd dz; lkeku lh-,l-ih-vks- lwph esa ugh gS A            </v>
      </c>
      <c r="C25" s="3706"/>
      <c r="D25" s="3706"/>
      <c r="E25" s="3706"/>
      <c r="F25" s="3706"/>
      <c r="G25" s="3706"/>
      <c r="H25" s="1050"/>
      <c r="I25" s="1051">
        <v>5</v>
      </c>
      <c r="J25" s="1052" t="s">
        <v>2831</v>
      </c>
      <c r="K25" s="1055">
        <v>5</v>
      </c>
    </row>
    <row r="26" spans="1:11" ht="18.75">
      <c r="A26" s="914"/>
      <c r="B26" s="919"/>
      <c r="C26" s="3"/>
      <c r="D26" s="3"/>
      <c r="E26" s="3"/>
      <c r="F26" s="914"/>
      <c r="G26" s="3"/>
      <c r="H26" s="3"/>
    </row>
    <row r="27" spans="1:11" s="139" customFormat="1" ht="12.75" customHeight="1">
      <c r="A27" s="914"/>
      <c r="B27" s="919"/>
      <c r="C27" s="3"/>
      <c r="D27" s="3719" t="str">
        <f>D17</f>
        <v>iz/kkukpk;Z</v>
      </c>
      <c r="E27" s="3719"/>
      <c r="F27" s="3719"/>
      <c r="G27" s="3"/>
      <c r="H27" s="3"/>
    </row>
    <row r="28" spans="1:11" s="139" customFormat="1" ht="12.75" customHeight="1">
      <c r="A28" s="914"/>
      <c r="B28" s="919"/>
      <c r="C28" s="3"/>
      <c r="D28" s="3719" t="str">
        <f>D18</f>
        <v xml:space="preserve">ftyk </v>
      </c>
      <c r="E28" s="3719"/>
      <c r="F28" s="3719"/>
      <c r="G28" s="3"/>
      <c r="H28" s="3"/>
    </row>
    <row r="29" spans="1:11" ht="12.75" customHeight="1">
      <c r="A29" s="914"/>
      <c r="B29" s="919"/>
      <c r="C29" s="3"/>
      <c r="D29" s="3719" t="str">
        <f>D19</f>
        <v>jkt ¼ jktLFkku ½</v>
      </c>
      <c r="E29" s="3719"/>
      <c r="F29" s="3719"/>
      <c r="G29" s="3"/>
      <c r="H29" s="3"/>
    </row>
    <row r="30" spans="1:11" s="139" customFormat="1" ht="12.75" customHeight="1">
      <c r="A30" s="1035"/>
      <c r="B30" s="919"/>
      <c r="C30" s="3"/>
      <c r="D30" s="1044"/>
      <c r="E30" s="1044"/>
      <c r="F30" s="1044"/>
      <c r="G30" s="3"/>
      <c r="H30" s="3"/>
    </row>
    <row r="31" spans="1:11" ht="18.75" customHeight="1">
      <c r="A31" s="3716" t="s">
        <v>2647</v>
      </c>
      <c r="B31" s="3716"/>
      <c r="C31" s="3716"/>
      <c r="D31" s="3716"/>
      <c r="E31" s="3716"/>
      <c r="F31" s="3716"/>
      <c r="G31" s="3716"/>
      <c r="H31" s="1046"/>
    </row>
    <row r="32" spans="1:11" ht="94.5" customHeight="1">
      <c r="A32" s="3715" t="s">
        <v>2648</v>
      </c>
      <c r="B32" s="3715"/>
      <c r="C32" s="3715"/>
      <c r="D32" s="3715"/>
      <c r="E32" s="3715"/>
      <c r="F32" s="3715"/>
      <c r="G32" s="3715"/>
      <c r="H32" s="1045"/>
    </row>
    <row r="33" spans="1:8" ht="29.25" customHeight="1">
      <c r="A33" s="3717" t="s">
        <v>2649</v>
      </c>
      <c r="B33" s="3717"/>
      <c r="C33" s="3717"/>
      <c r="D33" s="3717"/>
      <c r="E33" s="3717"/>
      <c r="F33" s="3717"/>
      <c r="G33" s="3717"/>
      <c r="H33" s="1047"/>
    </row>
    <row r="34" spans="1:8" ht="45" customHeight="1">
      <c r="A34" s="3714" t="s">
        <v>2650</v>
      </c>
      <c r="B34" s="3714"/>
      <c r="C34" s="3714"/>
      <c r="D34" s="3714"/>
      <c r="E34" s="3714"/>
      <c r="F34" s="3714"/>
      <c r="G34" s="3714"/>
      <c r="H34" s="1048"/>
    </row>
    <row r="35" spans="1:8" ht="12.75" customHeight="1">
      <c r="A35" s="3714" t="s">
        <v>2651</v>
      </c>
      <c r="B35" s="3714"/>
      <c r="C35" s="3714"/>
      <c r="D35" s="3714"/>
      <c r="E35" s="3714"/>
      <c r="F35" s="3714"/>
      <c r="G35" s="3714"/>
      <c r="H35" s="1048"/>
    </row>
    <row r="36" spans="1:8" ht="29.25" customHeight="1">
      <c r="A36" s="3714" t="s">
        <v>2652</v>
      </c>
      <c r="B36" s="3714"/>
      <c r="C36" s="3714"/>
      <c r="D36" s="3714"/>
      <c r="E36" s="3714"/>
      <c r="F36" s="3714"/>
      <c r="G36" s="3714"/>
      <c r="H36" s="1048"/>
    </row>
    <row r="37" spans="1:8" ht="42.75" customHeight="1">
      <c r="A37" s="3714" t="s">
        <v>2653</v>
      </c>
      <c r="B37" s="3714"/>
      <c r="C37" s="3714"/>
      <c r="D37" s="3714"/>
      <c r="E37" s="3714"/>
      <c r="F37" s="3714"/>
      <c r="G37" s="3714"/>
      <c r="H37" s="1048"/>
    </row>
    <row r="38" spans="1:8" ht="30" customHeight="1">
      <c r="A38" s="3668" t="s">
        <v>2654</v>
      </c>
      <c r="B38" s="3668"/>
      <c r="C38" s="3668"/>
      <c r="D38" s="3668"/>
      <c r="E38" s="3668"/>
      <c r="F38" s="3668"/>
      <c r="G38" s="3668"/>
      <c r="H38" s="1042"/>
    </row>
    <row r="39" spans="1:8" ht="18.75" customHeight="1">
      <c r="A39" s="3655" t="s">
        <v>2655</v>
      </c>
      <c r="B39" s="3655"/>
      <c r="C39" s="3655"/>
      <c r="D39" s="3656" t="s">
        <v>2685</v>
      </c>
      <c r="E39" s="3656"/>
      <c r="F39" s="3656"/>
      <c r="G39" s="1060">
        <f>K10</f>
        <v>2500</v>
      </c>
      <c r="H39" s="1054"/>
    </row>
    <row r="40" spans="1:8" ht="17.100000000000001" customHeight="1">
      <c r="A40" s="3720">
        <f>F14</f>
        <v>2500</v>
      </c>
      <c r="B40" s="3720"/>
      <c r="C40" s="3720"/>
      <c r="D40" s="3656" t="s">
        <v>2686</v>
      </c>
      <c r="E40" s="3656"/>
      <c r="F40" s="3656"/>
      <c r="G40" s="1060">
        <f>K11</f>
        <v>2500</v>
      </c>
      <c r="H40" s="1054"/>
    </row>
    <row r="41" spans="1:8" ht="17.100000000000001" customHeight="1">
      <c r="A41" s="3720"/>
      <c r="B41" s="3720"/>
      <c r="C41" s="3720"/>
      <c r="D41" s="3656" t="s">
        <v>2687</v>
      </c>
      <c r="E41" s="3656"/>
      <c r="F41" s="3656"/>
      <c r="G41" s="1060">
        <v>0</v>
      </c>
      <c r="H41" s="1054"/>
    </row>
    <row r="42" spans="1:8" ht="17.100000000000001" customHeight="1">
      <c r="A42" s="3721"/>
      <c r="B42" s="3721"/>
      <c r="C42" s="3721"/>
      <c r="D42" s="3656" t="s">
        <v>2688</v>
      </c>
      <c r="E42" s="3656"/>
      <c r="F42" s="3656"/>
      <c r="G42" s="1060">
        <f>G39-G40</f>
        <v>0</v>
      </c>
      <c r="H42" s="1054"/>
    </row>
    <row r="43" spans="1:8" ht="27" customHeight="1">
      <c r="A43" s="3674" t="s">
        <v>2697</v>
      </c>
      <c r="B43" s="3675"/>
      <c r="C43" s="3675"/>
      <c r="D43" s="3676" t="s">
        <v>2698</v>
      </c>
      <c r="E43" s="3670"/>
      <c r="F43" s="3670"/>
      <c r="G43" s="3671"/>
      <c r="H43" s="1031"/>
    </row>
    <row r="44" spans="1:8" ht="12.75" customHeight="1">
      <c r="A44" s="3677" t="s">
        <v>2656</v>
      </c>
      <c r="B44" s="3678"/>
      <c r="C44" s="3678"/>
      <c r="D44" s="3678" t="s">
        <v>2657</v>
      </c>
      <c r="E44" s="3678"/>
      <c r="F44" s="3678"/>
      <c r="G44" s="3679"/>
      <c r="H44" s="1040"/>
    </row>
    <row r="45" spans="1:8" ht="12.75" customHeight="1">
      <c r="A45" s="920"/>
      <c r="B45" s="921"/>
      <c r="C45" s="932"/>
      <c r="D45" s="3680" t="s">
        <v>2658</v>
      </c>
      <c r="E45" s="3680"/>
      <c r="F45" s="3680"/>
      <c r="G45" s="3681"/>
      <c r="H45" s="1041"/>
    </row>
    <row r="46" spans="1:8" ht="12.75" customHeight="1">
      <c r="A46" s="3682" t="s">
        <v>2659</v>
      </c>
      <c r="B46" s="3683"/>
      <c r="C46" s="3683"/>
      <c r="D46" s="3683" t="s">
        <v>2660</v>
      </c>
      <c r="E46" s="3683"/>
      <c r="F46" s="3683"/>
      <c r="G46" s="3684"/>
      <c r="H46" s="1038"/>
    </row>
    <row r="47" spans="1:8" ht="12.75" customHeight="1">
      <c r="A47" s="939"/>
      <c r="B47" s="922"/>
      <c r="C47" s="856"/>
      <c r="D47" s="3670" t="s">
        <v>2661</v>
      </c>
      <c r="E47" s="3670"/>
      <c r="F47" s="3670"/>
      <c r="G47" s="3671"/>
      <c r="H47" s="1031"/>
    </row>
    <row r="48" spans="1:8" ht="21.75" customHeight="1">
      <c r="A48" s="3685" t="s">
        <v>2662</v>
      </c>
      <c r="B48" s="3686"/>
      <c r="C48" s="3686"/>
      <c r="D48" s="3686"/>
      <c r="E48" s="3686"/>
      <c r="F48" s="3686"/>
      <c r="G48" s="3687"/>
      <c r="H48" s="1032"/>
    </row>
    <row r="49" spans="1:8" ht="17.100000000000001" customHeight="1">
      <c r="A49" s="3682" t="s">
        <v>2663</v>
      </c>
      <c r="B49" s="3683"/>
      <c r="C49" s="3683"/>
      <c r="D49" s="932"/>
      <c r="E49" s="932"/>
      <c r="F49" s="932"/>
      <c r="G49" s="935"/>
      <c r="H49" s="932"/>
    </row>
    <row r="50" spans="1:8" ht="17.100000000000001" customHeight="1">
      <c r="A50" s="3688" t="s">
        <v>2689</v>
      </c>
      <c r="B50" s="3689"/>
      <c r="C50" s="3689"/>
      <c r="D50" s="932"/>
      <c r="E50" s="932"/>
      <c r="F50" s="932"/>
      <c r="G50" s="935"/>
      <c r="H50" s="932"/>
    </row>
    <row r="51" spans="1:8" ht="17.100000000000001" customHeight="1">
      <c r="A51" s="3688" t="s">
        <v>2664</v>
      </c>
      <c r="B51" s="3689"/>
      <c r="C51" s="3689"/>
      <c r="D51" s="932"/>
      <c r="E51" s="932"/>
      <c r="F51" s="932"/>
      <c r="G51" s="935"/>
      <c r="H51" s="932"/>
    </row>
    <row r="52" spans="1:8" s="139" customFormat="1" ht="17.100000000000001" customHeight="1">
      <c r="A52" s="940"/>
      <c r="B52" s="941"/>
      <c r="C52" s="941"/>
      <c r="D52" s="932"/>
      <c r="E52" s="3680" t="s">
        <v>2044</v>
      </c>
      <c r="F52" s="3680"/>
      <c r="G52" s="3681"/>
      <c r="H52" s="1041"/>
    </row>
    <row r="53" spans="1:8" ht="17.100000000000001" customHeight="1">
      <c r="A53" s="920"/>
      <c r="B53" s="921"/>
      <c r="C53" s="921"/>
      <c r="D53" s="932"/>
      <c r="E53" s="3683" t="s">
        <v>2665</v>
      </c>
      <c r="F53" s="3683"/>
      <c r="G53" s="3684"/>
      <c r="H53" s="1038"/>
    </row>
    <row r="54" spans="1:8" ht="17.100000000000001" customHeight="1">
      <c r="A54" s="3690" t="s">
        <v>2666</v>
      </c>
      <c r="B54" s="3691"/>
      <c r="C54" s="856"/>
      <c r="D54" s="856"/>
      <c r="E54" s="3692" t="s">
        <v>2667</v>
      </c>
      <c r="F54" s="3692"/>
      <c r="G54" s="3693"/>
      <c r="H54" s="1038"/>
    </row>
    <row r="55" spans="1:8" ht="12.75" customHeight="1">
      <c r="A55" s="938"/>
      <c r="B55" s="934"/>
      <c r="C55" s="938"/>
      <c r="D55" s="934"/>
      <c r="E55" s="938"/>
      <c r="F55" s="933"/>
      <c r="G55" s="934"/>
      <c r="H55" s="932"/>
    </row>
    <row r="56" spans="1:8" ht="12.75" customHeight="1">
      <c r="A56" s="3694" t="s">
        <v>2045</v>
      </c>
      <c r="B56" s="3695"/>
      <c r="C56" s="3696" t="s">
        <v>2668</v>
      </c>
      <c r="D56" s="3697"/>
      <c r="E56" s="3696" t="s">
        <v>2046</v>
      </c>
      <c r="F56" s="3698"/>
      <c r="G56" s="3697"/>
      <c r="H56" s="1039"/>
    </row>
    <row r="57" spans="1:8" ht="12.75" customHeight="1">
      <c r="A57" s="3677" t="s">
        <v>2690</v>
      </c>
      <c r="B57" s="3679"/>
      <c r="C57" s="3682" t="s">
        <v>2670</v>
      </c>
      <c r="D57" s="3684"/>
      <c r="E57" s="3682" t="s">
        <v>2669</v>
      </c>
      <c r="F57" s="3683"/>
      <c r="G57" s="3684"/>
      <c r="H57" s="1038"/>
    </row>
    <row r="58" spans="1:8" ht="12.75" customHeight="1">
      <c r="A58" s="3700" t="s">
        <v>2691</v>
      </c>
      <c r="B58" s="3701"/>
      <c r="C58" s="3682" t="s">
        <v>2672</v>
      </c>
      <c r="D58" s="3684"/>
      <c r="E58" s="3682" t="s">
        <v>2671</v>
      </c>
      <c r="F58" s="3683"/>
      <c r="G58" s="3684"/>
      <c r="H58" s="1038"/>
    </row>
    <row r="59" spans="1:8" ht="12.75" customHeight="1">
      <c r="A59" s="920"/>
      <c r="B59" s="935"/>
      <c r="C59" s="920"/>
      <c r="D59" s="935"/>
      <c r="E59" s="920"/>
      <c r="F59" s="932"/>
      <c r="G59" s="935"/>
      <c r="H59" s="932"/>
    </row>
    <row r="60" spans="1:8" ht="12.75" customHeight="1">
      <c r="A60" s="920"/>
      <c r="B60" s="935"/>
      <c r="C60" s="920"/>
      <c r="D60" s="935"/>
      <c r="E60" s="3696" t="s">
        <v>2673</v>
      </c>
      <c r="F60" s="3698"/>
      <c r="G60" s="3697"/>
      <c r="H60" s="1039"/>
    </row>
    <row r="61" spans="1:8" ht="12.75" customHeight="1">
      <c r="A61" s="3702" t="s">
        <v>2674</v>
      </c>
      <c r="B61" s="3703"/>
      <c r="C61" s="936" t="s">
        <v>117</v>
      </c>
      <c r="D61" s="937"/>
      <c r="E61" s="3702" t="s">
        <v>2675</v>
      </c>
      <c r="F61" s="3704"/>
      <c r="G61" s="3703"/>
      <c r="H61" s="1033"/>
    </row>
    <row r="62" spans="1:8" ht="18" customHeight="1">
      <c r="A62" s="3685" t="s">
        <v>2676</v>
      </c>
      <c r="B62" s="3686"/>
      <c r="C62" s="3686"/>
      <c r="D62" s="3686"/>
      <c r="E62" s="3686"/>
      <c r="F62" s="3686"/>
      <c r="G62" s="3687"/>
      <c r="H62" s="1032"/>
    </row>
    <row r="63" spans="1:8" ht="12.75" customHeight="1">
      <c r="A63" s="920"/>
      <c r="B63" s="932"/>
      <c r="C63" s="932"/>
      <c r="D63" s="3678" t="s">
        <v>2694</v>
      </c>
      <c r="E63" s="3678"/>
      <c r="F63" s="3678"/>
      <c r="G63" s="3679"/>
      <c r="H63" s="1040"/>
    </row>
    <row r="64" spans="1:8" ht="12.75" customHeight="1">
      <c r="A64" s="3705" t="s">
        <v>2043</v>
      </c>
      <c r="B64" s="3680"/>
      <c r="C64" s="932"/>
      <c r="D64" s="3678" t="s">
        <v>2695</v>
      </c>
      <c r="E64" s="3678"/>
      <c r="F64" s="3678"/>
      <c r="G64" s="3679"/>
      <c r="H64" s="1040"/>
    </row>
    <row r="65" spans="1:8" ht="12.75" customHeight="1">
      <c r="A65" s="942"/>
      <c r="B65" s="932"/>
      <c r="C65" s="932"/>
      <c r="D65" s="3678" t="s">
        <v>2696</v>
      </c>
      <c r="E65" s="3683"/>
      <c r="F65" s="3683"/>
      <c r="G65" s="3684"/>
      <c r="H65" s="1038"/>
    </row>
    <row r="66" spans="1:8" ht="12.75" customHeight="1">
      <c r="A66" s="942"/>
      <c r="B66" s="943"/>
      <c r="C66" s="943"/>
      <c r="D66" s="932"/>
      <c r="E66" s="932"/>
      <c r="F66" s="932"/>
      <c r="G66" s="935"/>
      <c r="H66" s="932"/>
    </row>
    <row r="67" spans="1:8" ht="12.75" customHeight="1">
      <c r="A67" s="944"/>
      <c r="B67" s="923"/>
      <c r="C67" s="923"/>
      <c r="D67" s="923" t="s">
        <v>2692</v>
      </c>
      <c r="E67" s="923" t="s">
        <v>2693</v>
      </c>
      <c r="F67" s="3691" t="s">
        <v>2677</v>
      </c>
      <c r="G67" s="3699"/>
      <c r="H67" s="1041"/>
    </row>
    <row r="68" spans="1:8">
      <c r="A68" s="139"/>
      <c r="B68" s="139"/>
      <c r="C68" s="139"/>
      <c r="D68" s="139"/>
    </row>
    <row r="69" spans="1:8">
      <c r="A69" s="139"/>
      <c r="B69" s="139"/>
      <c r="C69" s="139"/>
      <c r="D69" s="139"/>
    </row>
  </sheetData>
  <sheetProtection password="DA40" sheet="1" objects="1" scenarios="1" formatCells="0" formatColumns="0" formatRows="0" insertColumns="0" insertRows="0" insertHyperlinks="0" deleteColumns="0" deleteRows="0" selectLockedCells="1"/>
  <mergeCells count="76">
    <mergeCell ref="I20:K20"/>
    <mergeCell ref="A64:B64"/>
    <mergeCell ref="D43:G43"/>
    <mergeCell ref="D17:F17"/>
    <mergeCell ref="D18:F18"/>
    <mergeCell ref="D19:F19"/>
    <mergeCell ref="D27:F27"/>
    <mergeCell ref="D28:F28"/>
    <mergeCell ref="D29:F29"/>
    <mergeCell ref="A20:G20"/>
    <mergeCell ref="D39:F39"/>
    <mergeCell ref="D40:F40"/>
    <mergeCell ref="D41:F41"/>
    <mergeCell ref="D42:F42"/>
    <mergeCell ref="A39:C39"/>
    <mergeCell ref="A40:C42"/>
    <mergeCell ref="E61:G61"/>
    <mergeCell ref="F67:G67"/>
    <mergeCell ref="D63:G63"/>
    <mergeCell ref="D64:G64"/>
    <mergeCell ref="D65:G65"/>
    <mergeCell ref="E53:G53"/>
    <mergeCell ref="E54:G54"/>
    <mergeCell ref="E52:G52"/>
    <mergeCell ref="A54:B54"/>
    <mergeCell ref="A62:G62"/>
    <mergeCell ref="A56:B56"/>
    <mergeCell ref="A57:B57"/>
    <mergeCell ref="A58:B58"/>
    <mergeCell ref="A61:B61"/>
    <mergeCell ref="C56:D56"/>
    <mergeCell ref="C57:D57"/>
    <mergeCell ref="C58:D58"/>
    <mergeCell ref="E56:G56"/>
    <mergeCell ref="E57:G57"/>
    <mergeCell ref="E58:G58"/>
    <mergeCell ref="E60:G60"/>
    <mergeCell ref="A32:G32"/>
    <mergeCell ref="A31:G31"/>
    <mergeCell ref="A33:G33"/>
    <mergeCell ref="A34:G34"/>
    <mergeCell ref="A35:G35"/>
    <mergeCell ref="A36:G36"/>
    <mergeCell ref="A50:C50"/>
    <mergeCell ref="A51:C51"/>
    <mergeCell ref="A38:G38"/>
    <mergeCell ref="A37:G37"/>
    <mergeCell ref="D44:G44"/>
    <mergeCell ref="D45:G45"/>
    <mergeCell ref="D46:G46"/>
    <mergeCell ref="D47:G47"/>
    <mergeCell ref="A44:C44"/>
    <mergeCell ref="A46:C46"/>
    <mergeCell ref="A48:G48"/>
    <mergeCell ref="A49:C49"/>
    <mergeCell ref="A43:C43"/>
    <mergeCell ref="E5:G5"/>
    <mergeCell ref="F6:G6"/>
    <mergeCell ref="A5:B5"/>
    <mergeCell ref="A6:B6"/>
    <mergeCell ref="C15:G15"/>
    <mergeCell ref="C5:D5"/>
    <mergeCell ref="C6:D6"/>
    <mergeCell ref="C7:E7"/>
    <mergeCell ref="F7:G7"/>
    <mergeCell ref="A1:G1"/>
    <mergeCell ref="A2:G2"/>
    <mergeCell ref="A3:G3"/>
    <mergeCell ref="A4:B4"/>
    <mergeCell ref="D4:E4"/>
    <mergeCell ref="F4:G4"/>
    <mergeCell ref="B25:G25"/>
    <mergeCell ref="B21:G21"/>
    <mergeCell ref="B22:G22"/>
    <mergeCell ref="B23:G23"/>
    <mergeCell ref="B24:G24"/>
  </mergeCells>
  <pageMargins left="0.25" right="0.25"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sheetPr>
    <tabColor rgb="FF002060"/>
  </sheetPr>
  <dimension ref="A1:S258"/>
  <sheetViews>
    <sheetView workbookViewId="0">
      <selection activeCell="N16" sqref="N16"/>
    </sheetView>
  </sheetViews>
  <sheetFormatPr defaultColWidth="9.140625" defaultRowHeight="14.25"/>
  <cols>
    <col min="1" max="1" width="8.42578125" style="5" customWidth="1"/>
    <col min="2" max="2" width="25.140625" style="5" customWidth="1"/>
    <col min="3" max="3" width="15.85546875" style="5" customWidth="1"/>
    <col min="4" max="4" width="10.140625" style="5" customWidth="1"/>
    <col min="5" max="5" width="8.140625" style="5" customWidth="1"/>
    <col min="6" max="6" width="11.140625" style="5" customWidth="1"/>
    <col min="7" max="7" width="9.140625" style="5" customWidth="1"/>
    <col min="8" max="8" width="8.7109375" style="5" customWidth="1"/>
    <col min="9" max="9" width="13.140625" style="5" customWidth="1"/>
    <col min="10" max="10" width="10.42578125" style="5" customWidth="1"/>
    <col min="11" max="11" width="7.140625" style="5" customWidth="1"/>
    <col min="12" max="12" width="8.5703125" style="5" customWidth="1"/>
    <col min="13" max="13" width="7.140625" style="5" customWidth="1"/>
    <col min="14" max="14" width="7.5703125" style="5" customWidth="1"/>
    <col min="15" max="15" width="5.140625" style="5" customWidth="1"/>
    <col min="16" max="16" width="4.5703125" style="5" customWidth="1"/>
    <col min="17" max="17" width="6.42578125" style="5" customWidth="1"/>
    <col min="18" max="18" width="5.28515625" style="5" customWidth="1"/>
    <col min="19" max="19" width="7.28515625" style="5" customWidth="1"/>
    <col min="20" max="20" width="7.85546875" style="5" customWidth="1"/>
    <col min="21" max="21" width="8.140625" style="5" customWidth="1"/>
    <col min="22" max="22" width="8.5703125" style="5" customWidth="1"/>
    <col min="23" max="16384" width="9.140625" style="5"/>
  </cols>
  <sheetData>
    <row r="1" spans="1:19" ht="51.75" customHeight="1">
      <c r="A1" s="2222" t="s">
        <v>3814</v>
      </c>
      <c r="B1" s="2223"/>
      <c r="C1" s="2223"/>
      <c r="D1" s="2223"/>
      <c r="E1" s="2223"/>
      <c r="F1" s="2223"/>
      <c r="G1" s="2223"/>
      <c r="H1" s="2223"/>
      <c r="I1" s="2223"/>
      <c r="J1" s="2223"/>
      <c r="K1" s="2223"/>
      <c r="L1" s="2223"/>
      <c r="M1" s="2211" t="s">
        <v>3811</v>
      </c>
      <c r="N1" s="2212"/>
      <c r="Q1" s="1451" t="s">
        <v>1814</v>
      </c>
      <c r="R1" s="1451" t="s">
        <v>1814</v>
      </c>
      <c r="S1" s="1451" t="s">
        <v>1814</v>
      </c>
    </row>
    <row r="2" spans="1:19" ht="33" customHeight="1" thickBot="1">
      <c r="A2" s="2224" t="str">
        <f>MASTER!C1</f>
        <v>ftyk f'k{kk vf/kdkjh</v>
      </c>
      <c r="B2" s="2225"/>
      <c r="C2" s="2225"/>
      <c r="D2" s="2225"/>
      <c r="E2" s="2225"/>
      <c r="F2" s="2225"/>
      <c r="G2" s="2225"/>
      <c r="H2" s="2225"/>
      <c r="I2" s="2225"/>
      <c r="J2" s="2225"/>
      <c r="K2" s="2225"/>
      <c r="L2" s="2263"/>
      <c r="M2" s="2213" t="s">
        <v>3813</v>
      </c>
      <c r="N2" s="2213"/>
    </row>
    <row r="3" spans="1:19" ht="21">
      <c r="A3" s="2459" t="s">
        <v>1120</v>
      </c>
      <c r="B3" s="2460"/>
      <c r="C3" s="2460"/>
      <c r="D3" s="2460"/>
      <c r="E3" s="2460"/>
      <c r="F3" s="2460"/>
      <c r="G3" s="2460"/>
      <c r="H3" s="2460"/>
      <c r="I3" s="2460"/>
      <c r="J3" s="2461"/>
    </row>
    <row r="4" spans="1:19">
      <c r="A4" s="1555"/>
      <c r="B4" s="932"/>
      <c r="C4" s="932"/>
      <c r="D4" s="932"/>
      <c r="E4" s="932"/>
      <c r="F4" s="932"/>
      <c r="G4" s="932"/>
      <c r="H4" s="932"/>
      <c r="I4" s="932"/>
      <c r="J4" s="1556"/>
    </row>
    <row r="5" spans="1:19" ht="19.5" thickBot="1">
      <c r="A5" s="2462" t="s">
        <v>3913</v>
      </c>
      <c r="B5" s="2463"/>
      <c r="C5" s="2463"/>
      <c r="D5" s="2463"/>
      <c r="E5" s="2463"/>
      <c r="F5" s="2463"/>
      <c r="G5" s="2463"/>
      <c r="H5" s="2463"/>
      <c r="I5" s="2463"/>
      <c r="J5" s="2464"/>
    </row>
    <row r="6" spans="1:19">
      <c r="A6" s="1557"/>
      <c r="B6" s="1558"/>
      <c r="C6" s="1558"/>
      <c r="D6" s="1558"/>
      <c r="E6" s="1558"/>
      <c r="F6" s="1558"/>
      <c r="G6" s="1558"/>
      <c r="H6" s="1558"/>
      <c r="I6" s="1558"/>
      <c r="J6" s="1559"/>
    </row>
    <row r="7" spans="1:19">
      <c r="A7" s="1555"/>
      <c r="B7" s="932"/>
      <c r="C7" s="932"/>
      <c r="D7" s="932"/>
      <c r="E7" s="932"/>
      <c r="F7" s="932"/>
      <c r="G7" s="932"/>
      <c r="H7" s="932"/>
      <c r="I7" s="1560" t="s">
        <v>3914</v>
      </c>
      <c r="J7" s="1561" t="s">
        <v>3915</v>
      </c>
    </row>
    <row r="8" spans="1:19">
      <c r="A8" s="1555"/>
      <c r="B8" s="932"/>
      <c r="C8" s="932"/>
      <c r="D8" s="932"/>
      <c r="E8" s="932"/>
      <c r="F8" s="932"/>
      <c r="G8" s="932"/>
      <c r="H8" s="932"/>
      <c r="I8" s="932"/>
      <c r="J8" s="1556"/>
    </row>
    <row r="9" spans="1:19">
      <c r="A9" s="1562"/>
      <c r="B9" s="1563" t="s">
        <v>3916</v>
      </c>
      <c r="C9" s="1563"/>
      <c r="D9" s="1563"/>
      <c r="E9" s="1563"/>
      <c r="F9" s="1563"/>
      <c r="G9" s="1563"/>
      <c r="H9" s="1563"/>
      <c r="I9" s="1563"/>
      <c r="J9" s="1564"/>
    </row>
    <row r="10" spans="1:19" ht="15">
      <c r="A10" s="1562"/>
      <c r="B10" s="1563"/>
      <c r="C10" s="2465" t="s">
        <v>3917</v>
      </c>
      <c r="D10" s="2465"/>
      <c r="E10" s="2465"/>
      <c r="F10" s="2465"/>
      <c r="G10" s="2466" t="str">
        <f>'[1]GA 55'!D12</f>
        <v>Basic Pay</v>
      </c>
      <c r="H10" s="2466"/>
      <c r="I10" s="2466"/>
      <c r="J10" s="1565" t="str">
        <f>'[1]GA 55'!O12</f>
        <v>Emp. C.Pen.F.</v>
      </c>
    </row>
    <row r="11" spans="1:19" ht="15" thickBot="1">
      <c r="A11" s="1562"/>
      <c r="B11" s="1563" t="s">
        <v>3918</v>
      </c>
      <c r="C11" s="2458" t="str">
        <f>'[1]GA 55'!C10:AE10</f>
        <v>NAME :</v>
      </c>
      <c r="D11" s="2458"/>
      <c r="E11" s="2458"/>
      <c r="F11" s="2458"/>
      <c r="G11" s="2458"/>
      <c r="H11" s="2458"/>
      <c r="I11" s="2458"/>
      <c r="J11" s="2467"/>
    </row>
    <row r="12" spans="1:19" ht="15.75" thickBot="1">
      <c r="A12" s="1562"/>
      <c r="B12" s="1566" t="s">
        <v>3919</v>
      </c>
      <c r="C12" s="1567" t="s">
        <v>3920</v>
      </c>
      <c r="D12" s="1568">
        <v>106206</v>
      </c>
      <c r="E12" s="1563"/>
      <c r="F12" s="2456" t="s">
        <v>3921</v>
      </c>
      <c r="G12" s="2457"/>
      <c r="H12" s="2457"/>
      <c r="I12" s="2457"/>
      <c r="J12" s="1569" t="s">
        <v>3922</v>
      </c>
    </row>
    <row r="13" spans="1:19">
      <c r="A13" s="1562"/>
      <c r="B13" s="2468" t="s">
        <v>3923</v>
      </c>
      <c r="C13" s="2468"/>
      <c r="D13" s="2468"/>
      <c r="E13" s="1570">
        <v>8850.5</v>
      </c>
      <c r="F13" s="2456" t="s">
        <v>3921</v>
      </c>
      <c r="G13" s="2457"/>
      <c r="H13" s="2457"/>
      <c r="I13" s="2457"/>
      <c r="J13" s="1569" t="s">
        <v>3922</v>
      </c>
    </row>
    <row r="14" spans="1:19">
      <c r="A14" s="1562"/>
      <c r="B14" s="2458" t="s">
        <v>3924</v>
      </c>
      <c r="C14" s="2458"/>
      <c r="D14" s="2458" t="s">
        <v>3925</v>
      </c>
      <c r="E14" s="2458"/>
      <c r="F14" s="2458"/>
      <c r="G14" s="1566"/>
      <c r="H14" s="1566"/>
      <c r="I14" s="1566"/>
      <c r="J14" s="1564"/>
    </row>
    <row r="15" spans="1:19">
      <c r="A15" s="1562"/>
      <c r="B15" s="1563"/>
      <c r="C15" s="1563"/>
      <c r="D15" s="1563"/>
      <c r="E15" s="1563"/>
      <c r="F15" s="1563"/>
      <c r="G15" s="1563"/>
      <c r="H15" s="1563"/>
      <c r="I15" s="1563"/>
      <c r="J15" s="1564"/>
    </row>
    <row r="16" spans="1:19" ht="15">
      <c r="A16" s="1571"/>
      <c r="B16" s="1563" t="s">
        <v>3926</v>
      </c>
      <c r="C16" s="2469">
        <f>D12</f>
        <v>106206</v>
      </c>
      <c r="D16" s="2469"/>
      <c r="E16" s="1563"/>
      <c r="F16" s="1563"/>
      <c r="G16" s="1563"/>
      <c r="H16" s="1563"/>
      <c r="I16" s="1563"/>
      <c r="J16" s="1564"/>
    </row>
    <row r="17" spans="1:10">
      <c r="A17" s="1555"/>
      <c r="B17" s="932"/>
      <c r="C17" s="932"/>
      <c r="D17" s="932"/>
      <c r="E17" s="932"/>
      <c r="F17" s="932"/>
      <c r="G17" s="932"/>
      <c r="H17" s="932"/>
      <c r="I17" s="932"/>
      <c r="J17" s="1556"/>
    </row>
    <row r="18" spans="1:10" ht="15">
      <c r="A18" s="1555"/>
      <c r="B18" s="1572" t="s">
        <v>3927</v>
      </c>
      <c r="C18" s="2470" t="str">
        <f>J7</f>
        <v>11.12.2020</v>
      </c>
      <c r="D18" s="2470"/>
      <c r="E18" s="1573"/>
      <c r="F18" s="932"/>
      <c r="G18" s="932"/>
      <c r="H18" s="932"/>
      <c r="I18" s="1574"/>
      <c r="J18" s="1556"/>
    </row>
    <row r="19" spans="1:10">
      <c r="A19" s="1555"/>
      <c r="B19" s="932"/>
      <c r="C19" s="932"/>
      <c r="D19" s="1575"/>
      <c r="E19" s="1575"/>
      <c r="F19" s="1575"/>
      <c r="G19" s="932"/>
      <c r="H19" s="932"/>
      <c r="I19" s="932"/>
      <c r="J19" s="1556"/>
    </row>
    <row r="20" spans="1:10">
      <c r="A20" s="1555"/>
      <c r="B20" s="932"/>
      <c r="C20" s="932"/>
      <c r="D20" s="932"/>
      <c r="E20" s="932"/>
      <c r="F20" s="932"/>
      <c r="G20" s="932"/>
      <c r="H20" s="2468" t="s">
        <v>3928</v>
      </c>
      <c r="I20" s="2468"/>
      <c r="J20" s="2471"/>
    </row>
    <row r="21" spans="1:10">
      <c r="A21" s="1555"/>
      <c r="B21" s="932"/>
      <c r="C21" s="932"/>
      <c r="D21" s="932"/>
      <c r="E21" s="932"/>
      <c r="F21" s="932"/>
      <c r="G21" s="932"/>
      <c r="H21" s="2472" t="s">
        <v>3929</v>
      </c>
      <c r="I21" s="2472"/>
      <c r="J21" s="2473"/>
    </row>
    <row r="22" spans="1:10">
      <c r="A22" s="1555"/>
      <c r="B22" s="932"/>
      <c r="C22" s="932"/>
      <c r="D22" s="932"/>
      <c r="E22" s="932"/>
      <c r="F22" s="932"/>
      <c r="G22" s="932"/>
      <c r="H22" s="2472"/>
      <c r="I22" s="2472"/>
      <c r="J22" s="2473"/>
    </row>
    <row r="23" spans="1:10">
      <c r="A23" s="1555"/>
      <c r="B23" s="932"/>
      <c r="C23" s="932"/>
      <c r="D23" s="932"/>
      <c r="E23" s="932"/>
      <c r="F23" s="932"/>
      <c r="G23" s="932"/>
      <c r="H23" s="2474"/>
      <c r="I23" s="2474"/>
      <c r="J23" s="2475"/>
    </row>
    <row r="24" spans="1:10">
      <c r="A24" s="1555"/>
      <c r="B24" s="932"/>
      <c r="C24" s="932"/>
      <c r="D24" s="932"/>
      <c r="E24" s="932"/>
      <c r="F24" s="932"/>
      <c r="G24" s="932"/>
      <c r="H24" s="2474"/>
      <c r="I24" s="2474"/>
      <c r="J24" s="2475"/>
    </row>
    <row r="25" spans="1:10">
      <c r="A25" s="1555"/>
      <c r="B25" s="932"/>
      <c r="C25" s="932"/>
      <c r="D25" s="932"/>
      <c r="E25" s="932"/>
      <c r="F25" s="932"/>
      <c r="G25" s="932"/>
      <c r="H25" s="2474"/>
      <c r="I25" s="2474"/>
      <c r="J25" s="2475"/>
    </row>
    <row r="26" spans="1:10" ht="15" thickBot="1">
      <c r="A26" s="1576"/>
      <c r="B26" s="1577"/>
      <c r="C26" s="1577"/>
      <c r="D26" s="1577"/>
      <c r="E26" s="1577"/>
      <c r="F26" s="1577"/>
      <c r="G26" s="1577"/>
      <c r="H26" s="2476"/>
      <c r="I26" s="2476"/>
      <c r="J26" s="2477"/>
    </row>
    <row r="27" spans="1:10">
      <c r="A27" s="139"/>
      <c r="B27" s="139"/>
      <c r="C27" s="139"/>
      <c r="D27" s="139"/>
      <c r="E27" s="139"/>
      <c r="F27" s="139"/>
      <c r="G27" s="139"/>
      <c r="H27" s="139"/>
      <c r="I27" s="139"/>
      <c r="J27" s="139"/>
    </row>
    <row r="28" spans="1:10" ht="15" thickBot="1">
      <c r="A28" s="139"/>
      <c r="B28" s="139"/>
      <c r="C28" s="139"/>
      <c r="D28" s="139"/>
      <c r="E28" s="139"/>
      <c r="F28" s="139"/>
      <c r="G28" s="139"/>
      <c r="H28" s="139"/>
      <c r="I28" s="139"/>
      <c r="J28" s="139"/>
    </row>
    <row r="29" spans="1:10" ht="21">
      <c r="A29" s="2459" t="s">
        <v>1120</v>
      </c>
      <c r="B29" s="2460"/>
      <c r="C29" s="2460"/>
      <c r="D29" s="2460"/>
      <c r="E29" s="2460"/>
      <c r="F29" s="2460"/>
      <c r="G29" s="2460"/>
      <c r="H29" s="2460"/>
      <c r="I29" s="2460"/>
      <c r="J29" s="2461"/>
    </row>
    <row r="30" spans="1:10">
      <c r="A30" s="1555"/>
      <c r="B30" s="932"/>
      <c r="C30" s="932"/>
      <c r="D30" s="932"/>
      <c r="E30" s="932"/>
      <c r="F30" s="932"/>
      <c r="G30" s="932"/>
      <c r="H30" s="932"/>
      <c r="I30" s="932"/>
      <c r="J30" s="1556"/>
    </row>
    <row r="31" spans="1:10" ht="19.5" thickBot="1">
      <c r="A31" s="2462" t="s">
        <v>3913</v>
      </c>
      <c r="B31" s="2463"/>
      <c r="C31" s="2463"/>
      <c r="D31" s="2463"/>
      <c r="E31" s="2463"/>
      <c r="F31" s="2463"/>
      <c r="G31" s="2463"/>
      <c r="H31" s="2463"/>
      <c r="I31" s="2463"/>
      <c r="J31" s="2464"/>
    </row>
    <row r="32" spans="1:10">
      <c r="A32" s="1557"/>
      <c r="B32" s="1558"/>
      <c r="C32" s="1558"/>
      <c r="D32" s="1558"/>
      <c r="E32" s="1558"/>
      <c r="F32" s="1558"/>
      <c r="G32" s="1558"/>
      <c r="H32" s="1558"/>
      <c r="I32" s="1558"/>
      <c r="J32" s="1559"/>
    </row>
    <row r="33" spans="1:10">
      <c r="A33" s="1555"/>
      <c r="B33" s="932"/>
      <c r="C33" s="932"/>
      <c r="D33" s="932"/>
      <c r="E33" s="932"/>
      <c r="F33" s="932"/>
      <c r="G33" s="932"/>
      <c r="H33" s="932"/>
      <c r="I33" s="1560" t="s">
        <v>3914</v>
      </c>
      <c r="J33" s="1561" t="s">
        <v>3915</v>
      </c>
    </row>
    <row r="34" spans="1:10">
      <c r="A34" s="1555"/>
      <c r="B34" s="932"/>
      <c r="C34" s="932"/>
      <c r="D34" s="932"/>
      <c r="E34" s="932"/>
      <c r="F34" s="932"/>
      <c r="G34" s="932"/>
      <c r="H34" s="932"/>
      <c r="I34" s="932"/>
      <c r="J34" s="1556"/>
    </row>
    <row r="35" spans="1:10">
      <c r="A35" s="1562"/>
      <c r="B35" s="1563" t="s">
        <v>3916</v>
      </c>
      <c r="C35" s="1563"/>
      <c r="D35" s="1563"/>
      <c r="E35" s="1563"/>
      <c r="F35" s="1563"/>
      <c r="G35" s="1563"/>
      <c r="H35" s="1563"/>
      <c r="I35" s="1563"/>
      <c r="J35" s="1564"/>
    </row>
    <row r="36" spans="1:10" ht="15">
      <c r="A36" s="1562"/>
      <c r="B36" s="1563"/>
      <c r="C36" s="2465" t="s">
        <v>3917</v>
      </c>
      <c r="D36" s="2465"/>
      <c r="E36" s="2465"/>
      <c r="F36" s="2465"/>
      <c r="G36" s="2466">
        <f>'[1]GA 55'!D38</f>
        <v>0</v>
      </c>
      <c r="H36" s="2466"/>
      <c r="I36" s="2466"/>
      <c r="J36" s="1565">
        <f>'[1]GA 55'!O38</f>
        <v>0</v>
      </c>
    </row>
    <row r="37" spans="1:10" ht="15" thickBot="1">
      <c r="A37" s="1562"/>
      <c r="B37" s="1563" t="s">
        <v>3918</v>
      </c>
      <c r="C37" s="2458">
        <f>'[1]GA 55'!C36:AE36</f>
        <v>0</v>
      </c>
      <c r="D37" s="2458"/>
      <c r="E37" s="2458"/>
      <c r="F37" s="2458"/>
      <c r="G37" s="2458"/>
      <c r="H37" s="2458"/>
      <c r="I37" s="2458"/>
      <c r="J37" s="2467"/>
    </row>
    <row r="38" spans="1:10" ht="15.75" thickBot="1">
      <c r="A38" s="1562"/>
      <c r="B38" s="1566" t="s">
        <v>3919</v>
      </c>
      <c r="C38" s="1567" t="s">
        <v>3920</v>
      </c>
      <c r="D38" s="1568">
        <v>106206</v>
      </c>
      <c r="E38" s="1563"/>
      <c r="F38" s="2456" t="s">
        <v>3921</v>
      </c>
      <c r="G38" s="2457"/>
      <c r="H38" s="2457"/>
      <c r="I38" s="2457"/>
      <c r="J38" s="1569" t="s">
        <v>3922</v>
      </c>
    </row>
    <row r="39" spans="1:10">
      <c r="A39" s="1562"/>
      <c r="B39" s="2468" t="s">
        <v>3923</v>
      </c>
      <c r="C39" s="2468"/>
      <c r="D39" s="2468"/>
      <c r="E39" s="1570">
        <v>8850.5</v>
      </c>
      <c r="F39" s="2456" t="s">
        <v>3921</v>
      </c>
      <c r="G39" s="2457"/>
      <c r="H39" s="2457"/>
      <c r="I39" s="2457"/>
      <c r="J39" s="1569" t="s">
        <v>3922</v>
      </c>
    </row>
    <row r="40" spans="1:10">
      <c r="A40" s="1562"/>
      <c r="B40" s="2458" t="s">
        <v>3924</v>
      </c>
      <c r="C40" s="2458"/>
      <c r="D40" s="2458" t="s">
        <v>3925</v>
      </c>
      <c r="E40" s="2458"/>
      <c r="F40" s="2458"/>
      <c r="G40" s="1566"/>
      <c r="H40" s="1566"/>
      <c r="I40" s="1566"/>
      <c r="J40" s="1564"/>
    </row>
    <row r="41" spans="1:10">
      <c r="A41" s="1562"/>
      <c r="B41" s="1563"/>
      <c r="C41" s="1563"/>
      <c r="D41" s="1563"/>
      <c r="E41" s="1563"/>
      <c r="F41" s="1563"/>
      <c r="G41" s="1563"/>
      <c r="H41" s="1563"/>
      <c r="I41" s="1563"/>
      <c r="J41" s="1564"/>
    </row>
    <row r="42" spans="1:10" ht="15">
      <c r="A42" s="1571"/>
      <c r="B42" s="1563" t="s">
        <v>3926</v>
      </c>
      <c r="C42" s="2469">
        <f>D38</f>
        <v>106206</v>
      </c>
      <c r="D42" s="2469"/>
      <c r="E42" s="1563"/>
      <c r="F42" s="1563"/>
      <c r="G42" s="1563"/>
      <c r="H42" s="1563"/>
      <c r="I42" s="1563"/>
      <c r="J42" s="1564"/>
    </row>
    <row r="43" spans="1:10">
      <c r="A43" s="1555"/>
      <c r="B43" s="932"/>
      <c r="C43" s="932"/>
      <c r="D43" s="932"/>
      <c r="E43" s="932"/>
      <c r="F43" s="932"/>
      <c r="G43" s="932"/>
      <c r="H43" s="932"/>
      <c r="I43" s="932"/>
      <c r="J43" s="1556"/>
    </row>
    <row r="44" spans="1:10" ht="15">
      <c r="A44" s="1555"/>
      <c r="B44" s="1572" t="s">
        <v>3927</v>
      </c>
      <c r="C44" s="2470" t="str">
        <f>J33</f>
        <v>11.12.2020</v>
      </c>
      <c r="D44" s="2470"/>
      <c r="E44" s="1573"/>
      <c r="F44" s="932"/>
      <c r="G44" s="932"/>
      <c r="H44" s="932"/>
      <c r="I44" s="1574"/>
      <c r="J44" s="1556"/>
    </row>
    <row r="45" spans="1:10">
      <c r="A45" s="1555"/>
      <c r="B45" s="932"/>
      <c r="C45" s="932"/>
      <c r="D45" s="1575"/>
      <c r="E45" s="1575"/>
      <c r="F45" s="1575"/>
      <c r="G45" s="932"/>
      <c r="H45" s="932"/>
      <c r="I45" s="932"/>
      <c r="J45" s="1556"/>
    </row>
    <row r="46" spans="1:10">
      <c r="A46" s="1555"/>
      <c r="B46" s="932"/>
      <c r="C46" s="932"/>
      <c r="D46" s="932"/>
      <c r="E46" s="932"/>
      <c r="F46" s="932"/>
      <c r="G46" s="932"/>
      <c r="H46" s="2468" t="s">
        <v>3928</v>
      </c>
      <c r="I46" s="2468"/>
      <c r="J46" s="2471"/>
    </row>
    <row r="47" spans="1:10">
      <c r="A47" s="1555"/>
      <c r="B47" s="932"/>
      <c r="C47" s="932"/>
      <c r="D47" s="932"/>
      <c r="E47" s="932"/>
      <c r="F47" s="932"/>
      <c r="G47" s="932"/>
      <c r="H47" s="2472" t="s">
        <v>3929</v>
      </c>
      <c r="I47" s="2472"/>
      <c r="J47" s="2473"/>
    </row>
    <row r="48" spans="1:10">
      <c r="A48" s="1555"/>
      <c r="B48" s="932"/>
      <c r="C48" s="932"/>
      <c r="D48" s="932"/>
      <c r="E48" s="932"/>
      <c r="F48" s="932"/>
      <c r="G48" s="932"/>
      <c r="H48" s="2472"/>
      <c r="I48" s="2472"/>
      <c r="J48" s="2473"/>
    </row>
    <row r="49" spans="1:10">
      <c r="A49" s="1555"/>
      <c r="B49" s="932"/>
      <c r="C49" s="932"/>
      <c r="D49" s="932"/>
      <c r="E49" s="932"/>
      <c r="F49" s="932"/>
      <c r="G49" s="932"/>
      <c r="H49" s="2474"/>
      <c r="I49" s="2474"/>
      <c r="J49" s="2475"/>
    </row>
    <row r="50" spans="1:10">
      <c r="A50" s="1555"/>
      <c r="B50" s="932"/>
      <c r="C50" s="932"/>
      <c r="D50" s="932"/>
      <c r="E50" s="932"/>
      <c r="F50" s="932"/>
      <c r="G50" s="932"/>
      <c r="H50" s="2474"/>
      <c r="I50" s="2474"/>
      <c r="J50" s="2475"/>
    </row>
    <row r="51" spans="1:10">
      <c r="A51" s="1555"/>
      <c r="B51" s="932"/>
      <c r="C51" s="932"/>
      <c r="D51" s="932"/>
      <c r="E51" s="932"/>
      <c r="F51" s="932"/>
      <c r="G51" s="932"/>
      <c r="H51" s="2474"/>
      <c r="I51" s="2474"/>
      <c r="J51" s="2475"/>
    </row>
    <row r="52" spans="1:10" ht="15" thickBot="1">
      <c r="A52" s="1576"/>
      <c r="B52" s="1577"/>
      <c r="C52" s="1577"/>
      <c r="D52" s="1577"/>
      <c r="E52" s="1577"/>
      <c r="F52" s="1577"/>
      <c r="G52" s="1577"/>
      <c r="H52" s="2476"/>
      <c r="I52" s="2476"/>
      <c r="J52" s="2477"/>
    </row>
    <row r="53" spans="1:10">
      <c r="A53" s="139"/>
      <c r="B53" s="139"/>
      <c r="C53" s="139"/>
      <c r="D53" s="139"/>
      <c r="E53" s="139"/>
      <c r="F53" s="139"/>
      <c r="G53" s="139"/>
      <c r="H53" s="139"/>
      <c r="I53" s="139"/>
      <c r="J53" s="139"/>
    </row>
    <row r="54" spans="1:10">
      <c r="A54" s="139"/>
      <c r="B54" s="139"/>
      <c r="C54" s="139"/>
      <c r="D54" s="139"/>
      <c r="E54" s="139"/>
      <c r="F54" s="139"/>
      <c r="G54" s="139"/>
      <c r="H54" s="139"/>
      <c r="I54" s="139"/>
      <c r="J54" s="139"/>
    </row>
    <row r="55" spans="1:10">
      <c r="A55" s="139"/>
      <c r="B55" s="139"/>
      <c r="C55" s="139"/>
      <c r="D55" s="139"/>
      <c r="E55" s="139"/>
      <c r="F55" s="139"/>
      <c r="G55" s="139"/>
      <c r="H55" s="139"/>
      <c r="I55" s="139"/>
      <c r="J55" s="139"/>
    </row>
    <row r="56" spans="1:10">
      <c r="A56" s="139"/>
      <c r="B56" s="139"/>
      <c r="C56" s="139"/>
      <c r="D56" s="139"/>
      <c r="E56" s="139"/>
      <c r="F56" s="139"/>
      <c r="G56" s="139"/>
      <c r="H56" s="139"/>
      <c r="I56" s="139"/>
      <c r="J56" s="139"/>
    </row>
    <row r="57" spans="1:10">
      <c r="A57" s="139"/>
      <c r="B57" s="139"/>
      <c r="C57" s="139"/>
      <c r="D57" s="139"/>
      <c r="E57" s="139"/>
      <c r="F57" s="139"/>
      <c r="G57" s="139"/>
      <c r="H57" s="139"/>
      <c r="I57" s="139"/>
      <c r="J57" s="139"/>
    </row>
    <row r="58" spans="1:10">
      <c r="A58" s="139"/>
      <c r="B58" s="139"/>
      <c r="C58" s="139"/>
      <c r="D58" s="139"/>
      <c r="E58" s="139"/>
      <c r="F58" s="139"/>
      <c r="G58" s="139"/>
      <c r="H58" s="139"/>
      <c r="I58" s="139"/>
      <c r="J58" s="139"/>
    </row>
    <row r="59" spans="1:10">
      <c r="A59" s="139"/>
      <c r="B59" s="139"/>
      <c r="C59" s="139"/>
      <c r="D59" s="139"/>
      <c r="E59" s="139"/>
      <c r="F59" s="139"/>
      <c r="G59" s="139"/>
      <c r="H59" s="139"/>
      <c r="I59" s="139"/>
      <c r="J59" s="139"/>
    </row>
    <row r="60" spans="1:10">
      <c r="A60" s="139"/>
      <c r="B60" s="139"/>
      <c r="C60" s="139"/>
      <c r="D60" s="139"/>
      <c r="E60" s="139"/>
      <c r="F60" s="139"/>
      <c r="G60" s="139"/>
      <c r="H60" s="139"/>
      <c r="I60" s="139"/>
      <c r="J60" s="139"/>
    </row>
    <row r="61" spans="1:10">
      <c r="A61" s="139"/>
      <c r="B61" s="139"/>
      <c r="C61" s="139"/>
      <c r="D61" s="139"/>
      <c r="E61" s="139"/>
      <c r="F61" s="139"/>
      <c r="G61" s="139"/>
      <c r="H61" s="139"/>
      <c r="I61" s="139"/>
      <c r="J61" s="139"/>
    </row>
    <row r="62" spans="1:10">
      <c r="A62" s="139"/>
      <c r="B62" s="139"/>
      <c r="C62" s="139"/>
      <c r="D62" s="139"/>
      <c r="E62" s="139"/>
      <c r="F62" s="139"/>
      <c r="G62" s="139"/>
      <c r="H62" s="139"/>
      <c r="I62" s="139"/>
      <c r="J62" s="139"/>
    </row>
    <row r="63" spans="1:10">
      <c r="A63" s="139"/>
      <c r="B63" s="139"/>
      <c r="C63" s="139"/>
      <c r="D63" s="139"/>
      <c r="E63" s="139"/>
      <c r="F63" s="139"/>
      <c r="G63" s="139"/>
      <c r="H63" s="139"/>
      <c r="I63" s="139"/>
      <c r="J63" s="139"/>
    </row>
    <row r="64" spans="1:10">
      <c r="A64" s="139"/>
      <c r="B64" s="139"/>
      <c r="C64" s="139"/>
      <c r="D64" s="139"/>
      <c r="E64" s="139"/>
      <c r="F64" s="139"/>
      <c r="G64" s="139"/>
      <c r="H64" s="139"/>
      <c r="I64" s="139"/>
      <c r="J64" s="139"/>
    </row>
    <row r="65" spans="1:10">
      <c r="A65" s="139"/>
      <c r="B65" s="139"/>
      <c r="C65" s="139"/>
      <c r="D65" s="139"/>
      <c r="E65" s="139"/>
      <c r="F65" s="139"/>
      <c r="G65" s="139"/>
      <c r="H65" s="139"/>
      <c r="I65" s="139"/>
      <c r="J65" s="139"/>
    </row>
    <row r="66" spans="1:10">
      <c r="A66" s="139"/>
      <c r="B66" s="139"/>
      <c r="C66" s="139"/>
      <c r="D66" s="139"/>
      <c r="E66" s="139"/>
      <c r="F66" s="139"/>
      <c r="G66" s="139"/>
      <c r="H66" s="139"/>
      <c r="I66" s="139"/>
      <c r="J66" s="139"/>
    </row>
    <row r="67" spans="1:10">
      <c r="A67" s="139"/>
      <c r="B67" s="139"/>
      <c r="C67" s="139"/>
      <c r="D67" s="139"/>
      <c r="E67" s="139"/>
      <c r="F67" s="139"/>
      <c r="G67" s="139"/>
      <c r="H67" s="139"/>
      <c r="I67" s="139"/>
      <c r="J67" s="139"/>
    </row>
    <row r="68" spans="1:10">
      <c r="A68" s="139"/>
      <c r="B68" s="139"/>
      <c r="C68" s="139"/>
      <c r="D68" s="139"/>
      <c r="E68" s="139"/>
      <c r="F68" s="139"/>
      <c r="G68" s="139"/>
      <c r="H68" s="139"/>
      <c r="I68" s="139"/>
      <c r="J68" s="139"/>
    </row>
    <row r="69" spans="1:10">
      <c r="A69" s="139"/>
      <c r="B69" s="139"/>
      <c r="C69" s="139"/>
      <c r="D69" s="139"/>
      <c r="E69" s="139"/>
      <c r="F69" s="139"/>
      <c r="G69" s="139"/>
      <c r="H69" s="139"/>
      <c r="I69" s="139"/>
      <c r="J69" s="139"/>
    </row>
    <row r="70" spans="1:10">
      <c r="A70" s="139"/>
      <c r="B70" s="139"/>
      <c r="C70" s="139"/>
      <c r="D70" s="139"/>
      <c r="E70" s="139"/>
      <c r="F70" s="139"/>
      <c r="G70" s="139"/>
      <c r="H70" s="139"/>
      <c r="I70" s="139"/>
      <c r="J70" s="139"/>
    </row>
    <row r="71" spans="1:10">
      <c r="A71" s="139"/>
      <c r="B71" s="139"/>
      <c r="C71" s="139"/>
      <c r="D71" s="139"/>
      <c r="E71" s="139"/>
      <c r="F71" s="139"/>
      <c r="G71" s="139"/>
      <c r="H71" s="139"/>
      <c r="I71" s="139"/>
      <c r="J71" s="139"/>
    </row>
    <row r="72" spans="1:10">
      <c r="A72" s="139"/>
      <c r="B72" s="139"/>
      <c r="C72" s="139"/>
      <c r="D72" s="139"/>
      <c r="E72" s="139"/>
      <c r="F72" s="139"/>
      <c r="G72" s="139"/>
      <c r="H72" s="139"/>
      <c r="I72" s="139"/>
      <c r="J72" s="139"/>
    </row>
    <row r="73" spans="1:10">
      <c r="A73" s="139"/>
      <c r="B73" s="139"/>
      <c r="C73" s="139"/>
      <c r="D73" s="139"/>
      <c r="E73" s="139"/>
      <c r="F73" s="139"/>
      <c r="G73" s="139"/>
      <c r="H73" s="139"/>
      <c r="I73" s="139"/>
      <c r="J73" s="139"/>
    </row>
    <row r="74" spans="1:10">
      <c r="A74" s="139"/>
      <c r="B74" s="139"/>
      <c r="C74" s="139"/>
      <c r="D74" s="139"/>
      <c r="E74" s="139"/>
      <c r="F74" s="139"/>
      <c r="G74" s="139"/>
      <c r="H74" s="139"/>
      <c r="I74" s="139"/>
      <c r="J74" s="139"/>
    </row>
    <row r="75" spans="1:10">
      <c r="A75" s="139"/>
      <c r="B75" s="139"/>
      <c r="C75" s="139"/>
      <c r="D75" s="139"/>
      <c r="E75" s="139"/>
      <c r="F75" s="139"/>
      <c r="G75" s="139"/>
      <c r="H75" s="139"/>
      <c r="I75" s="139"/>
      <c r="J75" s="139"/>
    </row>
    <row r="76" spans="1:10">
      <c r="A76" s="139"/>
      <c r="B76" s="139"/>
      <c r="C76" s="139"/>
      <c r="D76" s="139"/>
      <c r="E76" s="139"/>
      <c r="F76" s="139"/>
      <c r="G76" s="139"/>
      <c r="H76" s="139"/>
      <c r="I76" s="139"/>
      <c r="J76" s="139"/>
    </row>
    <row r="77" spans="1:10">
      <c r="A77" s="139"/>
      <c r="B77" s="139"/>
      <c r="C77" s="139"/>
      <c r="D77" s="139"/>
      <c r="E77" s="139"/>
      <c r="F77" s="139"/>
      <c r="G77" s="139"/>
      <c r="H77" s="139"/>
      <c r="I77" s="139"/>
      <c r="J77" s="139"/>
    </row>
    <row r="78" spans="1:10">
      <c r="A78" s="139"/>
      <c r="B78" s="139"/>
      <c r="C78" s="139"/>
      <c r="D78" s="139"/>
      <c r="E78" s="139"/>
      <c r="F78" s="139"/>
      <c r="G78" s="139"/>
      <c r="H78" s="139"/>
      <c r="I78" s="139"/>
      <c r="J78" s="139"/>
    </row>
    <row r="79" spans="1:10">
      <c r="A79" s="139"/>
      <c r="B79" s="139"/>
      <c r="C79" s="139"/>
      <c r="D79" s="139"/>
      <c r="E79" s="139"/>
      <c r="F79" s="139"/>
      <c r="G79" s="139"/>
      <c r="H79" s="139"/>
      <c r="I79" s="139"/>
      <c r="J79" s="139"/>
    </row>
    <row r="80" spans="1:10">
      <c r="A80" s="139"/>
      <c r="B80" s="139"/>
      <c r="C80" s="139"/>
      <c r="D80" s="139"/>
      <c r="E80" s="139"/>
      <c r="F80" s="139"/>
      <c r="G80" s="139"/>
      <c r="H80" s="139"/>
      <c r="I80" s="139"/>
      <c r="J80" s="139"/>
    </row>
    <row r="81" spans="1:10">
      <c r="A81" s="139"/>
      <c r="B81" s="139"/>
      <c r="C81" s="139"/>
      <c r="D81" s="139"/>
      <c r="E81" s="139"/>
      <c r="F81" s="139"/>
      <c r="G81" s="139"/>
      <c r="H81" s="139"/>
      <c r="I81" s="139"/>
      <c r="J81" s="139"/>
    </row>
    <row r="82" spans="1:10">
      <c r="A82" s="139"/>
      <c r="B82" s="139"/>
      <c r="C82" s="139"/>
      <c r="D82" s="139"/>
      <c r="E82" s="139"/>
      <c r="F82" s="139"/>
      <c r="G82" s="139"/>
      <c r="H82" s="139"/>
      <c r="I82" s="139"/>
      <c r="J82" s="139"/>
    </row>
    <row r="83" spans="1:10">
      <c r="A83" s="139"/>
      <c r="B83" s="139"/>
      <c r="C83" s="139"/>
      <c r="D83" s="139"/>
      <c r="E83" s="139"/>
      <c r="F83" s="139"/>
      <c r="G83" s="139"/>
      <c r="H83" s="139"/>
      <c r="I83" s="139"/>
      <c r="J83" s="139"/>
    </row>
    <row r="84" spans="1:10">
      <c r="A84" s="139"/>
      <c r="B84" s="139"/>
      <c r="C84" s="139"/>
      <c r="D84" s="139"/>
      <c r="E84" s="139"/>
      <c r="F84" s="139"/>
      <c r="G84" s="139"/>
      <c r="H84" s="139"/>
      <c r="I84" s="139"/>
      <c r="J84" s="139"/>
    </row>
    <row r="85" spans="1:10">
      <c r="A85" s="139"/>
      <c r="B85" s="139"/>
      <c r="C85" s="139"/>
      <c r="D85" s="139"/>
      <c r="E85" s="139"/>
      <c r="F85" s="139"/>
      <c r="G85" s="139"/>
      <c r="H85" s="139"/>
      <c r="I85" s="139"/>
      <c r="J85" s="139"/>
    </row>
    <row r="86" spans="1:10">
      <c r="A86" s="139"/>
      <c r="B86" s="139"/>
      <c r="C86" s="139"/>
      <c r="D86" s="139"/>
      <c r="E86" s="139"/>
      <c r="F86" s="139"/>
      <c r="G86" s="139"/>
      <c r="H86" s="139"/>
      <c r="I86" s="139"/>
      <c r="J86" s="139"/>
    </row>
    <row r="87" spans="1:10">
      <c r="A87" s="139"/>
      <c r="B87" s="139"/>
      <c r="C87" s="139"/>
      <c r="D87" s="139"/>
      <c r="E87" s="139"/>
      <c r="F87" s="139"/>
      <c r="G87" s="139"/>
      <c r="H87" s="139"/>
      <c r="I87" s="139"/>
      <c r="J87" s="139"/>
    </row>
    <row r="88" spans="1:10">
      <c r="A88" s="139"/>
      <c r="B88" s="139"/>
      <c r="C88" s="139"/>
      <c r="D88" s="139"/>
      <c r="E88" s="139"/>
      <c r="F88" s="139"/>
      <c r="G88" s="139"/>
      <c r="H88" s="139"/>
      <c r="I88" s="139"/>
      <c r="J88" s="139"/>
    </row>
    <row r="89" spans="1:10">
      <c r="A89" s="139"/>
      <c r="B89" s="139"/>
      <c r="C89" s="139"/>
      <c r="D89" s="139"/>
      <c r="E89" s="139"/>
      <c r="F89" s="139"/>
      <c r="G89" s="139"/>
      <c r="H89" s="139"/>
      <c r="I89" s="139"/>
      <c r="J89" s="139"/>
    </row>
    <row r="90" spans="1:10">
      <c r="A90" s="139"/>
      <c r="B90" s="139"/>
      <c r="C90" s="139"/>
      <c r="D90" s="139"/>
      <c r="E90" s="139"/>
      <c r="F90" s="139"/>
      <c r="G90" s="139"/>
      <c r="H90" s="139"/>
      <c r="I90" s="139"/>
      <c r="J90" s="139"/>
    </row>
    <row r="91" spans="1:10">
      <c r="A91" s="139"/>
      <c r="B91" s="139"/>
      <c r="C91" s="139"/>
      <c r="D91" s="139"/>
      <c r="E91" s="139"/>
      <c r="F91" s="139"/>
      <c r="G91" s="139"/>
      <c r="H91" s="139"/>
      <c r="I91" s="139"/>
      <c r="J91" s="139"/>
    </row>
    <row r="92" spans="1:10">
      <c r="A92" s="139"/>
      <c r="B92" s="139"/>
      <c r="C92" s="139"/>
      <c r="D92" s="139"/>
      <c r="E92" s="139"/>
      <c r="F92" s="139"/>
      <c r="G92" s="139"/>
      <c r="H92" s="139"/>
      <c r="I92" s="139"/>
      <c r="J92" s="139"/>
    </row>
    <row r="93" spans="1:10">
      <c r="A93" s="139"/>
      <c r="B93" s="139"/>
      <c r="C93" s="139"/>
      <c r="D93" s="139"/>
      <c r="E93" s="139"/>
      <c r="F93" s="139"/>
      <c r="G93" s="139"/>
      <c r="H93" s="139"/>
      <c r="I93" s="139"/>
      <c r="J93" s="139"/>
    </row>
    <row r="94" spans="1:10">
      <c r="A94" s="139"/>
      <c r="B94" s="139"/>
      <c r="C94" s="139"/>
      <c r="D94" s="139"/>
      <c r="E94" s="139"/>
      <c r="F94" s="139"/>
      <c r="G94" s="139"/>
      <c r="H94" s="139"/>
      <c r="I94" s="139"/>
      <c r="J94" s="139"/>
    </row>
    <row r="95" spans="1:10">
      <c r="A95" s="139"/>
      <c r="B95" s="139"/>
      <c r="C95" s="139"/>
      <c r="D95" s="139"/>
      <c r="E95" s="139"/>
      <c r="F95" s="139"/>
      <c r="G95" s="139"/>
      <c r="H95" s="139"/>
      <c r="I95" s="139"/>
      <c r="J95" s="139"/>
    </row>
    <row r="96" spans="1:10">
      <c r="A96" s="139"/>
      <c r="B96" s="139"/>
      <c r="C96" s="139"/>
      <c r="D96" s="139"/>
      <c r="E96" s="139"/>
      <c r="F96" s="139"/>
      <c r="G96" s="139"/>
      <c r="H96" s="139"/>
      <c r="I96" s="139"/>
      <c r="J96" s="139"/>
    </row>
    <row r="97" spans="1:10">
      <c r="A97" s="139"/>
      <c r="B97" s="139"/>
      <c r="C97" s="139"/>
      <c r="D97" s="139"/>
      <c r="E97" s="139"/>
      <c r="F97" s="139"/>
      <c r="G97" s="139"/>
      <c r="H97" s="139"/>
      <c r="I97" s="139"/>
      <c r="J97" s="139"/>
    </row>
    <row r="98" spans="1:10">
      <c r="A98" s="139"/>
      <c r="B98" s="139"/>
      <c r="C98" s="139"/>
      <c r="D98" s="139"/>
      <c r="E98" s="139"/>
      <c r="F98" s="139"/>
      <c r="G98" s="139"/>
      <c r="H98" s="139"/>
      <c r="I98" s="139"/>
      <c r="J98" s="139"/>
    </row>
    <row r="99" spans="1:10">
      <c r="A99" s="139"/>
      <c r="B99" s="139"/>
      <c r="C99" s="139"/>
      <c r="D99" s="139"/>
      <c r="E99" s="139"/>
      <c r="F99" s="139"/>
      <c r="G99" s="139"/>
      <c r="H99" s="139"/>
      <c r="I99" s="139"/>
      <c r="J99" s="139"/>
    </row>
    <row r="100" spans="1:10">
      <c r="A100" s="139"/>
      <c r="B100" s="139"/>
      <c r="C100" s="139"/>
      <c r="D100" s="139"/>
      <c r="E100" s="139"/>
      <c r="F100" s="139"/>
      <c r="G100" s="139"/>
      <c r="H100" s="139"/>
      <c r="I100" s="139"/>
      <c r="J100" s="139"/>
    </row>
    <row r="101" spans="1:10">
      <c r="A101" s="139"/>
      <c r="B101" s="139"/>
      <c r="C101" s="139"/>
      <c r="D101" s="139"/>
      <c r="E101" s="139"/>
      <c r="F101" s="139"/>
      <c r="G101" s="139"/>
      <c r="H101" s="139"/>
      <c r="I101" s="139"/>
      <c r="J101" s="139"/>
    </row>
    <row r="102" spans="1:10">
      <c r="A102" s="139"/>
      <c r="B102" s="139"/>
      <c r="C102" s="139"/>
      <c r="D102" s="139"/>
      <c r="E102" s="139"/>
      <c r="F102" s="139"/>
      <c r="G102" s="139"/>
      <c r="H102" s="139"/>
      <c r="I102" s="139"/>
      <c r="J102" s="139"/>
    </row>
    <row r="103" spans="1:10">
      <c r="A103" s="139"/>
      <c r="B103" s="139"/>
      <c r="C103" s="139"/>
      <c r="D103" s="139"/>
      <c r="E103" s="139"/>
      <c r="F103" s="139"/>
      <c r="G103" s="139"/>
      <c r="H103" s="139"/>
      <c r="I103" s="139"/>
      <c r="J103" s="139"/>
    </row>
    <row r="104" spans="1:10">
      <c r="A104" s="139"/>
      <c r="B104" s="139"/>
      <c r="C104" s="139"/>
      <c r="D104" s="139"/>
      <c r="E104" s="139"/>
      <c r="F104" s="139"/>
      <c r="G104" s="139"/>
      <c r="H104" s="139"/>
      <c r="I104" s="139"/>
      <c r="J104" s="139"/>
    </row>
    <row r="105" spans="1:10">
      <c r="A105" s="139"/>
      <c r="B105" s="139"/>
      <c r="C105" s="139"/>
      <c r="D105" s="139"/>
      <c r="E105" s="139"/>
      <c r="F105" s="139"/>
      <c r="G105" s="139"/>
      <c r="H105" s="139"/>
      <c r="I105" s="139"/>
      <c r="J105" s="139"/>
    </row>
    <row r="106" spans="1:10">
      <c r="A106" s="139"/>
      <c r="B106" s="139"/>
      <c r="C106" s="139"/>
      <c r="D106" s="139"/>
      <c r="E106" s="139"/>
      <c r="F106" s="139"/>
      <c r="G106" s="139"/>
      <c r="H106" s="139"/>
      <c r="I106" s="139"/>
      <c r="J106" s="139"/>
    </row>
    <row r="107" spans="1:10">
      <c r="A107" s="139"/>
      <c r="B107" s="139"/>
      <c r="C107" s="139"/>
      <c r="D107" s="139"/>
      <c r="E107" s="139"/>
      <c r="F107" s="139"/>
      <c r="G107" s="139"/>
      <c r="H107" s="139"/>
      <c r="I107" s="139"/>
      <c r="J107" s="139"/>
    </row>
    <row r="108" spans="1:10">
      <c r="A108" s="139"/>
      <c r="B108" s="139"/>
      <c r="C108" s="139"/>
      <c r="D108" s="139"/>
      <c r="E108" s="139"/>
      <c r="F108" s="139"/>
      <c r="G108" s="139"/>
      <c r="H108" s="139"/>
      <c r="I108" s="139"/>
      <c r="J108" s="139"/>
    </row>
    <row r="109" spans="1:10">
      <c r="A109" s="139"/>
      <c r="B109" s="139"/>
      <c r="C109" s="139"/>
      <c r="D109" s="139"/>
      <c r="E109" s="139"/>
      <c r="F109" s="139"/>
      <c r="G109" s="139"/>
      <c r="H109" s="139"/>
      <c r="I109" s="139"/>
      <c r="J109" s="139"/>
    </row>
    <row r="110" spans="1:10">
      <c r="A110" s="139"/>
      <c r="B110" s="139"/>
      <c r="C110" s="139"/>
      <c r="D110" s="139"/>
      <c r="E110" s="139"/>
      <c r="F110" s="139"/>
      <c r="G110" s="139"/>
      <c r="H110" s="139"/>
      <c r="I110" s="139"/>
      <c r="J110" s="139"/>
    </row>
    <row r="111" spans="1:10">
      <c r="A111" s="139"/>
      <c r="B111" s="139"/>
      <c r="C111" s="139"/>
      <c r="D111" s="139"/>
      <c r="E111" s="139"/>
      <c r="F111" s="139"/>
      <c r="G111" s="139"/>
      <c r="H111" s="139"/>
      <c r="I111" s="139"/>
      <c r="J111" s="139"/>
    </row>
    <row r="112" spans="1:10">
      <c r="A112" s="139"/>
      <c r="B112" s="139"/>
      <c r="C112" s="139"/>
      <c r="D112" s="139"/>
      <c r="E112" s="139"/>
      <c r="F112" s="139"/>
      <c r="G112" s="139"/>
      <c r="H112" s="139"/>
      <c r="I112" s="139"/>
      <c r="J112" s="139"/>
    </row>
    <row r="113" spans="1:10">
      <c r="A113" s="139"/>
      <c r="B113" s="139"/>
      <c r="C113" s="139"/>
      <c r="D113" s="139"/>
      <c r="E113" s="139"/>
      <c r="F113" s="139"/>
      <c r="G113" s="139"/>
      <c r="H113" s="139"/>
      <c r="I113" s="139"/>
      <c r="J113" s="139"/>
    </row>
    <row r="114" spans="1:10">
      <c r="A114" s="139"/>
      <c r="B114" s="139"/>
      <c r="C114" s="139"/>
      <c r="D114" s="139"/>
      <c r="E114" s="139"/>
      <c r="F114" s="139"/>
      <c r="G114" s="139"/>
      <c r="H114" s="139"/>
      <c r="I114" s="139"/>
      <c r="J114" s="139"/>
    </row>
    <row r="115" spans="1:10">
      <c r="A115" s="139"/>
      <c r="B115" s="139"/>
      <c r="C115" s="139"/>
      <c r="D115" s="139"/>
      <c r="E115" s="139"/>
      <c r="F115" s="139"/>
      <c r="G115" s="139"/>
      <c r="H115" s="139"/>
      <c r="I115" s="139"/>
      <c r="J115" s="139"/>
    </row>
    <row r="116" spans="1:10">
      <c r="A116" s="139"/>
      <c r="B116" s="139"/>
      <c r="C116" s="139"/>
      <c r="D116" s="139"/>
      <c r="E116" s="139"/>
      <c r="F116" s="139"/>
      <c r="G116" s="139"/>
      <c r="H116" s="139"/>
      <c r="I116" s="139"/>
      <c r="J116" s="139"/>
    </row>
    <row r="117" spans="1:10">
      <c r="A117" s="139"/>
      <c r="B117" s="139"/>
      <c r="C117" s="139"/>
      <c r="D117" s="139"/>
      <c r="E117" s="139"/>
      <c r="F117" s="139"/>
      <c r="G117" s="139"/>
      <c r="H117" s="139"/>
      <c r="I117" s="139"/>
      <c r="J117" s="139"/>
    </row>
    <row r="118" spans="1:10">
      <c r="A118" s="139"/>
      <c r="B118" s="139"/>
      <c r="C118" s="139"/>
      <c r="D118" s="139"/>
      <c r="E118" s="139"/>
      <c r="F118" s="139"/>
      <c r="G118" s="139"/>
      <c r="H118" s="139"/>
      <c r="I118" s="139"/>
      <c r="J118" s="139"/>
    </row>
    <row r="119" spans="1:10">
      <c r="A119" s="139"/>
      <c r="B119" s="139"/>
      <c r="C119" s="139"/>
      <c r="D119" s="139"/>
      <c r="E119" s="139"/>
      <c r="F119" s="139"/>
      <c r="G119" s="139"/>
      <c r="H119" s="139"/>
      <c r="I119" s="139"/>
      <c r="J119" s="139"/>
    </row>
    <row r="120" spans="1:10">
      <c r="A120" s="139"/>
      <c r="B120" s="139"/>
      <c r="C120" s="139"/>
      <c r="D120" s="139"/>
      <c r="E120" s="139"/>
      <c r="F120" s="139"/>
      <c r="G120" s="139"/>
      <c r="H120" s="139"/>
      <c r="I120" s="139"/>
      <c r="J120" s="139"/>
    </row>
    <row r="121" spans="1:10">
      <c r="A121" s="139"/>
      <c r="B121" s="139"/>
      <c r="C121" s="139"/>
      <c r="D121" s="139"/>
      <c r="E121" s="139"/>
      <c r="F121" s="139"/>
      <c r="G121" s="139"/>
      <c r="H121" s="139"/>
      <c r="I121" s="139"/>
      <c r="J121" s="139"/>
    </row>
    <row r="122" spans="1:10">
      <c r="A122" s="139"/>
      <c r="B122" s="139"/>
      <c r="C122" s="139"/>
      <c r="D122" s="139"/>
      <c r="E122" s="139"/>
      <c r="F122" s="139"/>
      <c r="G122" s="139"/>
      <c r="H122" s="139"/>
      <c r="I122" s="139"/>
      <c r="J122" s="139"/>
    </row>
    <row r="123" spans="1:10">
      <c r="A123" s="139"/>
      <c r="B123" s="139"/>
      <c r="C123" s="139"/>
      <c r="D123" s="139"/>
      <c r="E123" s="139"/>
      <c r="F123" s="139"/>
      <c r="G123" s="139"/>
      <c r="H123" s="139"/>
      <c r="I123" s="139"/>
      <c r="J123" s="139"/>
    </row>
    <row r="124" spans="1:10">
      <c r="A124" s="139"/>
      <c r="B124" s="139"/>
      <c r="C124" s="139"/>
      <c r="D124" s="139"/>
      <c r="E124" s="139"/>
      <c r="F124" s="139"/>
      <c r="G124" s="139"/>
      <c r="H124" s="139"/>
      <c r="I124" s="139"/>
      <c r="J124" s="139"/>
    </row>
    <row r="125" spans="1:10">
      <c r="A125" s="139"/>
      <c r="B125" s="139"/>
      <c r="C125" s="139"/>
      <c r="D125" s="139"/>
      <c r="E125" s="139"/>
      <c r="F125" s="139"/>
      <c r="G125" s="139"/>
      <c r="H125" s="139"/>
      <c r="I125" s="139"/>
      <c r="J125" s="139"/>
    </row>
    <row r="126" spans="1:10">
      <c r="A126" s="139"/>
      <c r="B126" s="139"/>
      <c r="C126" s="139"/>
      <c r="D126" s="139"/>
      <c r="E126" s="139"/>
      <c r="F126" s="139"/>
      <c r="G126" s="139"/>
      <c r="H126" s="139"/>
      <c r="I126" s="139"/>
      <c r="J126" s="139"/>
    </row>
    <row r="127" spans="1:10">
      <c r="A127" s="139"/>
      <c r="B127" s="139"/>
      <c r="C127" s="139"/>
      <c r="D127" s="139"/>
      <c r="E127" s="139"/>
      <c r="F127" s="139"/>
      <c r="G127" s="139"/>
      <c r="H127" s="139"/>
      <c r="I127" s="139"/>
      <c r="J127" s="139"/>
    </row>
    <row r="128" spans="1:10">
      <c r="A128" s="139"/>
      <c r="B128" s="139"/>
      <c r="C128" s="139"/>
      <c r="D128" s="139"/>
      <c r="E128" s="139"/>
      <c r="F128" s="139"/>
      <c r="G128" s="139"/>
      <c r="H128" s="139"/>
      <c r="I128" s="139"/>
      <c r="J128" s="139"/>
    </row>
    <row r="129" spans="1:10">
      <c r="A129" s="139"/>
      <c r="B129" s="139"/>
      <c r="C129" s="139"/>
      <c r="D129" s="139"/>
      <c r="E129" s="139"/>
      <c r="F129" s="139"/>
      <c r="G129" s="139"/>
      <c r="H129" s="139"/>
      <c r="I129" s="139"/>
      <c r="J129" s="139"/>
    </row>
    <row r="130" spans="1:10">
      <c r="A130" s="139"/>
      <c r="B130" s="139"/>
      <c r="C130" s="139"/>
      <c r="D130" s="139"/>
      <c r="E130" s="139"/>
      <c r="F130" s="139"/>
      <c r="G130" s="139"/>
      <c r="H130" s="139"/>
      <c r="I130" s="139"/>
      <c r="J130" s="139"/>
    </row>
    <row r="131" spans="1:10">
      <c r="A131" s="139"/>
      <c r="B131" s="139"/>
      <c r="C131" s="139"/>
      <c r="D131" s="139"/>
      <c r="E131" s="139"/>
      <c r="F131" s="139"/>
      <c r="G131" s="139"/>
      <c r="H131" s="139"/>
      <c r="I131" s="139"/>
      <c r="J131" s="139"/>
    </row>
    <row r="132" spans="1:10">
      <c r="A132" s="139"/>
      <c r="B132" s="139"/>
      <c r="C132" s="139"/>
      <c r="D132" s="139"/>
      <c r="E132" s="139"/>
      <c r="F132" s="139"/>
      <c r="G132" s="139"/>
      <c r="H132" s="139"/>
      <c r="I132" s="139"/>
      <c r="J132" s="139"/>
    </row>
    <row r="133" spans="1:10">
      <c r="A133" s="139"/>
      <c r="B133" s="139"/>
      <c r="C133" s="139"/>
      <c r="D133" s="139"/>
      <c r="E133" s="139"/>
      <c r="F133" s="139"/>
      <c r="G133" s="139"/>
      <c r="H133" s="139"/>
      <c r="I133" s="139"/>
      <c r="J133" s="139"/>
    </row>
    <row r="134" spans="1:10">
      <c r="A134" s="139"/>
      <c r="B134" s="139"/>
      <c r="C134" s="139"/>
      <c r="D134" s="139"/>
      <c r="E134" s="139"/>
      <c r="F134" s="139"/>
      <c r="G134" s="139"/>
      <c r="H134" s="139"/>
      <c r="I134" s="139"/>
      <c r="J134" s="139"/>
    </row>
    <row r="135" spans="1:10">
      <c r="A135" s="139"/>
      <c r="B135" s="139"/>
      <c r="C135" s="139"/>
      <c r="D135" s="139"/>
      <c r="E135" s="139"/>
      <c r="F135" s="139"/>
      <c r="G135" s="139"/>
      <c r="H135" s="139"/>
      <c r="I135" s="139"/>
      <c r="J135" s="139"/>
    </row>
    <row r="136" spans="1:10">
      <c r="A136" s="139"/>
      <c r="B136" s="139"/>
      <c r="C136" s="139"/>
      <c r="D136" s="139"/>
      <c r="E136" s="139"/>
      <c r="F136" s="139"/>
      <c r="G136" s="139"/>
      <c r="H136" s="139"/>
      <c r="I136" s="139"/>
      <c r="J136" s="139"/>
    </row>
    <row r="137" spans="1:10">
      <c r="A137" s="139"/>
      <c r="B137" s="139"/>
      <c r="C137" s="139"/>
      <c r="D137" s="139"/>
      <c r="E137" s="139"/>
      <c r="F137" s="139"/>
      <c r="G137" s="139"/>
      <c r="H137" s="139"/>
      <c r="I137" s="139"/>
      <c r="J137" s="139"/>
    </row>
    <row r="138" spans="1:10">
      <c r="A138" s="139"/>
      <c r="B138" s="139"/>
      <c r="C138" s="139"/>
      <c r="D138" s="139"/>
      <c r="E138" s="139"/>
      <c r="F138" s="139"/>
      <c r="G138" s="139"/>
      <c r="H138" s="139"/>
      <c r="I138" s="139"/>
      <c r="J138" s="139"/>
    </row>
    <row r="139" spans="1:10">
      <c r="A139" s="139"/>
      <c r="B139" s="139"/>
      <c r="C139" s="139"/>
      <c r="D139" s="139"/>
      <c r="E139" s="139"/>
      <c r="F139" s="139"/>
      <c r="G139" s="139"/>
      <c r="H139" s="139"/>
      <c r="I139" s="139"/>
      <c r="J139" s="139"/>
    </row>
    <row r="140" spans="1:10">
      <c r="A140" s="139"/>
      <c r="B140" s="139"/>
      <c r="C140" s="139"/>
      <c r="D140" s="139"/>
      <c r="E140" s="139"/>
      <c r="F140" s="139"/>
      <c r="G140" s="139"/>
      <c r="H140" s="139"/>
      <c r="I140" s="139"/>
      <c r="J140" s="139"/>
    </row>
    <row r="141" spans="1:10">
      <c r="A141" s="139"/>
      <c r="B141" s="139"/>
      <c r="C141" s="139"/>
      <c r="D141" s="139"/>
      <c r="E141" s="139"/>
      <c r="F141" s="139"/>
      <c r="G141" s="139"/>
      <c r="H141" s="139"/>
      <c r="I141" s="139"/>
      <c r="J141" s="139"/>
    </row>
    <row r="142" spans="1:10">
      <c r="A142" s="139"/>
      <c r="B142" s="139"/>
      <c r="C142" s="139"/>
      <c r="D142" s="139"/>
      <c r="E142" s="139"/>
      <c r="F142" s="139"/>
      <c r="G142" s="139"/>
      <c r="H142" s="139"/>
      <c r="I142" s="139"/>
      <c r="J142" s="139"/>
    </row>
    <row r="143" spans="1:10">
      <c r="A143" s="139"/>
      <c r="B143" s="139"/>
      <c r="C143" s="139"/>
      <c r="D143" s="139"/>
      <c r="E143" s="139"/>
      <c r="F143" s="139"/>
      <c r="G143" s="139"/>
      <c r="H143" s="139"/>
      <c r="I143" s="139"/>
      <c r="J143" s="139"/>
    </row>
    <row r="144" spans="1:10">
      <c r="A144" s="139"/>
      <c r="B144" s="139"/>
      <c r="C144" s="139"/>
      <c r="D144" s="139"/>
      <c r="E144" s="139"/>
      <c r="F144" s="139"/>
      <c r="G144" s="139"/>
      <c r="H144" s="139"/>
      <c r="I144" s="139"/>
      <c r="J144" s="139"/>
    </row>
    <row r="145" spans="1:10">
      <c r="A145" s="139"/>
      <c r="B145" s="139"/>
      <c r="C145" s="139"/>
      <c r="D145" s="139"/>
      <c r="E145" s="139"/>
      <c r="F145" s="139"/>
      <c r="G145" s="139"/>
      <c r="H145" s="139"/>
      <c r="I145" s="139"/>
      <c r="J145" s="139"/>
    </row>
    <row r="146" spans="1:10">
      <c r="A146" s="139"/>
      <c r="B146" s="139"/>
      <c r="C146" s="139"/>
      <c r="D146" s="139"/>
      <c r="E146" s="139"/>
      <c r="F146" s="139"/>
      <c r="G146" s="139"/>
      <c r="H146" s="139"/>
      <c r="I146" s="139"/>
      <c r="J146" s="139"/>
    </row>
    <row r="147" spans="1:10">
      <c r="A147" s="139"/>
      <c r="B147" s="139"/>
      <c r="C147" s="139"/>
      <c r="D147" s="139"/>
      <c r="E147" s="139"/>
      <c r="F147" s="139"/>
      <c r="G147" s="139"/>
      <c r="H147" s="139"/>
      <c r="I147" s="139"/>
      <c r="J147" s="139"/>
    </row>
    <row r="148" spans="1:10">
      <c r="A148" s="139"/>
      <c r="B148" s="139"/>
      <c r="C148" s="139"/>
      <c r="D148" s="139"/>
      <c r="E148" s="139"/>
      <c r="F148" s="139"/>
      <c r="G148" s="139"/>
      <c r="H148" s="139"/>
      <c r="I148" s="139"/>
      <c r="J148" s="139"/>
    </row>
    <row r="149" spans="1:10">
      <c r="A149" s="139"/>
      <c r="B149" s="139"/>
      <c r="C149" s="139"/>
      <c r="D149" s="139"/>
      <c r="E149" s="139"/>
      <c r="F149" s="139"/>
      <c r="G149" s="139"/>
      <c r="H149" s="139"/>
      <c r="I149" s="139"/>
      <c r="J149" s="139"/>
    </row>
    <row r="150" spans="1:10">
      <c r="A150" s="139"/>
      <c r="B150" s="139"/>
      <c r="C150" s="139"/>
      <c r="D150" s="139"/>
      <c r="E150" s="139"/>
      <c r="F150" s="139"/>
      <c r="G150" s="139"/>
      <c r="H150" s="139"/>
      <c r="I150" s="139"/>
      <c r="J150" s="139"/>
    </row>
    <row r="151" spans="1:10">
      <c r="A151" s="139"/>
      <c r="B151" s="139"/>
      <c r="C151" s="139"/>
      <c r="D151" s="139"/>
      <c r="E151" s="139"/>
      <c r="F151" s="139"/>
      <c r="G151" s="139"/>
      <c r="H151" s="139"/>
      <c r="I151" s="139"/>
      <c r="J151" s="139"/>
    </row>
    <row r="152" spans="1:10">
      <c r="A152" s="139"/>
      <c r="B152" s="139"/>
      <c r="C152" s="139"/>
      <c r="D152" s="139"/>
      <c r="E152" s="139"/>
      <c r="F152" s="139"/>
      <c r="G152" s="139"/>
      <c r="H152" s="139"/>
      <c r="I152" s="139"/>
      <c r="J152" s="139"/>
    </row>
    <row r="153" spans="1:10">
      <c r="A153" s="139"/>
      <c r="B153" s="139"/>
      <c r="C153" s="139"/>
      <c r="D153" s="139"/>
      <c r="E153" s="139"/>
      <c r="F153" s="139"/>
      <c r="G153" s="139"/>
      <c r="H153" s="139"/>
      <c r="I153" s="139"/>
      <c r="J153" s="139"/>
    </row>
    <row r="154" spans="1:10">
      <c r="A154" s="139"/>
      <c r="B154" s="139"/>
      <c r="C154" s="139"/>
      <c r="D154" s="139"/>
      <c r="E154" s="139"/>
      <c r="F154" s="139"/>
      <c r="G154" s="139"/>
      <c r="H154" s="139"/>
      <c r="I154" s="139"/>
      <c r="J154" s="139"/>
    </row>
    <row r="155" spans="1:10">
      <c r="A155" s="139"/>
      <c r="B155" s="139"/>
      <c r="C155" s="139"/>
      <c r="D155" s="139"/>
      <c r="E155" s="139"/>
      <c r="F155" s="139"/>
      <c r="G155" s="139"/>
      <c r="H155" s="139"/>
      <c r="I155" s="139"/>
      <c r="J155" s="139"/>
    </row>
    <row r="156" spans="1:10">
      <c r="A156" s="139"/>
      <c r="B156" s="139"/>
      <c r="C156" s="139"/>
      <c r="D156" s="139"/>
      <c r="E156" s="139"/>
      <c r="F156" s="139"/>
      <c r="G156" s="139"/>
      <c r="H156" s="139"/>
      <c r="I156" s="139"/>
      <c r="J156" s="139"/>
    </row>
    <row r="157" spans="1:10">
      <c r="A157" s="139"/>
      <c r="B157" s="139"/>
      <c r="C157" s="139"/>
      <c r="D157" s="139"/>
      <c r="E157" s="139"/>
      <c r="F157" s="139"/>
      <c r="G157" s="139"/>
      <c r="H157" s="139"/>
      <c r="I157" s="139"/>
      <c r="J157" s="139"/>
    </row>
    <row r="158" spans="1:10">
      <c r="A158" s="139"/>
      <c r="B158" s="139"/>
      <c r="C158" s="139"/>
      <c r="D158" s="139"/>
      <c r="E158" s="139"/>
      <c r="F158" s="139"/>
      <c r="G158" s="139"/>
      <c r="H158" s="139"/>
      <c r="I158" s="139"/>
      <c r="J158" s="139"/>
    </row>
    <row r="159" spans="1:10">
      <c r="A159" s="139"/>
      <c r="B159" s="139"/>
      <c r="C159" s="139"/>
      <c r="D159" s="139"/>
      <c r="E159" s="139"/>
      <c r="F159" s="139"/>
      <c r="G159" s="139"/>
      <c r="H159" s="139"/>
      <c r="I159" s="139"/>
      <c r="J159" s="139"/>
    </row>
    <row r="160" spans="1:10">
      <c r="A160" s="139"/>
      <c r="B160" s="139"/>
      <c r="C160" s="139"/>
      <c r="D160" s="139"/>
      <c r="E160" s="139"/>
      <c r="F160" s="139"/>
      <c r="G160" s="139"/>
      <c r="H160" s="139"/>
      <c r="I160" s="139"/>
      <c r="J160" s="139"/>
    </row>
    <row r="161" spans="1:10">
      <c r="A161" s="139"/>
      <c r="B161" s="139"/>
      <c r="C161" s="139"/>
      <c r="D161" s="139"/>
      <c r="E161" s="139"/>
      <c r="F161" s="139"/>
      <c r="G161" s="139"/>
      <c r="H161" s="139"/>
      <c r="I161" s="139"/>
      <c r="J161" s="139"/>
    </row>
    <row r="162" spans="1:10">
      <c r="A162" s="139"/>
      <c r="B162" s="139"/>
      <c r="C162" s="139"/>
      <c r="D162" s="139"/>
      <c r="E162" s="139"/>
      <c r="F162" s="139"/>
      <c r="G162" s="139"/>
      <c r="H162" s="139"/>
      <c r="I162" s="139"/>
      <c r="J162" s="139"/>
    </row>
    <row r="163" spans="1:10">
      <c r="A163" s="139"/>
      <c r="B163" s="139"/>
      <c r="C163" s="139"/>
      <c r="D163" s="139"/>
      <c r="E163" s="139"/>
      <c r="F163" s="139"/>
      <c r="G163" s="139"/>
      <c r="H163" s="139"/>
      <c r="I163" s="139"/>
      <c r="J163" s="139"/>
    </row>
    <row r="164" spans="1:10">
      <c r="A164" s="139"/>
      <c r="B164" s="139"/>
      <c r="C164" s="139"/>
      <c r="D164" s="139"/>
      <c r="E164" s="139"/>
      <c r="F164" s="139"/>
      <c r="G164" s="139"/>
      <c r="H164" s="139"/>
      <c r="I164" s="139"/>
      <c r="J164" s="139"/>
    </row>
    <row r="165" spans="1:10">
      <c r="A165" s="139"/>
      <c r="B165" s="139"/>
      <c r="C165" s="139"/>
      <c r="D165" s="139"/>
      <c r="E165" s="139"/>
      <c r="F165" s="139"/>
      <c r="G165" s="139"/>
      <c r="H165" s="139"/>
      <c r="I165" s="139"/>
      <c r="J165" s="139"/>
    </row>
    <row r="166" spans="1:10">
      <c r="A166" s="139"/>
      <c r="B166" s="139"/>
      <c r="C166" s="139"/>
      <c r="D166" s="139"/>
      <c r="E166" s="139"/>
      <c r="F166" s="139"/>
      <c r="G166" s="139"/>
      <c r="H166" s="139"/>
      <c r="I166" s="139"/>
      <c r="J166" s="139"/>
    </row>
    <row r="167" spans="1:10">
      <c r="A167" s="139"/>
      <c r="B167" s="139"/>
      <c r="C167" s="139"/>
      <c r="D167" s="139"/>
      <c r="E167" s="139"/>
      <c r="F167" s="139"/>
      <c r="G167" s="139"/>
      <c r="H167" s="139"/>
      <c r="I167" s="139"/>
      <c r="J167" s="139"/>
    </row>
    <row r="168" spans="1:10">
      <c r="A168" s="139"/>
      <c r="B168" s="139"/>
      <c r="C168" s="139"/>
      <c r="D168" s="139"/>
      <c r="E168" s="139"/>
      <c r="F168" s="139"/>
      <c r="G168" s="139"/>
      <c r="H168" s="139"/>
      <c r="I168" s="139"/>
      <c r="J168" s="139"/>
    </row>
    <row r="169" spans="1:10">
      <c r="A169" s="139"/>
      <c r="B169" s="139"/>
      <c r="C169" s="139"/>
      <c r="D169" s="139"/>
      <c r="E169" s="139"/>
      <c r="F169" s="139"/>
      <c r="G169" s="139"/>
      <c r="H169" s="139"/>
      <c r="I169" s="139"/>
      <c r="J169" s="139"/>
    </row>
    <row r="170" spans="1:10">
      <c r="A170" s="139"/>
      <c r="B170" s="139"/>
      <c r="C170" s="139"/>
      <c r="D170" s="139"/>
      <c r="E170" s="139"/>
      <c r="F170" s="139"/>
      <c r="G170" s="139"/>
      <c r="H170" s="139"/>
      <c r="I170" s="139"/>
      <c r="J170" s="139"/>
    </row>
    <row r="171" spans="1:10">
      <c r="A171" s="139"/>
      <c r="B171" s="139"/>
      <c r="C171" s="139"/>
      <c r="D171" s="139"/>
      <c r="E171" s="139"/>
      <c r="F171" s="139"/>
      <c r="G171" s="139"/>
      <c r="H171" s="139"/>
      <c r="I171" s="139"/>
      <c r="J171" s="139"/>
    </row>
    <row r="172" spans="1:10">
      <c r="A172" s="139"/>
      <c r="B172" s="139"/>
      <c r="C172" s="139"/>
      <c r="D172" s="139"/>
      <c r="E172" s="139"/>
      <c r="F172" s="139"/>
      <c r="G172" s="139"/>
      <c r="H172" s="139"/>
      <c r="I172" s="139"/>
      <c r="J172" s="139"/>
    </row>
    <row r="173" spans="1:10">
      <c r="A173" s="139"/>
      <c r="B173" s="139"/>
      <c r="C173" s="139"/>
      <c r="D173" s="139"/>
      <c r="E173" s="139"/>
      <c r="F173" s="139"/>
      <c r="G173" s="139"/>
      <c r="H173" s="139"/>
      <c r="I173" s="139"/>
      <c r="J173" s="139"/>
    </row>
    <row r="174" spans="1:10">
      <c r="A174" s="139"/>
      <c r="B174" s="139"/>
      <c r="C174" s="139"/>
      <c r="D174" s="139"/>
      <c r="E174" s="139"/>
      <c r="F174" s="139"/>
      <c r="G174" s="139"/>
      <c r="H174" s="139"/>
      <c r="I174" s="139"/>
      <c r="J174" s="139"/>
    </row>
    <row r="175" spans="1:10">
      <c r="A175" s="139"/>
      <c r="B175" s="139"/>
      <c r="C175" s="139"/>
      <c r="D175" s="139"/>
      <c r="E175" s="139"/>
      <c r="F175" s="139"/>
      <c r="G175" s="139"/>
      <c r="H175" s="139"/>
      <c r="I175" s="139"/>
      <c r="J175" s="139"/>
    </row>
    <row r="176" spans="1:10">
      <c r="A176" s="139"/>
      <c r="B176" s="139"/>
      <c r="C176" s="139"/>
      <c r="D176" s="139"/>
      <c r="E176" s="139"/>
      <c r="F176" s="139"/>
      <c r="G176" s="139"/>
      <c r="H176" s="139"/>
      <c r="I176" s="139"/>
      <c r="J176" s="139"/>
    </row>
    <row r="177" spans="1:10">
      <c r="A177" s="139"/>
      <c r="B177" s="139"/>
      <c r="C177" s="139"/>
      <c r="D177" s="139"/>
      <c r="E177" s="139"/>
      <c r="F177" s="139"/>
      <c r="G177" s="139"/>
      <c r="H177" s="139"/>
      <c r="I177" s="139"/>
      <c r="J177" s="139"/>
    </row>
    <row r="178" spans="1:10">
      <c r="A178" s="139"/>
      <c r="B178" s="139"/>
      <c r="C178" s="139"/>
      <c r="D178" s="139"/>
      <c r="E178" s="139"/>
      <c r="F178" s="139"/>
      <c r="G178" s="139"/>
      <c r="H178" s="139"/>
      <c r="I178" s="139"/>
      <c r="J178" s="139"/>
    </row>
    <row r="179" spans="1:10">
      <c r="A179" s="139"/>
      <c r="B179" s="139"/>
      <c r="C179" s="139"/>
      <c r="D179" s="139"/>
      <c r="E179" s="139"/>
      <c r="F179" s="139"/>
      <c r="G179" s="139"/>
      <c r="H179" s="139"/>
      <c r="I179" s="139"/>
      <c r="J179" s="139"/>
    </row>
    <row r="180" spans="1:10">
      <c r="A180" s="139"/>
      <c r="B180" s="139"/>
      <c r="C180" s="139"/>
      <c r="D180" s="139"/>
      <c r="E180" s="139"/>
      <c r="F180" s="139"/>
      <c r="G180" s="139"/>
      <c r="H180" s="139"/>
      <c r="I180" s="139"/>
      <c r="J180" s="139"/>
    </row>
    <row r="181" spans="1:10">
      <c r="A181" s="139"/>
      <c r="B181" s="139"/>
      <c r="C181" s="139"/>
      <c r="D181" s="139"/>
      <c r="E181" s="139"/>
      <c r="F181" s="139"/>
      <c r="G181" s="139"/>
      <c r="H181" s="139"/>
      <c r="I181" s="139"/>
      <c r="J181" s="139"/>
    </row>
    <row r="182" spans="1:10">
      <c r="A182" s="139"/>
      <c r="B182" s="139"/>
      <c r="C182" s="139"/>
      <c r="D182" s="139"/>
      <c r="E182" s="139"/>
      <c r="F182" s="139"/>
      <c r="G182" s="139"/>
      <c r="H182" s="139"/>
      <c r="I182" s="139"/>
      <c r="J182" s="139"/>
    </row>
    <row r="183" spans="1:10">
      <c r="A183" s="139"/>
      <c r="B183" s="139"/>
      <c r="C183" s="139"/>
      <c r="D183" s="139"/>
      <c r="E183" s="139"/>
      <c r="F183" s="139"/>
      <c r="G183" s="139"/>
      <c r="H183" s="139"/>
      <c r="I183" s="139"/>
      <c r="J183" s="139"/>
    </row>
    <row r="184" spans="1:10">
      <c r="A184" s="139"/>
      <c r="B184" s="139"/>
      <c r="C184" s="139"/>
      <c r="D184" s="139"/>
      <c r="E184" s="139"/>
      <c r="F184" s="139"/>
      <c r="G184" s="139"/>
      <c r="H184" s="139"/>
      <c r="I184" s="139"/>
      <c r="J184" s="139"/>
    </row>
    <row r="185" spans="1:10">
      <c r="A185" s="139"/>
      <c r="B185" s="139"/>
      <c r="C185" s="139"/>
      <c r="D185" s="139"/>
      <c r="E185" s="139"/>
      <c r="F185" s="139"/>
      <c r="G185" s="139"/>
      <c r="H185" s="139"/>
      <c r="I185" s="139"/>
      <c r="J185" s="139"/>
    </row>
    <row r="186" spans="1:10">
      <c r="A186" s="139"/>
      <c r="B186" s="139"/>
      <c r="C186" s="139"/>
      <c r="D186" s="139"/>
      <c r="E186" s="139"/>
      <c r="F186" s="139"/>
      <c r="G186" s="139"/>
      <c r="H186" s="139"/>
      <c r="I186" s="139"/>
      <c r="J186" s="139"/>
    </row>
    <row r="187" spans="1:10">
      <c r="A187" s="139"/>
      <c r="B187" s="139"/>
      <c r="C187" s="139"/>
      <c r="D187" s="139"/>
      <c r="E187" s="139"/>
      <c r="F187" s="139"/>
      <c r="G187" s="139"/>
      <c r="H187" s="139"/>
      <c r="I187" s="139"/>
      <c r="J187" s="139"/>
    </row>
    <row r="188" spans="1:10">
      <c r="A188" s="139"/>
      <c r="B188" s="139"/>
      <c r="C188" s="139"/>
      <c r="D188" s="139"/>
      <c r="E188" s="139"/>
      <c r="F188" s="139"/>
      <c r="G188" s="139"/>
      <c r="H188" s="139"/>
      <c r="I188" s="139"/>
      <c r="J188" s="139"/>
    </row>
    <row r="189" spans="1:10">
      <c r="A189" s="139"/>
      <c r="B189" s="139"/>
      <c r="C189" s="139"/>
      <c r="D189" s="139"/>
      <c r="E189" s="139"/>
      <c r="F189" s="139"/>
      <c r="G189" s="139"/>
      <c r="H189" s="139"/>
      <c r="I189" s="139"/>
      <c r="J189" s="139"/>
    </row>
    <row r="190" spans="1:10">
      <c r="A190" s="139"/>
      <c r="B190" s="139"/>
      <c r="C190" s="139"/>
      <c r="D190" s="139"/>
      <c r="E190" s="139"/>
      <c r="F190" s="139"/>
      <c r="G190" s="139"/>
      <c r="H190" s="139"/>
      <c r="I190" s="139"/>
      <c r="J190" s="139"/>
    </row>
    <row r="191" spans="1:10">
      <c r="A191" s="139"/>
      <c r="B191" s="139"/>
      <c r="C191" s="139"/>
      <c r="D191" s="139"/>
      <c r="E191" s="139"/>
      <c r="F191" s="139"/>
      <c r="G191" s="139"/>
      <c r="H191" s="139"/>
      <c r="I191" s="139"/>
      <c r="J191" s="139"/>
    </row>
    <row r="192" spans="1:10">
      <c r="A192" s="139"/>
      <c r="B192" s="139"/>
      <c r="C192" s="139"/>
      <c r="D192" s="139"/>
      <c r="E192" s="139"/>
      <c r="F192" s="139"/>
      <c r="G192" s="139"/>
      <c r="H192" s="139"/>
      <c r="I192" s="139"/>
      <c r="J192" s="139"/>
    </row>
    <row r="193" spans="1:10">
      <c r="A193" s="139"/>
      <c r="B193" s="139"/>
      <c r="C193" s="139"/>
      <c r="D193" s="139"/>
      <c r="E193" s="139"/>
      <c r="F193" s="139"/>
      <c r="G193" s="139"/>
      <c r="H193" s="139"/>
      <c r="I193" s="139"/>
      <c r="J193" s="139"/>
    </row>
    <row r="194" spans="1:10">
      <c r="A194" s="139"/>
      <c r="B194" s="139"/>
      <c r="C194" s="139"/>
      <c r="D194" s="139"/>
      <c r="E194" s="139"/>
      <c r="F194" s="139"/>
      <c r="G194" s="139"/>
      <c r="H194" s="139"/>
      <c r="I194" s="139"/>
      <c r="J194" s="139"/>
    </row>
    <row r="195" spans="1:10">
      <c r="A195" s="139"/>
      <c r="B195" s="139"/>
      <c r="C195" s="139"/>
      <c r="D195" s="139"/>
      <c r="E195" s="139"/>
      <c r="F195" s="139"/>
      <c r="G195" s="139"/>
      <c r="H195" s="139"/>
      <c r="I195" s="139"/>
      <c r="J195" s="139"/>
    </row>
    <row r="196" spans="1:10">
      <c r="A196" s="139"/>
      <c r="B196" s="139"/>
      <c r="C196" s="139"/>
      <c r="D196" s="139"/>
      <c r="E196" s="139"/>
      <c r="F196" s="139"/>
      <c r="G196" s="139"/>
      <c r="H196" s="139"/>
      <c r="I196" s="139"/>
      <c r="J196" s="139"/>
    </row>
    <row r="197" spans="1:10">
      <c r="A197" s="139"/>
      <c r="B197" s="139"/>
      <c r="C197" s="139"/>
      <c r="D197" s="139"/>
      <c r="E197" s="139"/>
      <c r="F197" s="139"/>
      <c r="G197" s="139"/>
      <c r="H197" s="139"/>
      <c r="I197" s="139"/>
      <c r="J197" s="139"/>
    </row>
    <row r="198" spans="1:10">
      <c r="A198" s="139"/>
      <c r="B198" s="139"/>
      <c r="C198" s="139"/>
      <c r="D198" s="139"/>
      <c r="E198" s="139"/>
      <c r="F198" s="139"/>
      <c r="G198" s="139"/>
      <c r="H198" s="139"/>
      <c r="I198" s="139"/>
      <c r="J198" s="139"/>
    </row>
    <row r="199" spans="1:10">
      <c r="A199" s="139"/>
      <c r="B199" s="139"/>
      <c r="C199" s="139"/>
      <c r="D199" s="139"/>
      <c r="E199" s="139"/>
      <c r="F199" s="139"/>
      <c r="G199" s="139"/>
      <c r="H199" s="139"/>
      <c r="I199" s="139"/>
      <c r="J199" s="139"/>
    </row>
    <row r="200" spans="1:10">
      <c r="A200" s="139"/>
      <c r="B200" s="139"/>
      <c r="C200" s="139"/>
      <c r="D200" s="139"/>
      <c r="E200" s="139"/>
      <c r="F200" s="139"/>
      <c r="G200" s="139"/>
      <c r="H200" s="139"/>
      <c r="I200" s="139"/>
      <c r="J200" s="139"/>
    </row>
    <row r="201" spans="1:10">
      <c r="A201" s="139"/>
      <c r="B201" s="139"/>
      <c r="C201" s="139"/>
      <c r="D201" s="139"/>
      <c r="E201" s="139"/>
      <c r="F201" s="139"/>
      <c r="G201" s="139"/>
      <c r="H201" s="139"/>
      <c r="I201" s="139"/>
      <c r="J201" s="139"/>
    </row>
    <row r="202" spans="1:10">
      <c r="A202" s="139"/>
      <c r="B202" s="139"/>
      <c r="C202" s="139"/>
      <c r="D202" s="139"/>
      <c r="E202" s="139"/>
      <c r="F202" s="139"/>
      <c r="G202" s="139"/>
      <c r="H202" s="139"/>
      <c r="I202" s="139"/>
      <c r="J202" s="139"/>
    </row>
    <row r="203" spans="1:10">
      <c r="A203" s="139"/>
      <c r="B203" s="139"/>
      <c r="C203" s="139"/>
      <c r="D203" s="139"/>
      <c r="E203" s="139"/>
      <c r="F203" s="139"/>
      <c r="G203" s="139"/>
      <c r="H203" s="139"/>
      <c r="I203" s="139"/>
      <c r="J203" s="139"/>
    </row>
    <row r="204" spans="1:10">
      <c r="A204" s="139"/>
      <c r="B204" s="139"/>
      <c r="C204" s="139"/>
      <c r="D204" s="139"/>
      <c r="E204" s="139"/>
      <c r="F204" s="139"/>
      <c r="G204" s="139"/>
      <c r="H204" s="139"/>
      <c r="I204" s="139"/>
      <c r="J204" s="139"/>
    </row>
    <row r="205" spans="1:10">
      <c r="A205" s="139"/>
      <c r="B205" s="139"/>
      <c r="C205" s="139"/>
      <c r="D205" s="139"/>
      <c r="E205" s="139"/>
      <c r="F205" s="139"/>
      <c r="G205" s="139"/>
      <c r="H205" s="139"/>
      <c r="I205" s="139"/>
      <c r="J205" s="139"/>
    </row>
    <row r="206" spans="1:10">
      <c r="A206" s="139"/>
      <c r="B206" s="139"/>
      <c r="C206" s="139"/>
      <c r="D206" s="139"/>
      <c r="E206" s="139"/>
      <c r="F206" s="139"/>
      <c r="G206" s="139"/>
      <c r="H206" s="139"/>
      <c r="I206" s="139"/>
      <c r="J206" s="139"/>
    </row>
    <row r="207" spans="1:10">
      <c r="A207" s="139"/>
      <c r="B207" s="139"/>
      <c r="C207" s="139"/>
      <c r="D207" s="139"/>
      <c r="E207" s="139"/>
      <c r="F207" s="139"/>
      <c r="G207" s="139"/>
      <c r="H207" s="139"/>
      <c r="I207" s="139"/>
      <c r="J207" s="139"/>
    </row>
    <row r="208" spans="1:10">
      <c r="A208" s="139"/>
      <c r="B208" s="139"/>
      <c r="C208" s="139"/>
      <c r="D208" s="139"/>
      <c r="E208" s="139"/>
      <c r="F208" s="139"/>
      <c r="G208" s="139"/>
      <c r="H208" s="139"/>
      <c r="I208" s="139"/>
      <c r="J208" s="139"/>
    </row>
    <row r="209" spans="1:10">
      <c r="A209" s="139"/>
      <c r="B209" s="139"/>
      <c r="C209" s="139"/>
      <c r="D209" s="139"/>
      <c r="E209" s="139"/>
      <c r="F209" s="139"/>
      <c r="G209" s="139"/>
      <c r="H209" s="139"/>
      <c r="I209" s="139"/>
      <c r="J209" s="139"/>
    </row>
    <row r="210" spans="1:10">
      <c r="A210" s="139"/>
      <c r="B210" s="139"/>
      <c r="C210" s="139"/>
      <c r="D210" s="139"/>
      <c r="E210" s="139"/>
      <c r="F210" s="139"/>
      <c r="G210" s="139"/>
      <c r="H210" s="139"/>
      <c r="I210" s="139"/>
      <c r="J210" s="139"/>
    </row>
    <row r="211" spans="1:10">
      <c r="A211" s="139"/>
      <c r="B211" s="139"/>
      <c r="C211" s="139"/>
      <c r="D211" s="139"/>
      <c r="E211" s="139"/>
      <c r="F211" s="139"/>
      <c r="G211" s="139"/>
      <c r="H211" s="139"/>
      <c r="I211" s="139"/>
      <c r="J211" s="139"/>
    </row>
    <row r="212" spans="1:10">
      <c r="A212" s="139"/>
      <c r="B212" s="139"/>
      <c r="C212" s="139"/>
      <c r="D212" s="139"/>
      <c r="E212" s="139"/>
      <c r="F212" s="139"/>
      <c r="G212" s="139"/>
      <c r="H212" s="139"/>
      <c r="I212" s="139"/>
      <c r="J212" s="139"/>
    </row>
    <row r="213" spans="1:10">
      <c r="A213" s="139"/>
      <c r="B213" s="139"/>
      <c r="C213" s="139"/>
      <c r="D213" s="139"/>
      <c r="E213" s="139"/>
      <c r="F213" s="139"/>
      <c r="G213" s="139"/>
      <c r="H213" s="139"/>
      <c r="I213" s="139"/>
      <c r="J213" s="139"/>
    </row>
    <row r="214" spans="1:10">
      <c r="A214" s="139"/>
      <c r="B214" s="139"/>
      <c r="C214" s="139"/>
      <c r="D214" s="139"/>
      <c r="E214" s="139"/>
      <c r="F214" s="139"/>
      <c r="G214" s="139"/>
      <c r="H214" s="139"/>
      <c r="I214" s="139"/>
      <c r="J214" s="139"/>
    </row>
    <row r="215" spans="1:10">
      <c r="A215" s="139"/>
      <c r="B215" s="139"/>
      <c r="C215" s="139"/>
      <c r="D215" s="139"/>
      <c r="E215" s="139"/>
      <c r="F215" s="139"/>
      <c r="G215" s="139"/>
      <c r="H215" s="139"/>
      <c r="I215" s="139"/>
      <c r="J215" s="139"/>
    </row>
    <row r="216" spans="1:10">
      <c r="A216" s="139"/>
      <c r="B216" s="139"/>
      <c r="C216" s="139"/>
      <c r="D216" s="139"/>
      <c r="E216" s="139"/>
      <c r="F216" s="139"/>
      <c r="G216" s="139"/>
      <c r="H216" s="139"/>
      <c r="I216" s="139"/>
      <c r="J216" s="139"/>
    </row>
    <row r="217" spans="1:10">
      <c r="A217" s="139"/>
      <c r="B217" s="139"/>
      <c r="C217" s="139"/>
      <c r="D217" s="139"/>
      <c r="E217" s="139"/>
      <c r="F217" s="139"/>
      <c r="G217" s="139"/>
      <c r="H217" s="139"/>
      <c r="I217" s="139"/>
      <c r="J217" s="139"/>
    </row>
    <row r="218" spans="1:10">
      <c r="A218" s="139"/>
      <c r="B218" s="139"/>
      <c r="C218" s="139"/>
      <c r="D218" s="139"/>
      <c r="E218" s="139"/>
      <c r="F218" s="139"/>
      <c r="G218" s="139"/>
      <c r="H218" s="139"/>
      <c r="I218" s="139"/>
      <c r="J218" s="139"/>
    </row>
    <row r="219" spans="1:10">
      <c r="A219" s="139"/>
      <c r="B219" s="139"/>
      <c r="C219" s="139"/>
      <c r="D219" s="139"/>
      <c r="E219" s="139"/>
      <c r="F219" s="139"/>
      <c r="G219" s="139"/>
      <c r="H219" s="139"/>
      <c r="I219" s="139"/>
      <c r="J219" s="139"/>
    </row>
    <row r="220" spans="1:10">
      <c r="A220" s="139"/>
      <c r="B220" s="139"/>
      <c r="C220" s="139"/>
      <c r="D220" s="139"/>
      <c r="E220" s="139"/>
      <c r="F220" s="139"/>
      <c r="G220" s="139"/>
      <c r="H220" s="139"/>
      <c r="I220" s="139"/>
      <c r="J220" s="139"/>
    </row>
    <row r="221" spans="1:10">
      <c r="A221" s="139"/>
      <c r="B221" s="139"/>
      <c r="C221" s="139"/>
      <c r="D221" s="139"/>
      <c r="E221" s="139"/>
      <c r="F221" s="139"/>
      <c r="G221" s="139"/>
      <c r="H221" s="139"/>
      <c r="I221" s="139"/>
      <c r="J221" s="139"/>
    </row>
    <row r="222" spans="1:10">
      <c r="A222" s="139"/>
      <c r="B222" s="139"/>
      <c r="C222" s="139"/>
      <c r="D222" s="139"/>
      <c r="E222" s="139"/>
      <c r="F222" s="139"/>
      <c r="G222" s="139"/>
      <c r="H222" s="139"/>
      <c r="I222" s="139"/>
      <c r="J222" s="139"/>
    </row>
    <row r="223" spans="1:10">
      <c r="A223" s="139"/>
      <c r="B223" s="139"/>
      <c r="C223" s="139"/>
      <c r="D223" s="139"/>
      <c r="E223" s="139"/>
      <c r="F223" s="139"/>
      <c r="G223" s="139"/>
      <c r="H223" s="139"/>
      <c r="I223" s="139"/>
      <c r="J223" s="139"/>
    </row>
    <row r="224" spans="1:10">
      <c r="A224" s="139"/>
      <c r="B224" s="139"/>
      <c r="C224" s="139"/>
      <c r="D224" s="139"/>
      <c r="E224" s="139"/>
      <c r="F224" s="139"/>
      <c r="G224" s="139"/>
      <c r="H224" s="139"/>
      <c r="I224" s="139"/>
      <c r="J224" s="139"/>
    </row>
    <row r="225" spans="1:10">
      <c r="A225" s="139"/>
      <c r="B225" s="139"/>
      <c r="C225" s="139"/>
      <c r="D225" s="139"/>
      <c r="E225" s="139"/>
      <c r="F225" s="139"/>
      <c r="G225" s="139"/>
      <c r="H225" s="139"/>
      <c r="I225" s="139"/>
      <c r="J225" s="139"/>
    </row>
    <row r="226" spans="1:10">
      <c r="A226" s="139"/>
      <c r="B226" s="139"/>
      <c r="C226" s="139"/>
      <c r="D226" s="139"/>
      <c r="E226" s="139"/>
      <c r="F226" s="139"/>
      <c r="G226" s="139"/>
      <c r="H226" s="139"/>
      <c r="I226" s="139"/>
      <c r="J226" s="139"/>
    </row>
    <row r="227" spans="1:10">
      <c r="A227" s="139"/>
      <c r="B227" s="139"/>
      <c r="C227" s="139"/>
      <c r="D227" s="139"/>
      <c r="E227" s="139"/>
      <c r="F227" s="139"/>
      <c r="G227" s="139"/>
      <c r="H227" s="139"/>
      <c r="I227" s="139"/>
      <c r="J227" s="139"/>
    </row>
    <row r="228" spans="1:10">
      <c r="A228" s="139"/>
      <c r="B228" s="139"/>
      <c r="C228" s="139"/>
      <c r="D228" s="139"/>
      <c r="E228" s="139"/>
      <c r="F228" s="139"/>
      <c r="G228" s="139"/>
      <c r="H228" s="139"/>
      <c r="I228" s="139"/>
      <c r="J228" s="139"/>
    </row>
    <row r="229" spans="1:10">
      <c r="A229" s="139"/>
      <c r="B229" s="139"/>
      <c r="C229" s="139"/>
      <c r="D229" s="139"/>
      <c r="E229" s="139"/>
      <c r="F229" s="139"/>
      <c r="G229" s="139"/>
      <c r="H229" s="139"/>
      <c r="I229" s="139"/>
      <c r="J229" s="139"/>
    </row>
    <row r="230" spans="1:10">
      <c r="A230" s="139"/>
      <c r="B230" s="139"/>
      <c r="C230" s="139"/>
      <c r="D230" s="139"/>
      <c r="E230" s="139"/>
      <c r="F230" s="139"/>
      <c r="G230" s="139"/>
      <c r="H230" s="139"/>
      <c r="I230" s="139"/>
      <c r="J230" s="139"/>
    </row>
    <row r="231" spans="1:10">
      <c r="A231" s="139"/>
      <c r="B231" s="139"/>
      <c r="C231" s="139"/>
      <c r="D231" s="139"/>
      <c r="E231" s="139"/>
      <c r="F231" s="139"/>
      <c r="G231" s="139"/>
      <c r="H231" s="139"/>
      <c r="I231" s="139"/>
      <c r="J231" s="139"/>
    </row>
    <row r="232" spans="1:10">
      <c r="A232" s="139"/>
      <c r="B232" s="139"/>
      <c r="C232" s="139"/>
      <c r="D232" s="139"/>
      <c r="E232" s="139"/>
      <c r="F232" s="139"/>
      <c r="G232" s="139"/>
      <c r="H232" s="139"/>
      <c r="I232" s="139"/>
      <c r="J232" s="139"/>
    </row>
    <row r="233" spans="1:10">
      <c r="A233" s="139"/>
      <c r="B233" s="139"/>
      <c r="C233" s="139"/>
      <c r="D233" s="139"/>
      <c r="E233" s="139"/>
      <c r="F233" s="139"/>
      <c r="G233" s="139"/>
      <c r="H233" s="139"/>
      <c r="I233" s="139"/>
      <c r="J233" s="139"/>
    </row>
    <row r="234" spans="1:10">
      <c r="A234" s="139"/>
      <c r="B234" s="139"/>
      <c r="C234" s="139"/>
      <c r="D234" s="139"/>
      <c r="E234" s="139"/>
      <c r="F234" s="139"/>
      <c r="G234" s="139"/>
      <c r="H234" s="139"/>
      <c r="I234" s="139"/>
      <c r="J234" s="139"/>
    </row>
    <row r="235" spans="1:10">
      <c r="A235" s="139"/>
      <c r="B235" s="139"/>
      <c r="C235" s="139"/>
      <c r="D235" s="139"/>
      <c r="E235" s="139"/>
      <c r="F235" s="139"/>
      <c r="G235" s="139"/>
      <c r="H235" s="139"/>
      <c r="I235" s="139"/>
      <c r="J235" s="139"/>
    </row>
    <row r="236" spans="1:10">
      <c r="A236" s="139"/>
      <c r="B236" s="139"/>
      <c r="C236" s="139"/>
      <c r="D236" s="139"/>
      <c r="E236" s="139"/>
      <c r="F236" s="139"/>
      <c r="G236" s="139"/>
      <c r="H236" s="139"/>
      <c r="I236" s="139"/>
      <c r="J236" s="139"/>
    </row>
    <row r="237" spans="1:10">
      <c r="A237" s="139"/>
      <c r="B237" s="139"/>
      <c r="C237" s="139"/>
      <c r="D237" s="139"/>
      <c r="E237" s="139"/>
      <c r="F237" s="139"/>
      <c r="G237" s="139"/>
      <c r="H237" s="139"/>
      <c r="I237" s="139"/>
      <c r="J237" s="139"/>
    </row>
    <row r="238" spans="1:10">
      <c r="A238" s="139"/>
      <c r="B238" s="139"/>
      <c r="C238" s="139"/>
      <c r="D238" s="139"/>
      <c r="E238" s="139"/>
      <c r="F238" s="139"/>
      <c r="G238" s="139"/>
      <c r="H238" s="139"/>
      <c r="I238" s="139"/>
      <c r="J238" s="139"/>
    </row>
    <row r="239" spans="1:10">
      <c r="A239" s="139"/>
      <c r="B239" s="139"/>
      <c r="C239" s="139"/>
      <c r="D239" s="139"/>
      <c r="E239" s="139"/>
      <c r="F239" s="139"/>
      <c r="G239" s="139"/>
      <c r="H239" s="139"/>
      <c r="I239" s="139"/>
      <c r="J239" s="139"/>
    </row>
    <row r="240" spans="1:10">
      <c r="A240" s="139"/>
      <c r="B240" s="139"/>
      <c r="C240" s="139"/>
      <c r="D240" s="139"/>
      <c r="E240" s="139"/>
      <c r="F240" s="139"/>
      <c r="G240" s="139"/>
      <c r="H240" s="139"/>
      <c r="I240" s="139"/>
      <c r="J240" s="139"/>
    </row>
    <row r="241" spans="1:10">
      <c r="A241" s="139"/>
      <c r="B241" s="139"/>
      <c r="C241" s="139"/>
      <c r="D241" s="139"/>
      <c r="E241" s="139"/>
      <c r="F241" s="139"/>
      <c r="G241" s="139"/>
      <c r="H241" s="139"/>
      <c r="I241" s="139"/>
      <c r="J241" s="139"/>
    </row>
    <row r="242" spans="1:10">
      <c r="A242" s="139"/>
      <c r="B242" s="139"/>
      <c r="C242" s="139"/>
      <c r="D242" s="139"/>
      <c r="E242" s="139"/>
      <c r="F242" s="139"/>
      <c r="G242" s="139"/>
      <c r="H242" s="139"/>
      <c r="I242" s="139"/>
      <c r="J242" s="139"/>
    </row>
    <row r="243" spans="1:10">
      <c r="A243" s="139"/>
      <c r="B243" s="139"/>
      <c r="C243" s="139"/>
      <c r="D243" s="139"/>
      <c r="E243" s="139"/>
      <c r="F243" s="139"/>
      <c r="G243" s="139"/>
      <c r="H243" s="139"/>
      <c r="I243" s="139"/>
      <c r="J243" s="139"/>
    </row>
    <row r="244" spans="1:10">
      <c r="A244" s="139"/>
      <c r="B244" s="139"/>
      <c r="C244" s="139"/>
      <c r="D244" s="139"/>
      <c r="E244" s="139"/>
      <c r="F244" s="139"/>
      <c r="G244" s="139"/>
      <c r="H244" s="139"/>
      <c r="I244" s="139"/>
      <c r="J244" s="139"/>
    </row>
    <row r="245" spans="1:10">
      <c r="A245" s="139"/>
      <c r="B245" s="139"/>
      <c r="C245" s="139"/>
      <c r="D245" s="139"/>
      <c r="E245" s="139"/>
      <c r="F245" s="139"/>
      <c r="G245" s="139"/>
      <c r="H245" s="139"/>
      <c r="I245" s="139"/>
      <c r="J245" s="139"/>
    </row>
    <row r="246" spans="1:10">
      <c r="A246" s="139"/>
      <c r="B246" s="139"/>
      <c r="C246" s="139"/>
      <c r="D246" s="139"/>
      <c r="E246" s="139"/>
      <c r="F246" s="139"/>
      <c r="G246" s="139"/>
      <c r="H246" s="139"/>
      <c r="I246" s="139"/>
      <c r="J246" s="139"/>
    </row>
    <row r="247" spans="1:10">
      <c r="A247" s="139"/>
      <c r="B247" s="139"/>
      <c r="C247" s="139"/>
      <c r="D247" s="139"/>
      <c r="E247" s="139"/>
      <c r="F247" s="139"/>
      <c r="G247" s="139"/>
      <c r="H247" s="139"/>
      <c r="I247" s="139"/>
      <c r="J247" s="139"/>
    </row>
    <row r="248" spans="1:10">
      <c r="A248" s="139"/>
      <c r="B248" s="139"/>
      <c r="C248" s="139"/>
      <c r="D248" s="139"/>
      <c r="E248" s="139"/>
      <c r="F248" s="139"/>
      <c r="G248" s="139"/>
      <c r="H248" s="139"/>
      <c r="I248" s="139"/>
      <c r="J248" s="139"/>
    </row>
    <row r="249" spans="1:10">
      <c r="A249" s="139"/>
      <c r="B249" s="139"/>
      <c r="C249" s="139"/>
      <c r="D249" s="139"/>
      <c r="E249" s="139"/>
      <c r="F249" s="139"/>
      <c r="G249" s="139"/>
      <c r="H249" s="139"/>
      <c r="I249" s="139"/>
      <c r="J249" s="139"/>
    </row>
    <row r="250" spans="1:10">
      <c r="A250" s="139"/>
      <c r="B250" s="139"/>
      <c r="C250" s="139"/>
      <c r="D250" s="139"/>
      <c r="E250" s="139"/>
      <c r="F250" s="139"/>
      <c r="G250" s="139"/>
      <c r="H250" s="139"/>
      <c r="I250" s="139"/>
      <c r="J250" s="139"/>
    </row>
    <row r="251" spans="1:10">
      <c r="A251" s="139"/>
      <c r="B251" s="139"/>
      <c r="C251" s="139"/>
      <c r="D251" s="139"/>
      <c r="E251" s="139"/>
      <c r="F251" s="139"/>
      <c r="G251" s="139"/>
      <c r="H251" s="139"/>
      <c r="I251" s="139"/>
      <c r="J251" s="139"/>
    </row>
    <row r="252" spans="1:10">
      <c r="A252" s="139"/>
      <c r="B252" s="139"/>
      <c r="C252" s="139"/>
      <c r="D252" s="139"/>
      <c r="E252" s="139"/>
      <c r="F252" s="139"/>
      <c r="G252" s="139"/>
      <c r="H252" s="139"/>
      <c r="I252" s="139"/>
      <c r="J252" s="139"/>
    </row>
    <row r="253" spans="1:10">
      <c r="A253" s="139"/>
      <c r="B253" s="139"/>
      <c r="C253" s="139"/>
      <c r="D253" s="139"/>
      <c r="E253" s="139"/>
      <c r="F253" s="139"/>
      <c r="G253" s="139"/>
      <c r="H253" s="139"/>
      <c r="I253" s="139"/>
      <c r="J253" s="139"/>
    </row>
    <row r="254" spans="1:10">
      <c r="A254" s="139"/>
      <c r="B254" s="139"/>
      <c r="C254" s="139"/>
      <c r="D254" s="139"/>
      <c r="E254" s="139"/>
      <c r="F254" s="139"/>
      <c r="G254" s="139"/>
      <c r="H254" s="139"/>
      <c r="I254" s="139"/>
      <c r="J254" s="139"/>
    </row>
    <row r="255" spans="1:10">
      <c r="A255" s="139"/>
      <c r="B255" s="139"/>
      <c r="C255" s="139"/>
      <c r="D255" s="139"/>
      <c r="E255" s="139"/>
      <c r="F255" s="139"/>
      <c r="G255" s="139"/>
      <c r="H255" s="139"/>
      <c r="I255" s="139"/>
      <c r="J255" s="139"/>
    </row>
    <row r="256" spans="1:10">
      <c r="A256" s="139"/>
      <c r="B256" s="139"/>
      <c r="C256" s="139"/>
      <c r="D256" s="139"/>
      <c r="E256" s="139"/>
      <c r="F256" s="139"/>
      <c r="G256" s="139"/>
      <c r="H256" s="139"/>
      <c r="I256" s="139"/>
      <c r="J256" s="139"/>
    </row>
    <row r="257" spans="1:10">
      <c r="A257" s="139"/>
      <c r="B257" s="139"/>
      <c r="C257" s="139"/>
      <c r="D257" s="139"/>
      <c r="E257" s="139"/>
      <c r="F257" s="139"/>
      <c r="G257" s="139"/>
      <c r="H257" s="139"/>
      <c r="I257" s="139"/>
      <c r="J257" s="139"/>
    </row>
    <row r="258" spans="1:10">
      <c r="A258" s="139"/>
      <c r="B258" s="139"/>
      <c r="C258" s="139"/>
      <c r="D258" s="139"/>
      <c r="E258" s="139"/>
      <c r="F258" s="139"/>
      <c r="G258" s="139"/>
      <c r="H258" s="139"/>
      <c r="I258" s="139"/>
      <c r="J258" s="139"/>
    </row>
  </sheetData>
  <sheetProtection selectLockedCells="1"/>
  <mergeCells count="38">
    <mergeCell ref="H48:J48"/>
    <mergeCell ref="H49:J50"/>
    <mergeCell ref="H51:J52"/>
    <mergeCell ref="B40:C40"/>
    <mergeCell ref="D40:F40"/>
    <mergeCell ref="C42:D42"/>
    <mergeCell ref="C44:D44"/>
    <mergeCell ref="H46:J46"/>
    <mergeCell ref="H47:J47"/>
    <mergeCell ref="C36:F36"/>
    <mergeCell ref="G36:I36"/>
    <mergeCell ref="C37:J37"/>
    <mergeCell ref="F38:I38"/>
    <mergeCell ref="B39:D39"/>
    <mergeCell ref="F39:I39"/>
    <mergeCell ref="A31:J31"/>
    <mergeCell ref="B13:D13"/>
    <mergeCell ref="F13:I13"/>
    <mergeCell ref="B14:C14"/>
    <mergeCell ref="C16:D16"/>
    <mergeCell ref="C18:D18"/>
    <mergeCell ref="H20:J20"/>
    <mergeCell ref="H21:J21"/>
    <mergeCell ref="H22:J22"/>
    <mergeCell ref="H23:J24"/>
    <mergeCell ref="H25:J26"/>
    <mergeCell ref="A29:J29"/>
    <mergeCell ref="F12:I12"/>
    <mergeCell ref="D14:F14"/>
    <mergeCell ref="A1:L1"/>
    <mergeCell ref="M1:N1"/>
    <mergeCell ref="A2:L2"/>
    <mergeCell ref="M2:N2"/>
    <mergeCell ref="A3:J3"/>
    <mergeCell ref="A5:J5"/>
    <mergeCell ref="C10:F10"/>
    <mergeCell ref="G10:I10"/>
    <mergeCell ref="C11:J11"/>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50.xml><?xml version="1.0" encoding="utf-8"?>
<worksheet xmlns="http://schemas.openxmlformats.org/spreadsheetml/2006/main" xmlns:r="http://schemas.openxmlformats.org/officeDocument/2006/relationships">
  <sheetPr>
    <tabColor rgb="FF00B050"/>
  </sheetPr>
  <dimension ref="A1:AH10"/>
  <sheetViews>
    <sheetView topLeftCell="B1" workbookViewId="0">
      <selection activeCell="L5" sqref="L5"/>
    </sheetView>
  </sheetViews>
  <sheetFormatPr defaultRowHeight="12.75"/>
  <cols>
    <col min="1" max="1" width="4.7109375" customWidth="1"/>
    <col min="2" max="2" width="11" style="139" customWidth="1"/>
    <col min="3" max="3" width="19.140625" customWidth="1"/>
    <col min="4" max="4" width="18.7109375" customWidth="1"/>
    <col min="5" max="5" width="13.85546875" customWidth="1"/>
    <col min="6" max="6" width="9.140625" customWidth="1"/>
    <col min="7" max="7" width="11.7109375" customWidth="1"/>
    <col min="8" max="8" width="11" customWidth="1"/>
    <col min="9" max="9" width="12.85546875" customWidth="1"/>
    <col min="10" max="10" width="14.5703125" customWidth="1"/>
    <col min="11" max="11" width="13" customWidth="1"/>
    <col min="12" max="12" width="6.140625" customWidth="1"/>
  </cols>
  <sheetData>
    <row r="1" spans="1:34" ht="27.75">
      <c r="A1" s="3723" t="s">
        <v>2734</v>
      </c>
      <c r="B1" s="3723"/>
      <c r="C1" s="3723"/>
      <c r="D1" s="3723"/>
      <c r="E1" s="3723"/>
      <c r="F1" s="3723"/>
      <c r="G1" s="3723"/>
      <c r="H1" s="3723"/>
      <c r="I1" s="3723"/>
      <c r="J1" s="3723"/>
      <c r="K1" s="3723"/>
      <c r="L1" s="3723"/>
    </row>
    <row r="2" spans="1:34" ht="26.25">
      <c r="A2" s="3724" t="s">
        <v>2720</v>
      </c>
      <c r="B2" s="3724"/>
      <c r="C2" s="3724"/>
      <c r="D2" s="3724"/>
      <c r="E2" s="3724"/>
      <c r="F2" s="3724"/>
      <c r="G2" s="3724"/>
      <c r="H2" s="3724"/>
      <c r="I2" s="3724"/>
      <c r="J2" s="3724"/>
      <c r="K2" s="3724"/>
      <c r="L2" s="3724"/>
    </row>
    <row r="3" spans="1:34" ht="166.5" customHeight="1">
      <c r="A3" s="609" t="s">
        <v>684</v>
      </c>
      <c r="B3" s="610" t="s">
        <v>3219</v>
      </c>
      <c r="C3" s="610" t="s">
        <v>2724</v>
      </c>
      <c r="D3" s="610" t="s">
        <v>3216</v>
      </c>
      <c r="E3" s="610" t="s">
        <v>3217</v>
      </c>
      <c r="F3" s="610" t="s">
        <v>3218</v>
      </c>
      <c r="G3" s="610" t="s">
        <v>2721</v>
      </c>
      <c r="H3" s="610" t="s">
        <v>2722</v>
      </c>
      <c r="I3" s="610" t="s">
        <v>3220</v>
      </c>
      <c r="J3" s="610" t="s">
        <v>2725</v>
      </c>
      <c r="K3" s="610" t="s">
        <v>2723</v>
      </c>
      <c r="L3" s="610" t="s">
        <v>395</v>
      </c>
      <c r="M3" s="6"/>
      <c r="N3" s="6"/>
      <c r="O3" s="6"/>
      <c r="P3" s="6"/>
      <c r="Q3" s="6"/>
      <c r="R3" s="6"/>
      <c r="S3" s="6"/>
      <c r="T3" s="6"/>
      <c r="U3" s="6"/>
      <c r="V3" s="6"/>
      <c r="W3" s="6"/>
      <c r="X3" s="6"/>
      <c r="Y3" s="6"/>
      <c r="Z3" s="6"/>
      <c r="AA3" s="6"/>
      <c r="AB3" s="6"/>
      <c r="AC3" s="6"/>
      <c r="AD3" s="6"/>
      <c r="AE3" s="6"/>
      <c r="AF3" s="6"/>
      <c r="AG3" s="6"/>
      <c r="AH3" s="6"/>
    </row>
    <row r="4" spans="1:34" s="67" customFormat="1" ht="15.75" customHeight="1">
      <c r="A4" s="399">
        <v>1</v>
      </c>
      <c r="B4" s="399"/>
      <c r="C4" s="399">
        <v>2</v>
      </c>
      <c r="D4" s="399">
        <v>3</v>
      </c>
      <c r="E4" s="399">
        <v>4</v>
      </c>
      <c r="F4" s="399">
        <v>5</v>
      </c>
      <c r="G4" s="399">
        <v>6</v>
      </c>
      <c r="H4" s="399">
        <v>7</v>
      </c>
      <c r="I4" s="399">
        <v>8</v>
      </c>
      <c r="J4" s="399">
        <v>9</v>
      </c>
      <c r="K4" s="399">
        <v>10</v>
      </c>
      <c r="L4" s="399">
        <v>11</v>
      </c>
    </row>
    <row r="5" spans="1:34" s="67" customFormat="1" ht="102" customHeight="1">
      <c r="A5" s="732">
        <v>1</v>
      </c>
      <c r="B5" s="1303">
        <v>18273</v>
      </c>
      <c r="C5" s="991" t="s">
        <v>2726</v>
      </c>
      <c r="D5" s="991" t="s">
        <v>2727</v>
      </c>
      <c r="E5" s="990" t="s">
        <v>2728</v>
      </c>
      <c r="F5" s="990" t="s">
        <v>2729</v>
      </c>
      <c r="G5" s="990" t="s">
        <v>1435</v>
      </c>
      <c r="H5" s="991" t="s">
        <v>2730</v>
      </c>
      <c r="I5" s="990" t="s">
        <v>357</v>
      </c>
      <c r="J5" s="990"/>
      <c r="K5" s="778" t="s">
        <v>2731</v>
      </c>
      <c r="L5" s="990"/>
    </row>
    <row r="6" spans="1:34" s="67" customFormat="1" ht="22.5" customHeight="1"/>
    <row r="7" spans="1:34" s="67" customFormat="1" ht="28.5" customHeight="1">
      <c r="A7" s="677" t="s">
        <v>2733</v>
      </c>
      <c r="B7" s="677"/>
      <c r="C7" s="1304"/>
      <c r="H7" s="3722" t="s">
        <v>3222</v>
      </c>
      <c r="I7" s="3722"/>
      <c r="J7" s="3722"/>
      <c r="K7" s="3722"/>
      <c r="L7" s="3722"/>
    </row>
    <row r="8" spans="1:34" s="67" customFormat="1" ht="30" customHeight="1">
      <c r="D8" s="2741" t="s">
        <v>2735</v>
      </c>
      <c r="E8" s="2741"/>
      <c r="I8" s="3722" t="s">
        <v>2732</v>
      </c>
      <c r="J8" s="3722"/>
      <c r="K8" s="3722"/>
    </row>
    <row r="10" spans="1:34" ht="55.5" customHeight="1">
      <c r="B10" s="2850" t="s">
        <v>3221</v>
      </c>
      <c r="C10" s="2850"/>
      <c r="D10" s="2850"/>
      <c r="E10" s="2850"/>
      <c r="F10" s="2850"/>
      <c r="G10" s="2850"/>
      <c r="H10" s="2850"/>
      <c r="I10" s="2850"/>
      <c r="J10" s="2850"/>
      <c r="K10" s="2850"/>
      <c r="L10" s="2850"/>
    </row>
  </sheetData>
  <sheetProtection password="A581" sheet="1" objects="1" scenarios="1" selectLockedCells="1"/>
  <mergeCells count="6">
    <mergeCell ref="B10:L10"/>
    <mergeCell ref="H7:L7"/>
    <mergeCell ref="A1:L1"/>
    <mergeCell ref="A2:L2"/>
    <mergeCell ref="D8:E8"/>
    <mergeCell ref="I8:K8"/>
  </mergeCells>
  <pageMargins left="0.25" right="0.25" top="0.75" bottom="0.75" header="0.3" footer="0.3"/>
  <pageSetup paperSize="9" orientation="landscape" horizontalDpi="300" verticalDpi="300" r:id="rId1"/>
  <drawing r:id="rId2"/>
</worksheet>
</file>

<file path=xl/worksheets/sheet151.xml><?xml version="1.0" encoding="utf-8"?>
<worksheet xmlns="http://schemas.openxmlformats.org/spreadsheetml/2006/main" xmlns:r="http://schemas.openxmlformats.org/officeDocument/2006/relationships">
  <sheetPr codeName="Sheet26">
    <tabColor rgb="FF00B050"/>
    <pageSetUpPr fitToPage="1"/>
  </sheetPr>
  <dimension ref="A1:AI51"/>
  <sheetViews>
    <sheetView zoomScale="70" zoomScaleNormal="70" workbookViewId="0">
      <selection activeCell="M11" sqref="M11"/>
    </sheetView>
  </sheetViews>
  <sheetFormatPr defaultColWidth="6.28515625" defaultRowHeight="12.75"/>
  <cols>
    <col min="1" max="1" width="9.140625" customWidth="1"/>
    <col min="2" max="10" width="7.7109375" customWidth="1"/>
    <col min="11" max="11" width="7.85546875" customWidth="1"/>
    <col min="12" max="12" width="8" customWidth="1"/>
    <col min="13" max="13" width="7.7109375" style="142" customWidth="1"/>
    <col min="14" max="25" width="7.28515625" style="142" customWidth="1"/>
    <col min="27" max="27" width="8.5703125" customWidth="1"/>
    <col min="28" max="28" width="5.7109375" customWidth="1"/>
    <col min="29" max="29" width="7.7109375" customWidth="1"/>
    <col min="31" max="31" width="7.140625" customWidth="1"/>
    <col min="34" max="34" width="5.7109375" customWidth="1"/>
    <col min="35" max="35" width="7.7109375" customWidth="1"/>
  </cols>
  <sheetData>
    <row r="1" spans="1:35" ht="15">
      <c r="A1" s="25"/>
      <c r="B1" s="26"/>
      <c r="C1" s="26"/>
      <c r="D1" s="26"/>
      <c r="E1" s="26"/>
      <c r="F1" s="26"/>
      <c r="G1" s="26"/>
      <c r="H1" s="26"/>
      <c r="I1" s="26"/>
      <c r="J1" s="3845" t="s">
        <v>175</v>
      </c>
      <c r="K1" s="3845"/>
      <c r="L1" s="3845"/>
      <c r="M1" s="3845"/>
      <c r="N1" s="3845"/>
      <c r="O1" s="3845"/>
      <c r="P1" s="3845"/>
      <c r="Q1" s="3845"/>
      <c r="R1" s="873"/>
      <c r="S1" s="873"/>
      <c r="T1" s="873"/>
      <c r="U1" s="873"/>
      <c r="V1" s="873"/>
      <c r="W1" s="873"/>
      <c r="X1" s="873"/>
      <c r="Y1" s="874"/>
      <c r="Z1" s="28"/>
      <c r="AA1" s="26"/>
      <c r="AB1" s="3846" t="s">
        <v>176</v>
      </c>
      <c r="AC1" s="3846"/>
      <c r="AD1" s="3846"/>
      <c r="AE1" s="3846"/>
      <c r="AF1" s="3846"/>
      <c r="AG1" s="3846"/>
      <c r="AH1" s="26"/>
      <c r="AI1" s="29"/>
    </row>
    <row r="2" spans="1:35" ht="15">
      <c r="A2" s="30"/>
      <c r="B2" s="31"/>
      <c r="C2" s="31"/>
      <c r="D2" s="31"/>
      <c r="E2" s="31"/>
      <c r="F2" s="31"/>
      <c r="G2" s="31"/>
      <c r="H2" s="31"/>
      <c r="I2" s="31"/>
      <c r="J2" s="31"/>
      <c r="K2" s="3841" t="s">
        <v>177</v>
      </c>
      <c r="L2" s="3841"/>
      <c r="M2" s="3841"/>
      <c r="N2" s="3841"/>
      <c r="O2" s="3841"/>
      <c r="P2" s="3841"/>
      <c r="Q2" s="3841"/>
      <c r="R2" s="875"/>
      <c r="S2" s="875"/>
      <c r="T2" s="875"/>
      <c r="U2" s="875"/>
      <c r="V2" s="875"/>
      <c r="W2" s="875"/>
      <c r="X2" s="875"/>
      <c r="Y2" s="876"/>
      <c r="Z2" s="33"/>
      <c r="AA2" s="3847" t="s">
        <v>178</v>
      </c>
      <c r="AB2" s="3847"/>
      <c r="AC2" s="3847"/>
      <c r="AD2" s="3847"/>
      <c r="AE2" s="3847"/>
      <c r="AF2" s="3847"/>
      <c r="AG2" s="3847"/>
      <c r="AH2" s="3847"/>
      <c r="AI2" s="34"/>
    </row>
    <row r="3" spans="1:35" ht="15" customHeight="1">
      <c r="A3" s="35" t="s">
        <v>168</v>
      </c>
      <c r="B3" s="28"/>
      <c r="C3" s="26"/>
      <c r="D3" s="26"/>
      <c r="E3" s="26"/>
      <c r="F3" s="36" t="s">
        <v>179</v>
      </c>
      <c r="G3" s="26"/>
      <c r="H3" s="26"/>
      <c r="I3" s="26"/>
      <c r="J3" s="27"/>
      <c r="K3" s="28"/>
      <c r="L3" s="3845" t="s">
        <v>180</v>
      </c>
      <c r="M3" s="3845"/>
      <c r="N3" s="874"/>
      <c r="O3" s="877"/>
      <c r="P3" s="873"/>
      <c r="Q3" s="873"/>
      <c r="R3" s="878" t="s">
        <v>181</v>
      </c>
      <c r="S3" s="873"/>
      <c r="T3" s="873"/>
      <c r="U3" s="874"/>
      <c r="V3" s="877"/>
      <c r="W3" s="3848" t="s">
        <v>182</v>
      </c>
      <c r="X3" s="3848"/>
      <c r="Y3" s="874"/>
      <c r="Z3" s="3849" t="s">
        <v>172</v>
      </c>
      <c r="AA3" s="3835" t="s">
        <v>183</v>
      </c>
      <c r="AB3" s="3852"/>
      <c r="AC3" s="3836"/>
      <c r="AD3" s="3835" t="s">
        <v>184</v>
      </c>
      <c r="AE3" s="3836"/>
      <c r="AF3" s="3855" t="s">
        <v>185</v>
      </c>
      <c r="AG3" s="3832" t="s">
        <v>186</v>
      </c>
      <c r="AH3" s="3835" t="s">
        <v>187</v>
      </c>
      <c r="AI3" s="3836"/>
    </row>
    <row r="4" spans="1:35" ht="14.25" customHeight="1">
      <c r="A4" s="37" t="s">
        <v>169</v>
      </c>
      <c r="B4" s="33"/>
      <c r="C4" s="31"/>
      <c r="D4" s="31"/>
      <c r="E4" s="3841" t="s">
        <v>188</v>
      </c>
      <c r="F4" s="3841"/>
      <c r="G4" s="3841"/>
      <c r="H4" s="31"/>
      <c r="I4" s="31"/>
      <c r="J4" s="32"/>
      <c r="K4" s="33"/>
      <c r="L4" s="3841" t="s">
        <v>189</v>
      </c>
      <c r="M4" s="3841"/>
      <c r="N4" s="3842"/>
      <c r="O4" s="879"/>
      <c r="P4" s="875"/>
      <c r="Q4" s="3748" t="s">
        <v>190</v>
      </c>
      <c r="R4" s="3748"/>
      <c r="S4" s="3748"/>
      <c r="T4" s="875"/>
      <c r="U4" s="876"/>
      <c r="V4" s="3843" t="s">
        <v>191</v>
      </c>
      <c r="W4" s="3748"/>
      <c r="X4" s="3748"/>
      <c r="Y4" s="3844"/>
      <c r="Z4" s="3850"/>
      <c r="AA4" s="3837"/>
      <c r="AB4" s="3853"/>
      <c r="AC4" s="3838"/>
      <c r="AD4" s="3837"/>
      <c r="AE4" s="3838"/>
      <c r="AF4" s="3856"/>
      <c r="AG4" s="3833"/>
      <c r="AH4" s="3837"/>
      <c r="AI4" s="3838"/>
    </row>
    <row r="5" spans="1:35" ht="15" customHeight="1">
      <c r="A5" s="38" t="s">
        <v>170</v>
      </c>
      <c r="B5" s="39">
        <v>1700</v>
      </c>
      <c r="C5" s="39">
        <v>1750</v>
      </c>
      <c r="D5" s="39">
        <v>1900</v>
      </c>
      <c r="E5" s="39">
        <v>2000</v>
      </c>
      <c r="F5" s="40">
        <v>2400</v>
      </c>
      <c r="G5" s="39">
        <v>2400</v>
      </c>
      <c r="H5" s="39">
        <v>2400</v>
      </c>
      <c r="I5" s="40">
        <v>2800</v>
      </c>
      <c r="J5" s="39">
        <v>2800</v>
      </c>
      <c r="K5" s="39">
        <v>3600</v>
      </c>
      <c r="L5" s="40">
        <v>4200</v>
      </c>
      <c r="M5" s="39">
        <v>4800</v>
      </c>
      <c r="N5" s="39">
        <v>5400</v>
      </c>
      <c r="O5" s="39">
        <v>5400</v>
      </c>
      <c r="P5" s="39">
        <v>6000</v>
      </c>
      <c r="Q5" s="39">
        <v>6600</v>
      </c>
      <c r="R5" s="39">
        <v>6800</v>
      </c>
      <c r="S5" s="39">
        <v>7200</v>
      </c>
      <c r="T5" s="39">
        <v>7600</v>
      </c>
      <c r="U5" s="39">
        <v>8200</v>
      </c>
      <c r="V5" s="40">
        <v>8700</v>
      </c>
      <c r="W5" s="43">
        <v>8900</v>
      </c>
      <c r="X5" s="40">
        <v>9500</v>
      </c>
      <c r="Y5" s="41">
        <v>10000</v>
      </c>
      <c r="Z5" s="3850"/>
      <c r="AA5" s="3837"/>
      <c r="AB5" s="3853"/>
      <c r="AC5" s="3838"/>
      <c r="AD5" s="3837"/>
      <c r="AE5" s="3838"/>
      <c r="AF5" s="3856"/>
      <c r="AG5" s="3833"/>
      <c r="AH5" s="3837"/>
      <c r="AI5" s="3838"/>
    </row>
    <row r="6" spans="1:35" ht="15.75" customHeight="1">
      <c r="A6" s="38" t="s">
        <v>171</v>
      </c>
      <c r="B6" s="39">
        <v>2</v>
      </c>
      <c r="C6" s="39">
        <v>3</v>
      </c>
      <c r="D6" s="39">
        <v>4</v>
      </c>
      <c r="E6" s="39">
        <v>5</v>
      </c>
      <c r="F6" s="39">
        <v>9</v>
      </c>
      <c r="G6" s="42" t="s">
        <v>192</v>
      </c>
      <c r="H6" s="42" t="s">
        <v>193</v>
      </c>
      <c r="I6" s="43">
        <v>10</v>
      </c>
      <c r="J6" s="42" t="s">
        <v>194</v>
      </c>
      <c r="K6" s="39">
        <v>11</v>
      </c>
      <c r="L6" s="44">
        <v>12</v>
      </c>
      <c r="M6" s="39">
        <v>14</v>
      </c>
      <c r="N6" s="39">
        <v>15</v>
      </c>
      <c r="O6" s="39">
        <v>15</v>
      </c>
      <c r="P6" s="39">
        <v>16</v>
      </c>
      <c r="Q6" s="39">
        <v>17</v>
      </c>
      <c r="R6" s="39">
        <v>18</v>
      </c>
      <c r="S6" s="39">
        <v>19</v>
      </c>
      <c r="T6" s="39">
        <v>20</v>
      </c>
      <c r="U6" s="39">
        <v>21</v>
      </c>
      <c r="V6" s="43">
        <v>22</v>
      </c>
      <c r="W6" s="39">
        <v>23</v>
      </c>
      <c r="X6" s="880" t="s">
        <v>195</v>
      </c>
      <c r="Y6" s="881">
        <v>24</v>
      </c>
      <c r="Z6" s="3850"/>
      <c r="AA6" s="3837"/>
      <c r="AB6" s="3853"/>
      <c r="AC6" s="3838"/>
      <c r="AD6" s="3837"/>
      <c r="AE6" s="3838"/>
      <c r="AF6" s="3856"/>
      <c r="AG6" s="3833"/>
      <c r="AH6" s="3837"/>
      <c r="AI6" s="3838"/>
    </row>
    <row r="7" spans="1:35" ht="17.25" customHeight="1">
      <c r="A7" s="38" t="s">
        <v>196</v>
      </c>
      <c r="B7" s="42" t="s">
        <v>197</v>
      </c>
      <c r="C7" s="42" t="s">
        <v>198</v>
      </c>
      <c r="D7" s="42" t="s">
        <v>199</v>
      </c>
      <c r="E7" s="42" t="s">
        <v>200</v>
      </c>
      <c r="F7" s="45" t="s">
        <v>201</v>
      </c>
      <c r="G7" s="42" t="s">
        <v>202</v>
      </c>
      <c r="H7" s="42" t="s">
        <v>203</v>
      </c>
      <c r="I7" s="45" t="s">
        <v>204</v>
      </c>
      <c r="J7" s="42" t="s">
        <v>205</v>
      </c>
      <c r="K7" s="42" t="s">
        <v>206</v>
      </c>
      <c r="L7" s="45" t="s">
        <v>207</v>
      </c>
      <c r="M7" s="882" t="s">
        <v>208</v>
      </c>
      <c r="N7" s="882" t="s">
        <v>209</v>
      </c>
      <c r="O7" s="882" t="s">
        <v>210</v>
      </c>
      <c r="P7" s="882" t="s">
        <v>211</v>
      </c>
      <c r="Q7" s="882" t="s">
        <v>212</v>
      </c>
      <c r="R7" s="882" t="s">
        <v>213</v>
      </c>
      <c r="S7" s="882" t="s">
        <v>214</v>
      </c>
      <c r="T7" s="882" t="s">
        <v>215</v>
      </c>
      <c r="U7" s="882" t="s">
        <v>216</v>
      </c>
      <c r="V7" s="880" t="s">
        <v>217</v>
      </c>
      <c r="W7" s="883" t="s">
        <v>218</v>
      </c>
      <c r="X7" s="880" t="s">
        <v>219</v>
      </c>
      <c r="Y7" s="884" t="s">
        <v>220</v>
      </c>
      <c r="Z7" s="3851"/>
      <c r="AA7" s="3839"/>
      <c r="AB7" s="3854"/>
      <c r="AC7" s="3840"/>
      <c r="AD7" s="3839"/>
      <c r="AE7" s="3840"/>
      <c r="AF7" s="3857"/>
      <c r="AG7" s="3834"/>
      <c r="AH7" s="3839"/>
      <c r="AI7" s="3840"/>
    </row>
    <row r="8" spans="1:35" ht="16.5" customHeight="1">
      <c r="A8" s="38" t="s">
        <v>221</v>
      </c>
      <c r="B8" s="46"/>
      <c r="C8" s="46"/>
      <c r="D8" s="46"/>
      <c r="E8" s="46"/>
      <c r="F8" s="46"/>
      <c r="G8" s="46"/>
      <c r="H8" s="46"/>
      <c r="I8" s="46"/>
      <c r="J8" s="46"/>
      <c r="K8" s="46"/>
      <c r="L8" s="46"/>
      <c r="M8" s="885"/>
      <c r="N8" s="885"/>
      <c r="O8" s="885"/>
      <c r="P8" s="885"/>
      <c r="Q8" s="885"/>
      <c r="R8" s="885"/>
      <c r="S8" s="885"/>
      <c r="T8" s="885"/>
      <c r="U8" s="885"/>
      <c r="V8" s="885"/>
      <c r="W8" s="885"/>
      <c r="X8" s="885"/>
      <c r="Y8" s="886"/>
      <c r="Z8" s="47">
        <v>1</v>
      </c>
      <c r="AA8" s="3800">
        <v>2</v>
      </c>
      <c r="AB8" s="3817"/>
      <c r="AC8" s="3801"/>
      <c r="AD8" s="3800">
        <v>3</v>
      </c>
      <c r="AE8" s="3801"/>
      <c r="AF8" s="39">
        <v>4</v>
      </c>
      <c r="AG8" s="39">
        <v>5</v>
      </c>
      <c r="AH8" s="3800">
        <v>6</v>
      </c>
      <c r="AI8" s="3801"/>
    </row>
    <row r="9" spans="1:35" ht="23.25">
      <c r="A9" s="39">
        <v>1</v>
      </c>
      <c r="B9" s="39">
        <v>17700</v>
      </c>
      <c r="C9" s="39">
        <v>17900</v>
      </c>
      <c r="D9" s="39">
        <v>18200</v>
      </c>
      <c r="E9" s="39">
        <v>19200</v>
      </c>
      <c r="F9" s="40">
        <v>20800</v>
      </c>
      <c r="G9" s="39">
        <v>21500</v>
      </c>
      <c r="H9" s="39">
        <v>22400</v>
      </c>
      <c r="I9" s="40">
        <v>26300</v>
      </c>
      <c r="J9" s="39">
        <v>28700</v>
      </c>
      <c r="K9" s="39">
        <v>33800</v>
      </c>
      <c r="L9" s="40">
        <v>37800</v>
      </c>
      <c r="M9" s="39">
        <v>44300</v>
      </c>
      <c r="N9" s="39">
        <v>53100</v>
      </c>
      <c r="O9" s="39">
        <v>56100</v>
      </c>
      <c r="P9" s="39">
        <v>60700</v>
      </c>
      <c r="Q9" s="39">
        <v>67300</v>
      </c>
      <c r="R9" s="39">
        <v>71000</v>
      </c>
      <c r="S9" s="39">
        <v>75300</v>
      </c>
      <c r="T9" s="39">
        <v>79900</v>
      </c>
      <c r="U9" s="39">
        <v>88900</v>
      </c>
      <c r="V9" s="40">
        <v>123100</v>
      </c>
      <c r="W9" s="887">
        <v>129700</v>
      </c>
      <c r="X9" s="58">
        <v>145800</v>
      </c>
      <c r="Y9" s="78">
        <v>148800</v>
      </c>
      <c r="Z9" s="47">
        <v>1</v>
      </c>
      <c r="AA9" s="3800">
        <v>1700</v>
      </c>
      <c r="AB9" s="3817"/>
      <c r="AC9" s="3801"/>
      <c r="AD9" s="3800">
        <v>2</v>
      </c>
      <c r="AE9" s="3801"/>
      <c r="AF9" s="39">
        <v>6670</v>
      </c>
      <c r="AG9" s="42" t="s">
        <v>222</v>
      </c>
      <c r="AH9" s="3806">
        <v>12400</v>
      </c>
      <c r="AI9" s="3807"/>
    </row>
    <row r="10" spans="1:35" ht="18.75">
      <c r="A10" s="39">
        <v>2</v>
      </c>
      <c r="B10" s="39">
        <v>18200</v>
      </c>
      <c r="C10" s="39">
        <v>18400</v>
      </c>
      <c r="D10" s="39">
        <v>18700</v>
      </c>
      <c r="E10" s="39">
        <v>19800</v>
      </c>
      <c r="F10" s="40">
        <v>21400</v>
      </c>
      <c r="G10" s="39">
        <v>22100</v>
      </c>
      <c r="H10" s="39">
        <v>23100</v>
      </c>
      <c r="I10" s="40">
        <v>27100</v>
      </c>
      <c r="J10" s="39">
        <v>29600</v>
      </c>
      <c r="K10" s="39">
        <v>34800</v>
      </c>
      <c r="L10" s="40">
        <v>38900</v>
      </c>
      <c r="M10" s="39">
        <v>45600</v>
      </c>
      <c r="N10" s="39">
        <v>54700</v>
      </c>
      <c r="O10" s="39">
        <v>57800</v>
      </c>
      <c r="P10" s="39">
        <v>62500</v>
      </c>
      <c r="Q10" s="39">
        <v>69300</v>
      </c>
      <c r="R10" s="39">
        <v>73100</v>
      </c>
      <c r="S10" s="39">
        <v>77600</v>
      </c>
      <c r="T10" s="39">
        <v>82300</v>
      </c>
      <c r="U10" s="39">
        <v>91600</v>
      </c>
      <c r="V10" s="40">
        <v>126800</v>
      </c>
      <c r="W10" s="887">
        <v>133600</v>
      </c>
      <c r="X10" s="58">
        <v>150200</v>
      </c>
      <c r="Y10" s="59">
        <v>153300</v>
      </c>
      <c r="Z10" s="47">
        <v>2</v>
      </c>
      <c r="AA10" s="3800">
        <v>1750</v>
      </c>
      <c r="AB10" s="3817"/>
      <c r="AC10" s="3801"/>
      <c r="AD10" s="3800">
        <v>3</v>
      </c>
      <c r="AE10" s="3801"/>
      <c r="AF10" s="39">
        <v>7000</v>
      </c>
      <c r="AG10" s="42" t="s">
        <v>223</v>
      </c>
      <c r="AH10" s="3806">
        <v>12600</v>
      </c>
      <c r="AI10" s="3807"/>
    </row>
    <row r="11" spans="1:35" ht="18.75">
      <c r="A11" s="39">
        <v>3</v>
      </c>
      <c r="B11" s="39">
        <v>18700</v>
      </c>
      <c r="C11" s="39">
        <v>19000</v>
      </c>
      <c r="D11" s="39">
        <v>19300</v>
      </c>
      <c r="E11" s="39">
        <v>20400</v>
      </c>
      <c r="F11" s="40">
        <v>22000</v>
      </c>
      <c r="G11" s="39">
        <v>22800</v>
      </c>
      <c r="H11" s="39">
        <v>23800</v>
      </c>
      <c r="I11" s="40">
        <v>27900</v>
      </c>
      <c r="J11" s="39">
        <v>30500</v>
      </c>
      <c r="K11" s="39">
        <v>35800</v>
      </c>
      <c r="L11" s="40">
        <v>40100</v>
      </c>
      <c r="M11" s="39">
        <v>47000</v>
      </c>
      <c r="N11" s="39">
        <v>56300</v>
      </c>
      <c r="O11" s="39">
        <v>59500</v>
      </c>
      <c r="P11" s="39">
        <v>64400</v>
      </c>
      <c r="Q11" s="39">
        <v>71400</v>
      </c>
      <c r="R11" s="39">
        <v>75300</v>
      </c>
      <c r="S11" s="39">
        <v>79900</v>
      </c>
      <c r="T11" s="39">
        <v>84800</v>
      </c>
      <c r="U11" s="39">
        <v>94300</v>
      </c>
      <c r="V11" s="40">
        <v>130600</v>
      </c>
      <c r="W11" s="887">
        <v>137600</v>
      </c>
      <c r="X11" s="58">
        <v>154700</v>
      </c>
      <c r="Y11" s="59">
        <v>157900</v>
      </c>
      <c r="Z11" s="47">
        <v>3</v>
      </c>
      <c r="AA11" s="3800">
        <v>1900</v>
      </c>
      <c r="AB11" s="3817"/>
      <c r="AC11" s="3801"/>
      <c r="AD11" s="3800">
        <v>4</v>
      </c>
      <c r="AE11" s="3801"/>
      <c r="AF11" s="39">
        <v>7400</v>
      </c>
      <c r="AG11" s="42" t="s">
        <v>224</v>
      </c>
      <c r="AH11" s="3806">
        <v>12800</v>
      </c>
      <c r="AI11" s="3807"/>
    </row>
    <row r="12" spans="1:35" ht="18.75">
      <c r="A12" s="39">
        <v>4</v>
      </c>
      <c r="B12" s="39">
        <v>19300</v>
      </c>
      <c r="C12" s="39">
        <v>19600</v>
      </c>
      <c r="D12" s="39">
        <v>19900</v>
      </c>
      <c r="E12" s="39">
        <v>21000</v>
      </c>
      <c r="F12" s="40">
        <v>22700</v>
      </c>
      <c r="G12" s="39">
        <v>23500</v>
      </c>
      <c r="H12" s="39">
        <v>24500</v>
      </c>
      <c r="I12" s="40">
        <v>28700</v>
      </c>
      <c r="J12" s="39">
        <v>31400</v>
      </c>
      <c r="K12" s="39">
        <v>36900</v>
      </c>
      <c r="L12" s="40">
        <v>41300</v>
      </c>
      <c r="M12" s="39">
        <v>48400</v>
      </c>
      <c r="N12" s="39">
        <v>58000</v>
      </c>
      <c r="O12" s="39">
        <v>61300</v>
      </c>
      <c r="P12" s="39">
        <v>66300</v>
      </c>
      <c r="Q12" s="39">
        <v>73500</v>
      </c>
      <c r="R12" s="39">
        <v>77600</v>
      </c>
      <c r="S12" s="39">
        <v>82300</v>
      </c>
      <c r="T12" s="39">
        <v>87300</v>
      </c>
      <c r="U12" s="39">
        <v>97100</v>
      </c>
      <c r="V12" s="40">
        <v>134500</v>
      </c>
      <c r="W12" s="887">
        <v>141700</v>
      </c>
      <c r="X12" s="58">
        <v>159300</v>
      </c>
      <c r="Y12" s="59">
        <v>162600</v>
      </c>
      <c r="Z12" s="47">
        <v>4</v>
      </c>
      <c r="AA12" s="3800">
        <v>2000</v>
      </c>
      <c r="AB12" s="3817"/>
      <c r="AC12" s="3801"/>
      <c r="AD12" s="3800">
        <v>5</v>
      </c>
      <c r="AE12" s="3801"/>
      <c r="AF12" s="39">
        <v>7790</v>
      </c>
      <c r="AG12" s="42" t="s">
        <v>225</v>
      </c>
      <c r="AH12" s="3806">
        <v>13500</v>
      </c>
      <c r="AI12" s="3807"/>
    </row>
    <row r="13" spans="1:35" ht="18.75">
      <c r="A13" s="39">
        <v>5</v>
      </c>
      <c r="B13" s="39">
        <v>19900</v>
      </c>
      <c r="C13" s="39">
        <v>20200</v>
      </c>
      <c r="D13" s="39">
        <v>20500</v>
      </c>
      <c r="E13" s="39">
        <v>21600</v>
      </c>
      <c r="F13" s="40">
        <v>23400</v>
      </c>
      <c r="G13" s="39">
        <v>24200</v>
      </c>
      <c r="H13" s="39">
        <v>25200</v>
      </c>
      <c r="I13" s="40">
        <v>29600</v>
      </c>
      <c r="J13" s="39">
        <v>32300</v>
      </c>
      <c r="K13" s="39">
        <v>38000</v>
      </c>
      <c r="L13" s="40">
        <v>42500</v>
      </c>
      <c r="M13" s="39">
        <v>49900</v>
      </c>
      <c r="N13" s="39">
        <v>59700</v>
      </c>
      <c r="O13" s="39">
        <v>63100</v>
      </c>
      <c r="P13" s="39">
        <v>68300</v>
      </c>
      <c r="Q13" s="39">
        <v>75700</v>
      </c>
      <c r="R13" s="39">
        <v>79900</v>
      </c>
      <c r="S13" s="39">
        <v>84800</v>
      </c>
      <c r="T13" s="39">
        <v>89900</v>
      </c>
      <c r="U13" s="39">
        <v>100000</v>
      </c>
      <c r="V13" s="40">
        <v>138500</v>
      </c>
      <c r="W13" s="887">
        <v>146000</v>
      </c>
      <c r="X13" s="58">
        <v>164100</v>
      </c>
      <c r="Y13" s="59">
        <v>167500</v>
      </c>
      <c r="Z13" s="47">
        <v>5</v>
      </c>
      <c r="AA13" s="3800">
        <v>2400</v>
      </c>
      <c r="AB13" s="3817"/>
      <c r="AC13" s="3801"/>
      <c r="AD13" s="3800">
        <v>9</v>
      </c>
      <c r="AE13" s="3801"/>
      <c r="AF13" s="39">
        <v>8910</v>
      </c>
      <c r="AG13" s="42" t="s">
        <v>226</v>
      </c>
      <c r="AH13" s="3806">
        <v>14600</v>
      </c>
      <c r="AI13" s="3807"/>
    </row>
    <row r="14" spans="1:35" ht="18.75">
      <c r="A14" s="39">
        <v>6</v>
      </c>
      <c r="B14" s="39">
        <v>20500</v>
      </c>
      <c r="C14" s="39">
        <v>20800</v>
      </c>
      <c r="D14" s="39">
        <v>21100</v>
      </c>
      <c r="E14" s="39">
        <v>22200</v>
      </c>
      <c r="F14" s="40">
        <v>24100</v>
      </c>
      <c r="G14" s="39">
        <v>24900</v>
      </c>
      <c r="H14" s="39">
        <v>26000</v>
      </c>
      <c r="I14" s="40">
        <v>30500</v>
      </c>
      <c r="J14" s="39">
        <v>33300</v>
      </c>
      <c r="K14" s="39">
        <v>39100</v>
      </c>
      <c r="L14" s="40">
        <v>43800</v>
      </c>
      <c r="M14" s="39">
        <v>51400</v>
      </c>
      <c r="N14" s="39">
        <v>61500</v>
      </c>
      <c r="O14" s="39">
        <v>65000</v>
      </c>
      <c r="P14" s="39">
        <v>70300</v>
      </c>
      <c r="Q14" s="39">
        <v>78000</v>
      </c>
      <c r="R14" s="39">
        <v>82300</v>
      </c>
      <c r="S14" s="39">
        <v>87300</v>
      </c>
      <c r="T14" s="39">
        <v>92600</v>
      </c>
      <c r="U14" s="39">
        <v>103000</v>
      </c>
      <c r="V14" s="40">
        <v>142700</v>
      </c>
      <c r="W14" s="887">
        <v>150400</v>
      </c>
      <c r="X14" s="58">
        <v>169000</v>
      </c>
      <c r="Y14" s="59">
        <v>172500</v>
      </c>
      <c r="Z14" s="47">
        <v>6</v>
      </c>
      <c r="AA14" s="3800">
        <v>2400</v>
      </c>
      <c r="AB14" s="3817"/>
      <c r="AC14" s="3801"/>
      <c r="AD14" s="3830" t="s">
        <v>192</v>
      </c>
      <c r="AE14" s="3831"/>
      <c r="AF14" s="39">
        <v>8910</v>
      </c>
      <c r="AG14" s="42" t="s">
        <v>227</v>
      </c>
      <c r="AH14" s="3806">
        <v>15100</v>
      </c>
      <c r="AI14" s="3807"/>
    </row>
    <row r="15" spans="1:35" ht="18.75">
      <c r="A15" s="39">
        <v>7</v>
      </c>
      <c r="B15" s="39">
        <v>21100</v>
      </c>
      <c r="C15" s="39">
        <v>21400</v>
      </c>
      <c r="D15" s="39">
        <v>21700</v>
      </c>
      <c r="E15" s="39">
        <v>22900</v>
      </c>
      <c r="F15" s="40">
        <v>24800</v>
      </c>
      <c r="G15" s="39">
        <v>25600</v>
      </c>
      <c r="H15" s="39">
        <v>26800</v>
      </c>
      <c r="I15" s="40">
        <v>31400</v>
      </c>
      <c r="J15" s="39">
        <v>34300</v>
      </c>
      <c r="K15" s="39">
        <v>40300</v>
      </c>
      <c r="L15" s="40">
        <v>45100</v>
      </c>
      <c r="M15" s="39">
        <v>52900</v>
      </c>
      <c r="N15" s="39">
        <v>63300</v>
      </c>
      <c r="O15" s="39">
        <v>67000</v>
      </c>
      <c r="P15" s="39">
        <v>72400</v>
      </c>
      <c r="Q15" s="39">
        <v>80300</v>
      </c>
      <c r="R15" s="39">
        <v>84800</v>
      </c>
      <c r="S15" s="39">
        <v>89900</v>
      </c>
      <c r="T15" s="39">
        <v>95400</v>
      </c>
      <c r="U15" s="39">
        <v>106100</v>
      </c>
      <c r="V15" s="40">
        <v>147000</v>
      </c>
      <c r="W15" s="887">
        <v>154900</v>
      </c>
      <c r="X15" s="58">
        <v>174100</v>
      </c>
      <c r="Y15" s="59">
        <v>177700</v>
      </c>
      <c r="Z15" s="47">
        <v>7</v>
      </c>
      <c r="AA15" s="3800">
        <v>2400</v>
      </c>
      <c r="AB15" s="3817"/>
      <c r="AC15" s="3801"/>
      <c r="AD15" s="3830" t="s">
        <v>193</v>
      </c>
      <c r="AE15" s="3831"/>
      <c r="AF15" s="39">
        <v>8910</v>
      </c>
      <c r="AG15" s="42" t="s">
        <v>228</v>
      </c>
      <c r="AH15" s="3806">
        <v>15700</v>
      </c>
      <c r="AI15" s="3807"/>
    </row>
    <row r="16" spans="1:35" ht="18.75">
      <c r="A16" s="39">
        <v>8</v>
      </c>
      <c r="B16" s="39">
        <v>21700</v>
      </c>
      <c r="C16" s="39">
        <v>22000</v>
      </c>
      <c r="D16" s="39">
        <v>22400</v>
      </c>
      <c r="E16" s="39">
        <v>23600</v>
      </c>
      <c r="F16" s="40">
        <v>25500</v>
      </c>
      <c r="G16" s="39">
        <v>26400</v>
      </c>
      <c r="H16" s="39">
        <v>27600</v>
      </c>
      <c r="I16" s="40">
        <v>32300</v>
      </c>
      <c r="J16" s="39">
        <v>35300</v>
      </c>
      <c r="K16" s="39">
        <v>41500</v>
      </c>
      <c r="L16" s="40">
        <v>46500</v>
      </c>
      <c r="M16" s="39">
        <v>54500</v>
      </c>
      <c r="N16" s="39">
        <v>65200</v>
      </c>
      <c r="O16" s="39">
        <v>69000</v>
      </c>
      <c r="P16" s="39">
        <v>74600</v>
      </c>
      <c r="Q16" s="39">
        <v>82700</v>
      </c>
      <c r="R16" s="39">
        <v>87300</v>
      </c>
      <c r="S16" s="39">
        <v>92600</v>
      </c>
      <c r="T16" s="39">
        <v>98300</v>
      </c>
      <c r="U16" s="39">
        <v>109300</v>
      </c>
      <c r="V16" s="40">
        <v>151400</v>
      </c>
      <c r="W16" s="887">
        <v>159500</v>
      </c>
      <c r="X16" s="58">
        <v>179300</v>
      </c>
      <c r="Y16" s="59">
        <v>183000</v>
      </c>
      <c r="Z16" s="47">
        <v>8</v>
      </c>
      <c r="AA16" s="3800">
        <v>2800</v>
      </c>
      <c r="AB16" s="3817"/>
      <c r="AC16" s="3801"/>
      <c r="AD16" s="3800">
        <v>10</v>
      </c>
      <c r="AE16" s="3801"/>
      <c r="AF16" s="39">
        <v>11820</v>
      </c>
      <c r="AG16" s="42" t="s">
        <v>229</v>
      </c>
      <c r="AH16" s="3806">
        <v>18500</v>
      </c>
      <c r="AI16" s="3807"/>
    </row>
    <row r="17" spans="1:35" ht="18.75">
      <c r="A17" s="39">
        <v>9</v>
      </c>
      <c r="B17" s="39">
        <v>22400</v>
      </c>
      <c r="C17" s="39">
        <v>22700</v>
      </c>
      <c r="D17" s="39">
        <v>23100</v>
      </c>
      <c r="E17" s="39">
        <v>24300</v>
      </c>
      <c r="F17" s="40">
        <v>26300</v>
      </c>
      <c r="G17" s="39">
        <v>27200</v>
      </c>
      <c r="H17" s="39">
        <v>28400</v>
      </c>
      <c r="I17" s="40">
        <v>33300</v>
      </c>
      <c r="J17" s="39">
        <v>36400</v>
      </c>
      <c r="K17" s="39">
        <v>42700</v>
      </c>
      <c r="L17" s="40">
        <v>47900</v>
      </c>
      <c r="M17" s="39">
        <v>56100</v>
      </c>
      <c r="N17" s="39">
        <v>67200</v>
      </c>
      <c r="O17" s="39">
        <v>71100</v>
      </c>
      <c r="P17" s="39">
        <v>76800</v>
      </c>
      <c r="Q17" s="39">
        <v>85200</v>
      </c>
      <c r="R17" s="39">
        <v>89900</v>
      </c>
      <c r="S17" s="39">
        <v>95400</v>
      </c>
      <c r="T17" s="39">
        <v>101200</v>
      </c>
      <c r="U17" s="39">
        <v>112600</v>
      </c>
      <c r="V17" s="40">
        <v>155900</v>
      </c>
      <c r="W17" s="887">
        <v>164300</v>
      </c>
      <c r="X17" s="58">
        <v>184700</v>
      </c>
      <c r="Y17" s="59">
        <v>188500</v>
      </c>
      <c r="Z17" s="47">
        <v>9</v>
      </c>
      <c r="AA17" s="3800">
        <v>2800</v>
      </c>
      <c r="AB17" s="3817"/>
      <c r="AC17" s="3801"/>
      <c r="AD17" s="3818" t="s">
        <v>194</v>
      </c>
      <c r="AE17" s="3819"/>
      <c r="AF17" s="39">
        <v>11820</v>
      </c>
      <c r="AG17" s="42" t="s">
        <v>230</v>
      </c>
      <c r="AH17" s="3806">
        <v>20100</v>
      </c>
      <c r="AI17" s="3807"/>
    </row>
    <row r="18" spans="1:35" ht="18.75">
      <c r="A18" s="39">
        <v>10</v>
      </c>
      <c r="B18" s="39">
        <v>23100</v>
      </c>
      <c r="C18" s="39">
        <v>23400</v>
      </c>
      <c r="D18" s="39">
        <v>23800</v>
      </c>
      <c r="E18" s="39">
        <v>25000</v>
      </c>
      <c r="F18" s="40">
        <v>27100</v>
      </c>
      <c r="G18" s="39">
        <v>28000</v>
      </c>
      <c r="H18" s="39">
        <v>29300</v>
      </c>
      <c r="I18" s="40">
        <v>34300</v>
      </c>
      <c r="J18" s="39">
        <v>37500</v>
      </c>
      <c r="K18" s="39">
        <v>44000</v>
      </c>
      <c r="L18" s="40">
        <v>49300</v>
      </c>
      <c r="M18" s="39">
        <v>57800</v>
      </c>
      <c r="N18" s="39">
        <v>69200</v>
      </c>
      <c r="O18" s="39">
        <v>73200</v>
      </c>
      <c r="P18" s="39">
        <v>79100</v>
      </c>
      <c r="Q18" s="39">
        <v>87800</v>
      </c>
      <c r="R18" s="39">
        <v>92600</v>
      </c>
      <c r="S18" s="39">
        <v>98300</v>
      </c>
      <c r="T18" s="39">
        <v>104200</v>
      </c>
      <c r="U18" s="39">
        <v>116000</v>
      </c>
      <c r="V18" s="40">
        <v>160600</v>
      </c>
      <c r="W18" s="887">
        <v>169200</v>
      </c>
      <c r="X18" s="58">
        <v>190200</v>
      </c>
      <c r="Y18" s="59">
        <v>194200</v>
      </c>
      <c r="Z18" s="47">
        <v>10</v>
      </c>
      <c r="AA18" s="3800">
        <v>3600</v>
      </c>
      <c r="AB18" s="3817"/>
      <c r="AC18" s="3801"/>
      <c r="AD18" s="3800">
        <v>11</v>
      </c>
      <c r="AE18" s="3801"/>
      <c r="AF18" s="39">
        <v>13200</v>
      </c>
      <c r="AG18" s="42" t="s">
        <v>231</v>
      </c>
      <c r="AH18" s="3806">
        <v>23700</v>
      </c>
      <c r="AI18" s="3807"/>
    </row>
    <row r="19" spans="1:35" ht="18.75">
      <c r="A19" s="39">
        <v>11</v>
      </c>
      <c r="B19" s="39">
        <v>23800</v>
      </c>
      <c r="C19" s="39">
        <v>24100</v>
      </c>
      <c r="D19" s="39">
        <v>24500</v>
      </c>
      <c r="E19" s="39">
        <v>25800</v>
      </c>
      <c r="F19" s="40">
        <v>27900</v>
      </c>
      <c r="G19" s="39">
        <v>28800</v>
      </c>
      <c r="H19" s="39">
        <v>30200</v>
      </c>
      <c r="I19" s="40">
        <v>35300</v>
      </c>
      <c r="J19" s="39">
        <v>38600</v>
      </c>
      <c r="K19" s="39">
        <v>45300</v>
      </c>
      <c r="L19" s="40">
        <v>50800</v>
      </c>
      <c r="M19" s="39">
        <v>59500</v>
      </c>
      <c r="N19" s="39">
        <v>71300</v>
      </c>
      <c r="O19" s="39">
        <v>75400</v>
      </c>
      <c r="P19" s="39">
        <v>81500</v>
      </c>
      <c r="Q19" s="39">
        <v>90400</v>
      </c>
      <c r="R19" s="39">
        <v>95400</v>
      </c>
      <c r="S19" s="39">
        <v>101200</v>
      </c>
      <c r="T19" s="39">
        <v>107300</v>
      </c>
      <c r="U19" s="39">
        <v>119500</v>
      </c>
      <c r="V19" s="40">
        <v>165400</v>
      </c>
      <c r="W19" s="887">
        <v>174300</v>
      </c>
      <c r="X19" s="58">
        <v>195900</v>
      </c>
      <c r="Y19" s="59">
        <v>200000</v>
      </c>
      <c r="Z19" s="47">
        <v>11</v>
      </c>
      <c r="AA19" s="3800">
        <v>4200</v>
      </c>
      <c r="AB19" s="3817"/>
      <c r="AC19" s="3801"/>
      <c r="AD19" s="3800">
        <v>12</v>
      </c>
      <c r="AE19" s="3801"/>
      <c r="AF19" s="39">
        <v>14660</v>
      </c>
      <c r="AG19" s="42" t="s">
        <v>232</v>
      </c>
      <c r="AH19" s="3806">
        <v>26500</v>
      </c>
      <c r="AI19" s="3807"/>
    </row>
    <row r="20" spans="1:35" ht="18.75">
      <c r="A20" s="39">
        <v>12</v>
      </c>
      <c r="B20" s="39">
        <v>24500</v>
      </c>
      <c r="C20" s="39">
        <v>24800</v>
      </c>
      <c r="D20" s="39">
        <v>25200</v>
      </c>
      <c r="E20" s="39">
        <v>26600</v>
      </c>
      <c r="F20" s="40">
        <v>28700</v>
      </c>
      <c r="G20" s="39">
        <v>29700</v>
      </c>
      <c r="H20" s="39">
        <v>31100</v>
      </c>
      <c r="I20" s="40">
        <v>36400</v>
      </c>
      <c r="J20" s="39">
        <v>39800</v>
      </c>
      <c r="K20" s="39">
        <v>46700</v>
      </c>
      <c r="L20" s="40">
        <v>52300</v>
      </c>
      <c r="M20" s="39">
        <v>61300</v>
      </c>
      <c r="N20" s="39">
        <v>73400</v>
      </c>
      <c r="O20" s="39">
        <v>77700</v>
      </c>
      <c r="P20" s="39">
        <v>83900</v>
      </c>
      <c r="Q20" s="39">
        <v>93100</v>
      </c>
      <c r="R20" s="39">
        <v>98300</v>
      </c>
      <c r="S20" s="39">
        <v>104200</v>
      </c>
      <c r="T20" s="39">
        <v>110500</v>
      </c>
      <c r="U20" s="39">
        <v>123100</v>
      </c>
      <c r="V20" s="40">
        <v>170400</v>
      </c>
      <c r="W20" s="887">
        <v>179500</v>
      </c>
      <c r="X20" s="58">
        <v>201800</v>
      </c>
      <c r="Y20" s="59">
        <v>206000</v>
      </c>
      <c r="Z20" s="47">
        <v>12</v>
      </c>
      <c r="AA20" s="3800">
        <v>4800</v>
      </c>
      <c r="AB20" s="3817"/>
      <c r="AC20" s="3801"/>
      <c r="AD20" s="3800">
        <v>14</v>
      </c>
      <c r="AE20" s="3801"/>
      <c r="AF20" s="39">
        <v>17230</v>
      </c>
      <c r="AG20" s="42" t="s">
        <v>233</v>
      </c>
      <c r="AH20" s="3806">
        <v>31100</v>
      </c>
      <c r="AI20" s="3807"/>
    </row>
    <row r="21" spans="1:35" ht="18.75">
      <c r="A21" s="39">
        <v>13</v>
      </c>
      <c r="B21" s="39">
        <v>25200</v>
      </c>
      <c r="C21" s="39">
        <v>25500</v>
      </c>
      <c r="D21" s="39">
        <v>26000</v>
      </c>
      <c r="E21" s="39">
        <v>27400</v>
      </c>
      <c r="F21" s="40">
        <v>29600</v>
      </c>
      <c r="G21" s="39">
        <v>30600</v>
      </c>
      <c r="H21" s="39">
        <v>32000</v>
      </c>
      <c r="I21" s="40">
        <v>37500</v>
      </c>
      <c r="J21" s="39">
        <v>41000</v>
      </c>
      <c r="K21" s="39">
        <v>48100</v>
      </c>
      <c r="L21" s="40">
        <v>53900</v>
      </c>
      <c r="M21" s="39">
        <v>63100</v>
      </c>
      <c r="N21" s="39">
        <v>75600</v>
      </c>
      <c r="O21" s="39">
        <v>80000</v>
      </c>
      <c r="P21" s="39">
        <v>86400</v>
      </c>
      <c r="Q21" s="39">
        <v>95900</v>
      </c>
      <c r="R21" s="39">
        <v>101200</v>
      </c>
      <c r="S21" s="39">
        <v>107300</v>
      </c>
      <c r="T21" s="39">
        <v>113800</v>
      </c>
      <c r="U21" s="39">
        <v>126800</v>
      </c>
      <c r="V21" s="40">
        <v>175500</v>
      </c>
      <c r="W21" s="887">
        <v>184900</v>
      </c>
      <c r="X21" s="58">
        <v>207900</v>
      </c>
      <c r="Y21" s="59">
        <v>212200</v>
      </c>
      <c r="Z21" s="47">
        <v>13</v>
      </c>
      <c r="AA21" s="3800">
        <v>5400</v>
      </c>
      <c r="AB21" s="3817"/>
      <c r="AC21" s="3801"/>
      <c r="AD21" s="3800">
        <v>15</v>
      </c>
      <c r="AE21" s="3801"/>
      <c r="AF21" s="39">
        <v>22180</v>
      </c>
      <c r="AG21" s="42" t="s">
        <v>234</v>
      </c>
      <c r="AH21" s="3806">
        <v>39300</v>
      </c>
      <c r="AI21" s="3807"/>
    </row>
    <row r="22" spans="1:35" ht="18.75">
      <c r="A22" s="39">
        <v>14</v>
      </c>
      <c r="B22" s="39">
        <v>26000</v>
      </c>
      <c r="C22" s="39">
        <v>26300</v>
      </c>
      <c r="D22" s="39">
        <v>26800</v>
      </c>
      <c r="E22" s="39">
        <v>28200</v>
      </c>
      <c r="F22" s="40">
        <v>30500</v>
      </c>
      <c r="G22" s="39">
        <v>31500</v>
      </c>
      <c r="H22" s="39">
        <v>33000</v>
      </c>
      <c r="I22" s="40">
        <v>38600</v>
      </c>
      <c r="J22" s="39">
        <v>42200</v>
      </c>
      <c r="K22" s="39">
        <v>49500</v>
      </c>
      <c r="L22" s="40">
        <v>55500</v>
      </c>
      <c r="M22" s="39">
        <v>65000</v>
      </c>
      <c r="N22" s="39">
        <v>77900</v>
      </c>
      <c r="O22" s="39">
        <v>82400</v>
      </c>
      <c r="P22" s="39">
        <v>89000</v>
      </c>
      <c r="Q22" s="39">
        <v>98800</v>
      </c>
      <c r="R22" s="39">
        <v>104200</v>
      </c>
      <c r="S22" s="39">
        <v>110500</v>
      </c>
      <c r="T22" s="39">
        <v>117200</v>
      </c>
      <c r="U22" s="39">
        <v>130600</v>
      </c>
      <c r="V22" s="40">
        <v>180800</v>
      </c>
      <c r="W22" s="887">
        <v>190400</v>
      </c>
      <c r="X22" s="60">
        <v>214100</v>
      </c>
      <c r="Y22" s="61">
        <v>218600</v>
      </c>
      <c r="Z22" s="47">
        <v>14</v>
      </c>
      <c r="AA22" s="3800">
        <v>6000</v>
      </c>
      <c r="AB22" s="3817"/>
      <c r="AC22" s="3801"/>
      <c r="AD22" s="3800">
        <v>16</v>
      </c>
      <c r="AE22" s="3801"/>
      <c r="AF22" s="39">
        <v>24030</v>
      </c>
      <c r="AG22" s="42" t="s">
        <v>235</v>
      </c>
      <c r="AH22" s="3806">
        <v>42500</v>
      </c>
      <c r="AI22" s="3807"/>
    </row>
    <row r="23" spans="1:35" ht="18.75">
      <c r="A23" s="39">
        <v>15</v>
      </c>
      <c r="B23" s="39">
        <v>26800</v>
      </c>
      <c r="C23" s="39">
        <v>27100</v>
      </c>
      <c r="D23" s="39">
        <v>27600</v>
      </c>
      <c r="E23" s="39">
        <v>29000</v>
      </c>
      <c r="F23" s="40">
        <v>31400</v>
      </c>
      <c r="G23" s="39">
        <v>32400</v>
      </c>
      <c r="H23" s="39">
        <v>34000</v>
      </c>
      <c r="I23" s="40">
        <v>39800</v>
      </c>
      <c r="J23" s="39">
        <v>43500</v>
      </c>
      <c r="K23" s="39">
        <v>51000</v>
      </c>
      <c r="L23" s="40">
        <v>57200</v>
      </c>
      <c r="M23" s="39">
        <v>67000</v>
      </c>
      <c r="N23" s="39">
        <v>80200</v>
      </c>
      <c r="O23" s="39">
        <v>84900</v>
      </c>
      <c r="P23" s="39">
        <v>91700</v>
      </c>
      <c r="Q23" s="39">
        <v>101800</v>
      </c>
      <c r="R23" s="39">
        <v>107300</v>
      </c>
      <c r="S23" s="39">
        <v>113800</v>
      </c>
      <c r="T23" s="39">
        <v>120700</v>
      </c>
      <c r="U23" s="39">
        <v>134500</v>
      </c>
      <c r="V23" s="40">
        <v>186200</v>
      </c>
      <c r="W23" s="888">
        <v>196100</v>
      </c>
      <c r="X23" s="3826"/>
      <c r="Y23" s="3827"/>
      <c r="Z23" s="39">
        <v>15</v>
      </c>
      <c r="AA23" s="3800">
        <v>6600</v>
      </c>
      <c r="AB23" s="3817"/>
      <c r="AC23" s="3801"/>
      <c r="AD23" s="3800">
        <v>17</v>
      </c>
      <c r="AE23" s="3801"/>
      <c r="AF23" s="39">
        <v>26670</v>
      </c>
      <c r="AG23" s="42" t="s">
        <v>236</v>
      </c>
      <c r="AH23" s="3806">
        <v>47200</v>
      </c>
      <c r="AI23" s="3807"/>
    </row>
    <row r="24" spans="1:35" ht="18.75">
      <c r="A24" s="39">
        <v>16</v>
      </c>
      <c r="B24" s="39">
        <v>27600</v>
      </c>
      <c r="C24" s="39">
        <v>27900</v>
      </c>
      <c r="D24" s="39">
        <v>28400</v>
      </c>
      <c r="E24" s="39">
        <v>29900</v>
      </c>
      <c r="F24" s="40">
        <v>32300</v>
      </c>
      <c r="G24" s="39">
        <v>33400</v>
      </c>
      <c r="H24" s="39">
        <v>35000</v>
      </c>
      <c r="I24" s="40">
        <v>41000</v>
      </c>
      <c r="J24" s="39">
        <v>44800</v>
      </c>
      <c r="K24" s="39">
        <v>52500</v>
      </c>
      <c r="L24" s="40">
        <v>58900</v>
      </c>
      <c r="M24" s="39">
        <v>69000</v>
      </c>
      <c r="N24" s="39">
        <v>82600</v>
      </c>
      <c r="O24" s="39">
        <v>87400</v>
      </c>
      <c r="P24" s="39">
        <v>94500</v>
      </c>
      <c r="Q24" s="39">
        <v>104900</v>
      </c>
      <c r="R24" s="39">
        <v>110500</v>
      </c>
      <c r="S24" s="39">
        <v>117200</v>
      </c>
      <c r="T24" s="39">
        <v>124300</v>
      </c>
      <c r="U24" s="39">
        <v>138500</v>
      </c>
      <c r="V24" s="40">
        <v>191800</v>
      </c>
      <c r="W24" s="888">
        <v>202000</v>
      </c>
      <c r="X24" s="3828"/>
      <c r="Y24" s="3829"/>
      <c r="Z24" s="39">
        <v>16</v>
      </c>
      <c r="AA24" s="3800">
        <v>6800</v>
      </c>
      <c r="AB24" s="3817"/>
      <c r="AC24" s="3801"/>
      <c r="AD24" s="3800">
        <v>18</v>
      </c>
      <c r="AE24" s="3801"/>
      <c r="AF24" s="39">
        <v>28120</v>
      </c>
      <c r="AG24" s="42" t="s">
        <v>237</v>
      </c>
      <c r="AH24" s="3806">
        <v>49700</v>
      </c>
      <c r="AI24" s="3807"/>
    </row>
    <row r="25" spans="1:35" ht="18.75">
      <c r="A25" s="39">
        <v>17</v>
      </c>
      <c r="B25" s="39">
        <v>28400</v>
      </c>
      <c r="C25" s="39">
        <v>28700</v>
      </c>
      <c r="D25" s="39">
        <v>29300</v>
      </c>
      <c r="E25" s="39">
        <v>30800</v>
      </c>
      <c r="F25" s="40">
        <v>33300</v>
      </c>
      <c r="G25" s="39">
        <v>34400</v>
      </c>
      <c r="H25" s="39">
        <v>36100</v>
      </c>
      <c r="I25" s="40">
        <v>42200</v>
      </c>
      <c r="J25" s="39">
        <v>46100</v>
      </c>
      <c r="K25" s="39">
        <v>54100</v>
      </c>
      <c r="L25" s="40">
        <v>60700</v>
      </c>
      <c r="M25" s="39">
        <v>71100</v>
      </c>
      <c r="N25" s="39">
        <v>85100</v>
      </c>
      <c r="O25" s="39">
        <v>90000</v>
      </c>
      <c r="P25" s="39">
        <v>97300</v>
      </c>
      <c r="Q25" s="39">
        <v>108000</v>
      </c>
      <c r="R25" s="39">
        <v>113800</v>
      </c>
      <c r="S25" s="39">
        <v>120700</v>
      </c>
      <c r="T25" s="39">
        <v>128000</v>
      </c>
      <c r="U25" s="39">
        <v>142700</v>
      </c>
      <c r="V25" s="40">
        <v>197600</v>
      </c>
      <c r="W25" s="889">
        <v>208100</v>
      </c>
      <c r="X25" s="3828"/>
      <c r="Y25" s="3829"/>
      <c r="Z25" s="39">
        <v>17</v>
      </c>
      <c r="AA25" s="3800">
        <v>7200</v>
      </c>
      <c r="AB25" s="3817"/>
      <c r="AC25" s="3801"/>
      <c r="AD25" s="3800">
        <v>19</v>
      </c>
      <c r="AE25" s="3801"/>
      <c r="AF25" s="39">
        <v>29840</v>
      </c>
      <c r="AG25" s="42" t="s">
        <v>238</v>
      </c>
      <c r="AH25" s="3806">
        <v>52800</v>
      </c>
      <c r="AI25" s="3807"/>
    </row>
    <row r="26" spans="1:35" ht="20.25" customHeight="1">
      <c r="A26" s="39">
        <v>18</v>
      </c>
      <c r="B26" s="39">
        <v>29300</v>
      </c>
      <c r="C26" s="39">
        <v>29600</v>
      </c>
      <c r="D26" s="39">
        <v>30200</v>
      </c>
      <c r="E26" s="39">
        <v>31700</v>
      </c>
      <c r="F26" s="40">
        <v>34300</v>
      </c>
      <c r="G26" s="39">
        <v>35400</v>
      </c>
      <c r="H26" s="39">
        <v>37200</v>
      </c>
      <c r="I26" s="40">
        <v>43500</v>
      </c>
      <c r="J26" s="39">
        <v>47500</v>
      </c>
      <c r="K26" s="39">
        <v>55700</v>
      </c>
      <c r="L26" s="40">
        <v>62500</v>
      </c>
      <c r="M26" s="39">
        <v>73200</v>
      </c>
      <c r="N26" s="39">
        <v>87700</v>
      </c>
      <c r="O26" s="39">
        <v>92700</v>
      </c>
      <c r="P26" s="39">
        <v>100200</v>
      </c>
      <c r="Q26" s="39">
        <v>111200</v>
      </c>
      <c r="R26" s="39">
        <v>117200</v>
      </c>
      <c r="S26" s="39">
        <v>124300</v>
      </c>
      <c r="T26" s="39">
        <v>131800</v>
      </c>
      <c r="U26" s="39">
        <v>147000</v>
      </c>
      <c r="V26" s="49">
        <v>203500</v>
      </c>
      <c r="W26" s="3823"/>
      <c r="X26" s="3824"/>
      <c r="Y26" s="3825"/>
      <c r="Z26" s="39">
        <v>18</v>
      </c>
      <c r="AA26" s="3800">
        <v>7600</v>
      </c>
      <c r="AB26" s="3817"/>
      <c r="AC26" s="3801"/>
      <c r="AD26" s="3800">
        <v>20</v>
      </c>
      <c r="AE26" s="3801"/>
      <c r="AF26" s="39">
        <v>31620</v>
      </c>
      <c r="AG26" s="42" t="s">
        <v>239</v>
      </c>
      <c r="AH26" s="3806">
        <v>56000</v>
      </c>
      <c r="AI26" s="3807"/>
    </row>
    <row r="27" spans="1:35" ht="20.25" customHeight="1">
      <c r="A27" s="39">
        <v>19</v>
      </c>
      <c r="B27" s="39">
        <v>30200</v>
      </c>
      <c r="C27" s="39">
        <v>30500</v>
      </c>
      <c r="D27" s="39">
        <v>31100</v>
      </c>
      <c r="E27" s="39">
        <v>32700</v>
      </c>
      <c r="F27" s="40">
        <v>35300</v>
      </c>
      <c r="G27" s="39">
        <v>36500</v>
      </c>
      <c r="H27" s="39">
        <v>38300</v>
      </c>
      <c r="I27" s="40">
        <v>44800</v>
      </c>
      <c r="J27" s="39">
        <v>48900</v>
      </c>
      <c r="K27" s="39">
        <v>57400</v>
      </c>
      <c r="L27" s="40">
        <v>64400</v>
      </c>
      <c r="M27" s="39">
        <v>75400</v>
      </c>
      <c r="N27" s="39">
        <v>90300</v>
      </c>
      <c r="O27" s="39">
        <v>95500</v>
      </c>
      <c r="P27" s="39">
        <v>103200</v>
      </c>
      <c r="Q27" s="39">
        <v>114500</v>
      </c>
      <c r="R27" s="39">
        <v>120700</v>
      </c>
      <c r="S27" s="39">
        <v>128000</v>
      </c>
      <c r="T27" s="39">
        <v>135800</v>
      </c>
      <c r="U27" s="50">
        <v>151400</v>
      </c>
      <c r="V27" s="3820" t="s">
        <v>2589</v>
      </c>
      <c r="W27" s="3821"/>
      <c r="X27" s="3821"/>
      <c r="Y27" s="3822"/>
      <c r="Z27" s="39">
        <v>19</v>
      </c>
      <c r="AA27" s="3800">
        <v>8200</v>
      </c>
      <c r="AB27" s="3817"/>
      <c r="AC27" s="3801"/>
      <c r="AD27" s="3800">
        <v>21</v>
      </c>
      <c r="AE27" s="3801"/>
      <c r="AF27" s="39">
        <v>35180</v>
      </c>
      <c r="AG27" s="42" t="s">
        <v>240</v>
      </c>
      <c r="AH27" s="3806">
        <v>62300</v>
      </c>
      <c r="AI27" s="3807"/>
    </row>
    <row r="28" spans="1:35" ht="20.25" customHeight="1">
      <c r="A28" s="39">
        <v>20</v>
      </c>
      <c r="B28" s="39">
        <v>31100</v>
      </c>
      <c r="C28" s="39">
        <v>31400</v>
      </c>
      <c r="D28" s="39">
        <v>32000</v>
      </c>
      <c r="E28" s="39">
        <v>33700</v>
      </c>
      <c r="F28" s="40">
        <v>36400</v>
      </c>
      <c r="G28" s="39">
        <v>37600</v>
      </c>
      <c r="H28" s="39">
        <v>39400</v>
      </c>
      <c r="I28" s="40">
        <v>46100</v>
      </c>
      <c r="J28" s="39">
        <v>50400</v>
      </c>
      <c r="K28" s="39">
        <v>59100</v>
      </c>
      <c r="L28" s="40">
        <v>66300</v>
      </c>
      <c r="M28" s="39">
        <v>77700</v>
      </c>
      <c r="N28" s="39">
        <v>93000</v>
      </c>
      <c r="O28" s="39">
        <v>98400</v>
      </c>
      <c r="P28" s="39">
        <v>106300</v>
      </c>
      <c r="Q28" s="39">
        <v>117900</v>
      </c>
      <c r="R28" s="39">
        <v>124300</v>
      </c>
      <c r="S28" s="39">
        <v>131800</v>
      </c>
      <c r="T28" s="39">
        <v>139900</v>
      </c>
      <c r="U28" s="50">
        <v>155900</v>
      </c>
      <c r="V28" s="3770" t="s">
        <v>241</v>
      </c>
      <c r="W28" s="3753"/>
      <c r="X28" s="880" t="s">
        <v>242</v>
      </c>
      <c r="Y28" s="880" t="s">
        <v>243</v>
      </c>
      <c r="Z28" s="39">
        <v>20</v>
      </c>
      <c r="AA28" s="3800">
        <v>8700</v>
      </c>
      <c r="AB28" s="3817"/>
      <c r="AC28" s="3801"/>
      <c r="AD28" s="3800">
        <v>22</v>
      </c>
      <c r="AE28" s="3801"/>
      <c r="AF28" s="39">
        <v>48710</v>
      </c>
      <c r="AG28" s="42" t="s">
        <v>244</v>
      </c>
      <c r="AH28" s="3806">
        <v>86200</v>
      </c>
      <c r="AI28" s="3807"/>
    </row>
    <row r="29" spans="1:35" ht="20.25" customHeight="1">
      <c r="A29" s="39">
        <v>21</v>
      </c>
      <c r="B29" s="39">
        <v>32000</v>
      </c>
      <c r="C29" s="39">
        <v>32300</v>
      </c>
      <c r="D29" s="39">
        <v>33000</v>
      </c>
      <c r="E29" s="39">
        <v>34700</v>
      </c>
      <c r="F29" s="40">
        <v>37500</v>
      </c>
      <c r="G29" s="39">
        <v>38700</v>
      </c>
      <c r="H29" s="39">
        <v>40600</v>
      </c>
      <c r="I29" s="40">
        <v>47500</v>
      </c>
      <c r="J29" s="39">
        <v>51900</v>
      </c>
      <c r="K29" s="39">
        <v>60900</v>
      </c>
      <c r="L29" s="40">
        <v>68300</v>
      </c>
      <c r="M29" s="39">
        <v>80000</v>
      </c>
      <c r="N29" s="39">
        <v>95800</v>
      </c>
      <c r="O29" s="39">
        <v>101400</v>
      </c>
      <c r="P29" s="39">
        <v>109500</v>
      </c>
      <c r="Q29" s="39">
        <v>121400</v>
      </c>
      <c r="R29" s="39">
        <v>128000</v>
      </c>
      <c r="S29" s="39">
        <v>135800</v>
      </c>
      <c r="T29" s="39">
        <v>144100</v>
      </c>
      <c r="U29" s="50">
        <v>160600</v>
      </c>
      <c r="V29" s="3770" t="s">
        <v>245</v>
      </c>
      <c r="W29" s="3753"/>
      <c r="X29" s="40">
        <v>500</v>
      </c>
      <c r="Y29" s="40">
        <v>1450</v>
      </c>
      <c r="Z29" s="39">
        <v>21</v>
      </c>
      <c r="AA29" s="3800">
        <v>8900</v>
      </c>
      <c r="AB29" s="3817"/>
      <c r="AC29" s="3801"/>
      <c r="AD29" s="3800">
        <v>23</v>
      </c>
      <c r="AE29" s="3801"/>
      <c r="AF29" s="39">
        <v>51350</v>
      </c>
      <c r="AG29" s="42" t="s">
        <v>246</v>
      </c>
      <c r="AH29" s="3806">
        <v>90800</v>
      </c>
      <c r="AI29" s="3807"/>
    </row>
    <row r="30" spans="1:35" ht="20.25" customHeight="1">
      <c r="A30" s="39">
        <v>22</v>
      </c>
      <c r="B30" s="39">
        <v>33000</v>
      </c>
      <c r="C30" s="39">
        <v>33300</v>
      </c>
      <c r="D30" s="39">
        <v>34000</v>
      </c>
      <c r="E30" s="39">
        <v>35700</v>
      </c>
      <c r="F30" s="40">
        <v>38600</v>
      </c>
      <c r="G30" s="39">
        <v>39900</v>
      </c>
      <c r="H30" s="39">
        <v>41800</v>
      </c>
      <c r="I30" s="40">
        <v>48900</v>
      </c>
      <c r="J30" s="39">
        <v>53500</v>
      </c>
      <c r="K30" s="39">
        <v>62700</v>
      </c>
      <c r="L30" s="40">
        <v>70300</v>
      </c>
      <c r="M30" s="39">
        <v>82400</v>
      </c>
      <c r="N30" s="39">
        <v>98700</v>
      </c>
      <c r="O30" s="39">
        <v>104400</v>
      </c>
      <c r="P30" s="39">
        <v>112800</v>
      </c>
      <c r="Q30" s="39">
        <v>125000</v>
      </c>
      <c r="R30" s="39">
        <v>131800</v>
      </c>
      <c r="S30" s="39">
        <v>139900</v>
      </c>
      <c r="T30" s="39">
        <v>148400</v>
      </c>
      <c r="U30" s="50">
        <v>165400</v>
      </c>
      <c r="V30" s="3770" t="s">
        <v>247</v>
      </c>
      <c r="W30" s="3753"/>
      <c r="X30" s="40">
        <v>650</v>
      </c>
      <c r="Y30" s="40">
        <v>1625</v>
      </c>
      <c r="Z30" s="39">
        <v>22</v>
      </c>
      <c r="AA30" s="3800">
        <v>9500</v>
      </c>
      <c r="AB30" s="3817"/>
      <c r="AC30" s="3801"/>
      <c r="AD30" s="3818" t="s">
        <v>195</v>
      </c>
      <c r="AE30" s="3819"/>
      <c r="AF30" s="39">
        <v>54120</v>
      </c>
      <c r="AG30" s="42" t="s">
        <v>248</v>
      </c>
      <c r="AH30" s="3806">
        <v>102100</v>
      </c>
      <c r="AI30" s="3807"/>
    </row>
    <row r="31" spans="1:35" ht="20.25" customHeight="1">
      <c r="A31" s="39">
        <v>23</v>
      </c>
      <c r="B31" s="39">
        <v>34000</v>
      </c>
      <c r="C31" s="39">
        <v>34300</v>
      </c>
      <c r="D31" s="39">
        <v>35000</v>
      </c>
      <c r="E31" s="39">
        <v>36800</v>
      </c>
      <c r="F31" s="40">
        <v>39800</v>
      </c>
      <c r="G31" s="39">
        <v>41100</v>
      </c>
      <c r="H31" s="39">
        <v>43100</v>
      </c>
      <c r="I31" s="40">
        <v>50400</v>
      </c>
      <c r="J31" s="39">
        <v>55100</v>
      </c>
      <c r="K31" s="39">
        <v>64600</v>
      </c>
      <c r="L31" s="40">
        <v>72400</v>
      </c>
      <c r="M31" s="39">
        <v>84900</v>
      </c>
      <c r="N31" s="39">
        <v>101700</v>
      </c>
      <c r="O31" s="39">
        <v>107500</v>
      </c>
      <c r="P31" s="39">
        <v>116200</v>
      </c>
      <c r="Q31" s="39">
        <v>128800</v>
      </c>
      <c r="R31" s="39">
        <v>135800</v>
      </c>
      <c r="S31" s="39">
        <v>144100</v>
      </c>
      <c r="T31" s="39">
        <v>152900</v>
      </c>
      <c r="U31" s="50">
        <v>170400</v>
      </c>
      <c r="V31" s="3770" t="s">
        <v>249</v>
      </c>
      <c r="W31" s="3753"/>
      <c r="X31" s="40">
        <v>1100</v>
      </c>
      <c r="Y31" s="40">
        <v>2100</v>
      </c>
      <c r="Z31" s="39">
        <v>23</v>
      </c>
      <c r="AA31" s="3797">
        <v>10000</v>
      </c>
      <c r="AB31" s="3798"/>
      <c r="AC31" s="3799"/>
      <c r="AD31" s="3800">
        <v>24</v>
      </c>
      <c r="AE31" s="3801"/>
      <c r="AF31" s="39">
        <v>57820</v>
      </c>
      <c r="AG31" s="42" t="s">
        <v>250</v>
      </c>
      <c r="AH31" s="3806">
        <v>104200</v>
      </c>
      <c r="AI31" s="3807"/>
    </row>
    <row r="32" spans="1:35" ht="20.25" customHeight="1">
      <c r="A32" s="39">
        <v>24</v>
      </c>
      <c r="B32" s="39">
        <v>35000</v>
      </c>
      <c r="C32" s="39">
        <v>35300</v>
      </c>
      <c r="D32" s="39">
        <v>36100</v>
      </c>
      <c r="E32" s="39">
        <v>37900</v>
      </c>
      <c r="F32" s="40">
        <v>41000</v>
      </c>
      <c r="G32" s="39">
        <v>42300</v>
      </c>
      <c r="H32" s="39">
        <v>44400</v>
      </c>
      <c r="I32" s="40">
        <v>51900</v>
      </c>
      <c r="J32" s="39">
        <v>56800</v>
      </c>
      <c r="K32" s="39">
        <v>66500</v>
      </c>
      <c r="L32" s="40">
        <v>74600</v>
      </c>
      <c r="M32" s="39">
        <v>87400</v>
      </c>
      <c r="N32" s="39">
        <v>104800</v>
      </c>
      <c r="O32" s="39">
        <v>110700</v>
      </c>
      <c r="P32" s="39">
        <v>119700</v>
      </c>
      <c r="Q32" s="39">
        <v>132700</v>
      </c>
      <c r="R32" s="39">
        <v>139900</v>
      </c>
      <c r="S32" s="39">
        <v>148400</v>
      </c>
      <c r="T32" s="39">
        <v>157500</v>
      </c>
      <c r="U32" s="50">
        <v>175500</v>
      </c>
      <c r="V32" s="3770" t="s">
        <v>251</v>
      </c>
      <c r="W32" s="3753"/>
      <c r="X32" s="40">
        <v>1450</v>
      </c>
      <c r="Y32" s="40">
        <v>2850</v>
      </c>
      <c r="Z32" s="3766" t="s">
        <v>252</v>
      </c>
      <c r="AA32" s="3808"/>
      <c r="AB32" s="3808"/>
      <c r="AC32" s="3767"/>
      <c r="AD32" s="3809" t="s">
        <v>253</v>
      </c>
      <c r="AE32" s="3810"/>
      <c r="AF32" s="3811"/>
      <c r="AG32" s="3771" t="s">
        <v>254</v>
      </c>
      <c r="AH32" s="3815"/>
      <c r="AI32" s="3772"/>
    </row>
    <row r="33" spans="1:35" ht="20.25" customHeight="1">
      <c r="A33" s="3795">
        <v>25</v>
      </c>
      <c r="B33" s="3791">
        <v>36100</v>
      </c>
      <c r="C33" s="3791">
        <v>36400</v>
      </c>
      <c r="D33" s="3791">
        <v>37200</v>
      </c>
      <c r="E33" s="3791">
        <v>39000</v>
      </c>
      <c r="F33" s="3791">
        <v>42200</v>
      </c>
      <c r="G33" s="3791">
        <v>43600</v>
      </c>
      <c r="H33" s="3791">
        <v>45700</v>
      </c>
      <c r="I33" s="3791">
        <v>53500</v>
      </c>
      <c r="J33" s="3791">
        <v>58500</v>
      </c>
      <c r="K33" s="3791">
        <v>68500</v>
      </c>
      <c r="L33" s="3791">
        <v>76800</v>
      </c>
      <c r="M33" s="3791">
        <v>90000</v>
      </c>
      <c r="N33" s="3791">
        <v>107900</v>
      </c>
      <c r="O33" s="3791">
        <v>114000</v>
      </c>
      <c r="P33" s="3791">
        <v>123300</v>
      </c>
      <c r="Q33" s="3791">
        <v>136700</v>
      </c>
      <c r="R33" s="3791">
        <v>144100</v>
      </c>
      <c r="S33" s="3791">
        <v>152900</v>
      </c>
      <c r="T33" s="3791">
        <v>162200</v>
      </c>
      <c r="U33" s="3793">
        <v>180800</v>
      </c>
      <c r="V33" s="3770" t="s">
        <v>255</v>
      </c>
      <c r="W33" s="3753"/>
      <c r="X33" s="40">
        <v>2100</v>
      </c>
      <c r="Y33" s="40">
        <v>3575</v>
      </c>
      <c r="Z33" s="3766" t="s">
        <v>256</v>
      </c>
      <c r="AA33" s="3767"/>
      <c r="AB33" s="45" t="s">
        <v>257</v>
      </c>
      <c r="AC33" s="45" t="s">
        <v>258</v>
      </c>
      <c r="AD33" s="3812"/>
      <c r="AE33" s="3813"/>
      <c r="AF33" s="3814"/>
      <c r="AG33" s="3775"/>
      <c r="AH33" s="3816"/>
      <c r="AI33" s="3776"/>
    </row>
    <row r="34" spans="1:35" ht="20.25" customHeight="1">
      <c r="A34" s="3796"/>
      <c r="B34" s="3792"/>
      <c r="C34" s="3792"/>
      <c r="D34" s="3792"/>
      <c r="E34" s="3792"/>
      <c r="F34" s="3792"/>
      <c r="G34" s="3792"/>
      <c r="H34" s="3792"/>
      <c r="I34" s="3792"/>
      <c r="J34" s="3792"/>
      <c r="K34" s="3792"/>
      <c r="L34" s="3792"/>
      <c r="M34" s="3792"/>
      <c r="N34" s="3792"/>
      <c r="O34" s="3792"/>
      <c r="P34" s="3792"/>
      <c r="Q34" s="3792"/>
      <c r="R34" s="3792"/>
      <c r="S34" s="3792"/>
      <c r="T34" s="3792"/>
      <c r="U34" s="3794"/>
      <c r="V34" s="3770" t="s">
        <v>259</v>
      </c>
      <c r="W34" s="3753"/>
      <c r="X34" s="40">
        <v>3300</v>
      </c>
      <c r="Y34" s="40">
        <v>4200</v>
      </c>
      <c r="Z34" s="3766" t="s">
        <v>260</v>
      </c>
      <c r="AA34" s="3767"/>
      <c r="AB34" s="45" t="s">
        <v>261</v>
      </c>
      <c r="AC34" s="45" t="s">
        <v>262</v>
      </c>
      <c r="AD34" s="3802" t="s">
        <v>263</v>
      </c>
      <c r="AE34" s="3803"/>
      <c r="AF34" s="3726" t="s">
        <v>264</v>
      </c>
      <c r="AG34" s="3780" t="s">
        <v>265</v>
      </c>
      <c r="AH34" s="3781"/>
      <c r="AI34" s="51">
        <v>3.3E-3</v>
      </c>
    </row>
    <row r="35" spans="1:35" ht="20.25" customHeight="1">
      <c r="A35" s="39">
        <v>26</v>
      </c>
      <c r="B35" s="39">
        <v>37200</v>
      </c>
      <c r="C35" s="39">
        <v>37500</v>
      </c>
      <c r="D35" s="39">
        <v>38300</v>
      </c>
      <c r="E35" s="39">
        <v>40200</v>
      </c>
      <c r="F35" s="40">
        <v>43500</v>
      </c>
      <c r="G35" s="39">
        <v>44900</v>
      </c>
      <c r="H35" s="39">
        <v>47100</v>
      </c>
      <c r="I35" s="40">
        <v>55100</v>
      </c>
      <c r="J35" s="39">
        <v>60300</v>
      </c>
      <c r="K35" s="39">
        <v>70600</v>
      </c>
      <c r="L35" s="40">
        <v>79100</v>
      </c>
      <c r="M35" s="39">
        <v>92700</v>
      </c>
      <c r="N35" s="39">
        <v>111100</v>
      </c>
      <c r="O35" s="39">
        <v>117400</v>
      </c>
      <c r="P35" s="39">
        <v>127000</v>
      </c>
      <c r="Q35" s="39">
        <v>140800</v>
      </c>
      <c r="R35" s="39">
        <v>148400</v>
      </c>
      <c r="S35" s="39">
        <v>157500</v>
      </c>
      <c r="T35" s="39">
        <v>167100</v>
      </c>
      <c r="U35" s="50">
        <v>186200</v>
      </c>
      <c r="V35" s="3770" t="s">
        <v>266</v>
      </c>
      <c r="W35" s="3753"/>
      <c r="X35" s="40">
        <v>4100</v>
      </c>
      <c r="Y35" s="40">
        <v>4800</v>
      </c>
      <c r="Z35" s="3766" t="s">
        <v>267</v>
      </c>
      <c r="AA35" s="3767"/>
      <c r="AB35" s="52" t="s">
        <v>268</v>
      </c>
      <c r="AC35" s="52" t="s">
        <v>269</v>
      </c>
      <c r="AD35" s="3804"/>
      <c r="AE35" s="3805"/>
      <c r="AF35" s="3727"/>
      <c r="AG35" s="3780" t="s">
        <v>270</v>
      </c>
      <c r="AH35" s="3781"/>
      <c r="AI35" s="51">
        <v>6.7000000000000002E-3</v>
      </c>
    </row>
    <row r="36" spans="1:35" ht="20.25" customHeight="1">
      <c r="A36" s="39">
        <v>27</v>
      </c>
      <c r="B36" s="39">
        <v>38300</v>
      </c>
      <c r="C36" s="39">
        <v>38600</v>
      </c>
      <c r="D36" s="39">
        <v>39400</v>
      </c>
      <c r="E36" s="39">
        <v>41400</v>
      </c>
      <c r="F36" s="40">
        <v>44800</v>
      </c>
      <c r="G36" s="39">
        <v>46200</v>
      </c>
      <c r="H36" s="39">
        <v>48500</v>
      </c>
      <c r="I36" s="40">
        <v>56800</v>
      </c>
      <c r="J36" s="39">
        <v>62100</v>
      </c>
      <c r="K36" s="39">
        <v>72700</v>
      </c>
      <c r="L36" s="40">
        <v>81500</v>
      </c>
      <c r="M36" s="39">
        <v>95500</v>
      </c>
      <c r="N36" s="39">
        <v>114400</v>
      </c>
      <c r="O36" s="39">
        <v>120900</v>
      </c>
      <c r="P36" s="39">
        <v>130800</v>
      </c>
      <c r="Q36" s="39">
        <v>145000</v>
      </c>
      <c r="R36" s="39">
        <v>152900</v>
      </c>
      <c r="S36" s="39">
        <v>162200</v>
      </c>
      <c r="T36" s="39">
        <v>172100</v>
      </c>
      <c r="U36" s="50">
        <v>191800</v>
      </c>
      <c r="V36" s="3770" t="s">
        <v>271</v>
      </c>
      <c r="W36" s="3753"/>
      <c r="X36" s="40">
        <v>5200</v>
      </c>
      <c r="Y36" s="40">
        <v>6150</v>
      </c>
      <c r="Z36" s="3766" t="s">
        <v>272</v>
      </c>
      <c r="AA36" s="3767"/>
      <c r="AB36" s="53" t="s">
        <v>273</v>
      </c>
      <c r="AC36" s="53" t="s">
        <v>274</v>
      </c>
      <c r="AD36" s="3771" t="s">
        <v>275</v>
      </c>
      <c r="AE36" s="3772"/>
      <c r="AF36" s="3777">
        <v>0.16</v>
      </c>
      <c r="AG36" s="3780" t="s">
        <v>276</v>
      </c>
      <c r="AH36" s="3781"/>
      <c r="AI36" s="51">
        <v>8.8999999999999999E-3</v>
      </c>
    </row>
    <row r="37" spans="1:35" ht="20.25" customHeight="1">
      <c r="A37" s="39">
        <v>28</v>
      </c>
      <c r="B37" s="39">
        <v>39400</v>
      </c>
      <c r="C37" s="39">
        <v>39800</v>
      </c>
      <c r="D37" s="39">
        <v>40600</v>
      </c>
      <c r="E37" s="39">
        <v>42600</v>
      </c>
      <c r="F37" s="40">
        <v>46100</v>
      </c>
      <c r="G37" s="39">
        <v>47600</v>
      </c>
      <c r="H37" s="39">
        <v>50000</v>
      </c>
      <c r="I37" s="40">
        <v>58500</v>
      </c>
      <c r="J37" s="39">
        <v>64000</v>
      </c>
      <c r="K37" s="39">
        <v>74900</v>
      </c>
      <c r="L37" s="40">
        <v>83900</v>
      </c>
      <c r="M37" s="39">
        <v>98400</v>
      </c>
      <c r="N37" s="39">
        <v>117800</v>
      </c>
      <c r="O37" s="39">
        <v>124500</v>
      </c>
      <c r="P37" s="39">
        <v>134700</v>
      </c>
      <c r="Q37" s="39">
        <v>149400</v>
      </c>
      <c r="R37" s="39">
        <v>157500</v>
      </c>
      <c r="S37" s="39">
        <v>167100</v>
      </c>
      <c r="T37" s="39">
        <v>177300</v>
      </c>
      <c r="U37" s="50">
        <v>197600</v>
      </c>
      <c r="V37" s="3770" t="s">
        <v>277</v>
      </c>
      <c r="W37" s="3753"/>
      <c r="X37" s="40">
        <v>5700</v>
      </c>
      <c r="Y37" s="40">
        <v>8900</v>
      </c>
      <c r="Z37" s="3766" t="s">
        <v>278</v>
      </c>
      <c r="AA37" s="3767"/>
      <c r="AB37" s="45" t="s">
        <v>279</v>
      </c>
      <c r="AC37" s="45" t="s">
        <v>280</v>
      </c>
      <c r="AD37" s="3773"/>
      <c r="AE37" s="3774"/>
      <c r="AF37" s="3778"/>
      <c r="AG37" s="3782"/>
      <c r="AH37" s="3783"/>
      <c r="AI37" s="3784"/>
    </row>
    <row r="38" spans="1:35" ht="20.25" customHeight="1">
      <c r="A38" s="39">
        <v>29</v>
      </c>
      <c r="B38" s="39">
        <v>40600</v>
      </c>
      <c r="C38" s="39">
        <v>41000</v>
      </c>
      <c r="D38" s="39">
        <v>41800</v>
      </c>
      <c r="E38" s="39">
        <v>43900</v>
      </c>
      <c r="F38" s="40">
        <v>47500</v>
      </c>
      <c r="G38" s="39">
        <v>49000</v>
      </c>
      <c r="H38" s="39">
        <v>51500</v>
      </c>
      <c r="I38" s="40">
        <v>60300</v>
      </c>
      <c r="J38" s="39">
        <v>65900</v>
      </c>
      <c r="K38" s="39">
        <v>77100</v>
      </c>
      <c r="L38" s="40">
        <v>86400</v>
      </c>
      <c r="M38" s="39">
        <v>101400</v>
      </c>
      <c r="N38" s="39">
        <v>121300</v>
      </c>
      <c r="O38" s="39">
        <v>128200</v>
      </c>
      <c r="P38" s="39">
        <v>138700</v>
      </c>
      <c r="Q38" s="39">
        <v>153900</v>
      </c>
      <c r="R38" s="39">
        <v>162200</v>
      </c>
      <c r="S38" s="39">
        <v>172100</v>
      </c>
      <c r="T38" s="39">
        <v>182600</v>
      </c>
      <c r="U38" s="54">
        <v>203500</v>
      </c>
      <c r="V38" s="3770" t="s">
        <v>281</v>
      </c>
      <c r="W38" s="3753"/>
      <c r="X38" s="40">
        <v>6200</v>
      </c>
      <c r="Y38" s="40">
        <v>10500</v>
      </c>
      <c r="Z38" s="3766" t="s">
        <v>282</v>
      </c>
      <c r="AA38" s="3767"/>
      <c r="AB38" s="45" t="s">
        <v>280</v>
      </c>
      <c r="AC38" s="45" t="s">
        <v>283</v>
      </c>
      <c r="AD38" s="3775"/>
      <c r="AE38" s="3776"/>
      <c r="AF38" s="3779"/>
      <c r="AG38" s="3785"/>
      <c r="AH38" s="3786"/>
      <c r="AI38" s="3787"/>
    </row>
    <row r="39" spans="1:35" ht="18.75" customHeight="1">
      <c r="A39" s="39">
        <v>30</v>
      </c>
      <c r="B39" s="39">
        <v>41800</v>
      </c>
      <c r="C39" s="39">
        <v>42200</v>
      </c>
      <c r="D39" s="39">
        <v>43100</v>
      </c>
      <c r="E39" s="39">
        <v>45200</v>
      </c>
      <c r="F39" s="40">
        <v>48900</v>
      </c>
      <c r="G39" s="39">
        <v>50500</v>
      </c>
      <c r="H39" s="39">
        <v>53000</v>
      </c>
      <c r="I39" s="40">
        <v>62100</v>
      </c>
      <c r="J39" s="39">
        <v>67900</v>
      </c>
      <c r="K39" s="39">
        <v>79400</v>
      </c>
      <c r="L39" s="40">
        <v>89000</v>
      </c>
      <c r="M39" s="39">
        <v>104400</v>
      </c>
      <c r="N39" s="39">
        <v>124900</v>
      </c>
      <c r="O39" s="39">
        <v>132000</v>
      </c>
      <c r="P39" s="39">
        <v>142900</v>
      </c>
      <c r="Q39" s="39">
        <v>158500</v>
      </c>
      <c r="R39" s="39">
        <v>167100</v>
      </c>
      <c r="S39" s="39">
        <v>177300</v>
      </c>
      <c r="T39" s="50">
        <v>188100</v>
      </c>
      <c r="U39" s="3763"/>
      <c r="V39" s="3752" t="s">
        <v>284</v>
      </c>
      <c r="W39" s="3765"/>
      <c r="X39" s="3765"/>
      <c r="Y39" s="3753"/>
      <c r="Z39" s="3766" t="s">
        <v>285</v>
      </c>
      <c r="AA39" s="3767"/>
      <c r="AB39" s="45" t="s">
        <v>286</v>
      </c>
      <c r="AC39" s="45" t="s">
        <v>287</v>
      </c>
      <c r="AD39" s="3766" t="s">
        <v>288</v>
      </c>
      <c r="AE39" s="3767"/>
      <c r="AF39" s="55">
        <v>0.08</v>
      </c>
      <c r="AG39" s="3788"/>
      <c r="AH39" s="3789"/>
      <c r="AI39" s="3790"/>
    </row>
    <row r="40" spans="1:35" ht="13.5" customHeight="1">
      <c r="A40" s="39">
        <v>31</v>
      </c>
      <c r="B40" s="39">
        <v>43100</v>
      </c>
      <c r="C40" s="39">
        <v>43500</v>
      </c>
      <c r="D40" s="39">
        <v>44400</v>
      </c>
      <c r="E40" s="39">
        <v>46600</v>
      </c>
      <c r="F40" s="40">
        <v>50400</v>
      </c>
      <c r="G40" s="39">
        <v>52000</v>
      </c>
      <c r="H40" s="39">
        <v>54600</v>
      </c>
      <c r="I40" s="40">
        <v>64000</v>
      </c>
      <c r="J40" s="39">
        <v>69900</v>
      </c>
      <c r="K40" s="39">
        <v>81800</v>
      </c>
      <c r="L40" s="40">
        <v>91700</v>
      </c>
      <c r="M40" s="39">
        <v>107500</v>
      </c>
      <c r="N40" s="39">
        <v>128600</v>
      </c>
      <c r="O40" s="39">
        <v>136000</v>
      </c>
      <c r="P40" s="39">
        <v>147200</v>
      </c>
      <c r="Q40" s="39">
        <v>163300</v>
      </c>
      <c r="R40" s="39">
        <v>172100</v>
      </c>
      <c r="S40" s="39">
        <v>182600</v>
      </c>
      <c r="T40" s="50">
        <v>193700</v>
      </c>
      <c r="U40" s="3764"/>
      <c r="V40" s="3768" t="s">
        <v>173</v>
      </c>
      <c r="W40" s="3769"/>
      <c r="X40" s="890" t="s">
        <v>242</v>
      </c>
      <c r="Y40" s="880" t="s">
        <v>289</v>
      </c>
      <c r="Z40" s="42" t="s">
        <v>290</v>
      </c>
      <c r="AA40" s="42" t="s">
        <v>291</v>
      </c>
      <c r="AB40" s="45" t="s">
        <v>292</v>
      </c>
      <c r="AC40" s="56"/>
      <c r="AD40" s="56"/>
      <c r="AE40" s="56"/>
      <c r="AF40" s="56"/>
      <c r="AG40" s="56"/>
      <c r="AH40" s="56"/>
      <c r="AI40" s="56"/>
    </row>
    <row r="41" spans="1:35" ht="15">
      <c r="A41" s="39">
        <v>32</v>
      </c>
      <c r="B41" s="39">
        <v>44400</v>
      </c>
      <c r="C41" s="39">
        <v>44800</v>
      </c>
      <c r="D41" s="39">
        <v>45700</v>
      </c>
      <c r="E41" s="39">
        <v>48000</v>
      </c>
      <c r="F41" s="40">
        <v>51900</v>
      </c>
      <c r="G41" s="39">
        <v>53600</v>
      </c>
      <c r="H41" s="39">
        <v>56200</v>
      </c>
      <c r="I41" s="40">
        <v>65900</v>
      </c>
      <c r="J41" s="39">
        <v>72000</v>
      </c>
      <c r="K41" s="39">
        <v>84300</v>
      </c>
      <c r="L41" s="40">
        <v>94500</v>
      </c>
      <c r="M41" s="39">
        <v>110700</v>
      </c>
      <c r="N41" s="39">
        <v>132500</v>
      </c>
      <c r="O41" s="39">
        <v>140100</v>
      </c>
      <c r="P41" s="39">
        <v>151600</v>
      </c>
      <c r="Q41" s="39">
        <v>168200</v>
      </c>
      <c r="R41" s="39">
        <v>177300</v>
      </c>
      <c r="S41" s="39">
        <v>188100</v>
      </c>
      <c r="T41" s="54">
        <v>199500</v>
      </c>
      <c r="U41" s="3764"/>
      <c r="V41" s="3752" t="s">
        <v>174</v>
      </c>
      <c r="W41" s="3753"/>
      <c r="X41" s="40">
        <v>205</v>
      </c>
      <c r="Y41" s="40">
        <v>210</v>
      </c>
      <c r="Z41" s="39">
        <v>219</v>
      </c>
      <c r="AA41" s="39">
        <v>228</v>
      </c>
      <c r="AB41" s="40">
        <v>242</v>
      </c>
      <c r="AC41" s="56"/>
      <c r="AD41" s="56"/>
      <c r="AE41" s="56"/>
      <c r="AF41" s="56"/>
      <c r="AG41" s="56"/>
      <c r="AH41" s="56"/>
      <c r="AI41" s="56"/>
    </row>
    <row r="42" spans="1:35" ht="15">
      <c r="A42" s="39">
        <v>33</v>
      </c>
      <c r="B42" s="39">
        <v>45700</v>
      </c>
      <c r="C42" s="39">
        <v>46100</v>
      </c>
      <c r="D42" s="39">
        <v>47100</v>
      </c>
      <c r="E42" s="39">
        <v>49400</v>
      </c>
      <c r="F42" s="40">
        <v>53500</v>
      </c>
      <c r="G42" s="39">
        <v>55200</v>
      </c>
      <c r="H42" s="39">
        <v>57900</v>
      </c>
      <c r="I42" s="40">
        <v>67900</v>
      </c>
      <c r="J42" s="39">
        <v>74200</v>
      </c>
      <c r="K42" s="39">
        <v>86800</v>
      </c>
      <c r="L42" s="40">
        <v>97300</v>
      </c>
      <c r="M42" s="39">
        <v>114000</v>
      </c>
      <c r="N42" s="39">
        <v>136500</v>
      </c>
      <c r="O42" s="39">
        <v>144300</v>
      </c>
      <c r="P42" s="39">
        <v>156100</v>
      </c>
      <c r="Q42" s="39">
        <v>173200</v>
      </c>
      <c r="R42" s="39">
        <v>182600</v>
      </c>
      <c r="S42" s="50">
        <v>193700</v>
      </c>
      <c r="T42" s="3750"/>
      <c r="U42" s="3751"/>
      <c r="V42" s="3752" t="s">
        <v>293</v>
      </c>
      <c r="W42" s="3753"/>
      <c r="X42" s="40">
        <v>341</v>
      </c>
      <c r="Y42" s="40">
        <v>349</v>
      </c>
      <c r="Z42" s="39">
        <v>364</v>
      </c>
      <c r="AA42" s="39">
        <v>379</v>
      </c>
      <c r="AB42" s="40">
        <v>402</v>
      </c>
      <c r="AC42" s="56"/>
      <c r="AD42" s="56"/>
      <c r="AE42" s="56"/>
      <c r="AF42" s="56"/>
      <c r="AG42" s="56"/>
      <c r="AH42" s="56"/>
      <c r="AI42" s="56"/>
    </row>
    <row r="43" spans="1:35" ht="15">
      <c r="A43" s="39">
        <v>34</v>
      </c>
      <c r="B43" s="39">
        <v>47100</v>
      </c>
      <c r="C43" s="39">
        <v>47500</v>
      </c>
      <c r="D43" s="39">
        <v>48500</v>
      </c>
      <c r="E43" s="39">
        <v>50900</v>
      </c>
      <c r="F43" s="40">
        <v>55100</v>
      </c>
      <c r="G43" s="39">
        <v>56900</v>
      </c>
      <c r="H43" s="39">
        <v>59600</v>
      </c>
      <c r="I43" s="40">
        <v>69900</v>
      </c>
      <c r="J43" s="39">
        <v>76400</v>
      </c>
      <c r="K43" s="39">
        <v>89400</v>
      </c>
      <c r="L43" s="40">
        <v>100200</v>
      </c>
      <c r="M43" s="39">
        <v>117400</v>
      </c>
      <c r="N43" s="39">
        <v>140600</v>
      </c>
      <c r="O43" s="39">
        <v>148600</v>
      </c>
      <c r="P43" s="39">
        <v>160800</v>
      </c>
      <c r="Q43" s="39">
        <v>178400</v>
      </c>
      <c r="R43" s="39">
        <v>188100</v>
      </c>
      <c r="S43" s="54">
        <v>199500</v>
      </c>
      <c r="T43" s="3750"/>
      <c r="U43" s="3751"/>
      <c r="V43" s="3752" t="s">
        <v>294</v>
      </c>
      <c r="W43" s="3753"/>
      <c r="X43" s="40">
        <v>511</v>
      </c>
      <c r="Y43" s="40">
        <v>522</v>
      </c>
      <c r="Z43" s="39">
        <v>545</v>
      </c>
      <c r="AA43" s="39">
        <v>568</v>
      </c>
      <c r="AB43" s="40">
        <v>602</v>
      </c>
      <c r="AC43" s="56"/>
      <c r="AD43" s="56"/>
      <c r="AE43" s="56"/>
      <c r="AF43" s="56"/>
      <c r="AG43" s="56"/>
      <c r="AH43" s="56"/>
      <c r="AI43" s="56"/>
    </row>
    <row r="44" spans="1:35" ht="15">
      <c r="A44" s="39">
        <v>35</v>
      </c>
      <c r="B44" s="39">
        <v>48500</v>
      </c>
      <c r="C44" s="39">
        <v>48900</v>
      </c>
      <c r="D44" s="39">
        <v>50000</v>
      </c>
      <c r="E44" s="39">
        <v>52400</v>
      </c>
      <c r="F44" s="40">
        <v>56800</v>
      </c>
      <c r="G44" s="39">
        <v>58600</v>
      </c>
      <c r="H44" s="39">
        <v>61400</v>
      </c>
      <c r="I44" s="40">
        <v>72000</v>
      </c>
      <c r="J44" s="39">
        <v>78700</v>
      </c>
      <c r="K44" s="39">
        <v>92100</v>
      </c>
      <c r="L44" s="40">
        <v>103200</v>
      </c>
      <c r="M44" s="39">
        <v>120900</v>
      </c>
      <c r="N44" s="39">
        <v>144800</v>
      </c>
      <c r="O44" s="39">
        <v>153100</v>
      </c>
      <c r="P44" s="39">
        <v>165600</v>
      </c>
      <c r="Q44" s="39">
        <v>183800</v>
      </c>
      <c r="R44" s="50">
        <v>193700</v>
      </c>
      <c r="S44" s="3754"/>
      <c r="T44" s="3755"/>
      <c r="U44" s="3756"/>
      <c r="V44" s="3752" t="s">
        <v>295</v>
      </c>
      <c r="W44" s="3753"/>
      <c r="X44" s="40">
        <v>680</v>
      </c>
      <c r="Y44" s="40">
        <v>695</v>
      </c>
      <c r="Z44" s="39">
        <v>725</v>
      </c>
      <c r="AA44" s="39">
        <v>755</v>
      </c>
      <c r="AB44" s="40">
        <v>800</v>
      </c>
      <c r="AC44" s="56"/>
      <c r="AD44" s="56"/>
      <c r="AE44" s="56"/>
      <c r="AF44" s="56"/>
      <c r="AG44" s="56"/>
      <c r="AH44" s="56"/>
      <c r="AI44" s="56"/>
    </row>
    <row r="45" spans="1:35" ht="15">
      <c r="A45" s="39">
        <v>36</v>
      </c>
      <c r="B45" s="39">
        <v>50000</v>
      </c>
      <c r="C45" s="39">
        <v>50400</v>
      </c>
      <c r="D45" s="39">
        <v>51500</v>
      </c>
      <c r="E45" s="39">
        <v>54000</v>
      </c>
      <c r="F45" s="40">
        <v>58500</v>
      </c>
      <c r="G45" s="39">
        <v>60400</v>
      </c>
      <c r="H45" s="39">
        <v>63200</v>
      </c>
      <c r="I45" s="40">
        <v>74200</v>
      </c>
      <c r="J45" s="39">
        <v>81100</v>
      </c>
      <c r="K45" s="39">
        <v>94900</v>
      </c>
      <c r="L45" s="40">
        <v>106300</v>
      </c>
      <c r="M45" s="39">
        <v>124500</v>
      </c>
      <c r="N45" s="39">
        <v>149100</v>
      </c>
      <c r="O45" s="39">
        <v>157700</v>
      </c>
      <c r="P45" s="39">
        <v>170600</v>
      </c>
      <c r="Q45" s="39">
        <v>189300</v>
      </c>
      <c r="R45" s="54">
        <v>199500</v>
      </c>
      <c r="S45" s="3757" t="s">
        <v>296</v>
      </c>
      <c r="T45" s="3758"/>
      <c r="U45" s="3758"/>
      <c r="V45" s="3758"/>
      <c r="W45" s="3759"/>
      <c r="X45" s="3735" t="s">
        <v>297</v>
      </c>
      <c r="Y45" s="3736"/>
      <c r="Z45" s="3736"/>
      <c r="AA45" s="3736"/>
      <c r="AB45" s="3736"/>
      <c r="AC45" s="3736"/>
      <c r="AD45" s="3736"/>
      <c r="AE45" s="3736"/>
      <c r="AF45" s="3736"/>
      <c r="AG45" s="3736"/>
      <c r="AH45" s="3736"/>
      <c r="AI45" s="3737"/>
    </row>
    <row r="46" spans="1:35" ht="16.5" customHeight="1">
      <c r="A46" s="39">
        <v>37</v>
      </c>
      <c r="B46" s="39">
        <v>51500</v>
      </c>
      <c r="C46" s="39">
        <v>51900</v>
      </c>
      <c r="D46" s="39">
        <v>53000</v>
      </c>
      <c r="E46" s="39">
        <v>55600</v>
      </c>
      <c r="F46" s="40">
        <v>60300</v>
      </c>
      <c r="G46" s="39">
        <v>62200</v>
      </c>
      <c r="H46" s="39">
        <v>65100</v>
      </c>
      <c r="I46" s="40">
        <v>76400</v>
      </c>
      <c r="J46" s="39">
        <v>83500</v>
      </c>
      <c r="K46" s="39">
        <v>97700</v>
      </c>
      <c r="L46" s="40">
        <v>109500</v>
      </c>
      <c r="M46" s="39">
        <v>128200</v>
      </c>
      <c r="N46" s="39">
        <v>153600</v>
      </c>
      <c r="O46" s="39">
        <v>162400</v>
      </c>
      <c r="P46" s="39">
        <v>175700</v>
      </c>
      <c r="Q46" s="54">
        <v>195000</v>
      </c>
      <c r="R46" s="891"/>
      <c r="S46" s="3760"/>
      <c r="T46" s="3761"/>
      <c r="U46" s="3761"/>
      <c r="V46" s="3761"/>
      <c r="W46" s="3762"/>
      <c r="X46" s="880" t="s">
        <v>90</v>
      </c>
      <c r="Y46" s="880" t="s">
        <v>298</v>
      </c>
      <c r="Z46" s="42" t="s">
        <v>299</v>
      </c>
      <c r="AA46" s="42" t="s">
        <v>300</v>
      </c>
      <c r="AB46" s="45" t="s">
        <v>301</v>
      </c>
      <c r="AC46" s="45" t="s">
        <v>302</v>
      </c>
      <c r="AD46" s="38" t="s">
        <v>303</v>
      </c>
      <c r="AE46" s="38" t="s">
        <v>304</v>
      </c>
      <c r="AF46" s="42" t="s">
        <v>305</v>
      </c>
      <c r="AG46" s="42" t="s">
        <v>306</v>
      </c>
      <c r="AH46" s="38" t="s">
        <v>306</v>
      </c>
      <c r="AI46" s="42" t="s">
        <v>307</v>
      </c>
    </row>
    <row r="47" spans="1:35" ht="21">
      <c r="A47" s="39">
        <v>38</v>
      </c>
      <c r="B47" s="39">
        <v>53000</v>
      </c>
      <c r="C47" s="39">
        <v>53500</v>
      </c>
      <c r="D47" s="39">
        <v>54600</v>
      </c>
      <c r="E47" s="39">
        <v>57300</v>
      </c>
      <c r="F47" s="40">
        <v>62100</v>
      </c>
      <c r="G47" s="39">
        <v>64100</v>
      </c>
      <c r="H47" s="39">
        <v>67100</v>
      </c>
      <c r="I47" s="40">
        <v>78700</v>
      </c>
      <c r="J47" s="39">
        <v>86000</v>
      </c>
      <c r="K47" s="75">
        <v>100600</v>
      </c>
      <c r="L47" s="76">
        <v>112800</v>
      </c>
      <c r="M47" s="75">
        <v>132000</v>
      </c>
      <c r="N47" s="75">
        <v>158200</v>
      </c>
      <c r="O47" s="75">
        <v>167300</v>
      </c>
      <c r="P47" s="77">
        <v>181000</v>
      </c>
      <c r="Q47" s="3738" t="s">
        <v>308</v>
      </c>
      <c r="R47" s="3739"/>
      <c r="S47" s="892"/>
      <c r="T47" s="3730" t="s">
        <v>309</v>
      </c>
      <c r="U47" s="3730"/>
      <c r="V47" s="3730"/>
      <c r="W47" s="3734"/>
      <c r="X47" s="3731" t="s">
        <v>310</v>
      </c>
      <c r="Y47" s="3742">
        <v>0.04</v>
      </c>
      <c r="Z47" s="3742">
        <v>0.05</v>
      </c>
      <c r="AA47" s="3742">
        <v>7.0000000000000007E-2</v>
      </c>
      <c r="AB47" s="3742">
        <v>0.09</v>
      </c>
      <c r="AC47" s="3742">
        <v>0.12</v>
      </c>
      <c r="AD47" s="3742">
        <v>0.17</v>
      </c>
      <c r="AE47" s="3728"/>
      <c r="AF47" s="3728"/>
      <c r="AG47" s="3728"/>
      <c r="AH47" s="3728"/>
      <c r="AI47" s="3728"/>
    </row>
    <row r="48" spans="1:35" ht="15">
      <c r="A48" s="39">
        <v>39</v>
      </c>
      <c r="B48" s="39">
        <v>54600</v>
      </c>
      <c r="C48" s="39">
        <v>55100</v>
      </c>
      <c r="D48" s="39">
        <v>56200</v>
      </c>
      <c r="E48" s="39">
        <v>59000</v>
      </c>
      <c r="F48" s="40">
        <v>64000</v>
      </c>
      <c r="G48" s="39">
        <v>66000</v>
      </c>
      <c r="H48" s="39">
        <v>69100</v>
      </c>
      <c r="I48" s="40">
        <v>81100</v>
      </c>
      <c r="J48" s="39">
        <v>88600</v>
      </c>
      <c r="K48" s="39">
        <v>103600</v>
      </c>
      <c r="L48" s="40">
        <v>116200</v>
      </c>
      <c r="M48" s="39">
        <v>136000</v>
      </c>
      <c r="N48" s="39">
        <v>162900</v>
      </c>
      <c r="O48" s="39">
        <v>172300</v>
      </c>
      <c r="P48" s="50">
        <v>186400</v>
      </c>
      <c r="Q48" s="3738"/>
      <c r="R48" s="3739"/>
      <c r="S48" s="3733" t="s">
        <v>311</v>
      </c>
      <c r="T48" s="3730"/>
      <c r="U48" s="3730"/>
      <c r="V48" s="3730"/>
      <c r="W48" s="3734"/>
      <c r="X48" s="3732"/>
      <c r="Y48" s="3743"/>
      <c r="Z48" s="3743"/>
      <c r="AA48" s="3743"/>
      <c r="AB48" s="3743"/>
      <c r="AC48" s="3743"/>
      <c r="AD48" s="3743"/>
      <c r="AE48" s="3729"/>
      <c r="AF48" s="3729"/>
      <c r="AG48" s="3729"/>
      <c r="AH48" s="3729"/>
      <c r="AI48" s="3729"/>
    </row>
    <row r="49" spans="1:35" ht="15">
      <c r="A49" s="57">
        <v>40</v>
      </c>
      <c r="B49" s="57">
        <v>56200</v>
      </c>
      <c r="C49" s="57">
        <v>56800</v>
      </c>
      <c r="D49" s="57">
        <v>57900</v>
      </c>
      <c r="E49" s="57">
        <v>60800</v>
      </c>
      <c r="F49" s="48">
        <v>65900</v>
      </c>
      <c r="G49" s="57">
        <v>68000</v>
      </c>
      <c r="H49" s="57">
        <v>71200</v>
      </c>
      <c r="I49" s="48">
        <v>83500</v>
      </c>
      <c r="J49" s="57">
        <v>91300</v>
      </c>
      <c r="K49" s="57">
        <v>106700</v>
      </c>
      <c r="L49" s="48">
        <v>119700</v>
      </c>
      <c r="M49" s="57">
        <v>140100</v>
      </c>
      <c r="N49" s="57">
        <v>167800</v>
      </c>
      <c r="O49" s="57">
        <v>177500</v>
      </c>
      <c r="P49" s="54">
        <v>192000</v>
      </c>
      <c r="Q49" s="3740"/>
      <c r="R49" s="3741"/>
      <c r="S49" s="892"/>
      <c r="T49" s="893"/>
      <c r="U49" s="3730" t="s">
        <v>312</v>
      </c>
      <c r="V49" s="3730"/>
      <c r="W49" s="894"/>
      <c r="X49" s="3731" t="s">
        <v>313</v>
      </c>
      <c r="Y49" s="3731" t="s">
        <v>314</v>
      </c>
      <c r="Z49" s="3726" t="s">
        <v>315</v>
      </c>
      <c r="AA49" s="3726" t="s">
        <v>316</v>
      </c>
      <c r="AB49" s="3726" t="s">
        <v>317</v>
      </c>
      <c r="AC49" s="3726" t="s">
        <v>318</v>
      </c>
      <c r="AD49" s="3726" t="s">
        <v>319</v>
      </c>
      <c r="AE49" s="3728"/>
      <c r="AF49" s="3728"/>
      <c r="AG49" s="3728"/>
      <c r="AH49" s="3728"/>
      <c r="AI49" s="3728"/>
    </row>
    <row r="50" spans="1:35" ht="15">
      <c r="A50" s="3744"/>
      <c r="B50" s="3745"/>
      <c r="C50" s="3745"/>
      <c r="D50" s="3745"/>
      <c r="E50" s="3745"/>
      <c r="F50" s="3745"/>
      <c r="G50" s="3745"/>
      <c r="H50" s="3745"/>
      <c r="I50" s="3745"/>
      <c r="J50" s="3745"/>
      <c r="K50" s="3745"/>
      <c r="L50" s="3745"/>
      <c r="M50" s="3745"/>
      <c r="N50" s="3745"/>
      <c r="O50" s="3745"/>
      <c r="P50" s="3745"/>
      <c r="Q50" s="3745"/>
      <c r="R50" s="3746"/>
      <c r="S50" s="3747" t="s">
        <v>320</v>
      </c>
      <c r="T50" s="3748"/>
      <c r="U50" s="3748"/>
      <c r="V50" s="3748"/>
      <c r="W50" s="3749"/>
      <c r="X50" s="3732"/>
      <c r="Y50" s="3732"/>
      <c r="Z50" s="3727"/>
      <c r="AA50" s="3727"/>
      <c r="AB50" s="3727"/>
      <c r="AC50" s="3727"/>
      <c r="AD50" s="3727"/>
      <c r="AE50" s="3729"/>
      <c r="AF50" s="3729"/>
      <c r="AG50" s="3729"/>
      <c r="AH50" s="3729"/>
      <c r="AI50" s="3729"/>
    </row>
    <row r="51" spans="1:35" ht="15">
      <c r="A51" s="3725" t="s">
        <v>321</v>
      </c>
      <c r="B51" s="3725"/>
      <c r="C51" s="3725"/>
      <c r="D51" s="3725"/>
      <c r="E51" s="3725"/>
      <c r="F51" s="3725"/>
      <c r="G51" s="3725"/>
      <c r="H51" s="3725"/>
      <c r="I51" s="3725"/>
      <c r="J51" s="3725"/>
      <c r="K51" s="3725"/>
      <c r="L51" s="3725"/>
      <c r="M51" s="3725"/>
      <c r="N51" s="3725"/>
      <c r="O51" s="3725"/>
      <c r="P51" s="3725"/>
      <c r="Q51" s="3725"/>
      <c r="R51" s="3725"/>
      <c r="S51" s="3725"/>
      <c r="T51" s="3725"/>
      <c r="U51" s="3725"/>
      <c r="V51" s="3725"/>
      <c r="W51" s="3725"/>
      <c r="X51" s="3725"/>
      <c r="Y51" s="3725"/>
      <c r="Z51" s="3725"/>
      <c r="AA51" s="3725"/>
      <c r="AB51" s="3725"/>
      <c r="AC51" s="3725"/>
      <c r="AD51" s="3725"/>
      <c r="AE51" s="3725"/>
      <c r="AF51" s="3725"/>
      <c r="AG51" s="3725"/>
      <c r="AH51" s="3725"/>
      <c r="AI51" s="3725"/>
    </row>
  </sheetData>
  <sheetProtection password="A581" sheet="1" formatCells="0" formatColumns="0" formatRows="0" insertColumns="0" insertRows="0" insertHyperlinks="0" deleteColumns="0" deleteRows="0" sort="0" autoFilter="0" pivotTables="0"/>
  <mergeCells count="184">
    <mergeCell ref="J1:Q1"/>
    <mergeCell ref="AB1:AG1"/>
    <mergeCell ref="K2:Q2"/>
    <mergeCell ref="AA2:AH2"/>
    <mergeCell ref="L3:M3"/>
    <mergeCell ref="W3:X3"/>
    <mergeCell ref="Z3:Z7"/>
    <mergeCell ref="AA3:AC7"/>
    <mergeCell ref="AD3:AE7"/>
    <mergeCell ref="AF3:AF7"/>
    <mergeCell ref="AA8:AC8"/>
    <mergeCell ref="AD8:AE8"/>
    <mergeCell ref="AH8:AI8"/>
    <mergeCell ref="AA9:AC9"/>
    <mergeCell ref="AD9:AE9"/>
    <mergeCell ref="AH9:AI9"/>
    <mergeCell ref="AG3:AG7"/>
    <mergeCell ref="AH3:AI7"/>
    <mergeCell ref="E4:G4"/>
    <mergeCell ref="L4:N4"/>
    <mergeCell ref="Q4:S4"/>
    <mergeCell ref="V4:Y4"/>
    <mergeCell ref="AA12:AC12"/>
    <mergeCell ref="AD12:AE12"/>
    <mergeCell ref="AH12:AI12"/>
    <mergeCell ref="AA13:AC13"/>
    <mergeCell ref="AD13:AE13"/>
    <mergeCell ref="AH13:AI13"/>
    <mergeCell ref="AA10:AC10"/>
    <mergeCell ref="AD10:AE10"/>
    <mergeCell ref="AH10:AI10"/>
    <mergeCell ref="AA11:AC11"/>
    <mergeCell ref="AD11:AE11"/>
    <mergeCell ref="AH11:AI11"/>
    <mergeCell ref="AA16:AC16"/>
    <mergeCell ref="AD16:AE16"/>
    <mergeCell ref="AH16:AI16"/>
    <mergeCell ref="AA17:AC17"/>
    <mergeCell ref="AD17:AE17"/>
    <mergeCell ref="AH17:AI17"/>
    <mergeCell ref="AA14:AC14"/>
    <mergeCell ref="AD14:AE14"/>
    <mergeCell ref="AH14:AI14"/>
    <mergeCell ref="AA15:AC15"/>
    <mergeCell ref="AD15:AE15"/>
    <mergeCell ref="AH15:AI15"/>
    <mergeCell ref="AA20:AC20"/>
    <mergeCell ref="AD20:AE20"/>
    <mergeCell ref="AH20:AI20"/>
    <mergeCell ref="AA21:AC21"/>
    <mergeCell ref="AD21:AE21"/>
    <mergeCell ref="AH21:AI21"/>
    <mergeCell ref="AA18:AC18"/>
    <mergeCell ref="AD18:AE18"/>
    <mergeCell ref="AH18:AI18"/>
    <mergeCell ref="AA19:AC19"/>
    <mergeCell ref="AD19:AE19"/>
    <mergeCell ref="AH19:AI19"/>
    <mergeCell ref="AA22:AC22"/>
    <mergeCell ref="AD22:AE22"/>
    <mergeCell ref="AH22:AI22"/>
    <mergeCell ref="X23:Y25"/>
    <mergeCell ref="AA23:AC23"/>
    <mergeCell ref="AD23:AE23"/>
    <mergeCell ref="AH23:AI23"/>
    <mergeCell ref="AA24:AC24"/>
    <mergeCell ref="AD24:AE24"/>
    <mergeCell ref="AH24:AI24"/>
    <mergeCell ref="V27:Y27"/>
    <mergeCell ref="AA27:AC27"/>
    <mergeCell ref="AD27:AE27"/>
    <mergeCell ref="AH27:AI27"/>
    <mergeCell ref="V28:W28"/>
    <mergeCell ref="AA28:AC28"/>
    <mergeCell ref="AD28:AE28"/>
    <mergeCell ref="AH28:AI28"/>
    <mergeCell ref="AA25:AC25"/>
    <mergeCell ref="AD25:AE25"/>
    <mergeCell ref="AH25:AI25"/>
    <mergeCell ref="W26:Y26"/>
    <mergeCell ref="AA26:AC26"/>
    <mergeCell ref="AD26:AE26"/>
    <mergeCell ref="AH26:AI26"/>
    <mergeCell ref="AH31:AI31"/>
    <mergeCell ref="V32:W32"/>
    <mergeCell ref="Z32:AC32"/>
    <mergeCell ref="AD32:AF33"/>
    <mergeCell ref="AG32:AI33"/>
    <mergeCell ref="V29:W29"/>
    <mergeCell ref="AA29:AC29"/>
    <mergeCell ref="AD29:AE29"/>
    <mergeCell ref="AH29:AI29"/>
    <mergeCell ref="V30:W30"/>
    <mergeCell ref="AA30:AC30"/>
    <mergeCell ref="AD30:AE30"/>
    <mergeCell ref="AH30:AI30"/>
    <mergeCell ref="A33:A34"/>
    <mergeCell ref="B33:B34"/>
    <mergeCell ref="C33:C34"/>
    <mergeCell ref="D33:D34"/>
    <mergeCell ref="E33:E34"/>
    <mergeCell ref="F33:F34"/>
    <mergeCell ref="V31:W31"/>
    <mergeCell ref="AA31:AC31"/>
    <mergeCell ref="AD31:AE31"/>
    <mergeCell ref="M33:M34"/>
    <mergeCell ref="N33:N34"/>
    <mergeCell ref="O33:O34"/>
    <mergeCell ref="P33:P34"/>
    <mergeCell ref="Q33:Q34"/>
    <mergeCell ref="R33:R34"/>
    <mergeCell ref="G33:G34"/>
    <mergeCell ref="H33:H34"/>
    <mergeCell ref="I33:I34"/>
    <mergeCell ref="J33:J34"/>
    <mergeCell ref="K33:K34"/>
    <mergeCell ref="L33:L34"/>
    <mergeCell ref="AD34:AE35"/>
    <mergeCell ref="AF34:AF35"/>
    <mergeCell ref="AG34:AH34"/>
    <mergeCell ref="V35:W35"/>
    <mergeCell ref="Z35:AA35"/>
    <mergeCell ref="AG35:AH35"/>
    <mergeCell ref="S33:S34"/>
    <mergeCell ref="T33:T34"/>
    <mergeCell ref="U33:U34"/>
    <mergeCell ref="V33:W33"/>
    <mergeCell ref="Z33:AA33"/>
    <mergeCell ref="V34:W34"/>
    <mergeCell ref="Z34:AA34"/>
    <mergeCell ref="AD39:AE39"/>
    <mergeCell ref="V40:W40"/>
    <mergeCell ref="V41:W41"/>
    <mergeCell ref="V36:W36"/>
    <mergeCell ref="Z36:AA36"/>
    <mergeCell ref="AD36:AE38"/>
    <mergeCell ref="AF36:AF38"/>
    <mergeCell ref="AG36:AH36"/>
    <mergeCell ref="V37:W37"/>
    <mergeCell ref="Z37:AA37"/>
    <mergeCell ref="AG37:AI39"/>
    <mergeCell ref="V38:W38"/>
    <mergeCell ref="Z38:AA38"/>
    <mergeCell ref="T42:U43"/>
    <mergeCell ref="V42:W42"/>
    <mergeCell ref="V43:W43"/>
    <mergeCell ref="S44:U44"/>
    <mergeCell ref="V44:W44"/>
    <mergeCell ref="S45:W46"/>
    <mergeCell ref="U39:U41"/>
    <mergeCell ref="V39:Y39"/>
    <mergeCell ref="Z39:AA39"/>
    <mergeCell ref="AE47:AE48"/>
    <mergeCell ref="AF47:AF48"/>
    <mergeCell ref="AG47:AG48"/>
    <mergeCell ref="AH47:AH48"/>
    <mergeCell ref="AI47:AI48"/>
    <mergeCell ref="S48:W48"/>
    <mergeCell ref="X45:AI45"/>
    <mergeCell ref="Q47:R49"/>
    <mergeCell ref="T47:W47"/>
    <mergeCell ref="X47:X48"/>
    <mergeCell ref="Y47:Y48"/>
    <mergeCell ref="Z47:Z48"/>
    <mergeCell ref="AA47:AA48"/>
    <mergeCell ref="AB47:AB48"/>
    <mergeCell ref="AC47:AC48"/>
    <mergeCell ref="AD47:AD48"/>
    <mergeCell ref="AI49:AI50"/>
    <mergeCell ref="A50:R50"/>
    <mergeCell ref="S50:W50"/>
    <mergeCell ref="A51:AI51"/>
    <mergeCell ref="AC49:AC50"/>
    <mergeCell ref="AD49:AD50"/>
    <mergeCell ref="AE49:AE50"/>
    <mergeCell ref="AF49:AF50"/>
    <mergeCell ref="AG49:AG50"/>
    <mergeCell ref="AH49:AH50"/>
    <mergeCell ref="U49:V49"/>
    <mergeCell ref="X49:X50"/>
    <mergeCell ref="Y49:Y50"/>
    <mergeCell ref="Z49:Z50"/>
    <mergeCell ref="AA49:AA50"/>
    <mergeCell ref="AB49:AB50"/>
  </mergeCells>
  <hyperlinks>
    <hyperlink ref="S50" r:id="rId1" display="mailto:shekharhemlata@gmail.com"/>
  </hyperlinks>
  <printOptions horizontalCentered="1"/>
  <pageMargins left="0" right="0" top="0.75" bottom="0.25" header="0.3" footer="0.3"/>
  <pageSetup paperSize="9" scale="57" orientation="landscape" r:id="rId2"/>
  <headerFooter alignWithMargins="0">
    <oddFooter>&amp;Lwww.rajsevak.com</oddFooter>
  </headerFooter>
  <drawing r:id="rId3"/>
</worksheet>
</file>

<file path=xl/worksheets/sheet152.xml><?xml version="1.0" encoding="utf-8"?>
<worksheet xmlns="http://schemas.openxmlformats.org/spreadsheetml/2006/main" xmlns:r="http://schemas.openxmlformats.org/officeDocument/2006/relationships">
  <sheetPr>
    <tabColor rgb="FF00B050"/>
  </sheetPr>
  <dimension ref="A3:K27"/>
  <sheetViews>
    <sheetView workbookViewId="0">
      <selection activeCell="B16" sqref="B16:D16"/>
    </sheetView>
  </sheetViews>
  <sheetFormatPr defaultColWidth="9.140625" defaultRowHeight="12.75"/>
  <cols>
    <col min="1" max="16384" width="9.140625" style="139"/>
  </cols>
  <sheetData>
    <row r="3" spans="1:11" ht="20.25">
      <c r="A3" s="2733" t="s">
        <v>2068</v>
      </c>
      <c r="B3" s="2733"/>
      <c r="C3" s="1809" t="str">
        <f>MASTER!C1</f>
        <v>ftyk f'k{kk vf/kdkjh</v>
      </c>
      <c r="D3" s="1114"/>
      <c r="E3" s="1114"/>
      <c r="F3" s="1114"/>
      <c r="G3" s="1114"/>
      <c r="H3" s="1114"/>
      <c r="I3" s="1114"/>
      <c r="J3" s="1114"/>
      <c r="K3" s="1114"/>
    </row>
    <row r="4" spans="1:11" ht="30.75">
      <c r="A4" s="2819" t="s">
        <v>2092</v>
      </c>
      <c r="B4" s="2819"/>
      <c r="C4" s="2819"/>
      <c r="D4" s="2819"/>
      <c r="E4" s="2819"/>
      <c r="F4" s="2819"/>
      <c r="G4" s="2819"/>
      <c r="H4" s="2819"/>
      <c r="I4" s="2819"/>
      <c r="J4" s="2819"/>
      <c r="K4" s="2819"/>
    </row>
    <row r="5" spans="1:11" ht="20.25">
      <c r="A5" s="3858" t="s">
        <v>2093</v>
      </c>
      <c r="B5" s="3858"/>
      <c r="C5" s="714">
        <v>1</v>
      </c>
      <c r="H5" s="8" t="s">
        <v>119</v>
      </c>
      <c r="I5" s="3859">
        <v>44244</v>
      </c>
      <c r="J5" s="3860"/>
      <c r="K5" s="3860"/>
    </row>
    <row r="6" spans="1:11" ht="20.25">
      <c r="A6" s="3861" t="s">
        <v>2094</v>
      </c>
      <c r="B6" s="3861"/>
      <c r="C6" s="2840" t="s">
        <v>3073</v>
      </c>
      <c r="D6" s="2840"/>
      <c r="E6" s="2840"/>
      <c r="F6" s="2840"/>
      <c r="G6" s="2840"/>
      <c r="H6" s="2840"/>
      <c r="I6" s="2840"/>
      <c r="J6" s="2840"/>
      <c r="K6" s="2840"/>
    </row>
    <row r="7" spans="1:11" ht="20.25">
      <c r="A7" s="3861" t="s">
        <v>2095</v>
      </c>
      <c r="B7" s="3861"/>
      <c r="C7" s="2840" t="s">
        <v>36</v>
      </c>
      <c r="D7" s="2840"/>
      <c r="E7" s="2840"/>
      <c r="F7" s="2840"/>
      <c r="G7" s="2840"/>
      <c r="H7" s="2840"/>
      <c r="I7" s="2840"/>
      <c r="J7" s="2840"/>
      <c r="K7" s="2840"/>
    </row>
    <row r="8" spans="1:11" ht="18.75">
      <c r="A8" s="67" t="s">
        <v>2028</v>
      </c>
    </row>
    <row r="9" spans="1:11" ht="20.25">
      <c r="A9" s="2840" t="s">
        <v>3074</v>
      </c>
      <c r="B9" s="2840"/>
      <c r="C9" s="2840"/>
      <c r="D9" s="2840"/>
      <c r="E9" s="1187" t="s">
        <v>3075</v>
      </c>
      <c r="G9" s="2840" t="s">
        <v>36</v>
      </c>
      <c r="H9" s="2840"/>
      <c r="I9" s="2840"/>
      <c r="J9" s="2840"/>
      <c r="K9" s="2840"/>
    </row>
    <row r="10" spans="1:11" ht="20.25">
      <c r="A10" s="8" t="s">
        <v>2097</v>
      </c>
      <c r="B10" s="3860">
        <v>600</v>
      </c>
      <c r="C10" s="3860"/>
      <c r="D10" s="8" t="s">
        <v>2098</v>
      </c>
      <c r="F10" s="2840" t="s">
        <v>3076</v>
      </c>
      <c r="G10" s="2840"/>
      <c r="H10" s="2840"/>
      <c r="I10" s="2840"/>
      <c r="J10" s="2840"/>
      <c r="K10" s="2840"/>
    </row>
    <row r="11" spans="1:11" ht="20.25">
      <c r="A11" s="8" t="s">
        <v>2099</v>
      </c>
      <c r="B11" s="3456"/>
      <c r="C11" s="3456"/>
      <c r="D11" s="3456"/>
      <c r="E11" s="3456"/>
      <c r="F11" s="3456"/>
      <c r="G11" s="3456"/>
      <c r="H11" s="3456"/>
      <c r="I11" s="3456"/>
      <c r="J11" s="3456"/>
      <c r="K11" s="3456"/>
    </row>
    <row r="12" spans="1:11" ht="20.25">
      <c r="A12" s="2840" t="s">
        <v>3077</v>
      </c>
      <c r="B12" s="2840"/>
      <c r="C12" s="2840"/>
      <c r="D12" s="2840"/>
      <c r="E12" s="2840"/>
      <c r="F12" s="2840"/>
      <c r="G12" s="2840"/>
      <c r="H12" s="2840"/>
      <c r="I12" s="2840"/>
      <c r="J12" s="2840"/>
      <c r="K12" s="2840"/>
    </row>
    <row r="13" spans="1:11" ht="20.25">
      <c r="A13" s="2840"/>
      <c r="B13" s="2840"/>
      <c r="C13" s="2840"/>
      <c r="D13" s="2840"/>
      <c r="E13" s="2840"/>
      <c r="F13" s="2840"/>
      <c r="G13" s="8" t="s">
        <v>2100</v>
      </c>
    </row>
    <row r="14" spans="1:11" ht="20.25">
      <c r="A14" s="8"/>
    </row>
    <row r="15" spans="1:11" ht="20.25">
      <c r="A15" s="8" t="s">
        <v>2029</v>
      </c>
      <c r="B15" s="2840" t="str">
        <f>A9</f>
        <v xml:space="preserve">dkadjksyh </v>
      </c>
      <c r="C15" s="2840"/>
      <c r="D15" s="2840"/>
    </row>
    <row r="16" spans="1:11" ht="20.25">
      <c r="A16" s="8" t="s">
        <v>1523</v>
      </c>
      <c r="B16" s="3859">
        <f>I5</f>
        <v>44244</v>
      </c>
      <c r="C16" s="3860"/>
      <c r="D16" s="3860"/>
    </row>
    <row r="17" spans="1:11" ht="18" customHeight="1"/>
    <row r="18" spans="1:11" ht="20.25">
      <c r="A18" s="8"/>
      <c r="G18" s="8" t="s">
        <v>2101</v>
      </c>
    </row>
    <row r="19" spans="1:11" ht="20.25">
      <c r="A19" s="8"/>
      <c r="G19" s="8"/>
    </row>
    <row r="20" spans="1:11" ht="20.25">
      <c r="A20" s="8"/>
    </row>
    <row r="21" spans="1:11" ht="20.25">
      <c r="A21" s="8" t="s">
        <v>2106</v>
      </c>
    </row>
    <row r="22" spans="1:11" ht="20.25">
      <c r="A22" s="3863">
        <v>177777</v>
      </c>
      <c r="B22" s="3863"/>
      <c r="C22" s="8" t="s">
        <v>119</v>
      </c>
      <c r="D22" s="3862">
        <v>44244</v>
      </c>
      <c r="E22" s="3862"/>
      <c r="F22" s="8" t="s">
        <v>2102</v>
      </c>
      <c r="J22" s="3301"/>
      <c r="K22" s="3301"/>
    </row>
    <row r="23" spans="1:11" ht="20.25">
      <c r="A23" s="8" t="s">
        <v>2103</v>
      </c>
      <c r="C23" s="8"/>
      <c r="D23" s="714">
        <v>177</v>
      </c>
      <c r="E23" s="8" t="s">
        <v>2104</v>
      </c>
      <c r="F23" s="8"/>
      <c r="G23" s="3862">
        <f>D22</f>
        <v>44244</v>
      </c>
      <c r="H23" s="3862"/>
      <c r="I23" s="8" t="s">
        <v>2105</v>
      </c>
    </row>
    <row r="26" spans="1:11" ht="20.25">
      <c r="A26" s="8"/>
    </row>
    <row r="27" spans="1:11" ht="20.25">
      <c r="A27" s="8"/>
      <c r="G27" s="8" t="s">
        <v>2030</v>
      </c>
    </row>
  </sheetData>
  <sheetProtection sheet="1" selectLockedCells="1"/>
  <mergeCells count="21">
    <mergeCell ref="G23:H23"/>
    <mergeCell ref="B11:K11"/>
    <mergeCell ref="A12:K12"/>
    <mergeCell ref="A13:F13"/>
    <mergeCell ref="B15:D15"/>
    <mergeCell ref="B16:D16"/>
    <mergeCell ref="A22:B22"/>
    <mergeCell ref="D22:E22"/>
    <mergeCell ref="J22:K22"/>
    <mergeCell ref="A7:B7"/>
    <mergeCell ref="C7:K7"/>
    <mergeCell ref="G9:K9"/>
    <mergeCell ref="B10:C10"/>
    <mergeCell ref="F10:K10"/>
    <mergeCell ref="A9:D9"/>
    <mergeCell ref="A3:B3"/>
    <mergeCell ref="A4:K4"/>
    <mergeCell ref="A5:B5"/>
    <mergeCell ref="I5:K5"/>
    <mergeCell ref="A6:B6"/>
    <mergeCell ref="C6:K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53.xml><?xml version="1.0" encoding="utf-8"?>
<worksheet xmlns="http://schemas.openxmlformats.org/spreadsheetml/2006/main" xmlns:r="http://schemas.openxmlformats.org/officeDocument/2006/relationships">
  <sheetPr>
    <tabColor rgb="FF00B050"/>
  </sheetPr>
  <dimension ref="A1:AE26"/>
  <sheetViews>
    <sheetView zoomScale="95" zoomScaleNormal="95" workbookViewId="0">
      <selection activeCell="R10" sqref="R10"/>
    </sheetView>
  </sheetViews>
  <sheetFormatPr defaultRowHeight="12.75"/>
  <cols>
    <col min="1" max="1" width="9.140625" style="139"/>
    <col min="2" max="2" width="4.140625" style="139" customWidth="1"/>
    <col min="3" max="14" width="9.140625" style="139"/>
    <col min="15" max="15" width="10" style="139" customWidth="1"/>
    <col min="16" max="17" width="9.140625" style="139"/>
    <col min="18" max="18" width="127.140625" style="139" customWidth="1"/>
    <col min="19" max="16384" width="9.140625" style="139"/>
  </cols>
  <sheetData>
    <row r="1" spans="1:31" ht="26.25" customHeight="1">
      <c r="B1" s="1248"/>
      <c r="C1" s="2203" t="str">
        <f>MASTER!C1</f>
        <v>ftyk f'k{kk vf/kdkjh</v>
      </c>
      <c r="D1" s="2203"/>
      <c r="E1" s="2203"/>
      <c r="F1" s="2203"/>
      <c r="G1" s="2203"/>
      <c r="H1" s="2203"/>
      <c r="I1" s="2203"/>
      <c r="J1" s="2203"/>
      <c r="K1" s="2203"/>
      <c r="L1" s="2203"/>
      <c r="M1" s="2203"/>
      <c r="N1" s="2203"/>
      <c r="O1" s="2203"/>
      <c r="R1" s="1246" t="s">
        <v>3104</v>
      </c>
    </row>
    <row r="2" spans="1:31" ht="27.75">
      <c r="B2" s="1247"/>
      <c r="C2" s="2204" t="str">
        <f>R2</f>
        <v>osru fcy ekg Qjojh 2021 gsrq vko';d izek.k i=  fnukad 26-02-2021</v>
      </c>
      <c r="D2" s="2204"/>
      <c r="E2" s="2204"/>
      <c r="F2" s="2204"/>
      <c r="G2" s="2204"/>
      <c r="H2" s="2204"/>
      <c r="I2" s="2204"/>
      <c r="J2" s="2204"/>
      <c r="K2" s="2204"/>
      <c r="L2" s="2204"/>
      <c r="M2" s="2204"/>
      <c r="N2" s="2204"/>
      <c r="O2" s="2204"/>
      <c r="R2" s="1245" t="s">
        <v>3175</v>
      </c>
    </row>
    <row r="3" spans="1:31" ht="24" customHeight="1">
      <c r="B3" s="1249"/>
      <c r="C3" s="2205" t="s">
        <v>3027</v>
      </c>
      <c r="D3" s="2205"/>
      <c r="E3" s="2205"/>
      <c r="F3" s="2205"/>
      <c r="G3" s="2205"/>
      <c r="H3" s="2205"/>
      <c r="I3" s="2205"/>
      <c r="J3" s="2205"/>
      <c r="K3" s="2205"/>
      <c r="L3" s="2205"/>
      <c r="M3" s="2205"/>
      <c r="N3" s="2205"/>
      <c r="O3" s="2205"/>
      <c r="R3" s="518" t="s">
        <v>1814</v>
      </c>
    </row>
    <row r="4" spans="1:31" ht="19.5" customHeight="1">
      <c r="A4" s="1238">
        <v>1</v>
      </c>
      <c r="B4" s="1241">
        <f>IF(C4="","",1)</f>
        <v>1</v>
      </c>
      <c r="C4" s="2201" t="str">
        <f>IFERROR(VLOOKUP(A4,$Q$4:$AD14,2,0),"")</f>
        <v xml:space="preserve">;g izekf.kr fd;k tkrk gS fd bl fcy dh jkf'k iwoZ esa ugha mBkbZ xbZ gSA </v>
      </c>
      <c r="D4" s="2201"/>
      <c r="E4" s="2201"/>
      <c r="F4" s="2201"/>
      <c r="G4" s="2201"/>
      <c r="H4" s="2201"/>
      <c r="I4" s="2201"/>
      <c r="J4" s="2201"/>
      <c r="K4" s="2201"/>
      <c r="L4" s="2201"/>
      <c r="M4" s="2201"/>
      <c r="N4" s="2201"/>
      <c r="O4" s="2201"/>
      <c r="Q4" s="1235">
        <v>1</v>
      </c>
      <c r="R4" s="1242" t="s">
        <v>3103</v>
      </c>
      <c r="S4" s="477"/>
      <c r="T4" s="477"/>
      <c r="U4" s="477"/>
      <c r="V4" s="477"/>
      <c r="W4" s="477"/>
      <c r="X4" s="477"/>
      <c r="Y4" s="477"/>
      <c r="Z4" s="477"/>
      <c r="AA4" s="477"/>
      <c r="AB4" s="477"/>
      <c r="AC4" s="477"/>
      <c r="AD4" s="477"/>
    </row>
    <row r="5" spans="1:31" ht="24" customHeight="1">
      <c r="A5" s="1238">
        <v>3</v>
      </c>
      <c r="B5" s="1241">
        <f>IF(C5="","",B4+1)</f>
        <v>2</v>
      </c>
      <c r="C5" s="2201" t="str">
        <f>IFERROR(VLOOKUP(A5,$Q$4:$AD15,2,0),"")</f>
        <v xml:space="preserve">th-ih-,Q- ,oa ,l-vkbZ- dh dVkSrh fcy esa vafdr lsokfuo`r dkfeZdksa dh fu;ekuqlkj cUn dj nh xbZ gS A </v>
      </c>
      <c r="D5" s="2201"/>
      <c r="E5" s="2201"/>
      <c r="F5" s="2201"/>
      <c r="G5" s="2201"/>
      <c r="H5" s="2201"/>
      <c r="I5" s="2201"/>
      <c r="J5" s="2201"/>
      <c r="K5" s="2201"/>
      <c r="L5" s="2201"/>
      <c r="M5" s="2201"/>
      <c r="N5" s="2201"/>
      <c r="O5" s="2201"/>
      <c r="Q5" s="1235">
        <v>2</v>
      </c>
      <c r="R5" s="1243" t="s">
        <v>3100</v>
      </c>
      <c r="S5" s="1296"/>
      <c r="T5" s="1296"/>
      <c r="U5" s="1296"/>
      <c r="V5" s="1296"/>
      <c r="W5" s="1296"/>
      <c r="X5" s="1296"/>
      <c r="Y5" s="1296"/>
      <c r="Z5" s="1296"/>
      <c r="AA5" s="1296"/>
      <c r="AB5" s="1296"/>
      <c r="AC5" s="1296"/>
      <c r="AD5" s="1296"/>
      <c r="AE5" s="1194"/>
    </row>
    <row r="6" spans="1:31" ht="22.5" customHeight="1">
      <c r="A6" s="1238">
        <v>4</v>
      </c>
      <c r="B6" s="1241">
        <f t="shared" ref="B6:B15" si="0">IF(C6="","",B5+1)</f>
        <v>3</v>
      </c>
      <c r="C6" s="2201" t="str">
        <f>IFERROR(VLOOKUP(A6,$Q$4:$AD15,2,0),"")</f>
        <v xml:space="preserve">,l-vkbZ-dh dVkSrh fcy esa vafdr 55 o"kZ ls mij ds dkfeZdksa dh fu;ekuqlkj iwoZ Lysc ds vuqlkj gh dj yh xbZ gSA </v>
      </c>
      <c r="D6" s="2201"/>
      <c r="E6" s="2201"/>
      <c r="F6" s="2201"/>
      <c r="G6" s="2201"/>
      <c r="H6" s="2201"/>
      <c r="I6" s="2201"/>
      <c r="J6" s="2201"/>
      <c r="K6" s="2201"/>
      <c r="L6" s="2201"/>
      <c r="M6" s="2201"/>
      <c r="N6" s="2201"/>
      <c r="O6" s="2201"/>
      <c r="Q6" s="1235">
        <v>3</v>
      </c>
      <c r="R6" s="1242" t="s">
        <v>3101</v>
      </c>
      <c r="S6" s="477"/>
      <c r="T6" s="477"/>
      <c r="U6" s="477"/>
      <c r="V6" s="477"/>
      <c r="W6" s="477"/>
      <c r="X6" s="477"/>
      <c r="Y6" s="477"/>
      <c r="Z6" s="477"/>
      <c r="AA6" s="477"/>
      <c r="AB6" s="477"/>
      <c r="AC6" s="477"/>
      <c r="AD6" s="477"/>
    </row>
    <row r="7" spans="1:31" ht="19.5" customHeight="1">
      <c r="A7" s="1238">
        <v>5</v>
      </c>
      <c r="B7" s="1241">
        <f t="shared" si="0"/>
        <v>4</v>
      </c>
      <c r="C7" s="2201" t="str">
        <f>IFERROR(VLOOKUP(A7,$Q$4:$AD15,2,0),"")</f>
        <v>lHkh dVksfr;k fcy esa vafdr lHkh dkfeZdks dh fu;ekuqlkj dj yh x;h gS A</v>
      </c>
      <c r="D7" s="2201"/>
      <c r="E7" s="2201"/>
      <c r="F7" s="2201"/>
      <c r="G7" s="2201"/>
      <c r="H7" s="2201"/>
      <c r="I7" s="2201"/>
      <c r="J7" s="2201"/>
      <c r="K7" s="2201"/>
      <c r="L7" s="2201"/>
      <c r="M7" s="2201"/>
      <c r="N7" s="2201"/>
      <c r="O7" s="2201"/>
      <c r="Q7" s="1235">
        <v>4</v>
      </c>
      <c r="R7" s="1242" t="s">
        <v>3102</v>
      </c>
      <c r="S7" s="477"/>
      <c r="T7" s="477"/>
      <c r="U7" s="477"/>
      <c r="V7" s="477"/>
      <c r="W7" s="477"/>
      <c r="X7" s="477"/>
      <c r="Y7" s="477"/>
      <c r="Z7" s="477"/>
      <c r="AA7" s="477"/>
      <c r="AB7" s="477"/>
      <c r="AC7" s="477"/>
      <c r="AD7" s="477"/>
      <c r="AE7" s="1233"/>
    </row>
    <row r="8" spans="1:31" ht="21" customHeight="1">
      <c r="A8" s="1238">
        <v>6</v>
      </c>
      <c r="B8" s="1241">
        <f t="shared" si="0"/>
        <v>5</v>
      </c>
      <c r="C8" s="2201" t="str">
        <f>IFERROR(VLOOKUP(A8,$Q$4:$AD15,2,0),"")</f>
        <v>dksfoM 19 dh dVkSfr djus gsrq fdlh Hkh dkfeZd us fyf[kr esa ugha fn;k gS] blfy, dVkSfr ugha dh xbZ gSA</v>
      </c>
      <c r="D8" s="2201"/>
      <c r="E8" s="2201"/>
      <c r="F8" s="2201"/>
      <c r="G8" s="2201"/>
      <c r="H8" s="2201"/>
      <c r="I8" s="2201"/>
      <c r="J8" s="2201"/>
      <c r="K8" s="2201"/>
      <c r="L8" s="2201"/>
      <c r="M8" s="2201"/>
      <c r="N8" s="2201"/>
      <c r="O8" s="2201"/>
      <c r="Q8" s="1235">
        <v>5</v>
      </c>
      <c r="R8" s="1242" t="s">
        <v>3029</v>
      </c>
      <c r="S8" s="477"/>
      <c r="T8" s="477"/>
      <c r="U8" s="477"/>
      <c r="V8" s="477"/>
      <c r="W8" s="477"/>
      <c r="X8" s="477"/>
      <c r="Y8" s="477"/>
      <c r="Z8" s="477"/>
      <c r="AA8" s="477"/>
      <c r="AB8" s="477"/>
      <c r="AC8" s="477"/>
      <c r="AD8" s="477"/>
      <c r="AE8" s="1233"/>
    </row>
    <row r="9" spans="1:31" ht="39.75" customHeight="1">
      <c r="A9" s="1238">
        <v>11</v>
      </c>
      <c r="B9" s="1241">
        <f t="shared" si="0"/>
        <v>6</v>
      </c>
      <c r="C9" s="2201" t="str">
        <f>IFERROR(VLOOKUP(A9,$Q$4:$AD15,2,0),"")</f>
        <v xml:space="preserve">fcy esa vafdr lHkh dkfeZdks ls vk;dj x.kuk izi= 2020&amp;21 ds izkIr dj vk;dj dh fu;ekuqlkj dVksfr dj yh x;h gS rFkk fcy dh dk;kZy; izfr;ksa esa vk;dj x.kuk izi= 2020&amp;21 layXu dj fn;s x;s gSA </v>
      </c>
      <c r="D9" s="2201"/>
      <c r="E9" s="2201"/>
      <c r="F9" s="2201"/>
      <c r="G9" s="2201"/>
      <c r="H9" s="2201"/>
      <c r="I9" s="2201"/>
      <c r="J9" s="2201"/>
      <c r="K9" s="2201"/>
      <c r="L9" s="2201"/>
      <c r="M9" s="2201"/>
      <c r="N9" s="2201"/>
      <c r="O9" s="2201"/>
      <c r="Q9" s="1235">
        <v>6</v>
      </c>
      <c r="R9" s="1242" t="s">
        <v>3030</v>
      </c>
      <c r="S9" s="477"/>
      <c r="T9" s="477"/>
      <c r="U9" s="477"/>
      <c r="V9" s="477"/>
      <c r="W9" s="477"/>
      <c r="X9" s="477"/>
      <c r="Y9" s="477"/>
      <c r="Z9" s="477"/>
      <c r="AA9" s="477"/>
      <c r="AB9" s="477"/>
      <c r="AC9" s="477"/>
      <c r="AD9" s="477"/>
      <c r="AE9" s="1233"/>
    </row>
    <row r="10" spans="1:31" ht="231.75" customHeight="1">
      <c r="A10" s="1238">
        <v>12</v>
      </c>
      <c r="B10" s="1241">
        <f t="shared" si="0"/>
        <v>7</v>
      </c>
      <c r="C10" s="2201" t="str">
        <f>IFERROR(VLOOKUP(A10,$Q$4:$AD15,2,0),"")</f>
        <v xml:space="preserve">                çekf.kr fd;k tkrk gS fd dk;kZy; esa inLFkkfir leLr vf/kdkjhx.k] dkfeZdx.k ls foÙk o"kZ 2020&amp; 21 ds vk;dj x.kuk i= çkIr dj fy;s gS] ,oa leLr vk;dj x.kuk i=ksa dh tkap dj vk;dj VhMh,l dh dVkSrh dj yh gSA                osru ds vykok vU; fofu;ksx nLrkost vf/kdkjh] deZpkjhx.k ls çkIr dj fy;s x;s gS ,oa laosru fcy dh dk;kZy; çfr ds lkFk lqjf{kr j[k fy;s x;s gSA                ;g Hkh çekf.kr fd;k tkrk gS fd vf/kdkjh] deZpkjh }kjk çLrqr vk;dj x.kuk ds lkFk layXu Vîw'ku Qhl] jlhnksa dh lko/kkuh iwoZd tkap dj yh xbZ gS rFkk fdlh Hkh vf/kdkjh] deZpkjh dks fons'kh laLFkku dks Hkqxrku dh xbZ Vîw'ku Qhl ;k fdlh dksfpax laLFkku dks Hkqxrku dh xbZ Vîw'ku Qhl dh vk;dj esa jkgr çnku ugha dh xbZ gSA               blh çdkj xSj ljdkjh laLFkkvksa dh nku dh xbZ jkf'k ds fy, vkgj.k ,oa forj.k vf/kdkjh Lrj ij vk;dj esa NwV çnku ugha dh xbZA foÙk o"kZ 2020&amp;21 esa laosru vk;dj dh dVkSfr fu;ekuqlkj ugha fd;s tkus dk iw.kZ mÙkjnkf;Ro vkgj.k ,oa forj.k vkf/kdkjh ds :i esa esjk gksxkA</v>
      </c>
      <c r="D10" s="2201"/>
      <c r="E10" s="2201"/>
      <c r="F10" s="2201"/>
      <c r="G10" s="2201"/>
      <c r="H10" s="2201"/>
      <c r="I10" s="2201"/>
      <c r="J10" s="2201"/>
      <c r="K10" s="2201"/>
      <c r="L10" s="2201"/>
      <c r="M10" s="2201"/>
      <c r="N10" s="2201"/>
      <c r="O10" s="2201"/>
      <c r="Q10" s="1235">
        <v>7</v>
      </c>
      <c r="R10" s="1244" t="s">
        <v>3092</v>
      </c>
      <c r="S10" s="1296"/>
      <c r="T10" s="1296"/>
      <c r="U10" s="1296"/>
      <c r="V10" s="1296"/>
      <c r="W10" s="1296"/>
      <c r="X10" s="1296"/>
      <c r="Y10" s="1296"/>
      <c r="Z10" s="1296"/>
      <c r="AA10" s="1296"/>
      <c r="AB10" s="1296"/>
      <c r="AC10" s="1296"/>
      <c r="AD10" s="1296"/>
    </row>
    <row r="11" spans="1:31" ht="21.75" customHeight="1">
      <c r="A11" s="1238"/>
      <c r="B11" s="1241" t="str">
        <f t="shared" si="0"/>
        <v/>
      </c>
      <c r="C11" s="2201" t="str">
        <f>IFERROR(VLOOKUP(A11,$Q$4:$AD15,2,0),"")</f>
        <v/>
      </c>
      <c r="D11" s="2201"/>
      <c r="E11" s="2201"/>
      <c r="F11" s="2201"/>
      <c r="G11" s="2201"/>
      <c r="H11" s="2201"/>
      <c r="I11" s="2201"/>
      <c r="J11" s="2201"/>
      <c r="K11" s="2201"/>
      <c r="L11" s="2201"/>
      <c r="M11" s="2201"/>
      <c r="N11" s="2201"/>
      <c r="O11" s="2201"/>
      <c r="Q11" s="1235">
        <v>8</v>
      </c>
      <c r="R11" s="1242" t="s">
        <v>3043</v>
      </c>
      <c r="S11" s="477"/>
      <c r="T11" s="477"/>
      <c r="U11" s="477"/>
      <c r="V11" s="477"/>
      <c r="W11" s="477"/>
      <c r="X11" s="477"/>
      <c r="Y11" s="477"/>
      <c r="Z11" s="477"/>
      <c r="AA11" s="477"/>
      <c r="AB11" s="477"/>
      <c r="AC11" s="477"/>
      <c r="AD11" s="477"/>
    </row>
    <row r="12" spans="1:31" ht="114.75" customHeight="1">
      <c r="A12" s="1238"/>
      <c r="B12" s="1241" t="str">
        <f t="shared" si="0"/>
        <v/>
      </c>
      <c r="C12" s="2201" t="str">
        <f>IFERROR(VLOOKUP(A12,$Q$4:$AD15,2,0),"")</f>
        <v/>
      </c>
      <c r="D12" s="2201"/>
      <c r="E12" s="2201"/>
      <c r="F12" s="2201"/>
      <c r="G12" s="2201"/>
      <c r="H12" s="2201"/>
      <c r="I12" s="2201"/>
      <c r="J12" s="2201"/>
      <c r="K12" s="2201"/>
      <c r="L12" s="2201"/>
      <c r="M12" s="2201"/>
      <c r="N12" s="2201"/>
      <c r="O12" s="2201"/>
      <c r="Q12" s="1235">
        <v>9</v>
      </c>
      <c r="R12" s="1244" t="s">
        <v>3093</v>
      </c>
      <c r="S12" s="1296"/>
      <c r="T12" s="1296"/>
      <c r="U12" s="1296"/>
      <c r="V12" s="1296"/>
      <c r="W12" s="1296"/>
      <c r="X12" s="1296"/>
      <c r="Y12" s="1296"/>
      <c r="Z12" s="1296"/>
      <c r="AA12" s="1296"/>
      <c r="AB12" s="1296"/>
      <c r="AC12" s="1296"/>
      <c r="AD12" s="1296"/>
    </row>
    <row r="13" spans="1:31" ht="38.25" customHeight="1">
      <c r="A13" s="1238"/>
      <c r="B13" s="1241" t="str">
        <f t="shared" si="0"/>
        <v/>
      </c>
      <c r="C13" s="2201" t="str">
        <f>IFERROR(VLOOKUP(A13,$Q$4:$AD15,2,0),"")</f>
        <v/>
      </c>
      <c r="D13" s="2201"/>
      <c r="E13" s="2201"/>
      <c r="F13" s="2201"/>
      <c r="G13" s="2201"/>
      <c r="H13" s="2201"/>
      <c r="I13" s="2201"/>
      <c r="J13" s="2201"/>
      <c r="K13" s="2201"/>
      <c r="L13" s="2201"/>
      <c r="M13" s="2201"/>
      <c r="N13" s="2201"/>
      <c r="O13" s="2201"/>
      <c r="Q13" s="1235">
        <v>10</v>
      </c>
      <c r="R13" s="1244" t="s">
        <v>3086</v>
      </c>
      <c r="S13" s="1296"/>
      <c r="T13" s="1296"/>
      <c r="U13" s="1296"/>
      <c r="V13" s="1296"/>
      <c r="W13" s="1296"/>
      <c r="X13" s="1296"/>
      <c r="Y13" s="1296"/>
      <c r="Z13" s="1296"/>
      <c r="AA13" s="1296"/>
      <c r="AB13" s="1296"/>
      <c r="AC13" s="1296"/>
      <c r="AD13" s="1296"/>
    </row>
    <row r="14" spans="1:31" ht="39.75" customHeight="1">
      <c r="A14" s="1238"/>
      <c r="B14" s="1241" t="str">
        <f t="shared" si="0"/>
        <v/>
      </c>
      <c r="C14" s="2201" t="str">
        <f>IFERROR(VLOOKUP(A14,$Q$4:$AD15,2,0),"")</f>
        <v/>
      </c>
      <c r="D14" s="2201"/>
      <c r="E14" s="2201"/>
      <c r="F14" s="2201"/>
      <c r="G14" s="2201"/>
      <c r="H14" s="2201"/>
      <c r="I14" s="2201"/>
      <c r="J14" s="2201"/>
      <c r="K14" s="2201"/>
      <c r="L14" s="2201"/>
      <c r="M14" s="2201"/>
      <c r="N14" s="2201"/>
      <c r="O14" s="2201"/>
      <c r="Q14" s="1235">
        <v>11</v>
      </c>
      <c r="R14" s="1244" t="s">
        <v>3087</v>
      </c>
      <c r="S14" s="1296"/>
      <c r="T14" s="1296"/>
      <c r="U14" s="1296"/>
      <c r="V14" s="1296"/>
      <c r="W14" s="1296"/>
      <c r="X14" s="1296"/>
      <c r="Y14" s="1296"/>
      <c r="Z14" s="1296"/>
      <c r="AA14" s="1296"/>
      <c r="AB14" s="1296"/>
      <c r="AC14" s="1296"/>
      <c r="AD14" s="1296"/>
    </row>
    <row r="15" spans="1:31" ht="235.5" customHeight="1">
      <c r="A15" s="1238"/>
      <c r="B15" s="1241" t="str">
        <f t="shared" si="0"/>
        <v/>
      </c>
      <c r="C15" s="2201" t="str">
        <f>IFERROR(VLOOKUP(A15,$Q$4:$AD16,2,0),"")</f>
        <v/>
      </c>
      <c r="D15" s="2201"/>
      <c r="E15" s="2201"/>
      <c r="F15" s="2201"/>
      <c r="G15" s="2201"/>
      <c r="H15" s="2201"/>
      <c r="I15" s="2201"/>
      <c r="J15" s="2201"/>
      <c r="K15" s="2201"/>
      <c r="L15" s="2201"/>
      <c r="M15" s="2201"/>
      <c r="N15" s="2201"/>
      <c r="O15" s="2201"/>
      <c r="Q15" s="1235">
        <v>12</v>
      </c>
      <c r="R15" s="1244" t="s">
        <v>3174</v>
      </c>
      <c r="S15" s="15"/>
      <c r="T15" s="15"/>
      <c r="U15" s="15"/>
      <c r="V15" s="15"/>
      <c r="W15" s="15"/>
      <c r="X15" s="15"/>
      <c r="Y15" s="15"/>
      <c r="Z15" s="15"/>
      <c r="AA15" s="15"/>
      <c r="AB15" s="15"/>
      <c r="AC15" s="15"/>
    </row>
    <row r="16" spans="1:31" ht="18.75">
      <c r="A16" s="1152"/>
      <c r="B16" s="1152"/>
      <c r="C16" s="15"/>
      <c r="D16" s="15"/>
      <c r="E16" s="15"/>
      <c r="F16" s="15"/>
      <c r="G16" s="15"/>
      <c r="H16" s="15"/>
      <c r="I16" s="15"/>
      <c r="J16" s="15"/>
      <c r="K16" s="15"/>
      <c r="L16" s="15"/>
      <c r="M16" s="1155"/>
      <c r="N16" s="1155"/>
    </row>
    <row r="17" spans="1:14" ht="18.75">
      <c r="A17" s="1152"/>
      <c r="B17" s="1152"/>
      <c r="D17" s="154"/>
      <c r="E17" s="154"/>
      <c r="F17" s="154"/>
      <c r="G17" s="154"/>
      <c r="H17" s="154"/>
      <c r="I17" s="154"/>
      <c r="J17" s="154"/>
      <c r="K17" s="154"/>
      <c r="L17" s="154"/>
      <c r="M17" s="154"/>
      <c r="N17" s="154"/>
    </row>
    <row r="18" spans="1:14" ht="15">
      <c r="D18" s="154"/>
      <c r="E18" s="154"/>
      <c r="F18" s="154"/>
      <c r="G18" s="154"/>
      <c r="H18" s="154"/>
      <c r="I18" s="154"/>
      <c r="J18" s="154"/>
      <c r="K18" s="154"/>
      <c r="L18" s="154"/>
      <c r="M18" s="154"/>
      <c r="N18" s="154"/>
    </row>
    <row r="19" spans="1:14" ht="15">
      <c r="D19" s="154"/>
      <c r="E19" s="154"/>
      <c r="F19" s="154"/>
      <c r="G19" s="154"/>
      <c r="H19" s="154"/>
      <c r="I19" s="154"/>
      <c r="J19" s="154"/>
      <c r="K19" s="154"/>
      <c r="L19" s="154"/>
      <c r="M19" s="154"/>
      <c r="N19" s="154"/>
    </row>
    <row r="20" spans="1:14" ht="18.75">
      <c r="A20" s="1152"/>
      <c r="B20" s="1152"/>
      <c r="D20" s="154"/>
      <c r="E20" s="154"/>
      <c r="F20" s="154"/>
      <c r="G20" s="154"/>
      <c r="H20" s="154"/>
      <c r="I20" s="154"/>
      <c r="J20" s="154"/>
      <c r="K20" s="154"/>
      <c r="L20" s="154"/>
      <c r="M20" s="154"/>
      <c r="N20" s="154"/>
    </row>
    <row r="21" spans="1:14" ht="18.75">
      <c r="A21" s="1152"/>
      <c r="B21" s="1152"/>
      <c r="D21" s="154"/>
      <c r="E21" s="154"/>
      <c r="F21" s="154"/>
      <c r="G21" s="154"/>
      <c r="H21" s="154"/>
      <c r="I21" s="154"/>
      <c r="J21" s="154"/>
      <c r="K21" s="154"/>
      <c r="L21" s="154"/>
      <c r="M21" s="154"/>
      <c r="N21" s="154"/>
    </row>
    <row r="22" spans="1:14" ht="18.75">
      <c r="A22" s="1152"/>
      <c r="B22" s="1152"/>
      <c r="D22" s="154"/>
      <c r="E22" s="154"/>
      <c r="F22" s="154"/>
      <c r="G22" s="154"/>
      <c r="H22" s="154"/>
      <c r="I22" s="154"/>
      <c r="J22" s="154"/>
      <c r="K22" s="154"/>
      <c r="L22" s="154"/>
      <c r="M22" s="154"/>
      <c r="N22" s="154"/>
    </row>
    <row r="23" spans="1:14" ht="18.75">
      <c r="A23" s="1152"/>
      <c r="B23" s="1152"/>
      <c r="D23" s="154"/>
      <c r="E23" s="154"/>
      <c r="F23" s="154"/>
      <c r="G23" s="154"/>
      <c r="H23" s="154"/>
      <c r="I23" s="154"/>
      <c r="J23" s="154"/>
      <c r="K23" s="154"/>
      <c r="L23" s="154"/>
      <c r="M23" s="154"/>
      <c r="N23" s="154"/>
    </row>
    <row r="24" spans="1:14" ht="18.75">
      <c r="A24" s="1152"/>
      <c r="B24" s="1152"/>
      <c r="C24" s="15"/>
      <c r="D24" s="154"/>
      <c r="E24" s="154"/>
      <c r="F24" s="154"/>
      <c r="G24" s="154"/>
      <c r="H24" s="154"/>
      <c r="I24" s="154"/>
      <c r="J24" s="154"/>
      <c r="K24" s="154"/>
      <c r="L24" s="154"/>
      <c r="M24" s="154"/>
      <c r="N24" s="154"/>
    </row>
    <row r="25" spans="1:14" ht="15">
      <c r="C25" s="154"/>
      <c r="D25" s="154"/>
      <c r="E25" s="154"/>
      <c r="F25" s="154"/>
      <c r="G25" s="154"/>
      <c r="H25" s="154"/>
      <c r="I25" s="154"/>
      <c r="J25" s="154"/>
      <c r="K25" s="154"/>
      <c r="L25" s="154"/>
      <c r="M25" s="154"/>
      <c r="N25" s="154"/>
    </row>
    <row r="26" spans="1:14" ht="18.75">
      <c r="C26" s="15"/>
      <c r="D26" s="154"/>
      <c r="E26" s="154"/>
      <c r="F26" s="154"/>
      <c r="G26" s="154"/>
      <c r="H26" s="154"/>
      <c r="I26" s="154"/>
      <c r="J26" s="154"/>
      <c r="K26" s="154"/>
      <c r="L26" s="154"/>
      <c r="M26" s="154"/>
      <c r="N26" s="154"/>
    </row>
  </sheetData>
  <sheetProtection password="A581" sheet="1" objects="1" scenarios="1" selectLockedCells="1"/>
  <mergeCells count="15">
    <mergeCell ref="C6:O6"/>
    <mergeCell ref="C1:O1"/>
    <mergeCell ref="C2:O2"/>
    <mergeCell ref="C3:O3"/>
    <mergeCell ref="C4:O4"/>
    <mergeCell ref="C5:O5"/>
    <mergeCell ref="C13:O13"/>
    <mergeCell ref="C14:O14"/>
    <mergeCell ref="C15:O15"/>
    <mergeCell ref="C7:O7"/>
    <mergeCell ref="C8:O8"/>
    <mergeCell ref="C9:O9"/>
    <mergeCell ref="C10:O10"/>
    <mergeCell ref="C11:O11"/>
    <mergeCell ref="C12:O12"/>
  </mergeCells>
  <dataValidations count="1">
    <dataValidation type="list" allowBlank="1" showInputMessage="1" showErrorMessage="1" sqref="A4:A15">
      <formula1>$Q$4:$Q$15</formula1>
    </dataValidation>
  </dataValidations>
  <pageMargins left="0.7" right="0.7" top="0" bottom="0.3" header="0.3" footer="0.3"/>
  <pageSetup paperSize="9" orientation="landscape" horizontalDpi="300" verticalDpi="300" r:id="rId1"/>
  <drawing r:id="rId2"/>
</worksheet>
</file>

<file path=xl/worksheets/sheet154.xml><?xml version="1.0" encoding="utf-8"?>
<worksheet xmlns="http://schemas.openxmlformats.org/spreadsheetml/2006/main" xmlns:r="http://schemas.openxmlformats.org/officeDocument/2006/relationships">
  <sheetPr>
    <tabColor rgb="FF00B050"/>
  </sheetPr>
  <dimension ref="A1:AD111"/>
  <sheetViews>
    <sheetView zoomScale="95" zoomScaleNormal="95" workbookViewId="0">
      <selection activeCell="R7" sqref="R7"/>
    </sheetView>
  </sheetViews>
  <sheetFormatPr defaultRowHeight="12.75"/>
  <cols>
    <col min="1" max="1" width="9.140625" style="139"/>
    <col min="2" max="2" width="4.140625" style="139" customWidth="1"/>
    <col min="3" max="14" width="9.140625" style="139"/>
    <col min="15" max="15" width="10" style="139" customWidth="1"/>
    <col min="16" max="17" width="9.140625" style="139"/>
    <col min="18" max="18" width="127.140625" style="139" customWidth="1"/>
    <col min="19" max="16384" width="9.140625" style="139"/>
  </cols>
  <sheetData>
    <row r="1" spans="1:30" ht="26.25" customHeight="1">
      <c r="B1" s="1248"/>
      <c r="C1" s="2203" t="str">
        <f>MASTER!C1</f>
        <v>ftyk f'k{kk vf/kdkjh</v>
      </c>
      <c r="D1" s="2203"/>
      <c r="E1" s="2203"/>
      <c r="F1" s="2203"/>
      <c r="G1" s="2203"/>
      <c r="H1" s="2203"/>
      <c r="I1" s="2203"/>
      <c r="J1" s="2203"/>
      <c r="K1" s="2203"/>
      <c r="L1" s="2203"/>
      <c r="M1" s="2203"/>
      <c r="N1" s="2203"/>
      <c r="O1" s="2203"/>
      <c r="R1" s="1246" t="s">
        <v>3104</v>
      </c>
    </row>
    <row r="2" spans="1:30" ht="27.75">
      <c r="B2" s="1247"/>
      <c r="C2" s="2204" t="str">
        <f>R2</f>
        <v>izFke osru fcy Jh fo'oizrki flag  ekg twykbZ 2020 gsrq vko';d izek.k i=</v>
      </c>
      <c r="D2" s="2204"/>
      <c r="E2" s="2204"/>
      <c r="F2" s="2204"/>
      <c r="G2" s="2204"/>
      <c r="H2" s="2204"/>
      <c r="I2" s="2204"/>
      <c r="J2" s="2204"/>
      <c r="K2" s="2204"/>
      <c r="L2" s="2204"/>
      <c r="M2" s="2204"/>
      <c r="N2" s="2204"/>
      <c r="O2" s="2204"/>
      <c r="R2" s="1250" t="s">
        <v>3097</v>
      </c>
    </row>
    <row r="3" spans="1:30" ht="24" customHeight="1">
      <c r="B3" s="1249"/>
      <c r="C3" s="2205" t="s">
        <v>3027</v>
      </c>
      <c r="D3" s="2205"/>
      <c r="E3" s="2205"/>
      <c r="F3" s="2205"/>
      <c r="G3" s="2205"/>
      <c r="H3" s="2205"/>
      <c r="I3" s="2205"/>
      <c r="J3" s="2205"/>
      <c r="K3" s="2205"/>
      <c r="L3" s="2205"/>
      <c r="M3" s="2205"/>
      <c r="N3" s="2205"/>
      <c r="O3" s="2205"/>
      <c r="R3" s="518" t="s">
        <v>1814</v>
      </c>
    </row>
    <row r="4" spans="1:30" ht="24" customHeight="1">
      <c r="A4" s="1238">
        <v>1</v>
      </c>
      <c r="B4" s="1235">
        <f>IF(C4="","",1)</f>
        <v>1</v>
      </c>
      <c r="C4" s="2201" t="str">
        <f>IFERROR(VLOOKUP(A4,$Q$4:$AD14,2,0),"")</f>
        <v>;g izekf.kr fd;k tkrk gS fd bl fcy dh jkf'k iwoZ esa ugha mBkbZ xbZ gSA</v>
      </c>
      <c r="D4" s="2201"/>
      <c r="E4" s="2201"/>
      <c r="F4" s="2201"/>
      <c r="G4" s="2201"/>
      <c r="H4" s="2201"/>
      <c r="I4" s="2201"/>
      <c r="J4" s="2201"/>
      <c r="K4" s="2201"/>
      <c r="L4" s="2201"/>
      <c r="M4" s="2201"/>
      <c r="N4" s="2201"/>
      <c r="O4" s="2201"/>
      <c r="Q4" s="1251">
        <v>1</v>
      </c>
      <c r="R4" s="1242" t="s">
        <v>3028</v>
      </c>
      <c r="S4" s="477"/>
      <c r="T4" s="477"/>
      <c r="U4" s="477"/>
      <c r="V4" s="477"/>
      <c r="W4" s="477"/>
      <c r="X4" s="477"/>
      <c r="Y4" s="477"/>
      <c r="Z4" s="477"/>
      <c r="AA4" s="477"/>
      <c r="AB4" s="477"/>
      <c r="AC4" s="477"/>
      <c r="AD4" s="477"/>
    </row>
    <row r="5" spans="1:30" ht="78.75" customHeight="1">
      <c r="A5" s="1238">
        <v>2</v>
      </c>
      <c r="B5" s="1235">
        <f>IF(C5="","",B4+1)</f>
        <v>2</v>
      </c>
      <c r="C5" s="2201" t="str">
        <f>IFERROR(VLOOKUP(A5,$Q$4:$AD15,2,0),"")</f>
        <v xml:space="preserve">izekf.kr fd;k tkrk gS fd uohu va'knk;h ;kstuk ds dVkSrh i=ksa esa izku uEcj ] ih isu uEcj ] ,EIyks;h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v>
      </c>
      <c r="D5" s="2201"/>
      <c r="E5" s="2201"/>
      <c r="F5" s="2201"/>
      <c r="G5" s="2201"/>
      <c r="H5" s="2201"/>
      <c r="I5" s="2201"/>
      <c r="J5" s="2201"/>
      <c r="K5" s="2201"/>
      <c r="L5" s="2201"/>
      <c r="M5" s="2201"/>
      <c r="N5" s="2201"/>
      <c r="O5" s="2201"/>
      <c r="Q5" s="1251">
        <v>2</v>
      </c>
      <c r="R5" s="1244" t="s">
        <v>3100</v>
      </c>
      <c r="S5" s="1239"/>
      <c r="T5" s="1239"/>
      <c r="U5" s="1239"/>
      <c r="V5" s="1239"/>
      <c r="W5" s="1239"/>
      <c r="X5" s="1239"/>
      <c r="Y5" s="1239"/>
      <c r="Z5" s="1239"/>
      <c r="AA5" s="1239"/>
      <c r="AB5" s="1239"/>
      <c r="AC5" s="1239"/>
      <c r="AD5" s="1239"/>
    </row>
    <row r="6" spans="1:30" ht="135" customHeight="1">
      <c r="A6" s="1238">
        <v>3</v>
      </c>
      <c r="B6" s="1235">
        <f>IF(C6="","",B5+1)</f>
        <v>3</v>
      </c>
      <c r="C6" s="2201" t="str">
        <f>IFERROR(VLOOKUP(A6,$Q$4:$AD16,2,0),"")</f>
        <v>Jheku funs'kd] ek/;fed f'k{kk] jktLFkku chdkusj ds vkns'k dzekad% f'kfojk&amp;ek@laLFkk@ ,Q&amp;1@12247@ vuq-fu;q@iz'kkl@xzzsM&amp;3@2020@fnukad% 06-07-2020,oa la;qDr funs'kd] Ldwy f'k{kk] mn;iqj ds vkns'k dazekd%la;aq-fu-@Ldwy f'k{kk @laLFkk&amp;c@Qk&amp;1059@2020@222 fnukad 15-07-2020 ,oa ftyk f'k{kk vf/kdkjh eq[;ky; ek/;fed]jktleUn ds vkns'k daekad ftf'kv@eq[;k@ek/;@ jktl @laLFkk@e`jkdvjfy@Qk&amp;209@2020@751 fnukad % 22-07-2020 ds vuqlkj Jh fo'oizrki flag pkSgku fd izFke fu;qfDr iz;ksx 'kkyk lgk;d ds in ij fd, tkus ls vkns'k fd ikyuk es bUgksaus fnukd2 23-07-2020 dks iwokZgu es LFkkuh; fo/kky; es dk;Zxzg.k fd;k A fu;qfDr vkns'k ,oe vko';d i= vkfn lkFk lyaXu gSA</v>
      </c>
      <c r="D6" s="2201"/>
      <c r="E6" s="2201"/>
      <c r="F6" s="2201"/>
      <c r="G6" s="2201"/>
      <c r="H6" s="2201"/>
      <c r="I6" s="2201"/>
      <c r="J6" s="2201"/>
      <c r="K6" s="2201"/>
      <c r="L6" s="2201"/>
      <c r="M6" s="2201"/>
      <c r="N6" s="2201"/>
      <c r="O6" s="2201"/>
      <c r="Q6" s="1252">
        <v>3</v>
      </c>
      <c r="R6" s="1244" t="s">
        <v>3098</v>
      </c>
      <c r="S6" s="1239"/>
      <c r="T6" s="1239"/>
      <c r="U6" s="1239"/>
      <c r="V6" s="1239"/>
      <c r="W6" s="1239"/>
      <c r="X6" s="1239"/>
      <c r="Y6" s="1239"/>
      <c r="Z6" s="1239"/>
      <c r="AA6" s="1239"/>
      <c r="AB6" s="1239"/>
      <c r="AC6" s="1239"/>
      <c r="AD6" s="1239"/>
    </row>
    <row r="7" spans="1:30" ht="18.75">
      <c r="A7" s="1238">
        <v>4</v>
      </c>
      <c r="B7" s="1235">
        <f>IF(C7="","",B6+1)</f>
        <v>4</v>
      </c>
      <c r="C7" s="2201" t="str">
        <f>IFERROR(VLOOKUP(A7,$Q$4:$AD17,2,0),"")</f>
        <v xml:space="preserve">fnukad 23-07-2020 ls 31-07-2020 rd 9 fnu dk ekg tqykbZ 2020 dk izFke osru fcy cuk;k x;k gSA </v>
      </c>
      <c r="D7" s="2201"/>
      <c r="E7" s="2201"/>
      <c r="F7" s="2201"/>
      <c r="G7" s="2201"/>
      <c r="H7" s="2201"/>
      <c r="I7" s="2201"/>
      <c r="J7" s="2201"/>
      <c r="K7" s="2201"/>
      <c r="L7" s="2201"/>
      <c r="M7" s="2201"/>
      <c r="N7" s="2201"/>
      <c r="O7" s="2201"/>
      <c r="Q7" s="1251">
        <v>4</v>
      </c>
      <c r="R7" s="1242" t="s">
        <v>3031</v>
      </c>
      <c r="S7" s="477"/>
      <c r="T7" s="477"/>
      <c r="U7" s="477"/>
      <c r="V7" s="477"/>
      <c r="W7" s="477"/>
      <c r="X7" s="477"/>
      <c r="Y7" s="477"/>
      <c r="Z7" s="477"/>
      <c r="AA7" s="477"/>
      <c r="AB7" s="477"/>
      <c r="AC7" s="477"/>
      <c r="AD7" s="477"/>
    </row>
    <row r="8" spans="1:30" ht="41.25" customHeight="1">
      <c r="A8" s="1238">
        <v>5</v>
      </c>
      <c r="B8" s="1235">
        <f>IF(C8="","",B7+1)</f>
        <v>5</v>
      </c>
      <c r="C8" s="2201" t="str">
        <f>IFERROR(VLOOKUP(A8,$Q$4:$AD18,2,0),"")</f>
        <v xml:space="preserve">leqg O;fDrxr n`/kZVuk chek ;kstuk dh jkf'k 220 :i;s tfj;s pkyku uEcj 41782621 fnukad 13-08-2020 ds jktdks"k esa tek djok nh gS rFkk izLrko i= vksuykbZu Hkj fn;k gSA pkyku dh izfr o izLrko dh izfr fcy ds lkFk layXu gSA </v>
      </c>
      <c r="D8" s="2201"/>
      <c r="E8" s="2201"/>
      <c r="F8" s="2201"/>
      <c r="G8" s="2201"/>
      <c r="H8" s="2201"/>
      <c r="I8" s="2201"/>
      <c r="J8" s="2201"/>
      <c r="K8" s="2201"/>
      <c r="L8" s="2201"/>
      <c r="M8" s="2201"/>
      <c r="N8" s="2201"/>
      <c r="O8" s="2201"/>
      <c r="Q8" s="1251">
        <v>5</v>
      </c>
      <c r="R8" s="1244" t="s">
        <v>3085</v>
      </c>
      <c r="S8" s="1239"/>
      <c r="T8" s="1239"/>
      <c r="U8" s="1239"/>
      <c r="V8" s="1239"/>
      <c r="W8" s="1239"/>
      <c r="X8" s="1239"/>
      <c r="Y8" s="1239"/>
      <c r="Z8" s="1239"/>
      <c r="AA8" s="1239"/>
      <c r="AB8" s="1239"/>
      <c r="AC8" s="1239"/>
      <c r="AD8" s="1239"/>
    </row>
    <row r="9" spans="1:30" ht="18.75">
      <c r="A9" s="1235"/>
      <c r="B9" s="1235"/>
      <c r="C9" s="1240"/>
      <c r="D9" s="1240"/>
      <c r="E9" s="1240"/>
      <c r="F9" s="1240"/>
      <c r="G9" s="1240"/>
      <c r="H9" s="1240"/>
      <c r="I9" s="1240"/>
      <c r="J9" s="1240"/>
      <c r="K9" s="1240"/>
      <c r="L9" s="1240"/>
      <c r="M9" s="1240"/>
      <c r="N9" s="1240"/>
      <c r="O9" s="1240"/>
      <c r="S9" s="154"/>
      <c r="T9" s="154"/>
      <c r="U9" s="154"/>
      <c r="V9" s="154"/>
      <c r="W9" s="154"/>
      <c r="X9" s="154"/>
      <c r="Y9" s="154"/>
      <c r="Z9" s="154"/>
      <c r="AA9" s="154"/>
      <c r="AB9" s="154"/>
      <c r="AC9" s="154"/>
    </row>
    <row r="10" spans="1:30" ht="18.75">
      <c r="A10" s="1235"/>
      <c r="B10" s="1235"/>
      <c r="C10" s="1240"/>
      <c r="D10" s="1240"/>
      <c r="E10" s="1240"/>
      <c r="F10" s="1240"/>
      <c r="G10" s="1240"/>
      <c r="H10" s="1240"/>
      <c r="I10" s="1240"/>
      <c r="J10" s="1240"/>
      <c r="K10" s="1240"/>
      <c r="L10" s="1240"/>
      <c r="M10" s="1240"/>
      <c r="N10" s="1240"/>
      <c r="O10" s="1240"/>
      <c r="S10" s="154"/>
      <c r="T10" s="154"/>
      <c r="U10" s="154"/>
      <c r="V10" s="154"/>
      <c r="W10" s="154"/>
      <c r="X10" s="154"/>
      <c r="Y10" s="154"/>
      <c r="Z10" s="154"/>
      <c r="AA10" s="154"/>
      <c r="AB10" s="154"/>
      <c r="AC10" s="154"/>
    </row>
    <row r="11" spans="1:30" ht="18.75">
      <c r="A11" s="1235"/>
      <c r="B11" s="1235"/>
      <c r="C11" s="1240"/>
      <c r="D11" s="1240"/>
      <c r="E11" s="1240"/>
      <c r="F11" s="1240"/>
      <c r="G11" s="1240"/>
      <c r="H11" s="1240"/>
      <c r="I11" s="1240"/>
      <c r="J11" s="1240"/>
      <c r="K11" s="1240"/>
      <c r="L11" s="1240"/>
      <c r="M11" s="1240"/>
      <c r="N11" s="1240"/>
      <c r="O11" s="1240"/>
      <c r="S11" s="154"/>
      <c r="T11" s="154"/>
      <c r="U11" s="154"/>
      <c r="V11" s="154"/>
      <c r="W11" s="154"/>
      <c r="X11" s="154"/>
      <c r="Y11" s="154"/>
      <c r="Z11" s="154"/>
      <c r="AA11" s="154"/>
      <c r="AB11" s="154"/>
      <c r="AC11" s="154"/>
    </row>
    <row r="12" spans="1:30" ht="18.75">
      <c r="A12" s="1235"/>
      <c r="B12" s="1235"/>
      <c r="C12" s="1240"/>
      <c r="D12" s="1240"/>
      <c r="E12" s="1240"/>
      <c r="F12" s="1240"/>
      <c r="G12" s="1240"/>
      <c r="H12" s="1240"/>
      <c r="I12" s="1240"/>
      <c r="J12" s="1240"/>
      <c r="K12" s="1240"/>
      <c r="L12" s="1240"/>
      <c r="M12" s="1240"/>
      <c r="N12" s="1240"/>
      <c r="O12" s="1240"/>
      <c r="S12" s="154"/>
      <c r="T12" s="154"/>
      <c r="U12" s="154"/>
      <c r="V12" s="154"/>
      <c r="W12" s="154"/>
      <c r="X12" s="154"/>
      <c r="Y12" s="154"/>
      <c r="Z12" s="154"/>
      <c r="AA12" s="154"/>
      <c r="AB12" s="154"/>
      <c r="AC12" s="154"/>
    </row>
    <row r="13" spans="1:30" ht="18.75">
      <c r="A13" s="1235"/>
      <c r="B13" s="1235"/>
      <c r="C13" s="1240"/>
      <c r="D13" s="1240"/>
      <c r="E13" s="1240"/>
      <c r="F13" s="1240"/>
      <c r="G13" s="1240"/>
      <c r="H13" s="1240"/>
      <c r="I13" s="1240"/>
      <c r="J13" s="1240"/>
      <c r="K13" s="1240"/>
      <c r="L13" s="1240"/>
      <c r="M13" s="1240"/>
      <c r="N13" s="1240"/>
      <c r="O13" s="1240"/>
      <c r="S13" s="154"/>
      <c r="T13" s="154"/>
      <c r="U13" s="154"/>
      <c r="V13" s="154"/>
      <c r="W13" s="154"/>
      <c r="X13" s="154"/>
      <c r="Y13" s="154"/>
      <c r="Z13" s="154"/>
      <c r="AA13" s="154"/>
      <c r="AB13" s="154"/>
      <c r="AC13" s="154"/>
    </row>
    <row r="14" spans="1:30" ht="18.75">
      <c r="A14" s="1235"/>
      <c r="B14" s="1235"/>
      <c r="C14" s="1240"/>
      <c r="D14" s="1240"/>
      <c r="E14" s="1240"/>
      <c r="F14" s="1240"/>
      <c r="G14" s="1240"/>
      <c r="H14" s="1240"/>
      <c r="I14" s="1240"/>
      <c r="J14" s="1240"/>
      <c r="K14" s="1240"/>
      <c r="L14" s="1240"/>
      <c r="M14" s="1240"/>
      <c r="N14" s="1240"/>
      <c r="O14" s="1240"/>
      <c r="S14" s="154"/>
      <c r="T14" s="154"/>
      <c r="U14" s="154"/>
      <c r="V14" s="154"/>
      <c r="W14" s="154"/>
      <c r="X14" s="154"/>
      <c r="Y14" s="154"/>
      <c r="Z14" s="154"/>
      <c r="AA14" s="154"/>
      <c r="AB14" s="154"/>
      <c r="AC14" s="154"/>
    </row>
    <row r="15" spans="1:30" ht="18.75">
      <c r="A15" s="1235"/>
      <c r="B15" s="1235"/>
      <c r="C15" s="1240"/>
      <c r="D15" s="1240"/>
      <c r="E15" s="1240"/>
      <c r="F15" s="1240"/>
      <c r="G15" s="1240"/>
      <c r="H15" s="1240"/>
      <c r="I15" s="1240"/>
      <c r="J15" s="1240"/>
      <c r="K15" s="1240"/>
      <c r="L15" s="1240"/>
      <c r="M15" s="1240"/>
      <c r="N15" s="1240"/>
      <c r="O15" s="1240"/>
      <c r="S15" s="154"/>
      <c r="T15" s="154"/>
      <c r="U15" s="154"/>
      <c r="V15" s="154"/>
      <c r="W15" s="154"/>
      <c r="X15" s="154"/>
      <c r="Y15" s="154"/>
      <c r="Z15" s="154"/>
      <c r="AA15" s="154"/>
      <c r="AB15" s="154"/>
      <c r="AC15" s="154"/>
    </row>
    <row r="16" spans="1:30" ht="18.75">
      <c r="A16" s="1235"/>
      <c r="B16" s="1235"/>
      <c r="C16" s="1240"/>
      <c r="D16" s="1240"/>
      <c r="E16" s="1240"/>
      <c r="F16" s="1240"/>
      <c r="G16" s="1240"/>
      <c r="H16" s="1240"/>
      <c r="I16" s="1240"/>
      <c r="J16" s="1240"/>
      <c r="K16" s="1240"/>
      <c r="L16" s="1240"/>
      <c r="M16" s="1240"/>
      <c r="N16" s="1240"/>
      <c r="O16" s="1240"/>
      <c r="S16" s="154"/>
      <c r="T16" s="154"/>
      <c r="U16" s="154"/>
      <c r="V16" s="154"/>
      <c r="W16" s="154"/>
      <c r="X16" s="154"/>
      <c r="Y16" s="154"/>
      <c r="Z16" s="154"/>
      <c r="AA16" s="154"/>
      <c r="AB16" s="154"/>
      <c r="AC16" s="154"/>
    </row>
    <row r="17" spans="1:29" ht="18.75">
      <c r="A17" s="1235"/>
      <c r="B17" s="1235"/>
      <c r="C17" s="1240"/>
      <c r="D17" s="1240"/>
      <c r="E17" s="1240"/>
      <c r="F17" s="1240"/>
      <c r="G17" s="1240"/>
      <c r="H17" s="1240"/>
      <c r="I17" s="1240"/>
      <c r="J17" s="1240"/>
      <c r="K17" s="1240"/>
      <c r="L17" s="1240"/>
      <c r="M17" s="1240"/>
      <c r="N17" s="1240"/>
      <c r="O17" s="1240"/>
      <c r="S17" s="154"/>
      <c r="T17" s="154"/>
      <c r="U17" s="154"/>
      <c r="V17" s="154"/>
      <c r="W17" s="154"/>
      <c r="X17" s="154"/>
      <c r="Y17" s="154"/>
      <c r="Z17" s="154"/>
      <c r="AA17" s="154"/>
      <c r="AB17" s="154"/>
      <c r="AC17" s="154"/>
    </row>
    <row r="18" spans="1:29" ht="29.25" customHeight="1">
      <c r="A18" s="2841" t="str">
        <f>C1</f>
        <v>ftyk f'k{kk vf/kdkjh</v>
      </c>
      <c r="B18" s="2841"/>
      <c r="C18" s="2841"/>
      <c r="D18" s="2841"/>
      <c r="E18" s="2841"/>
      <c r="F18" s="2841"/>
      <c r="G18" s="2841"/>
      <c r="H18" s="2841"/>
      <c r="I18" s="2841"/>
      <c r="J18" s="2841"/>
      <c r="K18" s="2841"/>
      <c r="L18" s="2841"/>
      <c r="M18" s="2841"/>
      <c r="N18" s="2841"/>
      <c r="O18" s="2841"/>
      <c r="S18" s="154"/>
      <c r="T18" s="154"/>
      <c r="U18" s="154"/>
      <c r="V18" s="154"/>
      <c r="W18" s="154"/>
      <c r="X18" s="154"/>
      <c r="Y18" s="154"/>
      <c r="Z18" s="154"/>
      <c r="AA18" s="154"/>
      <c r="AB18" s="154"/>
      <c r="AC18" s="154"/>
    </row>
    <row r="19" spans="1:29" ht="37.5" customHeight="1">
      <c r="A19" s="2842" t="s">
        <v>3038</v>
      </c>
      <c r="B19" s="2842"/>
      <c r="C19" s="2842"/>
      <c r="D19" s="2842"/>
      <c r="E19" s="2842"/>
      <c r="F19" s="2842"/>
      <c r="G19" s="2842"/>
      <c r="H19" s="2842"/>
      <c r="I19" s="2842"/>
      <c r="J19" s="2842"/>
      <c r="K19" s="2842"/>
      <c r="L19" s="2842"/>
      <c r="M19" s="2842"/>
      <c r="N19" s="2842"/>
      <c r="O19" s="2842"/>
      <c r="S19" s="154"/>
      <c r="T19" s="154"/>
      <c r="U19" s="154"/>
      <c r="V19" s="154"/>
      <c r="W19" s="154"/>
      <c r="X19" s="154"/>
      <c r="Y19" s="154"/>
      <c r="Z19" s="154"/>
      <c r="AA19" s="154"/>
      <c r="AB19" s="154"/>
      <c r="AC19" s="154"/>
    </row>
    <row r="20" spans="1:29" ht="22.5" customHeight="1">
      <c r="A20" s="1238">
        <v>1</v>
      </c>
      <c r="B20" s="1235"/>
      <c r="C20" s="2776" t="s">
        <v>3028</v>
      </c>
      <c r="D20" s="2776"/>
      <c r="E20" s="2776"/>
      <c r="F20" s="2776"/>
      <c r="G20" s="2776"/>
      <c r="H20" s="2776"/>
      <c r="I20" s="2776"/>
      <c r="J20" s="2776"/>
      <c r="K20" s="2776"/>
      <c r="L20" s="2776"/>
      <c r="M20" s="2776"/>
      <c r="N20" s="2776"/>
      <c r="O20" s="2776"/>
      <c r="S20" s="154"/>
      <c r="T20" s="154"/>
      <c r="U20" s="154"/>
      <c r="V20" s="154"/>
      <c r="W20" s="154"/>
      <c r="X20" s="154"/>
      <c r="Y20" s="154"/>
      <c r="Z20" s="154"/>
      <c r="AA20" s="154"/>
      <c r="AB20" s="154"/>
      <c r="AC20" s="154"/>
    </row>
    <row r="21" spans="1:29" ht="117.75" customHeight="1">
      <c r="A21" s="1238">
        <v>2</v>
      </c>
      <c r="B21" s="1235"/>
      <c r="C21" s="2201" t="s">
        <v>3088</v>
      </c>
      <c r="D21" s="2201"/>
      <c r="E21" s="2201"/>
      <c r="F21" s="2201"/>
      <c r="G21" s="2201"/>
      <c r="H21" s="2201"/>
      <c r="I21" s="2201"/>
      <c r="J21" s="2201"/>
      <c r="K21" s="2201"/>
      <c r="L21" s="2201"/>
      <c r="M21" s="2201"/>
      <c r="N21" s="2201"/>
      <c r="O21" s="2201"/>
      <c r="Q21" s="1152"/>
      <c r="R21" s="15"/>
      <c r="S21" s="154"/>
      <c r="T21" s="154"/>
      <c r="U21" s="154"/>
      <c r="V21" s="154"/>
      <c r="W21" s="154"/>
      <c r="X21" s="154"/>
      <c r="Y21" s="154"/>
      <c r="Z21" s="154"/>
      <c r="AA21" s="154"/>
      <c r="AB21" s="154"/>
      <c r="AC21" s="154"/>
    </row>
    <row r="22" spans="1:29" ht="40.5" customHeight="1">
      <c r="A22" s="1238">
        <v>3</v>
      </c>
      <c r="B22" s="1235"/>
      <c r="C22" s="2201" t="s">
        <v>3089</v>
      </c>
      <c r="D22" s="2201"/>
      <c r="E22" s="2201"/>
      <c r="F22" s="2201"/>
      <c r="G22" s="2201"/>
      <c r="H22" s="2201"/>
      <c r="I22" s="2201"/>
      <c r="J22" s="2201"/>
      <c r="K22" s="2201"/>
      <c r="L22" s="2201"/>
      <c r="M22" s="2201"/>
      <c r="N22" s="2201"/>
      <c r="O22" s="2201"/>
      <c r="Q22" s="1152"/>
      <c r="R22" s="15"/>
      <c r="S22" s="154"/>
      <c r="T22" s="154"/>
      <c r="U22" s="154"/>
      <c r="V22" s="154"/>
      <c r="W22" s="154"/>
      <c r="X22" s="154"/>
      <c r="Y22" s="154"/>
      <c r="Z22" s="154"/>
      <c r="AA22" s="154"/>
      <c r="AB22" s="154"/>
      <c r="AC22" s="154"/>
    </row>
    <row r="23" spans="1:29" ht="21.75" customHeight="1">
      <c r="A23" s="1238">
        <v>4</v>
      </c>
      <c r="B23" s="1235"/>
      <c r="C23" s="2776" t="s">
        <v>3039</v>
      </c>
      <c r="D23" s="2776"/>
      <c r="E23" s="2776"/>
      <c r="F23" s="2776"/>
      <c r="G23" s="2776"/>
      <c r="H23" s="2776"/>
      <c r="I23" s="2776"/>
      <c r="J23" s="2776"/>
      <c r="K23" s="2776"/>
      <c r="L23" s="2776"/>
      <c r="M23" s="2776"/>
      <c r="N23" s="2776"/>
      <c r="O23" s="2776"/>
      <c r="S23" s="154"/>
      <c r="T23" s="154"/>
      <c r="U23" s="154"/>
      <c r="V23" s="154"/>
      <c r="W23" s="154"/>
      <c r="X23" s="154"/>
      <c r="Y23" s="154"/>
      <c r="Z23" s="154"/>
      <c r="AA23" s="154"/>
      <c r="AB23" s="154"/>
      <c r="AC23" s="154"/>
    </row>
    <row r="24" spans="1:29" ht="18.75">
      <c r="A24" s="19"/>
      <c r="B24" s="19"/>
      <c r="C24" s="1240"/>
      <c r="D24" s="1240"/>
      <c r="E24" s="1240"/>
      <c r="F24" s="1240"/>
      <c r="G24" s="1240"/>
      <c r="H24" s="1240"/>
      <c r="I24" s="1240"/>
      <c r="J24" s="1240"/>
      <c r="K24" s="1240"/>
      <c r="L24" s="1240"/>
      <c r="M24" s="1240"/>
      <c r="N24" s="1240"/>
      <c r="O24" s="1240"/>
      <c r="S24" s="154"/>
      <c r="T24" s="154"/>
      <c r="U24" s="154"/>
      <c r="V24" s="154"/>
      <c r="W24" s="154"/>
      <c r="X24" s="154"/>
      <c r="Y24" s="154"/>
      <c r="Z24" s="154"/>
      <c r="AA24" s="154"/>
      <c r="AB24" s="154"/>
      <c r="AC24" s="154"/>
    </row>
    <row r="25" spans="1:29" ht="18.75">
      <c r="A25" s="19"/>
      <c r="B25" s="19"/>
      <c r="C25" s="1240"/>
      <c r="D25" s="1240"/>
      <c r="E25" s="1240"/>
      <c r="F25" s="1240"/>
      <c r="G25" s="1240"/>
      <c r="H25" s="1240"/>
      <c r="I25" s="1240"/>
      <c r="J25" s="1240"/>
      <c r="K25" s="1240"/>
      <c r="L25" s="1240"/>
      <c r="M25" s="1240"/>
      <c r="N25" s="1240"/>
      <c r="O25" s="1240"/>
      <c r="S25" s="154"/>
      <c r="T25" s="154"/>
      <c r="U25" s="154"/>
      <c r="V25" s="154"/>
      <c r="W25" s="154"/>
      <c r="X25" s="154"/>
      <c r="Y25" s="154"/>
      <c r="Z25" s="154"/>
      <c r="AA25" s="154"/>
      <c r="AB25" s="154"/>
      <c r="AC25" s="154"/>
    </row>
    <row r="26" spans="1:29" ht="18.75">
      <c r="A26" s="19"/>
      <c r="B26" s="19"/>
      <c r="C26" s="1240"/>
      <c r="D26" s="1240"/>
      <c r="E26" s="1240"/>
      <c r="F26" s="1240"/>
      <c r="G26" s="1240"/>
      <c r="H26" s="1240"/>
      <c r="I26" s="1240"/>
      <c r="J26" s="1240"/>
      <c r="K26" s="1240"/>
      <c r="L26" s="1240"/>
      <c r="M26" s="1240"/>
      <c r="N26" s="1240"/>
      <c r="O26" s="1240"/>
      <c r="S26" s="154"/>
      <c r="T26" s="154"/>
      <c r="U26" s="154"/>
      <c r="V26" s="154"/>
      <c r="W26" s="154"/>
      <c r="X26" s="154"/>
      <c r="Y26" s="154"/>
      <c r="Z26" s="154"/>
      <c r="AA26" s="154"/>
      <c r="AB26" s="154"/>
      <c r="AC26" s="154"/>
    </row>
    <row r="27" spans="1:29" ht="18.75">
      <c r="A27" s="19"/>
      <c r="B27" s="19"/>
      <c r="C27" s="1240"/>
      <c r="D27" s="1240"/>
      <c r="E27" s="1240"/>
      <c r="F27" s="1240"/>
      <c r="G27" s="1240"/>
      <c r="H27" s="1240"/>
      <c r="I27" s="1240"/>
      <c r="J27" s="1240"/>
      <c r="K27" s="1240"/>
      <c r="L27" s="1240"/>
      <c r="M27" s="1240"/>
      <c r="N27" s="1240"/>
      <c r="O27" s="1240"/>
      <c r="S27" s="154"/>
      <c r="T27" s="154"/>
      <c r="U27" s="154"/>
      <c r="V27" s="154"/>
      <c r="W27" s="154"/>
      <c r="X27" s="154"/>
      <c r="Y27" s="154"/>
      <c r="Z27" s="154"/>
      <c r="AA27" s="154"/>
      <c r="AB27" s="154"/>
      <c r="AC27" s="154"/>
    </row>
    <row r="28" spans="1:29" ht="18.75">
      <c r="A28" s="19"/>
      <c r="B28" s="19"/>
      <c r="C28" s="1240"/>
      <c r="D28" s="1240"/>
      <c r="E28" s="1240"/>
      <c r="F28" s="1240"/>
      <c r="G28" s="1240"/>
      <c r="H28" s="1240"/>
      <c r="I28" s="1240"/>
      <c r="J28" s="1240"/>
      <c r="K28" s="1240"/>
      <c r="L28" s="1240"/>
      <c r="M28" s="1240"/>
      <c r="N28" s="1240"/>
      <c r="O28" s="1240"/>
      <c r="S28" s="154"/>
      <c r="T28" s="154"/>
      <c r="U28" s="154"/>
      <c r="V28" s="154"/>
      <c r="W28" s="154"/>
      <c r="X28" s="154"/>
      <c r="Y28" s="154"/>
      <c r="Z28" s="154"/>
      <c r="AA28" s="154"/>
      <c r="AB28" s="154"/>
      <c r="AC28" s="154"/>
    </row>
    <row r="29" spans="1:29" ht="18.75">
      <c r="A29" s="19"/>
      <c r="B29" s="19"/>
      <c r="C29" s="1240"/>
      <c r="D29" s="1240"/>
      <c r="E29" s="1240"/>
      <c r="F29" s="1240"/>
      <c r="G29" s="1240"/>
      <c r="H29" s="1240"/>
      <c r="I29" s="1240"/>
      <c r="J29" s="1240"/>
      <c r="K29" s="1240"/>
      <c r="L29" s="1240"/>
      <c r="M29" s="1240"/>
      <c r="N29" s="1240"/>
      <c r="O29" s="1240"/>
      <c r="S29" s="154"/>
      <c r="T29" s="154"/>
      <c r="U29" s="154"/>
      <c r="V29" s="154"/>
      <c r="W29" s="154"/>
      <c r="X29" s="154"/>
      <c r="Y29" s="154"/>
      <c r="Z29" s="154"/>
      <c r="AA29" s="154"/>
      <c r="AB29" s="154"/>
      <c r="AC29" s="154"/>
    </row>
    <row r="30" spans="1:29" ht="18.75">
      <c r="A30" s="19"/>
      <c r="B30" s="19"/>
      <c r="C30" s="1240"/>
      <c r="D30" s="1240"/>
      <c r="E30" s="1240"/>
      <c r="F30" s="1240"/>
      <c r="G30" s="1240"/>
      <c r="H30" s="1240"/>
      <c r="I30" s="1240"/>
      <c r="J30" s="1240"/>
      <c r="K30" s="1240"/>
      <c r="L30" s="1240"/>
      <c r="M30" s="1240"/>
      <c r="N30" s="1240"/>
      <c r="O30" s="1240"/>
      <c r="S30" s="154"/>
      <c r="T30" s="154"/>
      <c r="U30" s="154"/>
      <c r="V30" s="154"/>
      <c r="W30" s="154"/>
      <c r="X30" s="154"/>
      <c r="Y30" s="154"/>
      <c r="Z30" s="154"/>
      <c r="AA30" s="154"/>
      <c r="AB30" s="154"/>
      <c r="AC30" s="154"/>
    </row>
    <row r="31" spans="1:29" ht="18.75">
      <c r="A31" s="19"/>
      <c r="B31" s="19"/>
      <c r="C31" s="1240"/>
      <c r="D31" s="1240"/>
      <c r="E31" s="1240"/>
      <c r="F31" s="1240"/>
      <c r="G31" s="1240"/>
      <c r="H31" s="1240"/>
      <c r="I31" s="1240"/>
      <c r="J31" s="1240"/>
      <c r="K31" s="1240"/>
      <c r="L31" s="1240"/>
      <c r="M31" s="1240"/>
      <c r="N31" s="1240"/>
      <c r="O31" s="1240"/>
      <c r="S31" s="154"/>
      <c r="T31" s="154"/>
      <c r="U31" s="154"/>
      <c r="V31" s="154"/>
      <c r="W31" s="154"/>
      <c r="X31" s="154"/>
      <c r="Y31" s="154"/>
      <c r="Z31" s="154"/>
      <c r="AA31" s="154"/>
      <c r="AB31" s="154"/>
      <c r="AC31" s="154"/>
    </row>
    <row r="32" spans="1:29" ht="18.75">
      <c r="A32" s="19"/>
      <c r="B32" s="19"/>
      <c r="C32" s="1240"/>
      <c r="D32" s="1240"/>
      <c r="E32" s="1240"/>
      <c r="F32" s="1240"/>
      <c r="G32" s="1240"/>
      <c r="H32" s="1240"/>
      <c r="I32" s="1240"/>
      <c r="J32" s="1240"/>
      <c r="K32" s="1240"/>
      <c r="L32" s="1240"/>
      <c r="M32" s="1240"/>
      <c r="N32" s="1240"/>
      <c r="O32" s="1240"/>
      <c r="S32" s="154"/>
      <c r="T32" s="154"/>
      <c r="U32" s="154"/>
      <c r="V32" s="154"/>
      <c r="W32" s="154"/>
      <c r="X32" s="154"/>
      <c r="Y32" s="154"/>
      <c r="Z32" s="154"/>
      <c r="AA32" s="154"/>
      <c r="AB32" s="154"/>
      <c r="AC32" s="154"/>
    </row>
    <row r="33" spans="1:29" ht="18.75">
      <c r="A33" s="19"/>
      <c r="B33" s="19"/>
      <c r="C33" s="1240"/>
      <c r="D33" s="1240"/>
      <c r="E33" s="1240"/>
      <c r="F33" s="1240"/>
      <c r="G33" s="1240"/>
      <c r="H33" s="1240"/>
      <c r="I33" s="1240"/>
      <c r="J33" s="1240"/>
      <c r="K33" s="1240"/>
      <c r="L33" s="1240"/>
      <c r="M33" s="1240"/>
      <c r="N33" s="1240"/>
      <c r="O33" s="1240"/>
      <c r="S33" s="154"/>
      <c r="T33" s="154"/>
      <c r="U33" s="154"/>
      <c r="V33" s="154"/>
      <c r="W33" s="154"/>
      <c r="X33" s="154"/>
      <c r="Y33" s="154"/>
      <c r="Z33" s="154"/>
      <c r="AA33" s="154"/>
      <c r="AB33" s="154"/>
      <c r="AC33" s="154"/>
    </row>
    <row r="34" spans="1:29" ht="18.75">
      <c r="A34" s="19"/>
      <c r="B34" s="19"/>
      <c r="C34" s="1240"/>
      <c r="D34" s="1240"/>
      <c r="E34" s="1240"/>
      <c r="F34" s="1240"/>
      <c r="G34" s="1240"/>
      <c r="H34" s="1240"/>
      <c r="I34" s="1240"/>
      <c r="J34" s="1240"/>
      <c r="K34" s="1240"/>
      <c r="L34" s="1240"/>
      <c r="M34" s="1240"/>
      <c r="N34" s="1240"/>
      <c r="O34" s="1240"/>
      <c r="S34" s="154"/>
      <c r="T34" s="154"/>
      <c r="U34" s="154"/>
      <c r="V34" s="154"/>
      <c r="W34" s="154"/>
      <c r="X34" s="154"/>
      <c r="Y34" s="154"/>
      <c r="Z34" s="154"/>
      <c r="AA34" s="154"/>
      <c r="AB34" s="154"/>
      <c r="AC34" s="154"/>
    </row>
    <row r="35" spans="1:29" ht="18.75">
      <c r="A35" s="19"/>
      <c r="B35" s="19"/>
      <c r="C35" s="1240"/>
      <c r="D35" s="1240"/>
      <c r="E35" s="1240"/>
      <c r="F35" s="1240"/>
      <c r="G35" s="1240"/>
      <c r="H35" s="1240"/>
      <c r="I35" s="1240"/>
      <c r="J35" s="1240"/>
      <c r="K35" s="1240"/>
      <c r="L35" s="1240"/>
      <c r="M35" s="1240"/>
      <c r="N35" s="1240"/>
      <c r="O35" s="1240"/>
      <c r="S35" s="154"/>
      <c r="T35" s="154"/>
      <c r="U35" s="154"/>
      <c r="V35" s="154"/>
      <c r="W35" s="154"/>
      <c r="X35" s="154"/>
      <c r="Y35" s="154"/>
      <c r="Z35" s="154"/>
      <c r="AA35" s="154"/>
      <c r="AB35" s="154"/>
      <c r="AC35" s="154"/>
    </row>
    <row r="36" spans="1:29" ht="18.75">
      <c r="A36" s="19"/>
      <c r="B36" s="19"/>
      <c r="C36" s="1240"/>
      <c r="D36" s="1240"/>
      <c r="E36" s="1240"/>
      <c r="F36" s="1240"/>
      <c r="G36" s="1240"/>
      <c r="H36" s="1240"/>
      <c r="I36" s="1240"/>
      <c r="J36" s="1240"/>
      <c r="K36" s="1240"/>
      <c r="L36" s="1240"/>
      <c r="M36" s="1240"/>
      <c r="N36" s="1240"/>
      <c r="O36" s="1240"/>
      <c r="S36" s="154"/>
      <c r="T36" s="154"/>
      <c r="U36" s="154"/>
      <c r="V36" s="154"/>
      <c r="W36" s="154"/>
      <c r="X36" s="154"/>
      <c r="Y36" s="154"/>
      <c r="Z36" s="154"/>
      <c r="AA36" s="154"/>
      <c r="AB36" s="154"/>
      <c r="AC36" s="154"/>
    </row>
    <row r="37" spans="1:29" ht="18.75">
      <c r="A37" s="19"/>
      <c r="B37" s="19"/>
      <c r="C37" s="1240"/>
      <c r="D37" s="1240"/>
      <c r="E37" s="1240"/>
      <c r="F37" s="1240"/>
      <c r="G37" s="1240"/>
      <c r="H37" s="1240"/>
      <c r="I37" s="1240"/>
      <c r="J37" s="1240"/>
      <c r="K37" s="1240"/>
      <c r="L37" s="1240"/>
      <c r="M37" s="1240"/>
      <c r="N37" s="1240"/>
      <c r="O37" s="1240"/>
      <c r="S37" s="154"/>
      <c r="T37" s="154"/>
      <c r="U37" s="154"/>
      <c r="V37" s="154"/>
      <c r="W37" s="154"/>
      <c r="X37" s="154"/>
      <c r="Y37" s="154"/>
      <c r="Z37" s="154"/>
      <c r="AA37" s="154"/>
      <c r="AB37" s="154"/>
      <c r="AC37" s="154"/>
    </row>
    <row r="38" spans="1:29" ht="18.75">
      <c r="A38" s="19"/>
      <c r="B38" s="19"/>
      <c r="C38" s="1240"/>
      <c r="D38" s="1240"/>
      <c r="E38" s="1240"/>
      <c r="F38" s="1240"/>
      <c r="G38" s="1240"/>
      <c r="H38" s="1240"/>
      <c r="I38" s="1240"/>
      <c r="J38" s="1240"/>
      <c r="K38" s="1240"/>
      <c r="L38" s="1240"/>
      <c r="M38" s="1240"/>
      <c r="N38" s="1240"/>
      <c r="O38" s="1240"/>
      <c r="S38" s="154"/>
      <c r="T38" s="154"/>
      <c r="U38" s="154"/>
      <c r="V38" s="154"/>
      <c r="W38" s="154"/>
      <c r="X38" s="154"/>
      <c r="Y38" s="154"/>
      <c r="Z38" s="154"/>
      <c r="AA38" s="154"/>
      <c r="AB38" s="154"/>
      <c r="AC38" s="154"/>
    </row>
    <row r="39" spans="1:29" ht="36" customHeight="1">
      <c r="A39" s="2843" t="str">
        <f>C1</f>
        <v>ftyk f'k{kk vf/kdkjh</v>
      </c>
      <c r="B39" s="2843"/>
      <c r="C39" s="2843"/>
      <c r="D39" s="2843"/>
      <c r="E39" s="2843"/>
      <c r="F39" s="2843"/>
      <c r="G39" s="2843"/>
      <c r="H39" s="2843"/>
      <c r="I39" s="2843"/>
      <c r="J39" s="2843"/>
      <c r="K39" s="2843"/>
      <c r="L39" s="2843"/>
      <c r="M39" s="2843"/>
      <c r="N39" s="2843"/>
      <c r="O39" s="2843"/>
      <c r="S39" s="154"/>
      <c r="T39" s="154"/>
      <c r="U39" s="154"/>
      <c r="V39" s="154"/>
      <c r="W39" s="154"/>
      <c r="X39" s="154"/>
      <c r="Y39" s="154"/>
      <c r="Z39" s="154"/>
      <c r="AA39" s="154"/>
      <c r="AB39" s="154"/>
      <c r="AC39" s="154"/>
    </row>
    <row r="40" spans="1:29" ht="38.25" customHeight="1">
      <c r="A40" s="2844" t="s">
        <v>3040</v>
      </c>
      <c r="B40" s="2844"/>
      <c r="C40" s="2844"/>
      <c r="D40" s="2844"/>
      <c r="E40" s="2844"/>
      <c r="F40" s="2844"/>
      <c r="G40" s="2844"/>
      <c r="H40" s="2844"/>
      <c r="I40" s="2844"/>
      <c r="J40" s="2844"/>
      <c r="K40" s="2844"/>
      <c r="L40" s="2844"/>
      <c r="M40" s="2844"/>
      <c r="N40" s="2844"/>
      <c r="O40" s="2844"/>
      <c r="S40" s="154"/>
      <c r="T40" s="154"/>
      <c r="U40" s="154"/>
      <c r="V40" s="154"/>
      <c r="W40" s="154"/>
      <c r="X40" s="154"/>
      <c r="Y40" s="154"/>
      <c r="Z40" s="154"/>
      <c r="AA40" s="154"/>
      <c r="AB40" s="154"/>
      <c r="AC40" s="154"/>
    </row>
    <row r="41" spans="1:29" ht="18.75">
      <c r="A41" s="1238">
        <v>1</v>
      </c>
      <c r="B41" s="1235"/>
      <c r="C41" s="2776" t="s">
        <v>3028</v>
      </c>
      <c r="D41" s="2776"/>
      <c r="E41" s="2776"/>
      <c r="F41" s="2776"/>
      <c r="G41" s="2776"/>
      <c r="H41" s="2776"/>
      <c r="I41" s="2776"/>
      <c r="J41" s="2776"/>
      <c r="K41" s="2776"/>
      <c r="L41" s="2776"/>
      <c r="M41" s="2776"/>
      <c r="N41" s="2776"/>
      <c r="O41" s="2776"/>
      <c r="S41" s="154"/>
      <c r="T41" s="154"/>
      <c r="U41" s="154"/>
      <c r="V41" s="154"/>
      <c r="W41" s="154"/>
      <c r="X41" s="154"/>
      <c r="Y41" s="154"/>
      <c r="Z41" s="154"/>
      <c r="AA41" s="154"/>
      <c r="AB41" s="154"/>
      <c r="AC41" s="154"/>
    </row>
    <row r="42" spans="1:29" ht="81.75" customHeight="1">
      <c r="A42" s="1238">
        <v>2</v>
      </c>
      <c r="B42" s="1235"/>
      <c r="C42" s="2201" t="s">
        <v>3099</v>
      </c>
      <c r="D42" s="2201"/>
      <c r="E42" s="2201"/>
      <c r="F42" s="2201"/>
      <c r="G42" s="2201"/>
      <c r="H42" s="2201"/>
      <c r="I42" s="2201"/>
      <c r="J42" s="2201"/>
      <c r="K42" s="2201"/>
      <c r="L42" s="2201"/>
      <c r="M42" s="2201"/>
      <c r="N42" s="2201"/>
      <c r="O42" s="2201"/>
      <c r="R42" s="132"/>
      <c r="S42" s="154"/>
      <c r="T42" s="154"/>
      <c r="U42" s="154"/>
      <c r="V42" s="154"/>
      <c r="W42" s="154"/>
      <c r="X42" s="154"/>
      <c r="Y42" s="154"/>
      <c r="Z42" s="154"/>
      <c r="AA42" s="154"/>
      <c r="AB42" s="154"/>
      <c r="AC42" s="154"/>
    </row>
    <row r="43" spans="1:29" ht="18.75">
      <c r="A43" s="1238">
        <v>3</v>
      </c>
      <c r="B43" s="1235"/>
      <c r="C43" s="2776" t="s">
        <v>3041</v>
      </c>
      <c r="D43" s="2776"/>
      <c r="E43" s="2776"/>
      <c r="F43" s="2776"/>
      <c r="G43" s="2776"/>
      <c r="H43" s="2776"/>
      <c r="I43" s="2776"/>
      <c r="J43" s="2776"/>
      <c r="K43" s="2776"/>
      <c r="L43" s="2776"/>
      <c r="M43" s="2776"/>
      <c r="N43" s="2776"/>
      <c r="O43" s="2776"/>
      <c r="S43" s="154"/>
      <c r="T43" s="154"/>
      <c r="U43" s="154"/>
      <c r="V43" s="154"/>
      <c r="W43" s="154"/>
      <c r="X43" s="154"/>
      <c r="Y43" s="154"/>
      <c r="Z43" s="154"/>
      <c r="AA43" s="154"/>
      <c r="AB43" s="154"/>
    </row>
    <row r="44" spans="1:29" ht="18.75">
      <c r="A44" s="1238">
        <v>4</v>
      </c>
      <c r="B44" s="1235"/>
      <c r="C44" s="2776" t="s">
        <v>3094</v>
      </c>
      <c r="D44" s="2776"/>
      <c r="E44" s="2776"/>
      <c r="F44" s="2776"/>
      <c r="G44" s="2776"/>
      <c r="H44" s="2776"/>
      <c r="I44" s="2776"/>
      <c r="J44" s="2776"/>
      <c r="K44" s="2776"/>
      <c r="L44" s="2776"/>
      <c r="M44" s="2776"/>
      <c r="N44" s="2776"/>
      <c r="O44" s="2776"/>
    </row>
    <row r="45" spans="1:29" ht="18.75">
      <c r="A45" s="19"/>
      <c r="B45" s="19"/>
      <c r="C45" s="19"/>
      <c r="D45" s="19"/>
      <c r="E45" s="19"/>
      <c r="F45" s="19"/>
      <c r="G45" s="19"/>
      <c r="H45" s="19"/>
      <c r="I45" s="19"/>
      <c r="J45" s="19"/>
      <c r="K45" s="19"/>
      <c r="L45" s="19"/>
      <c r="M45" s="19"/>
      <c r="N45" s="19"/>
      <c r="O45" s="19"/>
      <c r="R45" s="15"/>
    </row>
    <row r="46" spans="1:29" ht="18.75">
      <c r="A46" s="19"/>
      <c r="B46" s="19"/>
      <c r="C46" s="19"/>
      <c r="D46" s="19"/>
      <c r="E46" s="19"/>
      <c r="F46" s="19"/>
      <c r="G46" s="19"/>
      <c r="H46" s="19"/>
      <c r="I46" s="19"/>
      <c r="J46" s="19"/>
      <c r="K46" s="19"/>
      <c r="L46" s="19"/>
      <c r="M46" s="19"/>
      <c r="N46" s="19"/>
      <c r="O46" s="19"/>
      <c r="R46" s="15"/>
    </row>
    <row r="47" spans="1:29" ht="18.75">
      <c r="A47" s="19"/>
      <c r="B47" s="19"/>
      <c r="C47" s="19"/>
      <c r="D47" s="19"/>
      <c r="E47" s="19"/>
      <c r="F47" s="19"/>
      <c r="G47" s="19"/>
      <c r="H47" s="19"/>
      <c r="I47" s="19"/>
      <c r="J47" s="19"/>
      <c r="K47" s="19"/>
      <c r="L47" s="19"/>
      <c r="M47" s="19"/>
      <c r="N47" s="19"/>
      <c r="O47" s="19"/>
      <c r="R47" s="15"/>
    </row>
    <row r="48" spans="1:29" ht="18.75">
      <c r="A48" s="19"/>
      <c r="B48" s="19"/>
      <c r="C48" s="19"/>
      <c r="D48" s="19"/>
      <c r="E48" s="19"/>
      <c r="F48" s="19"/>
      <c r="G48" s="19"/>
      <c r="H48" s="19"/>
      <c r="I48" s="19"/>
      <c r="J48" s="19"/>
      <c r="K48" s="19"/>
      <c r="L48" s="19"/>
      <c r="M48" s="19"/>
      <c r="N48" s="19"/>
      <c r="O48" s="19"/>
      <c r="R48" s="15"/>
    </row>
    <row r="49" spans="1:18" ht="18.75">
      <c r="A49" s="19"/>
      <c r="B49" s="19"/>
      <c r="C49" s="19"/>
      <c r="D49" s="19"/>
      <c r="E49" s="19"/>
      <c r="F49" s="19"/>
      <c r="G49" s="19"/>
      <c r="H49" s="19"/>
      <c r="I49" s="19"/>
      <c r="J49" s="19"/>
      <c r="K49" s="19"/>
      <c r="L49" s="19"/>
      <c r="M49" s="19"/>
      <c r="N49" s="19"/>
      <c r="O49" s="19"/>
      <c r="R49" s="15"/>
    </row>
    <row r="50" spans="1:18" ht="18.75">
      <c r="A50" s="19"/>
      <c r="B50" s="19"/>
      <c r="C50" s="19"/>
      <c r="D50" s="19"/>
      <c r="E50" s="19"/>
      <c r="F50" s="19"/>
      <c r="G50" s="19"/>
      <c r="H50" s="19"/>
      <c r="I50" s="19"/>
      <c r="J50" s="19"/>
      <c r="K50" s="19"/>
      <c r="L50" s="19"/>
      <c r="M50" s="19"/>
      <c r="N50" s="19"/>
      <c r="O50" s="19"/>
      <c r="R50" s="15"/>
    </row>
    <row r="51" spans="1:18" ht="18.75">
      <c r="A51" s="19"/>
      <c r="B51" s="19"/>
      <c r="C51" s="19"/>
      <c r="D51" s="19"/>
      <c r="E51" s="19"/>
      <c r="F51" s="19"/>
      <c r="G51" s="19"/>
      <c r="H51" s="19"/>
      <c r="I51" s="19"/>
      <c r="J51" s="19"/>
      <c r="K51" s="19"/>
      <c r="L51" s="19"/>
      <c r="M51" s="19"/>
      <c r="N51" s="19"/>
      <c r="O51" s="19"/>
      <c r="R51" s="15"/>
    </row>
    <row r="52" spans="1:18" ht="18.75">
      <c r="A52" s="19"/>
      <c r="B52" s="19"/>
      <c r="C52" s="19"/>
      <c r="D52" s="19"/>
      <c r="E52" s="19"/>
      <c r="F52" s="19"/>
      <c r="G52" s="19"/>
      <c r="H52" s="19"/>
      <c r="I52" s="19"/>
      <c r="J52" s="19"/>
      <c r="K52" s="19"/>
      <c r="L52" s="19"/>
      <c r="M52" s="19"/>
      <c r="N52" s="19"/>
      <c r="O52" s="19"/>
      <c r="R52" s="15"/>
    </row>
    <row r="53" spans="1:18" ht="18.75">
      <c r="A53" s="19"/>
      <c r="B53" s="19"/>
      <c r="C53" s="19"/>
      <c r="D53" s="19"/>
      <c r="E53" s="19"/>
      <c r="F53" s="19"/>
      <c r="G53" s="19"/>
      <c r="H53" s="19"/>
      <c r="I53" s="19"/>
      <c r="J53" s="19"/>
      <c r="K53" s="19"/>
      <c r="L53" s="19"/>
      <c r="M53" s="19"/>
      <c r="N53" s="19"/>
      <c r="O53" s="19"/>
      <c r="R53" s="15"/>
    </row>
    <row r="54" spans="1:18" ht="18.75">
      <c r="A54" s="19"/>
      <c r="B54" s="19"/>
      <c r="C54" s="19"/>
      <c r="D54" s="19"/>
      <c r="E54" s="19"/>
      <c r="F54" s="19"/>
      <c r="G54" s="19"/>
      <c r="H54" s="19"/>
      <c r="I54" s="19"/>
      <c r="J54" s="19"/>
      <c r="K54" s="19"/>
      <c r="L54" s="19"/>
      <c r="M54" s="19"/>
      <c r="N54" s="19"/>
      <c r="O54" s="19"/>
      <c r="R54" s="15"/>
    </row>
    <row r="55" spans="1:18" ht="18.75">
      <c r="A55" s="19"/>
      <c r="B55" s="19"/>
      <c r="C55" s="19"/>
      <c r="D55" s="19"/>
      <c r="E55" s="19"/>
      <c r="F55" s="19"/>
      <c r="G55" s="19"/>
      <c r="H55" s="19"/>
      <c r="I55" s="19"/>
      <c r="J55" s="19"/>
      <c r="K55" s="19"/>
      <c r="L55" s="19"/>
      <c r="M55" s="19"/>
      <c r="N55" s="19"/>
      <c r="O55" s="19"/>
      <c r="R55" s="15"/>
    </row>
    <row r="56" spans="1:18" ht="18.75">
      <c r="A56" s="19"/>
      <c r="B56" s="19"/>
      <c r="C56" s="19"/>
      <c r="D56" s="19"/>
      <c r="E56" s="19"/>
      <c r="F56" s="19"/>
      <c r="G56" s="19"/>
      <c r="H56" s="19"/>
      <c r="I56" s="19"/>
      <c r="J56" s="19"/>
      <c r="K56" s="19"/>
      <c r="L56" s="19"/>
      <c r="M56" s="19"/>
      <c r="N56" s="19"/>
      <c r="O56" s="19"/>
      <c r="R56" s="15"/>
    </row>
    <row r="57" spans="1:18" ht="18.75">
      <c r="A57" s="19"/>
      <c r="B57" s="19"/>
      <c r="C57" s="19"/>
      <c r="D57" s="19"/>
      <c r="E57" s="19"/>
      <c r="F57" s="19"/>
      <c r="G57" s="19"/>
      <c r="H57" s="19"/>
      <c r="I57" s="19"/>
      <c r="J57" s="19"/>
      <c r="K57" s="19"/>
      <c r="L57" s="19"/>
      <c r="M57" s="19"/>
      <c r="N57" s="19"/>
      <c r="O57" s="19"/>
      <c r="R57" s="15"/>
    </row>
    <row r="58" spans="1:18" ht="18.75">
      <c r="A58" s="19"/>
      <c r="B58" s="19"/>
      <c r="C58" s="19"/>
      <c r="D58" s="19"/>
      <c r="E58" s="19"/>
      <c r="F58" s="19"/>
      <c r="G58" s="19"/>
      <c r="H58" s="19"/>
      <c r="I58" s="19"/>
      <c r="J58" s="19"/>
      <c r="K58" s="19"/>
      <c r="L58" s="19"/>
      <c r="M58" s="19"/>
      <c r="N58" s="19"/>
      <c r="O58" s="19"/>
      <c r="R58" s="15"/>
    </row>
    <row r="59" spans="1:18" ht="18.75">
      <c r="A59" s="19"/>
      <c r="B59" s="19"/>
      <c r="C59" s="19"/>
      <c r="D59" s="19"/>
      <c r="E59" s="19"/>
      <c r="F59" s="19"/>
      <c r="G59" s="19"/>
      <c r="H59" s="19"/>
      <c r="I59" s="19"/>
      <c r="J59" s="19"/>
      <c r="K59" s="19"/>
      <c r="L59" s="19"/>
      <c r="M59" s="19"/>
      <c r="N59" s="19"/>
      <c r="O59" s="19"/>
      <c r="R59" s="15"/>
    </row>
    <row r="60" spans="1:18" ht="18.75">
      <c r="A60" s="19"/>
      <c r="B60" s="19"/>
      <c r="C60" s="19"/>
      <c r="D60" s="19"/>
      <c r="E60" s="19"/>
      <c r="F60" s="19"/>
      <c r="G60" s="19"/>
      <c r="H60" s="19"/>
      <c r="I60" s="19"/>
      <c r="J60" s="19"/>
      <c r="K60" s="19"/>
      <c r="L60" s="19"/>
      <c r="M60" s="19"/>
      <c r="N60" s="19"/>
      <c r="O60" s="19"/>
      <c r="R60" s="15"/>
    </row>
    <row r="61" spans="1:18" ht="18.75">
      <c r="A61" s="19"/>
      <c r="B61" s="19"/>
      <c r="C61" s="19"/>
      <c r="D61" s="19"/>
      <c r="E61" s="19"/>
      <c r="F61" s="19"/>
      <c r="G61" s="19"/>
      <c r="H61" s="19"/>
      <c r="I61" s="19"/>
      <c r="J61" s="19"/>
      <c r="K61" s="19"/>
      <c r="L61" s="19"/>
      <c r="M61" s="19"/>
      <c r="N61" s="19"/>
      <c r="O61" s="19"/>
      <c r="R61" s="15"/>
    </row>
    <row r="62" spans="1:18" ht="18.75">
      <c r="A62" s="19"/>
      <c r="B62" s="19"/>
      <c r="C62" s="19"/>
      <c r="D62" s="19"/>
      <c r="E62" s="19"/>
      <c r="F62" s="19"/>
      <c r="G62" s="19"/>
      <c r="H62" s="19"/>
      <c r="I62" s="19"/>
      <c r="J62" s="19"/>
      <c r="K62" s="19"/>
      <c r="L62" s="19"/>
      <c r="M62" s="19"/>
      <c r="N62" s="19"/>
      <c r="O62" s="19"/>
      <c r="R62" s="15"/>
    </row>
    <row r="63" spans="1:18" ht="42.75" customHeight="1">
      <c r="A63" s="2778" t="str">
        <f>C1</f>
        <v>ftyk f'k{kk vf/kdkjh</v>
      </c>
      <c r="B63" s="2778"/>
      <c r="C63" s="2778"/>
      <c r="D63" s="2778"/>
      <c r="E63" s="2778"/>
      <c r="F63" s="2778"/>
      <c r="G63" s="2778"/>
      <c r="H63" s="2778"/>
      <c r="I63" s="2778"/>
      <c r="J63" s="2778"/>
      <c r="K63" s="2778"/>
      <c r="L63" s="2778"/>
      <c r="M63" s="2778"/>
      <c r="N63" s="2778"/>
      <c r="O63" s="2778"/>
      <c r="R63" s="15"/>
    </row>
    <row r="64" spans="1:18" ht="47.25" customHeight="1">
      <c r="A64" s="2845" t="s">
        <v>3032</v>
      </c>
      <c r="B64" s="2845"/>
      <c r="C64" s="2845"/>
      <c r="D64" s="2845"/>
      <c r="E64" s="2845"/>
      <c r="F64" s="2845"/>
      <c r="G64" s="2845"/>
      <c r="H64" s="2845"/>
      <c r="I64" s="2845"/>
      <c r="J64" s="2845"/>
      <c r="K64" s="2845"/>
      <c r="L64" s="2845"/>
      <c r="M64" s="2845"/>
      <c r="N64" s="2845"/>
      <c r="O64" s="2845"/>
      <c r="R64" s="15"/>
    </row>
    <row r="65" spans="1:18" ht="18.75">
      <c r="A65" s="19"/>
      <c r="B65" s="19"/>
      <c r="C65" s="19"/>
      <c r="D65" s="19"/>
      <c r="E65" s="19"/>
      <c r="F65" s="19"/>
      <c r="G65" s="19"/>
      <c r="H65" s="19"/>
      <c r="I65" s="19"/>
      <c r="J65" s="19"/>
      <c r="K65" s="19"/>
      <c r="L65" s="19"/>
      <c r="M65" s="19"/>
      <c r="N65" s="19"/>
      <c r="O65" s="19"/>
      <c r="R65" s="15"/>
    </row>
    <row r="66" spans="1:18" ht="18.75">
      <c r="A66" s="1238">
        <v>1</v>
      </c>
      <c r="B66" s="1235"/>
      <c r="C66" s="2776" t="s">
        <v>3028</v>
      </c>
      <c r="D66" s="2776"/>
      <c r="E66" s="2776"/>
      <c r="F66" s="2776"/>
      <c r="G66" s="2776"/>
      <c r="H66" s="2776"/>
      <c r="I66" s="2776"/>
      <c r="J66" s="2776"/>
      <c r="K66" s="2776"/>
      <c r="L66" s="2776"/>
      <c r="M66" s="2776"/>
      <c r="N66" s="2776"/>
      <c r="O66" s="2776"/>
      <c r="R66" s="15"/>
    </row>
    <row r="67" spans="1:18" ht="58.5" customHeight="1">
      <c r="A67" s="1238">
        <v>2</v>
      </c>
      <c r="B67" s="1235"/>
      <c r="C67" s="2201" t="s">
        <v>3096</v>
      </c>
      <c r="D67" s="2201"/>
      <c r="E67" s="2201"/>
      <c r="F67" s="2201"/>
      <c r="G67" s="2201"/>
      <c r="H67" s="2201"/>
      <c r="I67" s="2201"/>
      <c r="J67" s="2201"/>
      <c r="K67" s="2201"/>
      <c r="L67" s="2201"/>
      <c r="M67" s="2201"/>
      <c r="N67" s="2201"/>
      <c r="O67" s="2201"/>
      <c r="R67" s="15"/>
    </row>
    <row r="68" spans="1:18" ht="18.75">
      <c r="A68" s="1238">
        <v>3</v>
      </c>
      <c r="B68" s="1235"/>
      <c r="C68" s="2776" t="s">
        <v>3033</v>
      </c>
      <c r="D68" s="2776"/>
      <c r="E68" s="2776"/>
      <c r="F68" s="2776"/>
      <c r="G68" s="2776"/>
      <c r="H68" s="2776"/>
      <c r="I68" s="2776"/>
      <c r="J68" s="2776"/>
      <c r="K68" s="2776"/>
      <c r="L68" s="2776"/>
      <c r="M68" s="2776"/>
      <c r="N68" s="2776"/>
      <c r="O68" s="2776"/>
    </row>
    <row r="69" spans="1:18" ht="18" customHeight="1">
      <c r="A69" s="1238">
        <v>4</v>
      </c>
      <c r="B69" s="1235"/>
      <c r="C69" s="2776" t="s">
        <v>3034</v>
      </c>
      <c r="D69" s="2776"/>
      <c r="E69" s="2776"/>
      <c r="F69" s="2776"/>
      <c r="G69" s="2776"/>
      <c r="H69" s="2776"/>
      <c r="I69" s="2776"/>
      <c r="J69" s="2776"/>
      <c r="K69" s="2776"/>
      <c r="L69" s="2776"/>
      <c r="M69" s="2776"/>
      <c r="N69" s="2776"/>
      <c r="O69" s="2776"/>
    </row>
    <row r="70" spans="1:18" ht="16.5" customHeight="1">
      <c r="A70" s="1235"/>
      <c r="B70" s="1235"/>
      <c r="C70" s="2776" t="s">
        <v>3035</v>
      </c>
      <c r="D70" s="2776"/>
      <c r="E70" s="2776"/>
      <c r="F70" s="2776"/>
      <c r="G70" s="2776"/>
      <c r="H70" s="2776"/>
      <c r="I70" s="2776"/>
      <c r="J70" s="2776"/>
      <c r="K70" s="2776"/>
      <c r="L70" s="2776"/>
      <c r="M70" s="2776"/>
      <c r="N70" s="2776"/>
      <c r="O70" s="2776"/>
      <c r="R70" s="15" t="s">
        <v>2791</v>
      </c>
    </row>
    <row r="71" spans="1:18" ht="18.75">
      <c r="A71" s="1235"/>
      <c r="B71" s="1235"/>
      <c r="C71" s="2776" t="s">
        <v>3036</v>
      </c>
      <c r="D71" s="2776"/>
      <c r="E71" s="2776"/>
      <c r="F71" s="2776"/>
      <c r="G71" s="2776"/>
      <c r="H71" s="2776"/>
      <c r="I71" s="2776"/>
      <c r="J71" s="2776"/>
      <c r="K71" s="2776"/>
      <c r="L71" s="2776"/>
      <c r="M71" s="2776"/>
      <c r="N71" s="2776"/>
      <c r="O71" s="2776"/>
    </row>
    <row r="72" spans="1:18" ht="38.25" customHeight="1">
      <c r="A72" s="1238">
        <v>5</v>
      </c>
      <c r="B72" s="1235"/>
      <c r="C72" s="2201" t="s">
        <v>3095</v>
      </c>
      <c r="D72" s="2201"/>
      <c r="E72" s="2201"/>
      <c r="F72" s="2201"/>
      <c r="G72" s="2201"/>
      <c r="H72" s="2201"/>
      <c r="I72" s="2201"/>
      <c r="J72" s="2201"/>
      <c r="K72" s="2201"/>
      <c r="L72" s="2201"/>
      <c r="M72" s="2201"/>
      <c r="N72" s="2201"/>
      <c r="O72" s="2201"/>
    </row>
    <row r="73" spans="1:18" ht="18.75">
      <c r="A73" s="1238">
        <v>6</v>
      </c>
      <c r="B73" s="1235"/>
      <c r="C73" s="2776" t="s">
        <v>3037</v>
      </c>
      <c r="D73" s="2776"/>
      <c r="E73" s="2776"/>
      <c r="F73" s="2776"/>
      <c r="G73" s="2776"/>
      <c r="H73" s="2776"/>
      <c r="I73" s="2776"/>
      <c r="J73" s="2776"/>
      <c r="K73" s="2776"/>
      <c r="L73" s="2776"/>
      <c r="M73" s="2776"/>
      <c r="N73" s="2776"/>
      <c r="O73" s="2776"/>
    </row>
    <row r="74" spans="1:18" ht="18.75">
      <c r="A74" s="1235"/>
      <c r="B74" s="1235"/>
      <c r="C74" s="19"/>
      <c r="D74" s="1236"/>
      <c r="E74" s="1236"/>
      <c r="F74" s="1236"/>
      <c r="G74" s="1236"/>
      <c r="H74" s="1236"/>
      <c r="I74" s="1236"/>
      <c r="J74" s="1236"/>
      <c r="K74" s="1236"/>
      <c r="L74" s="1236"/>
      <c r="M74" s="1236"/>
      <c r="N74" s="1236"/>
      <c r="O74" s="19"/>
    </row>
    <row r="75" spans="1:18" ht="18.75">
      <c r="A75" s="1235"/>
      <c r="B75" s="1235"/>
      <c r="C75" s="19"/>
      <c r="D75" s="1236"/>
      <c r="E75" s="1236"/>
      <c r="F75" s="1236"/>
      <c r="G75" s="1236"/>
      <c r="H75" s="1236"/>
      <c r="I75" s="1236"/>
      <c r="J75" s="1236"/>
      <c r="K75" s="1236"/>
      <c r="L75" s="1236"/>
      <c r="M75" s="1236"/>
      <c r="N75" s="1236"/>
      <c r="O75" s="19"/>
    </row>
    <row r="76" spans="1:18" ht="18.75">
      <c r="A76" s="19"/>
      <c r="B76" s="19"/>
      <c r="C76" s="19"/>
      <c r="D76" s="1236"/>
      <c r="E76" s="1236"/>
      <c r="F76" s="1236"/>
      <c r="G76" s="1236"/>
      <c r="H76" s="1236"/>
      <c r="I76" s="1236"/>
      <c r="J76" s="1236"/>
      <c r="K76" s="1236"/>
      <c r="L76" s="1236"/>
      <c r="M76" s="1236"/>
      <c r="N76" s="1236"/>
      <c r="O76" s="19"/>
      <c r="R76" s="15"/>
    </row>
    <row r="77" spans="1:18" ht="18.75">
      <c r="A77" s="19"/>
      <c r="B77" s="19"/>
      <c r="C77" s="19"/>
      <c r="D77" s="1236"/>
      <c r="E77" s="1236"/>
      <c r="F77" s="1236"/>
      <c r="G77" s="1236"/>
      <c r="H77" s="1236"/>
      <c r="I77" s="1236"/>
      <c r="J77" s="1236"/>
      <c r="K77" s="1236"/>
      <c r="L77" s="1236"/>
      <c r="M77" s="1236"/>
      <c r="N77" s="1236"/>
      <c r="O77" s="19"/>
      <c r="R77" s="15"/>
    </row>
    <row r="78" spans="1:18" ht="18.75">
      <c r="A78" s="19"/>
      <c r="B78" s="19"/>
      <c r="C78" s="19"/>
      <c r="D78" s="1236"/>
      <c r="E78" s="1236"/>
      <c r="F78" s="1236"/>
      <c r="G78" s="1236"/>
      <c r="H78" s="1236"/>
      <c r="I78" s="1236"/>
      <c r="J78" s="1236"/>
      <c r="K78" s="1236"/>
      <c r="L78" s="1236"/>
      <c r="M78" s="1236"/>
      <c r="N78" s="1236"/>
      <c r="O78" s="19"/>
      <c r="R78" s="15"/>
    </row>
    <row r="79" spans="1:18" ht="18.75">
      <c r="A79" s="19"/>
      <c r="B79" s="19"/>
      <c r="C79" s="19"/>
      <c r="D79" s="1236"/>
      <c r="E79" s="1236"/>
      <c r="F79" s="1236"/>
      <c r="G79" s="1236"/>
      <c r="H79" s="1236"/>
      <c r="I79" s="1236"/>
      <c r="J79" s="1236"/>
      <c r="K79" s="1236"/>
      <c r="L79" s="1236"/>
      <c r="M79" s="1236"/>
      <c r="N79" s="1236"/>
      <c r="O79" s="19"/>
      <c r="R79" s="15"/>
    </row>
    <row r="80" spans="1:18" ht="18.75">
      <c r="A80" s="19"/>
      <c r="B80" s="19"/>
      <c r="C80" s="19"/>
      <c r="D80" s="1236"/>
      <c r="E80" s="1236"/>
      <c r="F80" s="1236"/>
      <c r="G80" s="1236"/>
      <c r="H80" s="1236"/>
      <c r="I80" s="1236"/>
      <c r="J80" s="1236"/>
      <c r="K80" s="1236"/>
      <c r="L80" s="1236"/>
      <c r="M80" s="1236"/>
      <c r="N80" s="1236"/>
      <c r="O80" s="19"/>
      <c r="R80" s="15"/>
    </row>
    <row r="81" spans="1:18" ht="18.75">
      <c r="A81" s="19"/>
      <c r="B81" s="19"/>
      <c r="C81" s="19"/>
      <c r="D81" s="1236"/>
      <c r="E81" s="1236"/>
      <c r="F81" s="1236"/>
      <c r="G81" s="1236"/>
      <c r="H81" s="1236"/>
      <c r="I81" s="1236"/>
      <c r="J81" s="1236"/>
      <c r="K81" s="1236"/>
      <c r="L81" s="1236"/>
      <c r="M81" s="1236"/>
      <c r="N81" s="1236"/>
      <c r="O81" s="19"/>
      <c r="R81" s="15"/>
    </row>
    <row r="82" spans="1:18" ht="18.75">
      <c r="A82" s="19"/>
      <c r="B82" s="19"/>
      <c r="C82" s="19"/>
      <c r="D82" s="1236"/>
      <c r="E82" s="1236"/>
      <c r="F82" s="1236"/>
      <c r="G82" s="1236"/>
      <c r="H82" s="1236"/>
      <c r="I82" s="1236"/>
      <c r="J82" s="1236"/>
      <c r="K82" s="1236"/>
      <c r="L82" s="1236"/>
      <c r="M82" s="1236"/>
      <c r="N82" s="1236"/>
      <c r="O82" s="19"/>
      <c r="R82" s="15"/>
    </row>
    <row r="83" spans="1:18" ht="18.75">
      <c r="A83" s="19"/>
      <c r="B83" s="19"/>
      <c r="C83" s="19"/>
      <c r="D83" s="1236"/>
      <c r="E83" s="1236"/>
      <c r="F83" s="1236"/>
      <c r="G83" s="1236"/>
      <c r="H83" s="1236"/>
      <c r="I83" s="1236"/>
      <c r="J83" s="1236"/>
      <c r="K83" s="1236"/>
      <c r="L83" s="1236"/>
      <c r="M83" s="1236"/>
      <c r="N83" s="1236"/>
      <c r="O83" s="19"/>
      <c r="R83" s="15"/>
    </row>
    <row r="84" spans="1:18" ht="18.75">
      <c r="A84" s="19"/>
      <c r="B84" s="19"/>
      <c r="C84" s="19"/>
      <c r="D84" s="1236"/>
      <c r="E84" s="1236"/>
      <c r="F84" s="1236"/>
      <c r="G84" s="1236"/>
      <c r="H84" s="1236"/>
      <c r="I84" s="1236"/>
      <c r="J84" s="1236"/>
      <c r="K84" s="1236"/>
      <c r="L84" s="1236"/>
      <c r="M84" s="1236"/>
      <c r="N84" s="1236"/>
      <c r="O84" s="19"/>
      <c r="R84" s="15"/>
    </row>
    <row r="85" spans="1:18" ht="18.75">
      <c r="A85" s="19"/>
      <c r="B85" s="19"/>
      <c r="C85" s="19"/>
      <c r="D85" s="1236"/>
      <c r="E85" s="1236"/>
      <c r="F85" s="1236"/>
      <c r="G85" s="1236"/>
      <c r="H85" s="1236"/>
      <c r="I85" s="1236"/>
      <c r="J85" s="1236"/>
      <c r="K85" s="1236"/>
      <c r="L85" s="1236"/>
      <c r="M85" s="1236"/>
      <c r="N85" s="1236"/>
      <c r="O85" s="19"/>
      <c r="R85" s="15"/>
    </row>
    <row r="86" spans="1:18" ht="18.75">
      <c r="A86" s="19"/>
      <c r="B86" s="19"/>
      <c r="C86" s="19"/>
      <c r="D86" s="1236"/>
      <c r="E86" s="1236"/>
      <c r="F86" s="1236"/>
      <c r="G86" s="1236"/>
      <c r="H86" s="1236"/>
      <c r="I86" s="1236"/>
      <c r="J86" s="1236"/>
      <c r="K86" s="1236"/>
      <c r="L86" s="1236"/>
      <c r="M86" s="1236"/>
      <c r="N86" s="1236"/>
      <c r="O86" s="19"/>
      <c r="R86" s="15"/>
    </row>
    <row r="87" spans="1:18" ht="33" customHeight="1">
      <c r="A87" s="2778" t="str">
        <f>C1</f>
        <v>ftyk f'k{kk vf/kdkjh</v>
      </c>
      <c r="B87" s="2778"/>
      <c r="C87" s="2778"/>
      <c r="D87" s="2778"/>
      <c r="E87" s="2778"/>
      <c r="F87" s="2778"/>
      <c r="G87" s="2778"/>
      <c r="H87" s="2778"/>
      <c r="I87" s="2778"/>
      <c r="J87" s="2778"/>
      <c r="K87" s="2778"/>
      <c r="L87" s="2778"/>
      <c r="M87" s="2778"/>
      <c r="N87" s="2778"/>
      <c r="O87" s="2778"/>
    </row>
    <row r="88" spans="1:18" ht="37.5" customHeight="1">
      <c r="A88" s="2775" t="s">
        <v>3042</v>
      </c>
      <c r="B88" s="2775"/>
      <c r="C88" s="2775"/>
      <c r="D88" s="2775"/>
      <c r="E88" s="2775"/>
      <c r="F88" s="2775"/>
      <c r="G88" s="2775"/>
      <c r="H88" s="2775"/>
      <c r="I88" s="2775"/>
      <c r="J88" s="2775"/>
      <c r="K88" s="2775"/>
      <c r="L88" s="2775"/>
      <c r="M88" s="2775"/>
      <c r="N88" s="2775"/>
      <c r="O88" s="2775"/>
    </row>
    <row r="89" spans="1:18" ht="18.75">
      <c r="A89" s="1235"/>
      <c r="B89" s="1235"/>
      <c r="C89" s="19"/>
      <c r="D89" s="1236"/>
      <c r="E89" s="1236"/>
      <c r="F89" s="1236"/>
      <c r="G89" s="1236"/>
      <c r="H89" s="1236"/>
      <c r="I89" s="1236"/>
      <c r="J89" s="1236"/>
      <c r="K89" s="1236"/>
      <c r="L89" s="1236"/>
      <c r="M89" s="1236"/>
      <c r="N89" s="1236"/>
      <c r="O89" s="19"/>
      <c r="R89" s="15"/>
    </row>
    <row r="90" spans="1:18" ht="18.75">
      <c r="A90" s="1238">
        <v>1</v>
      </c>
      <c r="B90" s="1235"/>
      <c r="C90" s="2776" t="s">
        <v>3028</v>
      </c>
      <c r="D90" s="2776"/>
      <c r="E90" s="2776"/>
      <c r="F90" s="2776"/>
      <c r="G90" s="2776"/>
      <c r="H90" s="2776"/>
      <c r="I90" s="2776"/>
      <c r="J90" s="2776"/>
      <c r="K90" s="2776"/>
      <c r="L90" s="2776"/>
      <c r="M90" s="2776"/>
      <c r="N90" s="2776"/>
      <c r="O90" s="2776"/>
    </row>
    <row r="91" spans="1:18" ht="18.75">
      <c r="A91" s="1238">
        <v>2</v>
      </c>
      <c r="B91" s="1235"/>
      <c r="C91" s="2776" t="s">
        <v>3094</v>
      </c>
      <c r="D91" s="2776"/>
      <c r="E91" s="2776"/>
      <c r="F91" s="2776"/>
      <c r="G91" s="2776"/>
      <c r="H91" s="2776"/>
      <c r="I91" s="2776"/>
      <c r="J91" s="2776"/>
      <c r="K91" s="2776"/>
      <c r="L91" s="2776"/>
      <c r="M91" s="2776"/>
      <c r="N91" s="2776"/>
      <c r="O91" s="2776"/>
      <c r="R91" s="15"/>
    </row>
    <row r="92" spans="1:18" ht="41.25" customHeight="1">
      <c r="A92" s="1238">
        <v>3</v>
      </c>
      <c r="B92" s="1235"/>
      <c r="C92" s="2201" t="s">
        <v>3091</v>
      </c>
      <c r="D92" s="2201"/>
      <c r="E92" s="2201"/>
      <c r="F92" s="2201"/>
      <c r="G92" s="2201"/>
      <c r="H92" s="2201"/>
      <c r="I92" s="2201"/>
      <c r="J92" s="2201"/>
      <c r="K92" s="2201"/>
      <c r="L92" s="2201"/>
      <c r="M92" s="2201"/>
      <c r="N92" s="2201"/>
      <c r="O92" s="2201"/>
    </row>
    <row r="93" spans="1:18" ht="79.5" customHeight="1">
      <c r="A93" s="1238">
        <v>4</v>
      </c>
      <c r="B93" s="1235"/>
      <c r="C93" s="2777" t="s">
        <v>3090</v>
      </c>
      <c r="D93" s="2777"/>
      <c r="E93" s="2777"/>
      <c r="F93" s="2777"/>
      <c r="G93" s="2777"/>
      <c r="H93" s="2777"/>
      <c r="I93" s="2777"/>
      <c r="J93" s="2777"/>
      <c r="K93" s="2777"/>
      <c r="L93" s="2777"/>
      <c r="M93" s="2777"/>
      <c r="N93" s="2777"/>
      <c r="O93" s="2777"/>
    </row>
    <row r="94" spans="1:18" ht="30.75">
      <c r="A94" s="1235"/>
      <c r="B94" s="1235"/>
      <c r="C94" s="477"/>
      <c r="D94" s="1237"/>
      <c r="E94" s="1237"/>
      <c r="F94" s="1237"/>
      <c r="G94" s="1237"/>
      <c r="H94" s="1237"/>
      <c r="I94" s="1237"/>
      <c r="J94" s="1237"/>
      <c r="K94" s="1237"/>
      <c r="L94" s="1237"/>
      <c r="M94" s="1237"/>
      <c r="N94" s="1237"/>
      <c r="O94" s="19"/>
      <c r="R94" s="15"/>
    </row>
    <row r="95" spans="1:18" ht="18.75">
      <c r="A95" s="1152"/>
      <c r="B95" s="1152"/>
      <c r="C95" s="15"/>
      <c r="D95" s="15"/>
      <c r="E95" s="15"/>
      <c r="F95" s="15"/>
      <c r="G95" s="15"/>
      <c r="H95" s="15"/>
      <c r="I95" s="15"/>
      <c r="J95" s="15"/>
      <c r="K95" s="15"/>
      <c r="L95" s="15"/>
      <c r="M95" s="15"/>
      <c r="N95" s="15"/>
    </row>
    <row r="96" spans="1:18" ht="18.75">
      <c r="A96" s="1152"/>
      <c r="B96" s="1152"/>
      <c r="C96" s="15"/>
      <c r="D96" s="15"/>
      <c r="E96" s="15"/>
      <c r="F96" s="15"/>
      <c r="G96" s="15"/>
      <c r="H96" s="15"/>
      <c r="I96" s="15"/>
      <c r="J96" s="15"/>
      <c r="K96" s="15"/>
      <c r="L96" s="15"/>
      <c r="M96" s="15"/>
      <c r="N96" s="15"/>
    </row>
    <row r="97" spans="1:14" ht="18.75">
      <c r="A97" s="1197"/>
      <c r="B97" s="1197"/>
      <c r="C97" s="1153"/>
      <c r="D97" s="1153"/>
      <c r="E97" s="1153"/>
      <c r="F97" s="1153"/>
      <c r="G97" s="1153"/>
      <c r="H97" s="1153"/>
      <c r="I97" s="1153"/>
      <c r="J97" s="1153"/>
      <c r="K97" s="1153"/>
      <c r="L97" s="1153"/>
      <c r="M97" s="1153"/>
      <c r="N97" s="1153"/>
    </row>
    <row r="98" spans="1:14" ht="18.75">
      <c r="A98" s="1152"/>
      <c r="B98" s="1152"/>
      <c r="C98" s="1154"/>
      <c r="D98" s="15"/>
      <c r="E98" s="15"/>
      <c r="F98" s="15"/>
      <c r="G98" s="15"/>
      <c r="H98" s="15"/>
      <c r="I98" s="15"/>
      <c r="J98" s="15"/>
      <c r="K98" s="15"/>
      <c r="L98" s="15"/>
      <c r="M98" s="15"/>
      <c r="N98" s="15"/>
    </row>
    <row r="99" spans="1:14" ht="18.75">
      <c r="A99" s="1152"/>
      <c r="B99" s="1152"/>
      <c r="C99" s="15"/>
      <c r="D99" s="15"/>
      <c r="E99" s="15"/>
      <c r="F99" s="15"/>
      <c r="G99" s="15"/>
      <c r="H99" s="15"/>
      <c r="I99" s="15"/>
      <c r="J99" s="15"/>
      <c r="K99" s="15"/>
      <c r="L99" s="15"/>
      <c r="M99" s="15"/>
      <c r="N99" s="15"/>
    </row>
    <row r="100" spans="1:14" ht="18.75">
      <c r="A100" s="1152"/>
      <c r="B100" s="1152"/>
      <c r="C100" s="15"/>
      <c r="D100" s="15"/>
      <c r="E100" s="15"/>
      <c r="F100" s="15"/>
      <c r="G100" s="15"/>
      <c r="H100" s="15"/>
      <c r="I100" s="15"/>
      <c r="J100" s="15"/>
      <c r="K100" s="15"/>
      <c r="L100" s="15"/>
      <c r="M100" s="15"/>
      <c r="N100" s="15"/>
    </row>
    <row r="101" spans="1:14" ht="18.75">
      <c r="A101" s="1152"/>
      <c r="B101" s="1152"/>
      <c r="C101" s="15"/>
      <c r="D101" s="15"/>
      <c r="E101" s="15"/>
      <c r="F101" s="15"/>
      <c r="G101" s="15"/>
      <c r="H101" s="15"/>
      <c r="I101" s="15"/>
      <c r="J101" s="15"/>
      <c r="K101" s="15"/>
      <c r="L101" s="15"/>
      <c r="M101" s="1155"/>
      <c r="N101" s="1155"/>
    </row>
    <row r="102" spans="1:14" ht="18.75">
      <c r="A102" s="1152"/>
      <c r="B102" s="1152"/>
      <c r="D102" s="154"/>
      <c r="E102" s="154"/>
      <c r="F102" s="154"/>
      <c r="G102" s="154"/>
      <c r="H102" s="154"/>
      <c r="I102" s="154"/>
      <c r="J102" s="154"/>
      <c r="K102" s="154"/>
      <c r="L102" s="154"/>
      <c r="M102" s="154"/>
      <c r="N102" s="154"/>
    </row>
    <row r="103" spans="1:14" ht="15">
      <c r="D103" s="154"/>
      <c r="E103" s="154"/>
      <c r="F103" s="154"/>
      <c r="G103" s="154"/>
      <c r="H103" s="154"/>
      <c r="I103" s="154"/>
      <c r="J103" s="154"/>
      <c r="K103" s="154"/>
      <c r="L103" s="154"/>
      <c r="M103" s="154"/>
      <c r="N103" s="154"/>
    </row>
    <row r="104" spans="1:14" ht="15">
      <c r="D104" s="154"/>
      <c r="E104" s="154"/>
      <c r="F104" s="154"/>
      <c r="G104" s="154"/>
      <c r="H104" s="154"/>
      <c r="I104" s="154"/>
      <c r="J104" s="154"/>
      <c r="K104" s="154"/>
      <c r="L104" s="154"/>
      <c r="M104" s="154"/>
      <c r="N104" s="154"/>
    </row>
    <row r="105" spans="1:14" ht="18.75">
      <c r="A105" s="1152"/>
      <c r="B105" s="1152"/>
      <c r="D105" s="154"/>
      <c r="E105" s="154"/>
      <c r="F105" s="154"/>
      <c r="G105" s="154"/>
      <c r="H105" s="154"/>
      <c r="I105" s="154"/>
      <c r="J105" s="154"/>
      <c r="K105" s="154"/>
      <c r="L105" s="154"/>
      <c r="M105" s="154"/>
      <c r="N105" s="154"/>
    </row>
    <row r="106" spans="1:14" ht="18.75">
      <c r="A106" s="1152"/>
      <c r="B106" s="1152"/>
      <c r="D106" s="154"/>
      <c r="E106" s="154"/>
      <c r="F106" s="154"/>
      <c r="G106" s="154"/>
      <c r="H106" s="154"/>
      <c r="I106" s="154"/>
      <c r="J106" s="154"/>
      <c r="K106" s="154"/>
      <c r="L106" s="154"/>
      <c r="M106" s="154"/>
      <c r="N106" s="154"/>
    </row>
    <row r="107" spans="1:14" ht="18.75">
      <c r="A107" s="1152"/>
      <c r="B107" s="1152"/>
      <c r="D107" s="154"/>
      <c r="E107" s="154"/>
      <c r="F107" s="154"/>
      <c r="G107" s="154"/>
      <c r="H107" s="154"/>
      <c r="I107" s="154"/>
      <c r="J107" s="154"/>
      <c r="K107" s="154"/>
      <c r="L107" s="154"/>
      <c r="M107" s="154"/>
      <c r="N107" s="154"/>
    </row>
    <row r="108" spans="1:14" ht="18.75">
      <c r="A108" s="1152"/>
      <c r="B108" s="1152"/>
      <c r="D108" s="154"/>
      <c r="E108" s="154"/>
      <c r="F108" s="154"/>
      <c r="G108" s="154"/>
      <c r="H108" s="154"/>
      <c r="I108" s="154"/>
      <c r="J108" s="154"/>
      <c r="K108" s="154"/>
      <c r="L108" s="154"/>
      <c r="M108" s="154"/>
      <c r="N108" s="154"/>
    </row>
    <row r="109" spans="1:14" ht="18.75">
      <c r="A109" s="1152"/>
      <c r="B109" s="1152"/>
      <c r="C109" s="15"/>
      <c r="D109" s="154"/>
      <c r="E109" s="154"/>
      <c r="F109" s="154"/>
      <c r="G109" s="154"/>
      <c r="H109" s="154"/>
      <c r="I109" s="154"/>
      <c r="J109" s="154"/>
      <c r="K109" s="154"/>
      <c r="L109" s="154"/>
      <c r="M109" s="154"/>
      <c r="N109" s="154"/>
    </row>
    <row r="110" spans="1:14" ht="15">
      <c r="C110" s="154"/>
      <c r="D110" s="154"/>
      <c r="E110" s="154"/>
      <c r="F110" s="154"/>
      <c r="G110" s="154"/>
      <c r="H110" s="154"/>
      <c r="I110" s="154"/>
      <c r="J110" s="154"/>
      <c r="K110" s="154"/>
      <c r="L110" s="154"/>
      <c r="M110" s="154"/>
      <c r="N110" s="154"/>
    </row>
    <row r="111" spans="1:14" ht="18.75">
      <c r="C111" s="15"/>
      <c r="D111" s="154"/>
      <c r="E111" s="154"/>
      <c r="F111" s="154"/>
      <c r="G111" s="154"/>
      <c r="H111" s="154"/>
      <c r="I111" s="154"/>
      <c r="J111" s="154"/>
      <c r="K111" s="154"/>
      <c r="L111" s="154"/>
      <c r="M111" s="154"/>
      <c r="N111" s="154"/>
    </row>
  </sheetData>
  <sheetProtection password="A581" sheet="1" objects="1" scenarios="1" selectLockedCells="1"/>
  <mergeCells count="36">
    <mergeCell ref="C93:O93"/>
    <mergeCell ref="C73:O73"/>
    <mergeCell ref="A87:O87"/>
    <mergeCell ref="A88:O88"/>
    <mergeCell ref="C90:O90"/>
    <mergeCell ref="C91:O91"/>
    <mergeCell ref="C92:O92"/>
    <mergeCell ref="C72:O72"/>
    <mergeCell ref="C42:O42"/>
    <mergeCell ref="C43:O43"/>
    <mergeCell ref="C44:O44"/>
    <mergeCell ref="A63:O63"/>
    <mergeCell ref="A64:O64"/>
    <mergeCell ref="C66:O66"/>
    <mergeCell ref="C67:O67"/>
    <mergeCell ref="C68:O68"/>
    <mergeCell ref="C69:O69"/>
    <mergeCell ref="C70:O70"/>
    <mergeCell ref="C71:O71"/>
    <mergeCell ref="C41:O41"/>
    <mergeCell ref="C6:O6"/>
    <mergeCell ref="C7:O7"/>
    <mergeCell ref="C8:O8"/>
    <mergeCell ref="A18:O18"/>
    <mergeCell ref="A19:O19"/>
    <mergeCell ref="C20:O20"/>
    <mergeCell ref="C21:O21"/>
    <mergeCell ref="C22:O22"/>
    <mergeCell ref="C23:O23"/>
    <mergeCell ref="A39:O39"/>
    <mergeCell ref="A40:O40"/>
    <mergeCell ref="C4:O4"/>
    <mergeCell ref="C5:O5"/>
    <mergeCell ref="C1:O1"/>
    <mergeCell ref="C2:O2"/>
    <mergeCell ref="C3:O3"/>
  </mergeCells>
  <pageMargins left="0.7" right="0.7" top="0.27" bottom="0.3" header="0.3" footer="0.3"/>
  <pageSetup paperSize="9" orientation="landscape" horizontalDpi="300" verticalDpi="300" r:id="rId1"/>
  <drawing r:id="rId2"/>
</worksheet>
</file>

<file path=xl/worksheets/sheet155.xml><?xml version="1.0" encoding="utf-8"?>
<worksheet xmlns="http://schemas.openxmlformats.org/spreadsheetml/2006/main" xmlns:r="http://schemas.openxmlformats.org/officeDocument/2006/relationships">
  <sheetPr>
    <tabColor rgb="FF00B050"/>
  </sheetPr>
  <dimension ref="A1:AA78"/>
  <sheetViews>
    <sheetView zoomScale="95" zoomScaleNormal="95" workbookViewId="0">
      <selection activeCell="A54" sqref="A54:N54"/>
    </sheetView>
  </sheetViews>
  <sheetFormatPr defaultRowHeight="12.75"/>
  <cols>
    <col min="1" max="1" width="7.85546875" style="139" customWidth="1"/>
    <col min="2" max="13" width="9.140625" style="139"/>
    <col min="14" max="14" width="12.5703125" style="139" customWidth="1"/>
    <col min="15" max="16384" width="9.140625" style="139"/>
  </cols>
  <sheetData>
    <row r="1" spans="1:27" ht="25.5" customHeight="1">
      <c r="A1" s="740"/>
      <c r="B1" s="740"/>
      <c r="C1" s="740"/>
      <c r="D1" s="740"/>
      <c r="E1" s="740"/>
      <c r="F1" s="740"/>
      <c r="G1" s="740"/>
      <c r="H1" s="740"/>
      <c r="I1" s="740"/>
      <c r="J1" s="740"/>
      <c r="K1" s="740"/>
      <c r="L1" s="740"/>
      <c r="M1" s="740"/>
      <c r="N1" s="740"/>
    </row>
    <row r="2" spans="1:27" ht="26.25" customHeight="1">
      <c r="A2" s="740"/>
      <c r="B2" s="2779" t="str">
        <f>MASTER!C1</f>
        <v>ftyk f'k{kk vf/kdkjh</v>
      </c>
      <c r="C2" s="2779"/>
      <c r="D2" s="2779"/>
      <c r="E2" s="2779"/>
      <c r="F2" s="2779"/>
      <c r="G2" s="2779"/>
      <c r="H2" s="2779"/>
      <c r="I2" s="2779"/>
      <c r="J2" s="2779"/>
      <c r="K2" s="2779"/>
      <c r="L2" s="2779"/>
      <c r="M2" s="2779"/>
      <c r="N2" s="2779"/>
    </row>
    <row r="3" spans="1:27" ht="24" customHeight="1">
      <c r="A3" s="740"/>
      <c r="B3" s="740"/>
      <c r="C3" s="740"/>
      <c r="D3" s="740"/>
      <c r="E3" s="740"/>
      <c r="F3" s="740"/>
      <c r="G3" s="740"/>
      <c r="H3" s="740"/>
      <c r="I3" s="740"/>
      <c r="J3" s="740"/>
      <c r="K3" s="740"/>
      <c r="L3" s="740"/>
      <c r="M3" s="740"/>
      <c r="N3" s="740"/>
    </row>
    <row r="4" spans="1:27" ht="37.5" customHeight="1">
      <c r="A4" s="3864" t="s">
        <v>3040</v>
      </c>
      <c r="B4" s="3864"/>
      <c r="C4" s="3864"/>
      <c r="D4" s="3864"/>
      <c r="E4" s="3864"/>
      <c r="F4" s="3864"/>
      <c r="G4" s="3864"/>
      <c r="H4" s="3864"/>
      <c r="I4" s="3864"/>
      <c r="J4" s="3864"/>
      <c r="K4" s="3864"/>
      <c r="L4" s="3864"/>
      <c r="M4" s="3864"/>
      <c r="N4" s="3864"/>
      <c r="Q4" s="154"/>
      <c r="R4" s="154"/>
      <c r="S4" s="154"/>
      <c r="T4" s="154"/>
      <c r="U4" s="154"/>
      <c r="V4" s="154"/>
      <c r="W4" s="154"/>
      <c r="X4" s="154"/>
      <c r="Y4" s="154"/>
      <c r="Z4" s="154"/>
      <c r="AA4" s="154"/>
    </row>
    <row r="5" spans="1:27" ht="37.5" customHeight="1">
      <c r="A5" s="1253"/>
      <c r="B5" s="2781" t="s">
        <v>3027</v>
      </c>
      <c r="C5" s="2781"/>
      <c r="D5" s="2781"/>
      <c r="E5" s="2781"/>
      <c r="F5" s="2781"/>
      <c r="G5" s="2781"/>
      <c r="H5" s="2781"/>
      <c r="I5" s="2781"/>
      <c r="J5" s="2781"/>
      <c r="K5" s="2781"/>
      <c r="L5" s="2781"/>
      <c r="M5" s="2781"/>
      <c r="N5" s="2781"/>
      <c r="Q5" s="154"/>
      <c r="R5" s="154"/>
      <c r="S5" s="154"/>
      <c r="T5" s="154"/>
      <c r="U5" s="154"/>
      <c r="V5" s="154"/>
      <c r="W5" s="154"/>
      <c r="X5" s="154"/>
      <c r="Y5" s="154"/>
      <c r="Z5" s="154"/>
      <c r="AA5" s="154"/>
    </row>
    <row r="6" spans="1:27" ht="18.75">
      <c r="A6" s="1254">
        <v>1</v>
      </c>
      <c r="B6" s="2782" t="s">
        <v>3028</v>
      </c>
      <c r="C6" s="2782"/>
      <c r="D6" s="2782"/>
      <c r="E6" s="2782"/>
      <c r="F6" s="2782"/>
      <c r="G6" s="2782"/>
      <c r="H6" s="2782"/>
      <c r="I6" s="2782"/>
      <c r="J6" s="2782"/>
      <c r="K6" s="2782"/>
      <c r="L6" s="2782"/>
      <c r="M6" s="2782"/>
      <c r="N6" s="2782"/>
      <c r="Q6" s="154"/>
      <c r="R6" s="154"/>
      <c r="S6" s="154"/>
      <c r="T6" s="154"/>
      <c r="U6" s="154"/>
      <c r="V6" s="154"/>
      <c r="W6" s="154"/>
      <c r="X6" s="154"/>
      <c r="Y6" s="154"/>
      <c r="Z6" s="154"/>
      <c r="AA6" s="154"/>
    </row>
    <row r="7" spans="1:27" ht="81.75" customHeight="1">
      <c r="A7" s="1254">
        <v>2</v>
      </c>
      <c r="B7" s="2783" t="s">
        <v>3099</v>
      </c>
      <c r="C7" s="2783"/>
      <c r="D7" s="2783"/>
      <c r="E7" s="2783"/>
      <c r="F7" s="2783"/>
      <c r="G7" s="2783"/>
      <c r="H7" s="2783"/>
      <c r="I7" s="2783"/>
      <c r="J7" s="2783"/>
      <c r="K7" s="2783"/>
      <c r="L7" s="2783"/>
      <c r="M7" s="2783"/>
      <c r="N7" s="2783"/>
      <c r="Q7" s="154"/>
      <c r="R7" s="154"/>
      <c r="S7" s="154"/>
      <c r="T7" s="154"/>
      <c r="U7" s="154"/>
      <c r="V7" s="154"/>
      <c r="W7" s="154"/>
      <c r="X7" s="154"/>
      <c r="Y7" s="154"/>
      <c r="Z7" s="154"/>
      <c r="AA7" s="154"/>
    </row>
    <row r="8" spans="1:27" ht="18.75">
      <c r="A8" s="1254">
        <v>3</v>
      </c>
      <c r="B8" s="2782" t="s">
        <v>3041</v>
      </c>
      <c r="C8" s="2782"/>
      <c r="D8" s="2782"/>
      <c r="E8" s="2782"/>
      <c r="F8" s="2782"/>
      <c r="G8" s="2782"/>
      <c r="H8" s="2782"/>
      <c r="I8" s="2782"/>
      <c r="J8" s="2782"/>
      <c r="K8" s="2782"/>
      <c r="L8" s="2782"/>
      <c r="M8" s="2782"/>
      <c r="N8" s="2782"/>
      <c r="Q8" s="154"/>
      <c r="R8" s="154"/>
      <c r="S8" s="154"/>
      <c r="T8" s="154"/>
      <c r="U8" s="154"/>
      <c r="V8" s="154"/>
      <c r="W8" s="154"/>
      <c r="X8" s="154"/>
      <c r="Y8" s="154"/>
      <c r="Z8" s="154"/>
    </row>
    <row r="9" spans="1:27" ht="18.75">
      <c r="A9" s="1254">
        <v>4</v>
      </c>
      <c r="B9" s="2782" t="s">
        <v>3094</v>
      </c>
      <c r="C9" s="2782"/>
      <c r="D9" s="2782"/>
      <c r="E9" s="2782"/>
      <c r="F9" s="2782"/>
      <c r="G9" s="2782"/>
      <c r="H9" s="2782"/>
      <c r="I9" s="2782"/>
      <c r="J9" s="2782"/>
      <c r="K9" s="2782"/>
      <c r="L9" s="2782"/>
      <c r="M9" s="2782"/>
      <c r="N9" s="2782"/>
    </row>
    <row r="10" spans="1:27">
      <c r="A10" s="1255"/>
      <c r="B10" s="1255"/>
      <c r="C10" s="1255"/>
      <c r="D10" s="1255"/>
      <c r="E10" s="1255"/>
      <c r="F10" s="1255"/>
      <c r="G10" s="1255"/>
      <c r="H10" s="1255"/>
      <c r="I10" s="1255"/>
      <c r="J10" s="1255"/>
      <c r="K10" s="1255"/>
      <c r="L10" s="1255"/>
      <c r="M10" s="1255"/>
      <c r="N10" s="1255"/>
    </row>
    <row r="11" spans="1:27">
      <c r="A11" s="1255"/>
      <c r="B11" s="1255"/>
      <c r="C11" s="1255"/>
      <c r="D11" s="1255"/>
      <c r="E11" s="1255"/>
      <c r="F11" s="1255"/>
      <c r="G11" s="1255"/>
      <c r="H11" s="1255"/>
      <c r="I11" s="1255"/>
      <c r="J11" s="1255"/>
      <c r="K11" s="1255"/>
      <c r="L11" s="1255"/>
      <c r="M11" s="1255"/>
      <c r="N11" s="1255"/>
    </row>
    <row r="12" spans="1:27">
      <c r="A12" s="1255"/>
      <c r="B12" s="1255"/>
      <c r="C12" s="1255"/>
      <c r="D12" s="1255"/>
      <c r="E12" s="1255"/>
      <c r="F12" s="1255"/>
      <c r="G12" s="1255"/>
      <c r="H12" s="1255"/>
      <c r="I12" s="1255"/>
      <c r="J12" s="1255"/>
      <c r="K12" s="1255"/>
      <c r="L12" s="1255"/>
      <c r="M12" s="1255"/>
      <c r="N12" s="1255"/>
    </row>
    <row r="13" spans="1:27">
      <c r="A13" s="1255"/>
      <c r="B13" s="1255"/>
      <c r="C13" s="1255"/>
      <c r="D13" s="1255"/>
      <c r="E13" s="1255"/>
      <c r="F13" s="1255"/>
      <c r="G13" s="1255"/>
      <c r="H13" s="1255"/>
      <c r="I13" s="1255"/>
      <c r="J13" s="1255"/>
      <c r="K13" s="1255"/>
      <c r="L13" s="1255"/>
      <c r="M13" s="1255"/>
      <c r="N13" s="1255"/>
    </row>
    <row r="14" spans="1:27">
      <c r="A14" s="1255"/>
      <c r="B14" s="1255"/>
      <c r="C14" s="1255"/>
      <c r="D14" s="1255"/>
      <c r="E14" s="1255"/>
      <c r="F14" s="1255"/>
      <c r="G14" s="1255"/>
      <c r="H14" s="1255"/>
      <c r="I14" s="1255"/>
      <c r="J14" s="1255"/>
      <c r="K14" s="1255"/>
      <c r="L14" s="1255"/>
      <c r="M14" s="1255"/>
      <c r="N14" s="1255"/>
    </row>
    <row r="15" spans="1:27">
      <c r="A15" s="1255"/>
      <c r="B15" s="1255"/>
      <c r="C15" s="1255"/>
      <c r="D15" s="1255"/>
      <c r="E15" s="1255"/>
      <c r="F15" s="1255"/>
      <c r="G15" s="1255"/>
      <c r="H15" s="1255"/>
      <c r="I15" s="1255"/>
      <c r="J15" s="1255"/>
      <c r="K15" s="1255"/>
      <c r="L15" s="1255"/>
      <c r="M15" s="1255"/>
      <c r="N15" s="1255"/>
    </row>
    <row r="16" spans="1:27">
      <c r="A16" s="1255"/>
      <c r="B16" s="1255"/>
      <c r="C16" s="1255"/>
      <c r="D16" s="1255"/>
      <c r="E16" s="1255"/>
      <c r="F16" s="1255"/>
      <c r="G16" s="1255"/>
      <c r="H16" s="1255"/>
      <c r="I16" s="1255"/>
      <c r="J16" s="1255"/>
      <c r="K16" s="1255"/>
      <c r="L16" s="1255"/>
      <c r="M16" s="1255"/>
      <c r="N16" s="1255"/>
    </row>
    <row r="17" spans="1:14">
      <c r="A17" s="1255"/>
      <c r="B17" s="1255"/>
      <c r="C17" s="1255"/>
      <c r="D17" s="1255"/>
      <c r="E17" s="1255"/>
      <c r="F17" s="1255"/>
      <c r="G17" s="1255"/>
      <c r="H17" s="1255"/>
      <c r="I17" s="1255"/>
      <c r="J17" s="1255"/>
      <c r="K17" s="1255"/>
      <c r="L17" s="1255"/>
      <c r="M17" s="1255"/>
      <c r="N17" s="1255"/>
    </row>
    <row r="18" spans="1:14">
      <c r="A18" s="1255"/>
      <c r="B18" s="1255"/>
      <c r="C18" s="1255"/>
      <c r="D18" s="1255"/>
      <c r="E18" s="1255"/>
      <c r="F18" s="1255"/>
      <c r="G18" s="1255"/>
      <c r="H18" s="1255"/>
      <c r="I18" s="1255"/>
      <c r="J18" s="1255"/>
      <c r="K18" s="1255"/>
      <c r="L18" s="1255"/>
      <c r="M18" s="1255"/>
      <c r="N18" s="1255"/>
    </row>
    <row r="19" spans="1:14">
      <c r="A19" s="1255"/>
      <c r="B19" s="1255"/>
      <c r="C19" s="1255"/>
      <c r="D19" s="1255"/>
      <c r="E19" s="1255"/>
      <c r="F19" s="1255"/>
      <c r="G19" s="1255"/>
      <c r="H19" s="1255"/>
      <c r="I19" s="1255"/>
      <c r="J19" s="1255"/>
      <c r="K19" s="1255"/>
      <c r="L19" s="1255"/>
      <c r="M19" s="1255"/>
      <c r="N19" s="1255"/>
    </row>
    <row r="20" spans="1:14">
      <c r="A20" s="1255"/>
      <c r="B20" s="1255"/>
      <c r="C20" s="1255"/>
      <c r="D20" s="1255"/>
      <c r="E20" s="1255"/>
      <c r="F20" s="1255"/>
      <c r="G20" s="1255"/>
      <c r="H20" s="1255"/>
      <c r="I20" s="1255"/>
      <c r="J20" s="1255"/>
      <c r="K20" s="1255"/>
      <c r="L20" s="1255"/>
      <c r="M20" s="1255"/>
      <c r="N20" s="1255"/>
    </row>
    <row r="21" spans="1:14">
      <c r="A21" s="1255"/>
      <c r="B21" s="1255"/>
      <c r="C21" s="1255"/>
      <c r="D21" s="1255"/>
      <c r="E21" s="1255"/>
      <c r="F21" s="1255"/>
      <c r="G21" s="1255"/>
      <c r="H21" s="1255"/>
      <c r="I21" s="1255"/>
      <c r="J21" s="1255"/>
      <c r="K21" s="1255"/>
      <c r="L21" s="1255"/>
      <c r="M21" s="1255"/>
      <c r="N21" s="1255"/>
    </row>
    <row r="22" spans="1:14">
      <c r="A22" s="1255"/>
      <c r="B22" s="1255"/>
      <c r="C22" s="1255"/>
      <c r="D22" s="1255"/>
      <c r="E22" s="1255"/>
      <c r="F22" s="1255"/>
      <c r="G22" s="1255"/>
      <c r="H22" s="1255"/>
      <c r="I22" s="1255"/>
      <c r="J22" s="1255"/>
      <c r="K22" s="1255"/>
      <c r="L22" s="1255"/>
      <c r="M22" s="1255"/>
      <c r="N22" s="1255"/>
    </row>
    <row r="23" spans="1:14">
      <c r="A23" s="1255"/>
      <c r="B23" s="1255"/>
      <c r="C23" s="1255"/>
      <c r="D23" s="1255"/>
      <c r="E23" s="1255"/>
      <c r="F23" s="1255"/>
      <c r="G23" s="1255"/>
      <c r="H23" s="1255"/>
      <c r="I23" s="1255"/>
      <c r="J23" s="1255"/>
      <c r="K23" s="1255"/>
      <c r="L23" s="1255"/>
      <c r="M23" s="1255"/>
      <c r="N23" s="1255"/>
    </row>
    <row r="24" spans="1:14">
      <c r="A24" s="1255"/>
      <c r="B24" s="1255"/>
      <c r="C24" s="1255"/>
      <c r="D24" s="1255"/>
      <c r="E24" s="1255"/>
      <c r="F24" s="1255"/>
      <c r="G24" s="1255"/>
      <c r="H24" s="1255"/>
      <c r="I24" s="1255"/>
      <c r="J24" s="1255"/>
      <c r="K24" s="1255"/>
      <c r="L24" s="1255"/>
      <c r="M24" s="1255"/>
      <c r="N24" s="1255"/>
    </row>
    <row r="25" spans="1:14">
      <c r="A25" s="1255"/>
      <c r="B25" s="1255"/>
      <c r="C25" s="1255"/>
      <c r="D25" s="1255"/>
      <c r="E25" s="1255"/>
      <c r="F25" s="1255"/>
      <c r="G25" s="1255"/>
      <c r="H25" s="1255"/>
      <c r="I25" s="1255"/>
      <c r="J25" s="1255"/>
      <c r="K25" s="1255"/>
      <c r="L25" s="1255"/>
      <c r="M25" s="1255"/>
      <c r="N25" s="1255"/>
    </row>
    <row r="26" spans="1:14">
      <c r="A26" s="1255"/>
      <c r="B26" s="1255"/>
      <c r="C26" s="1255"/>
      <c r="D26" s="1255"/>
      <c r="E26" s="1255"/>
      <c r="F26" s="1255"/>
      <c r="G26" s="1255"/>
      <c r="H26" s="1255"/>
      <c r="I26" s="1255"/>
      <c r="J26" s="1255"/>
      <c r="K26" s="1255"/>
      <c r="L26" s="1255"/>
      <c r="M26" s="1255"/>
      <c r="N26" s="1255"/>
    </row>
    <row r="27" spans="1:14">
      <c r="A27" s="1255"/>
      <c r="B27" s="1255"/>
      <c r="C27" s="1255"/>
      <c r="D27" s="1255"/>
      <c r="E27" s="1255"/>
      <c r="F27" s="1255"/>
      <c r="G27" s="1255"/>
      <c r="H27" s="1255"/>
      <c r="I27" s="1255"/>
      <c r="J27" s="1255"/>
      <c r="K27" s="1255"/>
      <c r="L27" s="1255"/>
      <c r="M27" s="1255"/>
      <c r="N27" s="1255"/>
    </row>
    <row r="28" spans="1:14">
      <c r="A28" s="1255"/>
      <c r="B28" s="1255"/>
      <c r="C28" s="1255"/>
      <c r="D28" s="1255"/>
      <c r="E28" s="1255"/>
      <c r="F28" s="1255"/>
      <c r="G28" s="1255"/>
      <c r="H28" s="1255"/>
      <c r="I28" s="1255"/>
      <c r="J28" s="1255"/>
      <c r="K28" s="1255"/>
      <c r="L28" s="1255"/>
      <c r="M28" s="1255"/>
      <c r="N28" s="1255"/>
    </row>
    <row r="29" spans="1:14">
      <c r="A29" s="1255"/>
      <c r="B29" s="1255"/>
      <c r="C29" s="1255"/>
      <c r="D29" s="1255"/>
      <c r="E29" s="1255"/>
      <c r="F29" s="1255"/>
      <c r="G29" s="1255"/>
      <c r="H29" s="1255"/>
      <c r="I29" s="1255"/>
      <c r="J29" s="1255"/>
      <c r="K29" s="1255"/>
      <c r="L29" s="1255"/>
      <c r="M29" s="1255"/>
      <c r="N29" s="1255"/>
    </row>
    <row r="30" spans="1:14" ht="42.75" customHeight="1">
      <c r="A30" s="2805" t="str">
        <f>B2</f>
        <v>ftyk f'k{kk vf/kdkjh</v>
      </c>
      <c r="B30" s="2805"/>
      <c r="C30" s="2805"/>
      <c r="D30" s="2805"/>
      <c r="E30" s="2805"/>
      <c r="F30" s="2805"/>
      <c r="G30" s="2805"/>
      <c r="H30" s="2805"/>
      <c r="I30" s="2805"/>
      <c r="J30" s="2805"/>
      <c r="K30" s="2805"/>
      <c r="L30" s="2805"/>
      <c r="M30" s="2805"/>
      <c r="N30" s="2805"/>
    </row>
    <row r="31" spans="1:14" ht="47.25" customHeight="1">
      <c r="A31" s="2845" t="s">
        <v>3032</v>
      </c>
      <c r="B31" s="2845"/>
      <c r="C31" s="2845"/>
      <c r="D31" s="2845"/>
      <c r="E31" s="2845"/>
      <c r="F31" s="2845"/>
      <c r="G31" s="2845"/>
      <c r="H31" s="2845"/>
      <c r="I31" s="2845"/>
      <c r="J31" s="2845"/>
      <c r="K31" s="2845"/>
      <c r="L31" s="2845"/>
      <c r="M31" s="2845"/>
      <c r="N31" s="2845"/>
    </row>
    <row r="32" spans="1:14">
      <c r="A32" s="19"/>
      <c r="B32" s="19"/>
      <c r="C32" s="19"/>
      <c r="D32" s="19"/>
      <c r="E32" s="19"/>
      <c r="F32" s="19"/>
      <c r="G32" s="19"/>
      <c r="H32" s="19"/>
      <c r="I32" s="19"/>
      <c r="J32" s="19"/>
      <c r="K32" s="19"/>
      <c r="L32" s="19"/>
      <c r="M32" s="19"/>
      <c r="N32" s="19"/>
    </row>
    <row r="33" spans="1:14" ht="18.75">
      <c r="A33" s="1238">
        <v>1</v>
      </c>
      <c r="B33" s="2776" t="s">
        <v>3028</v>
      </c>
      <c r="C33" s="2776"/>
      <c r="D33" s="2776"/>
      <c r="E33" s="2776"/>
      <c r="F33" s="2776"/>
      <c r="G33" s="2776"/>
      <c r="H33" s="2776"/>
      <c r="I33" s="2776"/>
      <c r="J33" s="2776"/>
      <c r="K33" s="2776"/>
      <c r="L33" s="2776"/>
      <c r="M33" s="2776"/>
      <c r="N33" s="2776"/>
    </row>
    <row r="34" spans="1:14" ht="58.5" customHeight="1">
      <c r="A34" s="1238">
        <v>2</v>
      </c>
      <c r="B34" s="2201" t="s">
        <v>3096</v>
      </c>
      <c r="C34" s="2201"/>
      <c r="D34" s="2201"/>
      <c r="E34" s="2201"/>
      <c r="F34" s="2201"/>
      <c r="G34" s="2201"/>
      <c r="H34" s="2201"/>
      <c r="I34" s="2201"/>
      <c r="J34" s="2201"/>
      <c r="K34" s="2201"/>
      <c r="L34" s="2201"/>
      <c r="M34" s="2201"/>
      <c r="N34" s="2201"/>
    </row>
    <row r="35" spans="1:14" ht="18.75">
      <c r="A35" s="1238">
        <v>3</v>
      </c>
      <c r="B35" s="2776" t="s">
        <v>3033</v>
      </c>
      <c r="C35" s="2776"/>
      <c r="D35" s="2776"/>
      <c r="E35" s="2776"/>
      <c r="F35" s="2776"/>
      <c r="G35" s="2776"/>
      <c r="H35" s="2776"/>
      <c r="I35" s="2776"/>
      <c r="J35" s="2776"/>
      <c r="K35" s="2776"/>
      <c r="L35" s="2776"/>
      <c r="M35" s="2776"/>
      <c r="N35" s="2776"/>
    </row>
    <row r="36" spans="1:14" ht="18" customHeight="1">
      <c r="A36" s="1238">
        <v>4</v>
      </c>
      <c r="B36" s="2776" t="s">
        <v>3034</v>
      </c>
      <c r="C36" s="2776"/>
      <c r="D36" s="2776"/>
      <c r="E36" s="2776"/>
      <c r="F36" s="2776"/>
      <c r="G36" s="2776"/>
      <c r="H36" s="2776"/>
      <c r="I36" s="2776"/>
      <c r="J36" s="2776"/>
      <c r="K36" s="2776"/>
      <c r="L36" s="2776"/>
      <c r="M36" s="2776"/>
      <c r="N36" s="2776"/>
    </row>
    <row r="37" spans="1:14" ht="16.5" customHeight="1">
      <c r="A37" s="1235"/>
      <c r="B37" s="2776" t="s">
        <v>3035</v>
      </c>
      <c r="C37" s="2776"/>
      <c r="D37" s="2776"/>
      <c r="E37" s="2776"/>
      <c r="F37" s="2776"/>
      <c r="G37" s="2776"/>
      <c r="H37" s="2776"/>
      <c r="I37" s="2776"/>
      <c r="J37" s="2776"/>
      <c r="K37" s="2776"/>
      <c r="L37" s="2776"/>
      <c r="M37" s="2776"/>
      <c r="N37" s="2776"/>
    </row>
    <row r="38" spans="1:14" ht="18.75">
      <c r="A38" s="1235"/>
      <c r="B38" s="2776" t="s">
        <v>3036</v>
      </c>
      <c r="C38" s="2776"/>
      <c r="D38" s="2776"/>
      <c r="E38" s="2776"/>
      <c r="F38" s="2776"/>
      <c r="G38" s="2776"/>
      <c r="H38" s="2776"/>
      <c r="I38" s="2776"/>
      <c r="J38" s="2776"/>
      <c r="K38" s="2776"/>
      <c r="L38" s="2776"/>
      <c r="M38" s="2776"/>
      <c r="N38" s="2776"/>
    </row>
    <row r="39" spans="1:14" ht="38.25" customHeight="1">
      <c r="A39" s="1238">
        <v>5</v>
      </c>
      <c r="B39" s="2201" t="s">
        <v>3095</v>
      </c>
      <c r="C39" s="2201"/>
      <c r="D39" s="2201"/>
      <c r="E39" s="2201"/>
      <c r="F39" s="2201"/>
      <c r="G39" s="2201"/>
      <c r="H39" s="2201"/>
      <c r="I39" s="2201"/>
      <c r="J39" s="2201"/>
      <c r="K39" s="2201"/>
      <c r="L39" s="2201"/>
      <c r="M39" s="2201"/>
      <c r="N39" s="2201"/>
    </row>
    <row r="40" spans="1:14" ht="18.75">
      <c r="A40" s="1238">
        <v>6</v>
      </c>
      <c r="B40" s="2776" t="s">
        <v>3037</v>
      </c>
      <c r="C40" s="2776"/>
      <c r="D40" s="2776"/>
      <c r="E40" s="2776"/>
      <c r="F40" s="2776"/>
      <c r="G40" s="2776"/>
      <c r="H40" s="2776"/>
      <c r="I40" s="2776"/>
      <c r="J40" s="2776"/>
      <c r="K40" s="2776"/>
      <c r="L40" s="2776"/>
      <c r="M40" s="2776"/>
      <c r="N40" s="2776"/>
    </row>
    <row r="41" spans="1:14" ht="18.75">
      <c r="A41" s="1235"/>
      <c r="B41" s="19"/>
      <c r="C41" s="1236"/>
      <c r="D41" s="1236"/>
      <c r="E41" s="1236"/>
      <c r="F41" s="1236"/>
      <c r="G41" s="1236"/>
      <c r="H41" s="1236"/>
      <c r="I41" s="1236"/>
      <c r="J41" s="1236"/>
      <c r="K41" s="1236"/>
      <c r="L41" s="1236"/>
      <c r="M41" s="1236"/>
      <c r="N41" s="19"/>
    </row>
    <row r="42" spans="1:14" ht="18.75">
      <c r="A42" s="1235"/>
      <c r="B42" s="19"/>
      <c r="C42" s="1236"/>
      <c r="D42" s="1236"/>
      <c r="E42" s="1236"/>
      <c r="F42" s="1236"/>
      <c r="G42" s="1236"/>
      <c r="H42" s="1236"/>
      <c r="I42" s="1236"/>
      <c r="J42" s="1236"/>
      <c r="K42" s="1236"/>
      <c r="L42" s="1236"/>
      <c r="M42" s="1236"/>
      <c r="N42" s="19"/>
    </row>
    <row r="43" spans="1:14" ht="15">
      <c r="A43" s="19"/>
      <c r="B43" s="19"/>
      <c r="C43" s="1236"/>
      <c r="D43" s="1236"/>
      <c r="E43" s="1236"/>
      <c r="F43" s="1236"/>
      <c r="G43" s="1236"/>
      <c r="H43" s="1236"/>
      <c r="I43" s="1236"/>
      <c r="J43" s="1236"/>
      <c r="K43" s="1236"/>
      <c r="L43" s="1236"/>
      <c r="M43" s="1236"/>
      <c r="N43" s="19"/>
    </row>
    <row r="44" spans="1:14" ht="15">
      <c r="A44" s="19"/>
      <c r="B44" s="19"/>
      <c r="C44" s="1236"/>
      <c r="D44" s="1236"/>
      <c r="E44" s="1236"/>
      <c r="F44" s="1236"/>
      <c r="G44" s="1236"/>
      <c r="H44" s="1236"/>
      <c r="I44" s="1236"/>
      <c r="J44" s="1236"/>
      <c r="K44" s="1236"/>
      <c r="L44" s="1236"/>
      <c r="M44" s="1236"/>
      <c r="N44" s="19"/>
    </row>
    <row r="45" spans="1:14" ht="15">
      <c r="A45" s="19"/>
      <c r="B45" s="19"/>
      <c r="C45" s="1236"/>
      <c r="D45" s="1236"/>
      <c r="E45" s="1236"/>
      <c r="F45" s="1236"/>
      <c r="G45" s="1236"/>
      <c r="H45" s="1236"/>
      <c r="I45" s="1236"/>
      <c r="J45" s="1236"/>
      <c r="K45" s="1236"/>
      <c r="L45" s="1236"/>
      <c r="M45" s="1236"/>
      <c r="N45" s="19"/>
    </row>
    <row r="46" spans="1:14" ht="15">
      <c r="A46" s="19"/>
      <c r="B46" s="19"/>
      <c r="C46" s="1236"/>
      <c r="D46" s="1236"/>
      <c r="E46" s="1236"/>
      <c r="F46" s="1236"/>
      <c r="G46" s="1236"/>
      <c r="H46" s="1236"/>
      <c r="I46" s="1236"/>
      <c r="J46" s="1236"/>
      <c r="K46" s="1236"/>
      <c r="L46" s="1236"/>
      <c r="M46" s="1236"/>
      <c r="N46" s="19"/>
    </row>
    <row r="47" spans="1:14" ht="15">
      <c r="A47" s="19"/>
      <c r="B47" s="19"/>
      <c r="C47" s="1236"/>
      <c r="D47" s="1236"/>
      <c r="E47" s="1236"/>
      <c r="F47" s="1236"/>
      <c r="G47" s="1236"/>
      <c r="H47" s="1236"/>
      <c r="I47" s="1236"/>
      <c r="J47" s="1236"/>
      <c r="K47" s="1236"/>
      <c r="L47" s="1236"/>
      <c r="M47" s="1236"/>
      <c r="N47" s="19"/>
    </row>
    <row r="48" spans="1:14" ht="15">
      <c r="A48" s="19"/>
      <c r="B48" s="19"/>
      <c r="C48" s="1236"/>
      <c r="D48" s="1236"/>
      <c r="E48" s="1236"/>
      <c r="F48" s="1236"/>
      <c r="G48" s="1236"/>
      <c r="H48" s="1236"/>
      <c r="I48" s="1236"/>
      <c r="J48" s="1236"/>
      <c r="K48" s="1236"/>
      <c r="L48" s="1236"/>
      <c r="M48" s="1236"/>
      <c r="N48" s="19"/>
    </row>
    <row r="49" spans="1:14" ht="15">
      <c r="A49" s="19"/>
      <c r="B49" s="19"/>
      <c r="C49" s="1236"/>
      <c r="D49" s="1236"/>
      <c r="E49" s="1236"/>
      <c r="F49" s="1236"/>
      <c r="G49" s="1236"/>
      <c r="H49" s="1236"/>
      <c r="I49" s="1236"/>
      <c r="J49" s="1236"/>
      <c r="K49" s="1236"/>
      <c r="L49" s="1236"/>
      <c r="M49" s="1236"/>
      <c r="N49" s="19"/>
    </row>
    <row r="50" spans="1:14" ht="15">
      <c r="A50" s="19"/>
      <c r="B50" s="19"/>
      <c r="C50" s="1236"/>
      <c r="D50" s="1236"/>
      <c r="E50" s="1236"/>
      <c r="F50" s="1236"/>
      <c r="G50" s="1236"/>
      <c r="H50" s="1236"/>
      <c r="I50" s="1236"/>
      <c r="J50" s="1236"/>
      <c r="K50" s="1236"/>
      <c r="L50" s="1236"/>
      <c r="M50" s="1236"/>
      <c r="N50" s="19"/>
    </row>
    <row r="51" spans="1:14" ht="15">
      <c r="A51" s="19"/>
      <c r="B51" s="19"/>
      <c r="C51" s="1236"/>
      <c r="D51" s="1236"/>
      <c r="E51" s="1236"/>
      <c r="F51" s="1236"/>
      <c r="G51" s="1236"/>
      <c r="H51" s="1236"/>
      <c r="I51" s="1236"/>
      <c r="J51" s="1236"/>
      <c r="K51" s="1236"/>
      <c r="L51" s="1236"/>
      <c r="M51" s="1236"/>
      <c r="N51" s="19"/>
    </row>
    <row r="52" spans="1:14" ht="15">
      <c r="A52" s="19"/>
      <c r="B52" s="19"/>
      <c r="C52" s="1236"/>
      <c r="D52" s="1236"/>
      <c r="E52" s="1236"/>
      <c r="F52" s="1236"/>
      <c r="G52" s="1236"/>
      <c r="H52" s="1236"/>
      <c r="I52" s="1236"/>
      <c r="J52" s="1236"/>
      <c r="K52" s="1236"/>
      <c r="L52" s="1236"/>
      <c r="M52" s="1236"/>
      <c r="N52" s="19"/>
    </row>
    <row r="53" spans="1:14" ht="15">
      <c r="A53" s="19"/>
      <c r="B53" s="19"/>
      <c r="C53" s="1236"/>
      <c r="D53" s="1236"/>
      <c r="E53" s="1236"/>
      <c r="F53" s="1236"/>
      <c r="G53" s="1236"/>
      <c r="H53" s="1236"/>
      <c r="I53" s="1236"/>
      <c r="J53" s="1236"/>
      <c r="K53" s="1236"/>
      <c r="L53" s="1236"/>
      <c r="M53" s="1236"/>
      <c r="N53" s="19"/>
    </row>
    <row r="54" spans="1:14" ht="33" customHeight="1">
      <c r="A54" s="2805" t="str">
        <f>B2</f>
        <v>ftyk f'k{kk vf/kdkjh</v>
      </c>
      <c r="B54" s="2805"/>
      <c r="C54" s="2805"/>
      <c r="D54" s="2805"/>
      <c r="E54" s="2805"/>
      <c r="F54" s="2805"/>
      <c r="G54" s="2805"/>
      <c r="H54" s="2805"/>
      <c r="I54" s="2805"/>
      <c r="J54" s="2805"/>
      <c r="K54" s="2805"/>
      <c r="L54" s="2805"/>
      <c r="M54" s="2805"/>
      <c r="N54" s="2805"/>
    </row>
    <row r="55" spans="1:14" ht="37.5" customHeight="1">
      <c r="A55" s="2775" t="s">
        <v>3042</v>
      </c>
      <c r="B55" s="2775"/>
      <c r="C55" s="2775"/>
      <c r="D55" s="2775"/>
      <c r="E55" s="2775"/>
      <c r="F55" s="2775"/>
      <c r="G55" s="2775"/>
      <c r="H55" s="2775"/>
      <c r="I55" s="2775"/>
      <c r="J55" s="2775"/>
      <c r="K55" s="2775"/>
      <c r="L55" s="2775"/>
      <c r="M55" s="2775"/>
      <c r="N55" s="2775"/>
    </row>
    <row r="56" spans="1:14" ht="18.75">
      <c r="A56" s="1235"/>
      <c r="B56" s="19"/>
      <c r="C56" s="1236"/>
      <c r="D56" s="1236"/>
      <c r="E56" s="1236"/>
      <c r="F56" s="1236"/>
      <c r="G56" s="1236"/>
      <c r="H56" s="1236"/>
      <c r="I56" s="1236"/>
      <c r="J56" s="1236"/>
      <c r="K56" s="1236"/>
      <c r="L56" s="1236"/>
      <c r="M56" s="1236"/>
      <c r="N56" s="19"/>
    </row>
    <row r="57" spans="1:14" ht="18.75">
      <c r="A57" s="1238">
        <v>1</v>
      </c>
      <c r="B57" s="2776" t="s">
        <v>3028</v>
      </c>
      <c r="C57" s="2776"/>
      <c r="D57" s="2776"/>
      <c r="E57" s="2776"/>
      <c r="F57" s="2776"/>
      <c r="G57" s="2776"/>
      <c r="H57" s="2776"/>
      <c r="I57" s="2776"/>
      <c r="J57" s="2776"/>
      <c r="K57" s="2776"/>
      <c r="L57" s="2776"/>
      <c r="M57" s="2776"/>
      <c r="N57" s="2776"/>
    </row>
    <row r="58" spans="1:14" ht="18.75">
      <c r="A58" s="1238">
        <v>2</v>
      </c>
      <c r="B58" s="2776" t="s">
        <v>3094</v>
      </c>
      <c r="C58" s="2776"/>
      <c r="D58" s="2776"/>
      <c r="E58" s="2776"/>
      <c r="F58" s="2776"/>
      <c r="G58" s="2776"/>
      <c r="H58" s="2776"/>
      <c r="I58" s="2776"/>
      <c r="J58" s="2776"/>
      <c r="K58" s="2776"/>
      <c r="L58" s="2776"/>
      <c r="M58" s="2776"/>
      <c r="N58" s="2776"/>
    </row>
    <row r="59" spans="1:14" ht="41.25" customHeight="1">
      <c r="A59" s="1238">
        <v>3</v>
      </c>
      <c r="B59" s="2201" t="s">
        <v>3091</v>
      </c>
      <c r="C59" s="2201"/>
      <c r="D59" s="2201"/>
      <c r="E59" s="2201"/>
      <c r="F59" s="2201"/>
      <c r="G59" s="2201"/>
      <c r="H59" s="2201"/>
      <c r="I59" s="2201"/>
      <c r="J59" s="2201"/>
      <c r="K59" s="2201"/>
      <c r="L59" s="2201"/>
      <c r="M59" s="2201"/>
      <c r="N59" s="2201"/>
    </row>
    <row r="60" spans="1:14" ht="79.5" customHeight="1">
      <c r="A60" s="1238">
        <v>4</v>
      </c>
      <c r="B60" s="2777" t="s">
        <v>3090</v>
      </c>
      <c r="C60" s="2777"/>
      <c r="D60" s="2777"/>
      <c r="E60" s="2777"/>
      <c r="F60" s="2777"/>
      <c r="G60" s="2777"/>
      <c r="H60" s="2777"/>
      <c r="I60" s="2777"/>
      <c r="J60" s="2777"/>
      <c r="K60" s="2777"/>
      <c r="L60" s="2777"/>
      <c r="M60" s="2777"/>
      <c r="N60" s="2777"/>
    </row>
    <row r="61" spans="1:14" ht="30.75">
      <c r="A61" s="1235"/>
      <c r="B61" s="477"/>
      <c r="C61" s="1237"/>
      <c r="D61" s="1237"/>
      <c r="E61" s="1237"/>
      <c r="F61" s="1237"/>
      <c r="G61" s="1237"/>
      <c r="H61" s="1237"/>
      <c r="I61" s="1237"/>
      <c r="J61" s="1237"/>
      <c r="K61" s="1237"/>
      <c r="L61" s="1237"/>
      <c r="M61" s="1237"/>
      <c r="N61" s="19"/>
    </row>
    <row r="62" spans="1:14" ht="18.75">
      <c r="A62" s="1152"/>
      <c r="B62" s="15"/>
      <c r="C62" s="15"/>
      <c r="D62" s="15"/>
      <c r="E62" s="15"/>
      <c r="F62" s="15"/>
      <c r="G62" s="15"/>
      <c r="H62" s="15"/>
      <c r="I62" s="15"/>
      <c r="J62" s="15"/>
      <c r="K62" s="15"/>
      <c r="L62" s="15"/>
      <c r="M62" s="15"/>
    </row>
    <row r="63" spans="1:14" ht="18.75">
      <c r="A63" s="1152"/>
      <c r="B63" s="15"/>
      <c r="C63" s="15"/>
      <c r="D63" s="15"/>
      <c r="E63" s="15"/>
      <c r="F63" s="15"/>
      <c r="G63" s="15"/>
      <c r="H63" s="15"/>
      <c r="I63" s="15"/>
      <c r="J63" s="15"/>
      <c r="K63" s="15"/>
      <c r="L63" s="15"/>
      <c r="M63" s="15"/>
    </row>
    <row r="64" spans="1:14" ht="18.75">
      <c r="A64" s="1197"/>
      <c r="B64" s="1153"/>
      <c r="C64" s="1153"/>
      <c r="D64" s="1153"/>
      <c r="E64" s="1153"/>
      <c r="F64" s="1153"/>
      <c r="G64" s="1153"/>
      <c r="H64" s="1153"/>
      <c r="I64" s="1153"/>
      <c r="J64" s="1153"/>
      <c r="K64" s="1153"/>
      <c r="L64" s="1153"/>
      <c r="M64" s="1153"/>
    </row>
    <row r="65" spans="1:13" ht="18.75">
      <c r="A65" s="1152"/>
      <c r="B65" s="1154"/>
      <c r="C65" s="15"/>
      <c r="D65" s="15"/>
      <c r="E65" s="15"/>
      <c r="F65" s="15"/>
      <c r="G65" s="15"/>
      <c r="H65" s="15"/>
      <c r="I65" s="15"/>
      <c r="J65" s="15"/>
      <c r="K65" s="15"/>
      <c r="L65" s="15"/>
      <c r="M65" s="15"/>
    </row>
    <row r="66" spans="1:13" ht="18.75">
      <c r="A66" s="1152"/>
      <c r="B66" s="15"/>
      <c r="C66" s="15"/>
      <c r="D66" s="15"/>
      <c r="E66" s="15"/>
      <c r="F66" s="15"/>
      <c r="G66" s="15"/>
      <c r="H66" s="15"/>
      <c r="I66" s="15"/>
      <c r="J66" s="15"/>
      <c r="K66" s="15"/>
      <c r="L66" s="15"/>
      <c r="M66" s="15"/>
    </row>
    <row r="67" spans="1:13" ht="18.75">
      <c r="A67" s="1152"/>
      <c r="B67" s="15"/>
      <c r="C67" s="15"/>
      <c r="D67" s="15"/>
      <c r="E67" s="15"/>
      <c r="F67" s="15"/>
      <c r="G67" s="15"/>
      <c r="H67" s="15"/>
      <c r="I67" s="15"/>
      <c r="J67" s="15"/>
      <c r="K67" s="15"/>
      <c r="L67" s="15"/>
      <c r="M67" s="15"/>
    </row>
    <row r="68" spans="1:13" ht="18.75">
      <c r="A68" s="1152"/>
      <c r="B68" s="15"/>
      <c r="C68" s="15"/>
      <c r="D68" s="15"/>
      <c r="E68" s="15"/>
      <c r="F68" s="15"/>
      <c r="G68" s="15"/>
      <c r="H68" s="15"/>
      <c r="I68" s="15"/>
      <c r="J68" s="15"/>
      <c r="K68" s="15"/>
      <c r="L68" s="1155"/>
      <c r="M68" s="1155"/>
    </row>
    <row r="69" spans="1:13" ht="18.75">
      <c r="A69" s="1152"/>
      <c r="C69" s="154"/>
      <c r="D69" s="154"/>
      <c r="E69" s="154"/>
      <c r="F69" s="154"/>
      <c r="G69" s="154"/>
      <c r="H69" s="154"/>
      <c r="I69" s="154"/>
      <c r="J69" s="154"/>
      <c r="K69" s="154"/>
      <c r="L69" s="154"/>
      <c r="M69" s="154"/>
    </row>
    <row r="70" spans="1:13" ht="15">
      <c r="C70" s="154"/>
      <c r="D70" s="154"/>
      <c r="E70" s="154"/>
      <c r="F70" s="154"/>
      <c r="G70" s="154"/>
      <c r="H70" s="154"/>
      <c r="I70" s="154"/>
      <c r="J70" s="154"/>
      <c r="K70" s="154"/>
      <c r="L70" s="154"/>
      <c r="M70" s="154"/>
    </row>
    <row r="71" spans="1:13" ht="15">
      <c r="C71" s="154"/>
      <c r="D71" s="154"/>
      <c r="E71" s="154"/>
      <c r="F71" s="154"/>
      <c r="G71" s="154"/>
      <c r="H71" s="154"/>
      <c r="I71" s="154"/>
      <c r="J71" s="154"/>
      <c r="K71" s="154"/>
      <c r="L71" s="154"/>
      <c r="M71" s="154"/>
    </row>
    <row r="72" spans="1:13" ht="18.75">
      <c r="A72" s="1152"/>
      <c r="C72" s="154"/>
      <c r="D72" s="154"/>
      <c r="E72" s="154"/>
      <c r="F72" s="154"/>
      <c r="G72" s="154"/>
      <c r="H72" s="154"/>
      <c r="I72" s="154"/>
      <c r="J72" s="154"/>
      <c r="K72" s="154"/>
      <c r="L72" s="154"/>
      <c r="M72" s="154"/>
    </row>
    <row r="73" spans="1:13" ht="18.75">
      <c r="A73" s="1152"/>
      <c r="C73" s="154"/>
      <c r="D73" s="154"/>
      <c r="E73" s="154"/>
      <c r="F73" s="154"/>
      <c r="G73" s="154"/>
      <c r="H73" s="154"/>
      <c r="I73" s="154"/>
      <c r="J73" s="154"/>
      <c r="K73" s="154"/>
      <c r="L73" s="154"/>
      <c r="M73" s="154"/>
    </row>
    <row r="74" spans="1:13" ht="18.75">
      <c r="A74" s="1152"/>
      <c r="C74" s="154"/>
      <c r="D74" s="154"/>
      <c r="E74" s="154"/>
      <c r="F74" s="154"/>
      <c r="G74" s="154"/>
      <c r="H74" s="154"/>
      <c r="I74" s="154"/>
      <c r="J74" s="154"/>
      <c r="K74" s="154"/>
      <c r="L74" s="154"/>
      <c r="M74" s="154"/>
    </row>
    <row r="75" spans="1:13" ht="18.75">
      <c r="A75" s="1152"/>
      <c r="C75" s="154"/>
      <c r="D75" s="154"/>
      <c r="E75" s="154"/>
      <c r="F75" s="154"/>
      <c r="G75" s="154"/>
      <c r="H75" s="154"/>
      <c r="I75" s="154"/>
      <c r="J75" s="154"/>
      <c r="K75" s="154"/>
      <c r="L75" s="154"/>
      <c r="M75" s="154"/>
    </row>
    <row r="76" spans="1:13" ht="18.75">
      <c r="A76" s="1152"/>
      <c r="B76" s="15"/>
      <c r="C76" s="154"/>
      <c r="D76" s="154"/>
      <c r="E76" s="154"/>
      <c r="F76" s="154"/>
      <c r="G76" s="154"/>
      <c r="H76" s="154"/>
      <c r="I76" s="154"/>
      <c r="J76" s="154"/>
      <c r="K76" s="154"/>
      <c r="L76" s="154"/>
      <c r="M76" s="154"/>
    </row>
    <row r="77" spans="1:13" ht="15">
      <c r="B77" s="154"/>
      <c r="C77" s="154"/>
      <c r="D77" s="154"/>
      <c r="E77" s="154"/>
      <c r="F77" s="154"/>
      <c r="G77" s="154"/>
      <c r="H77" s="154"/>
      <c r="I77" s="154"/>
      <c r="J77" s="154"/>
      <c r="K77" s="154"/>
      <c r="L77" s="154"/>
      <c r="M77" s="154"/>
    </row>
    <row r="78" spans="1:13" ht="18.75">
      <c r="B78" s="15"/>
      <c r="C78" s="154"/>
      <c r="D78" s="154"/>
      <c r="E78" s="154"/>
      <c r="F78" s="154"/>
      <c r="G78" s="154"/>
      <c r="H78" s="154"/>
      <c r="I78" s="154"/>
      <c r="J78" s="154"/>
      <c r="K78" s="154"/>
      <c r="L78" s="154"/>
      <c r="M78" s="154"/>
    </row>
  </sheetData>
  <sheetProtection formatCells="0" formatColumns="0" formatRows="0" insertColumns="0" insertRows="0" insertHyperlinks="0" deleteColumns="0" deleteRows="0" selectLockedCells="1" sort="0" autoFilter="0" pivotTables="0"/>
  <mergeCells count="23">
    <mergeCell ref="A55:N55"/>
    <mergeCell ref="B57:N57"/>
    <mergeCell ref="B58:N58"/>
    <mergeCell ref="B59:N59"/>
    <mergeCell ref="B60:N60"/>
    <mergeCell ref="A54:N54"/>
    <mergeCell ref="B9:N9"/>
    <mergeCell ref="A30:N30"/>
    <mergeCell ref="A31:N31"/>
    <mergeCell ref="B33:N33"/>
    <mergeCell ref="B34:N34"/>
    <mergeCell ref="B35:N35"/>
    <mergeCell ref="B36:N36"/>
    <mergeCell ref="B37:N37"/>
    <mergeCell ref="B38:N38"/>
    <mergeCell ref="B39:N39"/>
    <mergeCell ref="B40:N40"/>
    <mergeCell ref="B6:N6"/>
    <mergeCell ref="B7:N7"/>
    <mergeCell ref="B8:N8"/>
    <mergeCell ref="B2:N2"/>
    <mergeCell ref="A4:N4"/>
    <mergeCell ref="B5:N5"/>
  </mergeCells>
  <pageMargins left="0.7" right="0.7" top="0.27" bottom="0.3" header="0.3" footer="0.3"/>
  <pageSetup paperSize="9" orientation="landscape" horizontalDpi="300" verticalDpi="300" r:id="rId1"/>
  <drawing r:id="rId2"/>
</worksheet>
</file>

<file path=xl/worksheets/sheet156.xml><?xml version="1.0" encoding="utf-8"?>
<worksheet xmlns="http://schemas.openxmlformats.org/spreadsheetml/2006/main" xmlns:r="http://schemas.openxmlformats.org/officeDocument/2006/relationships">
  <sheetPr>
    <tabColor rgb="FF00B050"/>
  </sheetPr>
  <dimension ref="A1:AA96"/>
  <sheetViews>
    <sheetView zoomScale="95" zoomScaleNormal="95" workbookViewId="0">
      <selection activeCell="M16" sqref="M16"/>
    </sheetView>
  </sheetViews>
  <sheetFormatPr defaultRowHeight="12.75"/>
  <cols>
    <col min="1" max="13" width="9.140625" style="139"/>
    <col min="14" max="14" width="10" style="139" customWidth="1"/>
    <col min="15" max="16384" width="9.140625" style="139"/>
  </cols>
  <sheetData>
    <row r="1" spans="1:27" ht="26.25" customHeight="1">
      <c r="A1" s="740"/>
      <c r="B1" s="2779" t="str">
        <f>MASTER!C1</f>
        <v>ftyk f'k{kk vf/kdkjh</v>
      </c>
      <c r="C1" s="2779"/>
      <c r="D1" s="2779"/>
      <c r="E1" s="2779"/>
      <c r="F1" s="2779"/>
      <c r="G1" s="2779"/>
      <c r="H1" s="2779"/>
      <c r="I1" s="2779"/>
      <c r="J1" s="2779"/>
      <c r="K1" s="2779"/>
      <c r="L1" s="2779"/>
      <c r="M1" s="2779"/>
      <c r="N1" s="2779"/>
    </row>
    <row r="2" spans="1:27" ht="24" customHeight="1">
      <c r="A2" s="740"/>
      <c r="B2" s="740"/>
      <c r="C2" s="740"/>
      <c r="D2" s="740"/>
      <c r="E2" s="740"/>
      <c r="F2" s="740"/>
      <c r="G2" s="740"/>
      <c r="H2" s="740"/>
      <c r="I2" s="740"/>
      <c r="J2" s="740"/>
      <c r="K2" s="740"/>
      <c r="L2" s="740"/>
      <c r="M2" s="740"/>
      <c r="N2" s="740"/>
    </row>
    <row r="3" spans="1:27" ht="37.5" customHeight="1">
      <c r="A3" s="3865" t="s">
        <v>4286</v>
      </c>
      <c r="B3" s="3865"/>
      <c r="C3" s="3865"/>
      <c r="D3" s="3865"/>
      <c r="E3" s="3865"/>
      <c r="F3" s="3865"/>
      <c r="G3" s="3865"/>
      <c r="H3" s="3865"/>
      <c r="I3" s="3865"/>
      <c r="J3" s="3865"/>
      <c r="K3" s="3865"/>
      <c r="L3" s="3865"/>
      <c r="M3" s="3865"/>
      <c r="N3" s="3865"/>
      <c r="Q3" s="154"/>
      <c r="R3" s="154"/>
      <c r="S3" s="154"/>
      <c r="T3" s="154"/>
      <c r="U3" s="154"/>
      <c r="V3" s="154"/>
      <c r="W3" s="154"/>
      <c r="X3" s="154"/>
      <c r="Y3" s="154"/>
      <c r="Z3" s="154"/>
      <c r="AA3" s="154"/>
    </row>
    <row r="4" spans="1:27" ht="37.5" customHeight="1">
      <c r="A4" s="1253"/>
      <c r="B4" s="2781" t="s">
        <v>3027</v>
      </c>
      <c r="C4" s="2781"/>
      <c r="D4" s="2781"/>
      <c r="E4" s="2781"/>
      <c r="F4" s="2781"/>
      <c r="G4" s="2781"/>
      <c r="H4" s="2781"/>
      <c r="I4" s="2781"/>
      <c r="J4" s="2781"/>
      <c r="K4" s="2781"/>
      <c r="L4" s="2781"/>
      <c r="M4" s="2781"/>
      <c r="N4" s="2781"/>
      <c r="Q4" s="154"/>
      <c r="R4" s="154"/>
      <c r="S4" s="154"/>
      <c r="T4" s="154"/>
      <c r="U4" s="154"/>
      <c r="V4" s="154"/>
      <c r="W4" s="154"/>
      <c r="X4" s="154"/>
      <c r="Y4" s="154"/>
      <c r="Z4" s="154"/>
      <c r="AA4" s="154"/>
    </row>
    <row r="5" spans="1:27" ht="22.5" customHeight="1">
      <c r="A5" s="1254">
        <v>1</v>
      </c>
      <c r="B5" s="2782" t="s">
        <v>3028</v>
      </c>
      <c r="C5" s="2782"/>
      <c r="D5" s="2782"/>
      <c r="E5" s="2782"/>
      <c r="F5" s="2782"/>
      <c r="G5" s="2782"/>
      <c r="H5" s="2782"/>
      <c r="I5" s="2782"/>
      <c r="J5" s="2782"/>
      <c r="K5" s="2782"/>
      <c r="L5" s="2782"/>
      <c r="M5" s="2782"/>
      <c r="N5" s="2782"/>
      <c r="Q5" s="154"/>
      <c r="R5" s="154"/>
      <c r="S5" s="154"/>
      <c r="T5" s="154"/>
      <c r="U5" s="154"/>
      <c r="V5" s="154"/>
      <c r="W5" s="154"/>
      <c r="X5" s="154"/>
      <c r="Y5" s="154"/>
      <c r="Z5" s="154"/>
      <c r="AA5" s="154"/>
    </row>
    <row r="6" spans="1:27" ht="117.75" customHeight="1">
      <c r="A6" s="1254">
        <v>2</v>
      </c>
      <c r="B6" s="2783" t="s">
        <v>4285</v>
      </c>
      <c r="C6" s="2783"/>
      <c r="D6" s="2783"/>
      <c r="E6" s="2783"/>
      <c r="F6" s="2783"/>
      <c r="G6" s="2783"/>
      <c r="H6" s="2783"/>
      <c r="I6" s="2783"/>
      <c r="J6" s="2783"/>
      <c r="K6" s="2783"/>
      <c r="L6" s="2783"/>
      <c r="M6" s="2783"/>
      <c r="N6" s="2783"/>
      <c r="P6" s="1152"/>
      <c r="Q6" s="154"/>
      <c r="R6" s="154"/>
      <c r="S6" s="154"/>
      <c r="T6" s="154"/>
      <c r="U6" s="154"/>
      <c r="V6" s="154"/>
      <c r="W6" s="154"/>
      <c r="X6" s="154"/>
      <c r="Y6" s="154"/>
      <c r="Z6" s="154"/>
      <c r="AA6" s="154"/>
    </row>
    <row r="7" spans="1:27" ht="40.5" customHeight="1">
      <c r="A7" s="1254">
        <v>3</v>
      </c>
      <c r="B7" s="2783" t="s">
        <v>3089</v>
      </c>
      <c r="C7" s="2783"/>
      <c r="D7" s="2783"/>
      <c r="E7" s="2783"/>
      <c r="F7" s="2783"/>
      <c r="G7" s="2783"/>
      <c r="H7" s="2783"/>
      <c r="I7" s="2783"/>
      <c r="J7" s="2783"/>
      <c r="K7" s="2783"/>
      <c r="L7" s="2783"/>
      <c r="M7" s="2783"/>
      <c r="N7" s="2783"/>
      <c r="P7" s="1152"/>
      <c r="Q7" s="154"/>
      <c r="R7" s="154"/>
      <c r="S7" s="154"/>
      <c r="T7" s="154"/>
      <c r="U7" s="154"/>
      <c r="V7" s="154"/>
      <c r="W7" s="154"/>
      <c r="X7" s="154"/>
      <c r="Y7" s="154"/>
      <c r="Z7" s="154"/>
      <c r="AA7" s="154"/>
    </row>
    <row r="8" spans="1:27" ht="21.75" customHeight="1">
      <c r="A8" s="1254">
        <v>4</v>
      </c>
      <c r="B8" s="2782" t="s">
        <v>3039</v>
      </c>
      <c r="C8" s="2782"/>
      <c r="D8" s="2782"/>
      <c r="E8" s="2782"/>
      <c r="F8" s="2782"/>
      <c r="G8" s="2782"/>
      <c r="H8" s="2782"/>
      <c r="I8" s="2782"/>
      <c r="J8" s="2782"/>
      <c r="K8" s="2782"/>
      <c r="L8" s="2782"/>
      <c r="M8" s="2782"/>
      <c r="N8" s="2782"/>
      <c r="Q8" s="154"/>
      <c r="R8" s="154"/>
      <c r="S8" s="154"/>
      <c r="T8" s="154"/>
      <c r="U8" s="154"/>
      <c r="V8" s="154"/>
      <c r="W8" s="154"/>
      <c r="X8" s="154"/>
      <c r="Y8" s="154"/>
      <c r="Z8" s="154"/>
      <c r="AA8" s="154"/>
    </row>
    <row r="9" spans="1:27" ht="18.75">
      <c r="A9" s="1255"/>
      <c r="B9" s="1256"/>
      <c r="C9" s="1256"/>
      <c r="D9" s="1256"/>
      <c r="E9" s="1256"/>
      <c r="F9" s="1256"/>
      <c r="G9" s="1256"/>
      <c r="H9" s="1256"/>
      <c r="I9" s="1256"/>
      <c r="J9" s="1256"/>
      <c r="K9" s="1256"/>
      <c r="L9" s="1256"/>
      <c r="M9" s="1256">
        <v>0</v>
      </c>
      <c r="N9" s="1256"/>
      <c r="Q9" s="154"/>
      <c r="R9" s="154"/>
      <c r="S9" s="154"/>
      <c r="T9" s="154"/>
      <c r="U9" s="154"/>
      <c r="V9" s="154"/>
      <c r="W9" s="154"/>
      <c r="X9" s="154"/>
      <c r="Y9" s="154"/>
      <c r="Z9" s="154"/>
      <c r="AA9" s="154"/>
    </row>
    <row r="10" spans="1:27" ht="18.75">
      <c r="A10" s="1255"/>
      <c r="B10" s="1256"/>
      <c r="C10" s="1256"/>
      <c r="D10" s="1256"/>
      <c r="E10" s="1256"/>
      <c r="F10" s="1256"/>
      <c r="G10" s="1256"/>
      <c r="H10" s="1256"/>
      <c r="I10" s="1256"/>
      <c r="J10" s="1256"/>
      <c r="K10" s="1256"/>
      <c r="L10" s="1256"/>
      <c r="M10" s="1256"/>
      <c r="N10" s="1256"/>
      <c r="Q10" s="154"/>
      <c r="R10" s="154"/>
      <c r="S10" s="154"/>
      <c r="T10" s="154"/>
      <c r="U10" s="154"/>
      <c r="V10" s="154"/>
      <c r="W10" s="154"/>
      <c r="X10" s="154"/>
      <c r="Y10" s="154"/>
      <c r="Z10" s="154"/>
      <c r="AA10" s="154"/>
    </row>
    <row r="11" spans="1:27" ht="18.75">
      <c r="A11" s="1255"/>
      <c r="B11" s="1256"/>
      <c r="C11" s="1256"/>
      <c r="D11" s="1256"/>
      <c r="E11" s="1256"/>
      <c r="F11" s="1256"/>
      <c r="G11" s="1256"/>
      <c r="H11" s="1256"/>
      <c r="I11" s="1256"/>
      <c r="J11" s="1256"/>
      <c r="K11" s="1256"/>
      <c r="L11" s="1256"/>
      <c r="M11" s="1256"/>
      <c r="N11" s="1256"/>
      <c r="Q11" s="154"/>
      <c r="R11" s="154"/>
      <c r="S11" s="154"/>
      <c r="T11" s="154"/>
      <c r="U11" s="154"/>
      <c r="V11" s="154"/>
      <c r="W11" s="154"/>
      <c r="X11" s="154"/>
      <c r="Y11" s="154"/>
      <c r="Z11" s="154"/>
      <c r="AA11" s="154"/>
    </row>
    <row r="12" spans="1:27" ht="18.75">
      <c r="A12" s="1255"/>
      <c r="B12" s="1256"/>
      <c r="C12" s="1256"/>
      <c r="D12" s="1256"/>
      <c r="E12" s="1256"/>
      <c r="F12" s="1256"/>
      <c r="G12" s="1256"/>
      <c r="H12" s="1256"/>
      <c r="I12" s="1256"/>
      <c r="J12" s="1256"/>
      <c r="K12" s="1256"/>
      <c r="L12" s="1256"/>
      <c r="M12" s="1256"/>
      <c r="N12" s="1256"/>
      <c r="Q12" s="154"/>
      <c r="R12" s="154"/>
      <c r="S12" s="154"/>
      <c r="T12" s="154"/>
      <c r="U12" s="154"/>
      <c r="V12" s="154"/>
      <c r="W12" s="154"/>
      <c r="X12" s="154"/>
      <c r="Y12" s="154"/>
      <c r="Z12" s="154"/>
      <c r="AA12" s="154"/>
    </row>
    <row r="13" spans="1:27" ht="18.75">
      <c r="A13" s="1255"/>
      <c r="B13" s="1256"/>
      <c r="C13" s="1256"/>
      <c r="D13" s="1256"/>
      <c r="E13" s="1256"/>
      <c r="F13" s="1256"/>
      <c r="G13" s="1256"/>
      <c r="H13" s="1256"/>
      <c r="I13" s="1256"/>
      <c r="J13" s="1256"/>
      <c r="K13" s="1256"/>
      <c r="L13" s="1256"/>
      <c r="M13" s="1256"/>
      <c r="N13" s="1256"/>
      <c r="Q13" s="154"/>
      <c r="R13" s="154"/>
      <c r="S13" s="154"/>
      <c r="T13" s="154"/>
      <c r="U13" s="154"/>
      <c r="V13" s="154"/>
      <c r="W13" s="154"/>
      <c r="X13" s="154"/>
      <c r="Y13" s="154"/>
      <c r="Z13" s="154"/>
      <c r="AA13" s="154"/>
    </row>
    <row r="14" spans="1:27" ht="18.75">
      <c r="A14" s="1255"/>
      <c r="B14" s="1256"/>
      <c r="C14" s="1256"/>
      <c r="D14" s="1256"/>
      <c r="E14" s="1256"/>
      <c r="F14" s="1256"/>
      <c r="G14" s="1256"/>
      <c r="H14" s="1256"/>
      <c r="I14" s="1256"/>
      <c r="J14" s="1256"/>
      <c r="K14" s="1256"/>
      <c r="L14" s="1256"/>
      <c r="M14" s="1256"/>
      <c r="N14" s="1256"/>
      <c r="Q14" s="154"/>
      <c r="R14" s="154"/>
      <c r="S14" s="154"/>
      <c r="T14" s="154"/>
      <c r="U14" s="154"/>
      <c r="V14" s="154"/>
      <c r="W14" s="154"/>
      <c r="X14" s="154"/>
      <c r="Y14" s="154"/>
      <c r="Z14" s="154"/>
      <c r="AA14" s="154"/>
    </row>
    <row r="15" spans="1:27" ht="18.75">
      <c r="A15" s="1255"/>
      <c r="B15" s="1256"/>
      <c r="C15" s="1256"/>
      <c r="D15" s="1256"/>
      <c r="E15" s="1256"/>
      <c r="F15" s="1256"/>
      <c r="G15" s="1256"/>
      <c r="H15" s="1256"/>
      <c r="I15" s="1256"/>
      <c r="J15" s="1256"/>
      <c r="K15" s="1256"/>
      <c r="L15" s="1256"/>
      <c r="M15" s="1256"/>
      <c r="N15" s="1256"/>
      <c r="Q15" s="154"/>
      <c r="R15" s="154"/>
      <c r="S15" s="154"/>
      <c r="T15" s="154"/>
      <c r="U15" s="154"/>
      <c r="V15" s="154"/>
      <c r="W15" s="154"/>
      <c r="X15" s="154"/>
      <c r="Y15" s="154"/>
      <c r="Z15" s="154"/>
      <c r="AA15" s="154"/>
    </row>
    <row r="16" spans="1:27" ht="18.75">
      <c r="A16" s="1255"/>
      <c r="B16" s="1256"/>
      <c r="C16" s="1256"/>
      <c r="D16" s="1256"/>
      <c r="E16" s="1256"/>
      <c r="F16" s="1256"/>
      <c r="G16" s="1256"/>
      <c r="H16" s="1256"/>
      <c r="I16" s="1256"/>
      <c r="J16" s="1256"/>
      <c r="K16" s="1256"/>
      <c r="L16" s="1256"/>
      <c r="M16" s="1256"/>
      <c r="N16" s="1256"/>
      <c r="Q16" s="154"/>
      <c r="R16" s="154"/>
      <c r="S16" s="154"/>
      <c r="T16" s="154"/>
      <c r="U16" s="154"/>
      <c r="V16" s="154"/>
      <c r="W16" s="154"/>
      <c r="X16" s="154"/>
      <c r="Y16" s="154"/>
      <c r="Z16" s="154"/>
      <c r="AA16" s="154"/>
    </row>
    <row r="17" spans="1:27" ht="18.75">
      <c r="A17" s="1255"/>
      <c r="B17" s="1256"/>
      <c r="C17" s="1256"/>
      <c r="D17" s="1256"/>
      <c r="E17" s="1256"/>
      <c r="F17" s="1256"/>
      <c r="G17" s="1256"/>
      <c r="H17" s="1256"/>
      <c r="I17" s="1256"/>
      <c r="J17" s="1256"/>
      <c r="K17" s="1256"/>
      <c r="L17" s="1256"/>
      <c r="M17" s="1256"/>
      <c r="N17" s="1256"/>
      <c r="Q17" s="154"/>
      <c r="R17" s="154"/>
      <c r="S17" s="154"/>
      <c r="T17" s="154"/>
      <c r="U17" s="154"/>
      <c r="V17" s="154"/>
      <c r="W17" s="154"/>
      <c r="X17" s="154"/>
      <c r="Y17" s="154"/>
      <c r="Z17" s="154"/>
      <c r="AA17" s="154"/>
    </row>
    <row r="18" spans="1:27" ht="18.75">
      <c r="A18" s="1255"/>
      <c r="B18" s="1256"/>
      <c r="C18" s="1256"/>
      <c r="D18" s="1256"/>
      <c r="E18" s="1256"/>
      <c r="F18" s="1256"/>
      <c r="G18" s="1256"/>
      <c r="H18" s="1256"/>
      <c r="I18" s="1256"/>
      <c r="J18" s="1256"/>
      <c r="K18" s="1256"/>
      <c r="L18" s="1256"/>
      <c r="M18" s="1256"/>
      <c r="N18" s="1256"/>
      <c r="Q18" s="154"/>
      <c r="R18" s="154"/>
      <c r="S18" s="154"/>
      <c r="T18" s="154"/>
      <c r="U18" s="154"/>
      <c r="V18" s="154"/>
      <c r="W18" s="154"/>
      <c r="X18" s="154"/>
      <c r="Y18" s="154"/>
      <c r="Z18" s="154"/>
      <c r="AA18" s="154"/>
    </row>
    <row r="19" spans="1:27" ht="18.75">
      <c r="A19" s="1255"/>
      <c r="B19" s="1256"/>
      <c r="C19" s="1256"/>
      <c r="D19" s="1256"/>
      <c r="E19" s="1256"/>
      <c r="F19" s="1256"/>
      <c r="G19" s="1256"/>
      <c r="H19" s="1256"/>
      <c r="I19" s="1256"/>
      <c r="J19" s="1256"/>
      <c r="K19" s="1256"/>
      <c r="L19" s="1256"/>
      <c r="M19" s="1256"/>
      <c r="N19" s="1256"/>
      <c r="Q19" s="154"/>
      <c r="R19" s="154"/>
      <c r="S19" s="154"/>
      <c r="T19" s="154"/>
      <c r="U19" s="154"/>
      <c r="V19" s="154"/>
      <c r="W19" s="154"/>
      <c r="X19" s="154"/>
      <c r="Y19" s="154"/>
      <c r="Z19" s="154"/>
      <c r="AA19" s="154"/>
    </row>
    <row r="20" spans="1:27" ht="18.75">
      <c r="A20" s="1255"/>
      <c r="B20" s="1256"/>
      <c r="C20" s="1256"/>
      <c r="D20" s="1256"/>
      <c r="E20" s="1256"/>
      <c r="F20" s="1256"/>
      <c r="G20" s="1256"/>
      <c r="H20" s="1256"/>
      <c r="I20" s="1256"/>
      <c r="J20" s="1256"/>
      <c r="K20" s="1256"/>
      <c r="L20" s="1256"/>
      <c r="M20" s="1256"/>
      <c r="N20" s="1256"/>
      <c r="Q20" s="154"/>
      <c r="R20" s="154"/>
      <c r="S20" s="154"/>
      <c r="T20" s="154"/>
      <c r="U20" s="154"/>
      <c r="V20" s="154"/>
      <c r="W20" s="154"/>
      <c r="X20" s="154"/>
      <c r="Y20" s="154"/>
      <c r="Z20" s="154"/>
      <c r="AA20" s="154"/>
    </row>
    <row r="21" spans="1:27" ht="18.75">
      <c r="A21" s="19"/>
      <c r="B21" s="1240"/>
      <c r="C21" s="1240"/>
      <c r="D21" s="1240"/>
      <c r="E21" s="1240"/>
      <c r="F21" s="1240"/>
      <c r="G21" s="1240"/>
      <c r="H21" s="1240"/>
      <c r="I21" s="1240"/>
      <c r="J21" s="1240"/>
      <c r="K21" s="1240"/>
      <c r="L21" s="1240"/>
      <c r="M21" s="1240"/>
      <c r="N21" s="1240"/>
      <c r="Q21" s="154"/>
      <c r="R21" s="154"/>
      <c r="S21" s="154"/>
      <c r="T21" s="154"/>
      <c r="U21" s="154"/>
      <c r="V21" s="154"/>
      <c r="W21" s="154"/>
      <c r="X21" s="154"/>
      <c r="Y21" s="154"/>
      <c r="Z21" s="154"/>
      <c r="AA21" s="154"/>
    </row>
    <row r="22" spans="1:27" ht="18.75">
      <c r="A22" s="19"/>
      <c r="B22" s="1240"/>
      <c r="C22" s="1240"/>
      <c r="D22" s="1240"/>
      <c r="E22" s="1240"/>
      <c r="F22" s="1240"/>
      <c r="G22" s="1240"/>
      <c r="H22" s="1240"/>
      <c r="I22" s="1240"/>
      <c r="J22" s="1240"/>
      <c r="K22" s="1240"/>
      <c r="L22" s="1240"/>
      <c r="M22" s="1240"/>
      <c r="N22" s="1240"/>
      <c r="Q22" s="154"/>
      <c r="R22" s="154"/>
      <c r="S22" s="154"/>
      <c r="T22" s="154"/>
      <c r="U22" s="154"/>
      <c r="V22" s="154"/>
      <c r="W22" s="154"/>
      <c r="X22" s="154"/>
      <c r="Y22" s="154"/>
      <c r="Z22" s="154"/>
      <c r="AA22" s="154"/>
    </row>
    <row r="23" spans="1:27" ht="18.75">
      <c r="A23" s="19"/>
      <c r="B23" s="1240"/>
      <c r="C23" s="1240"/>
      <c r="D23" s="1240"/>
      <c r="E23" s="1240"/>
      <c r="F23" s="1240"/>
      <c r="G23" s="1240"/>
      <c r="H23" s="1240"/>
      <c r="I23" s="1240"/>
      <c r="J23" s="1240"/>
      <c r="K23" s="1240"/>
      <c r="L23" s="1240"/>
      <c r="M23" s="1240"/>
      <c r="N23" s="1240"/>
      <c r="Q23" s="154"/>
      <c r="R23" s="154"/>
      <c r="S23" s="154"/>
      <c r="T23" s="154"/>
      <c r="U23" s="154"/>
      <c r="V23" s="154"/>
      <c r="W23" s="154"/>
      <c r="X23" s="154"/>
      <c r="Y23" s="154"/>
      <c r="Z23" s="154"/>
      <c r="AA23" s="154"/>
    </row>
    <row r="24" spans="1:27" ht="36" customHeight="1">
      <c r="A24" s="2843" t="str">
        <f>B1</f>
        <v>ftyk f'k{kk vf/kdkjh</v>
      </c>
      <c r="B24" s="2843"/>
      <c r="C24" s="2843"/>
      <c r="D24" s="2843"/>
      <c r="E24" s="2843"/>
      <c r="F24" s="2843"/>
      <c r="G24" s="2843"/>
      <c r="H24" s="2843"/>
      <c r="I24" s="2843"/>
      <c r="J24" s="2843"/>
      <c r="K24" s="2843"/>
      <c r="L24" s="2843"/>
      <c r="M24" s="2843"/>
      <c r="N24" s="2843"/>
      <c r="Q24" s="154"/>
      <c r="R24" s="154"/>
      <c r="S24" s="154"/>
      <c r="T24" s="154"/>
      <c r="U24" s="154"/>
      <c r="V24" s="154"/>
      <c r="W24" s="154"/>
      <c r="X24" s="154"/>
      <c r="Y24" s="154"/>
      <c r="Z24" s="154"/>
      <c r="AA24" s="154"/>
    </row>
    <row r="25" spans="1:27" ht="38.25" customHeight="1">
      <c r="A25" s="2844" t="s">
        <v>3040</v>
      </c>
      <c r="B25" s="2844"/>
      <c r="C25" s="2844"/>
      <c r="D25" s="2844"/>
      <c r="E25" s="2844"/>
      <c r="F25" s="2844"/>
      <c r="G25" s="2844"/>
      <c r="H25" s="2844"/>
      <c r="I25" s="2844"/>
      <c r="J25" s="2844"/>
      <c r="K25" s="2844"/>
      <c r="L25" s="2844"/>
      <c r="M25" s="2844"/>
      <c r="N25" s="2844"/>
      <c r="Q25" s="154"/>
      <c r="R25" s="154"/>
      <c r="S25" s="154"/>
      <c r="T25" s="154"/>
      <c r="U25" s="154"/>
      <c r="V25" s="154"/>
      <c r="W25" s="154"/>
      <c r="X25" s="154"/>
      <c r="Y25" s="154"/>
      <c r="Z25" s="154"/>
      <c r="AA25" s="154"/>
    </row>
    <row r="26" spans="1:27" ht="18.75">
      <c r="A26" s="1238">
        <v>1</v>
      </c>
      <c r="B26" s="2776" t="s">
        <v>3028</v>
      </c>
      <c r="C26" s="2776"/>
      <c r="D26" s="2776"/>
      <c r="E26" s="2776"/>
      <c r="F26" s="2776"/>
      <c r="G26" s="2776"/>
      <c r="H26" s="2776"/>
      <c r="I26" s="2776"/>
      <c r="J26" s="2776"/>
      <c r="K26" s="2776"/>
      <c r="L26" s="2776"/>
      <c r="M26" s="2776"/>
      <c r="N26" s="2776"/>
      <c r="Q26" s="154"/>
      <c r="R26" s="154"/>
      <c r="S26" s="154"/>
      <c r="T26" s="154"/>
      <c r="U26" s="154"/>
      <c r="V26" s="154"/>
      <c r="W26" s="154"/>
      <c r="X26" s="154"/>
      <c r="Y26" s="154"/>
      <c r="Z26" s="154"/>
      <c r="AA26" s="154"/>
    </row>
    <row r="27" spans="1:27" ht="81.75" customHeight="1">
      <c r="A27" s="1238">
        <v>2</v>
      </c>
      <c r="B27" s="2201" t="s">
        <v>3099</v>
      </c>
      <c r="C27" s="2201"/>
      <c r="D27" s="2201"/>
      <c r="E27" s="2201"/>
      <c r="F27" s="2201"/>
      <c r="G27" s="2201"/>
      <c r="H27" s="2201"/>
      <c r="I27" s="2201"/>
      <c r="J27" s="2201"/>
      <c r="K27" s="2201"/>
      <c r="L27" s="2201"/>
      <c r="M27" s="2201"/>
      <c r="N27" s="2201"/>
      <c r="Q27" s="154"/>
      <c r="R27" s="154"/>
      <c r="S27" s="154"/>
      <c r="T27" s="154"/>
      <c r="U27" s="154"/>
      <c r="V27" s="154"/>
      <c r="W27" s="154"/>
      <c r="X27" s="154"/>
      <c r="Y27" s="154"/>
      <c r="Z27" s="154"/>
      <c r="AA27" s="154"/>
    </row>
    <row r="28" spans="1:27" ht="18.75">
      <c r="A28" s="1238">
        <v>3</v>
      </c>
      <c r="B28" s="2776" t="s">
        <v>3041</v>
      </c>
      <c r="C28" s="2776"/>
      <c r="D28" s="2776"/>
      <c r="E28" s="2776"/>
      <c r="F28" s="2776"/>
      <c r="G28" s="2776"/>
      <c r="H28" s="2776"/>
      <c r="I28" s="2776"/>
      <c r="J28" s="2776"/>
      <c r="K28" s="2776"/>
      <c r="L28" s="2776"/>
      <c r="M28" s="2776"/>
      <c r="N28" s="2776"/>
      <c r="Q28" s="154"/>
      <c r="R28" s="154"/>
      <c r="S28" s="154"/>
      <c r="T28" s="154"/>
      <c r="U28" s="154"/>
      <c r="V28" s="154"/>
      <c r="W28" s="154"/>
      <c r="X28" s="154"/>
      <c r="Y28" s="154"/>
      <c r="Z28" s="154"/>
    </row>
    <row r="29" spans="1:27" ht="18.75">
      <c r="A29" s="1238">
        <v>4</v>
      </c>
      <c r="B29" s="2776" t="s">
        <v>3094</v>
      </c>
      <c r="C29" s="2776"/>
      <c r="D29" s="2776"/>
      <c r="E29" s="2776"/>
      <c r="F29" s="2776"/>
      <c r="G29" s="2776"/>
      <c r="H29" s="2776"/>
      <c r="I29" s="2776"/>
      <c r="J29" s="2776"/>
      <c r="K29" s="2776"/>
      <c r="L29" s="2776"/>
      <c r="M29" s="2776"/>
      <c r="N29" s="2776"/>
    </row>
    <row r="30" spans="1:27">
      <c r="A30" s="19"/>
      <c r="B30" s="19"/>
      <c r="C30" s="19"/>
      <c r="D30" s="19"/>
      <c r="E30" s="19"/>
      <c r="F30" s="19"/>
      <c r="G30" s="19"/>
      <c r="H30" s="19"/>
      <c r="I30" s="19"/>
      <c r="J30" s="19"/>
      <c r="K30" s="19"/>
      <c r="L30" s="19"/>
      <c r="M30" s="19"/>
      <c r="N30" s="19"/>
    </row>
    <row r="31" spans="1:27">
      <c r="A31" s="19"/>
      <c r="B31" s="19"/>
      <c r="C31" s="19"/>
      <c r="D31" s="19"/>
      <c r="E31" s="19"/>
      <c r="F31" s="19"/>
      <c r="G31" s="19"/>
      <c r="H31" s="19"/>
      <c r="I31" s="19"/>
      <c r="J31" s="19"/>
      <c r="K31" s="19"/>
      <c r="L31" s="19"/>
      <c r="M31" s="19"/>
      <c r="N31" s="19"/>
    </row>
    <row r="32" spans="1:27">
      <c r="A32" s="19"/>
      <c r="B32" s="19"/>
      <c r="C32" s="19"/>
      <c r="D32" s="19"/>
      <c r="E32" s="19"/>
      <c r="F32" s="19"/>
      <c r="G32" s="19"/>
      <c r="H32" s="19"/>
      <c r="I32" s="19"/>
      <c r="J32" s="19"/>
      <c r="K32" s="19"/>
      <c r="L32" s="19"/>
      <c r="M32" s="19"/>
      <c r="N32" s="19"/>
    </row>
    <row r="33" spans="1:14">
      <c r="A33" s="19"/>
      <c r="B33" s="19"/>
      <c r="C33" s="19"/>
      <c r="D33" s="19"/>
      <c r="E33" s="19"/>
      <c r="F33" s="19"/>
      <c r="G33" s="19"/>
      <c r="H33" s="19"/>
      <c r="I33" s="19"/>
      <c r="J33" s="19"/>
      <c r="K33" s="19"/>
      <c r="L33" s="19"/>
      <c r="M33" s="19"/>
      <c r="N33" s="19"/>
    </row>
    <row r="34" spans="1:14">
      <c r="A34" s="19"/>
      <c r="B34" s="19"/>
      <c r="C34" s="19"/>
      <c r="D34" s="19"/>
      <c r="E34" s="19"/>
      <c r="F34" s="19"/>
      <c r="G34" s="19"/>
      <c r="H34" s="19"/>
      <c r="I34" s="19"/>
      <c r="J34" s="19"/>
      <c r="K34" s="19"/>
      <c r="L34" s="19"/>
      <c r="M34" s="19"/>
      <c r="N34" s="19"/>
    </row>
    <row r="35" spans="1:14">
      <c r="A35" s="19"/>
      <c r="B35" s="19"/>
      <c r="C35" s="19"/>
      <c r="D35" s="19"/>
      <c r="E35" s="19"/>
      <c r="F35" s="19"/>
      <c r="G35" s="19"/>
      <c r="H35" s="19"/>
      <c r="I35" s="19"/>
      <c r="J35" s="19"/>
      <c r="K35" s="19"/>
      <c r="L35" s="19"/>
      <c r="M35" s="19"/>
      <c r="N35" s="19"/>
    </row>
    <row r="36" spans="1:14">
      <c r="A36" s="19"/>
      <c r="B36" s="19"/>
      <c r="C36" s="19"/>
      <c r="D36" s="19"/>
      <c r="E36" s="19"/>
      <c r="F36" s="19"/>
      <c r="G36" s="19"/>
      <c r="H36" s="19"/>
      <c r="I36" s="19"/>
      <c r="J36" s="19"/>
      <c r="K36" s="19"/>
      <c r="L36" s="19"/>
      <c r="M36" s="19"/>
      <c r="N36" s="19"/>
    </row>
    <row r="37" spans="1:14">
      <c r="A37" s="19"/>
      <c r="B37" s="19"/>
      <c r="C37" s="19"/>
      <c r="D37" s="19"/>
      <c r="E37" s="19"/>
      <c r="F37" s="19"/>
      <c r="G37" s="19"/>
      <c r="H37" s="19"/>
      <c r="I37" s="19"/>
      <c r="J37" s="19"/>
      <c r="K37" s="19"/>
      <c r="L37" s="19"/>
      <c r="M37" s="19"/>
      <c r="N37" s="19"/>
    </row>
    <row r="38" spans="1:14">
      <c r="A38" s="19"/>
      <c r="B38" s="19"/>
      <c r="C38" s="19"/>
      <c r="D38" s="19"/>
      <c r="E38" s="19"/>
      <c r="F38" s="19"/>
      <c r="G38" s="19"/>
      <c r="H38" s="19"/>
      <c r="I38" s="19"/>
      <c r="J38" s="19"/>
      <c r="K38" s="19"/>
      <c r="L38" s="19"/>
      <c r="M38" s="19"/>
      <c r="N38" s="19"/>
    </row>
    <row r="39" spans="1:14">
      <c r="A39" s="19"/>
      <c r="B39" s="19"/>
      <c r="C39" s="19"/>
      <c r="D39" s="19"/>
      <c r="E39" s="19"/>
      <c r="F39" s="19"/>
      <c r="G39" s="19"/>
      <c r="H39" s="19"/>
      <c r="I39" s="19"/>
      <c r="J39" s="19"/>
      <c r="K39" s="19"/>
      <c r="L39" s="19"/>
      <c r="M39" s="19"/>
      <c r="N39" s="19"/>
    </row>
    <row r="40" spans="1:14">
      <c r="A40" s="19"/>
      <c r="B40" s="19"/>
      <c r="C40" s="19"/>
      <c r="D40" s="19"/>
      <c r="E40" s="19"/>
      <c r="F40" s="19"/>
      <c r="G40" s="19"/>
      <c r="H40" s="19"/>
      <c r="I40" s="19"/>
      <c r="J40" s="19"/>
      <c r="K40" s="19"/>
      <c r="L40" s="19"/>
      <c r="M40" s="19"/>
      <c r="N40" s="19"/>
    </row>
    <row r="41" spans="1:14">
      <c r="A41" s="19"/>
      <c r="B41" s="19"/>
      <c r="C41" s="19"/>
      <c r="D41" s="19"/>
      <c r="E41" s="19"/>
      <c r="F41" s="19"/>
      <c r="G41" s="19"/>
      <c r="H41" s="19"/>
      <c r="I41" s="19"/>
      <c r="J41" s="19"/>
      <c r="K41" s="19"/>
      <c r="L41" s="19"/>
      <c r="M41" s="19"/>
      <c r="N41" s="19"/>
    </row>
    <row r="42" spans="1:14">
      <c r="A42" s="19"/>
      <c r="B42" s="19"/>
      <c r="C42" s="19"/>
      <c r="D42" s="19"/>
      <c r="E42" s="19"/>
      <c r="F42" s="19"/>
      <c r="G42" s="19"/>
      <c r="H42" s="19"/>
      <c r="I42" s="19"/>
      <c r="J42" s="19"/>
      <c r="K42" s="19"/>
      <c r="L42" s="19"/>
      <c r="M42" s="19"/>
      <c r="N42" s="19"/>
    </row>
    <row r="43" spans="1:14">
      <c r="A43" s="19"/>
      <c r="B43" s="19"/>
      <c r="C43" s="19"/>
      <c r="D43" s="19"/>
      <c r="E43" s="19"/>
      <c r="F43" s="19"/>
      <c r="G43" s="19"/>
      <c r="H43" s="19"/>
      <c r="I43" s="19"/>
      <c r="J43" s="19"/>
      <c r="K43" s="19"/>
      <c r="L43" s="19"/>
      <c r="M43" s="19"/>
      <c r="N43" s="19"/>
    </row>
    <row r="44" spans="1:14">
      <c r="A44" s="19"/>
      <c r="B44" s="19"/>
      <c r="C44" s="19"/>
      <c r="D44" s="19"/>
      <c r="E44" s="19"/>
      <c r="F44" s="19"/>
      <c r="G44" s="19"/>
      <c r="H44" s="19"/>
      <c r="I44" s="19"/>
      <c r="J44" s="19"/>
      <c r="K44" s="19"/>
      <c r="L44" s="19"/>
      <c r="M44" s="19"/>
      <c r="N44" s="19"/>
    </row>
    <row r="45" spans="1:14">
      <c r="A45" s="19"/>
      <c r="B45" s="19"/>
      <c r="C45" s="19"/>
      <c r="D45" s="19"/>
      <c r="E45" s="19"/>
      <c r="F45" s="19"/>
      <c r="G45" s="19"/>
      <c r="H45" s="19"/>
      <c r="I45" s="19"/>
      <c r="J45" s="19"/>
      <c r="K45" s="19"/>
      <c r="L45" s="19"/>
      <c r="M45" s="19"/>
      <c r="N45" s="19"/>
    </row>
    <row r="46" spans="1:14">
      <c r="A46" s="19"/>
      <c r="B46" s="19"/>
      <c r="C46" s="19"/>
      <c r="D46" s="19"/>
      <c r="E46" s="19"/>
      <c r="F46" s="19"/>
      <c r="G46" s="19"/>
      <c r="H46" s="19"/>
      <c r="I46" s="19"/>
      <c r="J46" s="19"/>
      <c r="K46" s="19"/>
      <c r="L46" s="19"/>
      <c r="M46" s="19"/>
      <c r="N46" s="19"/>
    </row>
    <row r="47" spans="1:14">
      <c r="A47" s="19"/>
      <c r="B47" s="19"/>
      <c r="C47" s="19"/>
      <c r="D47" s="19"/>
      <c r="E47" s="19"/>
      <c r="F47" s="19"/>
      <c r="G47" s="19"/>
      <c r="H47" s="19"/>
      <c r="I47" s="19"/>
      <c r="J47" s="19"/>
      <c r="K47" s="19"/>
      <c r="L47" s="19"/>
      <c r="M47" s="19"/>
      <c r="N47" s="19"/>
    </row>
    <row r="48" spans="1:14" ht="42.75" customHeight="1">
      <c r="A48" s="2778" t="str">
        <f>B1</f>
        <v>ftyk f'k{kk vf/kdkjh</v>
      </c>
      <c r="B48" s="2778"/>
      <c r="C48" s="2778"/>
      <c r="D48" s="2778"/>
      <c r="E48" s="2778"/>
      <c r="F48" s="2778"/>
      <c r="G48" s="2778"/>
      <c r="H48" s="2778"/>
      <c r="I48" s="2778"/>
      <c r="J48" s="2778"/>
      <c r="K48" s="2778"/>
      <c r="L48" s="2778"/>
      <c r="M48" s="2778"/>
      <c r="N48" s="2778"/>
    </row>
    <row r="49" spans="1:14" ht="47.25" customHeight="1">
      <c r="A49" s="2845" t="s">
        <v>3032</v>
      </c>
      <c r="B49" s="2845"/>
      <c r="C49" s="2845"/>
      <c r="D49" s="2845"/>
      <c r="E49" s="2845"/>
      <c r="F49" s="2845"/>
      <c r="G49" s="2845"/>
      <c r="H49" s="2845"/>
      <c r="I49" s="2845"/>
      <c r="J49" s="2845"/>
      <c r="K49" s="2845"/>
      <c r="L49" s="2845"/>
      <c r="M49" s="2845"/>
      <c r="N49" s="2845"/>
    </row>
    <row r="50" spans="1:14">
      <c r="A50" s="19"/>
      <c r="B50" s="19"/>
      <c r="C50" s="19"/>
      <c r="D50" s="19"/>
      <c r="E50" s="19"/>
      <c r="F50" s="19"/>
      <c r="G50" s="19"/>
      <c r="H50" s="19"/>
      <c r="I50" s="19"/>
      <c r="J50" s="19"/>
      <c r="K50" s="19"/>
      <c r="L50" s="19"/>
      <c r="M50" s="19"/>
      <c r="N50" s="19"/>
    </row>
    <row r="51" spans="1:14" ht="18.75">
      <c r="A51" s="1238">
        <v>1</v>
      </c>
      <c r="B51" s="2776" t="s">
        <v>3028</v>
      </c>
      <c r="C51" s="2776"/>
      <c r="D51" s="2776"/>
      <c r="E51" s="2776"/>
      <c r="F51" s="2776"/>
      <c r="G51" s="2776"/>
      <c r="H51" s="2776"/>
      <c r="I51" s="2776"/>
      <c r="J51" s="2776"/>
      <c r="K51" s="2776"/>
      <c r="L51" s="2776"/>
      <c r="M51" s="2776"/>
      <c r="N51" s="2776"/>
    </row>
    <row r="52" spans="1:14" ht="58.5" customHeight="1">
      <c r="A52" s="1238">
        <v>2</v>
      </c>
      <c r="B52" s="2201" t="s">
        <v>3096</v>
      </c>
      <c r="C52" s="2201"/>
      <c r="D52" s="2201"/>
      <c r="E52" s="2201"/>
      <c r="F52" s="2201"/>
      <c r="G52" s="2201"/>
      <c r="H52" s="2201"/>
      <c r="I52" s="2201"/>
      <c r="J52" s="2201"/>
      <c r="K52" s="2201"/>
      <c r="L52" s="2201"/>
      <c r="M52" s="2201"/>
      <c r="N52" s="2201"/>
    </row>
    <row r="53" spans="1:14" ht="18.75">
      <c r="A53" s="1238">
        <v>3</v>
      </c>
      <c r="B53" s="2776" t="s">
        <v>3033</v>
      </c>
      <c r="C53" s="2776"/>
      <c r="D53" s="2776"/>
      <c r="E53" s="2776"/>
      <c r="F53" s="2776"/>
      <c r="G53" s="2776"/>
      <c r="H53" s="2776"/>
      <c r="I53" s="2776"/>
      <c r="J53" s="2776"/>
      <c r="K53" s="2776"/>
      <c r="L53" s="2776"/>
      <c r="M53" s="2776"/>
      <c r="N53" s="2776"/>
    </row>
    <row r="54" spans="1:14" ht="18" customHeight="1">
      <c r="A54" s="1238">
        <v>4</v>
      </c>
      <c r="B54" s="2776" t="s">
        <v>3034</v>
      </c>
      <c r="C54" s="2776"/>
      <c r="D54" s="2776"/>
      <c r="E54" s="2776"/>
      <c r="F54" s="2776"/>
      <c r="G54" s="2776"/>
      <c r="H54" s="2776"/>
      <c r="I54" s="2776"/>
      <c r="J54" s="2776"/>
      <c r="K54" s="2776"/>
      <c r="L54" s="2776"/>
      <c r="M54" s="2776"/>
      <c r="N54" s="2776"/>
    </row>
    <row r="55" spans="1:14" ht="16.5" customHeight="1">
      <c r="A55" s="1235"/>
      <c r="B55" s="2776" t="s">
        <v>3035</v>
      </c>
      <c r="C55" s="2776"/>
      <c r="D55" s="2776"/>
      <c r="E55" s="2776"/>
      <c r="F55" s="2776"/>
      <c r="G55" s="2776"/>
      <c r="H55" s="2776"/>
      <c r="I55" s="2776"/>
      <c r="J55" s="2776"/>
      <c r="K55" s="2776"/>
      <c r="L55" s="2776"/>
      <c r="M55" s="2776"/>
      <c r="N55" s="2776"/>
    </row>
    <row r="56" spans="1:14" ht="18.75">
      <c r="A56" s="1235"/>
      <c r="B56" s="2776" t="s">
        <v>3036</v>
      </c>
      <c r="C56" s="2776"/>
      <c r="D56" s="2776"/>
      <c r="E56" s="2776"/>
      <c r="F56" s="2776"/>
      <c r="G56" s="2776"/>
      <c r="H56" s="2776"/>
      <c r="I56" s="2776"/>
      <c r="J56" s="2776"/>
      <c r="K56" s="2776"/>
      <c r="L56" s="2776"/>
      <c r="M56" s="2776"/>
      <c r="N56" s="2776"/>
    </row>
    <row r="57" spans="1:14" ht="38.25" customHeight="1">
      <c r="A57" s="1238">
        <v>5</v>
      </c>
      <c r="B57" s="2201" t="s">
        <v>3095</v>
      </c>
      <c r="C57" s="2201"/>
      <c r="D57" s="2201"/>
      <c r="E57" s="2201"/>
      <c r="F57" s="2201"/>
      <c r="G57" s="2201"/>
      <c r="H57" s="2201"/>
      <c r="I57" s="2201"/>
      <c r="J57" s="2201"/>
      <c r="K57" s="2201"/>
      <c r="L57" s="2201"/>
      <c r="M57" s="2201"/>
      <c r="N57" s="2201"/>
    </row>
    <row r="58" spans="1:14" ht="18.75">
      <c r="A58" s="1238">
        <v>6</v>
      </c>
      <c r="B58" s="2776" t="s">
        <v>3037</v>
      </c>
      <c r="C58" s="2776"/>
      <c r="D58" s="2776"/>
      <c r="E58" s="2776"/>
      <c r="F58" s="2776"/>
      <c r="G58" s="2776"/>
      <c r="H58" s="2776"/>
      <c r="I58" s="2776"/>
      <c r="J58" s="2776"/>
      <c r="K58" s="2776"/>
      <c r="L58" s="2776"/>
      <c r="M58" s="2776"/>
      <c r="N58" s="2776"/>
    </row>
    <row r="59" spans="1:14" ht="18.75">
      <c r="A59" s="1235"/>
      <c r="B59" s="19"/>
      <c r="C59" s="1236"/>
      <c r="D59" s="1236"/>
      <c r="E59" s="1236"/>
      <c r="F59" s="1236"/>
      <c r="G59" s="1236"/>
      <c r="H59" s="1236"/>
      <c r="I59" s="1236"/>
      <c r="J59" s="1236"/>
      <c r="K59" s="1236"/>
      <c r="L59" s="1236"/>
      <c r="M59" s="1236"/>
      <c r="N59" s="19"/>
    </row>
    <row r="60" spans="1:14" ht="18.75">
      <c r="A60" s="1235"/>
      <c r="B60" s="19"/>
      <c r="C60" s="1236"/>
      <c r="D60" s="1236"/>
      <c r="E60" s="1236"/>
      <c r="F60" s="1236"/>
      <c r="G60" s="1236"/>
      <c r="H60" s="1236"/>
      <c r="I60" s="1236"/>
      <c r="J60" s="1236"/>
      <c r="K60" s="1236"/>
      <c r="L60" s="1236"/>
      <c r="M60" s="1236"/>
      <c r="N60" s="19"/>
    </row>
    <row r="61" spans="1:14" ht="15">
      <c r="A61" s="19"/>
      <c r="B61" s="19"/>
      <c r="C61" s="1236"/>
      <c r="D61" s="1236"/>
      <c r="E61" s="1236"/>
      <c r="F61" s="1236"/>
      <c r="G61" s="1236"/>
      <c r="H61" s="1236"/>
      <c r="I61" s="1236"/>
      <c r="J61" s="1236"/>
      <c r="K61" s="1236"/>
      <c r="L61" s="1236"/>
      <c r="M61" s="1236"/>
      <c r="N61" s="19"/>
    </row>
    <row r="62" spans="1:14" ht="15">
      <c r="A62" s="19"/>
      <c r="B62" s="19"/>
      <c r="C62" s="1236"/>
      <c r="D62" s="1236"/>
      <c r="E62" s="1236"/>
      <c r="F62" s="1236"/>
      <c r="G62" s="1236"/>
      <c r="H62" s="1236"/>
      <c r="I62" s="1236"/>
      <c r="J62" s="1236"/>
      <c r="K62" s="1236"/>
      <c r="L62" s="1236"/>
      <c r="M62" s="1236"/>
      <c r="N62" s="19"/>
    </row>
    <row r="63" spans="1:14" ht="15">
      <c r="A63" s="19"/>
      <c r="B63" s="19"/>
      <c r="C63" s="1236"/>
      <c r="D63" s="1236"/>
      <c r="E63" s="1236"/>
      <c r="F63" s="1236"/>
      <c r="G63" s="1236"/>
      <c r="H63" s="1236"/>
      <c r="I63" s="1236"/>
      <c r="J63" s="1236"/>
      <c r="K63" s="1236"/>
      <c r="L63" s="1236"/>
      <c r="M63" s="1236"/>
      <c r="N63" s="19"/>
    </row>
    <row r="64" spans="1:14" ht="15">
      <c r="A64" s="19"/>
      <c r="B64" s="19"/>
      <c r="C64" s="1236"/>
      <c r="D64" s="1236"/>
      <c r="E64" s="1236"/>
      <c r="F64" s="1236"/>
      <c r="G64" s="1236"/>
      <c r="H64" s="1236"/>
      <c r="I64" s="1236"/>
      <c r="J64" s="1236"/>
      <c r="K64" s="1236"/>
      <c r="L64" s="1236"/>
      <c r="M64" s="1236"/>
      <c r="N64" s="19"/>
    </row>
    <row r="65" spans="1:14" ht="15">
      <c r="A65" s="19"/>
      <c r="B65" s="19"/>
      <c r="C65" s="1236"/>
      <c r="D65" s="1236"/>
      <c r="E65" s="1236"/>
      <c r="F65" s="1236"/>
      <c r="G65" s="1236"/>
      <c r="H65" s="1236"/>
      <c r="I65" s="1236"/>
      <c r="J65" s="1236"/>
      <c r="K65" s="1236"/>
      <c r="L65" s="1236"/>
      <c r="M65" s="1236"/>
      <c r="N65" s="19"/>
    </row>
    <row r="66" spans="1:14" ht="15">
      <c r="A66" s="19"/>
      <c r="B66" s="19"/>
      <c r="C66" s="1236"/>
      <c r="D66" s="1236"/>
      <c r="E66" s="1236"/>
      <c r="F66" s="1236"/>
      <c r="G66" s="1236"/>
      <c r="H66" s="1236"/>
      <c r="I66" s="1236"/>
      <c r="J66" s="1236"/>
      <c r="K66" s="1236"/>
      <c r="L66" s="1236"/>
      <c r="M66" s="1236"/>
      <c r="N66" s="19"/>
    </row>
    <row r="67" spans="1:14" ht="15">
      <c r="A67" s="19"/>
      <c r="B67" s="19"/>
      <c r="C67" s="1236"/>
      <c r="D67" s="1236"/>
      <c r="E67" s="1236"/>
      <c r="F67" s="1236"/>
      <c r="G67" s="1236"/>
      <c r="H67" s="1236"/>
      <c r="I67" s="1236"/>
      <c r="J67" s="1236"/>
      <c r="K67" s="1236"/>
      <c r="L67" s="1236"/>
      <c r="M67" s="1236"/>
      <c r="N67" s="19"/>
    </row>
    <row r="68" spans="1:14" ht="15">
      <c r="A68" s="19"/>
      <c r="B68" s="19"/>
      <c r="C68" s="1236"/>
      <c r="D68" s="1236"/>
      <c r="E68" s="1236"/>
      <c r="F68" s="1236"/>
      <c r="G68" s="1236"/>
      <c r="H68" s="1236"/>
      <c r="I68" s="1236"/>
      <c r="J68" s="1236"/>
      <c r="K68" s="1236"/>
      <c r="L68" s="1236"/>
      <c r="M68" s="1236"/>
      <c r="N68" s="19"/>
    </row>
    <row r="69" spans="1:14" ht="15">
      <c r="A69" s="19"/>
      <c r="B69" s="19"/>
      <c r="C69" s="1236"/>
      <c r="D69" s="1236"/>
      <c r="E69" s="1236"/>
      <c r="F69" s="1236"/>
      <c r="G69" s="1236"/>
      <c r="H69" s="1236"/>
      <c r="I69" s="1236"/>
      <c r="J69" s="1236"/>
      <c r="K69" s="1236"/>
      <c r="L69" s="1236"/>
      <c r="M69" s="1236"/>
      <c r="N69" s="19"/>
    </row>
    <row r="70" spans="1:14" ht="15">
      <c r="A70" s="19"/>
      <c r="B70" s="19"/>
      <c r="C70" s="1236"/>
      <c r="D70" s="1236"/>
      <c r="E70" s="1236"/>
      <c r="F70" s="1236"/>
      <c r="G70" s="1236"/>
      <c r="H70" s="1236"/>
      <c r="I70" s="1236"/>
      <c r="J70" s="1236"/>
      <c r="K70" s="1236"/>
      <c r="L70" s="1236"/>
      <c r="M70" s="1236"/>
      <c r="N70" s="19"/>
    </row>
    <row r="71" spans="1:14" ht="15">
      <c r="A71" s="19"/>
      <c r="B71" s="19"/>
      <c r="C71" s="1236"/>
      <c r="D71" s="1236"/>
      <c r="E71" s="1236"/>
      <c r="F71" s="1236"/>
      <c r="G71" s="1236"/>
      <c r="H71" s="1236"/>
      <c r="I71" s="1236"/>
      <c r="J71" s="1236"/>
      <c r="K71" s="1236"/>
      <c r="L71" s="1236"/>
      <c r="M71" s="1236"/>
      <c r="N71" s="19"/>
    </row>
    <row r="72" spans="1:14" ht="33" customHeight="1">
      <c r="A72" s="2778" t="str">
        <f>B1</f>
        <v>ftyk f'k{kk vf/kdkjh</v>
      </c>
      <c r="B72" s="2778"/>
      <c r="C72" s="2778"/>
      <c r="D72" s="2778"/>
      <c r="E72" s="2778"/>
      <c r="F72" s="2778"/>
      <c r="G72" s="2778"/>
      <c r="H72" s="2778"/>
      <c r="I72" s="2778"/>
      <c r="J72" s="2778"/>
      <c r="K72" s="2778"/>
      <c r="L72" s="2778"/>
      <c r="M72" s="2778"/>
      <c r="N72" s="2778"/>
    </row>
    <row r="73" spans="1:14" ht="37.5" customHeight="1">
      <c r="A73" s="2775" t="s">
        <v>3042</v>
      </c>
      <c r="B73" s="2775"/>
      <c r="C73" s="2775"/>
      <c r="D73" s="2775"/>
      <c r="E73" s="2775"/>
      <c r="F73" s="2775"/>
      <c r="G73" s="2775"/>
      <c r="H73" s="2775"/>
      <c r="I73" s="2775"/>
      <c r="J73" s="2775"/>
      <c r="K73" s="2775"/>
      <c r="L73" s="2775"/>
      <c r="M73" s="2775"/>
      <c r="N73" s="2775"/>
    </row>
    <row r="74" spans="1:14" ht="18.75">
      <c r="A74" s="1235"/>
      <c r="B74" s="19"/>
      <c r="C74" s="1236"/>
      <c r="D74" s="1236"/>
      <c r="E74" s="1236"/>
      <c r="F74" s="1236"/>
      <c r="G74" s="1236"/>
      <c r="H74" s="1236"/>
      <c r="I74" s="1236"/>
      <c r="J74" s="1236"/>
      <c r="K74" s="1236"/>
      <c r="L74" s="1236"/>
      <c r="M74" s="1236"/>
      <c r="N74" s="19"/>
    </row>
    <row r="75" spans="1:14" ht="18.75">
      <c r="A75" s="1238">
        <v>1</v>
      </c>
      <c r="B75" s="2776" t="s">
        <v>3028</v>
      </c>
      <c r="C75" s="2776"/>
      <c r="D75" s="2776"/>
      <c r="E75" s="2776"/>
      <c r="F75" s="2776"/>
      <c r="G75" s="2776"/>
      <c r="H75" s="2776"/>
      <c r="I75" s="2776"/>
      <c r="J75" s="2776"/>
      <c r="K75" s="2776"/>
      <c r="L75" s="2776"/>
      <c r="M75" s="2776"/>
      <c r="N75" s="2776"/>
    </row>
    <row r="76" spans="1:14" ht="18.75">
      <c r="A76" s="1238">
        <v>2</v>
      </c>
      <c r="B76" s="2776" t="s">
        <v>3094</v>
      </c>
      <c r="C76" s="2776"/>
      <c r="D76" s="2776"/>
      <c r="E76" s="2776"/>
      <c r="F76" s="2776"/>
      <c r="G76" s="2776"/>
      <c r="H76" s="2776"/>
      <c r="I76" s="2776"/>
      <c r="J76" s="2776"/>
      <c r="K76" s="2776"/>
      <c r="L76" s="2776"/>
      <c r="M76" s="2776"/>
      <c r="N76" s="2776"/>
    </row>
    <row r="77" spans="1:14" ht="41.25" customHeight="1">
      <c r="A77" s="1238">
        <v>3</v>
      </c>
      <c r="B77" s="2201" t="s">
        <v>3091</v>
      </c>
      <c r="C77" s="2201"/>
      <c r="D77" s="2201"/>
      <c r="E77" s="2201"/>
      <c r="F77" s="2201"/>
      <c r="G77" s="2201"/>
      <c r="H77" s="2201"/>
      <c r="I77" s="2201"/>
      <c r="J77" s="2201"/>
      <c r="K77" s="2201"/>
      <c r="L77" s="2201"/>
      <c r="M77" s="2201"/>
      <c r="N77" s="2201"/>
    </row>
    <row r="78" spans="1:14" ht="79.5" customHeight="1">
      <c r="A78" s="1238">
        <v>4</v>
      </c>
      <c r="B78" s="2777" t="s">
        <v>3090</v>
      </c>
      <c r="C78" s="2777"/>
      <c r="D78" s="2777"/>
      <c r="E78" s="2777"/>
      <c r="F78" s="2777"/>
      <c r="G78" s="2777"/>
      <c r="H78" s="2777"/>
      <c r="I78" s="2777"/>
      <c r="J78" s="2777"/>
      <c r="K78" s="2777"/>
      <c r="L78" s="2777"/>
      <c r="M78" s="2777"/>
      <c r="N78" s="2777"/>
    </row>
    <row r="79" spans="1:14" ht="30.75">
      <c r="A79" s="1235"/>
      <c r="B79" s="477"/>
      <c r="C79" s="1237"/>
      <c r="D79" s="1237"/>
      <c r="E79" s="1237"/>
      <c r="F79" s="1237"/>
      <c r="G79" s="1237"/>
      <c r="H79" s="1237"/>
      <c r="I79" s="1237"/>
      <c r="J79" s="1237"/>
      <c r="K79" s="1237"/>
      <c r="L79" s="1237"/>
      <c r="M79" s="1237"/>
      <c r="N79" s="19"/>
    </row>
    <row r="80" spans="1:14" ht="18.75">
      <c r="A80" s="1152"/>
      <c r="B80" s="15"/>
      <c r="C80" s="15"/>
      <c r="D80" s="15"/>
      <c r="E80" s="15"/>
      <c r="F80" s="15"/>
      <c r="G80" s="15"/>
      <c r="H80" s="15"/>
      <c r="I80" s="15"/>
      <c r="J80" s="15"/>
      <c r="K80" s="15"/>
      <c r="L80" s="15"/>
      <c r="M80" s="15"/>
    </row>
    <row r="81" spans="1:13" ht="18.75">
      <c r="A81" s="1152"/>
      <c r="B81" s="15"/>
      <c r="C81" s="15"/>
      <c r="D81" s="15"/>
      <c r="E81" s="15"/>
      <c r="F81" s="15"/>
      <c r="G81" s="15"/>
      <c r="H81" s="15"/>
      <c r="I81" s="15"/>
      <c r="J81" s="15"/>
      <c r="K81" s="15"/>
      <c r="L81" s="15"/>
      <c r="M81" s="15"/>
    </row>
    <row r="82" spans="1:13" ht="18.75">
      <c r="A82" s="1197"/>
      <c r="B82" s="1153"/>
      <c r="C82" s="1153"/>
      <c r="D82" s="1153"/>
      <c r="E82" s="1153"/>
      <c r="F82" s="1153"/>
      <c r="G82" s="1153"/>
      <c r="H82" s="1153"/>
      <c r="I82" s="1153"/>
      <c r="J82" s="1153"/>
      <c r="K82" s="1153"/>
      <c r="L82" s="1153"/>
      <c r="M82" s="1153"/>
    </row>
    <row r="83" spans="1:13" ht="18.75">
      <c r="A83" s="1152"/>
      <c r="B83" s="1154"/>
      <c r="C83" s="15"/>
      <c r="D83" s="15"/>
      <c r="E83" s="15"/>
      <c r="F83" s="15"/>
      <c r="G83" s="15"/>
      <c r="H83" s="15"/>
      <c r="I83" s="15"/>
      <c r="J83" s="15"/>
      <c r="K83" s="15"/>
      <c r="L83" s="15"/>
      <c r="M83" s="15"/>
    </row>
    <row r="84" spans="1:13" ht="18.75">
      <c r="A84" s="1152"/>
      <c r="B84" s="15"/>
      <c r="C84" s="15"/>
      <c r="D84" s="15"/>
      <c r="E84" s="15"/>
      <c r="F84" s="15"/>
      <c r="G84" s="15"/>
      <c r="H84" s="15"/>
      <c r="I84" s="15"/>
      <c r="J84" s="15"/>
      <c r="K84" s="15"/>
      <c r="L84" s="15"/>
      <c r="M84" s="15"/>
    </row>
    <row r="85" spans="1:13" ht="18.75">
      <c r="A85" s="1152"/>
      <c r="B85" s="15"/>
      <c r="C85" s="15"/>
      <c r="D85" s="15"/>
      <c r="E85" s="15"/>
      <c r="F85" s="15"/>
      <c r="G85" s="15"/>
      <c r="H85" s="15"/>
      <c r="I85" s="15"/>
      <c r="J85" s="15"/>
      <c r="K85" s="15"/>
      <c r="L85" s="15"/>
      <c r="M85" s="15"/>
    </row>
    <row r="86" spans="1:13" ht="18.75">
      <c r="A86" s="1152"/>
      <c r="B86" s="15"/>
      <c r="C86" s="15"/>
      <c r="D86" s="15"/>
      <c r="E86" s="15"/>
      <c r="F86" s="15"/>
      <c r="G86" s="15"/>
      <c r="H86" s="15"/>
      <c r="I86" s="15"/>
      <c r="J86" s="15"/>
      <c r="K86" s="15"/>
      <c r="L86" s="1155"/>
      <c r="M86" s="1155"/>
    </row>
    <row r="87" spans="1:13" ht="18.75">
      <c r="A87" s="1152"/>
      <c r="C87" s="154"/>
      <c r="D87" s="154"/>
      <c r="E87" s="154"/>
      <c r="F87" s="154"/>
      <c r="G87" s="154"/>
      <c r="H87" s="154"/>
      <c r="I87" s="154"/>
      <c r="J87" s="154"/>
      <c r="K87" s="154"/>
      <c r="L87" s="154"/>
      <c r="M87" s="154"/>
    </row>
    <row r="88" spans="1:13" ht="15">
      <c r="C88" s="154"/>
      <c r="D88" s="154"/>
      <c r="E88" s="154"/>
      <c r="F88" s="154"/>
      <c r="G88" s="154"/>
      <c r="H88" s="154"/>
      <c r="I88" s="154"/>
      <c r="J88" s="154"/>
      <c r="K88" s="154"/>
      <c r="L88" s="154"/>
      <c r="M88" s="154"/>
    </row>
    <row r="89" spans="1:13" ht="15">
      <c r="C89" s="154"/>
      <c r="D89" s="154"/>
      <c r="E89" s="154"/>
      <c r="F89" s="154"/>
      <c r="G89" s="154"/>
      <c r="H89" s="154"/>
      <c r="I89" s="154"/>
      <c r="J89" s="154"/>
      <c r="K89" s="154"/>
      <c r="L89" s="154"/>
      <c r="M89" s="154"/>
    </row>
    <row r="90" spans="1:13" ht="18.75">
      <c r="A90" s="1152"/>
      <c r="C90" s="154"/>
      <c r="D90" s="154"/>
      <c r="E90" s="154"/>
      <c r="F90" s="154"/>
      <c r="G90" s="154"/>
      <c r="H90" s="154"/>
      <c r="I90" s="154"/>
      <c r="J90" s="154"/>
      <c r="K90" s="154"/>
      <c r="L90" s="154"/>
      <c r="M90" s="154"/>
    </row>
    <row r="91" spans="1:13" ht="18.75">
      <c r="A91" s="1152"/>
      <c r="C91" s="154"/>
      <c r="D91" s="154"/>
      <c r="E91" s="154"/>
      <c r="F91" s="154"/>
      <c r="G91" s="154"/>
      <c r="H91" s="154"/>
      <c r="I91" s="154"/>
      <c r="J91" s="154"/>
      <c r="K91" s="154"/>
      <c r="L91" s="154"/>
      <c r="M91" s="154"/>
    </row>
    <row r="92" spans="1:13" ht="18.75">
      <c r="A92" s="1152"/>
      <c r="C92" s="154"/>
      <c r="D92" s="154"/>
      <c r="E92" s="154"/>
      <c r="F92" s="154"/>
      <c r="G92" s="154"/>
      <c r="H92" s="154"/>
      <c r="I92" s="154"/>
      <c r="J92" s="154"/>
      <c r="K92" s="154"/>
      <c r="L92" s="154"/>
      <c r="M92" s="154"/>
    </row>
    <row r="93" spans="1:13" ht="18.75">
      <c r="A93" s="1152"/>
      <c r="C93" s="154"/>
      <c r="D93" s="154"/>
      <c r="E93" s="154"/>
      <c r="F93" s="154"/>
      <c r="G93" s="154"/>
      <c r="H93" s="154"/>
      <c r="I93" s="154"/>
      <c r="J93" s="154"/>
      <c r="K93" s="154"/>
      <c r="L93" s="154"/>
      <c r="M93" s="154"/>
    </row>
    <row r="94" spans="1:13" ht="18.75">
      <c r="A94" s="1152"/>
      <c r="B94" s="15"/>
      <c r="C94" s="154"/>
      <c r="D94" s="154"/>
      <c r="E94" s="154"/>
      <c r="F94" s="154"/>
      <c r="G94" s="154"/>
      <c r="H94" s="154"/>
      <c r="I94" s="154"/>
      <c r="J94" s="154"/>
      <c r="K94" s="154"/>
      <c r="L94" s="154"/>
      <c r="M94" s="154"/>
    </row>
    <row r="95" spans="1:13" ht="15">
      <c r="B95" s="154"/>
      <c r="C95" s="154"/>
      <c r="D95" s="154"/>
      <c r="E95" s="154"/>
      <c r="F95" s="154"/>
      <c r="G95" s="154"/>
      <c r="H95" s="154"/>
      <c r="I95" s="154"/>
      <c r="J95" s="154"/>
      <c r="K95" s="154"/>
      <c r="L95" s="154"/>
      <c r="M95" s="154"/>
    </row>
    <row r="96" spans="1:13" ht="18.75">
      <c r="B96" s="15"/>
      <c r="C96" s="154"/>
      <c r="D96" s="154"/>
      <c r="E96" s="154"/>
      <c r="F96" s="154"/>
      <c r="G96" s="154"/>
      <c r="H96" s="154"/>
      <c r="I96" s="154"/>
      <c r="J96" s="154"/>
      <c r="K96" s="154"/>
      <c r="L96" s="154"/>
      <c r="M96" s="154"/>
    </row>
  </sheetData>
  <sheetProtection formatCells="0" formatColumns="0" formatRows="0" insertColumns="0" insertRows="0" insertHyperlinks="0" deleteColumns="0" deleteRows="0" selectLockedCells="1" sort="0" autoFilter="0" pivotTables="0"/>
  <mergeCells count="29">
    <mergeCell ref="B78:N78"/>
    <mergeCell ref="B53:N53"/>
    <mergeCell ref="B54:N54"/>
    <mergeCell ref="B55:N55"/>
    <mergeCell ref="B56:N56"/>
    <mergeCell ref="B57:N57"/>
    <mergeCell ref="B58:N58"/>
    <mergeCell ref="A72:N72"/>
    <mergeCell ref="A73:N73"/>
    <mergeCell ref="B75:N75"/>
    <mergeCell ref="B76:N76"/>
    <mergeCell ref="B77:N77"/>
    <mergeCell ref="B52:N52"/>
    <mergeCell ref="B7:N7"/>
    <mergeCell ref="B8:N8"/>
    <mergeCell ref="A24:N24"/>
    <mergeCell ref="A25:N25"/>
    <mergeCell ref="B26:N26"/>
    <mergeCell ref="B27:N27"/>
    <mergeCell ref="B28:N28"/>
    <mergeCell ref="B29:N29"/>
    <mergeCell ref="A48:N48"/>
    <mergeCell ref="A49:N49"/>
    <mergeCell ref="B51:N51"/>
    <mergeCell ref="A3:N3"/>
    <mergeCell ref="B5:N5"/>
    <mergeCell ref="B6:N6"/>
    <mergeCell ref="B1:N1"/>
    <mergeCell ref="B4:N4"/>
  </mergeCells>
  <pageMargins left="0.7" right="0.7" top="0.27" bottom="0.3" header="0.3" footer="0.3"/>
  <pageSetup paperSize="9" orientation="landscape" horizontalDpi="300" verticalDpi="300" r:id="rId1"/>
  <drawing r:id="rId2"/>
</worksheet>
</file>

<file path=xl/worksheets/sheet157.xml><?xml version="1.0" encoding="utf-8"?>
<worksheet xmlns="http://schemas.openxmlformats.org/spreadsheetml/2006/main" xmlns:r="http://schemas.openxmlformats.org/officeDocument/2006/relationships">
  <sheetPr>
    <tabColor rgb="FF00B050"/>
  </sheetPr>
  <dimension ref="A1:AA29"/>
  <sheetViews>
    <sheetView zoomScale="95" zoomScaleNormal="95" workbookViewId="0"/>
  </sheetViews>
  <sheetFormatPr defaultRowHeight="12.75"/>
  <cols>
    <col min="1" max="1" width="7.85546875" style="139" customWidth="1"/>
    <col min="2" max="13" width="9.140625" style="139"/>
    <col min="14" max="14" width="12.5703125" style="139" customWidth="1"/>
    <col min="15" max="16384" width="9.140625" style="139"/>
  </cols>
  <sheetData>
    <row r="1" spans="1:27" ht="25.5" customHeight="1">
      <c r="A1" s="740"/>
      <c r="B1" s="740"/>
      <c r="C1" s="740"/>
      <c r="D1" s="740"/>
      <c r="E1" s="740"/>
      <c r="F1" s="740"/>
      <c r="G1" s="740"/>
      <c r="H1" s="740"/>
      <c r="I1" s="740"/>
      <c r="J1" s="740"/>
      <c r="K1" s="740"/>
      <c r="L1" s="740"/>
      <c r="M1" s="740"/>
      <c r="N1" s="740"/>
    </row>
    <row r="2" spans="1:27" ht="26.25" customHeight="1">
      <c r="A2" s="740"/>
      <c r="B2" s="2779" t="str">
        <f>MASTER!C1</f>
        <v>ftyk f'k{kk vf/kdkjh</v>
      </c>
      <c r="C2" s="2779"/>
      <c r="D2" s="2779"/>
      <c r="E2" s="2779"/>
      <c r="F2" s="2779"/>
      <c r="G2" s="2779"/>
      <c r="H2" s="2779"/>
      <c r="I2" s="2779"/>
      <c r="J2" s="2779"/>
      <c r="K2" s="2779"/>
      <c r="L2" s="2779"/>
      <c r="M2" s="2779"/>
      <c r="N2" s="2779"/>
    </row>
    <row r="3" spans="1:27" ht="24" customHeight="1">
      <c r="A3" s="740"/>
      <c r="B3" s="740"/>
      <c r="C3" s="740"/>
      <c r="D3" s="740"/>
      <c r="E3" s="740"/>
      <c r="F3" s="740"/>
      <c r="G3" s="740"/>
      <c r="H3" s="740"/>
      <c r="I3" s="740"/>
      <c r="J3" s="740"/>
      <c r="K3" s="740"/>
      <c r="L3" s="740"/>
      <c r="M3" s="740"/>
      <c r="N3" s="740"/>
    </row>
    <row r="4" spans="1:27" ht="37.5" customHeight="1">
      <c r="A4" s="3867" t="s">
        <v>3042</v>
      </c>
      <c r="B4" s="3867"/>
      <c r="C4" s="3867"/>
      <c r="D4" s="3867"/>
      <c r="E4" s="3867"/>
      <c r="F4" s="3867"/>
      <c r="G4" s="3867"/>
      <c r="H4" s="3867"/>
      <c r="I4" s="3867"/>
      <c r="J4" s="3867"/>
      <c r="K4" s="3867"/>
      <c r="L4" s="3867"/>
      <c r="M4" s="3867"/>
      <c r="N4" s="3867"/>
      <c r="Q4" s="154"/>
      <c r="R4" s="154"/>
      <c r="S4" s="154"/>
      <c r="T4" s="154"/>
      <c r="U4" s="154"/>
      <c r="V4" s="154"/>
      <c r="W4" s="154"/>
      <c r="X4" s="154"/>
      <c r="Y4" s="154"/>
      <c r="Z4" s="154"/>
      <c r="AA4" s="154"/>
    </row>
    <row r="5" spans="1:27" ht="37.5" customHeight="1">
      <c r="A5" s="1253"/>
      <c r="B5" s="2781" t="s">
        <v>3027</v>
      </c>
      <c r="C5" s="2781"/>
      <c r="D5" s="2781"/>
      <c r="E5" s="2781"/>
      <c r="F5" s="2781"/>
      <c r="G5" s="2781"/>
      <c r="H5" s="2781"/>
      <c r="I5" s="2781"/>
      <c r="J5" s="2781"/>
      <c r="K5" s="2781"/>
      <c r="L5" s="2781"/>
      <c r="M5" s="2781"/>
      <c r="N5" s="2781"/>
      <c r="Q5" s="154"/>
      <c r="R5" s="154"/>
      <c r="S5" s="154"/>
      <c r="T5" s="154"/>
      <c r="U5" s="154"/>
      <c r="V5" s="154"/>
      <c r="W5" s="154"/>
      <c r="X5" s="154"/>
      <c r="Y5" s="154"/>
      <c r="Z5" s="154"/>
      <c r="AA5" s="154"/>
    </row>
    <row r="6" spans="1:27">
      <c r="A6" s="1255"/>
      <c r="B6" s="1255"/>
      <c r="C6" s="1255"/>
      <c r="D6" s="1255"/>
      <c r="E6" s="1255"/>
      <c r="F6" s="1255"/>
      <c r="G6" s="1255"/>
      <c r="H6" s="1255"/>
      <c r="I6" s="1255"/>
      <c r="J6" s="1255"/>
      <c r="K6" s="1255"/>
      <c r="L6" s="1255"/>
      <c r="M6" s="1255"/>
      <c r="N6" s="1255"/>
    </row>
    <row r="7" spans="1:27" ht="18.75">
      <c r="A7" s="1257"/>
      <c r="B7" s="1255"/>
      <c r="C7" s="1258"/>
      <c r="D7" s="1258"/>
      <c r="E7" s="1258"/>
      <c r="F7" s="1258"/>
      <c r="G7" s="1258"/>
      <c r="H7" s="1258"/>
      <c r="I7" s="1258"/>
      <c r="J7" s="1258"/>
      <c r="K7" s="1258"/>
      <c r="L7" s="1258"/>
      <c r="M7" s="1258"/>
      <c r="N7" s="1255"/>
    </row>
    <row r="8" spans="1:27" ht="18.75">
      <c r="A8" s="1254">
        <v>1</v>
      </c>
      <c r="B8" s="2782" t="s">
        <v>3028</v>
      </c>
      <c r="C8" s="2782"/>
      <c r="D8" s="2782"/>
      <c r="E8" s="2782"/>
      <c r="F8" s="2782"/>
      <c r="G8" s="2782"/>
      <c r="H8" s="2782"/>
      <c r="I8" s="2782"/>
      <c r="J8" s="2782"/>
      <c r="K8" s="2782"/>
      <c r="L8" s="2782"/>
      <c r="M8" s="2782"/>
      <c r="N8" s="2782"/>
    </row>
    <row r="9" spans="1:27" ht="18.75">
      <c r="A9" s="1254">
        <v>2</v>
      </c>
      <c r="B9" s="2782" t="s">
        <v>3094</v>
      </c>
      <c r="C9" s="2782"/>
      <c r="D9" s="2782"/>
      <c r="E9" s="2782"/>
      <c r="F9" s="2782"/>
      <c r="G9" s="2782"/>
      <c r="H9" s="2782"/>
      <c r="I9" s="2782"/>
      <c r="J9" s="2782"/>
      <c r="K9" s="2782"/>
      <c r="L9" s="2782"/>
      <c r="M9" s="2782"/>
      <c r="N9" s="2782"/>
    </row>
    <row r="10" spans="1:27" ht="41.25" customHeight="1">
      <c r="A10" s="1254">
        <v>3</v>
      </c>
      <c r="B10" s="2783" t="s">
        <v>3091</v>
      </c>
      <c r="C10" s="2783"/>
      <c r="D10" s="2783"/>
      <c r="E10" s="2783"/>
      <c r="F10" s="2783"/>
      <c r="G10" s="2783"/>
      <c r="H10" s="2783"/>
      <c r="I10" s="2783"/>
      <c r="J10" s="2783"/>
      <c r="K10" s="2783"/>
      <c r="L10" s="2783"/>
      <c r="M10" s="2783"/>
      <c r="N10" s="2783"/>
    </row>
    <row r="11" spans="1:27" ht="79.5" customHeight="1">
      <c r="A11" s="1254">
        <v>4</v>
      </c>
      <c r="B11" s="3866" t="s">
        <v>3090</v>
      </c>
      <c r="C11" s="3866"/>
      <c r="D11" s="3866"/>
      <c r="E11" s="3866"/>
      <c r="F11" s="3866"/>
      <c r="G11" s="3866"/>
      <c r="H11" s="3866"/>
      <c r="I11" s="3866"/>
      <c r="J11" s="3866"/>
      <c r="K11" s="3866"/>
      <c r="L11" s="3866"/>
      <c r="M11" s="3866"/>
      <c r="N11" s="3866"/>
    </row>
    <row r="12" spans="1:27" ht="30.75">
      <c r="A12" s="1257"/>
      <c r="B12" s="1259"/>
      <c r="C12" s="1260"/>
      <c r="D12" s="1260"/>
      <c r="E12" s="1260"/>
      <c r="F12" s="1260"/>
      <c r="G12" s="1260"/>
      <c r="H12" s="1260"/>
      <c r="I12" s="1260"/>
      <c r="J12" s="1260"/>
      <c r="K12" s="1260"/>
      <c r="L12" s="1260"/>
      <c r="M12" s="1260"/>
      <c r="N12" s="1255"/>
    </row>
    <row r="13" spans="1:27" ht="18.75">
      <c r="A13" s="1261"/>
      <c r="B13" s="1262"/>
      <c r="C13" s="1262"/>
      <c r="D13" s="1262"/>
      <c r="E13" s="1262"/>
      <c r="F13" s="1262"/>
      <c r="G13" s="1262"/>
      <c r="H13" s="1262"/>
      <c r="I13" s="1262"/>
      <c r="J13" s="1262"/>
      <c r="K13" s="1262"/>
      <c r="L13" s="1262"/>
      <c r="M13" s="1262"/>
      <c r="N13" s="740"/>
    </row>
    <row r="14" spans="1:27" ht="18.75">
      <c r="A14" s="1261"/>
      <c r="B14" s="1262"/>
      <c r="C14" s="1262"/>
      <c r="D14" s="1262"/>
      <c r="E14" s="1262"/>
      <c r="F14" s="1262"/>
      <c r="G14" s="1262"/>
      <c r="H14" s="1262"/>
      <c r="I14" s="1262"/>
      <c r="J14" s="1262"/>
      <c r="K14" s="1262"/>
      <c r="L14" s="1262"/>
      <c r="M14" s="1262"/>
      <c r="N14" s="740"/>
    </row>
    <row r="15" spans="1:27" ht="18.75">
      <c r="A15" s="1263"/>
      <c r="B15" s="1264"/>
      <c r="C15" s="1264"/>
      <c r="D15" s="1264"/>
      <c r="E15" s="1264"/>
      <c r="F15" s="1264"/>
      <c r="G15" s="1264"/>
      <c r="H15" s="1264"/>
      <c r="I15" s="1264"/>
      <c r="J15" s="1264"/>
      <c r="K15" s="1264"/>
      <c r="L15" s="1264"/>
      <c r="M15" s="1264"/>
      <c r="N15" s="740"/>
    </row>
    <row r="16" spans="1:27" ht="18.75">
      <c r="A16" s="1261"/>
      <c r="B16" s="1265"/>
      <c r="C16" s="1262"/>
      <c r="D16" s="1262"/>
      <c r="E16" s="1262"/>
      <c r="F16" s="1262"/>
      <c r="G16" s="1262"/>
      <c r="H16" s="1262"/>
      <c r="I16" s="1262"/>
      <c r="J16" s="1262"/>
      <c r="K16" s="1262"/>
      <c r="L16" s="1262"/>
      <c r="M16" s="1262"/>
      <c r="N16" s="740"/>
    </row>
    <row r="17" spans="1:14" ht="18.75">
      <c r="A17" s="1261"/>
      <c r="B17" s="1262"/>
      <c r="C17" s="1262"/>
      <c r="D17" s="1262"/>
      <c r="E17" s="1262"/>
      <c r="F17" s="1262"/>
      <c r="G17" s="1262"/>
      <c r="H17" s="1262"/>
      <c r="I17" s="1262"/>
      <c r="J17" s="1262"/>
      <c r="K17" s="1262"/>
      <c r="L17" s="1262"/>
      <c r="M17" s="1262"/>
      <c r="N17" s="740"/>
    </row>
    <row r="18" spans="1:14" ht="18.75">
      <c r="A18" s="1261"/>
      <c r="B18" s="1262"/>
      <c r="C18" s="1262"/>
      <c r="D18" s="1262"/>
      <c r="E18" s="1262"/>
      <c r="F18" s="1262"/>
      <c r="G18" s="1262"/>
      <c r="H18" s="1262"/>
      <c r="I18" s="1262"/>
      <c r="J18" s="1262"/>
      <c r="K18" s="1262"/>
      <c r="L18" s="1262"/>
      <c r="M18" s="1262"/>
      <c r="N18" s="740"/>
    </row>
    <row r="19" spans="1:14" ht="18.75">
      <c r="A19" s="1261"/>
      <c r="B19" s="1262"/>
      <c r="C19" s="1262"/>
      <c r="D19" s="1262"/>
      <c r="E19" s="1262"/>
      <c r="F19" s="1262"/>
      <c r="G19" s="1262"/>
      <c r="H19" s="1262"/>
      <c r="I19" s="1262"/>
      <c r="J19" s="1262"/>
      <c r="K19" s="1262"/>
      <c r="L19" s="1266"/>
      <c r="M19" s="1266"/>
      <c r="N19" s="740"/>
    </row>
    <row r="20" spans="1:14" ht="18.75">
      <c r="A20" s="1261"/>
      <c r="B20" s="740"/>
      <c r="C20" s="1267"/>
      <c r="D20" s="1267"/>
      <c r="E20" s="1267"/>
      <c r="F20" s="1267"/>
      <c r="G20" s="1267"/>
      <c r="H20" s="1267"/>
      <c r="I20" s="1267"/>
      <c r="J20" s="1267"/>
      <c r="K20" s="1267"/>
      <c r="L20" s="1267"/>
      <c r="M20" s="1267"/>
      <c r="N20" s="740"/>
    </row>
    <row r="21" spans="1:14" ht="15">
      <c r="A21" s="740"/>
      <c r="B21" s="740"/>
      <c r="C21" s="1267"/>
      <c r="D21" s="1267"/>
      <c r="E21" s="1267"/>
      <c r="F21" s="1267"/>
      <c r="G21" s="1267"/>
      <c r="H21" s="1267"/>
      <c r="I21" s="1267"/>
      <c r="J21" s="1267"/>
      <c r="K21" s="1267"/>
      <c r="L21" s="1267"/>
      <c r="M21" s="1267"/>
      <c r="N21" s="740"/>
    </row>
    <row r="22" spans="1:14" ht="15">
      <c r="A22" s="740"/>
      <c r="B22" s="740"/>
      <c r="C22" s="1267"/>
      <c r="D22" s="1267"/>
      <c r="E22" s="1267"/>
      <c r="F22" s="1267"/>
      <c r="G22" s="1267"/>
      <c r="H22" s="1267"/>
      <c r="I22" s="1267"/>
      <c r="J22" s="1267"/>
      <c r="K22" s="1267"/>
      <c r="L22" s="1267"/>
      <c r="M22" s="1267"/>
      <c r="N22" s="740"/>
    </row>
    <row r="23" spans="1:14" ht="18.75">
      <c r="A23" s="1152"/>
      <c r="C23" s="154"/>
      <c r="D23" s="154"/>
      <c r="E23" s="154"/>
      <c r="F23" s="154"/>
      <c r="G23" s="154"/>
      <c r="H23" s="154"/>
      <c r="I23" s="154"/>
      <c r="J23" s="154"/>
      <c r="K23" s="154"/>
      <c r="L23" s="154"/>
      <c r="M23" s="154"/>
    </row>
    <row r="24" spans="1:14" ht="18.75">
      <c r="A24" s="1152"/>
      <c r="C24" s="154"/>
      <c r="D24" s="154"/>
      <c r="E24" s="154"/>
      <c r="F24" s="154"/>
      <c r="G24" s="154"/>
      <c r="H24" s="154"/>
      <c r="I24" s="154"/>
      <c r="J24" s="154"/>
      <c r="K24" s="154"/>
      <c r="L24" s="154"/>
      <c r="M24" s="154"/>
    </row>
    <row r="25" spans="1:14" ht="18.75">
      <c r="A25" s="1152"/>
      <c r="C25" s="154"/>
      <c r="D25" s="154"/>
      <c r="E25" s="154"/>
      <c r="F25" s="154"/>
      <c r="G25" s="154"/>
      <c r="H25" s="154"/>
      <c r="I25" s="154"/>
      <c r="J25" s="154"/>
      <c r="K25" s="154"/>
      <c r="L25" s="154"/>
      <c r="M25" s="154"/>
    </row>
    <row r="26" spans="1:14" ht="18.75">
      <c r="A26" s="1152"/>
      <c r="C26" s="154"/>
      <c r="D26" s="154"/>
      <c r="E26" s="154"/>
      <c r="F26" s="154"/>
      <c r="G26" s="154"/>
      <c r="H26" s="154"/>
      <c r="I26" s="154"/>
      <c r="J26" s="154"/>
      <c r="K26" s="154"/>
      <c r="L26" s="154"/>
      <c r="M26" s="154"/>
    </row>
    <row r="27" spans="1:14" ht="18.75">
      <c r="A27" s="1152"/>
      <c r="B27" s="15"/>
      <c r="C27" s="154"/>
      <c r="D27" s="154"/>
      <c r="E27" s="154"/>
      <c r="F27" s="154"/>
      <c r="G27" s="154"/>
      <c r="H27" s="154"/>
      <c r="I27" s="154"/>
      <c r="J27" s="154"/>
      <c r="K27" s="154"/>
      <c r="L27" s="154"/>
      <c r="M27" s="154"/>
    </row>
    <row r="28" spans="1:14" ht="15">
      <c r="B28" s="154"/>
      <c r="C28" s="154"/>
      <c r="D28" s="154"/>
      <c r="E28" s="154"/>
      <c r="F28" s="154"/>
      <c r="G28" s="154"/>
      <c r="H28" s="154"/>
      <c r="I28" s="154"/>
      <c r="J28" s="154"/>
      <c r="K28" s="154"/>
      <c r="L28" s="154"/>
      <c r="M28" s="154"/>
    </row>
    <row r="29" spans="1:14" ht="18.75">
      <c r="B29" s="15"/>
      <c r="C29" s="154"/>
      <c r="D29" s="154"/>
      <c r="E29" s="154"/>
      <c r="F29" s="154"/>
      <c r="G29" s="154"/>
      <c r="H29" s="154"/>
      <c r="I29" s="154"/>
      <c r="J29" s="154"/>
      <c r="K29" s="154"/>
      <c r="L29" s="154"/>
      <c r="M29" s="154"/>
    </row>
  </sheetData>
  <sheetProtection formatCells="0" formatColumns="0" formatRows="0" insertColumns="0" insertRows="0" insertHyperlinks="0" deleteColumns="0" deleteRows="0" selectLockedCells="1" sort="0" autoFilter="0" pivotTables="0"/>
  <mergeCells count="7">
    <mergeCell ref="B10:N10"/>
    <mergeCell ref="B11:N11"/>
    <mergeCell ref="B2:N2"/>
    <mergeCell ref="B5:N5"/>
    <mergeCell ref="A4:N4"/>
    <mergeCell ref="B8:N8"/>
    <mergeCell ref="B9:N9"/>
  </mergeCells>
  <pageMargins left="0.7" right="0.7" top="0.27" bottom="0.3" header="0.3" footer="0.3"/>
  <pageSetup paperSize="9" orientation="landscape" horizontalDpi="300" verticalDpi="300" r:id="rId1"/>
  <drawing r:id="rId2"/>
</worksheet>
</file>

<file path=xl/worksheets/sheet158.xml><?xml version="1.0" encoding="utf-8"?>
<worksheet xmlns="http://schemas.openxmlformats.org/spreadsheetml/2006/main" xmlns:r="http://schemas.openxmlformats.org/officeDocument/2006/relationships">
  <sheetPr>
    <tabColor rgb="FF00B050"/>
  </sheetPr>
  <dimension ref="A1:AA52"/>
  <sheetViews>
    <sheetView zoomScale="95" zoomScaleNormal="95" workbookViewId="0">
      <selection activeCell="A15" sqref="A15"/>
    </sheetView>
  </sheetViews>
  <sheetFormatPr defaultRowHeight="12.75"/>
  <cols>
    <col min="1" max="1" width="7.85546875" style="139" customWidth="1"/>
    <col min="2" max="13" width="9.140625" style="139"/>
    <col min="14" max="14" width="12.5703125" style="139" customWidth="1"/>
    <col min="15" max="16384" width="9.140625" style="139"/>
  </cols>
  <sheetData>
    <row r="1" spans="1:27" ht="25.5" customHeight="1">
      <c r="A1" s="740"/>
      <c r="B1" s="740"/>
      <c r="C1" s="740"/>
      <c r="D1" s="740"/>
      <c r="E1" s="740"/>
      <c r="F1" s="740"/>
      <c r="G1" s="740"/>
      <c r="H1" s="740"/>
      <c r="I1" s="740"/>
      <c r="J1" s="740"/>
      <c r="K1" s="740"/>
      <c r="L1" s="740"/>
      <c r="M1" s="740"/>
      <c r="N1" s="740"/>
    </row>
    <row r="2" spans="1:27" ht="26.25" customHeight="1">
      <c r="A2" s="740"/>
      <c r="B2" s="2779" t="str">
        <f>MASTER!C1</f>
        <v>ftyk f'k{kk vf/kdkjh</v>
      </c>
      <c r="C2" s="2779"/>
      <c r="D2" s="2779"/>
      <c r="E2" s="2779"/>
      <c r="F2" s="2779"/>
      <c r="G2" s="2779"/>
      <c r="H2" s="2779"/>
      <c r="I2" s="2779"/>
      <c r="J2" s="2779"/>
      <c r="K2" s="2779"/>
      <c r="L2" s="2779"/>
      <c r="M2" s="2779"/>
      <c r="N2" s="2779"/>
    </row>
    <row r="3" spans="1:27" ht="24" customHeight="1">
      <c r="A3" s="740"/>
      <c r="B3" s="740"/>
      <c r="C3" s="740"/>
      <c r="D3" s="740"/>
      <c r="E3" s="740"/>
      <c r="F3" s="740"/>
      <c r="G3" s="740"/>
      <c r="H3" s="740"/>
      <c r="I3" s="740"/>
      <c r="J3" s="740"/>
      <c r="K3" s="740"/>
      <c r="L3" s="740"/>
      <c r="M3" s="740"/>
      <c r="N3" s="740"/>
    </row>
    <row r="4" spans="1:27" ht="37.5" customHeight="1">
      <c r="A4" s="2780" t="s">
        <v>4245</v>
      </c>
      <c r="B4" s="2780"/>
      <c r="C4" s="2780"/>
      <c r="D4" s="2780"/>
      <c r="E4" s="2780"/>
      <c r="F4" s="2780"/>
      <c r="G4" s="2780"/>
      <c r="H4" s="2780"/>
      <c r="I4" s="2780"/>
      <c r="J4" s="2780"/>
      <c r="K4" s="2780"/>
      <c r="L4" s="2780"/>
      <c r="M4" s="2780"/>
      <c r="N4" s="2780"/>
      <c r="Q4" s="154"/>
      <c r="R4" s="154"/>
      <c r="S4" s="154"/>
      <c r="T4" s="154"/>
      <c r="U4" s="154"/>
      <c r="V4" s="154"/>
      <c r="W4" s="154"/>
      <c r="X4" s="154"/>
      <c r="Y4" s="154"/>
      <c r="Z4" s="154"/>
      <c r="AA4" s="154"/>
    </row>
    <row r="5" spans="1:27" ht="37.5" customHeight="1">
      <c r="A5" s="1253"/>
      <c r="B5" s="2781" t="s">
        <v>3027</v>
      </c>
      <c r="C5" s="2781"/>
      <c r="D5" s="2781"/>
      <c r="E5" s="2781"/>
      <c r="F5" s="2781"/>
      <c r="G5" s="2781"/>
      <c r="H5" s="2781"/>
      <c r="I5" s="2781"/>
      <c r="J5" s="2781"/>
      <c r="K5" s="2781"/>
      <c r="L5" s="2781"/>
      <c r="M5" s="2781"/>
      <c r="N5" s="2781"/>
      <c r="Q5" s="154"/>
      <c r="R5" s="154"/>
      <c r="S5" s="154"/>
      <c r="T5" s="154"/>
      <c r="U5" s="154"/>
      <c r="V5" s="154"/>
      <c r="W5" s="154"/>
      <c r="X5" s="154"/>
      <c r="Y5" s="154"/>
      <c r="Z5" s="154"/>
      <c r="AA5" s="154"/>
    </row>
    <row r="6" spans="1:27">
      <c r="A6" s="1255"/>
      <c r="B6" s="1255"/>
      <c r="C6" s="1255"/>
      <c r="D6" s="1255"/>
      <c r="E6" s="1255"/>
      <c r="F6" s="1255"/>
      <c r="G6" s="1255"/>
      <c r="H6" s="1255"/>
      <c r="I6" s="1255"/>
      <c r="J6" s="1255"/>
      <c r="K6" s="1255"/>
      <c r="L6" s="1255"/>
      <c r="M6" s="1255"/>
      <c r="N6" s="1255"/>
    </row>
    <row r="7" spans="1:27" ht="18.75">
      <c r="A7" s="1254">
        <v>1</v>
      </c>
      <c r="B7" s="2782" t="s">
        <v>3028</v>
      </c>
      <c r="C7" s="2782"/>
      <c r="D7" s="2782"/>
      <c r="E7" s="2782"/>
      <c r="F7" s="2782"/>
      <c r="G7" s="2782"/>
      <c r="H7" s="2782"/>
      <c r="I7" s="2782"/>
      <c r="J7" s="2782"/>
      <c r="K7" s="2782"/>
      <c r="L7" s="2782"/>
      <c r="M7" s="2782"/>
      <c r="N7" s="2782"/>
    </row>
    <row r="8" spans="1:27" ht="58.5" customHeight="1">
      <c r="A8" s="1254">
        <v>2</v>
      </c>
      <c r="B8" s="2783" t="s">
        <v>4246</v>
      </c>
      <c r="C8" s="2783"/>
      <c r="D8" s="2783"/>
      <c r="E8" s="2783"/>
      <c r="F8" s="2783"/>
      <c r="G8" s="2783"/>
      <c r="H8" s="2783"/>
      <c r="I8" s="2783"/>
      <c r="J8" s="2783"/>
      <c r="K8" s="2783"/>
      <c r="L8" s="2783"/>
      <c r="M8" s="2783"/>
      <c r="N8" s="2783"/>
    </row>
    <row r="9" spans="1:27" ht="18.75">
      <c r="A9" s="1254">
        <v>3</v>
      </c>
      <c r="B9" s="2782" t="s">
        <v>3033</v>
      </c>
      <c r="C9" s="2782"/>
      <c r="D9" s="2782"/>
      <c r="E9" s="2782"/>
      <c r="F9" s="2782"/>
      <c r="G9" s="2782"/>
      <c r="H9" s="2782"/>
      <c r="I9" s="2782"/>
      <c r="J9" s="2782"/>
      <c r="K9" s="2782"/>
      <c r="L9" s="2782"/>
      <c r="M9" s="2782"/>
      <c r="N9" s="2782"/>
    </row>
    <row r="10" spans="1:27" ht="18" customHeight="1">
      <c r="A10" s="1254">
        <v>4</v>
      </c>
      <c r="B10" s="2782" t="s">
        <v>4247</v>
      </c>
      <c r="C10" s="2782"/>
      <c r="D10" s="2782"/>
      <c r="E10" s="2782"/>
      <c r="F10" s="2782"/>
      <c r="G10" s="2782"/>
      <c r="H10" s="2782"/>
      <c r="I10" s="2782"/>
      <c r="J10" s="2782"/>
      <c r="K10" s="2782"/>
      <c r="L10" s="2782"/>
      <c r="M10" s="2782"/>
      <c r="N10" s="2782"/>
    </row>
    <row r="11" spans="1:27" ht="16.5" customHeight="1">
      <c r="A11" s="1254"/>
      <c r="B11" s="2784" t="s">
        <v>4248</v>
      </c>
      <c r="C11" s="2784"/>
      <c r="D11" s="2784"/>
      <c r="E11" s="2784"/>
      <c r="F11" s="2784"/>
      <c r="G11" s="2784"/>
      <c r="H11" s="2784"/>
      <c r="I11" s="2784"/>
      <c r="J11" s="2784"/>
      <c r="K11" s="2784"/>
      <c r="L11" s="2784"/>
      <c r="M11" s="2784"/>
      <c r="N11" s="2784"/>
    </row>
    <row r="12" spans="1:27" ht="18.75">
      <c r="A12" s="1254"/>
      <c r="B12" s="2782" t="s">
        <v>4249</v>
      </c>
      <c r="C12" s="2782"/>
      <c r="D12" s="2782"/>
      <c r="E12" s="2782"/>
      <c r="F12" s="2782"/>
      <c r="G12" s="2782"/>
      <c r="H12" s="2782"/>
      <c r="I12" s="2782"/>
      <c r="J12" s="2782"/>
      <c r="K12" s="2782"/>
      <c r="L12" s="2782"/>
      <c r="M12" s="2782"/>
      <c r="N12" s="2782"/>
    </row>
    <row r="13" spans="1:27" ht="38.25" customHeight="1">
      <c r="A13" s="1254">
        <v>5</v>
      </c>
      <c r="B13" s="2783" t="s">
        <v>4250</v>
      </c>
      <c r="C13" s="2783"/>
      <c r="D13" s="2783"/>
      <c r="E13" s="2783"/>
      <c r="F13" s="2783"/>
      <c r="G13" s="2783"/>
      <c r="H13" s="2783"/>
      <c r="I13" s="2783"/>
      <c r="J13" s="2783"/>
      <c r="K13" s="2783"/>
      <c r="L13" s="2783"/>
      <c r="M13" s="2783"/>
      <c r="N13" s="2783"/>
    </row>
    <row r="14" spans="1:27" ht="18.75">
      <c r="A14" s="1254">
        <v>6</v>
      </c>
      <c r="B14" s="2782" t="s">
        <v>3037</v>
      </c>
      <c r="C14" s="2782"/>
      <c r="D14" s="2782"/>
      <c r="E14" s="2782"/>
      <c r="F14" s="2782"/>
      <c r="G14" s="2782"/>
      <c r="H14" s="2782"/>
      <c r="I14" s="2782"/>
      <c r="J14" s="2782"/>
      <c r="K14" s="2782"/>
      <c r="L14" s="2782"/>
      <c r="M14" s="2782"/>
      <c r="N14" s="2782"/>
    </row>
    <row r="15" spans="1:27" ht="18.75">
      <c r="A15" s="1752" t="s">
        <v>4251</v>
      </c>
      <c r="B15" s="1255"/>
      <c r="C15" s="1258"/>
      <c r="D15" s="1258"/>
      <c r="E15" s="1258"/>
      <c r="F15" s="1258"/>
      <c r="G15" s="1258"/>
      <c r="H15" s="1258"/>
      <c r="I15" s="1258"/>
      <c r="J15" s="1258"/>
      <c r="K15" s="1258"/>
      <c r="L15" s="1258">
        <v>0</v>
      </c>
      <c r="M15" s="1258"/>
      <c r="N15" s="1255"/>
    </row>
    <row r="16" spans="1:27" ht="18.75">
      <c r="A16" s="1257"/>
      <c r="B16" s="1255"/>
      <c r="C16" s="1258"/>
      <c r="D16" s="1258"/>
      <c r="E16" s="1258"/>
      <c r="F16" s="1258"/>
      <c r="G16" s="1258"/>
      <c r="H16" s="1258"/>
      <c r="I16" s="1258"/>
      <c r="J16" s="1258"/>
      <c r="K16" s="1258"/>
      <c r="L16" s="1258"/>
      <c r="M16" s="1258"/>
      <c r="N16" s="1255"/>
    </row>
    <row r="17" spans="1:14" ht="15">
      <c r="A17" s="1255"/>
      <c r="B17" s="1255"/>
      <c r="C17" s="1258"/>
      <c r="D17" s="1258"/>
      <c r="E17" s="1258"/>
      <c r="F17" s="1258"/>
      <c r="G17" s="1258"/>
      <c r="H17" s="1258"/>
      <c r="I17" s="1258"/>
      <c r="J17" s="1258"/>
      <c r="K17" s="1258"/>
      <c r="L17" s="1258"/>
      <c r="M17" s="1258"/>
      <c r="N17" s="1255"/>
    </row>
    <row r="18" spans="1:14" ht="15">
      <c r="A18" s="1255"/>
      <c r="B18" s="1255"/>
      <c r="C18" s="1258"/>
      <c r="D18" s="1258"/>
      <c r="E18" s="1258"/>
      <c r="F18" s="1258"/>
      <c r="G18" s="1258"/>
      <c r="H18" s="1258"/>
      <c r="I18" s="1258"/>
      <c r="J18" s="1258"/>
      <c r="K18" s="1258"/>
      <c r="L18" s="1258"/>
      <c r="M18" s="1258"/>
      <c r="N18" s="1255"/>
    </row>
    <row r="19" spans="1:14" ht="15">
      <c r="A19" s="1255"/>
      <c r="B19" s="1255"/>
      <c r="C19" s="1258"/>
      <c r="D19" s="1258"/>
      <c r="E19" s="1258"/>
      <c r="F19" s="1258"/>
      <c r="G19" s="1258"/>
      <c r="H19" s="1258"/>
      <c r="I19" s="1258"/>
      <c r="J19" s="1258"/>
      <c r="K19" s="1258"/>
      <c r="L19" s="1258"/>
      <c r="M19" s="1258"/>
      <c r="N19" s="1255"/>
    </row>
    <row r="20" spans="1:14" ht="15">
      <c r="A20" s="1255"/>
      <c r="B20" s="1255"/>
      <c r="C20" s="1258"/>
      <c r="D20" s="1258"/>
      <c r="E20" s="1258"/>
      <c r="F20" s="1258"/>
      <c r="G20" s="1258"/>
      <c r="H20" s="1258"/>
      <c r="I20" s="1258"/>
      <c r="J20" s="1258"/>
      <c r="K20" s="1258"/>
      <c r="L20" s="1258"/>
      <c r="M20" s="1258"/>
      <c r="N20" s="1255"/>
    </row>
    <row r="21" spans="1:14" ht="15">
      <c r="A21" s="1255"/>
      <c r="B21" s="1255"/>
      <c r="C21" s="1258"/>
      <c r="D21" s="1258"/>
      <c r="E21" s="1258"/>
      <c r="F21" s="1258"/>
      <c r="G21" s="1258"/>
      <c r="H21" s="1258"/>
      <c r="I21" s="1258"/>
      <c r="J21" s="1258"/>
      <c r="K21" s="1258"/>
      <c r="L21" s="1258"/>
      <c r="M21" s="1258"/>
      <c r="N21" s="1255"/>
    </row>
    <row r="22" spans="1:14" ht="15">
      <c r="A22" s="1255"/>
      <c r="B22" s="1255"/>
      <c r="C22" s="1258"/>
      <c r="D22" s="1258"/>
      <c r="E22" s="1258"/>
      <c r="F22" s="1258"/>
      <c r="G22" s="1258"/>
      <c r="H22" s="1258"/>
      <c r="I22" s="1258"/>
      <c r="J22" s="1258"/>
      <c r="K22" s="1258"/>
      <c r="L22" s="1258"/>
      <c r="M22" s="1258"/>
      <c r="N22" s="1255"/>
    </row>
    <row r="23" spans="1:14" ht="15">
      <c r="A23" s="1255"/>
      <c r="B23" s="1255"/>
      <c r="C23" s="1258"/>
      <c r="D23" s="1258"/>
      <c r="E23" s="1258"/>
      <c r="F23" s="1258"/>
      <c r="G23" s="1258"/>
      <c r="H23" s="1258"/>
      <c r="I23" s="1258"/>
      <c r="J23" s="1258"/>
      <c r="K23" s="1258"/>
      <c r="L23" s="1258"/>
      <c r="M23" s="1258"/>
      <c r="N23" s="1255"/>
    </row>
    <row r="24" spans="1:14" ht="15">
      <c r="A24" s="1255"/>
      <c r="B24" s="1255"/>
      <c r="C24" s="1258"/>
      <c r="D24" s="1258"/>
      <c r="E24" s="1258"/>
      <c r="F24" s="1258"/>
      <c r="G24" s="1258"/>
      <c r="H24" s="1258"/>
      <c r="I24" s="1258"/>
      <c r="J24" s="1258"/>
      <c r="K24" s="1258"/>
      <c r="L24" s="1258"/>
      <c r="M24" s="1258"/>
      <c r="N24" s="1255"/>
    </row>
    <row r="25" spans="1:14" ht="15">
      <c r="A25" s="1255"/>
      <c r="B25" s="1255"/>
      <c r="C25" s="1258"/>
      <c r="D25" s="1258"/>
      <c r="E25" s="1258"/>
      <c r="F25" s="1258"/>
      <c r="G25" s="1258"/>
      <c r="H25" s="1258"/>
      <c r="I25" s="1258"/>
      <c r="J25" s="1258"/>
      <c r="K25" s="1258"/>
      <c r="L25" s="1258"/>
      <c r="M25" s="1258"/>
      <c r="N25" s="1255"/>
    </row>
    <row r="26" spans="1:14" ht="15">
      <c r="A26" s="1255"/>
      <c r="B26" s="1255"/>
      <c r="C26" s="1258"/>
      <c r="D26" s="1258"/>
      <c r="E26" s="1258"/>
      <c r="F26" s="1258"/>
      <c r="G26" s="1258"/>
      <c r="H26" s="1258"/>
      <c r="I26" s="1258"/>
      <c r="J26" s="1258"/>
      <c r="K26" s="1258"/>
      <c r="L26" s="1258"/>
      <c r="M26" s="1258"/>
      <c r="N26" s="1255"/>
    </row>
    <row r="27" spans="1:14" ht="15">
      <c r="A27" s="19"/>
      <c r="B27" s="19"/>
      <c r="C27" s="1236"/>
      <c r="D27" s="1236"/>
      <c r="E27" s="1236"/>
      <c r="F27" s="1236"/>
      <c r="G27" s="1236"/>
      <c r="H27" s="1236"/>
      <c r="I27" s="1236"/>
      <c r="J27" s="1236"/>
      <c r="K27" s="1236"/>
      <c r="L27" s="1236"/>
      <c r="M27" s="1236"/>
      <c r="N27" s="19"/>
    </row>
    <row r="28" spans="1:14" ht="33" customHeight="1">
      <c r="A28" s="2778" t="str">
        <f>B2</f>
        <v>ftyk f'k{kk vf/kdkjh</v>
      </c>
      <c r="B28" s="2778"/>
      <c r="C28" s="2778"/>
      <c r="D28" s="2778"/>
      <c r="E28" s="2778"/>
      <c r="F28" s="2778"/>
      <c r="G28" s="2778"/>
      <c r="H28" s="2778"/>
      <c r="I28" s="2778"/>
      <c r="J28" s="2778"/>
      <c r="K28" s="2778"/>
      <c r="L28" s="2778"/>
      <c r="M28" s="2778"/>
      <c r="N28" s="2778"/>
    </row>
    <row r="29" spans="1:14" ht="37.5" customHeight="1">
      <c r="A29" s="2775" t="s">
        <v>3042</v>
      </c>
      <c r="B29" s="2775"/>
      <c r="C29" s="2775"/>
      <c r="D29" s="2775"/>
      <c r="E29" s="2775"/>
      <c r="F29" s="2775"/>
      <c r="G29" s="2775"/>
      <c r="H29" s="2775"/>
      <c r="I29" s="2775"/>
      <c r="J29" s="2775"/>
      <c r="K29" s="2775"/>
      <c r="L29" s="2775"/>
      <c r="M29" s="2775"/>
      <c r="N29" s="2775"/>
    </row>
    <row r="30" spans="1:14" ht="18.75">
      <c r="A30" s="1235"/>
      <c r="B30" s="19"/>
      <c r="C30" s="1236"/>
      <c r="D30" s="1236"/>
      <c r="E30" s="1236"/>
      <c r="F30" s="1236"/>
      <c r="G30" s="1236"/>
      <c r="H30" s="1236"/>
      <c r="I30" s="1236"/>
      <c r="J30" s="1236"/>
      <c r="K30" s="1236"/>
      <c r="L30" s="1236"/>
      <c r="M30" s="1236"/>
      <c r="N30" s="19"/>
    </row>
    <row r="31" spans="1:14" ht="18.75">
      <c r="A31" s="1238">
        <v>1</v>
      </c>
      <c r="B31" s="2776" t="s">
        <v>3028</v>
      </c>
      <c r="C31" s="2776"/>
      <c r="D31" s="2776"/>
      <c r="E31" s="2776"/>
      <c r="F31" s="2776"/>
      <c r="G31" s="2776"/>
      <c r="H31" s="2776"/>
      <c r="I31" s="2776"/>
      <c r="J31" s="2776"/>
      <c r="K31" s="2776"/>
      <c r="L31" s="2776"/>
      <c r="M31" s="2776"/>
      <c r="N31" s="2776"/>
    </row>
    <row r="32" spans="1:14" ht="18.75">
      <c r="A32" s="1238">
        <v>2</v>
      </c>
      <c r="B32" s="2776" t="s">
        <v>3094</v>
      </c>
      <c r="C32" s="2776"/>
      <c r="D32" s="2776"/>
      <c r="E32" s="2776"/>
      <c r="F32" s="2776"/>
      <c r="G32" s="2776"/>
      <c r="H32" s="2776"/>
      <c r="I32" s="2776"/>
      <c r="J32" s="2776"/>
      <c r="K32" s="2776"/>
      <c r="L32" s="2776"/>
      <c r="M32" s="2776"/>
      <c r="N32" s="2776"/>
    </row>
    <row r="33" spans="1:14" ht="41.25" customHeight="1">
      <c r="A33" s="1238">
        <v>3</v>
      </c>
      <c r="B33" s="2201" t="s">
        <v>3091</v>
      </c>
      <c r="C33" s="2201"/>
      <c r="D33" s="2201"/>
      <c r="E33" s="2201"/>
      <c r="F33" s="2201"/>
      <c r="G33" s="2201"/>
      <c r="H33" s="2201"/>
      <c r="I33" s="2201"/>
      <c r="J33" s="2201"/>
      <c r="K33" s="2201"/>
      <c r="L33" s="2201"/>
      <c r="M33" s="2201"/>
      <c r="N33" s="2201"/>
    </row>
    <row r="34" spans="1:14" ht="79.5" customHeight="1">
      <c r="A34" s="1238">
        <v>4</v>
      </c>
      <c r="B34" s="2777" t="s">
        <v>3090</v>
      </c>
      <c r="C34" s="2777"/>
      <c r="D34" s="2777"/>
      <c r="E34" s="2777"/>
      <c r="F34" s="2777"/>
      <c r="G34" s="2777"/>
      <c r="H34" s="2777"/>
      <c r="I34" s="2777"/>
      <c r="J34" s="2777"/>
      <c r="K34" s="2777"/>
      <c r="L34" s="2777"/>
      <c r="M34" s="2777"/>
      <c r="N34" s="2777"/>
    </row>
    <row r="35" spans="1:14" ht="30.75">
      <c r="A35" s="1235"/>
      <c r="B35" s="477"/>
      <c r="C35" s="1237"/>
      <c r="D35" s="1237"/>
      <c r="E35" s="1237"/>
      <c r="F35" s="1237"/>
      <c r="G35" s="1237"/>
      <c r="H35" s="1237"/>
      <c r="I35" s="1237"/>
      <c r="J35" s="1237"/>
      <c r="K35" s="1237"/>
      <c r="L35" s="1237"/>
      <c r="M35" s="1237"/>
      <c r="N35" s="19"/>
    </row>
    <row r="36" spans="1:14" ht="18.75">
      <c r="A36" s="1152"/>
      <c r="B36" s="15"/>
      <c r="C36" s="15"/>
      <c r="D36" s="15"/>
      <c r="E36" s="15"/>
      <c r="F36" s="15"/>
      <c r="G36" s="15"/>
      <c r="H36" s="15"/>
      <c r="I36" s="15"/>
      <c r="J36" s="15"/>
      <c r="K36" s="15"/>
      <c r="L36" s="15"/>
      <c r="M36" s="15"/>
    </row>
    <row r="37" spans="1:14" ht="18.75">
      <c r="A37" s="1152"/>
      <c r="B37" s="15"/>
      <c r="C37" s="15"/>
      <c r="D37" s="15"/>
      <c r="E37" s="15"/>
      <c r="F37" s="15"/>
      <c r="G37" s="15"/>
      <c r="H37" s="15"/>
      <c r="I37" s="15"/>
      <c r="J37" s="15"/>
      <c r="K37" s="15"/>
      <c r="L37" s="15"/>
      <c r="M37" s="15"/>
    </row>
    <row r="38" spans="1:14" ht="18.75">
      <c r="A38" s="1197"/>
      <c r="B38" s="1153"/>
      <c r="C38" s="1153"/>
      <c r="D38" s="1153"/>
      <c r="E38" s="1153"/>
      <c r="F38" s="1153"/>
      <c r="G38" s="1153"/>
      <c r="H38" s="1153"/>
      <c r="I38" s="1153"/>
      <c r="J38" s="1153"/>
      <c r="K38" s="1153"/>
      <c r="L38" s="1153"/>
      <c r="M38" s="1153"/>
    </row>
    <row r="39" spans="1:14" ht="18.75">
      <c r="A39" s="1152"/>
      <c r="B39" s="1154"/>
      <c r="C39" s="15"/>
      <c r="D39" s="15"/>
      <c r="E39" s="15"/>
      <c r="F39" s="15"/>
      <c r="G39" s="15"/>
      <c r="H39" s="15"/>
      <c r="I39" s="15"/>
      <c r="J39" s="15"/>
      <c r="K39" s="15"/>
      <c r="L39" s="15"/>
      <c r="M39" s="15"/>
    </row>
    <row r="40" spans="1:14" ht="18.75">
      <c r="A40" s="1152"/>
      <c r="B40" s="15"/>
      <c r="C40" s="15"/>
      <c r="D40" s="15"/>
      <c r="E40" s="15"/>
      <c r="F40" s="15"/>
      <c r="G40" s="15"/>
      <c r="H40" s="15"/>
      <c r="I40" s="15"/>
      <c r="J40" s="15"/>
      <c r="K40" s="15"/>
      <c r="L40" s="15"/>
      <c r="M40" s="15"/>
    </row>
    <row r="41" spans="1:14" ht="18.75">
      <c r="A41" s="1152"/>
      <c r="B41" s="15"/>
      <c r="C41" s="15"/>
      <c r="D41" s="15"/>
      <c r="E41" s="15"/>
      <c r="F41" s="15"/>
      <c r="G41" s="15"/>
      <c r="H41" s="15"/>
      <c r="I41" s="15"/>
      <c r="J41" s="15"/>
      <c r="K41" s="15"/>
      <c r="L41" s="15"/>
      <c r="M41" s="15"/>
    </row>
    <row r="42" spans="1:14" ht="18.75">
      <c r="A42" s="1152"/>
      <c r="B42" s="15"/>
      <c r="C42" s="15"/>
      <c r="D42" s="15"/>
      <c r="E42" s="15"/>
      <c r="F42" s="15"/>
      <c r="G42" s="15"/>
      <c r="H42" s="15"/>
      <c r="I42" s="15"/>
      <c r="J42" s="15"/>
      <c r="K42" s="15"/>
      <c r="L42" s="1155"/>
      <c r="M42" s="1155"/>
    </row>
    <row r="43" spans="1:14" ht="18.75">
      <c r="A43" s="1152"/>
      <c r="C43" s="154"/>
      <c r="D43" s="154"/>
      <c r="E43" s="154"/>
      <c r="F43" s="154"/>
      <c r="G43" s="154"/>
      <c r="H43" s="154"/>
      <c r="I43" s="154"/>
      <c r="J43" s="154"/>
      <c r="K43" s="154"/>
      <c r="L43" s="154"/>
      <c r="M43" s="154"/>
    </row>
    <row r="44" spans="1:14" ht="15">
      <c r="C44" s="154"/>
      <c r="D44" s="154"/>
      <c r="E44" s="154"/>
      <c r="F44" s="154"/>
      <c r="G44" s="154"/>
      <c r="H44" s="154"/>
      <c r="I44" s="154"/>
      <c r="J44" s="154"/>
      <c r="K44" s="154"/>
      <c r="L44" s="154"/>
      <c r="M44" s="154"/>
    </row>
    <row r="45" spans="1:14" ht="15">
      <c r="C45" s="154"/>
      <c r="D45" s="154"/>
      <c r="E45" s="154"/>
      <c r="F45" s="154"/>
      <c r="G45" s="154"/>
      <c r="H45" s="154"/>
      <c r="I45" s="154"/>
      <c r="J45" s="154"/>
      <c r="K45" s="154"/>
      <c r="L45" s="154"/>
      <c r="M45" s="154"/>
    </row>
    <row r="46" spans="1:14" ht="18.75">
      <c r="A46" s="1152"/>
      <c r="C46" s="154"/>
      <c r="D46" s="154"/>
      <c r="E46" s="154"/>
      <c r="F46" s="154"/>
      <c r="G46" s="154"/>
      <c r="H46" s="154"/>
      <c r="I46" s="154"/>
      <c r="J46" s="154"/>
      <c r="K46" s="154"/>
      <c r="L46" s="154"/>
      <c r="M46" s="154"/>
    </row>
    <row r="47" spans="1:14" ht="18.75">
      <c r="A47" s="1152"/>
      <c r="C47" s="154"/>
      <c r="D47" s="154"/>
      <c r="E47" s="154"/>
      <c r="F47" s="154"/>
      <c r="G47" s="154"/>
      <c r="H47" s="154"/>
      <c r="I47" s="154"/>
      <c r="J47" s="154"/>
      <c r="K47" s="154"/>
      <c r="L47" s="154"/>
      <c r="M47" s="154"/>
    </row>
    <row r="48" spans="1:14" ht="18.75">
      <c r="A48" s="1152"/>
      <c r="C48" s="154"/>
      <c r="D48" s="154"/>
      <c r="E48" s="154"/>
      <c r="F48" s="154"/>
      <c r="G48" s="154"/>
      <c r="H48" s="154"/>
      <c r="I48" s="154"/>
      <c r="J48" s="154"/>
      <c r="K48" s="154"/>
      <c r="L48" s="154"/>
      <c r="M48" s="154"/>
    </row>
    <row r="49" spans="1:13" ht="18.75">
      <c r="A49" s="1152"/>
      <c r="C49" s="154"/>
      <c r="D49" s="154"/>
      <c r="E49" s="154"/>
      <c r="F49" s="154"/>
      <c r="G49" s="154"/>
      <c r="H49" s="154"/>
      <c r="I49" s="154"/>
      <c r="J49" s="154"/>
      <c r="K49" s="154"/>
      <c r="L49" s="154"/>
      <c r="M49" s="154"/>
    </row>
    <row r="50" spans="1:13" ht="18.75">
      <c r="A50" s="1152"/>
      <c r="B50" s="15"/>
      <c r="C50" s="154"/>
      <c r="D50" s="154"/>
      <c r="E50" s="154"/>
      <c r="F50" s="154"/>
      <c r="G50" s="154"/>
      <c r="H50" s="154"/>
      <c r="I50" s="154"/>
      <c r="J50" s="154"/>
      <c r="K50" s="154"/>
      <c r="L50" s="154"/>
      <c r="M50" s="154"/>
    </row>
    <row r="51" spans="1:13" ht="15">
      <c r="B51" s="154"/>
      <c r="C51" s="154"/>
      <c r="D51" s="154"/>
      <c r="E51" s="154"/>
      <c r="F51" s="154"/>
      <c r="G51" s="154"/>
      <c r="H51" s="154"/>
      <c r="I51" s="154"/>
      <c r="J51" s="154"/>
      <c r="K51" s="154"/>
      <c r="L51" s="154"/>
      <c r="M51" s="154"/>
    </row>
    <row r="52" spans="1:13" ht="18.75">
      <c r="B52" s="15"/>
      <c r="C52" s="154"/>
      <c r="D52" s="154"/>
      <c r="E52" s="154"/>
      <c r="F52" s="154"/>
      <c r="G52" s="154"/>
      <c r="H52" s="154"/>
      <c r="I52" s="154"/>
      <c r="J52" s="154"/>
      <c r="K52" s="154"/>
      <c r="L52" s="154"/>
      <c r="M52" s="154"/>
    </row>
  </sheetData>
  <sheetProtection formatCells="0" formatColumns="0" formatRows="0" insertColumns="0" insertRows="0" insertHyperlinks="0" deleteColumns="0" deleteRows="0" selectLockedCells="1" sort="0" autoFilter="0" pivotTables="0"/>
  <mergeCells count="17">
    <mergeCell ref="A29:N29"/>
    <mergeCell ref="B31:N31"/>
    <mergeCell ref="B32:N32"/>
    <mergeCell ref="B33:N33"/>
    <mergeCell ref="B34:N34"/>
    <mergeCell ref="B2:N2"/>
    <mergeCell ref="B5:N5"/>
    <mergeCell ref="A28:N28"/>
    <mergeCell ref="A4:N4"/>
    <mergeCell ref="B7:N7"/>
    <mergeCell ref="B8:N8"/>
    <mergeCell ref="B9:N9"/>
    <mergeCell ref="B10:N10"/>
    <mergeCell ref="B11:N11"/>
    <mergeCell ref="B12:N12"/>
    <mergeCell ref="B13:N13"/>
    <mergeCell ref="B14:N14"/>
  </mergeCells>
  <pageMargins left="0.7" right="0.7" top="0.27" bottom="0.3" header="0.3" footer="0.3"/>
  <pageSetup paperSize="9" orientation="landscape" horizontalDpi="300" verticalDpi="300" r:id="rId1"/>
  <drawing r:id="rId2"/>
</worksheet>
</file>

<file path=xl/worksheets/sheet159.xml><?xml version="1.0" encoding="utf-8"?>
<worksheet xmlns="http://schemas.openxmlformats.org/spreadsheetml/2006/main" xmlns:r="http://schemas.openxmlformats.org/officeDocument/2006/relationships">
  <sheetPr>
    <tabColor rgb="FF00B050"/>
  </sheetPr>
  <dimension ref="A1:M23"/>
  <sheetViews>
    <sheetView workbookViewId="0">
      <selection activeCell="F9" sqref="F9"/>
    </sheetView>
  </sheetViews>
  <sheetFormatPr defaultRowHeight="12.75"/>
  <cols>
    <col min="1" max="1" width="1.7109375" style="139" customWidth="1"/>
    <col min="2" max="2" width="5.140625" customWidth="1"/>
    <col min="3" max="3" width="13.7109375" customWidth="1"/>
    <col min="4" max="4" width="6.28515625" customWidth="1"/>
    <col min="5" max="5" width="10.28515625" customWidth="1"/>
    <col min="6" max="6" width="7.28515625" customWidth="1"/>
    <col min="7" max="7" width="6.28515625" customWidth="1"/>
    <col min="8" max="8" width="5.7109375" customWidth="1"/>
    <col min="9" max="9" width="7.42578125" customWidth="1"/>
    <col min="10" max="10" width="12.85546875" customWidth="1"/>
    <col min="11" max="11" width="11.85546875" customWidth="1"/>
    <col min="12" max="12" width="8.5703125" customWidth="1"/>
    <col min="13" max="13" width="5.5703125" customWidth="1"/>
  </cols>
  <sheetData>
    <row r="1" spans="2:13" ht="18.75">
      <c r="B1" s="3870" t="str">
        <f>MASTER!C1</f>
        <v>ftyk f'k{kk vf/kdkjh</v>
      </c>
      <c r="C1" s="3870"/>
      <c r="D1" s="3870"/>
      <c r="E1" s="3870"/>
      <c r="F1" s="3870"/>
      <c r="G1" s="3870"/>
      <c r="H1" s="3870"/>
      <c r="I1" s="3870"/>
      <c r="J1" s="3870"/>
      <c r="K1" s="3870"/>
      <c r="L1" s="3870"/>
      <c r="M1" s="3870"/>
    </row>
    <row r="2" spans="2:13" ht="23.25">
      <c r="B2" s="3871" t="s">
        <v>3325</v>
      </c>
      <c r="C2" s="3871"/>
      <c r="D2" s="3871"/>
      <c r="E2" s="3871"/>
      <c r="F2" s="3871"/>
      <c r="G2" s="3871"/>
      <c r="H2" s="3871"/>
      <c r="I2" s="3871"/>
      <c r="J2" s="3871"/>
      <c r="K2" s="3871"/>
      <c r="L2" s="3871"/>
      <c r="M2" s="3871"/>
    </row>
    <row r="3" spans="2:13" s="139" customFormat="1" ht="23.25" customHeight="1">
      <c r="B3" s="3868" t="s">
        <v>3287</v>
      </c>
      <c r="C3" s="3868"/>
      <c r="D3" s="3868"/>
      <c r="E3" s="3868"/>
      <c r="F3" s="3868"/>
      <c r="G3" s="3868"/>
      <c r="H3" s="3868"/>
      <c r="I3" s="3868"/>
      <c r="J3" s="3868"/>
      <c r="K3" s="3868"/>
      <c r="L3" s="3868"/>
      <c r="M3" s="3868"/>
    </row>
    <row r="4" spans="2:13" ht="77.25" customHeight="1">
      <c r="B4" s="1319" t="s">
        <v>3239</v>
      </c>
      <c r="C4" s="1320" t="s">
        <v>3288</v>
      </c>
      <c r="D4" s="1320" t="s">
        <v>3289</v>
      </c>
      <c r="E4" s="1320" t="s">
        <v>3290</v>
      </c>
      <c r="F4" s="1320" t="s">
        <v>3291</v>
      </c>
      <c r="G4" s="1320" t="s">
        <v>3292</v>
      </c>
      <c r="H4" s="1320" t="s">
        <v>3293</v>
      </c>
      <c r="I4" s="1320" t="s">
        <v>3294</v>
      </c>
      <c r="J4" s="1320" t="s">
        <v>3295</v>
      </c>
      <c r="K4" s="1320" t="s">
        <v>3296</v>
      </c>
      <c r="L4" s="1320" t="s">
        <v>3297</v>
      </c>
      <c r="M4" s="1320" t="s">
        <v>3298</v>
      </c>
    </row>
    <row r="5" spans="2:13" ht="15">
      <c r="B5" s="1317" t="s">
        <v>3258</v>
      </c>
      <c r="C5" s="1318" t="s">
        <v>3259</v>
      </c>
      <c r="D5" s="1318" t="s">
        <v>3260</v>
      </c>
      <c r="E5" s="1318" t="s">
        <v>3261</v>
      </c>
      <c r="F5" s="1318" t="s">
        <v>3262</v>
      </c>
      <c r="G5" s="1318" t="s">
        <v>3263</v>
      </c>
      <c r="H5" s="1318" t="s">
        <v>3264</v>
      </c>
      <c r="I5" s="1318" t="s">
        <v>3265</v>
      </c>
      <c r="J5" s="1318" t="s">
        <v>3266</v>
      </c>
      <c r="K5" s="1318" t="s">
        <v>3267</v>
      </c>
      <c r="L5" s="1318" t="s">
        <v>3268</v>
      </c>
      <c r="M5" s="1318" t="s">
        <v>3269</v>
      </c>
    </row>
    <row r="6" spans="2:13" ht="49.5" customHeight="1">
      <c r="B6" s="1321" t="e">
        <f>'DEFER SALARY DEFFERENCE SHEET'!#REF!</f>
        <v>#REF!</v>
      </c>
      <c r="C6" s="1322" t="s">
        <v>3300</v>
      </c>
      <c r="D6" s="1322">
        <v>2340</v>
      </c>
      <c r="E6" s="1321" t="s">
        <v>3299</v>
      </c>
      <c r="F6" s="1321">
        <v>11979</v>
      </c>
      <c r="G6" s="1321">
        <v>0</v>
      </c>
      <c r="H6" s="1321">
        <v>0</v>
      </c>
      <c r="I6" s="1321">
        <v>11979</v>
      </c>
      <c r="J6" s="1322" t="s">
        <v>3300</v>
      </c>
      <c r="K6" s="1323">
        <v>51060313242</v>
      </c>
      <c r="L6" s="1321" t="s">
        <v>3301</v>
      </c>
      <c r="M6" s="1321" t="s">
        <v>3302</v>
      </c>
    </row>
    <row r="7" spans="2:13" ht="48">
      <c r="B7" s="1321" t="e">
        <f>'DEFER SALARY DEFFERENCE SHEET'!#REF!</f>
        <v>#REF!</v>
      </c>
      <c r="C7" s="1322" t="s">
        <v>3300</v>
      </c>
      <c r="D7" s="1322">
        <v>2341</v>
      </c>
      <c r="E7" s="1321" t="s">
        <v>3303</v>
      </c>
      <c r="F7" s="1321">
        <v>11979</v>
      </c>
      <c r="G7" s="1321">
        <v>0</v>
      </c>
      <c r="H7" s="1321">
        <v>0</v>
      </c>
      <c r="I7" s="1321">
        <v>11979</v>
      </c>
      <c r="J7" s="1322" t="s">
        <v>3300</v>
      </c>
      <c r="K7" s="1323">
        <v>51060313243</v>
      </c>
      <c r="L7" s="1321" t="s">
        <v>3301</v>
      </c>
      <c r="M7" s="1321" t="s">
        <v>3304</v>
      </c>
    </row>
    <row r="8" spans="2:13" ht="48">
      <c r="B8" s="1321" t="e">
        <f>'DEFER SALARY DEFFERENCE SHEET'!#REF!</f>
        <v>#REF!</v>
      </c>
      <c r="C8" s="1322" t="s">
        <v>3300</v>
      </c>
      <c r="D8" s="1322">
        <v>2342</v>
      </c>
      <c r="E8" s="1321" t="s">
        <v>3305</v>
      </c>
      <c r="F8" s="1321">
        <v>11979</v>
      </c>
      <c r="G8" s="1321">
        <v>0</v>
      </c>
      <c r="H8" s="1321">
        <v>0</v>
      </c>
      <c r="I8" s="1321">
        <v>11979</v>
      </c>
      <c r="J8" s="1322" t="s">
        <v>3300</v>
      </c>
      <c r="K8" s="1323">
        <v>51060313244</v>
      </c>
      <c r="L8" s="1321" t="s">
        <v>3301</v>
      </c>
      <c r="M8" s="1321" t="s">
        <v>3306</v>
      </c>
    </row>
    <row r="9" spans="2:13" ht="48">
      <c r="B9" s="1321" t="e">
        <f>'DEFER SALARY DEFFERENCE SHEET'!#REF!</f>
        <v>#REF!</v>
      </c>
      <c r="C9" s="1322" t="s">
        <v>3300</v>
      </c>
      <c r="D9" s="1322">
        <v>2343</v>
      </c>
      <c r="E9" s="1321" t="s">
        <v>3307</v>
      </c>
      <c r="F9" s="1321">
        <v>11979</v>
      </c>
      <c r="G9" s="1321">
        <v>0</v>
      </c>
      <c r="H9" s="1321">
        <v>0</v>
      </c>
      <c r="I9" s="1321">
        <v>11979</v>
      </c>
      <c r="J9" s="1322" t="s">
        <v>3300</v>
      </c>
      <c r="K9" s="1323">
        <v>51060313245</v>
      </c>
      <c r="L9" s="1321" t="s">
        <v>3301</v>
      </c>
      <c r="M9" s="1321" t="s">
        <v>3308</v>
      </c>
    </row>
    <row r="10" spans="2:13" ht="48">
      <c r="B10" s="1321" t="e">
        <f>'DEFER SALARY DEFFERENCE SHEET'!#REF!</f>
        <v>#REF!</v>
      </c>
      <c r="C10" s="1322" t="s">
        <v>3300</v>
      </c>
      <c r="D10" s="1322">
        <v>2344</v>
      </c>
      <c r="E10" s="1321" t="s">
        <v>3309</v>
      </c>
      <c r="F10" s="1321">
        <v>11979</v>
      </c>
      <c r="G10" s="1321">
        <v>0</v>
      </c>
      <c r="H10" s="1321">
        <v>0</v>
      </c>
      <c r="I10" s="1321">
        <v>11979</v>
      </c>
      <c r="J10" s="1322" t="s">
        <v>3300</v>
      </c>
      <c r="K10" s="1323">
        <v>51060313246</v>
      </c>
      <c r="L10" s="1321" t="s">
        <v>3301</v>
      </c>
      <c r="M10" s="1321" t="s">
        <v>3310</v>
      </c>
    </row>
    <row r="11" spans="2:13" ht="48">
      <c r="B11" s="1321" t="e">
        <f>'DEFER SALARY DEFFERENCE SHEET'!#REF!</f>
        <v>#REF!</v>
      </c>
      <c r="C11" s="1322" t="s">
        <v>3300</v>
      </c>
      <c r="D11" s="1322">
        <v>2345</v>
      </c>
      <c r="E11" s="1321" t="s">
        <v>3311</v>
      </c>
      <c r="F11" s="1321">
        <v>11979</v>
      </c>
      <c r="G11" s="1321">
        <v>0</v>
      </c>
      <c r="H11" s="1321">
        <v>0</v>
      </c>
      <c r="I11" s="1321">
        <v>11979</v>
      </c>
      <c r="J11" s="1322" t="s">
        <v>3300</v>
      </c>
      <c r="K11" s="1323">
        <v>51060313247</v>
      </c>
      <c r="L11" s="1321" t="s">
        <v>3301</v>
      </c>
      <c r="M11" s="1321" t="s">
        <v>3312</v>
      </c>
    </row>
    <row r="12" spans="2:13" ht="48">
      <c r="B12" s="1321" t="e">
        <f>'DEFER SALARY DEFFERENCE SHEET'!#REF!</f>
        <v>#REF!</v>
      </c>
      <c r="C12" s="1322" t="s">
        <v>3300</v>
      </c>
      <c r="D12" s="1322">
        <v>2346</v>
      </c>
      <c r="E12" s="1321" t="s">
        <v>3313</v>
      </c>
      <c r="F12" s="1321">
        <v>11979</v>
      </c>
      <c r="G12" s="1321">
        <v>0</v>
      </c>
      <c r="H12" s="1321">
        <v>0</v>
      </c>
      <c r="I12" s="1321">
        <v>11979</v>
      </c>
      <c r="J12" s="1322" t="s">
        <v>3300</v>
      </c>
      <c r="K12" s="1323">
        <v>51060313248</v>
      </c>
      <c r="L12" s="1321" t="s">
        <v>3301</v>
      </c>
      <c r="M12" s="1321" t="s">
        <v>3314</v>
      </c>
    </row>
    <row r="13" spans="2:13" ht="48">
      <c r="B13" s="1321" t="e">
        <f>'DEFER SALARY DEFFERENCE SHEET'!#REF!</f>
        <v>#REF!</v>
      </c>
      <c r="C13" s="1322" t="s">
        <v>3300</v>
      </c>
      <c r="D13" s="1322">
        <v>2347</v>
      </c>
      <c r="E13" s="1321" t="s">
        <v>3315</v>
      </c>
      <c r="F13" s="1321">
        <v>11979</v>
      </c>
      <c r="G13" s="1321">
        <v>0</v>
      </c>
      <c r="H13" s="1321">
        <v>0</v>
      </c>
      <c r="I13" s="1321">
        <v>11979</v>
      </c>
      <c r="J13" s="1322" t="s">
        <v>3300</v>
      </c>
      <c r="K13" s="1323">
        <v>51060313249</v>
      </c>
      <c r="L13" s="1321" t="s">
        <v>3301</v>
      </c>
      <c r="M13" s="1321" t="s">
        <v>3316</v>
      </c>
    </row>
    <row r="14" spans="2:13" ht="48">
      <c r="B14" s="1321" t="e">
        <f>'DEFER SALARY DEFFERENCE SHEET'!#REF!</f>
        <v>#REF!</v>
      </c>
      <c r="C14" s="1322" t="s">
        <v>3300</v>
      </c>
      <c r="D14" s="1322">
        <v>2348</v>
      </c>
      <c r="E14" s="1321" t="s">
        <v>3317</v>
      </c>
      <c r="F14" s="1321">
        <v>11979</v>
      </c>
      <c r="G14" s="1321">
        <v>0</v>
      </c>
      <c r="H14" s="1321">
        <v>0</v>
      </c>
      <c r="I14" s="1321">
        <v>11979</v>
      </c>
      <c r="J14" s="1322" t="s">
        <v>3300</v>
      </c>
      <c r="K14" s="1323">
        <v>51060313250</v>
      </c>
      <c r="L14" s="1321" t="s">
        <v>3301</v>
      </c>
      <c r="M14" s="1321" t="s">
        <v>3318</v>
      </c>
    </row>
    <row r="15" spans="2:13" ht="48">
      <c r="B15" s="1321" t="e">
        <f>'DEFER SALARY DEFFERENCE SHEET'!#REF!</f>
        <v>#REF!</v>
      </c>
      <c r="C15" s="1322" t="s">
        <v>3300</v>
      </c>
      <c r="D15" s="1322">
        <v>2349</v>
      </c>
      <c r="E15" s="1321" t="s">
        <v>3319</v>
      </c>
      <c r="F15" s="1321">
        <v>11979</v>
      </c>
      <c r="G15" s="1321">
        <v>0</v>
      </c>
      <c r="H15" s="1321">
        <v>0</v>
      </c>
      <c r="I15" s="1321">
        <v>11979</v>
      </c>
      <c r="J15" s="1322" t="s">
        <v>3300</v>
      </c>
      <c r="K15" s="1323">
        <v>51060313251</v>
      </c>
      <c r="L15" s="1321" t="s">
        <v>3301</v>
      </c>
      <c r="M15" s="1321" t="s">
        <v>3320</v>
      </c>
    </row>
    <row r="16" spans="2:13" ht="48">
      <c r="B16" s="1321" t="e">
        <f>'DEFER SALARY DEFFERENCE SHEET'!#REF!</f>
        <v>#REF!</v>
      </c>
      <c r="C16" s="1322" t="s">
        <v>3300</v>
      </c>
      <c r="D16" s="1322">
        <v>2350</v>
      </c>
      <c r="E16" s="1321" t="s">
        <v>3321</v>
      </c>
      <c r="F16" s="1321">
        <v>11979</v>
      </c>
      <c r="G16" s="1321">
        <v>0</v>
      </c>
      <c r="H16" s="1321">
        <v>0</v>
      </c>
      <c r="I16" s="1321">
        <v>11979</v>
      </c>
      <c r="J16" s="1322" t="s">
        <v>3300</v>
      </c>
      <c r="K16" s="1323">
        <v>51060313252</v>
      </c>
      <c r="L16" s="1321" t="s">
        <v>3301</v>
      </c>
      <c r="M16" s="1321" t="s">
        <v>3322</v>
      </c>
    </row>
    <row r="17" spans="2:13">
      <c r="B17" s="1321"/>
      <c r="C17" s="1322" t="s">
        <v>950</v>
      </c>
      <c r="D17" s="1322"/>
      <c r="E17" s="1321"/>
      <c r="F17" s="1321">
        <f>SUBTOTAL(109,F6:F16)</f>
        <v>131769</v>
      </c>
      <c r="G17" s="1321">
        <f>SUBTOTAL(109,G6:G16)</f>
        <v>0</v>
      </c>
      <c r="H17" s="1321">
        <f>SUBTOTAL(109,H6:H16)</f>
        <v>0</v>
      </c>
      <c r="I17" s="1321">
        <f>SUBTOTAL(109,I6:I16)</f>
        <v>131769</v>
      </c>
      <c r="J17" s="1322"/>
      <c r="K17" s="1323"/>
      <c r="L17" s="1321"/>
      <c r="M17" s="1321"/>
    </row>
    <row r="18" spans="2:13">
      <c r="B18" s="685"/>
      <c r="C18" s="685"/>
      <c r="D18" s="685"/>
      <c r="E18" s="685"/>
      <c r="F18" s="685"/>
      <c r="G18" s="685"/>
      <c r="H18" s="685"/>
      <c r="I18" s="685"/>
      <c r="J18" s="685"/>
      <c r="K18" s="685"/>
      <c r="L18" s="685"/>
      <c r="M18" s="685"/>
    </row>
    <row r="19" spans="2:13" ht="19.5" customHeight="1">
      <c r="B19" s="3869" t="s">
        <v>3323</v>
      </c>
      <c r="C19" s="3869"/>
      <c r="D19" s="3869"/>
      <c r="E19" s="3869"/>
      <c r="F19" s="3869"/>
      <c r="G19" s="3869"/>
      <c r="H19" s="3869"/>
      <c r="I19" s="3869"/>
      <c r="J19" s="3869"/>
      <c r="K19" s="3869"/>
      <c r="L19" s="3869"/>
      <c r="M19" s="3869"/>
    </row>
    <row r="20" spans="2:13" ht="18.75">
      <c r="B20" s="3869" t="s">
        <v>3324</v>
      </c>
      <c r="C20" s="3869"/>
      <c r="D20" s="3869"/>
      <c r="E20" s="3869"/>
      <c r="F20" s="3869"/>
      <c r="G20" s="3869"/>
      <c r="H20" s="3869"/>
      <c r="I20" s="3869"/>
      <c r="J20" s="3869"/>
      <c r="K20" s="3869"/>
      <c r="L20" s="3869"/>
      <c r="M20" s="3869"/>
    </row>
    <row r="21" spans="2:13">
      <c r="B21" s="685"/>
      <c r="C21" s="685"/>
      <c r="D21" s="685"/>
      <c r="E21" s="685"/>
      <c r="F21" s="685"/>
      <c r="G21" s="685"/>
      <c r="H21" s="685"/>
      <c r="I21" s="685"/>
      <c r="J21" s="685"/>
      <c r="K21" s="685"/>
      <c r="L21" s="685"/>
      <c r="M21" s="685"/>
    </row>
    <row r="22" spans="2:13">
      <c r="B22" s="685"/>
      <c r="C22" s="685"/>
      <c r="D22" s="685"/>
      <c r="E22" s="685"/>
      <c r="F22" s="685"/>
      <c r="G22" s="685"/>
      <c r="H22" s="685"/>
      <c r="I22" s="685"/>
      <c r="J22" s="685"/>
      <c r="K22" s="685"/>
      <c r="L22" s="685"/>
      <c r="M22" s="685"/>
    </row>
    <row r="23" spans="2:13">
      <c r="B23" s="685"/>
      <c r="C23" s="685"/>
      <c r="D23" s="685"/>
      <c r="E23" s="685"/>
      <c r="F23" s="685"/>
      <c r="G23" s="685"/>
      <c r="H23" s="685"/>
      <c r="I23" s="685"/>
      <c r="J23" s="685"/>
      <c r="K23" s="685"/>
      <c r="L23" s="685"/>
      <c r="M23" s="685"/>
    </row>
  </sheetData>
  <sheetProtection password="A581" sheet="1" objects="1" scenarios="1" formatCells="0" formatColumns="0" formatRows="0" insertColumns="0" insertRows="0" insertHyperlinks="0" deleteColumns="0" deleteRows="0" selectLockedCells="1" sort="0" autoFilter="0" pivotTables="0"/>
  <mergeCells count="5">
    <mergeCell ref="B3:M3"/>
    <mergeCell ref="B19:M19"/>
    <mergeCell ref="B20:M20"/>
    <mergeCell ref="B1:M1"/>
    <mergeCell ref="B2:M2"/>
  </mergeCells>
  <pageMargins left="0.25" right="0.25" top="0.47" bottom="0.44" header="0.3" footer="0.3"/>
  <pageSetup paperSize="9" orientation="portrait"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sheetPr>
    <tabColor rgb="FF00B0F0"/>
  </sheetPr>
  <dimension ref="A1:AC33"/>
  <sheetViews>
    <sheetView workbookViewId="0">
      <selection activeCell="I12" sqref="I12"/>
    </sheetView>
  </sheetViews>
  <sheetFormatPr defaultColWidth="9.140625" defaultRowHeight="14.25"/>
  <cols>
    <col min="1" max="1" width="8" style="5" customWidth="1"/>
    <col min="2" max="2" width="6.7109375" style="5" customWidth="1"/>
    <col min="3" max="3" width="3.85546875" style="5" customWidth="1"/>
    <col min="4" max="5" width="3.140625" style="5" customWidth="1"/>
    <col min="6" max="6" width="6.7109375" style="5" customWidth="1"/>
    <col min="7" max="7" width="5.7109375" style="5" customWidth="1"/>
    <col min="8" max="8" width="4.5703125" style="5" customWidth="1"/>
    <col min="9" max="9" width="3.5703125" style="5" customWidth="1"/>
    <col min="10" max="10" width="4.42578125" style="5" customWidth="1"/>
    <col min="11" max="11" width="2.85546875" style="5" customWidth="1"/>
    <col min="12" max="12" width="7.85546875" style="5" customWidth="1"/>
    <col min="13" max="13" width="8" style="5" customWidth="1"/>
    <col min="14" max="14" width="1.42578125" style="5" customWidth="1"/>
    <col min="15" max="15" width="5.7109375" style="5" customWidth="1"/>
    <col min="16" max="16" width="5.42578125" style="5" customWidth="1"/>
    <col min="17" max="17" width="5" style="5" customWidth="1"/>
    <col min="18" max="19" width="4.42578125" style="5" customWidth="1"/>
    <col min="20" max="20" width="5" style="5" customWidth="1"/>
    <col min="21" max="21" width="3.5703125" style="5" customWidth="1"/>
    <col min="22" max="22" width="3.42578125" style="5" customWidth="1"/>
    <col min="23" max="23" width="4.42578125" style="5" customWidth="1"/>
    <col min="24" max="24" width="3.28515625" style="5" customWidth="1"/>
    <col min="25" max="25" width="4.42578125" style="5" customWidth="1"/>
    <col min="26" max="26" width="5.5703125" style="5" customWidth="1"/>
    <col min="27" max="27" width="9.7109375" style="5" customWidth="1"/>
    <col min="28" max="28" width="10.85546875" style="5" customWidth="1"/>
    <col min="29" max="29" width="5.5703125" style="5" customWidth="1"/>
    <col min="30" max="16384" width="9.140625" style="5"/>
  </cols>
  <sheetData>
    <row r="1" spans="1:29" ht="30">
      <c r="A1" s="1598" t="s">
        <v>3815</v>
      </c>
      <c r="B1" s="2478" t="s">
        <v>3812</v>
      </c>
      <c r="C1" s="2478"/>
      <c r="D1" s="2478"/>
      <c r="E1" s="2478"/>
      <c r="F1" s="2478"/>
      <c r="G1" s="2478"/>
      <c r="H1" s="2478"/>
      <c r="I1" s="2478"/>
      <c r="J1" s="2478"/>
      <c r="K1" s="2478"/>
      <c r="L1" s="2478"/>
      <c r="M1" s="2478"/>
      <c r="N1" s="2478"/>
      <c r="O1" s="2478"/>
      <c r="P1" s="2478"/>
      <c r="Q1" s="2478"/>
      <c r="R1" s="2478"/>
      <c r="S1" s="2478"/>
      <c r="T1" s="2478"/>
      <c r="U1" s="2478"/>
      <c r="V1" s="2478"/>
      <c r="W1" s="2478"/>
      <c r="X1" s="2478"/>
      <c r="Y1" s="2478"/>
      <c r="Z1" s="2478"/>
      <c r="AA1" s="2478"/>
      <c r="AB1" s="2478"/>
      <c r="AC1" s="2479"/>
    </row>
    <row r="2" spans="1:29" ht="25.5">
      <c r="A2" s="1452">
        <v>2</v>
      </c>
      <c r="B2" s="2480" t="s">
        <v>3816</v>
      </c>
      <c r="C2" s="2480"/>
      <c r="D2" s="2480"/>
      <c r="E2" s="2480"/>
      <c r="F2" s="2480"/>
      <c r="G2" s="2480"/>
      <c r="H2" s="2480"/>
      <c r="I2" s="2480"/>
      <c r="J2" s="2480"/>
      <c r="K2" s="2480"/>
      <c r="L2" s="2480"/>
      <c r="M2" s="2480"/>
      <c r="N2" s="2480"/>
      <c r="O2" s="2480"/>
      <c r="P2" s="2480"/>
      <c r="Q2" s="2480"/>
      <c r="R2" s="2480"/>
      <c r="S2" s="2480"/>
      <c r="T2" s="2480"/>
      <c r="U2" s="2480"/>
      <c r="V2" s="2480"/>
      <c r="W2" s="2480"/>
      <c r="X2" s="2480"/>
      <c r="Y2" s="2480"/>
      <c r="Z2" s="2480"/>
      <c r="AA2" s="2480"/>
      <c r="AB2" s="2480"/>
      <c r="AC2" s="2481"/>
    </row>
    <row r="3" spans="1:29" ht="18.75">
      <c r="A3" s="2489" t="s">
        <v>3817</v>
      </c>
      <c r="B3" s="2491" t="s">
        <v>3808</v>
      </c>
      <c r="C3" s="2492"/>
      <c r="D3" s="2492"/>
      <c r="E3" s="2492"/>
      <c r="F3" s="2492"/>
      <c r="G3" s="2482" t="s">
        <v>1777</v>
      </c>
      <c r="H3" s="2487"/>
      <c r="I3" s="2487"/>
      <c r="J3" s="2487"/>
      <c r="K3" s="2487"/>
      <c r="L3" s="2488"/>
      <c r="M3" s="2482" t="s">
        <v>3809</v>
      </c>
      <c r="N3" s="2487"/>
      <c r="O3" s="2487"/>
      <c r="P3" s="2487"/>
      <c r="Q3" s="2488"/>
      <c r="R3" s="2482" t="s">
        <v>3818</v>
      </c>
      <c r="S3" s="2483"/>
      <c r="T3" s="2482" t="s">
        <v>3810</v>
      </c>
      <c r="U3" s="2487"/>
      <c r="V3" s="2487"/>
      <c r="W3" s="2487"/>
      <c r="X3" s="2487"/>
      <c r="Y3" s="2488"/>
      <c r="Z3" s="2482" t="s">
        <v>3819</v>
      </c>
      <c r="AA3" s="2483"/>
      <c r="AB3" s="2482" t="s">
        <v>3813</v>
      </c>
      <c r="AC3" s="2483"/>
    </row>
    <row r="4" spans="1:29" ht="33">
      <c r="A4" s="2490"/>
      <c r="B4" s="2492"/>
      <c r="C4" s="2492"/>
      <c r="D4" s="2492"/>
      <c r="E4" s="2492"/>
      <c r="F4" s="2492"/>
      <c r="G4" s="2484" t="s">
        <v>3820</v>
      </c>
      <c r="H4" s="2485"/>
      <c r="I4" s="2485"/>
      <c r="J4" s="2485"/>
      <c r="K4" s="2485"/>
      <c r="L4" s="2485"/>
      <c r="M4" s="2485"/>
      <c r="N4" s="2485"/>
      <c r="O4" s="2485"/>
      <c r="P4" s="2485"/>
      <c r="Q4" s="2485"/>
      <c r="R4" s="2485"/>
      <c r="S4" s="2485"/>
      <c r="T4" s="2485"/>
      <c r="U4" s="2485"/>
      <c r="V4" s="2485"/>
      <c r="W4" s="2485"/>
      <c r="X4" s="2485"/>
      <c r="Y4" s="2485"/>
      <c r="Z4" s="2485"/>
      <c r="AA4" s="2485"/>
      <c r="AB4" s="2485"/>
      <c r="AC4" s="2486"/>
    </row>
    <row r="5" spans="1:29" ht="105.75">
      <c r="A5" s="1595" t="s">
        <v>3821</v>
      </c>
      <c r="B5" s="1596" t="s">
        <v>3822</v>
      </c>
      <c r="C5" s="1596" t="s">
        <v>3823</v>
      </c>
      <c r="D5" s="1596" t="s">
        <v>3824</v>
      </c>
      <c r="E5" s="1596" t="s">
        <v>3825</v>
      </c>
      <c r="F5" s="1596" t="s">
        <v>3826</v>
      </c>
      <c r="G5" s="1596" t="s">
        <v>3827</v>
      </c>
      <c r="H5" s="1596" t="s">
        <v>3828</v>
      </c>
      <c r="I5" s="1596" t="s">
        <v>3829</v>
      </c>
      <c r="J5" s="1596" t="s">
        <v>3830</v>
      </c>
      <c r="K5" s="1596" t="s">
        <v>3831</v>
      </c>
      <c r="L5" s="1597" t="s">
        <v>3832</v>
      </c>
      <c r="M5" s="1596" t="s">
        <v>3833</v>
      </c>
      <c r="N5" s="1596"/>
      <c r="O5" s="1596" t="s">
        <v>3834</v>
      </c>
      <c r="P5" s="1596" t="s">
        <v>3835</v>
      </c>
      <c r="Q5" s="1596" t="s">
        <v>3836</v>
      </c>
      <c r="R5" s="1596" t="s">
        <v>3837</v>
      </c>
      <c r="S5" s="1596" t="s">
        <v>3838</v>
      </c>
      <c r="T5" s="1596" t="s">
        <v>3839</v>
      </c>
      <c r="U5" s="1596" t="s">
        <v>3840</v>
      </c>
      <c r="V5" s="1596" t="s">
        <v>3841</v>
      </c>
      <c r="W5" s="1596" t="s">
        <v>3842</v>
      </c>
      <c r="X5" s="1596" t="s">
        <v>3843</v>
      </c>
      <c r="Y5" s="1596" t="s">
        <v>3844</v>
      </c>
      <c r="Z5" s="1596" t="s">
        <v>3845</v>
      </c>
      <c r="AA5" s="1596" t="s">
        <v>3846</v>
      </c>
      <c r="AB5" s="1597" t="s">
        <v>3847</v>
      </c>
      <c r="AC5" s="1595" t="s">
        <v>3848</v>
      </c>
    </row>
    <row r="6" spans="1:29" ht="17.100000000000001" customHeight="1">
      <c r="A6" s="1453">
        <v>43891</v>
      </c>
      <c r="B6" s="1454">
        <v>21194</v>
      </c>
      <c r="C6" s="1454">
        <v>0</v>
      </c>
      <c r="D6" s="1454">
        <v>0</v>
      </c>
      <c r="E6" s="1454"/>
      <c r="F6" s="1454">
        <v>3603</v>
      </c>
      <c r="G6" s="1454">
        <v>1695</v>
      </c>
      <c r="H6" s="1454">
        <v>0</v>
      </c>
      <c r="I6" s="1454">
        <v>0</v>
      </c>
      <c r="J6" s="1454">
        <v>0</v>
      </c>
      <c r="K6" s="1454">
        <v>0</v>
      </c>
      <c r="L6" s="1455">
        <v>26492</v>
      </c>
      <c r="M6" s="1454">
        <v>2479</v>
      </c>
      <c r="N6" s="1454">
        <v>0</v>
      </c>
      <c r="O6" s="1454"/>
      <c r="P6" s="1454"/>
      <c r="Q6" s="1454">
        <v>0</v>
      </c>
      <c r="R6" s="1454">
        <v>0</v>
      </c>
      <c r="S6" s="1454"/>
      <c r="T6" s="1454">
        <v>0</v>
      </c>
      <c r="U6" s="1454"/>
      <c r="V6" s="1454"/>
      <c r="W6" s="1454"/>
      <c r="X6" s="1454"/>
      <c r="Y6" s="1454"/>
      <c r="Z6" s="1454">
        <v>4239</v>
      </c>
      <c r="AA6" s="1456">
        <v>6718</v>
      </c>
      <c r="AB6" s="1457">
        <v>19774</v>
      </c>
      <c r="AC6" s="1454"/>
    </row>
    <row r="7" spans="1:29" ht="17.100000000000001" customHeight="1">
      <c r="A7" s="1453">
        <v>43922</v>
      </c>
      <c r="B7" s="1454">
        <v>43800</v>
      </c>
      <c r="C7" s="1454">
        <v>0</v>
      </c>
      <c r="D7" s="1454">
        <v>0</v>
      </c>
      <c r="E7" s="1454">
        <v>0</v>
      </c>
      <c r="F7" s="1454">
        <v>7446</v>
      </c>
      <c r="G7" s="1454">
        <v>3504</v>
      </c>
      <c r="H7" s="1454">
        <v>0</v>
      </c>
      <c r="I7" s="1454">
        <v>0</v>
      </c>
      <c r="J7" s="1454">
        <v>0</v>
      </c>
      <c r="K7" s="1454"/>
      <c r="L7" s="1455">
        <v>54750</v>
      </c>
      <c r="M7" s="1454">
        <v>5125</v>
      </c>
      <c r="N7" s="1454">
        <v>0</v>
      </c>
      <c r="O7" s="1454">
        <v>3000</v>
      </c>
      <c r="P7" s="1454"/>
      <c r="Q7" s="1454">
        <v>0</v>
      </c>
      <c r="R7" s="1454">
        <v>0</v>
      </c>
      <c r="S7" s="1454">
        <v>0</v>
      </c>
      <c r="T7" s="1458">
        <v>220</v>
      </c>
      <c r="U7" s="1454">
        <v>0</v>
      </c>
      <c r="V7" s="1454">
        <v>0</v>
      </c>
      <c r="W7" s="1454">
        <v>0</v>
      </c>
      <c r="X7" s="1454"/>
      <c r="Y7" s="1454"/>
      <c r="Z7" s="1454"/>
      <c r="AA7" s="1456">
        <v>8345</v>
      </c>
      <c r="AB7" s="1457">
        <v>46405</v>
      </c>
      <c r="AC7" s="1454"/>
    </row>
    <row r="8" spans="1:29" ht="17.100000000000001" customHeight="1">
      <c r="A8" s="1453">
        <v>43952</v>
      </c>
      <c r="B8" s="1454">
        <v>43800</v>
      </c>
      <c r="C8" s="1454">
        <v>0</v>
      </c>
      <c r="D8" s="1454">
        <v>0</v>
      </c>
      <c r="E8" s="1454">
        <v>0</v>
      </c>
      <c r="F8" s="1454">
        <v>7446</v>
      </c>
      <c r="G8" s="1454">
        <v>3504</v>
      </c>
      <c r="H8" s="1454">
        <v>0</v>
      </c>
      <c r="I8" s="1454"/>
      <c r="J8" s="1454">
        <v>0</v>
      </c>
      <c r="K8" s="1454">
        <v>0</v>
      </c>
      <c r="L8" s="1455">
        <v>54750</v>
      </c>
      <c r="M8" s="1454">
        <v>5125</v>
      </c>
      <c r="N8" s="1454">
        <v>0</v>
      </c>
      <c r="O8" s="1454">
        <v>3000</v>
      </c>
      <c r="P8" s="1454">
        <v>3000</v>
      </c>
      <c r="Q8" s="1454">
        <v>0</v>
      </c>
      <c r="R8" s="1454">
        <v>0</v>
      </c>
      <c r="S8" s="1454">
        <v>0</v>
      </c>
      <c r="T8" s="1454">
        <v>0</v>
      </c>
      <c r="U8" s="1454">
        <v>0</v>
      </c>
      <c r="V8" s="1454">
        <v>0</v>
      </c>
      <c r="W8" s="1454">
        <v>0</v>
      </c>
      <c r="X8" s="1454"/>
      <c r="Y8" s="1454"/>
      <c r="Z8" s="1454"/>
      <c r="AA8" s="1456">
        <v>11125</v>
      </c>
      <c r="AB8" s="1457">
        <v>43625</v>
      </c>
      <c r="AC8" s="1454"/>
    </row>
    <row r="9" spans="1:29" ht="17.100000000000001" customHeight="1">
      <c r="A9" s="1453">
        <v>43983</v>
      </c>
      <c r="B9" s="1454">
        <v>43800</v>
      </c>
      <c r="C9" s="1454">
        <v>0</v>
      </c>
      <c r="D9" s="1454">
        <v>0</v>
      </c>
      <c r="E9" s="1454">
        <v>0</v>
      </c>
      <c r="F9" s="1454">
        <v>7446</v>
      </c>
      <c r="G9" s="1454">
        <v>3504</v>
      </c>
      <c r="H9" s="1454">
        <v>0</v>
      </c>
      <c r="I9" s="1454">
        <v>0</v>
      </c>
      <c r="J9" s="1454"/>
      <c r="K9" s="1454">
        <v>0</v>
      </c>
      <c r="L9" s="1455">
        <v>54750</v>
      </c>
      <c r="M9" s="1454">
        <v>5125</v>
      </c>
      <c r="N9" s="1454">
        <v>0</v>
      </c>
      <c r="O9" s="1454">
        <v>3000</v>
      </c>
      <c r="P9" s="1454"/>
      <c r="Q9" s="1454">
        <v>0</v>
      </c>
      <c r="R9" s="1454">
        <v>0</v>
      </c>
      <c r="S9" s="1454">
        <v>0</v>
      </c>
      <c r="T9" s="1454">
        <v>0</v>
      </c>
      <c r="U9" s="1454">
        <v>0</v>
      </c>
      <c r="V9" s="1454">
        <v>0</v>
      </c>
      <c r="W9" s="1454">
        <v>0</v>
      </c>
      <c r="X9" s="1454"/>
      <c r="Y9" s="1454"/>
      <c r="Z9" s="1454"/>
      <c r="AA9" s="1456">
        <v>8125</v>
      </c>
      <c r="AB9" s="1457">
        <v>46625</v>
      </c>
      <c r="AC9" s="1454"/>
    </row>
    <row r="10" spans="1:29" ht="17.100000000000001" customHeight="1">
      <c r="A10" s="1453">
        <v>44013</v>
      </c>
      <c r="B10" s="1454">
        <v>45100</v>
      </c>
      <c r="C10" s="1454">
        <v>0</v>
      </c>
      <c r="D10" s="1454">
        <v>0</v>
      </c>
      <c r="E10" s="1454">
        <v>0</v>
      </c>
      <c r="F10" s="1454">
        <v>7667</v>
      </c>
      <c r="G10" s="1454">
        <v>3608</v>
      </c>
      <c r="H10" s="1454">
        <v>0</v>
      </c>
      <c r="I10" s="1454">
        <v>0</v>
      </c>
      <c r="J10" s="1454">
        <v>0</v>
      </c>
      <c r="K10" s="1454">
        <v>0</v>
      </c>
      <c r="L10" s="1455">
        <v>56375</v>
      </c>
      <c r="M10" s="1454">
        <v>5277</v>
      </c>
      <c r="N10" s="1454">
        <v>0</v>
      </c>
      <c r="O10" s="1454">
        <v>3000</v>
      </c>
      <c r="P10" s="1454"/>
      <c r="Q10" s="1454">
        <v>0</v>
      </c>
      <c r="R10" s="1454">
        <v>0</v>
      </c>
      <c r="S10" s="1454">
        <v>0</v>
      </c>
      <c r="T10" s="1454">
        <v>0</v>
      </c>
      <c r="U10" s="1454">
        <v>0</v>
      </c>
      <c r="V10" s="1454">
        <v>0</v>
      </c>
      <c r="W10" s="1454">
        <v>0</v>
      </c>
      <c r="X10" s="1454"/>
      <c r="Y10" s="1454"/>
      <c r="Z10" s="1454"/>
      <c r="AA10" s="1456">
        <v>8277</v>
      </c>
      <c r="AB10" s="1457">
        <v>48098</v>
      </c>
      <c r="AC10" s="1454"/>
    </row>
    <row r="11" spans="1:29" ht="17.100000000000001" customHeight="1">
      <c r="A11" s="1453">
        <v>44044</v>
      </c>
      <c r="B11" s="1454">
        <v>45100</v>
      </c>
      <c r="C11" s="1454">
        <v>0</v>
      </c>
      <c r="D11" s="1454">
        <v>0</v>
      </c>
      <c r="E11" s="1454">
        <v>0</v>
      </c>
      <c r="F11" s="1454">
        <v>7667</v>
      </c>
      <c r="G11" s="1454">
        <v>3608</v>
      </c>
      <c r="H11" s="1454">
        <v>0</v>
      </c>
      <c r="I11" s="1454">
        <v>0</v>
      </c>
      <c r="J11" s="1454">
        <v>0</v>
      </c>
      <c r="K11" s="1454">
        <v>0</v>
      </c>
      <c r="L11" s="1455">
        <v>56375</v>
      </c>
      <c r="M11" s="1454">
        <v>5277</v>
      </c>
      <c r="N11" s="1454">
        <v>0</v>
      </c>
      <c r="O11" s="1454">
        <v>3000</v>
      </c>
      <c r="P11" s="1454"/>
      <c r="Q11" s="1454">
        <v>0</v>
      </c>
      <c r="R11" s="1454">
        <v>0</v>
      </c>
      <c r="S11" s="1454">
        <v>0</v>
      </c>
      <c r="T11" s="1454">
        <v>0</v>
      </c>
      <c r="U11" s="1454">
        <v>0</v>
      </c>
      <c r="V11" s="1454">
        <v>0</v>
      </c>
      <c r="W11" s="1454">
        <v>0</v>
      </c>
      <c r="X11" s="1454"/>
      <c r="Y11" s="1454"/>
      <c r="Z11" s="1454"/>
      <c r="AA11" s="1456">
        <v>8277</v>
      </c>
      <c r="AB11" s="1457">
        <v>48098</v>
      </c>
      <c r="AC11" s="1454"/>
    </row>
    <row r="12" spans="1:29" ht="17.100000000000001" customHeight="1">
      <c r="A12" s="1453">
        <v>44075</v>
      </c>
      <c r="B12" s="1454">
        <v>45100</v>
      </c>
      <c r="C12" s="1454">
        <v>0</v>
      </c>
      <c r="D12" s="1454">
        <v>0</v>
      </c>
      <c r="E12" s="1454">
        <v>0</v>
      </c>
      <c r="F12" s="1454">
        <v>7667</v>
      </c>
      <c r="G12" s="1454">
        <v>3608</v>
      </c>
      <c r="H12" s="1454">
        <v>0</v>
      </c>
      <c r="I12" s="1454">
        <v>0</v>
      </c>
      <c r="J12" s="1454">
        <v>0</v>
      </c>
      <c r="K12" s="1454">
        <v>0</v>
      </c>
      <c r="L12" s="1455">
        <v>56375</v>
      </c>
      <c r="M12" s="1454">
        <v>5277</v>
      </c>
      <c r="N12" s="1454">
        <v>0</v>
      </c>
      <c r="O12" s="1454">
        <v>3000</v>
      </c>
      <c r="P12" s="1454"/>
      <c r="Q12" s="1454">
        <v>0</v>
      </c>
      <c r="R12" s="1454">
        <v>0</v>
      </c>
      <c r="S12" s="1454">
        <v>0</v>
      </c>
      <c r="T12" s="1454">
        <v>0</v>
      </c>
      <c r="U12" s="1454">
        <v>0</v>
      </c>
      <c r="V12" s="1454">
        <v>0</v>
      </c>
      <c r="W12" s="1454">
        <v>0</v>
      </c>
      <c r="X12" s="1454"/>
      <c r="Y12" s="1454"/>
      <c r="Z12" s="1454">
        <v>1879</v>
      </c>
      <c r="AA12" s="1456">
        <v>10156</v>
      </c>
      <c r="AB12" s="1457">
        <v>46219</v>
      </c>
      <c r="AC12" s="1454"/>
    </row>
    <row r="13" spans="1:29" ht="17.100000000000001" customHeight="1">
      <c r="A13" s="1453">
        <v>44105</v>
      </c>
      <c r="B13" s="1454">
        <v>45100</v>
      </c>
      <c r="C13" s="1454">
        <v>0</v>
      </c>
      <c r="D13" s="1454">
        <v>0</v>
      </c>
      <c r="E13" s="1454">
        <v>0</v>
      </c>
      <c r="F13" s="1454">
        <v>7667</v>
      </c>
      <c r="G13" s="1454">
        <v>3608</v>
      </c>
      <c r="H13" s="1454">
        <v>0</v>
      </c>
      <c r="I13" s="1454">
        <v>0</v>
      </c>
      <c r="J13" s="1454">
        <v>0</v>
      </c>
      <c r="K13" s="1454">
        <v>0</v>
      </c>
      <c r="L13" s="1455">
        <v>56375</v>
      </c>
      <c r="M13" s="1454">
        <v>5277</v>
      </c>
      <c r="N13" s="1454">
        <v>0</v>
      </c>
      <c r="O13" s="1454">
        <v>3000</v>
      </c>
      <c r="P13" s="1454"/>
      <c r="Q13" s="1454">
        <v>0</v>
      </c>
      <c r="R13" s="1454">
        <v>0</v>
      </c>
      <c r="S13" s="1454">
        <v>0</v>
      </c>
      <c r="T13" s="1454">
        <v>0</v>
      </c>
      <c r="U13" s="1454">
        <v>0</v>
      </c>
      <c r="V13" s="1454">
        <v>0</v>
      </c>
      <c r="W13" s="1454">
        <v>0</v>
      </c>
      <c r="X13" s="1454"/>
      <c r="Y13" s="1454"/>
      <c r="Z13" s="1454">
        <v>1819</v>
      </c>
      <c r="AA13" s="1456">
        <v>10096</v>
      </c>
      <c r="AB13" s="1457">
        <v>46279</v>
      </c>
      <c r="AC13" s="1454"/>
    </row>
    <row r="14" spans="1:29" ht="17.100000000000001" customHeight="1">
      <c r="A14" s="1453">
        <v>44136</v>
      </c>
      <c r="B14" s="1454">
        <v>45100</v>
      </c>
      <c r="C14" s="1454">
        <v>0</v>
      </c>
      <c r="D14" s="1454">
        <v>0</v>
      </c>
      <c r="E14" s="1454">
        <v>0</v>
      </c>
      <c r="F14" s="1454">
        <v>7667</v>
      </c>
      <c r="G14" s="1454">
        <v>3608</v>
      </c>
      <c r="H14" s="1454">
        <v>0</v>
      </c>
      <c r="I14" s="1454">
        <v>0</v>
      </c>
      <c r="J14" s="1454">
        <v>0</v>
      </c>
      <c r="K14" s="1454">
        <v>0</v>
      </c>
      <c r="L14" s="1455">
        <v>56375</v>
      </c>
      <c r="M14" s="1454">
        <v>5277</v>
      </c>
      <c r="N14" s="1454">
        <v>0</v>
      </c>
      <c r="O14" s="1454">
        <v>3000</v>
      </c>
      <c r="P14" s="1454"/>
      <c r="Q14" s="1454">
        <v>0</v>
      </c>
      <c r="R14" s="1454">
        <v>0</v>
      </c>
      <c r="S14" s="1454">
        <v>0</v>
      </c>
      <c r="T14" s="1454">
        <v>0</v>
      </c>
      <c r="U14" s="1454">
        <v>0</v>
      </c>
      <c r="V14" s="1454">
        <v>0</v>
      </c>
      <c r="W14" s="1454">
        <v>0</v>
      </c>
      <c r="X14" s="1454"/>
      <c r="Y14" s="1454"/>
      <c r="Z14" s="1454"/>
      <c r="AA14" s="1456">
        <v>8277</v>
      </c>
      <c r="AB14" s="1457">
        <v>48098</v>
      </c>
      <c r="AC14" s="1454"/>
    </row>
    <row r="15" spans="1:29" ht="17.100000000000001" customHeight="1">
      <c r="A15" s="1453">
        <v>44166</v>
      </c>
      <c r="B15" s="1454">
        <v>45100</v>
      </c>
      <c r="C15" s="1454">
        <v>0</v>
      </c>
      <c r="D15" s="1454">
        <v>0</v>
      </c>
      <c r="E15" s="1454">
        <v>0</v>
      </c>
      <c r="F15" s="1454">
        <v>7667</v>
      </c>
      <c r="G15" s="1454">
        <v>3608</v>
      </c>
      <c r="H15" s="1454">
        <v>0</v>
      </c>
      <c r="I15" s="1454">
        <v>0</v>
      </c>
      <c r="J15" s="1454">
        <v>0</v>
      </c>
      <c r="K15" s="1454">
        <v>0</v>
      </c>
      <c r="L15" s="1455">
        <v>56375</v>
      </c>
      <c r="M15" s="1454">
        <v>5277</v>
      </c>
      <c r="N15" s="1454">
        <v>0</v>
      </c>
      <c r="O15" s="1454">
        <v>3000</v>
      </c>
      <c r="P15" s="1454"/>
      <c r="Q15" s="1454">
        <v>0</v>
      </c>
      <c r="R15" s="1454">
        <v>0</v>
      </c>
      <c r="S15" s="1454">
        <v>0</v>
      </c>
      <c r="T15" s="1454">
        <v>0</v>
      </c>
      <c r="U15" s="1454">
        <v>0</v>
      </c>
      <c r="V15" s="1454">
        <v>0</v>
      </c>
      <c r="W15" s="1454">
        <v>0</v>
      </c>
      <c r="X15" s="1454"/>
      <c r="Y15" s="1454">
        <v>250</v>
      </c>
      <c r="Z15" s="1454"/>
      <c r="AA15" s="1456">
        <v>8527</v>
      </c>
      <c r="AB15" s="1457">
        <v>47848</v>
      </c>
      <c r="AC15" s="1454"/>
    </row>
    <row r="16" spans="1:29" ht="17.100000000000001" customHeight="1">
      <c r="A16" s="1453">
        <v>44197</v>
      </c>
      <c r="B16" s="1454">
        <v>45100</v>
      </c>
      <c r="C16" s="1454">
        <v>0</v>
      </c>
      <c r="D16" s="1454">
        <v>0</v>
      </c>
      <c r="E16" s="1454">
        <v>0</v>
      </c>
      <c r="F16" s="1454">
        <v>7667</v>
      </c>
      <c r="G16" s="1454">
        <v>3608</v>
      </c>
      <c r="H16" s="1454">
        <v>0</v>
      </c>
      <c r="I16" s="1454">
        <v>0</v>
      </c>
      <c r="J16" s="1454">
        <v>0</v>
      </c>
      <c r="K16" s="1454">
        <v>0</v>
      </c>
      <c r="L16" s="1455">
        <v>56375</v>
      </c>
      <c r="M16" s="1454">
        <v>5277</v>
      </c>
      <c r="N16" s="1454">
        <v>0</v>
      </c>
      <c r="O16" s="1454">
        <v>3000</v>
      </c>
      <c r="P16" s="1454"/>
      <c r="Q16" s="1454">
        <v>0</v>
      </c>
      <c r="R16" s="1454">
        <v>0</v>
      </c>
      <c r="S16" s="1454">
        <v>0</v>
      </c>
      <c r="T16" s="1454">
        <v>0</v>
      </c>
      <c r="U16" s="1454">
        <v>0</v>
      </c>
      <c r="V16" s="1454">
        <v>0</v>
      </c>
      <c r="W16" s="1454">
        <v>0</v>
      </c>
      <c r="X16" s="1454"/>
      <c r="Y16" s="1454"/>
      <c r="Z16" s="1454"/>
      <c r="AA16" s="1456">
        <v>8277</v>
      </c>
      <c r="AB16" s="1457">
        <v>48098</v>
      </c>
      <c r="AC16" s="1454"/>
    </row>
    <row r="17" spans="1:29" ht="17.100000000000001" customHeight="1">
      <c r="A17" s="1453">
        <v>44228</v>
      </c>
      <c r="B17" s="1454">
        <v>45100</v>
      </c>
      <c r="C17" s="1454"/>
      <c r="D17" s="1454">
        <v>0</v>
      </c>
      <c r="E17" s="1454">
        <v>0</v>
      </c>
      <c r="F17" s="1454">
        <v>7667</v>
      </c>
      <c r="G17" s="1454">
        <v>3608</v>
      </c>
      <c r="H17" s="1454">
        <v>0</v>
      </c>
      <c r="I17" s="1454">
        <v>0</v>
      </c>
      <c r="J17" s="1454">
        <v>0</v>
      </c>
      <c r="K17" s="1454">
        <v>0</v>
      </c>
      <c r="L17" s="1455">
        <v>56375</v>
      </c>
      <c r="M17" s="1454">
        <v>5277</v>
      </c>
      <c r="N17" s="1454">
        <v>0</v>
      </c>
      <c r="O17" s="1454">
        <v>3000</v>
      </c>
      <c r="P17" s="1454"/>
      <c r="Q17" s="1454">
        <v>0</v>
      </c>
      <c r="R17" s="1454">
        <v>0</v>
      </c>
      <c r="S17" s="1454">
        <v>0</v>
      </c>
      <c r="T17" s="1454">
        <v>0</v>
      </c>
      <c r="U17" s="1454">
        <v>0</v>
      </c>
      <c r="V17" s="1454">
        <v>0</v>
      </c>
      <c r="W17" s="1454">
        <v>0</v>
      </c>
      <c r="X17" s="1454"/>
      <c r="Y17" s="1454"/>
      <c r="Z17" s="1454"/>
      <c r="AA17" s="1456">
        <v>8277</v>
      </c>
      <c r="AB17" s="1457">
        <v>48098</v>
      </c>
      <c r="AC17" s="1454"/>
    </row>
    <row r="18" spans="1:29" ht="17.100000000000001" customHeight="1">
      <c r="A18" s="1592" t="s">
        <v>3849</v>
      </c>
      <c r="B18" s="1454"/>
      <c r="C18" s="1454"/>
      <c r="D18" s="1454"/>
      <c r="E18" s="1454"/>
      <c r="F18" s="1454">
        <v>13140</v>
      </c>
      <c r="G18" s="1454"/>
      <c r="H18" s="1454"/>
      <c r="I18" s="1454"/>
      <c r="J18" s="1454"/>
      <c r="K18" s="1454"/>
      <c r="L18" s="1455">
        <v>13140</v>
      </c>
      <c r="M18" s="1454">
        <v>1314</v>
      </c>
      <c r="N18" s="1454"/>
      <c r="O18" s="1454">
        <v>0</v>
      </c>
      <c r="P18" s="1454"/>
      <c r="Q18" s="1454"/>
      <c r="R18" s="1454"/>
      <c r="S18" s="1454">
        <v>0</v>
      </c>
      <c r="T18" s="1454"/>
      <c r="U18" s="1454"/>
      <c r="V18" s="1454"/>
      <c r="W18" s="1454"/>
      <c r="X18" s="1454"/>
      <c r="Y18" s="1454"/>
      <c r="Z18" s="1454"/>
      <c r="AA18" s="1456">
        <v>1314</v>
      </c>
      <c r="AB18" s="1457">
        <v>11826</v>
      </c>
      <c r="AC18" s="1454"/>
    </row>
    <row r="19" spans="1:29" ht="17.100000000000001" customHeight="1">
      <c r="A19" s="1592" t="s">
        <v>3850</v>
      </c>
      <c r="B19" s="1454"/>
      <c r="C19" s="1454"/>
      <c r="D19" s="1454"/>
      <c r="E19" s="1454"/>
      <c r="F19" s="1454">
        <v>4380</v>
      </c>
      <c r="G19" s="1454"/>
      <c r="H19" s="1454"/>
      <c r="I19" s="1454"/>
      <c r="J19" s="1454"/>
      <c r="K19" s="1454"/>
      <c r="L19" s="1455">
        <v>4380</v>
      </c>
      <c r="M19" s="1454">
        <v>438</v>
      </c>
      <c r="N19" s="1454"/>
      <c r="O19" s="1454">
        <v>0</v>
      </c>
      <c r="P19" s="1454"/>
      <c r="Q19" s="1454"/>
      <c r="R19" s="1454"/>
      <c r="S19" s="1454">
        <v>0</v>
      </c>
      <c r="T19" s="1454"/>
      <c r="U19" s="1454"/>
      <c r="V19" s="1454"/>
      <c r="W19" s="1454"/>
      <c r="X19" s="1454"/>
      <c r="Y19" s="1454"/>
      <c r="Z19" s="1454"/>
      <c r="AA19" s="1456">
        <v>438</v>
      </c>
      <c r="AB19" s="1457">
        <v>3942</v>
      </c>
      <c r="AC19" s="1454"/>
    </row>
    <row r="20" spans="1:29" ht="17.100000000000001" customHeight="1">
      <c r="A20" s="1593" t="s">
        <v>3851</v>
      </c>
      <c r="B20" s="1454"/>
      <c r="C20" s="1454"/>
      <c r="D20" s="1454"/>
      <c r="E20" s="1454"/>
      <c r="F20" s="1454"/>
      <c r="G20" s="1454"/>
      <c r="H20" s="1454"/>
      <c r="I20" s="1454"/>
      <c r="J20" s="1454"/>
      <c r="K20" s="1454"/>
      <c r="L20" s="1455">
        <v>0</v>
      </c>
      <c r="M20" s="1454">
        <v>0</v>
      </c>
      <c r="N20" s="1454"/>
      <c r="O20" s="1454"/>
      <c r="P20" s="1454"/>
      <c r="Q20" s="1454"/>
      <c r="R20" s="1454"/>
      <c r="S20" s="1454"/>
      <c r="T20" s="1454"/>
      <c r="U20" s="1454"/>
      <c r="V20" s="1454"/>
      <c r="W20" s="1454"/>
      <c r="X20" s="1454"/>
      <c r="Y20" s="1454"/>
      <c r="Z20" s="1454"/>
      <c r="AA20" s="1456">
        <v>0</v>
      </c>
      <c r="AB20" s="1457">
        <v>0</v>
      </c>
      <c r="AC20" s="1454"/>
    </row>
    <row r="21" spans="1:29" ht="17.100000000000001" customHeight="1">
      <c r="A21" s="1593" t="s">
        <v>3852</v>
      </c>
      <c r="B21" s="1459">
        <v>22550</v>
      </c>
      <c r="C21" s="1459"/>
      <c r="D21" s="1459"/>
      <c r="E21" s="1459"/>
      <c r="F21" s="1459">
        <v>3834</v>
      </c>
      <c r="G21" s="1459"/>
      <c r="H21" s="1459"/>
      <c r="I21" s="1459"/>
      <c r="J21" s="1459"/>
      <c r="K21" s="1459"/>
      <c r="L21" s="1455">
        <v>26384</v>
      </c>
      <c r="M21" s="1454"/>
      <c r="N21" s="1454"/>
      <c r="O21" s="1454"/>
      <c r="P21" s="1454"/>
      <c r="Q21" s="1454"/>
      <c r="R21" s="1454"/>
      <c r="S21" s="1454"/>
      <c r="T21" s="1454"/>
      <c r="U21" s="1454"/>
      <c r="V21" s="1454"/>
      <c r="W21" s="1454"/>
      <c r="X21" s="1454"/>
      <c r="Y21" s="1454"/>
      <c r="Z21" s="1454"/>
      <c r="AA21" s="1456">
        <v>0</v>
      </c>
      <c r="AB21" s="1457">
        <v>26384</v>
      </c>
      <c r="AC21" s="1454"/>
    </row>
    <row r="22" spans="1:29" ht="17.100000000000001" customHeight="1">
      <c r="A22" s="1593" t="s">
        <v>3853</v>
      </c>
      <c r="B22" s="1454">
        <v>6774</v>
      </c>
      <c r="C22" s="1459"/>
      <c r="D22" s="1459"/>
      <c r="E22" s="1459"/>
      <c r="F22" s="1459"/>
      <c r="G22" s="1459"/>
      <c r="H22" s="1459"/>
      <c r="I22" s="1459"/>
      <c r="J22" s="1459"/>
      <c r="K22" s="1459"/>
      <c r="L22" s="1455">
        <v>6774</v>
      </c>
      <c r="M22" s="1454">
        <v>0</v>
      </c>
      <c r="N22" s="1454"/>
      <c r="O22" s="1454"/>
      <c r="P22" s="1454"/>
      <c r="Q22" s="1454"/>
      <c r="R22" s="1454"/>
      <c r="S22" s="1454"/>
      <c r="T22" s="1454"/>
      <c r="U22" s="1454"/>
      <c r="V22" s="1454"/>
      <c r="W22" s="1454"/>
      <c r="X22" s="1454">
        <v>5081</v>
      </c>
      <c r="Y22" s="1454"/>
      <c r="Z22" s="1454"/>
      <c r="AA22" s="1456">
        <v>5081</v>
      </c>
      <c r="AB22" s="1457">
        <v>1693</v>
      </c>
      <c r="AC22" s="1454"/>
    </row>
    <row r="23" spans="1:29" ht="17.100000000000001" customHeight="1">
      <c r="A23" s="1594" t="s">
        <v>3854</v>
      </c>
      <c r="B23" s="1454"/>
      <c r="C23" s="1454"/>
      <c r="D23" s="1454"/>
      <c r="E23" s="1454"/>
      <c r="F23" s="1454"/>
      <c r="G23" s="1454"/>
      <c r="H23" s="1454"/>
      <c r="I23" s="1454"/>
      <c r="J23" s="1454"/>
      <c r="K23" s="1454"/>
      <c r="L23" s="1460">
        <v>0</v>
      </c>
      <c r="M23" s="1454"/>
      <c r="N23" s="1454"/>
      <c r="O23" s="1454"/>
      <c r="P23" s="1454"/>
      <c r="Q23" s="1454"/>
      <c r="R23" s="1454"/>
      <c r="S23" s="1454"/>
      <c r="T23" s="1454"/>
      <c r="U23" s="1454"/>
      <c r="V23" s="1454"/>
      <c r="W23" s="1454"/>
      <c r="X23" s="1454"/>
      <c r="Y23" s="1454"/>
      <c r="Z23" s="1454"/>
      <c r="AA23" s="1456">
        <v>0</v>
      </c>
      <c r="AB23" s="1457">
        <v>0</v>
      </c>
      <c r="AC23" s="1454"/>
    </row>
    <row r="24" spans="1:29" ht="17.100000000000001" customHeight="1">
      <c r="A24" s="1594" t="s">
        <v>3855</v>
      </c>
      <c r="B24" s="1454"/>
      <c r="C24" s="1454"/>
      <c r="D24" s="1454"/>
      <c r="E24" s="1454"/>
      <c r="F24" s="1454"/>
      <c r="G24" s="1454"/>
      <c r="H24" s="1454"/>
      <c r="I24" s="1454"/>
      <c r="J24" s="1454"/>
      <c r="K24" s="1454"/>
      <c r="L24" s="1460"/>
      <c r="M24" s="1454"/>
      <c r="N24" s="1454"/>
      <c r="O24" s="1454"/>
      <c r="P24" s="1454"/>
      <c r="Q24" s="1454"/>
      <c r="R24" s="1454"/>
      <c r="S24" s="1454"/>
      <c r="T24" s="1454"/>
      <c r="U24" s="1454"/>
      <c r="V24" s="1454"/>
      <c r="W24" s="1454"/>
      <c r="X24" s="1454"/>
      <c r="Y24" s="1454"/>
      <c r="Z24" s="1454"/>
      <c r="AA24" s="1456">
        <v>0</v>
      </c>
      <c r="AB24" s="1457">
        <v>0</v>
      </c>
      <c r="AC24" s="1454"/>
    </row>
    <row r="25" spans="1:29" ht="17.100000000000001" customHeight="1">
      <c r="A25" s="1594" t="s">
        <v>3856</v>
      </c>
      <c r="B25" s="1454"/>
      <c r="C25" s="1454"/>
      <c r="D25" s="1454"/>
      <c r="E25" s="1454"/>
      <c r="F25" s="1454"/>
      <c r="G25" s="1454"/>
      <c r="H25" s="1454"/>
      <c r="I25" s="1454"/>
      <c r="J25" s="1454"/>
      <c r="K25" s="1454"/>
      <c r="L25" s="1460"/>
      <c r="M25" s="1454"/>
      <c r="N25" s="1454"/>
      <c r="O25" s="1454"/>
      <c r="P25" s="1454"/>
      <c r="Q25" s="1454"/>
      <c r="R25" s="1454"/>
      <c r="S25" s="1454"/>
      <c r="T25" s="1454"/>
      <c r="U25" s="1454"/>
      <c r="V25" s="1454"/>
      <c r="W25" s="1454"/>
      <c r="X25" s="1454"/>
      <c r="Y25" s="1454"/>
      <c r="Z25" s="1454"/>
      <c r="AA25" s="1456">
        <v>0</v>
      </c>
      <c r="AB25" s="1457">
        <v>0</v>
      </c>
      <c r="AC25" s="1454"/>
    </row>
    <row r="26" spans="1:29" ht="17.100000000000001" customHeight="1">
      <c r="A26" s="1594" t="s">
        <v>3857</v>
      </c>
      <c r="B26" s="1454"/>
      <c r="C26" s="1454"/>
      <c r="D26" s="1454"/>
      <c r="E26" s="1454"/>
      <c r="F26" s="1454"/>
      <c r="G26" s="1454"/>
      <c r="H26" s="1454"/>
      <c r="I26" s="1454"/>
      <c r="J26" s="1454"/>
      <c r="K26" s="1454"/>
      <c r="L26" s="1460">
        <v>0</v>
      </c>
      <c r="M26" s="1454"/>
      <c r="N26" s="1454"/>
      <c r="O26" s="1454"/>
      <c r="P26" s="1454"/>
      <c r="Q26" s="1454"/>
      <c r="R26" s="1454"/>
      <c r="S26" s="1454"/>
      <c r="T26" s="1454"/>
      <c r="U26" s="1454"/>
      <c r="V26" s="1454"/>
      <c r="W26" s="1454">
        <v>0</v>
      </c>
      <c r="X26" s="1454">
        <v>0</v>
      </c>
      <c r="Y26" s="1454"/>
      <c r="Z26" s="1454">
        <v>0</v>
      </c>
      <c r="AA26" s="1456">
        <v>0</v>
      </c>
      <c r="AB26" s="1457">
        <v>0</v>
      </c>
      <c r="AC26" s="1454"/>
    </row>
    <row r="27" spans="1:29" ht="57">
      <c r="A27" s="1461" t="s">
        <v>950</v>
      </c>
      <c r="B27" s="1462">
        <v>542718</v>
      </c>
      <c r="C27" s="1462">
        <v>0</v>
      </c>
      <c r="D27" s="1462">
        <v>0</v>
      </c>
      <c r="E27" s="1462">
        <v>0</v>
      </c>
      <c r="F27" s="1462">
        <v>108631</v>
      </c>
      <c r="G27" s="1462">
        <v>41071</v>
      </c>
      <c r="H27" s="1462">
        <v>0</v>
      </c>
      <c r="I27" s="1462">
        <v>0</v>
      </c>
      <c r="J27" s="1462">
        <v>0</v>
      </c>
      <c r="K27" s="1462">
        <v>0</v>
      </c>
      <c r="L27" s="1462">
        <v>692420</v>
      </c>
      <c r="M27" s="1462">
        <v>61822</v>
      </c>
      <c r="N27" s="1462">
        <v>0</v>
      </c>
      <c r="O27" s="1462">
        <v>33000</v>
      </c>
      <c r="P27" s="1462">
        <v>3000</v>
      </c>
      <c r="Q27" s="1462">
        <v>0</v>
      </c>
      <c r="R27" s="1462">
        <v>0</v>
      </c>
      <c r="S27" s="1462">
        <v>0</v>
      </c>
      <c r="T27" s="1463">
        <v>220</v>
      </c>
      <c r="U27" s="1462">
        <v>0</v>
      </c>
      <c r="V27" s="1462">
        <v>0</v>
      </c>
      <c r="W27" s="1462">
        <v>0</v>
      </c>
      <c r="X27" s="1462">
        <v>5081</v>
      </c>
      <c r="Y27" s="1462">
        <v>250</v>
      </c>
      <c r="Z27" s="1462">
        <v>7937</v>
      </c>
      <c r="AA27" s="1463">
        <v>111310</v>
      </c>
      <c r="AB27" s="1463">
        <v>581110</v>
      </c>
      <c r="AC27" s="1462"/>
    </row>
    <row r="28" spans="1:29">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c r="W28" s="1464"/>
      <c r="X28" s="1464"/>
      <c r="Y28" s="1464"/>
      <c r="Z28" s="1464"/>
      <c r="AA28" s="1464"/>
      <c r="AB28" s="1464"/>
      <c r="AC28" s="1464"/>
    </row>
    <row r="29" spans="1:29">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c r="W29" s="1464"/>
      <c r="X29" s="1464"/>
      <c r="Y29" s="1464"/>
      <c r="Z29" s="1464"/>
      <c r="AA29" s="1464"/>
      <c r="AB29" s="1464"/>
      <c r="AC29" s="1464"/>
    </row>
    <row r="30" spans="1:29">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c r="W30" s="1464"/>
      <c r="X30" s="1464"/>
      <c r="Y30" s="1464"/>
      <c r="Z30" s="1464"/>
      <c r="AA30" s="1464"/>
      <c r="AB30" s="1464"/>
      <c r="AC30" s="1464"/>
    </row>
    <row r="31" spans="1:29">
      <c r="A31" s="1465"/>
      <c r="B31" s="1465"/>
      <c r="C31" s="1465"/>
      <c r="D31" s="1465"/>
      <c r="E31" s="1465"/>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row>
    <row r="32" spans="1:29">
      <c r="A32" s="1465"/>
      <c r="B32" s="1465"/>
      <c r="C32" s="1466" t="s">
        <v>3858</v>
      </c>
      <c r="D32" s="1465"/>
      <c r="E32" s="1465"/>
      <c r="F32" s="1465"/>
      <c r="G32" s="1465"/>
      <c r="H32" s="1465"/>
      <c r="I32" s="1465"/>
      <c r="J32" s="1465"/>
      <c r="K32" s="1465"/>
      <c r="L32" s="1465"/>
      <c r="M32" s="1465"/>
      <c r="N32" s="1465"/>
      <c r="O32" s="1465"/>
      <c r="P32" s="1465"/>
      <c r="Q32" s="1465"/>
      <c r="R32" s="1465"/>
      <c r="S32" s="1465"/>
      <c r="T32" s="1465"/>
      <c r="U32" s="1465"/>
      <c r="V32" s="1465"/>
      <c r="W32" s="1465"/>
      <c r="X32" s="1465"/>
      <c r="Y32" s="1465"/>
      <c r="Z32" s="1465"/>
      <c r="AA32" s="1465"/>
      <c r="AB32" s="1466" t="s">
        <v>162</v>
      </c>
      <c r="AC32" s="1465"/>
    </row>
    <row r="33" spans="1:29">
      <c r="A33" s="1467"/>
      <c r="B33" s="1467"/>
      <c r="C33" s="1467"/>
      <c r="D33" s="1467"/>
      <c r="E33" s="1467"/>
      <c r="F33" s="1467"/>
      <c r="G33" s="1467"/>
      <c r="H33" s="1467"/>
      <c r="I33" s="1467"/>
      <c r="J33" s="1467"/>
      <c r="K33" s="1467"/>
      <c r="L33" s="1467"/>
      <c r="M33" s="1467"/>
      <c r="N33" s="1467"/>
      <c r="O33" s="1467"/>
      <c r="P33" s="1467"/>
      <c r="Q33" s="1467"/>
      <c r="R33" s="1467"/>
      <c r="S33" s="1467"/>
      <c r="T33" s="1467"/>
      <c r="U33" s="1467"/>
      <c r="V33" s="1467"/>
      <c r="W33" s="1467"/>
      <c r="X33" s="1467"/>
      <c r="Y33" s="1467"/>
      <c r="Z33" s="1467"/>
      <c r="AA33" s="1467"/>
      <c r="AB33" s="1467"/>
      <c r="AC33" s="1467"/>
    </row>
  </sheetData>
  <sheetProtection selectLockedCells="1"/>
  <mergeCells count="11">
    <mergeCell ref="A3:A4"/>
    <mergeCell ref="B3:F4"/>
    <mergeCell ref="G3:L3"/>
    <mergeCell ref="M3:Q3"/>
    <mergeCell ref="R3:S3"/>
    <mergeCell ref="B1:AC1"/>
    <mergeCell ref="B2:AC2"/>
    <mergeCell ref="Z3:AA3"/>
    <mergeCell ref="AB3:AC3"/>
    <mergeCell ref="G4:AC4"/>
    <mergeCell ref="T3:Y3"/>
  </mergeCells>
  <conditionalFormatting sqref="B6:Z26">
    <cfRule type="cellIs" dxfId="30" priority="1" stopIfTrue="1" operator="equal">
      <formula>0</formula>
    </cfRule>
  </conditionalFormatting>
  <dataValidations count="1">
    <dataValidation type="list" allowBlank="1" showInputMessage="1" showErrorMessage="1" sqref="A2">
      <formula1>$AJ$11:$AJ$30</formula1>
    </dataValidation>
  </dataValidations>
  <hyperlinks>
    <hyperlink ref="G4" r:id="rId1"/>
  </hyperlinks>
  <printOptions horizontalCentered="1"/>
  <pageMargins left="0.2" right="0.2" top="0.32" bottom="0.32" header="0.3" footer="0.3"/>
  <pageSetup paperSize="9" orientation="landscape" r:id="rId2"/>
  <headerFooter alignWithMargins="0">
    <oddFooter>&amp;Lwww.rajsevak.com</oddFooter>
  </headerFooter>
  <drawing r:id="rId3"/>
</worksheet>
</file>

<file path=xl/worksheets/sheet160.xml><?xml version="1.0" encoding="utf-8"?>
<worksheet xmlns="http://schemas.openxmlformats.org/spreadsheetml/2006/main" xmlns:r="http://schemas.openxmlformats.org/officeDocument/2006/relationships">
  <sheetPr>
    <tabColor rgb="FF00B050"/>
  </sheetPr>
  <dimension ref="A1:AC41"/>
  <sheetViews>
    <sheetView workbookViewId="0">
      <selection activeCell="B8" sqref="B8"/>
    </sheetView>
  </sheetViews>
  <sheetFormatPr defaultRowHeight="12.75"/>
  <cols>
    <col min="1" max="1" width="3.7109375" customWidth="1"/>
    <col min="2" max="2" width="7.42578125" customWidth="1"/>
    <col min="3" max="3" width="4.85546875" customWidth="1"/>
    <col min="4" max="4" width="4.5703125" customWidth="1"/>
    <col min="5" max="5" width="3.7109375" customWidth="1"/>
    <col min="6" max="6" width="7" customWidth="1"/>
    <col min="7" max="7" width="5.7109375" customWidth="1"/>
    <col min="8" max="8" width="5" customWidth="1"/>
    <col min="9" max="9" width="3.28515625" customWidth="1"/>
    <col min="10" max="10" width="3.42578125" customWidth="1"/>
    <col min="11" max="11" width="7.140625" customWidth="1"/>
    <col min="12" max="13" width="5.7109375" customWidth="1"/>
    <col min="14" max="14" width="5.42578125" customWidth="1"/>
    <col min="15" max="15" width="3.5703125" customWidth="1"/>
    <col min="16" max="16" width="3.140625" customWidth="1"/>
    <col min="17" max="17" width="6" customWidth="1"/>
    <col min="18" max="18" width="5.85546875" customWidth="1"/>
    <col min="19" max="19" width="6.140625" customWidth="1"/>
    <col min="20" max="20" width="4.7109375" customWidth="1"/>
    <col min="21" max="21" width="2.140625" customWidth="1"/>
    <col min="22" max="22" width="4.140625" customWidth="1"/>
    <col min="23" max="24" width="6.7109375" customWidth="1"/>
    <col min="25" max="25" width="6.42578125" customWidth="1"/>
    <col min="26" max="26" width="4.7109375" customWidth="1"/>
    <col min="27" max="27" width="3.28515625" customWidth="1"/>
    <col min="28" max="28" width="6" customWidth="1"/>
    <col min="29" max="29" width="7" customWidth="1"/>
  </cols>
  <sheetData>
    <row r="1" spans="1:29" ht="23.25">
      <c r="A1" s="3872" t="str">
        <f>MASTER!C1</f>
        <v>ftyk f'k{kk vf/kdkjh</v>
      </c>
      <c r="B1" s="3872"/>
      <c r="C1" s="3872"/>
      <c r="D1" s="3872"/>
      <c r="E1" s="3872"/>
      <c r="F1" s="3872"/>
      <c r="G1" s="3872"/>
      <c r="H1" s="3872"/>
      <c r="I1" s="3872"/>
      <c r="J1" s="3872"/>
      <c r="K1" s="3872"/>
      <c r="L1" s="3872"/>
      <c r="M1" s="3872"/>
      <c r="N1" s="3872"/>
      <c r="O1" s="3872"/>
      <c r="P1" s="3872"/>
      <c r="Q1" s="3872"/>
      <c r="R1" s="3872"/>
      <c r="S1" s="3872"/>
      <c r="T1" s="3872"/>
      <c r="U1" s="3872"/>
      <c r="V1" s="3872"/>
      <c r="W1" s="3872"/>
      <c r="X1" s="3872"/>
      <c r="Y1" s="3872"/>
      <c r="Z1" s="3872"/>
      <c r="AA1" s="3872"/>
      <c r="AB1" s="3872"/>
      <c r="AC1" s="3872"/>
    </row>
    <row r="2" spans="1:29" ht="23.25">
      <c r="A2" s="3871" t="s">
        <v>3237</v>
      </c>
      <c r="B2" s="3871"/>
      <c r="C2" s="3871"/>
      <c r="D2" s="3871"/>
      <c r="E2" s="3871"/>
      <c r="F2" s="3871"/>
      <c r="G2" s="3871"/>
      <c r="H2" s="3871"/>
      <c r="I2" s="3871"/>
      <c r="J2" s="3871"/>
      <c r="K2" s="3871"/>
      <c r="L2" s="3871"/>
      <c r="M2" s="3871"/>
      <c r="N2" s="3871"/>
      <c r="O2" s="3871"/>
      <c r="P2" s="3871"/>
      <c r="Q2" s="3871"/>
      <c r="R2" s="3871"/>
      <c r="S2" s="3871"/>
      <c r="T2" s="3871"/>
      <c r="U2" s="3871"/>
      <c r="V2" s="3871"/>
      <c r="W2" s="3871"/>
      <c r="X2" s="3871"/>
      <c r="Y2" s="3871"/>
      <c r="Z2" s="3871"/>
      <c r="AA2" s="3871"/>
      <c r="AB2" s="3871"/>
      <c r="AC2" s="3871"/>
    </row>
    <row r="3" spans="1:29" ht="23.25">
      <c r="A3" s="3871" t="s">
        <v>3238</v>
      </c>
      <c r="B3" s="3871"/>
      <c r="C3" s="3871"/>
      <c r="D3" s="3871"/>
      <c r="E3" s="3871"/>
      <c r="F3" s="3871"/>
      <c r="G3" s="3871"/>
      <c r="H3" s="3871"/>
      <c r="I3" s="3871"/>
      <c r="J3" s="3871"/>
      <c r="K3" s="3871"/>
      <c r="L3" s="3871"/>
      <c r="M3" s="3871"/>
      <c r="N3" s="3871"/>
      <c r="O3" s="3871"/>
      <c r="P3" s="3871"/>
      <c r="Q3" s="3871"/>
      <c r="R3" s="3871"/>
      <c r="S3" s="3871"/>
      <c r="T3" s="3871"/>
      <c r="U3" s="3871"/>
      <c r="V3" s="3871"/>
      <c r="W3" s="3871"/>
      <c r="X3" s="3871"/>
      <c r="Y3" s="3871"/>
      <c r="Z3" s="3871"/>
      <c r="AA3" s="3871"/>
      <c r="AB3" s="3871"/>
      <c r="AC3" s="3871"/>
    </row>
    <row r="4" spans="1:29">
      <c r="A4" s="3873" t="s">
        <v>3239</v>
      </c>
      <c r="B4" s="3873" t="s">
        <v>3240</v>
      </c>
      <c r="C4" s="3873" t="s">
        <v>3241</v>
      </c>
      <c r="D4" s="3873" t="s">
        <v>3242</v>
      </c>
      <c r="E4" s="3873" t="s">
        <v>3243</v>
      </c>
      <c r="F4" s="3873" t="s">
        <v>3244</v>
      </c>
      <c r="G4" s="3873"/>
      <c r="H4" s="3873"/>
      <c r="I4" s="3873"/>
      <c r="J4" s="3873"/>
      <c r="K4" s="3873"/>
      <c r="L4" s="3873" t="s">
        <v>3245</v>
      </c>
      <c r="M4" s="3873"/>
      <c r="N4" s="3873"/>
      <c r="O4" s="3873"/>
      <c r="P4" s="3873"/>
      <c r="Q4" s="3873"/>
      <c r="R4" s="3873" t="s">
        <v>3246</v>
      </c>
      <c r="S4" s="3873"/>
      <c r="T4" s="3873"/>
      <c r="U4" s="3873"/>
      <c r="V4" s="3873"/>
      <c r="W4" s="3873"/>
      <c r="X4" s="3873" t="s">
        <v>3247</v>
      </c>
      <c r="Y4" s="3873"/>
      <c r="Z4" s="3873"/>
      <c r="AA4" s="3873"/>
      <c r="AB4" s="3873"/>
      <c r="AC4" s="3874" t="s">
        <v>3248</v>
      </c>
    </row>
    <row r="5" spans="1:29" ht="55.5" customHeight="1">
      <c r="A5" s="3873"/>
      <c r="B5" s="3873"/>
      <c r="C5" s="3873"/>
      <c r="D5" s="3873"/>
      <c r="E5" s="3873"/>
      <c r="F5" s="1333" t="s">
        <v>3249</v>
      </c>
      <c r="G5" s="1333" t="s">
        <v>3250</v>
      </c>
      <c r="H5" s="1333" t="s">
        <v>3251</v>
      </c>
      <c r="I5" s="1333" t="s">
        <v>3252</v>
      </c>
      <c r="J5" s="1333" t="s">
        <v>3253</v>
      </c>
      <c r="K5" s="1333" t="s">
        <v>3254</v>
      </c>
      <c r="L5" s="1333" t="s">
        <v>3249</v>
      </c>
      <c r="M5" s="1333" t="s">
        <v>3250</v>
      </c>
      <c r="N5" s="1333" t="s">
        <v>3251</v>
      </c>
      <c r="O5" s="1333" t="s">
        <v>3252</v>
      </c>
      <c r="P5" s="1333" t="s">
        <v>3253</v>
      </c>
      <c r="Q5" s="1333" t="s">
        <v>3254</v>
      </c>
      <c r="R5" s="1333" t="s">
        <v>3249</v>
      </c>
      <c r="S5" s="1333" t="s">
        <v>3250</v>
      </c>
      <c r="T5" s="1333" t="s">
        <v>3251</v>
      </c>
      <c r="U5" s="1333" t="s">
        <v>3252</v>
      </c>
      <c r="V5" s="1333" t="s">
        <v>3253</v>
      </c>
      <c r="W5" s="1333" t="s">
        <v>3254</v>
      </c>
      <c r="X5" s="1333" t="s">
        <v>3255</v>
      </c>
      <c r="Y5" s="1333" t="s">
        <v>3256</v>
      </c>
      <c r="Z5" s="1333" t="s">
        <v>313</v>
      </c>
      <c r="AA5" s="1333" t="s">
        <v>3257</v>
      </c>
      <c r="AB5" s="1333" t="s">
        <v>3254</v>
      </c>
      <c r="AC5" s="3875"/>
    </row>
    <row r="6" spans="1:29" ht="15">
      <c r="A6" s="1315" t="s">
        <v>3258</v>
      </c>
      <c r="B6" s="1316" t="s">
        <v>3259</v>
      </c>
      <c r="C6" s="1316" t="s">
        <v>3260</v>
      </c>
      <c r="D6" s="1316" t="s">
        <v>3261</v>
      </c>
      <c r="E6" s="1316" t="s">
        <v>3262</v>
      </c>
      <c r="F6" s="1316" t="s">
        <v>3263</v>
      </c>
      <c r="G6" s="1316" t="s">
        <v>3264</v>
      </c>
      <c r="H6" s="1316" t="s">
        <v>3265</v>
      </c>
      <c r="I6" s="1316" t="s">
        <v>3266</v>
      </c>
      <c r="J6" s="1316" t="s">
        <v>3267</v>
      </c>
      <c r="K6" s="1316" t="s">
        <v>3268</v>
      </c>
      <c r="L6" s="1316" t="s">
        <v>3269</v>
      </c>
      <c r="M6" s="1316" t="s">
        <v>3270</v>
      </c>
      <c r="N6" s="1316" t="s">
        <v>3271</v>
      </c>
      <c r="O6" s="1316" t="s">
        <v>3272</v>
      </c>
      <c r="P6" s="1316" t="s">
        <v>3230</v>
      </c>
      <c r="Q6" s="1316" t="s">
        <v>3273</v>
      </c>
      <c r="R6" s="1316" t="s">
        <v>3274</v>
      </c>
      <c r="S6" s="1316" t="s">
        <v>3275</v>
      </c>
      <c r="T6" s="1316" t="s">
        <v>3276</v>
      </c>
      <c r="U6" s="1316" t="s">
        <v>3277</v>
      </c>
      <c r="V6" s="1316" t="s">
        <v>3278</v>
      </c>
      <c r="W6" s="1316" t="s">
        <v>3279</v>
      </c>
      <c r="X6" s="1316" t="s">
        <v>3280</v>
      </c>
      <c r="Y6" s="1316" t="s">
        <v>3281</v>
      </c>
      <c r="Z6" s="1316" t="s">
        <v>3282</v>
      </c>
      <c r="AA6" s="1316" t="s">
        <v>3283</v>
      </c>
      <c r="AB6" s="1316" t="s">
        <v>3284</v>
      </c>
      <c r="AC6" s="1334" t="s">
        <v>3285</v>
      </c>
    </row>
    <row r="7" spans="1:29" ht="49.5">
      <c r="A7" s="1335">
        <f>MASTER!A8</f>
        <v>1</v>
      </c>
      <c r="B7" s="1778" t="str">
        <f>MASTER!B8</f>
        <v>Jh Hkxorh yky luk&lt;;</v>
      </c>
      <c r="C7" s="1337" t="str">
        <f>MASTER!C8</f>
        <v>अतिरिक्त प्रशासनिक अधिकारी</v>
      </c>
      <c r="D7" s="1335" t="str">
        <f>MASTER!E8</f>
        <v>L - 11</v>
      </c>
      <c r="E7" s="1336" t="s">
        <v>313</v>
      </c>
      <c r="F7" s="1336">
        <f>MASTER!F8</f>
        <v>60700</v>
      </c>
      <c r="G7" s="1339">
        <f>ROUND(F7*17%,0)</f>
        <v>10319</v>
      </c>
      <c r="H7" s="1339">
        <f>ROUND(F7*8%,0)</f>
        <v>4856</v>
      </c>
      <c r="I7" s="1336">
        <v>0</v>
      </c>
      <c r="J7" s="1336">
        <v>0</v>
      </c>
      <c r="K7" s="1339">
        <f>SUM(F7:J7)</f>
        <v>75875</v>
      </c>
      <c r="L7" s="1336">
        <f>'DEFER SALARY ORDER'!F6</f>
        <v>1500</v>
      </c>
      <c r="M7" s="1339">
        <f>ROUND(L7*17%,0)</f>
        <v>255</v>
      </c>
      <c r="N7" s="1339">
        <f>ROUND(L7*8%,0)</f>
        <v>120</v>
      </c>
      <c r="O7" s="1336">
        <v>0</v>
      </c>
      <c r="P7" s="1336">
        <v>0</v>
      </c>
      <c r="Q7" s="1339">
        <f>SUM(L7:P7)</f>
        <v>1875</v>
      </c>
      <c r="R7" s="1339">
        <f>F7-L7</f>
        <v>59200</v>
      </c>
      <c r="S7" s="1339">
        <f>G7-M7</f>
        <v>10064</v>
      </c>
      <c r="T7" s="1339">
        <f>H7-N7</f>
        <v>4736</v>
      </c>
      <c r="U7" s="1339">
        <f>I7-O7</f>
        <v>0</v>
      </c>
      <c r="V7" s="1339">
        <f>J7-P7</f>
        <v>0</v>
      </c>
      <c r="W7" s="1339">
        <f>SUM(R7:V7)</f>
        <v>74000</v>
      </c>
      <c r="X7" s="1336">
        <f>R7+S7*10%/100</f>
        <v>59210.063999999998</v>
      </c>
      <c r="Y7" s="1336">
        <f>W7*10%</f>
        <v>7400</v>
      </c>
      <c r="Z7" s="1336">
        <v>0</v>
      </c>
      <c r="AA7" s="1336">
        <v>0</v>
      </c>
      <c r="AB7" s="1339">
        <f>SUM(Y7:AA7)</f>
        <v>7400</v>
      </c>
      <c r="AC7" s="1339">
        <f>W7-AB7</f>
        <v>66600</v>
      </c>
    </row>
    <row r="8" spans="1:29" ht="25.5">
      <c r="A8" s="1335">
        <f>MASTER!A9</f>
        <v>0</v>
      </c>
      <c r="B8" s="1778">
        <f>MASTER!B9</f>
        <v>0</v>
      </c>
      <c r="C8" s="1337">
        <f>MASTER!C9</f>
        <v>0</v>
      </c>
      <c r="D8" s="1335">
        <f>MASTER!E9</f>
        <v>0</v>
      </c>
      <c r="E8" s="1336" t="s">
        <v>3286</v>
      </c>
      <c r="F8" s="1336">
        <f>MASTER!F9</f>
        <v>0</v>
      </c>
      <c r="G8" s="1339">
        <f t="shared" ref="G8:G41" si="0">ROUND(F8*17%,0)</f>
        <v>0</v>
      </c>
      <c r="H8" s="1339">
        <f t="shared" ref="H8:H41" si="1">ROUND(F8*8%,0)</f>
        <v>0</v>
      </c>
      <c r="I8" s="1336">
        <v>0</v>
      </c>
      <c r="J8" s="1336">
        <v>0</v>
      </c>
      <c r="K8" s="1339">
        <f t="shared" ref="K8:K41" si="2">SUM(F8:J8)</f>
        <v>0</v>
      </c>
      <c r="L8" s="1336">
        <f>'DEFER SALARY ORDER'!F7</f>
        <v>1500</v>
      </c>
      <c r="M8" s="1339">
        <f t="shared" ref="M8:M41" si="3">ROUND(L8*17%,0)</f>
        <v>255</v>
      </c>
      <c r="N8" s="1339">
        <f t="shared" ref="N8:N41" si="4">ROUND(L8*8%,0)</f>
        <v>120</v>
      </c>
      <c r="O8" s="1336">
        <v>0</v>
      </c>
      <c r="P8" s="1336">
        <v>0</v>
      </c>
      <c r="Q8" s="1339">
        <f t="shared" ref="Q8:Q41" si="5">SUM(L8:P8)</f>
        <v>1875</v>
      </c>
      <c r="R8" s="1339">
        <f t="shared" ref="R8:R41" si="6">F8-L8</f>
        <v>-1500</v>
      </c>
      <c r="S8" s="1339">
        <f t="shared" ref="S8:S41" si="7">G8-M8</f>
        <v>-255</v>
      </c>
      <c r="T8" s="1339">
        <f t="shared" ref="T8:T41" si="8">H8-N8</f>
        <v>-120</v>
      </c>
      <c r="U8" s="1339">
        <f t="shared" ref="U8:U41" si="9">I8-O8</f>
        <v>0</v>
      </c>
      <c r="V8" s="1339">
        <f t="shared" ref="V8:V41" si="10">J8-P8</f>
        <v>0</v>
      </c>
      <c r="W8" s="1339">
        <f t="shared" ref="W8:W41" si="11">SUM(R8:V8)</f>
        <v>-1875</v>
      </c>
      <c r="X8" s="1336">
        <f t="shared" ref="X8:X41" si="12">R8+S8*10%/100</f>
        <v>-1500.2550000000001</v>
      </c>
      <c r="Y8" s="1336">
        <f t="shared" ref="Y8:Y41" si="13">W8*10%</f>
        <v>-187.5</v>
      </c>
      <c r="Z8" s="1336">
        <v>0</v>
      </c>
      <c r="AA8" s="1336">
        <v>0</v>
      </c>
      <c r="AB8" s="1339">
        <f t="shared" ref="AB8:AB41" si="14">SUM(Y8:AA8)</f>
        <v>-187.5</v>
      </c>
      <c r="AC8" s="1339">
        <f t="shared" ref="AC8:AC41" si="15">W8-AB8</f>
        <v>-1687.5</v>
      </c>
    </row>
    <row r="9" spans="1:29">
      <c r="A9" s="1336">
        <f>MASTER!A10</f>
        <v>0</v>
      </c>
      <c r="B9" s="1779">
        <f>MASTER!B10</f>
        <v>0</v>
      </c>
      <c r="C9" s="1338">
        <f>MASTER!C10</f>
        <v>0</v>
      </c>
      <c r="D9" s="1336">
        <f>MASTER!E10</f>
        <v>0</v>
      </c>
      <c r="E9" s="1336" t="s">
        <v>2376</v>
      </c>
      <c r="F9" s="1336">
        <f>MASTER!F10</f>
        <v>0</v>
      </c>
      <c r="G9" s="1339">
        <f t="shared" si="0"/>
        <v>0</v>
      </c>
      <c r="H9" s="1339">
        <f t="shared" si="1"/>
        <v>0</v>
      </c>
      <c r="I9" s="1336">
        <v>0</v>
      </c>
      <c r="J9" s="1336">
        <v>0</v>
      </c>
      <c r="K9" s="1339">
        <f t="shared" si="2"/>
        <v>0</v>
      </c>
      <c r="L9" s="1336">
        <f>'DEFER SALARY ORDER'!F8</f>
        <v>1500</v>
      </c>
      <c r="M9" s="1339">
        <f t="shared" si="3"/>
        <v>255</v>
      </c>
      <c r="N9" s="1339">
        <f t="shared" si="4"/>
        <v>120</v>
      </c>
      <c r="O9" s="1336">
        <v>0</v>
      </c>
      <c r="P9" s="1336">
        <v>0</v>
      </c>
      <c r="Q9" s="1339">
        <f t="shared" si="5"/>
        <v>1875</v>
      </c>
      <c r="R9" s="1339">
        <f t="shared" si="6"/>
        <v>-1500</v>
      </c>
      <c r="S9" s="1339">
        <f t="shared" si="7"/>
        <v>-255</v>
      </c>
      <c r="T9" s="1339">
        <f t="shared" si="8"/>
        <v>-120</v>
      </c>
      <c r="U9" s="1339">
        <f t="shared" si="9"/>
        <v>0</v>
      </c>
      <c r="V9" s="1339">
        <f t="shared" si="10"/>
        <v>0</v>
      </c>
      <c r="W9" s="1339">
        <f t="shared" si="11"/>
        <v>-1875</v>
      </c>
      <c r="X9" s="1336">
        <f t="shared" si="12"/>
        <v>-1500.2550000000001</v>
      </c>
      <c r="Y9" s="1336">
        <f t="shared" si="13"/>
        <v>-187.5</v>
      </c>
      <c r="Z9" s="1336">
        <v>0</v>
      </c>
      <c r="AA9" s="1336">
        <v>0</v>
      </c>
      <c r="AB9" s="1339">
        <f t="shared" si="14"/>
        <v>-187.5</v>
      </c>
      <c r="AC9" s="1339">
        <f t="shared" si="15"/>
        <v>-1687.5</v>
      </c>
    </row>
    <row r="10" spans="1:29">
      <c r="A10" s="1336">
        <f>MASTER!A11</f>
        <v>0</v>
      </c>
      <c r="B10" s="1779">
        <f>MASTER!B11</f>
        <v>0</v>
      </c>
      <c r="C10" s="1338">
        <f>MASTER!C11</f>
        <v>0</v>
      </c>
      <c r="D10" s="1336">
        <f>MASTER!E11</f>
        <v>0</v>
      </c>
      <c r="E10" s="1336" t="s">
        <v>2376</v>
      </c>
      <c r="F10" s="1336">
        <f>MASTER!F11</f>
        <v>0</v>
      </c>
      <c r="G10" s="1339">
        <f t="shared" si="0"/>
        <v>0</v>
      </c>
      <c r="H10" s="1339">
        <f t="shared" si="1"/>
        <v>0</v>
      </c>
      <c r="I10" s="1336">
        <v>0</v>
      </c>
      <c r="J10" s="1336">
        <v>0</v>
      </c>
      <c r="K10" s="1339">
        <f t="shared" si="2"/>
        <v>0</v>
      </c>
      <c r="L10" s="1336">
        <f>'DEFER SALARY ORDER'!F9</f>
        <v>1500</v>
      </c>
      <c r="M10" s="1339">
        <f t="shared" si="3"/>
        <v>255</v>
      </c>
      <c r="N10" s="1339">
        <f t="shared" si="4"/>
        <v>120</v>
      </c>
      <c r="O10" s="1336">
        <v>0</v>
      </c>
      <c r="P10" s="1336">
        <v>0</v>
      </c>
      <c r="Q10" s="1339">
        <f t="shared" si="5"/>
        <v>1875</v>
      </c>
      <c r="R10" s="1339">
        <f t="shared" si="6"/>
        <v>-1500</v>
      </c>
      <c r="S10" s="1339">
        <f t="shared" si="7"/>
        <v>-255</v>
      </c>
      <c r="T10" s="1339">
        <f t="shared" si="8"/>
        <v>-120</v>
      </c>
      <c r="U10" s="1339">
        <f t="shared" si="9"/>
        <v>0</v>
      </c>
      <c r="V10" s="1339">
        <f t="shared" si="10"/>
        <v>0</v>
      </c>
      <c r="W10" s="1339">
        <f t="shared" si="11"/>
        <v>-1875</v>
      </c>
      <c r="X10" s="1336">
        <f t="shared" si="12"/>
        <v>-1500.2550000000001</v>
      </c>
      <c r="Y10" s="1336">
        <f t="shared" si="13"/>
        <v>-187.5</v>
      </c>
      <c r="Z10" s="1336">
        <v>0</v>
      </c>
      <c r="AA10" s="1336">
        <v>0</v>
      </c>
      <c r="AB10" s="1339">
        <f t="shared" si="14"/>
        <v>-187.5</v>
      </c>
      <c r="AC10" s="1339">
        <f t="shared" si="15"/>
        <v>-1687.5</v>
      </c>
    </row>
    <row r="11" spans="1:29">
      <c r="A11" s="1336">
        <f>MASTER!A12</f>
        <v>0</v>
      </c>
      <c r="B11" s="1779">
        <f>MASTER!B12</f>
        <v>0</v>
      </c>
      <c r="C11" s="1338">
        <f>MASTER!C12</f>
        <v>0</v>
      </c>
      <c r="D11" s="1336">
        <f>MASTER!E12</f>
        <v>0</v>
      </c>
      <c r="E11" s="1336" t="s">
        <v>2376</v>
      </c>
      <c r="F11" s="1336">
        <f>MASTER!F12</f>
        <v>0</v>
      </c>
      <c r="G11" s="1339">
        <f t="shared" si="0"/>
        <v>0</v>
      </c>
      <c r="H11" s="1339">
        <f t="shared" si="1"/>
        <v>0</v>
      </c>
      <c r="I11" s="1336">
        <v>0</v>
      </c>
      <c r="J11" s="1336">
        <v>0</v>
      </c>
      <c r="K11" s="1339">
        <f t="shared" si="2"/>
        <v>0</v>
      </c>
      <c r="L11" s="1336">
        <f>'DEFER SALARY ORDER'!F10</f>
        <v>1500</v>
      </c>
      <c r="M11" s="1339">
        <f t="shared" si="3"/>
        <v>255</v>
      </c>
      <c r="N11" s="1339">
        <f t="shared" si="4"/>
        <v>120</v>
      </c>
      <c r="O11" s="1336">
        <v>0</v>
      </c>
      <c r="P11" s="1336">
        <v>0</v>
      </c>
      <c r="Q11" s="1339">
        <f t="shared" si="5"/>
        <v>1875</v>
      </c>
      <c r="R11" s="1339">
        <f t="shared" si="6"/>
        <v>-1500</v>
      </c>
      <c r="S11" s="1339">
        <f t="shared" si="7"/>
        <v>-255</v>
      </c>
      <c r="T11" s="1339">
        <f t="shared" si="8"/>
        <v>-120</v>
      </c>
      <c r="U11" s="1339">
        <f t="shared" si="9"/>
        <v>0</v>
      </c>
      <c r="V11" s="1339">
        <f t="shared" si="10"/>
        <v>0</v>
      </c>
      <c r="W11" s="1339">
        <f t="shared" si="11"/>
        <v>-1875</v>
      </c>
      <c r="X11" s="1336">
        <f t="shared" si="12"/>
        <v>-1500.2550000000001</v>
      </c>
      <c r="Y11" s="1336">
        <f t="shared" si="13"/>
        <v>-187.5</v>
      </c>
      <c r="Z11" s="1336">
        <v>0</v>
      </c>
      <c r="AA11" s="1336">
        <v>0</v>
      </c>
      <c r="AB11" s="1339">
        <f t="shared" si="14"/>
        <v>-187.5</v>
      </c>
      <c r="AC11" s="1339">
        <f t="shared" si="15"/>
        <v>-1687.5</v>
      </c>
    </row>
    <row r="12" spans="1:29">
      <c r="A12" s="1336">
        <f>MASTER!A13</f>
        <v>0</v>
      </c>
      <c r="B12" s="1779">
        <f>MASTER!B13</f>
        <v>0</v>
      </c>
      <c r="C12" s="1338">
        <f>MASTER!C13</f>
        <v>0</v>
      </c>
      <c r="D12" s="1336">
        <f>MASTER!E13</f>
        <v>0</v>
      </c>
      <c r="E12" s="1336" t="s">
        <v>2376</v>
      </c>
      <c r="F12" s="1336">
        <f>MASTER!F13</f>
        <v>0</v>
      </c>
      <c r="G12" s="1339">
        <f t="shared" si="0"/>
        <v>0</v>
      </c>
      <c r="H12" s="1339">
        <f t="shared" si="1"/>
        <v>0</v>
      </c>
      <c r="I12" s="1336">
        <v>0</v>
      </c>
      <c r="J12" s="1336">
        <v>0</v>
      </c>
      <c r="K12" s="1339">
        <f t="shared" si="2"/>
        <v>0</v>
      </c>
      <c r="L12" s="1336">
        <f>'DEFER SALARY ORDER'!F11</f>
        <v>1500</v>
      </c>
      <c r="M12" s="1339">
        <f t="shared" si="3"/>
        <v>255</v>
      </c>
      <c r="N12" s="1339">
        <f t="shared" si="4"/>
        <v>120</v>
      </c>
      <c r="O12" s="1336">
        <v>0</v>
      </c>
      <c r="P12" s="1336">
        <v>0</v>
      </c>
      <c r="Q12" s="1339">
        <f t="shared" si="5"/>
        <v>1875</v>
      </c>
      <c r="R12" s="1339">
        <f t="shared" si="6"/>
        <v>-1500</v>
      </c>
      <c r="S12" s="1339">
        <f t="shared" si="7"/>
        <v>-255</v>
      </c>
      <c r="T12" s="1339">
        <f t="shared" si="8"/>
        <v>-120</v>
      </c>
      <c r="U12" s="1339">
        <f t="shared" si="9"/>
        <v>0</v>
      </c>
      <c r="V12" s="1339">
        <f t="shared" si="10"/>
        <v>0</v>
      </c>
      <c r="W12" s="1339">
        <f t="shared" si="11"/>
        <v>-1875</v>
      </c>
      <c r="X12" s="1336">
        <f t="shared" si="12"/>
        <v>-1500.2550000000001</v>
      </c>
      <c r="Y12" s="1336">
        <f t="shared" si="13"/>
        <v>-187.5</v>
      </c>
      <c r="Z12" s="1336">
        <v>0</v>
      </c>
      <c r="AA12" s="1336">
        <v>0</v>
      </c>
      <c r="AB12" s="1339">
        <f t="shared" si="14"/>
        <v>-187.5</v>
      </c>
      <c r="AC12" s="1339">
        <f t="shared" si="15"/>
        <v>-1687.5</v>
      </c>
    </row>
    <row r="13" spans="1:29">
      <c r="A13" s="1336">
        <f>MASTER!A14</f>
        <v>0</v>
      </c>
      <c r="B13" s="1779">
        <f>MASTER!B14</f>
        <v>0</v>
      </c>
      <c r="C13" s="1338">
        <f>MASTER!C14</f>
        <v>0</v>
      </c>
      <c r="D13" s="1336">
        <f>MASTER!E14</f>
        <v>0</v>
      </c>
      <c r="E13" s="1336" t="s">
        <v>2376</v>
      </c>
      <c r="F13" s="1336">
        <f>MASTER!F14</f>
        <v>0</v>
      </c>
      <c r="G13" s="1339">
        <f t="shared" si="0"/>
        <v>0</v>
      </c>
      <c r="H13" s="1339">
        <f t="shared" si="1"/>
        <v>0</v>
      </c>
      <c r="I13" s="1336">
        <v>0</v>
      </c>
      <c r="J13" s="1336">
        <v>0</v>
      </c>
      <c r="K13" s="1339">
        <f t="shared" si="2"/>
        <v>0</v>
      </c>
      <c r="L13" s="1336">
        <f>'DEFER SALARY ORDER'!F12</f>
        <v>1500</v>
      </c>
      <c r="M13" s="1339">
        <f t="shared" si="3"/>
        <v>255</v>
      </c>
      <c r="N13" s="1339">
        <f t="shared" si="4"/>
        <v>120</v>
      </c>
      <c r="O13" s="1336">
        <v>0</v>
      </c>
      <c r="P13" s="1336">
        <v>0</v>
      </c>
      <c r="Q13" s="1339">
        <f t="shared" si="5"/>
        <v>1875</v>
      </c>
      <c r="R13" s="1339">
        <f t="shared" si="6"/>
        <v>-1500</v>
      </c>
      <c r="S13" s="1339">
        <f t="shared" si="7"/>
        <v>-255</v>
      </c>
      <c r="T13" s="1339">
        <f t="shared" si="8"/>
        <v>-120</v>
      </c>
      <c r="U13" s="1339">
        <f t="shared" si="9"/>
        <v>0</v>
      </c>
      <c r="V13" s="1339">
        <f t="shared" si="10"/>
        <v>0</v>
      </c>
      <c r="W13" s="1339">
        <f t="shared" si="11"/>
        <v>-1875</v>
      </c>
      <c r="X13" s="1336">
        <f t="shared" si="12"/>
        <v>-1500.2550000000001</v>
      </c>
      <c r="Y13" s="1336">
        <f t="shared" si="13"/>
        <v>-187.5</v>
      </c>
      <c r="Z13" s="1336">
        <v>0</v>
      </c>
      <c r="AA13" s="1336">
        <v>0</v>
      </c>
      <c r="AB13" s="1339">
        <f t="shared" si="14"/>
        <v>-187.5</v>
      </c>
      <c r="AC13" s="1339">
        <f t="shared" si="15"/>
        <v>-1687.5</v>
      </c>
    </row>
    <row r="14" spans="1:29">
      <c r="A14" s="1336">
        <f>MASTER!A15</f>
        <v>0</v>
      </c>
      <c r="B14" s="1779">
        <f>MASTER!B15</f>
        <v>0</v>
      </c>
      <c r="C14" s="1338">
        <f>MASTER!C15</f>
        <v>0</v>
      </c>
      <c r="D14" s="1336">
        <f>MASTER!E15</f>
        <v>0</v>
      </c>
      <c r="E14" s="1336" t="s">
        <v>2376</v>
      </c>
      <c r="F14" s="1336">
        <f>MASTER!F15</f>
        <v>0</v>
      </c>
      <c r="G14" s="1339">
        <f t="shared" si="0"/>
        <v>0</v>
      </c>
      <c r="H14" s="1339">
        <f t="shared" si="1"/>
        <v>0</v>
      </c>
      <c r="I14" s="1336">
        <v>0</v>
      </c>
      <c r="J14" s="1336">
        <v>0</v>
      </c>
      <c r="K14" s="1339">
        <f t="shared" si="2"/>
        <v>0</v>
      </c>
      <c r="L14" s="1336">
        <f>'DEFER SALARY ORDER'!F13</f>
        <v>1500</v>
      </c>
      <c r="M14" s="1339">
        <f t="shared" si="3"/>
        <v>255</v>
      </c>
      <c r="N14" s="1339">
        <f t="shared" si="4"/>
        <v>120</v>
      </c>
      <c r="O14" s="1336">
        <v>0</v>
      </c>
      <c r="P14" s="1336">
        <v>0</v>
      </c>
      <c r="Q14" s="1339">
        <f t="shared" si="5"/>
        <v>1875</v>
      </c>
      <c r="R14" s="1339">
        <f t="shared" si="6"/>
        <v>-1500</v>
      </c>
      <c r="S14" s="1339">
        <f t="shared" si="7"/>
        <v>-255</v>
      </c>
      <c r="T14" s="1339">
        <f t="shared" si="8"/>
        <v>-120</v>
      </c>
      <c r="U14" s="1339">
        <f t="shared" si="9"/>
        <v>0</v>
      </c>
      <c r="V14" s="1339">
        <f t="shared" si="10"/>
        <v>0</v>
      </c>
      <c r="W14" s="1339">
        <f t="shared" si="11"/>
        <v>-1875</v>
      </c>
      <c r="X14" s="1336">
        <f t="shared" si="12"/>
        <v>-1500.2550000000001</v>
      </c>
      <c r="Y14" s="1336">
        <f t="shared" si="13"/>
        <v>-187.5</v>
      </c>
      <c r="Z14" s="1336">
        <v>0</v>
      </c>
      <c r="AA14" s="1336">
        <v>0</v>
      </c>
      <c r="AB14" s="1339">
        <f t="shared" si="14"/>
        <v>-187.5</v>
      </c>
      <c r="AC14" s="1339">
        <f t="shared" si="15"/>
        <v>-1687.5</v>
      </c>
    </row>
    <row r="15" spans="1:29">
      <c r="A15" s="1336">
        <f>MASTER!A16</f>
        <v>0</v>
      </c>
      <c r="B15" s="1779">
        <f>MASTER!B16</f>
        <v>0</v>
      </c>
      <c r="C15" s="1338">
        <f>MASTER!C16</f>
        <v>0</v>
      </c>
      <c r="D15" s="1336">
        <f>MASTER!E16</f>
        <v>0</v>
      </c>
      <c r="E15" s="1336" t="s">
        <v>2376</v>
      </c>
      <c r="F15" s="1336">
        <f>MASTER!F16</f>
        <v>0</v>
      </c>
      <c r="G15" s="1339">
        <f t="shared" si="0"/>
        <v>0</v>
      </c>
      <c r="H15" s="1339">
        <f t="shared" si="1"/>
        <v>0</v>
      </c>
      <c r="I15" s="1336">
        <v>0</v>
      </c>
      <c r="J15" s="1336">
        <v>0</v>
      </c>
      <c r="K15" s="1339">
        <f t="shared" si="2"/>
        <v>0</v>
      </c>
      <c r="L15" s="1336">
        <f>'DEFER SALARY ORDER'!F14</f>
        <v>1500</v>
      </c>
      <c r="M15" s="1339">
        <f t="shared" si="3"/>
        <v>255</v>
      </c>
      <c r="N15" s="1339">
        <f t="shared" si="4"/>
        <v>120</v>
      </c>
      <c r="O15" s="1336">
        <v>0</v>
      </c>
      <c r="P15" s="1336">
        <v>0</v>
      </c>
      <c r="Q15" s="1339">
        <f t="shared" si="5"/>
        <v>1875</v>
      </c>
      <c r="R15" s="1339">
        <f t="shared" si="6"/>
        <v>-1500</v>
      </c>
      <c r="S15" s="1339">
        <f t="shared" si="7"/>
        <v>-255</v>
      </c>
      <c r="T15" s="1339">
        <f t="shared" si="8"/>
        <v>-120</v>
      </c>
      <c r="U15" s="1339">
        <f t="shared" si="9"/>
        <v>0</v>
      </c>
      <c r="V15" s="1339">
        <f t="shared" si="10"/>
        <v>0</v>
      </c>
      <c r="W15" s="1339">
        <f t="shared" si="11"/>
        <v>-1875</v>
      </c>
      <c r="X15" s="1336">
        <f t="shared" si="12"/>
        <v>-1500.2550000000001</v>
      </c>
      <c r="Y15" s="1336">
        <f t="shared" si="13"/>
        <v>-187.5</v>
      </c>
      <c r="Z15" s="1336">
        <v>0</v>
      </c>
      <c r="AA15" s="1336">
        <v>0</v>
      </c>
      <c r="AB15" s="1339">
        <f t="shared" si="14"/>
        <v>-187.5</v>
      </c>
      <c r="AC15" s="1339">
        <f t="shared" si="15"/>
        <v>-1687.5</v>
      </c>
    </row>
    <row r="16" spans="1:29">
      <c r="A16" s="1336">
        <f>MASTER!A17</f>
        <v>0</v>
      </c>
      <c r="B16" s="1779">
        <f>MASTER!B17</f>
        <v>0</v>
      </c>
      <c r="C16" s="1338">
        <f>MASTER!C17</f>
        <v>0</v>
      </c>
      <c r="D16" s="1336">
        <f>MASTER!E17</f>
        <v>0</v>
      </c>
      <c r="E16" s="1336" t="s">
        <v>2376</v>
      </c>
      <c r="F16" s="1336">
        <f>MASTER!F17</f>
        <v>0</v>
      </c>
      <c r="G16" s="1339">
        <f t="shared" si="0"/>
        <v>0</v>
      </c>
      <c r="H16" s="1339">
        <f t="shared" si="1"/>
        <v>0</v>
      </c>
      <c r="I16" s="1336">
        <v>0</v>
      </c>
      <c r="J16" s="1336">
        <v>0</v>
      </c>
      <c r="K16" s="1339">
        <f t="shared" si="2"/>
        <v>0</v>
      </c>
      <c r="L16" s="1336">
        <f>'DEFER SALARY ORDER'!F15</f>
        <v>1500</v>
      </c>
      <c r="M16" s="1339">
        <f t="shared" si="3"/>
        <v>255</v>
      </c>
      <c r="N16" s="1339">
        <f t="shared" si="4"/>
        <v>120</v>
      </c>
      <c r="O16" s="1336">
        <v>0</v>
      </c>
      <c r="P16" s="1336">
        <v>0</v>
      </c>
      <c r="Q16" s="1339">
        <f t="shared" si="5"/>
        <v>1875</v>
      </c>
      <c r="R16" s="1339">
        <f t="shared" si="6"/>
        <v>-1500</v>
      </c>
      <c r="S16" s="1339">
        <f t="shared" si="7"/>
        <v>-255</v>
      </c>
      <c r="T16" s="1339">
        <f t="shared" si="8"/>
        <v>-120</v>
      </c>
      <c r="U16" s="1339">
        <f t="shared" si="9"/>
        <v>0</v>
      </c>
      <c r="V16" s="1339">
        <f t="shared" si="10"/>
        <v>0</v>
      </c>
      <c r="W16" s="1339">
        <f t="shared" si="11"/>
        <v>-1875</v>
      </c>
      <c r="X16" s="1336">
        <f t="shared" si="12"/>
        <v>-1500.2550000000001</v>
      </c>
      <c r="Y16" s="1336">
        <f t="shared" si="13"/>
        <v>-187.5</v>
      </c>
      <c r="Z16" s="1336">
        <v>0</v>
      </c>
      <c r="AA16" s="1336">
        <v>0</v>
      </c>
      <c r="AB16" s="1339">
        <f t="shared" si="14"/>
        <v>-187.5</v>
      </c>
      <c r="AC16" s="1339">
        <f t="shared" si="15"/>
        <v>-1687.5</v>
      </c>
    </row>
    <row r="17" spans="1:29">
      <c r="A17" s="1336">
        <f>MASTER!A18</f>
        <v>0</v>
      </c>
      <c r="B17" s="1779">
        <f>MASTER!B18</f>
        <v>0</v>
      </c>
      <c r="C17" s="1338">
        <f>MASTER!C18</f>
        <v>0</v>
      </c>
      <c r="D17" s="1336">
        <f>MASTER!E18</f>
        <v>0</v>
      </c>
      <c r="E17" s="1336" t="s">
        <v>2376</v>
      </c>
      <c r="F17" s="1336">
        <f>MASTER!F18</f>
        <v>0</v>
      </c>
      <c r="G17" s="1339">
        <f t="shared" si="0"/>
        <v>0</v>
      </c>
      <c r="H17" s="1339">
        <f t="shared" si="1"/>
        <v>0</v>
      </c>
      <c r="I17" s="1336">
        <v>0</v>
      </c>
      <c r="J17" s="1336">
        <v>0</v>
      </c>
      <c r="K17" s="1339">
        <f t="shared" si="2"/>
        <v>0</v>
      </c>
      <c r="L17" s="1336">
        <f>'DEFER SALARY ORDER'!F16</f>
        <v>1500</v>
      </c>
      <c r="M17" s="1339">
        <f t="shared" si="3"/>
        <v>255</v>
      </c>
      <c r="N17" s="1339">
        <f t="shared" si="4"/>
        <v>120</v>
      </c>
      <c r="O17" s="1336">
        <v>0</v>
      </c>
      <c r="P17" s="1336">
        <v>0</v>
      </c>
      <c r="Q17" s="1339">
        <f t="shared" si="5"/>
        <v>1875</v>
      </c>
      <c r="R17" s="1339">
        <f t="shared" si="6"/>
        <v>-1500</v>
      </c>
      <c r="S17" s="1339">
        <f t="shared" si="7"/>
        <v>-255</v>
      </c>
      <c r="T17" s="1339">
        <f t="shared" si="8"/>
        <v>-120</v>
      </c>
      <c r="U17" s="1339">
        <f t="shared" si="9"/>
        <v>0</v>
      </c>
      <c r="V17" s="1339">
        <f t="shared" si="10"/>
        <v>0</v>
      </c>
      <c r="W17" s="1339">
        <f t="shared" si="11"/>
        <v>-1875</v>
      </c>
      <c r="X17" s="1336">
        <f t="shared" si="12"/>
        <v>-1500.2550000000001</v>
      </c>
      <c r="Y17" s="1336">
        <f t="shared" si="13"/>
        <v>-187.5</v>
      </c>
      <c r="Z17" s="1336">
        <v>0</v>
      </c>
      <c r="AA17" s="1336">
        <v>0</v>
      </c>
      <c r="AB17" s="1339">
        <f t="shared" si="14"/>
        <v>-187.5</v>
      </c>
      <c r="AC17" s="1339">
        <f t="shared" si="15"/>
        <v>-1687.5</v>
      </c>
    </row>
    <row r="18" spans="1:29">
      <c r="A18" s="1336">
        <f>MASTER!A19</f>
        <v>0</v>
      </c>
      <c r="B18" s="1779">
        <f>MASTER!B19</f>
        <v>0</v>
      </c>
      <c r="C18" s="1338">
        <f>MASTER!C19</f>
        <v>0</v>
      </c>
      <c r="D18" s="1336">
        <f>MASTER!E19</f>
        <v>0</v>
      </c>
      <c r="E18" s="1336" t="s">
        <v>2376</v>
      </c>
      <c r="F18" s="1336">
        <f>MASTER!F19</f>
        <v>0</v>
      </c>
      <c r="G18" s="1339">
        <f t="shared" si="0"/>
        <v>0</v>
      </c>
      <c r="H18" s="1339">
        <f t="shared" si="1"/>
        <v>0</v>
      </c>
      <c r="I18" s="1336">
        <v>0</v>
      </c>
      <c r="J18" s="1336">
        <v>0</v>
      </c>
      <c r="K18" s="1339">
        <f t="shared" si="2"/>
        <v>0</v>
      </c>
      <c r="L18" s="1336">
        <f>'DEFER SALARY ORDER'!F17</f>
        <v>1500</v>
      </c>
      <c r="M18" s="1339">
        <f t="shared" si="3"/>
        <v>255</v>
      </c>
      <c r="N18" s="1339">
        <f t="shared" si="4"/>
        <v>120</v>
      </c>
      <c r="O18" s="1336">
        <v>0</v>
      </c>
      <c r="P18" s="1336">
        <v>0</v>
      </c>
      <c r="Q18" s="1339">
        <f t="shared" si="5"/>
        <v>1875</v>
      </c>
      <c r="R18" s="1339">
        <f t="shared" si="6"/>
        <v>-1500</v>
      </c>
      <c r="S18" s="1339">
        <f t="shared" si="7"/>
        <v>-255</v>
      </c>
      <c r="T18" s="1339">
        <f t="shared" si="8"/>
        <v>-120</v>
      </c>
      <c r="U18" s="1339">
        <f t="shared" si="9"/>
        <v>0</v>
      </c>
      <c r="V18" s="1339">
        <f t="shared" si="10"/>
        <v>0</v>
      </c>
      <c r="W18" s="1339">
        <f t="shared" si="11"/>
        <v>-1875</v>
      </c>
      <c r="X18" s="1336">
        <f t="shared" si="12"/>
        <v>-1500.2550000000001</v>
      </c>
      <c r="Y18" s="1336">
        <f t="shared" si="13"/>
        <v>-187.5</v>
      </c>
      <c r="Z18" s="1336">
        <v>0</v>
      </c>
      <c r="AA18" s="1336">
        <v>0</v>
      </c>
      <c r="AB18" s="1339">
        <f t="shared" si="14"/>
        <v>-187.5</v>
      </c>
      <c r="AC18" s="1339">
        <f t="shared" si="15"/>
        <v>-1687.5</v>
      </c>
    </row>
    <row r="19" spans="1:29">
      <c r="A19" s="1336">
        <f>MASTER!A20</f>
        <v>0</v>
      </c>
      <c r="B19" s="1779">
        <f>MASTER!B20</f>
        <v>0</v>
      </c>
      <c r="C19" s="1338">
        <f>MASTER!C20</f>
        <v>0</v>
      </c>
      <c r="D19" s="1336">
        <f>MASTER!E20</f>
        <v>0</v>
      </c>
      <c r="E19" s="1336" t="s">
        <v>2376</v>
      </c>
      <c r="F19" s="1336">
        <f>MASTER!F20</f>
        <v>0</v>
      </c>
      <c r="G19" s="1339">
        <f t="shared" si="0"/>
        <v>0</v>
      </c>
      <c r="H19" s="1339">
        <f t="shared" si="1"/>
        <v>0</v>
      </c>
      <c r="I19" s="1336">
        <v>0</v>
      </c>
      <c r="J19" s="1336">
        <v>0</v>
      </c>
      <c r="K19" s="1339">
        <f t="shared" si="2"/>
        <v>0</v>
      </c>
      <c r="L19" s="1336">
        <f>'DEFER SALARY ORDER'!F18</f>
        <v>1500</v>
      </c>
      <c r="M19" s="1339">
        <f t="shared" si="3"/>
        <v>255</v>
      </c>
      <c r="N19" s="1339">
        <f t="shared" si="4"/>
        <v>120</v>
      </c>
      <c r="O19" s="1336">
        <v>0</v>
      </c>
      <c r="P19" s="1336">
        <v>0</v>
      </c>
      <c r="Q19" s="1339">
        <f t="shared" si="5"/>
        <v>1875</v>
      </c>
      <c r="R19" s="1339">
        <f t="shared" si="6"/>
        <v>-1500</v>
      </c>
      <c r="S19" s="1339">
        <f t="shared" si="7"/>
        <v>-255</v>
      </c>
      <c r="T19" s="1339">
        <f t="shared" si="8"/>
        <v>-120</v>
      </c>
      <c r="U19" s="1339">
        <f t="shared" si="9"/>
        <v>0</v>
      </c>
      <c r="V19" s="1339">
        <f t="shared" si="10"/>
        <v>0</v>
      </c>
      <c r="W19" s="1339">
        <f t="shared" si="11"/>
        <v>-1875</v>
      </c>
      <c r="X19" s="1336">
        <f t="shared" si="12"/>
        <v>-1500.2550000000001</v>
      </c>
      <c r="Y19" s="1336">
        <f t="shared" si="13"/>
        <v>-187.5</v>
      </c>
      <c r="Z19" s="1336">
        <v>0</v>
      </c>
      <c r="AA19" s="1336">
        <v>0</v>
      </c>
      <c r="AB19" s="1339">
        <f t="shared" si="14"/>
        <v>-187.5</v>
      </c>
      <c r="AC19" s="1339">
        <f t="shared" si="15"/>
        <v>-1687.5</v>
      </c>
    </row>
    <row r="20" spans="1:29">
      <c r="A20" s="1336" t="e">
        <f>MASTER!#REF!</f>
        <v>#REF!</v>
      </c>
      <c r="B20" s="1779" t="e">
        <f>MASTER!#REF!</f>
        <v>#REF!</v>
      </c>
      <c r="C20" s="1338" t="e">
        <f>MASTER!#REF!</f>
        <v>#REF!</v>
      </c>
      <c r="D20" s="1336" t="e">
        <f>MASTER!#REF!</f>
        <v>#REF!</v>
      </c>
      <c r="E20" s="1336" t="s">
        <v>2376</v>
      </c>
      <c r="F20" s="1336" t="e">
        <f>MASTER!#REF!</f>
        <v>#REF!</v>
      </c>
      <c r="G20" s="1339" t="e">
        <f t="shared" si="0"/>
        <v>#REF!</v>
      </c>
      <c r="H20" s="1339" t="e">
        <f t="shared" si="1"/>
        <v>#REF!</v>
      </c>
      <c r="I20" s="1336">
        <v>0</v>
      </c>
      <c r="J20" s="1336">
        <v>0</v>
      </c>
      <c r="K20" s="1339" t="e">
        <f t="shared" si="2"/>
        <v>#REF!</v>
      </c>
      <c r="L20" s="1336">
        <f>'DEFER SALARY ORDER'!F19</f>
        <v>1500</v>
      </c>
      <c r="M20" s="1339">
        <f t="shared" si="3"/>
        <v>255</v>
      </c>
      <c r="N20" s="1339">
        <f t="shared" si="4"/>
        <v>120</v>
      </c>
      <c r="O20" s="1336">
        <v>0</v>
      </c>
      <c r="P20" s="1336">
        <v>0</v>
      </c>
      <c r="Q20" s="1339">
        <f t="shared" si="5"/>
        <v>1875</v>
      </c>
      <c r="R20" s="1339" t="e">
        <f t="shared" si="6"/>
        <v>#REF!</v>
      </c>
      <c r="S20" s="1339" t="e">
        <f t="shared" si="7"/>
        <v>#REF!</v>
      </c>
      <c r="T20" s="1339" t="e">
        <f t="shared" si="8"/>
        <v>#REF!</v>
      </c>
      <c r="U20" s="1339">
        <f t="shared" si="9"/>
        <v>0</v>
      </c>
      <c r="V20" s="1339">
        <f t="shared" si="10"/>
        <v>0</v>
      </c>
      <c r="W20" s="1339" t="e">
        <f t="shared" si="11"/>
        <v>#REF!</v>
      </c>
      <c r="X20" s="1336" t="e">
        <f t="shared" si="12"/>
        <v>#REF!</v>
      </c>
      <c r="Y20" s="1336" t="e">
        <f t="shared" si="13"/>
        <v>#REF!</v>
      </c>
      <c r="Z20" s="1336">
        <v>0</v>
      </c>
      <c r="AA20" s="1336">
        <v>0</v>
      </c>
      <c r="AB20" s="1339" t="e">
        <f t="shared" si="14"/>
        <v>#REF!</v>
      </c>
      <c r="AC20" s="1339" t="e">
        <f t="shared" si="15"/>
        <v>#REF!</v>
      </c>
    </row>
    <row r="21" spans="1:29">
      <c r="A21" s="1336">
        <f>MASTER!A21</f>
        <v>0</v>
      </c>
      <c r="B21" s="1779">
        <f>MASTER!B21</f>
        <v>0</v>
      </c>
      <c r="C21" s="1338">
        <f>MASTER!C21</f>
        <v>0</v>
      </c>
      <c r="D21" s="1336">
        <f>MASTER!E21</f>
        <v>0</v>
      </c>
      <c r="E21" s="1336" t="s">
        <v>2376</v>
      </c>
      <c r="F21" s="1336">
        <f>MASTER!F21</f>
        <v>0</v>
      </c>
      <c r="G21" s="1339">
        <f t="shared" si="0"/>
        <v>0</v>
      </c>
      <c r="H21" s="1339">
        <f t="shared" si="1"/>
        <v>0</v>
      </c>
      <c r="I21" s="1336">
        <v>0</v>
      </c>
      <c r="J21" s="1336">
        <v>0</v>
      </c>
      <c r="K21" s="1339">
        <f t="shared" si="2"/>
        <v>0</v>
      </c>
      <c r="L21" s="1336">
        <f>'DEFER SALARY ORDER'!F20</f>
        <v>1500</v>
      </c>
      <c r="M21" s="1339">
        <f t="shared" si="3"/>
        <v>255</v>
      </c>
      <c r="N21" s="1339">
        <f t="shared" si="4"/>
        <v>120</v>
      </c>
      <c r="O21" s="1336">
        <v>0</v>
      </c>
      <c r="P21" s="1336">
        <v>0</v>
      </c>
      <c r="Q21" s="1339">
        <f t="shared" si="5"/>
        <v>1875</v>
      </c>
      <c r="R21" s="1339">
        <f t="shared" si="6"/>
        <v>-1500</v>
      </c>
      <c r="S21" s="1339">
        <f t="shared" si="7"/>
        <v>-255</v>
      </c>
      <c r="T21" s="1339">
        <f t="shared" si="8"/>
        <v>-120</v>
      </c>
      <c r="U21" s="1339">
        <f t="shared" si="9"/>
        <v>0</v>
      </c>
      <c r="V21" s="1339">
        <f t="shared" si="10"/>
        <v>0</v>
      </c>
      <c r="W21" s="1339">
        <f t="shared" si="11"/>
        <v>-1875</v>
      </c>
      <c r="X21" s="1336">
        <f t="shared" si="12"/>
        <v>-1500.2550000000001</v>
      </c>
      <c r="Y21" s="1336">
        <f t="shared" si="13"/>
        <v>-187.5</v>
      </c>
      <c r="Z21" s="1336">
        <v>0</v>
      </c>
      <c r="AA21" s="1336">
        <v>0</v>
      </c>
      <c r="AB21" s="1339">
        <f t="shared" si="14"/>
        <v>-187.5</v>
      </c>
      <c r="AC21" s="1339">
        <f t="shared" si="15"/>
        <v>-1687.5</v>
      </c>
    </row>
    <row r="22" spans="1:29">
      <c r="A22" s="1336">
        <f>MASTER!A22</f>
        <v>0</v>
      </c>
      <c r="B22" s="1779">
        <f>MASTER!B22</f>
        <v>0</v>
      </c>
      <c r="C22" s="1338">
        <f>MASTER!C22</f>
        <v>0</v>
      </c>
      <c r="D22" s="1336">
        <f>MASTER!E22</f>
        <v>0</v>
      </c>
      <c r="E22" s="1336" t="s">
        <v>2376</v>
      </c>
      <c r="F22" s="1336">
        <f>MASTER!F22</f>
        <v>0</v>
      </c>
      <c r="G22" s="1339">
        <f t="shared" si="0"/>
        <v>0</v>
      </c>
      <c r="H22" s="1339">
        <f t="shared" si="1"/>
        <v>0</v>
      </c>
      <c r="I22" s="1336">
        <v>0</v>
      </c>
      <c r="J22" s="1336">
        <v>0</v>
      </c>
      <c r="K22" s="1339">
        <f t="shared" si="2"/>
        <v>0</v>
      </c>
      <c r="L22" s="1336">
        <f>'DEFER SALARY ORDER'!F21</f>
        <v>1500</v>
      </c>
      <c r="M22" s="1339">
        <f t="shared" si="3"/>
        <v>255</v>
      </c>
      <c r="N22" s="1339">
        <f t="shared" si="4"/>
        <v>120</v>
      </c>
      <c r="O22" s="1336">
        <v>0</v>
      </c>
      <c r="P22" s="1336">
        <v>0</v>
      </c>
      <c r="Q22" s="1339">
        <f t="shared" si="5"/>
        <v>1875</v>
      </c>
      <c r="R22" s="1339">
        <f t="shared" si="6"/>
        <v>-1500</v>
      </c>
      <c r="S22" s="1339">
        <f t="shared" si="7"/>
        <v>-255</v>
      </c>
      <c r="T22" s="1339">
        <f t="shared" si="8"/>
        <v>-120</v>
      </c>
      <c r="U22" s="1339">
        <f t="shared" si="9"/>
        <v>0</v>
      </c>
      <c r="V22" s="1339">
        <f t="shared" si="10"/>
        <v>0</v>
      </c>
      <c r="W22" s="1339">
        <f t="shared" si="11"/>
        <v>-1875</v>
      </c>
      <c r="X22" s="1336">
        <f t="shared" si="12"/>
        <v>-1500.2550000000001</v>
      </c>
      <c r="Y22" s="1336">
        <f t="shared" si="13"/>
        <v>-187.5</v>
      </c>
      <c r="Z22" s="1336">
        <v>0</v>
      </c>
      <c r="AA22" s="1336">
        <v>0</v>
      </c>
      <c r="AB22" s="1339">
        <f t="shared" si="14"/>
        <v>-187.5</v>
      </c>
      <c r="AC22" s="1339">
        <f t="shared" si="15"/>
        <v>-1687.5</v>
      </c>
    </row>
    <row r="23" spans="1:29">
      <c r="A23" s="1336">
        <f>MASTER!A23</f>
        <v>0</v>
      </c>
      <c r="B23" s="1779">
        <f>MASTER!B23</f>
        <v>0</v>
      </c>
      <c r="C23" s="1338">
        <f>MASTER!C23</f>
        <v>0</v>
      </c>
      <c r="D23" s="1336">
        <f>MASTER!E23</f>
        <v>0</v>
      </c>
      <c r="E23" s="1336" t="s">
        <v>2376</v>
      </c>
      <c r="F23" s="1336">
        <f>MASTER!F23</f>
        <v>0</v>
      </c>
      <c r="G23" s="1339">
        <f t="shared" si="0"/>
        <v>0</v>
      </c>
      <c r="H23" s="1339">
        <f t="shared" si="1"/>
        <v>0</v>
      </c>
      <c r="I23" s="1336">
        <v>0</v>
      </c>
      <c r="J23" s="1336">
        <v>0</v>
      </c>
      <c r="K23" s="1339">
        <f t="shared" si="2"/>
        <v>0</v>
      </c>
      <c r="L23" s="1336">
        <f>'DEFER SALARY ORDER'!F22</f>
        <v>1500</v>
      </c>
      <c r="M23" s="1339">
        <f t="shared" si="3"/>
        <v>255</v>
      </c>
      <c r="N23" s="1339">
        <f t="shared" si="4"/>
        <v>120</v>
      </c>
      <c r="O23" s="1336">
        <v>0</v>
      </c>
      <c r="P23" s="1336">
        <v>0</v>
      </c>
      <c r="Q23" s="1339">
        <f t="shared" si="5"/>
        <v>1875</v>
      </c>
      <c r="R23" s="1339">
        <f t="shared" si="6"/>
        <v>-1500</v>
      </c>
      <c r="S23" s="1339">
        <f t="shared" si="7"/>
        <v>-255</v>
      </c>
      <c r="T23" s="1339">
        <f t="shared" si="8"/>
        <v>-120</v>
      </c>
      <c r="U23" s="1339">
        <f t="shared" si="9"/>
        <v>0</v>
      </c>
      <c r="V23" s="1339">
        <f t="shared" si="10"/>
        <v>0</v>
      </c>
      <c r="W23" s="1339">
        <f t="shared" si="11"/>
        <v>-1875</v>
      </c>
      <c r="X23" s="1336">
        <f t="shared" si="12"/>
        <v>-1500.2550000000001</v>
      </c>
      <c r="Y23" s="1336">
        <f t="shared" si="13"/>
        <v>-187.5</v>
      </c>
      <c r="Z23" s="1336">
        <v>0</v>
      </c>
      <c r="AA23" s="1336">
        <v>0</v>
      </c>
      <c r="AB23" s="1339">
        <f t="shared" si="14"/>
        <v>-187.5</v>
      </c>
      <c r="AC23" s="1339">
        <f t="shared" si="15"/>
        <v>-1687.5</v>
      </c>
    </row>
    <row r="24" spans="1:29">
      <c r="A24" s="1336">
        <f>MASTER!A24</f>
        <v>17</v>
      </c>
      <c r="B24" s="1779">
        <f>MASTER!B24</f>
        <v>0</v>
      </c>
      <c r="C24" s="1338">
        <f>MASTER!C24</f>
        <v>0</v>
      </c>
      <c r="D24" s="1336">
        <f>MASTER!E24</f>
        <v>0</v>
      </c>
      <c r="E24" s="1336" t="s">
        <v>2376</v>
      </c>
      <c r="F24" s="1336">
        <f>MASTER!F24</f>
        <v>0</v>
      </c>
      <c r="G24" s="1339">
        <f t="shared" si="0"/>
        <v>0</v>
      </c>
      <c r="H24" s="1339">
        <f t="shared" si="1"/>
        <v>0</v>
      </c>
      <c r="I24" s="1336">
        <v>0</v>
      </c>
      <c r="J24" s="1336">
        <v>0</v>
      </c>
      <c r="K24" s="1339">
        <f t="shared" si="2"/>
        <v>0</v>
      </c>
      <c r="L24" s="1336">
        <f>'DEFER SALARY ORDER'!F23</f>
        <v>1500</v>
      </c>
      <c r="M24" s="1339">
        <f t="shared" si="3"/>
        <v>255</v>
      </c>
      <c r="N24" s="1339">
        <f t="shared" si="4"/>
        <v>120</v>
      </c>
      <c r="O24" s="1336">
        <v>0</v>
      </c>
      <c r="P24" s="1336">
        <v>0</v>
      </c>
      <c r="Q24" s="1339">
        <f t="shared" si="5"/>
        <v>1875</v>
      </c>
      <c r="R24" s="1339">
        <f t="shared" si="6"/>
        <v>-1500</v>
      </c>
      <c r="S24" s="1339">
        <f t="shared" si="7"/>
        <v>-255</v>
      </c>
      <c r="T24" s="1339">
        <f t="shared" si="8"/>
        <v>-120</v>
      </c>
      <c r="U24" s="1339">
        <f t="shared" si="9"/>
        <v>0</v>
      </c>
      <c r="V24" s="1339">
        <f t="shared" si="10"/>
        <v>0</v>
      </c>
      <c r="W24" s="1339">
        <f t="shared" si="11"/>
        <v>-1875</v>
      </c>
      <c r="X24" s="1336">
        <f t="shared" si="12"/>
        <v>-1500.2550000000001</v>
      </c>
      <c r="Y24" s="1336">
        <f t="shared" si="13"/>
        <v>-187.5</v>
      </c>
      <c r="Z24" s="1336">
        <v>0</v>
      </c>
      <c r="AA24" s="1336">
        <v>0</v>
      </c>
      <c r="AB24" s="1339">
        <f t="shared" si="14"/>
        <v>-187.5</v>
      </c>
      <c r="AC24" s="1339">
        <f t="shared" si="15"/>
        <v>-1687.5</v>
      </c>
    </row>
    <row r="25" spans="1:29">
      <c r="A25" s="1336">
        <f>MASTER!A26</f>
        <v>19</v>
      </c>
      <c r="B25" s="1779">
        <f>MASTER!B26</f>
        <v>0</v>
      </c>
      <c r="C25" s="1338">
        <f>MASTER!C26</f>
        <v>0</v>
      </c>
      <c r="D25" s="1336">
        <f>MASTER!E26</f>
        <v>0</v>
      </c>
      <c r="E25" s="1336" t="s">
        <v>2376</v>
      </c>
      <c r="F25" s="1336">
        <f>MASTER!F26</f>
        <v>0</v>
      </c>
      <c r="G25" s="1339">
        <f t="shared" si="0"/>
        <v>0</v>
      </c>
      <c r="H25" s="1339">
        <f t="shared" si="1"/>
        <v>0</v>
      </c>
      <c r="I25" s="1336">
        <v>0</v>
      </c>
      <c r="J25" s="1336">
        <v>0</v>
      </c>
      <c r="K25" s="1339">
        <f t="shared" si="2"/>
        <v>0</v>
      </c>
      <c r="L25" s="1336">
        <f>'DEFER SALARY ORDER'!F24</f>
        <v>1500</v>
      </c>
      <c r="M25" s="1339">
        <f t="shared" si="3"/>
        <v>255</v>
      </c>
      <c r="N25" s="1339">
        <f t="shared" si="4"/>
        <v>120</v>
      </c>
      <c r="O25" s="1336">
        <v>0</v>
      </c>
      <c r="P25" s="1336">
        <v>0</v>
      </c>
      <c r="Q25" s="1339">
        <f t="shared" si="5"/>
        <v>1875</v>
      </c>
      <c r="R25" s="1339">
        <f t="shared" si="6"/>
        <v>-1500</v>
      </c>
      <c r="S25" s="1339">
        <f t="shared" si="7"/>
        <v>-255</v>
      </c>
      <c r="T25" s="1339">
        <f t="shared" si="8"/>
        <v>-120</v>
      </c>
      <c r="U25" s="1339">
        <f t="shared" si="9"/>
        <v>0</v>
      </c>
      <c r="V25" s="1339">
        <f t="shared" si="10"/>
        <v>0</v>
      </c>
      <c r="W25" s="1339">
        <f t="shared" si="11"/>
        <v>-1875</v>
      </c>
      <c r="X25" s="1336">
        <f t="shared" si="12"/>
        <v>-1500.2550000000001</v>
      </c>
      <c r="Y25" s="1336">
        <f t="shared" si="13"/>
        <v>-187.5</v>
      </c>
      <c r="Z25" s="1336">
        <v>0</v>
      </c>
      <c r="AA25" s="1336">
        <v>0</v>
      </c>
      <c r="AB25" s="1339">
        <f t="shared" si="14"/>
        <v>-187.5</v>
      </c>
      <c r="AC25" s="1339">
        <f t="shared" si="15"/>
        <v>-1687.5</v>
      </c>
    </row>
    <row r="26" spans="1:29">
      <c r="A26" s="1336">
        <f>MASTER!A27</f>
        <v>20</v>
      </c>
      <c r="B26" s="1779">
        <f>MASTER!B27</f>
        <v>0</v>
      </c>
      <c r="C26" s="1338">
        <f>MASTER!C27</f>
        <v>0</v>
      </c>
      <c r="D26" s="1336">
        <f>MASTER!E27</f>
        <v>0</v>
      </c>
      <c r="E26" s="1336" t="s">
        <v>2376</v>
      </c>
      <c r="F26" s="1336">
        <f>MASTER!F27</f>
        <v>0</v>
      </c>
      <c r="G26" s="1339">
        <f t="shared" si="0"/>
        <v>0</v>
      </c>
      <c r="H26" s="1339">
        <f t="shared" si="1"/>
        <v>0</v>
      </c>
      <c r="I26" s="1336">
        <v>0</v>
      </c>
      <c r="J26" s="1336">
        <v>0</v>
      </c>
      <c r="K26" s="1339">
        <f t="shared" si="2"/>
        <v>0</v>
      </c>
      <c r="L26" s="1336">
        <f>'DEFER SALARY ORDER'!F25</f>
        <v>1500</v>
      </c>
      <c r="M26" s="1339">
        <f t="shared" si="3"/>
        <v>255</v>
      </c>
      <c r="N26" s="1339">
        <f t="shared" si="4"/>
        <v>120</v>
      </c>
      <c r="O26" s="1336">
        <v>0</v>
      </c>
      <c r="P26" s="1336">
        <v>0</v>
      </c>
      <c r="Q26" s="1339">
        <f t="shared" si="5"/>
        <v>1875</v>
      </c>
      <c r="R26" s="1339">
        <f t="shared" si="6"/>
        <v>-1500</v>
      </c>
      <c r="S26" s="1339">
        <f t="shared" si="7"/>
        <v>-255</v>
      </c>
      <c r="T26" s="1339">
        <f t="shared" si="8"/>
        <v>-120</v>
      </c>
      <c r="U26" s="1339">
        <f t="shared" si="9"/>
        <v>0</v>
      </c>
      <c r="V26" s="1339">
        <f t="shared" si="10"/>
        <v>0</v>
      </c>
      <c r="W26" s="1339">
        <f t="shared" si="11"/>
        <v>-1875</v>
      </c>
      <c r="X26" s="1336">
        <f t="shared" si="12"/>
        <v>-1500.2550000000001</v>
      </c>
      <c r="Y26" s="1336">
        <f t="shared" si="13"/>
        <v>-187.5</v>
      </c>
      <c r="Z26" s="1336">
        <v>0</v>
      </c>
      <c r="AA26" s="1336">
        <v>0</v>
      </c>
      <c r="AB26" s="1339">
        <f t="shared" si="14"/>
        <v>-187.5</v>
      </c>
      <c r="AC26" s="1339">
        <f t="shared" si="15"/>
        <v>-1687.5</v>
      </c>
    </row>
    <row r="27" spans="1:29">
      <c r="A27" s="1336">
        <f>MASTER!A28</f>
        <v>21</v>
      </c>
      <c r="B27" s="1779">
        <f>MASTER!B28</f>
        <v>0</v>
      </c>
      <c r="C27" s="1338">
        <f>MASTER!C28</f>
        <v>0</v>
      </c>
      <c r="D27" s="1336">
        <f>MASTER!E28</f>
        <v>0</v>
      </c>
      <c r="E27" s="1336" t="s">
        <v>2376</v>
      </c>
      <c r="F27" s="1336">
        <f>MASTER!F28</f>
        <v>0</v>
      </c>
      <c r="G27" s="1339">
        <f t="shared" si="0"/>
        <v>0</v>
      </c>
      <c r="H27" s="1339">
        <f t="shared" si="1"/>
        <v>0</v>
      </c>
      <c r="I27" s="1336">
        <v>0</v>
      </c>
      <c r="J27" s="1336">
        <v>0</v>
      </c>
      <c r="K27" s="1339">
        <f t="shared" si="2"/>
        <v>0</v>
      </c>
      <c r="L27" s="1336">
        <f>'DEFER SALARY ORDER'!F26</f>
        <v>1500</v>
      </c>
      <c r="M27" s="1339">
        <f t="shared" si="3"/>
        <v>255</v>
      </c>
      <c r="N27" s="1339">
        <f t="shared" si="4"/>
        <v>120</v>
      </c>
      <c r="O27" s="1336">
        <v>0</v>
      </c>
      <c r="P27" s="1336">
        <v>0</v>
      </c>
      <c r="Q27" s="1339">
        <f t="shared" si="5"/>
        <v>1875</v>
      </c>
      <c r="R27" s="1339">
        <f t="shared" si="6"/>
        <v>-1500</v>
      </c>
      <c r="S27" s="1339">
        <f t="shared" si="7"/>
        <v>-255</v>
      </c>
      <c r="T27" s="1339">
        <f t="shared" si="8"/>
        <v>-120</v>
      </c>
      <c r="U27" s="1339">
        <f t="shared" si="9"/>
        <v>0</v>
      </c>
      <c r="V27" s="1339">
        <f t="shared" si="10"/>
        <v>0</v>
      </c>
      <c r="W27" s="1339">
        <f t="shared" si="11"/>
        <v>-1875</v>
      </c>
      <c r="X27" s="1336">
        <f t="shared" si="12"/>
        <v>-1500.2550000000001</v>
      </c>
      <c r="Y27" s="1336">
        <f t="shared" si="13"/>
        <v>-187.5</v>
      </c>
      <c r="Z27" s="1336">
        <v>0</v>
      </c>
      <c r="AA27" s="1336">
        <v>0</v>
      </c>
      <c r="AB27" s="1339">
        <f t="shared" si="14"/>
        <v>-187.5</v>
      </c>
      <c r="AC27" s="1339">
        <f t="shared" si="15"/>
        <v>-1687.5</v>
      </c>
    </row>
    <row r="28" spans="1:29">
      <c r="A28" s="1336">
        <f>MASTER!A29</f>
        <v>22</v>
      </c>
      <c r="B28" s="1779">
        <f>MASTER!B29</f>
        <v>0</v>
      </c>
      <c r="C28" s="1338">
        <f>MASTER!C29</f>
        <v>0</v>
      </c>
      <c r="D28" s="1336">
        <f>MASTER!E29</f>
        <v>0</v>
      </c>
      <c r="E28" s="1336" t="s">
        <v>2376</v>
      </c>
      <c r="F28" s="1336">
        <f>MASTER!F29</f>
        <v>0</v>
      </c>
      <c r="G28" s="1339">
        <f t="shared" si="0"/>
        <v>0</v>
      </c>
      <c r="H28" s="1339">
        <f t="shared" si="1"/>
        <v>0</v>
      </c>
      <c r="I28" s="1336">
        <v>0</v>
      </c>
      <c r="J28" s="1336">
        <v>0</v>
      </c>
      <c r="K28" s="1339">
        <f t="shared" si="2"/>
        <v>0</v>
      </c>
      <c r="L28" s="1336">
        <f>'DEFER SALARY ORDER'!F27</f>
        <v>1500</v>
      </c>
      <c r="M28" s="1339">
        <f t="shared" si="3"/>
        <v>255</v>
      </c>
      <c r="N28" s="1339">
        <f t="shared" si="4"/>
        <v>120</v>
      </c>
      <c r="O28" s="1336">
        <v>0</v>
      </c>
      <c r="P28" s="1336">
        <v>0</v>
      </c>
      <c r="Q28" s="1339">
        <f t="shared" si="5"/>
        <v>1875</v>
      </c>
      <c r="R28" s="1339">
        <f t="shared" si="6"/>
        <v>-1500</v>
      </c>
      <c r="S28" s="1339">
        <f t="shared" si="7"/>
        <v>-255</v>
      </c>
      <c r="T28" s="1339">
        <f t="shared" si="8"/>
        <v>-120</v>
      </c>
      <c r="U28" s="1339">
        <f t="shared" si="9"/>
        <v>0</v>
      </c>
      <c r="V28" s="1339">
        <f t="shared" si="10"/>
        <v>0</v>
      </c>
      <c r="W28" s="1339">
        <f t="shared" si="11"/>
        <v>-1875</v>
      </c>
      <c r="X28" s="1336">
        <f t="shared" si="12"/>
        <v>-1500.2550000000001</v>
      </c>
      <c r="Y28" s="1336">
        <f t="shared" si="13"/>
        <v>-187.5</v>
      </c>
      <c r="Z28" s="1336">
        <v>0</v>
      </c>
      <c r="AA28" s="1336">
        <v>0</v>
      </c>
      <c r="AB28" s="1339">
        <f t="shared" si="14"/>
        <v>-187.5</v>
      </c>
      <c r="AC28" s="1339">
        <f t="shared" si="15"/>
        <v>-1687.5</v>
      </c>
    </row>
    <row r="29" spans="1:29">
      <c r="A29" s="1336">
        <f>MASTER!A30</f>
        <v>23</v>
      </c>
      <c r="B29" s="1779">
        <f>MASTER!B30</f>
        <v>0</v>
      </c>
      <c r="C29" s="1338">
        <f>MASTER!C30</f>
        <v>0</v>
      </c>
      <c r="D29" s="1336">
        <f>MASTER!E30</f>
        <v>0</v>
      </c>
      <c r="E29" s="1336" t="s">
        <v>2376</v>
      </c>
      <c r="F29" s="1336">
        <f>MASTER!F30</f>
        <v>0</v>
      </c>
      <c r="G29" s="1339">
        <f t="shared" si="0"/>
        <v>0</v>
      </c>
      <c r="H29" s="1339">
        <f t="shared" si="1"/>
        <v>0</v>
      </c>
      <c r="I29" s="1336">
        <v>0</v>
      </c>
      <c r="J29" s="1336">
        <v>0</v>
      </c>
      <c r="K29" s="1339">
        <f t="shared" si="2"/>
        <v>0</v>
      </c>
      <c r="L29" s="1336">
        <f>'DEFER SALARY ORDER'!F28</f>
        <v>1500</v>
      </c>
      <c r="M29" s="1339">
        <f t="shared" si="3"/>
        <v>255</v>
      </c>
      <c r="N29" s="1339">
        <f t="shared" si="4"/>
        <v>120</v>
      </c>
      <c r="O29" s="1336">
        <v>0</v>
      </c>
      <c r="P29" s="1336">
        <v>0</v>
      </c>
      <c r="Q29" s="1339">
        <f t="shared" si="5"/>
        <v>1875</v>
      </c>
      <c r="R29" s="1339">
        <f t="shared" si="6"/>
        <v>-1500</v>
      </c>
      <c r="S29" s="1339">
        <f t="shared" si="7"/>
        <v>-255</v>
      </c>
      <c r="T29" s="1339">
        <f t="shared" si="8"/>
        <v>-120</v>
      </c>
      <c r="U29" s="1339">
        <f t="shared" si="9"/>
        <v>0</v>
      </c>
      <c r="V29" s="1339">
        <f t="shared" si="10"/>
        <v>0</v>
      </c>
      <c r="W29" s="1339">
        <f t="shared" si="11"/>
        <v>-1875</v>
      </c>
      <c r="X29" s="1336">
        <f t="shared" si="12"/>
        <v>-1500.2550000000001</v>
      </c>
      <c r="Y29" s="1336">
        <f t="shared" si="13"/>
        <v>-187.5</v>
      </c>
      <c r="Z29" s="1336">
        <v>0</v>
      </c>
      <c r="AA29" s="1336">
        <v>0</v>
      </c>
      <c r="AB29" s="1339">
        <f t="shared" si="14"/>
        <v>-187.5</v>
      </c>
      <c r="AC29" s="1339">
        <f t="shared" si="15"/>
        <v>-1687.5</v>
      </c>
    </row>
    <row r="30" spans="1:29">
      <c r="A30" s="1336">
        <f>MASTER!A31</f>
        <v>24</v>
      </c>
      <c r="B30" s="1779">
        <f>MASTER!B31</f>
        <v>0</v>
      </c>
      <c r="C30" s="1338">
        <f>MASTER!C31</f>
        <v>0</v>
      </c>
      <c r="D30" s="1336">
        <f>MASTER!E31</f>
        <v>0</v>
      </c>
      <c r="E30" s="1336" t="s">
        <v>2376</v>
      </c>
      <c r="F30" s="1336">
        <f>MASTER!F31</f>
        <v>0</v>
      </c>
      <c r="G30" s="1339">
        <f t="shared" si="0"/>
        <v>0</v>
      </c>
      <c r="H30" s="1339">
        <f t="shared" si="1"/>
        <v>0</v>
      </c>
      <c r="I30" s="1336">
        <v>0</v>
      </c>
      <c r="J30" s="1336">
        <v>0</v>
      </c>
      <c r="K30" s="1339">
        <f t="shared" si="2"/>
        <v>0</v>
      </c>
      <c r="L30" s="1336">
        <f>'DEFER SALARY ORDER'!F29</f>
        <v>1500</v>
      </c>
      <c r="M30" s="1339">
        <f t="shared" si="3"/>
        <v>255</v>
      </c>
      <c r="N30" s="1339">
        <f t="shared" si="4"/>
        <v>120</v>
      </c>
      <c r="O30" s="1336">
        <v>0</v>
      </c>
      <c r="P30" s="1336">
        <v>0</v>
      </c>
      <c r="Q30" s="1339">
        <f t="shared" si="5"/>
        <v>1875</v>
      </c>
      <c r="R30" s="1339">
        <f t="shared" si="6"/>
        <v>-1500</v>
      </c>
      <c r="S30" s="1339">
        <f t="shared" si="7"/>
        <v>-255</v>
      </c>
      <c r="T30" s="1339">
        <f t="shared" si="8"/>
        <v>-120</v>
      </c>
      <c r="U30" s="1339">
        <f t="shared" si="9"/>
        <v>0</v>
      </c>
      <c r="V30" s="1339">
        <f t="shared" si="10"/>
        <v>0</v>
      </c>
      <c r="W30" s="1339">
        <f t="shared" si="11"/>
        <v>-1875</v>
      </c>
      <c r="X30" s="1336">
        <f t="shared" si="12"/>
        <v>-1500.2550000000001</v>
      </c>
      <c r="Y30" s="1336">
        <f t="shared" si="13"/>
        <v>-187.5</v>
      </c>
      <c r="Z30" s="1336">
        <v>0</v>
      </c>
      <c r="AA30" s="1336">
        <v>0</v>
      </c>
      <c r="AB30" s="1339">
        <f t="shared" si="14"/>
        <v>-187.5</v>
      </c>
      <c r="AC30" s="1339">
        <f t="shared" si="15"/>
        <v>-1687.5</v>
      </c>
    </row>
    <row r="31" spans="1:29">
      <c r="A31" s="1336">
        <f>MASTER!A32</f>
        <v>25</v>
      </c>
      <c r="B31" s="1779">
        <f>MASTER!B32</f>
        <v>0</v>
      </c>
      <c r="C31" s="1338">
        <f>MASTER!C32</f>
        <v>0</v>
      </c>
      <c r="D31" s="1336">
        <f>MASTER!E32</f>
        <v>0</v>
      </c>
      <c r="E31" s="1336" t="s">
        <v>2376</v>
      </c>
      <c r="F31" s="1336">
        <f>MASTER!F32</f>
        <v>0</v>
      </c>
      <c r="G31" s="1339">
        <f t="shared" si="0"/>
        <v>0</v>
      </c>
      <c r="H31" s="1339">
        <f t="shared" si="1"/>
        <v>0</v>
      </c>
      <c r="I31" s="1336">
        <v>0</v>
      </c>
      <c r="J31" s="1336">
        <v>0</v>
      </c>
      <c r="K31" s="1339">
        <f t="shared" si="2"/>
        <v>0</v>
      </c>
      <c r="L31" s="1336">
        <f>'DEFER SALARY ORDER'!F30</f>
        <v>1500</v>
      </c>
      <c r="M31" s="1339">
        <f t="shared" si="3"/>
        <v>255</v>
      </c>
      <c r="N31" s="1339">
        <f t="shared" si="4"/>
        <v>120</v>
      </c>
      <c r="O31" s="1336">
        <v>0</v>
      </c>
      <c r="P31" s="1336">
        <v>0</v>
      </c>
      <c r="Q31" s="1339">
        <f t="shared" si="5"/>
        <v>1875</v>
      </c>
      <c r="R31" s="1339">
        <f t="shared" si="6"/>
        <v>-1500</v>
      </c>
      <c r="S31" s="1339">
        <f t="shared" si="7"/>
        <v>-255</v>
      </c>
      <c r="T31" s="1339">
        <f t="shared" si="8"/>
        <v>-120</v>
      </c>
      <c r="U31" s="1339">
        <f t="shared" si="9"/>
        <v>0</v>
      </c>
      <c r="V31" s="1339">
        <f t="shared" si="10"/>
        <v>0</v>
      </c>
      <c r="W31" s="1339">
        <f t="shared" si="11"/>
        <v>-1875</v>
      </c>
      <c r="X31" s="1336">
        <f t="shared" si="12"/>
        <v>-1500.2550000000001</v>
      </c>
      <c r="Y31" s="1336">
        <f t="shared" si="13"/>
        <v>-187.5</v>
      </c>
      <c r="Z31" s="1336">
        <v>0</v>
      </c>
      <c r="AA31" s="1336">
        <v>0</v>
      </c>
      <c r="AB31" s="1339">
        <f t="shared" si="14"/>
        <v>-187.5</v>
      </c>
      <c r="AC31" s="1339">
        <f t="shared" si="15"/>
        <v>-1687.5</v>
      </c>
    </row>
    <row r="32" spans="1:29">
      <c r="A32" s="1336">
        <f>MASTER!A33</f>
        <v>26</v>
      </c>
      <c r="B32" s="1779">
        <f>MASTER!B33</f>
        <v>0</v>
      </c>
      <c r="C32" s="1338">
        <f>MASTER!C33</f>
        <v>0</v>
      </c>
      <c r="D32" s="1336">
        <f>MASTER!E33</f>
        <v>0</v>
      </c>
      <c r="E32" s="1336" t="s">
        <v>2376</v>
      </c>
      <c r="F32" s="1336">
        <f>MASTER!F33</f>
        <v>0</v>
      </c>
      <c r="G32" s="1339">
        <f t="shared" si="0"/>
        <v>0</v>
      </c>
      <c r="H32" s="1339">
        <f t="shared" si="1"/>
        <v>0</v>
      </c>
      <c r="I32" s="1336">
        <v>0</v>
      </c>
      <c r="J32" s="1336">
        <v>0</v>
      </c>
      <c r="K32" s="1339">
        <f t="shared" si="2"/>
        <v>0</v>
      </c>
      <c r="L32" s="1336">
        <f>'DEFER SALARY ORDER'!F31</f>
        <v>1500</v>
      </c>
      <c r="M32" s="1339">
        <f t="shared" si="3"/>
        <v>255</v>
      </c>
      <c r="N32" s="1339">
        <f t="shared" si="4"/>
        <v>120</v>
      </c>
      <c r="O32" s="1336">
        <v>0</v>
      </c>
      <c r="P32" s="1336">
        <v>0</v>
      </c>
      <c r="Q32" s="1339">
        <f t="shared" si="5"/>
        <v>1875</v>
      </c>
      <c r="R32" s="1339">
        <f t="shared" si="6"/>
        <v>-1500</v>
      </c>
      <c r="S32" s="1339">
        <f t="shared" si="7"/>
        <v>-255</v>
      </c>
      <c r="T32" s="1339">
        <f t="shared" si="8"/>
        <v>-120</v>
      </c>
      <c r="U32" s="1339">
        <f t="shared" si="9"/>
        <v>0</v>
      </c>
      <c r="V32" s="1339">
        <f t="shared" si="10"/>
        <v>0</v>
      </c>
      <c r="W32" s="1339">
        <f t="shared" si="11"/>
        <v>-1875</v>
      </c>
      <c r="X32" s="1336">
        <f t="shared" si="12"/>
        <v>-1500.2550000000001</v>
      </c>
      <c r="Y32" s="1336">
        <f t="shared" si="13"/>
        <v>-187.5</v>
      </c>
      <c r="Z32" s="1336">
        <v>0</v>
      </c>
      <c r="AA32" s="1336">
        <v>0</v>
      </c>
      <c r="AB32" s="1339">
        <f t="shared" si="14"/>
        <v>-187.5</v>
      </c>
      <c r="AC32" s="1339">
        <f t="shared" si="15"/>
        <v>-1687.5</v>
      </c>
    </row>
    <row r="33" spans="1:29">
      <c r="A33" s="1336">
        <f>MASTER!A34</f>
        <v>27</v>
      </c>
      <c r="B33" s="1779">
        <f>MASTER!B34</f>
        <v>0</v>
      </c>
      <c r="C33" s="1338">
        <f>MASTER!C34</f>
        <v>0</v>
      </c>
      <c r="D33" s="1336">
        <f>MASTER!E34</f>
        <v>0</v>
      </c>
      <c r="E33" s="1336" t="s">
        <v>2376</v>
      </c>
      <c r="F33" s="1336">
        <f>MASTER!F34</f>
        <v>0</v>
      </c>
      <c r="G33" s="1339">
        <f t="shared" si="0"/>
        <v>0</v>
      </c>
      <c r="H33" s="1339">
        <f t="shared" si="1"/>
        <v>0</v>
      </c>
      <c r="I33" s="1336">
        <v>0</v>
      </c>
      <c r="J33" s="1336">
        <v>0</v>
      </c>
      <c r="K33" s="1339">
        <f t="shared" si="2"/>
        <v>0</v>
      </c>
      <c r="L33" s="1336">
        <f>'DEFER SALARY ORDER'!F32</f>
        <v>1500</v>
      </c>
      <c r="M33" s="1339">
        <f t="shared" si="3"/>
        <v>255</v>
      </c>
      <c r="N33" s="1339">
        <f t="shared" si="4"/>
        <v>120</v>
      </c>
      <c r="O33" s="1336">
        <v>0</v>
      </c>
      <c r="P33" s="1336">
        <v>0</v>
      </c>
      <c r="Q33" s="1339">
        <f t="shared" si="5"/>
        <v>1875</v>
      </c>
      <c r="R33" s="1339">
        <f t="shared" si="6"/>
        <v>-1500</v>
      </c>
      <c r="S33" s="1339">
        <f t="shared" si="7"/>
        <v>-255</v>
      </c>
      <c r="T33" s="1339">
        <f t="shared" si="8"/>
        <v>-120</v>
      </c>
      <c r="U33" s="1339">
        <f t="shared" si="9"/>
        <v>0</v>
      </c>
      <c r="V33" s="1339">
        <f t="shared" si="10"/>
        <v>0</v>
      </c>
      <c r="W33" s="1339">
        <f t="shared" si="11"/>
        <v>-1875</v>
      </c>
      <c r="X33" s="1336">
        <f t="shared" si="12"/>
        <v>-1500.2550000000001</v>
      </c>
      <c r="Y33" s="1336">
        <f t="shared" si="13"/>
        <v>-187.5</v>
      </c>
      <c r="Z33" s="1336">
        <v>0</v>
      </c>
      <c r="AA33" s="1336">
        <v>0</v>
      </c>
      <c r="AB33" s="1339">
        <f t="shared" si="14"/>
        <v>-187.5</v>
      </c>
      <c r="AC33" s="1339">
        <f t="shared" si="15"/>
        <v>-1687.5</v>
      </c>
    </row>
    <row r="34" spans="1:29">
      <c r="A34" s="1336">
        <f>MASTER!A35</f>
        <v>28</v>
      </c>
      <c r="B34" s="1779">
        <f>MASTER!B35</f>
        <v>0</v>
      </c>
      <c r="C34" s="1338">
        <f>MASTER!C35</f>
        <v>0</v>
      </c>
      <c r="D34" s="1336">
        <f>MASTER!E35</f>
        <v>0</v>
      </c>
      <c r="E34" s="1336" t="s">
        <v>2376</v>
      </c>
      <c r="F34" s="1336">
        <f>MASTER!F35</f>
        <v>0</v>
      </c>
      <c r="G34" s="1339">
        <f t="shared" si="0"/>
        <v>0</v>
      </c>
      <c r="H34" s="1339">
        <f t="shared" si="1"/>
        <v>0</v>
      </c>
      <c r="I34" s="1336">
        <v>0</v>
      </c>
      <c r="J34" s="1336">
        <v>0</v>
      </c>
      <c r="K34" s="1339">
        <f t="shared" si="2"/>
        <v>0</v>
      </c>
      <c r="L34" s="1336">
        <f>'DEFER SALARY ORDER'!F33</f>
        <v>1500</v>
      </c>
      <c r="M34" s="1339">
        <f t="shared" si="3"/>
        <v>255</v>
      </c>
      <c r="N34" s="1339">
        <f t="shared" si="4"/>
        <v>120</v>
      </c>
      <c r="O34" s="1336">
        <v>0</v>
      </c>
      <c r="P34" s="1336">
        <v>0</v>
      </c>
      <c r="Q34" s="1339">
        <f t="shared" si="5"/>
        <v>1875</v>
      </c>
      <c r="R34" s="1339">
        <f t="shared" si="6"/>
        <v>-1500</v>
      </c>
      <c r="S34" s="1339">
        <f t="shared" si="7"/>
        <v>-255</v>
      </c>
      <c r="T34" s="1339">
        <f t="shared" si="8"/>
        <v>-120</v>
      </c>
      <c r="U34" s="1339">
        <f t="shared" si="9"/>
        <v>0</v>
      </c>
      <c r="V34" s="1339">
        <f t="shared" si="10"/>
        <v>0</v>
      </c>
      <c r="W34" s="1339">
        <f t="shared" si="11"/>
        <v>-1875</v>
      </c>
      <c r="X34" s="1336">
        <f t="shared" si="12"/>
        <v>-1500.2550000000001</v>
      </c>
      <c r="Y34" s="1336">
        <f t="shared" si="13"/>
        <v>-187.5</v>
      </c>
      <c r="Z34" s="1336">
        <v>0</v>
      </c>
      <c r="AA34" s="1336">
        <v>0</v>
      </c>
      <c r="AB34" s="1339">
        <f t="shared" si="14"/>
        <v>-187.5</v>
      </c>
      <c r="AC34" s="1339">
        <f t="shared" si="15"/>
        <v>-1687.5</v>
      </c>
    </row>
    <row r="35" spans="1:29">
      <c r="A35" s="1336">
        <f>MASTER!A36</f>
        <v>29</v>
      </c>
      <c r="B35" s="1779">
        <f>MASTER!B36</f>
        <v>0</v>
      </c>
      <c r="C35" s="1338">
        <f>MASTER!C36</f>
        <v>0</v>
      </c>
      <c r="D35" s="1336">
        <f>MASTER!E36</f>
        <v>0</v>
      </c>
      <c r="E35" s="1336" t="s">
        <v>2376</v>
      </c>
      <c r="F35" s="1336">
        <f>MASTER!F36</f>
        <v>0</v>
      </c>
      <c r="G35" s="1339">
        <f t="shared" si="0"/>
        <v>0</v>
      </c>
      <c r="H35" s="1339">
        <f t="shared" si="1"/>
        <v>0</v>
      </c>
      <c r="I35" s="1336">
        <v>0</v>
      </c>
      <c r="J35" s="1336">
        <v>0</v>
      </c>
      <c r="K35" s="1339">
        <f t="shared" si="2"/>
        <v>0</v>
      </c>
      <c r="L35" s="1336">
        <f>'DEFER SALARY ORDER'!F34</f>
        <v>1500</v>
      </c>
      <c r="M35" s="1339">
        <f t="shared" si="3"/>
        <v>255</v>
      </c>
      <c r="N35" s="1339">
        <f t="shared" si="4"/>
        <v>120</v>
      </c>
      <c r="O35" s="1336">
        <v>0</v>
      </c>
      <c r="P35" s="1336">
        <v>0</v>
      </c>
      <c r="Q35" s="1339">
        <f t="shared" si="5"/>
        <v>1875</v>
      </c>
      <c r="R35" s="1339">
        <f t="shared" si="6"/>
        <v>-1500</v>
      </c>
      <c r="S35" s="1339">
        <f t="shared" si="7"/>
        <v>-255</v>
      </c>
      <c r="T35" s="1339">
        <f t="shared" si="8"/>
        <v>-120</v>
      </c>
      <c r="U35" s="1339">
        <f t="shared" si="9"/>
        <v>0</v>
      </c>
      <c r="V35" s="1339">
        <f t="shared" si="10"/>
        <v>0</v>
      </c>
      <c r="W35" s="1339">
        <f t="shared" si="11"/>
        <v>-1875</v>
      </c>
      <c r="X35" s="1336">
        <f t="shared" si="12"/>
        <v>-1500.2550000000001</v>
      </c>
      <c r="Y35" s="1336">
        <f t="shared" si="13"/>
        <v>-187.5</v>
      </c>
      <c r="Z35" s="1336">
        <v>0</v>
      </c>
      <c r="AA35" s="1336">
        <v>0</v>
      </c>
      <c r="AB35" s="1339">
        <f t="shared" si="14"/>
        <v>-187.5</v>
      </c>
      <c r="AC35" s="1339">
        <f t="shared" si="15"/>
        <v>-1687.5</v>
      </c>
    </row>
    <row r="36" spans="1:29">
      <c r="A36" s="1336">
        <f>MASTER!A37</f>
        <v>30</v>
      </c>
      <c r="B36" s="1779">
        <f>MASTER!B37</f>
        <v>0</v>
      </c>
      <c r="C36" s="1338">
        <f>MASTER!C37</f>
        <v>0</v>
      </c>
      <c r="D36" s="1336">
        <f>MASTER!E37</f>
        <v>0</v>
      </c>
      <c r="E36" s="1336" t="s">
        <v>2376</v>
      </c>
      <c r="F36" s="1336">
        <f>MASTER!F37</f>
        <v>0</v>
      </c>
      <c r="G36" s="1339">
        <f t="shared" si="0"/>
        <v>0</v>
      </c>
      <c r="H36" s="1339">
        <f t="shared" si="1"/>
        <v>0</v>
      </c>
      <c r="I36" s="1336">
        <v>0</v>
      </c>
      <c r="J36" s="1336">
        <v>0</v>
      </c>
      <c r="K36" s="1339">
        <f t="shared" si="2"/>
        <v>0</v>
      </c>
      <c r="L36" s="1336">
        <f>'DEFER SALARY ORDER'!F35</f>
        <v>1500</v>
      </c>
      <c r="M36" s="1339">
        <f t="shared" si="3"/>
        <v>255</v>
      </c>
      <c r="N36" s="1339">
        <f t="shared" si="4"/>
        <v>120</v>
      </c>
      <c r="O36" s="1336">
        <v>0</v>
      </c>
      <c r="P36" s="1336">
        <v>0</v>
      </c>
      <c r="Q36" s="1339">
        <f t="shared" si="5"/>
        <v>1875</v>
      </c>
      <c r="R36" s="1339">
        <f t="shared" si="6"/>
        <v>-1500</v>
      </c>
      <c r="S36" s="1339">
        <f t="shared" si="7"/>
        <v>-255</v>
      </c>
      <c r="T36" s="1339">
        <f t="shared" si="8"/>
        <v>-120</v>
      </c>
      <c r="U36" s="1339">
        <f t="shared" si="9"/>
        <v>0</v>
      </c>
      <c r="V36" s="1339">
        <f t="shared" si="10"/>
        <v>0</v>
      </c>
      <c r="W36" s="1339">
        <f t="shared" si="11"/>
        <v>-1875</v>
      </c>
      <c r="X36" s="1336">
        <f t="shared" si="12"/>
        <v>-1500.2550000000001</v>
      </c>
      <c r="Y36" s="1336">
        <f t="shared" si="13"/>
        <v>-187.5</v>
      </c>
      <c r="Z36" s="1336">
        <v>0</v>
      </c>
      <c r="AA36" s="1336">
        <v>0</v>
      </c>
      <c r="AB36" s="1339">
        <f t="shared" si="14"/>
        <v>-187.5</v>
      </c>
      <c r="AC36" s="1339">
        <f t="shared" si="15"/>
        <v>-1687.5</v>
      </c>
    </row>
    <row r="37" spans="1:29">
      <c r="A37" s="1336">
        <f>MASTER!A38</f>
        <v>31</v>
      </c>
      <c r="B37" s="1779">
        <f>MASTER!B38</f>
        <v>0</v>
      </c>
      <c r="C37" s="1338">
        <f>MASTER!C38</f>
        <v>0</v>
      </c>
      <c r="D37" s="1336">
        <f>MASTER!E38</f>
        <v>0</v>
      </c>
      <c r="E37" s="1336" t="s">
        <v>2376</v>
      </c>
      <c r="F37" s="1336">
        <f>MASTER!F38</f>
        <v>0</v>
      </c>
      <c r="G37" s="1339">
        <f t="shared" si="0"/>
        <v>0</v>
      </c>
      <c r="H37" s="1339">
        <f t="shared" si="1"/>
        <v>0</v>
      </c>
      <c r="I37" s="1336">
        <v>0</v>
      </c>
      <c r="J37" s="1336">
        <v>0</v>
      </c>
      <c r="K37" s="1339">
        <f t="shared" si="2"/>
        <v>0</v>
      </c>
      <c r="L37" s="1336">
        <f>'DEFER SALARY ORDER'!F36</f>
        <v>1500</v>
      </c>
      <c r="M37" s="1339">
        <f t="shared" si="3"/>
        <v>255</v>
      </c>
      <c r="N37" s="1339">
        <f t="shared" si="4"/>
        <v>120</v>
      </c>
      <c r="O37" s="1336">
        <v>0</v>
      </c>
      <c r="P37" s="1336">
        <v>0</v>
      </c>
      <c r="Q37" s="1339">
        <f t="shared" si="5"/>
        <v>1875</v>
      </c>
      <c r="R37" s="1339">
        <f t="shared" si="6"/>
        <v>-1500</v>
      </c>
      <c r="S37" s="1339">
        <f t="shared" si="7"/>
        <v>-255</v>
      </c>
      <c r="T37" s="1339">
        <f t="shared" si="8"/>
        <v>-120</v>
      </c>
      <c r="U37" s="1339">
        <f t="shared" si="9"/>
        <v>0</v>
      </c>
      <c r="V37" s="1339">
        <f t="shared" si="10"/>
        <v>0</v>
      </c>
      <c r="W37" s="1339">
        <f t="shared" si="11"/>
        <v>-1875</v>
      </c>
      <c r="X37" s="1336">
        <f t="shared" si="12"/>
        <v>-1500.2550000000001</v>
      </c>
      <c r="Y37" s="1336">
        <f t="shared" si="13"/>
        <v>-187.5</v>
      </c>
      <c r="Z37" s="1336">
        <v>0</v>
      </c>
      <c r="AA37" s="1336">
        <v>0</v>
      </c>
      <c r="AB37" s="1339">
        <f t="shared" si="14"/>
        <v>-187.5</v>
      </c>
      <c r="AC37" s="1339">
        <f t="shared" si="15"/>
        <v>-1687.5</v>
      </c>
    </row>
    <row r="38" spans="1:29">
      <c r="A38" s="1336">
        <f>MASTER!A39</f>
        <v>32</v>
      </c>
      <c r="B38" s="1779">
        <f>MASTER!B39</f>
        <v>0</v>
      </c>
      <c r="C38" s="1338">
        <f>MASTER!C39</f>
        <v>0</v>
      </c>
      <c r="D38" s="1336">
        <f>MASTER!E39</f>
        <v>0</v>
      </c>
      <c r="E38" s="1336" t="s">
        <v>2376</v>
      </c>
      <c r="F38" s="1336">
        <f>MASTER!F39</f>
        <v>0</v>
      </c>
      <c r="G38" s="1339">
        <f t="shared" si="0"/>
        <v>0</v>
      </c>
      <c r="H38" s="1339">
        <f t="shared" si="1"/>
        <v>0</v>
      </c>
      <c r="I38" s="1336">
        <v>0</v>
      </c>
      <c r="J38" s="1336">
        <v>0</v>
      </c>
      <c r="K38" s="1339">
        <f t="shared" si="2"/>
        <v>0</v>
      </c>
      <c r="L38" s="1336">
        <f>'DEFER SALARY ORDER'!F37</f>
        <v>1500</v>
      </c>
      <c r="M38" s="1339">
        <f t="shared" si="3"/>
        <v>255</v>
      </c>
      <c r="N38" s="1339">
        <f t="shared" si="4"/>
        <v>120</v>
      </c>
      <c r="O38" s="1336">
        <v>0</v>
      </c>
      <c r="P38" s="1336">
        <v>0</v>
      </c>
      <c r="Q38" s="1339">
        <f t="shared" si="5"/>
        <v>1875</v>
      </c>
      <c r="R38" s="1339">
        <f t="shared" si="6"/>
        <v>-1500</v>
      </c>
      <c r="S38" s="1339">
        <f t="shared" si="7"/>
        <v>-255</v>
      </c>
      <c r="T38" s="1339">
        <f t="shared" si="8"/>
        <v>-120</v>
      </c>
      <c r="U38" s="1339">
        <f t="shared" si="9"/>
        <v>0</v>
      </c>
      <c r="V38" s="1339">
        <f t="shared" si="10"/>
        <v>0</v>
      </c>
      <c r="W38" s="1339">
        <f t="shared" si="11"/>
        <v>-1875</v>
      </c>
      <c r="X38" s="1336">
        <f t="shared" si="12"/>
        <v>-1500.2550000000001</v>
      </c>
      <c r="Y38" s="1336">
        <f t="shared" si="13"/>
        <v>-187.5</v>
      </c>
      <c r="Z38" s="1336">
        <v>0</v>
      </c>
      <c r="AA38" s="1336">
        <v>0</v>
      </c>
      <c r="AB38" s="1339">
        <f t="shared" si="14"/>
        <v>-187.5</v>
      </c>
      <c r="AC38" s="1339">
        <f t="shared" si="15"/>
        <v>-1687.5</v>
      </c>
    </row>
    <row r="39" spans="1:29">
      <c r="A39" s="1336">
        <f>MASTER!A40</f>
        <v>33</v>
      </c>
      <c r="B39" s="1779">
        <f>MASTER!B40</f>
        <v>0</v>
      </c>
      <c r="C39" s="1338">
        <f>MASTER!C40</f>
        <v>0</v>
      </c>
      <c r="D39" s="1336">
        <f>MASTER!E40</f>
        <v>0</v>
      </c>
      <c r="E39" s="1336" t="s">
        <v>2376</v>
      </c>
      <c r="F39" s="1336">
        <f>MASTER!F40</f>
        <v>0</v>
      </c>
      <c r="G39" s="1339">
        <f t="shared" si="0"/>
        <v>0</v>
      </c>
      <c r="H39" s="1339">
        <f t="shared" si="1"/>
        <v>0</v>
      </c>
      <c r="I39" s="1336">
        <v>0</v>
      </c>
      <c r="J39" s="1336">
        <v>0</v>
      </c>
      <c r="K39" s="1339">
        <f t="shared" si="2"/>
        <v>0</v>
      </c>
      <c r="L39" s="1336">
        <f>'DEFER SALARY ORDER'!F38</f>
        <v>1500</v>
      </c>
      <c r="M39" s="1339">
        <f t="shared" si="3"/>
        <v>255</v>
      </c>
      <c r="N39" s="1339">
        <f t="shared" si="4"/>
        <v>120</v>
      </c>
      <c r="O39" s="1336">
        <v>0</v>
      </c>
      <c r="P39" s="1336">
        <v>0</v>
      </c>
      <c r="Q39" s="1339">
        <f t="shared" si="5"/>
        <v>1875</v>
      </c>
      <c r="R39" s="1339">
        <f t="shared" si="6"/>
        <v>-1500</v>
      </c>
      <c r="S39" s="1339">
        <f t="shared" si="7"/>
        <v>-255</v>
      </c>
      <c r="T39" s="1339">
        <f t="shared" si="8"/>
        <v>-120</v>
      </c>
      <c r="U39" s="1339">
        <f t="shared" si="9"/>
        <v>0</v>
      </c>
      <c r="V39" s="1339">
        <f t="shared" si="10"/>
        <v>0</v>
      </c>
      <c r="W39" s="1339">
        <f t="shared" si="11"/>
        <v>-1875</v>
      </c>
      <c r="X39" s="1336">
        <f t="shared" si="12"/>
        <v>-1500.2550000000001</v>
      </c>
      <c r="Y39" s="1336">
        <f t="shared" si="13"/>
        <v>-187.5</v>
      </c>
      <c r="Z39" s="1336">
        <v>0</v>
      </c>
      <c r="AA39" s="1336">
        <v>0</v>
      </c>
      <c r="AB39" s="1339">
        <f t="shared" si="14"/>
        <v>-187.5</v>
      </c>
      <c r="AC39" s="1339">
        <f t="shared" si="15"/>
        <v>-1687.5</v>
      </c>
    </row>
    <row r="40" spans="1:29">
      <c r="A40" s="1336">
        <f>MASTER!A41</f>
        <v>34</v>
      </c>
      <c r="B40" s="1779">
        <f>MASTER!B41</f>
        <v>0</v>
      </c>
      <c r="C40" s="1338">
        <f>MASTER!C41</f>
        <v>0</v>
      </c>
      <c r="D40" s="1336">
        <f>MASTER!E41</f>
        <v>0</v>
      </c>
      <c r="E40" s="1336" t="s">
        <v>2376</v>
      </c>
      <c r="F40" s="1336">
        <f>MASTER!F41</f>
        <v>0</v>
      </c>
      <c r="G40" s="1339">
        <f t="shared" si="0"/>
        <v>0</v>
      </c>
      <c r="H40" s="1339">
        <f t="shared" si="1"/>
        <v>0</v>
      </c>
      <c r="I40" s="1336">
        <v>0</v>
      </c>
      <c r="J40" s="1336">
        <v>0</v>
      </c>
      <c r="K40" s="1339">
        <f t="shared" si="2"/>
        <v>0</v>
      </c>
      <c r="L40" s="1336">
        <f>'DEFER SALARY ORDER'!F39</f>
        <v>1500</v>
      </c>
      <c r="M40" s="1339">
        <f t="shared" si="3"/>
        <v>255</v>
      </c>
      <c r="N40" s="1339">
        <f t="shared" si="4"/>
        <v>120</v>
      </c>
      <c r="O40" s="1336">
        <v>0</v>
      </c>
      <c r="P40" s="1336">
        <v>0</v>
      </c>
      <c r="Q40" s="1339">
        <f t="shared" si="5"/>
        <v>1875</v>
      </c>
      <c r="R40" s="1339">
        <f t="shared" si="6"/>
        <v>-1500</v>
      </c>
      <c r="S40" s="1339">
        <f t="shared" si="7"/>
        <v>-255</v>
      </c>
      <c r="T40" s="1339">
        <f t="shared" si="8"/>
        <v>-120</v>
      </c>
      <c r="U40" s="1339">
        <f t="shared" si="9"/>
        <v>0</v>
      </c>
      <c r="V40" s="1339">
        <f t="shared" si="10"/>
        <v>0</v>
      </c>
      <c r="W40" s="1339">
        <f t="shared" si="11"/>
        <v>-1875</v>
      </c>
      <c r="X40" s="1336">
        <f t="shared" si="12"/>
        <v>-1500.2550000000001</v>
      </c>
      <c r="Y40" s="1336">
        <f t="shared" si="13"/>
        <v>-187.5</v>
      </c>
      <c r="Z40" s="1336">
        <v>0</v>
      </c>
      <c r="AA40" s="1336">
        <v>0</v>
      </c>
      <c r="AB40" s="1339">
        <f t="shared" si="14"/>
        <v>-187.5</v>
      </c>
      <c r="AC40" s="1339">
        <f t="shared" si="15"/>
        <v>-1687.5</v>
      </c>
    </row>
    <row r="41" spans="1:29">
      <c r="A41" s="1336">
        <f>MASTER!A42</f>
        <v>35</v>
      </c>
      <c r="B41" s="1779">
        <f>MASTER!B42</f>
        <v>0</v>
      </c>
      <c r="C41" s="1338">
        <f>MASTER!C42</f>
        <v>0</v>
      </c>
      <c r="D41" s="1336">
        <f>MASTER!E42</f>
        <v>0</v>
      </c>
      <c r="E41" s="1336" t="s">
        <v>2376</v>
      </c>
      <c r="F41" s="1336">
        <f>MASTER!F42</f>
        <v>0</v>
      </c>
      <c r="G41" s="1339">
        <f t="shared" si="0"/>
        <v>0</v>
      </c>
      <c r="H41" s="1339">
        <f t="shared" si="1"/>
        <v>0</v>
      </c>
      <c r="I41" s="1336">
        <v>0</v>
      </c>
      <c r="J41" s="1336">
        <v>0</v>
      </c>
      <c r="K41" s="1339">
        <f t="shared" si="2"/>
        <v>0</v>
      </c>
      <c r="L41" s="1336">
        <f>'DEFER SALARY ORDER'!F40</f>
        <v>1500</v>
      </c>
      <c r="M41" s="1339">
        <f t="shared" si="3"/>
        <v>255</v>
      </c>
      <c r="N41" s="1339">
        <f t="shared" si="4"/>
        <v>120</v>
      </c>
      <c r="O41" s="1336">
        <v>0</v>
      </c>
      <c r="P41" s="1336">
        <v>0</v>
      </c>
      <c r="Q41" s="1339">
        <f t="shared" si="5"/>
        <v>1875</v>
      </c>
      <c r="R41" s="1339">
        <f t="shared" si="6"/>
        <v>-1500</v>
      </c>
      <c r="S41" s="1339">
        <f t="shared" si="7"/>
        <v>-255</v>
      </c>
      <c r="T41" s="1339">
        <f t="shared" si="8"/>
        <v>-120</v>
      </c>
      <c r="U41" s="1339">
        <f t="shared" si="9"/>
        <v>0</v>
      </c>
      <c r="V41" s="1339">
        <f t="shared" si="10"/>
        <v>0</v>
      </c>
      <c r="W41" s="1339">
        <f t="shared" si="11"/>
        <v>-1875</v>
      </c>
      <c r="X41" s="1336">
        <f t="shared" si="12"/>
        <v>-1500.2550000000001</v>
      </c>
      <c r="Y41" s="1336">
        <f t="shared" si="13"/>
        <v>-187.5</v>
      </c>
      <c r="Z41" s="1336">
        <v>0</v>
      </c>
      <c r="AA41" s="1336">
        <v>0</v>
      </c>
      <c r="AB41" s="1339">
        <f t="shared" si="14"/>
        <v>-187.5</v>
      </c>
      <c r="AC41" s="1339">
        <f t="shared" si="15"/>
        <v>-1687.5</v>
      </c>
    </row>
  </sheetData>
  <sheetProtection sheet="1" formatCells="0" formatColumns="0" formatRows="0" insertColumns="0" insertRows="0" insertHyperlinks="0" deleteColumns="0" deleteRows="0" selectLockedCells="1" sort="0" autoFilter="0" pivotTables="0"/>
  <mergeCells count="13">
    <mergeCell ref="A1:AC1"/>
    <mergeCell ref="A2:AC2"/>
    <mergeCell ref="A3:AC3"/>
    <mergeCell ref="A4:A5"/>
    <mergeCell ref="B4:B5"/>
    <mergeCell ref="C4:C5"/>
    <mergeCell ref="D4:D5"/>
    <mergeCell ref="E4:E5"/>
    <mergeCell ref="F4:K4"/>
    <mergeCell ref="L4:Q4"/>
    <mergeCell ref="R4:W4"/>
    <mergeCell ref="X4:AB4"/>
    <mergeCell ref="AC4:AC5"/>
  </mergeCells>
  <pageMargins left="0.2" right="0.2" top="0.4" bottom="0.34" header="0.3" footer="0.3"/>
  <pageSetup paperSize="9" orientation="landscape" horizontalDpi="300" verticalDpi="300" r:id="rId1"/>
  <drawing r:id="rId2"/>
</worksheet>
</file>

<file path=xl/worksheets/sheet161.xml><?xml version="1.0" encoding="utf-8"?>
<worksheet xmlns="http://schemas.openxmlformats.org/spreadsheetml/2006/main" xmlns:r="http://schemas.openxmlformats.org/officeDocument/2006/relationships">
  <sheetPr>
    <tabColor rgb="FF00B050"/>
  </sheetPr>
  <dimension ref="A1:H91"/>
  <sheetViews>
    <sheetView workbookViewId="0">
      <selection activeCell="A50" sqref="A50"/>
    </sheetView>
  </sheetViews>
  <sheetFormatPr defaultRowHeight="12.75"/>
  <cols>
    <col min="1" max="1" width="6.7109375" customWidth="1"/>
    <col min="2" max="2" width="22.28515625" customWidth="1"/>
    <col min="3" max="3" width="19.140625" customWidth="1"/>
    <col min="4" max="4" width="12.28515625" customWidth="1"/>
    <col min="5" max="5" width="12.28515625" style="139" customWidth="1"/>
    <col min="7" max="7" width="12.140625" customWidth="1"/>
  </cols>
  <sheetData>
    <row r="1" spans="1:8" ht="15.75">
      <c r="A1" s="3879" t="str">
        <f>MASTER!C1</f>
        <v>ftyk f'k{kk vf/kdkjh</v>
      </c>
      <c r="B1" s="3879"/>
      <c r="C1" s="3879"/>
      <c r="D1" s="3879"/>
      <c r="E1" s="3879"/>
      <c r="F1" s="3879"/>
      <c r="G1" s="3879"/>
    </row>
    <row r="2" spans="1:8">
      <c r="A2" s="3881" t="s">
        <v>3329</v>
      </c>
      <c r="B2" s="3881"/>
      <c r="C2" s="3881"/>
      <c r="D2" s="3881"/>
      <c r="E2" s="3881"/>
      <c r="F2" s="3881"/>
      <c r="G2" s="3881"/>
    </row>
    <row r="3" spans="1:8" ht="11.25" customHeight="1">
      <c r="A3" s="3880" t="s">
        <v>3328</v>
      </c>
      <c r="B3" s="3880"/>
      <c r="C3" s="3880"/>
      <c r="D3" s="3880"/>
      <c r="E3" s="3880"/>
      <c r="F3" s="3880"/>
      <c r="G3" s="3880"/>
    </row>
    <row r="4" spans="1:8" ht="75.75" customHeight="1">
      <c r="A4" s="3877" t="s">
        <v>3223</v>
      </c>
      <c r="B4" s="3878"/>
      <c r="C4" s="3878"/>
      <c r="D4" s="3878"/>
      <c r="E4" s="3878"/>
      <c r="F4" s="3878"/>
      <c r="G4" s="3878"/>
      <c r="H4" s="1327"/>
    </row>
    <row r="5" spans="1:8" ht="38.25">
      <c r="A5" s="1306" t="s">
        <v>3224</v>
      </c>
      <c r="B5" s="1307" t="s">
        <v>3225</v>
      </c>
      <c r="C5" s="1307" t="s">
        <v>3226</v>
      </c>
      <c r="D5" s="1332" t="s">
        <v>3227</v>
      </c>
      <c r="E5" s="1324" t="s">
        <v>2872</v>
      </c>
      <c r="F5" s="1325" t="s">
        <v>3228</v>
      </c>
      <c r="G5" s="1325" t="s">
        <v>3229</v>
      </c>
    </row>
    <row r="6" spans="1:8">
      <c r="A6" s="1312">
        <f>MASTER!A8</f>
        <v>1</v>
      </c>
      <c r="B6" s="2045" t="str">
        <f>MASTER!B8</f>
        <v>Jh Hkxorh yky luk&lt;;</v>
      </c>
      <c r="C6" s="1313" t="str">
        <f>MASTER!C8</f>
        <v>अतिरिक्त प्रशासनिक अधिकारी</v>
      </c>
      <c r="D6" s="1308" t="s">
        <v>3230</v>
      </c>
      <c r="E6" s="1326">
        <f>MASTER!F8</f>
        <v>60700</v>
      </c>
      <c r="F6" s="1328">
        <v>1500</v>
      </c>
      <c r="G6" s="1329">
        <f>Table1[[#This Row],[मूल वेतन]]-Table1[[#This Row],[मार्च 2020 में मिला वेतन]]</f>
        <v>59200</v>
      </c>
    </row>
    <row r="7" spans="1:8">
      <c r="A7" s="1312">
        <f>MASTER!A9</f>
        <v>0</v>
      </c>
      <c r="B7" s="2045">
        <f>MASTER!B9</f>
        <v>0</v>
      </c>
      <c r="C7" s="1313">
        <f>MASTER!C9</f>
        <v>0</v>
      </c>
      <c r="D7" s="1309" t="s">
        <v>3230</v>
      </c>
      <c r="E7" s="1326">
        <f>MASTER!F9</f>
        <v>0</v>
      </c>
      <c r="F7" s="1328">
        <v>1500</v>
      </c>
      <c r="G7" s="1329">
        <f>Table1[[#This Row],[मूल वेतन]]-Table1[[#This Row],[मार्च 2020 में मिला वेतन]]</f>
        <v>-1500</v>
      </c>
    </row>
    <row r="8" spans="1:8">
      <c r="A8" s="1312">
        <f>MASTER!A10</f>
        <v>0</v>
      </c>
      <c r="B8" s="2045">
        <f>MASTER!B10</f>
        <v>0</v>
      </c>
      <c r="C8" s="1313">
        <f>MASTER!C10</f>
        <v>0</v>
      </c>
      <c r="D8" s="1308" t="s">
        <v>3230</v>
      </c>
      <c r="E8" s="1326">
        <f>MASTER!F10</f>
        <v>0</v>
      </c>
      <c r="F8" s="1328">
        <v>1500</v>
      </c>
      <c r="G8" s="1329">
        <f>Table1[[#This Row],[मूल वेतन]]-Table1[[#This Row],[मार्च 2020 में मिला वेतन]]</f>
        <v>-1500</v>
      </c>
    </row>
    <row r="9" spans="1:8">
      <c r="A9" s="1312">
        <f>MASTER!A11</f>
        <v>0</v>
      </c>
      <c r="B9" s="2045">
        <f>MASTER!B11</f>
        <v>0</v>
      </c>
      <c r="C9" s="1313">
        <f>MASTER!C11</f>
        <v>0</v>
      </c>
      <c r="D9" s="1309" t="s">
        <v>3230</v>
      </c>
      <c r="E9" s="1326">
        <f>MASTER!F11</f>
        <v>0</v>
      </c>
      <c r="F9" s="1328">
        <v>1500</v>
      </c>
      <c r="G9" s="1329">
        <f>Table1[[#This Row],[मूल वेतन]]-Table1[[#This Row],[मार्च 2020 में मिला वेतन]]</f>
        <v>-1500</v>
      </c>
    </row>
    <row r="10" spans="1:8">
      <c r="A10" s="1312">
        <f>MASTER!A12</f>
        <v>0</v>
      </c>
      <c r="B10" s="2045">
        <f>MASTER!B12</f>
        <v>0</v>
      </c>
      <c r="C10" s="1313">
        <f>MASTER!C12</f>
        <v>0</v>
      </c>
      <c r="D10" s="1308" t="s">
        <v>3230</v>
      </c>
      <c r="E10" s="1326">
        <f>MASTER!F12</f>
        <v>0</v>
      </c>
      <c r="F10" s="1328">
        <v>1500</v>
      </c>
      <c r="G10" s="1329">
        <f>Table1[[#This Row],[मूल वेतन]]-Table1[[#This Row],[मार्च 2020 में मिला वेतन]]</f>
        <v>-1500</v>
      </c>
    </row>
    <row r="11" spans="1:8">
      <c r="A11" s="1312">
        <f>MASTER!A13</f>
        <v>0</v>
      </c>
      <c r="B11" s="2045">
        <f>MASTER!B13</f>
        <v>0</v>
      </c>
      <c r="C11" s="1313">
        <f>MASTER!C13</f>
        <v>0</v>
      </c>
      <c r="D11" s="1309" t="s">
        <v>3230</v>
      </c>
      <c r="E11" s="1326">
        <f>MASTER!F13</f>
        <v>0</v>
      </c>
      <c r="F11" s="1328">
        <v>1500</v>
      </c>
      <c r="G11" s="1329">
        <f>Table1[[#This Row],[मूल वेतन]]-Table1[[#This Row],[मार्च 2020 में मिला वेतन]]</f>
        <v>-1500</v>
      </c>
    </row>
    <row r="12" spans="1:8">
      <c r="A12" s="1312">
        <f>MASTER!A14</f>
        <v>0</v>
      </c>
      <c r="B12" s="2045">
        <f>MASTER!B14</f>
        <v>0</v>
      </c>
      <c r="C12" s="1313">
        <f>MASTER!C14</f>
        <v>0</v>
      </c>
      <c r="D12" s="1308" t="s">
        <v>3230</v>
      </c>
      <c r="E12" s="1326">
        <f>MASTER!F14</f>
        <v>0</v>
      </c>
      <c r="F12" s="1328">
        <v>1500</v>
      </c>
      <c r="G12" s="1329">
        <f>Table1[[#This Row],[मूल वेतन]]-Table1[[#This Row],[मार्च 2020 में मिला वेतन]]</f>
        <v>-1500</v>
      </c>
    </row>
    <row r="13" spans="1:8">
      <c r="A13" s="1312">
        <f>MASTER!A15</f>
        <v>0</v>
      </c>
      <c r="B13" s="2045">
        <f>MASTER!B15</f>
        <v>0</v>
      </c>
      <c r="C13" s="1313">
        <f>MASTER!C15</f>
        <v>0</v>
      </c>
      <c r="D13" s="1309" t="s">
        <v>3230</v>
      </c>
      <c r="E13" s="1326">
        <f>MASTER!F15</f>
        <v>0</v>
      </c>
      <c r="F13" s="1328">
        <v>1500</v>
      </c>
      <c r="G13" s="1329">
        <f>Table1[[#This Row],[मूल वेतन]]-Table1[[#This Row],[मार्च 2020 में मिला वेतन]]</f>
        <v>-1500</v>
      </c>
    </row>
    <row r="14" spans="1:8">
      <c r="A14" s="1312">
        <f>MASTER!A16</f>
        <v>0</v>
      </c>
      <c r="B14" s="2045">
        <f>MASTER!B16</f>
        <v>0</v>
      </c>
      <c r="C14" s="1313">
        <f>MASTER!C16</f>
        <v>0</v>
      </c>
      <c r="D14" s="1308" t="s">
        <v>3230</v>
      </c>
      <c r="E14" s="1326">
        <f>MASTER!F16</f>
        <v>0</v>
      </c>
      <c r="F14" s="1328">
        <v>1500</v>
      </c>
      <c r="G14" s="1329">
        <f>Table1[[#This Row],[मूल वेतन]]-Table1[[#This Row],[मार्च 2020 में मिला वेतन]]</f>
        <v>-1500</v>
      </c>
    </row>
    <row r="15" spans="1:8">
      <c r="A15" s="1312">
        <f>MASTER!A17</f>
        <v>0</v>
      </c>
      <c r="B15" s="2045">
        <f>MASTER!B17</f>
        <v>0</v>
      </c>
      <c r="C15" s="1313">
        <f>MASTER!C17</f>
        <v>0</v>
      </c>
      <c r="D15" s="1309" t="s">
        <v>3230</v>
      </c>
      <c r="E15" s="1326">
        <f>MASTER!F17</f>
        <v>0</v>
      </c>
      <c r="F15" s="1328">
        <v>1500</v>
      </c>
      <c r="G15" s="1329">
        <f>Table1[[#This Row],[मूल वेतन]]-Table1[[#This Row],[मार्च 2020 में मिला वेतन]]</f>
        <v>-1500</v>
      </c>
    </row>
    <row r="16" spans="1:8">
      <c r="A16" s="1312">
        <f>MASTER!A18</f>
        <v>0</v>
      </c>
      <c r="B16" s="2045">
        <f>MASTER!B18</f>
        <v>0</v>
      </c>
      <c r="C16" s="1313">
        <f>MASTER!C18</f>
        <v>0</v>
      </c>
      <c r="D16" s="1308" t="s">
        <v>3230</v>
      </c>
      <c r="E16" s="1326">
        <f>MASTER!F18</f>
        <v>0</v>
      </c>
      <c r="F16" s="1328">
        <v>1500</v>
      </c>
      <c r="G16" s="1329">
        <f>Table1[[#This Row],[मूल वेतन]]-Table1[[#This Row],[मार्च 2020 में मिला वेतन]]</f>
        <v>-1500</v>
      </c>
    </row>
    <row r="17" spans="1:7">
      <c r="A17" s="1312">
        <f>MASTER!A19</f>
        <v>0</v>
      </c>
      <c r="B17" s="2045">
        <f>MASTER!B19</f>
        <v>0</v>
      </c>
      <c r="C17" s="1313">
        <f>MASTER!C19</f>
        <v>0</v>
      </c>
      <c r="D17" s="1309" t="s">
        <v>3230</v>
      </c>
      <c r="E17" s="1326">
        <f>MASTER!F19</f>
        <v>0</v>
      </c>
      <c r="F17" s="1328">
        <v>1500</v>
      </c>
      <c r="G17" s="1329">
        <f>Table1[[#This Row],[मूल वेतन]]-Table1[[#This Row],[मार्च 2020 में मिला वेतन]]</f>
        <v>-1500</v>
      </c>
    </row>
    <row r="18" spans="1:7">
      <c r="A18" s="1312">
        <f>MASTER!A20</f>
        <v>0</v>
      </c>
      <c r="B18" s="2045">
        <f>MASTER!B20</f>
        <v>0</v>
      </c>
      <c r="C18" s="1313">
        <f>MASTER!C20</f>
        <v>0</v>
      </c>
      <c r="D18" s="1308" t="s">
        <v>3230</v>
      </c>
      <c r="E18" s="1326">
        <f>MASTER!F20</f>
        <v>0</v>
      </c>
      <c r="F18" s="1328">
        <v>1500</v>
      </c>
      <c r="G18" s="1329">
        <f>Table1[[#This Row],[मूल वेतन]]-Table1[[#This Row],[मार्च 2020 में मिला वेतन]]</f>
        <v>-1500</v>
      </c>
    </row>
    <row r="19" spans="1:7">
      <c r="A19" s="1312">
        <f>MASTER!A21</f>
        <v>0</v>
      </c>
      <c r="B19" s="2045">
        <f>MASTER!B21</f>
        <v>0</v>
      </c>
      <c r="C19" s="1313">
        <f>MASTER!C21</f>
        <v>0</v>
      </c>
      <c r="D19" s="1309" t="s">
        <v>3230</v>
      </c>
      <c r="E19" s="1326">
        <f>MASTER!F21</f>
        <v>0</v>
      </c>
      <c r="F19" s="1328">
        <v>1500</v>
      </c>
      <c r="G19" s="1329">
        <f>Table1[[#This Row],[मूल वेतन]]-Table1[[#This Row],[मार्च 2020 में मिला वेतन]]</f>
        <v>-1500</v>
      </c>
    </row>
    <row r="20" spans="1:7">
      <c r="A20" s="1312">
        <f>MASTER!A22</f>
        <v>0</v>
      </c>
      <c r="B20" s="2045">
        <f>MASTER!B22</f>
        <v>0</v>
      </c>
      <c r="C20" s="1313">
        <f>MASTER!C22</f>
        <v>0</v>
      </c>
      <c r="D20" s="1308" t="s">
        <v>3230</v>
      </c>
      <c r="E20" s="1326">
        <f>MASTER!F22</f>
        <v>0</v>
      </c>
      <c r="F20" s="1328">
        <v>1500</v>
      </c>
      <c r="G20" s="1329">
        <f>Table1[[#This Row],[मूल वेतन]]-Table1[[#This Row],[मार्च 2020 में मिला वेतन]]</f>
        <v>-1500</v>
      </c>
    </row>
    <row r="21" spans="1:7">
      <c r="A21" s="1312">
        <f>MASTER!A23</f>
        <v>0</v>
      </c>
      <c r="B21" s="2045">
        <f>MASTER!B23</f>
        <v>0</v>
      </c>
      <c r="C21" s="1313">
        <f>MASTER!C23</f>
        <v>0</v>
      </c>
      <c r="D21" s="1309" t="s">
        <v>3230</v>
      </c>
      <c r="E21" s="1326">
        <f>MASTER!F23</f>
        <v>0</v>
      </c>
      <c r="F21" s="1328">
        <v>1500</v>
      </c>
      <c r="G21" s="1329">
        <f>Table1[[#This Row],[मूल वेतन]]-Table1[[#This Row],[मार्च 2020 में मिला वेतन]]</f>
        <v>-1500</v>
      </c>
    </row>
    <row r="22" spans="1:7">
      <c r="A22" s="1312">
        <f>MASTER!A24</f>
        <v>17</v>
      </c>
      <c r="B22" s="2045">
        <f>MASTER!B24</f>
        <v>0</v>
      </c>
      <c r="C22" s="1313">
        <f>MASTER!C24</f>
        <v>0</v>
      </c>
      <c r="D22" s="1308" t="s">
        <v>3230</v>
      </c>
      <c r="E22" s="1326">
        <f>MASTER!F24</f>
        <v>0</v>
      </c>
      <c r="F22" s="1328">
        <v>1500</v>
      </c>
      <c r="G22" s="1329">
        <f>Table1[[#This Row],[मूल वेतन]]-Table1[[#This Row],[मार्च 2020 में मिला वेतन]]</f>
        <v>-1500</v>
      </c>
    </row>
    <row r="23" spans="1:7">
      <c r="A23" s="1312">
        <f>MASTER!A25</f>
        <v>18</v>
      </c>
      <c r="B23" s="2045">
        <f>MASTER!B25</f>
        <v>0</v>
      </c>
      <c r="C23" s="1313">
        <f>MASTER!C25</f>
        <v>0</v>
      </c>
      <c r="D23" s="1309" t="s">
        <v>3230</v>
      </c>
      <c r="E23" s="1326">
        <f>MASTER!F25</f>
        <v>0</v>
      </c>
      <c r="F23" s="1328">
        <v>1500</v>
      </c>
      <c r="G23" s="1329">
        <f>Table1[[#This Row],[मूल वेतन]]-Table1[[#This Row],[मार्च 2020 में मिला वेतन]]</f>
        <v>-1500</v>
      </c>
    </row>
    <row r="24" spans="1:7">
      <c r="A24" s="1312">
        <f>MASTER!A26</f>
        <v>19</v>
      </c>
      <c r="B24" s="2045">
        <f>MASTER!B26</f>
        <v>0</v>
      </c>
      <c r="C24" s="1313">
        <f>MASTER!C26</f>
        <v>0</v>
      </c>
      <c r="D24" s="1308" t="s">
        <v>3230</v>
      </c>
      <c r="E24" s="1326">
        <f>MASTER!F26</f>
        <v>0</v>
      </c>
      <c r="F24" s="1328">
        <v>1500</v>
      </c>
      <c r="G24" s="1329">
        <f>Table1[[#This Row],[मूल वेतन]]-Table1[[#This Row],[मार्च 2020 में मिला वेतन]]</f>
        <v>-1500</v>
      </c>
    </row>
    <row r="25" spans="1:7">
      <c r="A25" s="1312">
        <f>MASTER!A27</f>
        <v>20</v>
      </c>
      <c r="B25" s="2045">
        <f>MASTER!B27</f>
        <v>0</v>
      </c>
      <c r="C25" s="1313">
        <f>MASTER!C27</f>
        <v>0</v>
      </c>
      <c r="D25" s="1309" t="s">
        <v>3230</v>
      </c>
      <c r="E25" s="1326">
        <f>MASTER!F27</f>
        <v>0</v>
      </c>
      <c r="F25" s="1328">
        <v>1500</v>
      </c>
      <c r="G25" s="1329">
        <f>Table1[[#This Row],[मूल वेतन]]-Table1[[#This Row],[मार्च 2020 में मिला वेतन]]</f>
        <v>-1500</v>
      </c>
    </row>
    <row r="26" spans="1:7">
      <c r="A26" s="1312">
        <f>MASTER!A28</f>
        <v>21</v>
      </c>
      <c r="B26" s="2045">
        <f>MASTER!B28</f>
        <v>0</v>
      </c>
      <c r="C26" s="1313">
        <f>MASTER!C28</f>
        <v>0</v>
      </c>
      <c r="D26" s="1308" t="s">
        <v>3230</v>
      </c>
      <c r="E26" s="1326">
        <f>MASTER!F28</f>
        <v>0</v>
      </c>
      <c r="F26" s="1328">
        <v>1500</v>
      </c>
      <c r="G26" s="1329">
        <f>Table1[[#This Row],[मूल वेतन]]-Table1[[#This Row],[मार्च 2020 में मिला वेतन]]</f>
        <v>-1500</v>
      </c>
    </row>
    <row r="27" spans="1:7">
      <c r="A27" s="1312">
        <f>MASTER!A29</f>
        <v>22</v>
      </c>
      <c r="B27" s="2045">
        <f>MASTER!B29</f>
        <v>0</v>
      </c>
      <c r="C27" s="1313">
        <f>MASTER!C29</f>
        <v>0</v>
      </c>
      <c r="D27" s="1309" t="s">
        <v>3230</v>
      </c>
      <c r="E27" s="1326">
        <f>MASTER!F29</f>
        <v>0</v>
      </c>
      <c r="F27" s="1328">
        <v>1500</v>
      </c>
      <c r="G27" s="1329">
        <f>Table1[[#This Row],[मूल वेतन]]-Table1[[#This Row],[मार्च 2020 में मिला वेतन]]</f>
        <v>-1500</v>
      </c>
    </row>
    <row r="28" spans="1:7">
      <c r="A28" s="1312">
        <f>MASTER!A30</f>
        <v>23</v>
      </c>
      <c r="B28" s="2045">
        <f>MASTER!B30</f>
        <v>0</v>
      </c>
      <c r="C28" s="1313">
        <f>MASTER!C30</f>
        <v>0</v>
      </c>
      <c r="D28" s="1308" t="s">
        <v>3230</v>
      </c>
      <c r="E28" s="1326">
        <f>MASTER!F30</f>
        <v>0</v>
      </c>
      <c r="F28" s="1328">
        <v>1500</v>
      </c>
      <c r="G28" s="1329">
        <f>Table1[[#This Row],[मूल वेतन]]-Table1[[#This Row],[मार्च 2020 में मिला वेतन]]</f>
        <v>-1500</v>
      </c>
    </row>
    <row r="29" spans="1:7">
      <c r="A29" s="1312">
        <f>MASTER!A31</f>
        <v>24</v>
      </c>
      <c r="B29" s="2045">
        <f>MASTER!B31</f>
        <v>0</v>
      </c>
      <c r="C29" s="1313">
        <f>MASTER!C31</f>
        <v>0</v>
      </c>
      <c r="D29" s="1309" t="s">
        <v>3230</v>
      </c>
      <c r="E29" s="1326">
        <f>MASTER!F31</f>
        <v>0</v>
      </c>
      <c r="F29" s="1328">
        <v>1500</v>
      </c>
      <c r="G29" s="1329">
        <f>Table1[[#This Row],[मूल वेतन]]-Table1[[#This Row],[मार्च 2020 में मिला वेतन]]</f>
        <v>-1500</v>
      </c>
    </row>
    <row r="30" spans="1:7">
      <c r="A30" s="1312">
        <f>MASTER!A32</f>
        <v>25</v>
      </c>
      <c r="B30" s="2045">
        <f>MASTER!B32</f>
        <v>0</v>
      </c>
      <c r="C30" s="1313">
        <f>MASTER!C32</f>
        <v>0</v>
      </c>
      <c r="D30" s="1308" t="s">
        <v>3230</v>
      </c>
      <c r="E30" s="1326">
        <f>MASTER!F32</f>
        <v>0</v>
      </c>
      <c r="F30" s="1328">
        <v>1500</v>
      </c>
      <c r="G30" s="1329">
        <f>Table1[[#This Row],[मूल वेतन]]-Table1[[#This Row],[मार्च 2020 में मिला वेतन]]</f>
        <v>-1500</v>
      </c>
    </row>
    <row r="31" spans="1:7">
      <c r="A31" s="1312">
        <f>MASTER!A33</f>
        <v>26</v>
      </c>
      <c r="B31" s="2045">
        <f>MASTER!B33</f>
        <v>0</v>
      </c>
      <c r="C31" s="1313">
        <f>MASTER!C33</f>
        <v>0</v>
      </c>
      <c r="D31" s="1309" t="s">
        <v>3230</v>
      </c>
      <c r="E31" s="1326">
        <f>MASTER!F33</f>
        <v>0</v>
      </c>
      <c r="F31" s="1328">
        <v>1500</v>
      </c>
      <c r="G31" s="1329">
        <f>Table1[[#This Row],[मूल वेतन]]-Table1[[#This Row],[मार्च 2020 में मिला वेतन]]</f>
        <v>-1500</v>
      </c>
    </row>
    <row r="32" spans="1:7">
      <c r="A32" s="1312">
        <f>MASTER!A34</f>
        <v>27</v>
      </c>
      <c r="B32" s="2045">
        <f>MASTER!B34</f>
        <v>0</v>
      </c>
      <c r="C32" s="1313">
        <f>MASTER!C34</f>
        <v>0</v>
      </c>
      <c r="D32" s="1308" t="s">
        <v>3230</v>
      </c>
      <c r="E32" s="1326">
        <f>MASTER!F34</f>
        <v>0</v>
      </c>
      <c r="F32" s="1328">
        <v>1500</v>
      </c>
      <c r="G32" s="1329">
        <f>Table1[[#This Row],[मूल वेतन]]-Table1[[#This Row],[मार्च 2020 में मिला वेतन]]</f>
        <v>-1500</v>
      </c>
    </row>
    <row r="33" spans="1:7">
      <c r="A33" s="1312">
        <f>MASTER!A35</f>
        <v>28</v>
      </c>
      <c r="B33" s="2045">
        <f>MASTER!B35</f>
        <v>0</v>
      </c>
      <c r="C33" s="1313">
        <f>MASTER!C35</f>
        <v>0</v>
      </c>
      <c r="D33" s="1309" t="s">
        <v>3230</v>
      </c>
      <c r="E33" s="1326">
        <f>MASTER!F35</f>
        <v>0</v>
      </c>
      <c r="F33" s="1328">
        <v>1500</v>
      </c>
      <c r="G33" s="1329">
        <f>Table1[[#This Row],[मूल वेतन]]-Table1[[#This Row],[मार्च 2020 में मिला वेतन]]</f>
        <v>-1500</v>
      </c>
    </row>
    <row r="34" spans="1:7">
      <c r="A34" s="1312">
        <f>MASTER!A36</f>
        <v>29</v>
      </c>
      <c r="B34" s="2045">
        <f>MASTER!B36</f>
        <v>0</v>
      </c>
      <c r="C34" s="1313">
        <f>MASTER!C36</f>
        <v>0</v>
      </c>
      <c r="D34" s="1308" t="s">
        <v>3230</v>
      </c>
      <c r="E34" s="1326">
        <f>MASTER!F36</f>
        <v>0</v>
      </c>
      <c r="F34" s="1328">
        <v>1500</v>
      </c>
      <c r="G34" s="1329">
        <f>Table1[[#This Row],[मूल वेतन]]-Table1[[#This Row],[मार्च 2020 में मिला वेतन]]</f>
        <v>-1500</v>
      </c>
    </row>
    <row r="35" spans="1:7">
      <c r="A35" s="1312">
        <f>MASTER!A37</f>
        <v>30</v>
      </c>
      <c r="B35" s="2045">
        <f>MASTER!B37</f>
        <v>0</v>
      </c>
      <c r="C35" s="1313">
        <f>MASTER!C37</f>
        <v>0</v>
      </c>
      <c r="D35" s="1309" t="s">
        <v>3230</v>
      </c>
      <c r="E35" s="1326">
        <f>MASTER!F37</f>
        <v>0</v>
      </c>
      <c r="F35" s="1328">
        <v>1500</v>
      </c>
      <c r="G35" s="1329">
        <f>Table1[[#This Row],[मूल वेतन]]-Table1[[#This Row],[मार्च 2020 में मिला वेतन]]</f>
        <v>-1500</v>
      </c>
    </row>
    <row r="36" spans="1:7">
      <c r="A36" s="1312">
        <f>MASTER!A38</f>
        <v>31</v>
      </c>
      <c r="B36" s="2045">
        <f>MASTER!B38</f>
        <v>0</v>
      </c>
      <c r="C36" s="1313">
        <f>MASTER!C38</f>
        <v>0</v>
      </c>
      <c r="D36" s="1308" t="s">
        <v>3230</v>
      </c>
      <c r="E36" s="1326">
        <f>MASTER!F38</f>
        <v>0</v>
      </c>
      <c r="F36" s="1328">
        <v>1500</v>
      </c>
      <c r="G36" s="1329">
        <f>Table1[[#This Row],[मूल वेतन]]-Table1[[#This Row],[मार्च 2020 में मिला वेतन]]</f>
        <v>-1500</v>
      </c>
    </row>
    <row r="37" spans="1:7">
      <c r="A37" s="1312">
        <f>MASTER!A39</f>
        <v>32</v>
      </c>
      <c r="B37" s="2045">
        <f>MASTER!B39</f>
        <v>0</v>
      </c>
      <c r="C37" s="1313">
        <f>MASTER!C39</f>
        <v>0</v>
      </c>
      <c r="D37" s="1309" t="s">
        <v>3230</v>
      </c>
      <c r="E37" s="1326">
        <f>MASTER!F39</f>
        <v>0</v>
      </c>
      <c r="F37" s="1328">
        <v>1500</v>
      </c>
      <c r="G37" s="1329">
        <f>Table1[[#This Row],[मूल वेतन]]-Table1[[#This Row],[मार्च 2020 में मिला वेतन]]</f>
        <v>-1500</v>
      </c>
    </row>
    <row r="38" spans="1:7">
      <c r="A38" s="1312">
        <f>MASTER!A40</f>
        <v>33</v>
      </c>
      <c r="B38" s="2045">
        <f>MASTER!B40</f>
        <v>0</v>
      </c>
      <c r="C38" s="1313">
        <f>MASTER!C40</f>
        <v>0</v>
      </c>
      <c r="D38" s="1308" t="s">
        <v>3230</v>
      </c>
      <c r="E38" s="1326">
        <f>MASTER!F40</f>
        <v>0</v>
      </c>
      <c r="F38" s="1328">
        <v>1500</v>
      </c>
      <c r="G38" s="1329">
        <f>Table1[[#This Row],[मूल वेतन]]-Table1[[#This Row],[मार्च 2020 में मिला वेतन]]</f>
        <v>-1500</v>
      </c>
    </row>
    <row r="39" spans="1:7">
      <c r="A39" s="1312">
        <f>MASTER!A41</f>
        <v>34</v>
      </c>
      <c r="B39" s="2045">
        <f>MASTER!B41</f>
        <v>0</v>
      </c>
      <c r="C39" s="1313">
        <f>MASTER!C41</f>
        <v>0</v>
      </c>
      <c r="D39" s="1309" t="s">
        <v>3230</v>
      </c>
      <c r="E39" s="1326">
        <f>MASTER!F41</f>
        <v>0</v>
      </c>
      <c r="F39" s="1328">
        <v>1500</v>
      </c>
      <c r="G39" s="1329">
        <f>Table1[[#This Row],[मूल वेतन]]-Table1[[#This Row],[मार्च 2020 में मिला वेतन]]</f>
        <v>-1500</v>
      </c>
    </row>
    <row r="40" spans="1:7">
      <c r="A40" s="1312">
        <f>MASTER!A42</f>
        <v>35</v>
      </c>
      <c r="B40" s="2045">
        <f>MASTER!B42</f>
        <v>0</v>
      </c>
      <c r="C40" s="1313">
        <f>MASTER!C42</f>
        <v>0</v>
      </c>
      <c r="D40" s="1308" t="s">
        <v>3230</v>
      </c>
      <c r="E40" s="1326">
        <f>MASTER!F42</f>
        <v>0</v>
      </c>
      <c r="F40" s="1328">
        <v>1500</v>
      </c>
      <c r="G40" s="1329">
        <f>Table1[[#This Row],[मूल वेतन]]-Table1[[#This Row],[मार्च 2020 में मिला वेतन]]</f>
        <v>-1500</v>
      </c>
    </row>
    <row r="41" spans="1:7" ht="17.25" customHeight="1">
      <c r="A41" s="1331" t="s">
        <v>3231</v>
      </c>
      <c r="B41" s="1330"/>
      <c r="C41" s="1330"/>
      <c r="D41" s="1330"/>
      <c r="E41" s="1314"/>
      <c r="F41" s="139"/>
      <c r="G41" s="139"/>
    </row>
    <row r="42" spans="1:7" s="139" customFormat="1" ht="17.25" customHeight="1">
      <c r="A42" s="1330"/>
      <c r="B42" s="1330"/>
      <c r="C42" s="1330"/>
      <c r="D42" s="1330"/>
      <c r="E42" s="1314"/>
    </row>
    <row r="43" spans="1:7" ht="12.95" customHeight="1">
      <c r="A43" s="1310"/>
      <c r="B43" s="1305"/>
      <c r="C43" s="1305"/>
      <c r="D43" s="1305"/>
      <c r="E43" s="3876" t="str">
        <f>MASTER!C2</f>
        <v>iz/kkukpk;Z</v>
      </c>
      <c r="F43" s="3876"/>
      <c r="G43" s="3876"/>
    </row>
    <row r="44" spans="1:7" ht="12.95" customHeight="1">
      <c r="A44" s="1310"/>
      <c r="B44" s="1305"/>
      <c r="C44" s="1305"/>
      <c r="D44" s="1305"/>
      <c r="E44" s="3876" t="str">
        <f>MASTER!C3</f>
        <v xml:space="preserve">ftyk </v>
      </c>
      <c r="F44" s="3876"/>
      <c r="G44" s="3876"/>
    </row>
    <row r="45" spans="1:7" s="139" customFormat="1" ht="12.95" customHeight="1">
      <c r="A45" s="1310"/>
      <c r="B45" s="1305"/>
      <c r="C45" s="1305"/>
      <c r="D45" s="1305"/>
      <c r="E45" s="3876" t="str">
        <f>MASTER!C4</f>
        <v>jkt ¼ jktLFkku ½</v>
      </c>
      <c r="F45" s="3876"/>
      <c r="G45" s="3876"/>
    </row>
    <row r="46" spans="1:7" ht="15" customHeight="1">
      <c r="A46" s="1305" t="str">
        <f>A2</f>
        <v>क्रमांक -                                                                         दिनांक-</v>
      </c>
      <c r="B46" s="1305"/>
      <c r="C46" s="1305"/>
      <c r="D46" s="1305"/>
      <c r="E46" s="1305"/>
    </row>
    <row r="47" spans="1:7" ht="15" customHeight="1">
      <c r="A47" s="1311" t="s">
        <v>3232</v>
      </c>
      <c r="B47" s="1305"/>
      <c r="C47" s="1305"/>
      <c r="D47" s="1305"/>
      <c r="E47" s="1305"/>
    </row>
    <row r="48" spans="1:7" ht="15" customHeight="1">
      <c r="A48" s="1311" t="s">
        <v>3233</v>
      </c>
      <c r="B48" s="1305"/>
      <c r="C48" s="1305"/>
      <c r="D48" s="1305"/>
      <c r="E48" s="1305"/>
    </row>
    <row r="49" spans="1:7" ht="15" customHeight="1">
      <c r="A49" s="1311" t="s">
        <v>3234</v>
      </c>
      <c r="B49" s="1305"/>
      <c r="C49" s="1305"/>
      <c r="D49" s="1305"/>
      <c r="E49" s="1305"/>
    </row>
    <row r="50" spans="1:7" ht="15" customHeight="1">
      <c r="A50" s="2046" t="s">
        <v>3235</v>
      </c>
      <c r="B50" s="1305"/>
      <c r="C50" s="1305"/>
      <c r="D50" s="1305"/>
      <c r="E50" s="1305"/>
    </row>
    <row r="51" spans="1:7" ht="15" customHeight="1">
      <c r="A51" s="1311" t="s">
        <v>3236</v>
      </c>
      <c r="B51" s="1305"/>
      <c r="C51" s="1305"/>
      <c r="D51" s="1305"/>
      <c r="E51" s="1305"/>
    </row>
    <row r="52" spans="1:7" ht="12.95" customHeight="1">
      <c r="A52" s="1310"/>
      <c r="B52" s="1305"/>
      <c r="C52" s="1305"/>
      <c r="D52" s="1305"/>
      <c r="E52" s="1305"/>
    </row>
    <row r="53" spans="1:7" ht="12.95" customHeight="1">
      <c r="A53" s="1310"/>
      <c r="B53" s="1305"/>
      <c r="C53" s="1305"/>
      <c r="D53" s="1305"/>
      <c r="E53" s="3876" t="str">
        <f>E43</f>
        <v>iz/kkukpk;Z</v>
      </c>
      <c r="F53" s="3876"/>
      <c r="G53" s="3876"/>
    </row>
    <row r="54" spans="1:7" ht="12.95" customHeight="1">
      <c r="A54" s="1310"/>
      <c r="B54" s="1305"/>
      <c r="C54" s="1305"/>
      <c r="D54" s="1305"/>
      <c r="E54" s="3876" t="str">
        <f>E44</f>
        <v xml:space="preserve">ftyk </v>
      </c>
      <c r="F54" s="3876"/>
      <c r="G54" s="3876"/>
    </row>
    <row r="55" spans="1:7" ht="12.95" customHeight="1">
      <c r="A55" s="1310"/>
      <c r="B55" s="1305"/>
      <c r="C55" s="1305"/>
      <c r="D55" s="1305"/>
      <c r="E55" s="3876" t="str">
        <f>E45</f>
        <v>jkt ¼ jktLFkku ½</v>
      </c>
      <c r="F55" s="3876"/>
      <c r="G55" s="3876"/>
    </row>
    <row r="56" spans="1:7" ht="12.95" customHeight="1">
      <c r="A56" s="1310"/>
      <c r="B56" s="1305"/>
      <c r="C56" s="1305"/>
      <c r="D56" s="1305"/>
      <c r="E56" s="1305"/>
      <c r="F56" s="139"/>
      <c r="G56" s="139"/>
    </row>
    <row r="57" spans="1:7" ht="36" customHeight="1"/>
    <row r="58" spans="1:7" ht="36" customHeight="1"/>
    <row r="59" spans="1:7" ht="36" customHeight="1"/>
    <row r="60" spans="1:7" ht="36" customHeight="1"/>
    <row r="61" spans="1:7" ht="36" customHeight="1"/>
    <row r="62" spans="1:7" ht="36" customHeight="1"/>
    <row r="63" spans="1:7" ht="36" customHeight="1"/>
    <row r="64" spans="1:7"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sheetData>
  <sheetProtection sheet="1" formatCells="0" formatColumns="0" formatRows="0" insertColumns="0" insertRows="0" insertHyperlinks="0" deleteColumns="0" deleteRows="0" selectLockedCells="1" sort="0" autoFilter="0" pivotTables="0"/>
  <mergeCells count="10">
    <mergeCell ref="E53:G53"/>
    <mergeCell ref="E54:G54"/>
    <mergeCell ref="E55:G55"/>
    <mergeCell ref="A4:G4"/>
    <mergeCell ref="A1:G1"/>
    <mergeCell ref="A3:G3"/>
    <mergeCell ref="A2:G2"/>
    <mergeCell ref="E43:G43"/>
    <mergeCell ref="E44:G44"/>
    <mergeCell ref="E45:G45"/>
  </mergeCells>
  <pageMargins left="0.25" right="0.25" top="0.22" bottom="0.3" header="0.22" footer="0.3"/>
  <pageSetup paperSize="9" orientation="portrait" horizontalDpi="300" verticalDpi="300" r:id="rId1"/>
  <drawing r:id="rId2"/>
  <tableParts count="1">
    <tablePart r:id="rId3"/>
  </tableParts>
</worksheet>
</file>

<file path=xl/worksheets/sheet162.xml><?xml version="1.0" encoding="utf-8"?>
<worksheet xmlns="http://schemas.openxmlformats.org/spreadsheetml/2006/main" xmlns:r="http://schemas.openxmlformats.org/officeDocument/2006/relationships">
  <sheetPr>
    <tabColor rgb="FF00B050"/>
  </sheetPr>
  <dimension ref="A1:AE51"/>
  <sheetViews>
    <sheetView zoomScale="95" zoomScaleNormal="95" workbookViewId="0">
      <selection activeCell="R2" sqref="R2"/>
    </sheetView>
  </sheetViews>
  <sheetFormatPr defaultRowHeight="12.75"/>
  <cols>
    <col min="1" max="1" width="6.5703125" style="139" customWidth="1"/>
    <col min="2" max="2" width="4.140625" style="139" customWidth="1"/>
    <col min="3" max="14" width="9.140625" style="139"/>
    <col min="15" max="15" width="14.140625" style="139" customWidth="1"/>
    <col min="16" max="16" width="2.42578125" style="139" customWidth="1"/>
    <col min="17" max="17" width="12.85546875" style="139" customWidth="1"/>
    <col min="18" max="18" width="84" style="139" customWidth="1"/>
    <col min="19" max="16384" width="9.140625" style="139"/>
  </cols>
  <sheetData>
    <row r="1" spans="1:31" ht="26.25" customHeight="1">
      <c r="B1" s="1248"/>
      <c r="C1" s="2203" t="str">
        <f>MASTER!C1</f>
        <v>ftyk f'k{kk vf/kdkjh</v>
      </c>
      <c r="D1" s="2203"/>
      <c r="E1" s="2203"/>
      <c r="F1" s="2203"/>
      <c r="G1" s="2203"/>
      <c r="H1" s="2203"/>
      <c r="I1" s="2203"/>
      <c r="J1" s="2203"/>
      <c r="K1" s="2203"/>
      <c r="L1" s="2203"/>
      <c r="M1" s="2203"/>
      <c r="N1" s="2203"/>
      <c r="O1" s="2203"/>
      <c r="R1" s="1246" t="s">
        <v>3104</v>
      </c>
    </row>
    <row r="2" spans="1:31" ht="27.75">
      <c r="B2" s="1247"/>
      <c r="C2" s="2761" t="s">
        <v>4163</v>
      </c>
      <c r="D2" s="2761"/>
      <c r="E2" s="2761"/>
      <c r="F2" s="2761"/>
      <c r="G2" s="2761"/>
      <c r="H2" s="2761"/>
      <c r="I2" s="2761"/>
      <c r="J2" s="2761"/>
      <c r="K2" s="2761"/>
      <c r="L2" s="2761"/>
      <c r="M2" s="2761"/>
      <c r="N2" s="2761"/>
      <c r="O2" s="2761"/>
      <c r="R2" s="1250" t="s">
        <v>4008</v>
      </c>
    </row>
    <row r="3" spans="1:31" ht="27.75">
      <c r="B3" s="1247"/>
      <c r="C3" s="2762" t="s">
        <v>4052</v>
      </c>
      <c r="D3" s="2762"/>
      <c r="E3" s="2762"/>
      <c r="F3" s="2762"/>
      <c r="G3" s="2762"/>
      <c r="H3" s="2762"/>
      <c r="I3" s="2762"/>
      <c r="J3" s="2762"/>
      <c r="K3" s="2762"/>
      <c r="L3" s="2762"/>
      <c r="M3" s="2762"/>
      <c r="N3" s="2762"/>
      <c r="O3" s="2762"/>
      <c r="R3" s="1250"/>
    </row>
    <row r="4" spans="1:31" ht="24" customHeight="1">
      <c r="B4" s="1249"/>
      <c r="C4" s="2205" t="s">
        <v>3027</v>
      </c>
      <c r="D4" s="2205"/>
      <c r="E4" s="2205"/>
      <c r="F4" s="2205"/>
      <c r="G4" s="2205"/>
      <c r="H4" s="2205"/>
      <c r="I4" s="2205"/>
      <c r="J4" s="2205"/>
      <c r="K4" s="2205"/>
      <c r="L4" s="2205"/>
      <c r="M4" s="2205"/>
      <c r="N4" s="2205"/>
      <c r="O4" s="2205"/>
      <c r="R4" s="518" t="s">
        <v>1814</v>
      </c>
    </row>
    <row r="5" spans="1:31" ht="28.5" customHeight="1">
      <c r="A5" s="1238">
        <v>1</v>
      </c>
      <c r="B5" s="1241">
        <f>IF(C5="","",1)</f>
        <v>1</v>
      </c>
      <c r="C5" s="2201" t="str">
        <f>IFERROR(VLOOKUP(A5,$Q$5:$AD25,2,0),"")</f>
        <v xml:space="preserve">;g izekf.kr fd;k tkrk gS fd bl fcy dh jkf'k iwoZ esa ugha mBkbZ xbZ gSA </v>
      </c>
      <c r="D5" s="2201"/>
      <c r="E5" s="2201"/>
      <c r="F5" s="2201"/>
      <c r="G5" s="2201"/>
      <c r="H5" s="2201"/>
      <c r="I5" s="2201"/>
      <c r="J5" s="2201"/>
      <c r="K5" s="2201"/>
      <c r="L5" s="2201"/>
      <c r="M5" s="2201"/>
      <c r="N5" s="2201"/>
      <c r="O5" s="2201"/>
      <c r="Q5" s="1235">
        <v>1</v>
      </c>
      <c r="R5" s="1242" t="s">
        <v>3103</v>
      </c>
      <c r="S5" s="477"/>
      <c r="T5" s="477"/>
      <c r="U5" s="477"/>
      <c r="V5" s="477"/>
      <c r="W5" s="477"/>
      <c r="X5" s="477"/>
      <c r="Y5" s="477"/>
      <c r="Z5" s="477"/>
      <c r="AA5" s="477"/>
      <c r="AB5" s="477"/>
      <c r="AC5" s="477"/>
      <c r="AD5" s="477"/>
    </row>
    <row r="6" spans="1:31" ht="25.5" customHeight="1">
      <c r="A6" s="1238">
        <v>3</v>
      </c>
      <c r="B6" s="1241">
        <f>IF(C6="","",B5+1)</f>
        <v>2</v>
      </c>
      <c r="C6" s="2201" t="str">
        <f>IFERROR(VLOOKUP(A6,$Q$5:$AD26,2,0),"")</f>
        <v xml:space="preserve">th-ih-,Q- ,oa ,l-vkbZ- dh dVkSrh fcy esa vafdr lsokfuo`r dkfeZdksa dh fu;ekuqlkj cUn dj nh xbZ gS A </v>
      </c>
      <c r="D6" s="2201"/>
      <c r="E6" s="2201"/>
      <c r="F6" s="2201"/>
      <c r="G6" s="2201"/>
      <c r="H6" s="2201"/>
      <c r="I6" s="2201"/>
      <c r="J6" s="2201"/>
      <c r="K6" s="2201"/>
      <c r="L6" s="2201"/>
      <c r="M6" s="2201"/>
      <c r="N6" s="2201"/>
      <c r="O6" s="2201"/>
      <c r="Q6" s="1235">
        <v>2</v>
      </c>
      <c r="R6" s="1639" t="s">
        <v>3100</v>
      </c>
      <c r="S6" s="1640"/>
      <c r="T6" s="1640"/>
      <c r="U6" s="1640"/>
      <c r="V6" s="1640"/>
      <c r="W6" s="1640"/>
      <c r="X6" s="1640"/>
      <c r="Y6" s="1640"/>
      <c r="Z6" s="1640"/>
      <c r="AA6" s="1640"/>
      <c r="AB6" s="1640"/>
      <c r="AC6" s="1640"/>
      <c r="AD6" s="1640"/>
      <c r="AE6" s="1194"/>
    </row>
    <row r="7" spans="1:31" ht="26.25" customHeight="1">
      <c r="A7" s="1238">
        <v>4</v>
      </c>
      <c r="B7" s="1241">
        <f t="shared" ref="B7:B25" si="0">IF(C7="","",B6+1)</f>
        <v>3</v>
      </c>
      <c r="C7" s="2201" t="str">
        <f>IFERROR(VLOOKUP(A7,$Q$5:$AD27,2,0),"")</f>
        <v xml:space="preserve">,l-vkbZ-dh dVkSrh fcy esa vafdr 55 o"kZ ls mij ds dkfeZdksa dh fu;ekuqlkj iwoZ Lysc ds vuqlkj gh dj yh xbZ gSA </v>
      </c>
      <c r="D7" s="2201"/>
      <c r="E7" s="2201"/>
      <c r="F7" s="2201"/>
      <c r="G7" s="2201"/>
      <c r="H7" s="2201"/>
      <c r="I7" s="2201"/>
      <c r="J7" s="2201"/>
      <c r="K7" s="2201"/>
      <c r="L7" s="2201"/>
      <c r="M7" s="2201"/>
      <c r="N7" s="2201"/>
      <c r="O7" s="2201"/>
      <c r="Q7" s="1235">
        <v>3</v>
      </c>
      <c r="R7" s="1242" t="s">
        <v>3101</v>
      </c>
      <c r="S7" s="477"/>
      <c r="T7" s="477"/>
      <c r="U7" s="477"/>
      <c r="V7" s="477"/>
      <c r="W7" s="477"/>
      <c r="X7" s="477"/>
      <c r="Y7" s="477"/>
      <c r="Z7" s="477"/>
      <c r="AA7" s="477"/>
      <c r="AB7" s="477"/>
      <c r="AC7" s="477"/>
      <c r="AD7" s="477"/>
    </row>
    <row r="8" spans="1:31" ht="22.5" customHeight="1">
      <c r="A8" s="1238">
        <v>5</v>
      </c>
      <c r="B8" s="1241">
        <f t="shared" si="0"/>
        <v>4</v>
      </c>
      <c r="C8" s="2201" t="str">
        <f>IFERROR(VLOOKUP(A8,$Q$5:$AD28,2,0),"")</f>
        <v>lHkh dVksfr;k fcy esa vafdr lHkh dkfeZdks dh fu;ekuqlkj dj yh x;h gS A</v>
      </c>
      <c r="D8" s="2201"/>
      <c r="E8" s="2201"/>
      <c r="F8" s="2201"/>
      <c r="G8" s="2201"/>
      <c r="H8" s="2201"/>
      <c r="I8" s="2201"/>
      <c r="J8" s="2201"/>
      <c r="K8" s="2201"/>
      <c r="L8" s="2201"/>
      <c r="M8" s="2201"/>
      <c r="N8" s="2201"/>
      <c r="O8" s="2201"/>
      <c r="Q8" s="1235">
        <v>4</v>
      </c>
      <c r="R8" s="1242" t="s">
        <v>3102</v>
      </c>
      <c r="S8" s="477"/>
      <c r="T8" s="477"/>
      <c r="U8" s="477"/>
      <c r="V8" s="477"/>
      <c r="W8" s="477"/>
      <c r="X8" s="477"/>
      <c r="Y8" s="477"/>
      <c r="Z8" s="477"/>
      <c r="AA8" s="477"/>
      <c r="AB8" s="477"/>
      <c r="AC8" s="477"/>
      <c r="AD8" s="477"/>
      <c r="AE8" s="1233"/>
    </row>
    <row r="9" spans="1:31" ht="80.25" customHeight="1">
      <c r="A9" s="1238">
        <v>2</v>
      </c>
      <c r="B9" s="1241">
        <f t="shared" si="0"/>
        <v>5</v>
      </c>
      <c r="C9" s="2201" t="str">
        <f>IFERROR(VLOOKUP(A9,$Q$5:$AD29,2,0),"")</f>
        <v xml:space="preserve">izekf.kr fd;k tkrk gS fd uohu va'knk;h ;kstuk ds dVkSrh i=ksa esa izku uEcj ] ih isu uEcj ] ,EIyks;h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v>
      </c>
      <c r="D9" s="2201"/>
      <c r="E9" s="2201"/>
      <c r="F9" s="2201"/>
      <c r="G9" s="2201"/>
      <c r="H9" s="2201"/>
      <c r="I9" s="2201"/>
      <c r="J9" s="2201"/>
      <c r="K9" s="2201"/>
      <c r="L9" s="2201"/>
      <c r="M9" s="2201"/>
      <c r="N9" s="2201"/>
      <c r="O9" s="2201"/>
      <c r="Q9" s="1235">
        <v>5</v>
      </c>
      <c r="R9" s="1242" t="s">
        <v>3029</v>
      </c>
      <c r="S9" s="477"/>
      <c r="T9" s="477"/>
      <c r="U9" s="477"/>
      <c r="V9" s="477"/>
      <c r="W9" s="477"/>
      <c r="X9" s="477"/>
      <c r="Y9" s="477"/>
      <c r="Z9" s="477"/>
      <c r="AA9" s="477"/>
      <c r="AB9" s="477"/>
      <c r="AC9" s="477"/>
      <c r="AD9" s="477"/>
      <c r="AE9" s="1233"/>
    </row>
    <row r="10" spans="1:31" ht="27" customHeight="1">
      <c r="A10" s="1238">
        <v>8</v>
      </c>
      <c r="B10" s="1241">
        <f t="shared" si="0"/>
        <v>6</v>
      </c>
      <c r="C10" s="2201" t="str">
        <f>IFERROR(VLOOKUP(A10,$Q$5:$AD30,2,0),"")</f>
        <v>fcy esa vafdr leLr dkfeZdks dh ewy lsok iqflrdk esa fnukad 31-03-2021 rd dk lsok lR;kiu dj fn;k x;k gS A</v>
      </c>
      <c r="D10" s="2201"/>
      <c r="E10" s="2201"/>
      <c r="F10" s="2201"/>
      <c r="G10" s="2201"/>
      <c r="H10" s="2201"/>
      <c r="I10" s="2201"/>
      <c r="J10" s="2201"/>
      <c r="K10" s="2201"/>
      <c r="L10" s="2201"/>
      <c r="M10" s="2201"/>
      <c r="N10" s="2201"/>
      <c r="O10" s="2201"/>
      <c r="Q10" s="1235">
        <v>6</v>
      </c>
      <c r="R10" s="1242" t="s">
        <v>3030</v>
      </c>
      <c r="S10" s="477"/>
      <c r="T10" s="477"/>
      <c r="U10" s="477"/>
      <c r="V10" s="477"/>
      <c r="W10" s="477"/>
      <c r="X10" s="477"/>
      <c r="Y10" s="477"/>
      <c r="Z10" s="477"/>
      <c r="AA10" s="477"/>
      <c r="AB10" s="477"/>
      <c r="AC10" s="477"/>
      <c r="AD10" s="477"/>
      <c r="AE10" s="1233"/>
    </row>
    <row r="11" spans="1:31" ht="117" customHeight="1">
      <c r="A11" s="1238">
        <v>9</v>
      </c>
      <c r="B11" s="1241">
        <f t="shared" si="0"/>
        <v>7</v>
      </c>
      <c r="C11" s="2201" t="str">
        <f>IFERROR(VLOOKUP(A11,$Q$5:$AD31,2,0),"")</f>
        <v>Jheku ftyk f'k{kk vf/kdkjh ¼eq[;ky;½ ek/;fed jktleUn ds vkns'k dzekad%&amp;ftf'kv@eq@ek/;@laLFkk&amp;2@ok-os-o`-@2021@91 fnukad%&amp;05-07-2021 ds }kjk Jh izeksn dqekj ikyhoky] iz/kkukpk;Z ds ,oa LFkkuh; fo/kky; ds vkns'k dzekad%&amp;jkmekfo@dkadjksyh@Qk&amp;103@laLFkkiu@ 2021&amp;22@74 fnukad%&amp;01-07-2021 ds }kjk LFkkuh; fo/kky; esa dk;Zjr dkfeZdksa ds okf"kZd osru o`f} Lohdr fd;s tkus ls fcy esa vafdr leLr dkfeZdksa ds okf"kZd osru o`f} fnukad 01-07-2021 ls yxk nh xbZ gSA fcy esa vafdr dksbZ Hkh dkfeZd fnukad 01-07-2021 dks vkdfLed vodk'k ds vykok fdlh izdkj dk vodk'k dk mi;ksx ugha fd;k x;k gSA vkns'k dh izfr lkFk fcy ds lkFk layXu gSA</v>
      </c>
      <c r="D11" s="2201"/>
      <c r="E11" s="2201"/>
      <c r="F11" s="2201"/>
      <c r="G11" s="2201"/>
      <c r="H11" s="2201"/>
      <c r="I11" s="2201"/>
      <c r="J11" s="2201"/>
      <c r="K11" s="2201"/>
      <c r="L11" s="2201"/>
      <c r="M11" s="2201"/>
      <c r="N11" s="2201"/>
      <c r="O11" s="2201"/>
      <c r="Q11" s="1235">
        <v>7</v>
      </c>
      <c r="R11" s="1242" t="s">
        <v>4041</v>
      </c>
      <c r="S11" s="1640"/>
      <c r="T11" s="1640"/>
      <c r="U11" s="1640"/>
      <c r="V11" s="1640"/>
      <c r="W11" s="1640"/>
      <c r="X11" s="1640"/>
      <c r="Y11" s="1640"/>
      <c r="Z11" s="1640"/>
      <c r="AA11" s="1640"/>
      <c r="AB11" s="1640"/>
      <c r="AC11" s="1640"/>
      <c r="AD11" s="1640"/>
    </row>
    <row r="12" spans="1:31" ht="38.25" customHeight="1">
      <c r="A12" s="1238"/>
      <c r="B12" s="1241" t="str">
        <f t="shared" si="0"/>
        <v/>
      </c>
      <c r="C12" s="2201" t="str">
        <f>IFERROR(VLOOKUP(A12,$Q$5:$AD32,2,0),"")</f>
        <v/>
      </c>
      <c r="D12" s="2201"/>
      <c r="E12" s="2201"/>
      <c r="F12" s="2201"/>
      <c r="G12" s="2201"/>
      <c r="H12" s="2201"/>
      <c r="I12" s="2201"/>
      <c r="J12" s="2201"/>
      <c r="K12" s="2201"/>
      <c r="L12" s="2201"/>
      <c r="M12" s="2201"/>
      <c r="N12" s="2201"/>
      <c r="O12" s="2201"/>
      <c r="P12" s="139">
        <v>0</v>
      </c>
      <c r="Q12" s="1235">
        <v>8</v>
      </c>
      <c r="R12" s="1242" t="s">
        <v>4097</v>
      </c>
      <c r="S12" s="477"/>
      <c r="T12" s="477"/>
      <c r="U12" s="477"/>
      <c r="V12" s="477"/>
      <c r="W12" s="477"/>
      <c r="X12" s="477"/>
      <c r="Y12" s="477"/>
      <c r="Z12" s="477"/>
      <c r="AA12" s="477"/>
      <c r="AB12" s="477"/>
      <c r="AC12" s="477"/>
      <c r="AD12" s="477"/>
    </row>
    <row r="13" spans="1:31" ht="177.75" customHeight="1">
      <c r="A13" s="1238"/>
      <c r="B13" s="1241" t="str">
        <f t="shared" si="0"/>
        <v/>
      </c>
      <c r="C13" s="2201" t="str">
        <f>IFERROR(VLOOKUP(A13,$Q$5:$AD29,2,0),"")</f>
        <v/>
      </c>
      <c r="D13" s="2201"/>
      <c r="E13" s="2201"/>
      <c r="F13" s="2201"/>
      <c r="G13" s="2201"/>
      <c r="H13" s="2201"/>
      <c r="I13" s="2201"/>
      <c r="J13" s="2201"/>
      <c r="K13" s="2201"/>
      <c r="L13" s="2201"/>
      <c r="M13" s="2201"/>
      <c r="N13" s="2201"/>
      <c r="O13" s="2201"/>
      <c r="Q13" s="1235">
        <v>9</v>
      </c>
      <c r="R13" s="1244" t="s">
        <v>4165</v>
      </c>
      <c r="S13" s="1640"/>
      <c r="T13" s="1640"/>
      <c r="U13" s="1640"/>
      <c r="V13" s="1640"/>
      <c r="W13" s="1640"/>
      <c r="X13" s="1640"/>
      <c r="Y13" s="1640"/>
      <c r="Z13" s="1640"/>
      <c r="AA13" s="1640"/>
      <c r="AB13" s="1640"/>
      <c r="AC13" s="1640"/>
      <c r="AD13" s="1640"/>
    </row>
    <row r="14" spans="1:31" ht="38.25" customHeight="1">
      <c r="A14" s="1238"/>
      <c r="B14" s="1241" t="str">
        <f t="shared" si="0"/>
        <v/>
      </c>
      <c r="C14" s="2201" t="str">
        <f>IFERROR(VLOOKUP(A14,$Q$5:$AD30,2,0),"")</f>
        <v/>
      </c>
      <c r="D14" s="2201"/>
      <c r="E14" s="2201"/>
      <c r="F14" s="2201"/>
      <c r="G14" s="2201"/>
      <c r="H14" s="2201"/>
      <c r="I14" s="2201"/>
      <c r="J14" s="2201"/>
      <c r="K14" s="2201"/>
      <c r="L14" s="2201"/>
      <c r="M14" s="2201"/>
      <c r="N14" s="2201"/>
      <c r="O14" s="2201"/>
      <c r="Q14" s="1235">
        <v>10</v>
      </c>
      <c r="R14" s="1244" t="s">
        <v>3086</v>
      </c>
      <c r="S14" s="1640"/>
      <c r="T14" s="1640"/>
      <c r="U14" s="1640"/>
      <c r="V14" s="1640"/>
      <c r="W14" s="1640"/>
      <c r="X14" s="1640"/>
      <c r="Y14" s="1640"/>
      <c r="Z14" s="1640"/>
      <c r="AA14" s="1640"/>
      <c r="AB14" s="1640"/>
      <c r="AC14" s="1640"/>
      <c r="AD14" s="1640"/>
    </row>
    <row r="15" spans="1:31" ht="39.75" customHeight="1">
      <c r="A15" s="1238"/>
      <c r="B15" s="1241" t="str">
        <f t="shared" si="0"/>
        <v/>
      </c>
      <c r="C15" s="2201" t="str">
        <f>IFERROR(VLOOKUP(A15,$Q$5:$AD31,2,0),"")</f>
        <v/>
      </c>
      <c r="D15" s="2201"/>
      <c r="E15" s="2201"/>
      <c r="F15" s="2201"/>
      <c r="G15" s="2201"/>
      <c r="H15" s="2201"/>
      <c r="I15" s="2201"/>
      <c r="J15" s="2201"/>
      <c r="K15" s="2201"/>
      <c r="L15" s="2201"/>
      <c r="M15" s="2201"/>
      <c r="N15" s="2201"/>
      <c r="O15" s="2201"/>
      <c r="Q15" s="1235">
        <v>11</v>
      </c>
      <c r="R15" s="1244" t="s">
        <v>3087</v>
      </c>
      <c r="S15" s="1640"/>
      <c r="T15" s="1640"/>
      <c r="U15" s="1640"/>
      <c r="V15" s="1640"/>
      <c r="W15" s="1640"/>
      <c r="X15" s="1640"/>
      <c r="Y15" s="1640"/>
      <c r="Z15" s="1640"/>
      <c r="AA15" s="1640"/>
      <c r="AB15" s="1640"/>
      <c r="AC15" s="1640"/>
      <c r="AD15" s="1640"/>
    </row>
    <row r="16" spans="1:31" ht="96" customHeight="1">
      <c r="A16" s="1238"/>
      <c r="B16" s="1241" t="str">
        <f t="shared" si="0"/>
        <v/>
      </c>
      <c r="C16" s="2201" t="str">
        <f>IFERROR(VLOOKUP(A16,$Q$5:$AD32,2,0),"")</f>
        <v/>
      </c>
      <c r="D16" s="2201"/>
      <c r="E16" s="2201"/>
      <c r="F16" s="2201"/>
      <c r="G16" s="2201"/>
      <c r="H16" s="2201"/>
      <c r="I16" s="2201"/>
      <c r="J16" s="2201"/>
      <c r="K16" s="2201"/>
      <c r="L16" s="2201"/>
      <c r="M16" s="2201"/>
      <c r="N16" s="2201"/>
      <c r="O16" s="2201"/>
      <c r="Q16" s="1235">
        <v>12</v>
      </c>
      <c r="R16" s="1639" t="s">
        <v>3174</v>
      </c>
      <c r="S16" s="15"/>
      <c r="T16" s="15"/>
      <c r="U16" s="15"/>
      <c r="V16" s="15"/>
      <c r="W16" s="15"/>
      <c r="X16" s="15"/>
      <c r="Y16" s="15"/>
      <c r="Z16" s="15"/>
      <c r="AA16" s="15"/>
      <c r="AB16" s="15"/>
      <c r="AC16" s="15"/>
    </row>
    <row r="17" spans="1:30" ht="45" customHeight="1">
      <c r="A17" s="1238"/>
      <c r="B17" s="1241" t="str">
        <f t="shared" si="0"/>
        <v/>
      </c>
      <c r="C17" s="2201" t="str">
        <f>IFERROR(VLOOKUP(A17,$Q$5:$AD33,2,0),"")</f>
        <v/>
      </c>
      <c r="D17" s="2201"/>
      <c r="E17" s="2201"/>
      <c r="F17" s="2201"/>
      <c r="G17" s="2201"/>
      <c r="H17" s="2201"/>
      <c r="I17" s="2201"/>
      <c r="J17" s="2201"/>
      <c r="K17" s="2201"/>
      <c r="L17" s="2201"/>
      <c r="M17" s="2201"/>
      <c r="N17" s="2201"/>
      <c r="O17" s="2201"/>
      <c r="Q17" s="1235">
        <v>13</v>
      </c>
      <c r="R17" s="1244" t="s">
        <v>3973</v>
      </c>
    </row>
    <row r="18" spans="1:30" ht="44.25" customHeight="1">
      <c r="A18" s="1238"/>
      <c r="B18" s="1241" t="str">
        <f t="shared" si="0"/>
        <v/>
      </c>
      <c r="C18" s="2201" t="str">
        <f>IFERROR(VLOOKUP(A18,$Q$5:$AD34,2,0),"")</f>
        <v/>
      </c>
      <c r="D18" s="2201"/>
      <c r="E18" s="2201"/>
      <c r="F18" s="2201"/>
      <c r="G18" s="2201"/>
      <c r="H18" s="2201"/>
      <c r="I18" s="2201"/>
      <c r="J18" s="2201"/>
      <c r="K18" s="2201"/>
      <c r="L18" s="2201"/>
      <c r="M18" s="2201"/>
      <c r="N18" s="2201"/>
      <c r="O18" s="2201"/>
      <c r="Q18" s="1235">
        <v>14</v>
      </c>
      <c r="R18" s="2200" t="s">
        <v>3974</v>
      </c>
      <c r="S18" s="2200"/>
      <c r="T18" s="2200"/>
      <c r="U18" s="2200"/>
      <c r="V18" s="2200"/>
      <c r="W18" s="2200"/>
      <c r="X18" s="2200"/>
      <c r="Y18" s="2200"/>
      <c r="Z18" s="2200"/>
      <c r="AA18" s="2200"/>
      <c r="AB18" s="2200"/>
      <c r="AC18" s="2200"/>
      <c r="AD18" s="2200"/>
    </row>
    <row r="19" spans="1:30" ht="18.75" customHeight="1">
      <c r="A19" s="1238"/>
      <c r="B19" s="1241" t="str">
        <f t="shared" si="0"/>
        <v/>
      </c>
      <c r="C19" s="2201" t="str">
        <f>IFERROR(VLOOKUP(A19,$Q$5:$AD35,2,0),"")</f>
        <v/>
      </c>
      <c r="D19" s="2201"/>
      <c r="E19" s="2201"/>
      <c r="F19" s="2201"/>
      <c r="G19" s="2201"/>
      <c r="H19" s="2201"/>
      <c r="I19" s="2201"/>
      <c r="J19" s="2201"/>
      <c r="K19" s="2201"/>
      <c r="L19" s="2201"/>
      <c r="M19" s="2201"/>
      <c r="N19" s="2201"/>
      <c r="O19" s="2201"/>
      <c r="Q19" s="1235">
        <v>15</v>
      </c>
      <c r="R19" s="2200" t="s">
        <v>3041</v>
      </c>
      <c r="S19" s="2200"/>
      <c r="T19" s="2200"/>
      <c r="U19" s="2200"/>
      <c r="V19" s="2200"/>
      <c r="W19" s="2200"/>
      <c r="X19" s="2200"/>
      <c r="Y19" s="2200"/>
      <c r="Z19" s="2200"/>
      <c r="AA19" s="2200"/>
      <c r="AB19" s="2200"/>
      <c r="AC19" s="2200"/>
      <c r="AD19" s="2200"/>
    </row>
    <row r="20" spans="1:30" ht="18.75" customHeight="1">
      <c r="A20" s="1238"/>
      <c r="B20" s="1241" t="str">
        <f t="shared" si="0"/>
        <v/>
      </c>
      <c r="C20" s="2201" t="str">
        <f>IFERROR(VLOOKUP(A20,$Q$5:$AD36,2,0),"")</f>
        <v/>
      </c>
      <c r="D20" s="2201"/>
      <c r="E20" s="2201"/>
      <c r="F20" s="2201"/>
      <c r="G20" s="2201"/>
      <c r="H20" s="2201"/>
      <c r="I20" s="2201"/>
      <c r="J20" s="2201"/>
      <c r="K20" s="2201"/>
      <c r="L20" s="2201"/>
      <c r="M20" s="2201"/>
      <c r="N20" s="2201"/>
      <c r="O20" s="2201"/>
      <c r="Q20" s="1235">
        <v>16</v>
      </c>
      <c r="R20" s="1244" t="s">
        <v>3094</v>
      </c>
      <c r="S20" s="1244"/>
      <c r="T20" s="1244"/>
      <c r="U20" s="1244"/>
      <c r="V20" s="1244"/>
      <c r="W20" s="1244"/>
      <c r="X20" s="1244"/>
      <c r="Y20" s="1244"/>
      <c r="Z20" s="1244"/>
      <c r="AA20" s="1244"/>
      <c r="AB20" s="1244"/>
      <c r="AC20" s="1244"/>
      <c r="AD20" s="1244"/>
    </row>
    <row r="21" spans="1:30" ht="18.75">
      <c r="A21" s="1238"/>
      <c r="B21" s="1241" t="str">
        <f t="shared" si="0"/>
        <v/>
      </c>
      <c r="C21" s="2201" t="str">
        <f>IFERROR(VLOOKUP(A21,$Q$5:$AD36,2,0),"")</f>
        <v/>
      </c>
      <c r="D21" s="2201"/>
      <c r="E21" s="2201"/>
      <c r="F21" s="2201"/>
      <c r="G21" s="2201"/>
      <c r="H21" s="2201"/>
      <c r="I21" s="2201"/>
      <c r="J21" s="2201"/>
      <c r="K21" s="2201"/>
      <c r="L21" s="2201"/>
      <c r="M21" s="2201"/>
      <c r="N21" s="2201"/>
      <c r="O21" s="2201"/>
      <c r="Q21" s="1235">
        <v>17</v>
      </c>
      <c r="R21" s="1242" t="s">
        <v>4009</v>
      </c>
    </row>
    <row r="22" spans="1:30" ht="18.75">
      <c r="A22" s="1238"/>
      <c r="B22" s="1241" t="str">
        <f t="shared" si="0"/>
        <v/>
      </c>
      <c r="C22" s="2201" t="str">
        <f>IFERROR(VLOOKUP(A22,$Q$5:$AD36,2,0),"")</f>
        <v/>
      </c>
      <c r="D22" s="2201"/>
      <c r="E22" s="2201"/>
      <c r="F22" s="2201"/>
      <c r="G22" s="2201"/>
      <c r="H22" s="2201"/>
      <c r="I22" s="2201"/>
      <c r="J22" s="2201"/>
      <c r="K22" s="2201"/>
      <c r="L22" s="2201"/>
      <c r="M22" s="2201"/>
      <c r="N22" s="2201"/>
      <c r="O22" s="2201"/>
      <c r="Q22" s="1235">
        <v>18</v>
      </c>
      <c r="R22" s="2200" t="s">
        <v>4025</v>
      </c>
      <c r="S22" s="2200"/>
      <c r="T22" s="2200"/>
      <c r="U22" s="2200"/>
      <c r="V22" s="2200"/>
      <c r="W22" s="2200"/>
      <c r="X22" s="2200"/>
      <c r="Y22" s="2200"/>
      <c r="Z22" s="2200"/>
      <c r="AA22" s="2200"/>
      <c r="AB22" s="2200"/>
      <c r="AC22" s="2200"/>
      <c r="AD22" s="2200"/>
    </row>
    <row r="23" spans="1:30" ht="93.75">
      <c r="A23" s="1238"/>
      <c r="B23" s="1241" t="str">
        <f t="shared" si="0"/>
        <v/>
      </c>
      <c r="C23" s="2201" t="str">
        <f>IFERROR(VLOOKUP(A23,$Q$5:$AD36,2,0),"")</f>
        <v/>
      </c>
      <c r="D23" s="2201"/>
      <c r="E23" s="2201"/>
      <c r="F23" s="2201"/>
      <c r="G23" s="2201"/>
      <c r="H23" s="2201"/>
      <c r="I23" s="2201"/>
      <c r="J23" s="2201"/>
      <c r="K23" s="2201"/>
      <c r="L23" s="2201"/>
      <c r="M23" s="2201"/>
      <c r="N23" s="2201"/>
      <c r="O23" s="2201"/>
      <c r="Q23" s="1235">
        <v>19</v>
      </c>
      <c r="R23" s="1244" t="s">
        <v>4026</v>
      </c>
    </row>
    <row r="24" spans="1:30" ht="83.25" customHeight="1">
      <c r="A24" s="1238"/>
      <c r="B24" s="1241" t="str">
        <f t="shared" si="0"/>
        <v/>
      </c>
      <c r="C24" s="2201" t="str">
        <f>IFERROR(VLOOKUP(A24,$Q$5:$AD36,2,0),"")</f>
        <v/>
      </c>
      <c r="D24" s="2201"/>
      <c r="E24" s="2201"/>
      <c r="F24" s="2201"/>
      <c r="G24" s="2201"/>
      <c r="H24" s="2201"/>
      <c r="I24" s="2201"/>
      <c r="J24" s="2201"/>
      <c r="K24" s="2201"/>
      <c r="L24" s="2201"/>
      <c r="M24" s="2201"/>
      <c r="N24" s="2201"/>
      <c r="O24" s="2201"/>
      <c r="Q24" s="1235">
        <v>20</v>
      </c>
      <c r="R24" s="1244" t="s">
        <v>4028</v>
      </c>
    </row>
    <row r="25" spans="1:30" ht="40.5" customHeight="1">
      <c r="A25" s="1238"/>
      <c r="B25" s="1241" t="str">
        <f t="shared" si="0"/>
        <v/>
      </c>
      <c r="C25" s="2201" t="str">
        <f>IFERROR(VLOOKUP(A25,$Q$5:$AD36,2,0),"")</f>
        <v/>
      </c>
      <c r="D25" s="2201"/>
      <c r="E25" s="2201"/>
      <c r="F25" s="2201"/>
      <c r="G25" s="2201"/>
      <c r="H25" s="2201"/>
      <c r="I25" s="2201"/>
      <c r="J25" s="2201"/>
      <c r="K25" s="2201"/>
      <c r="L25" s="2201"/>
      <c r="M25" s="2201"/>
      <c r="N25" s="2201"/>
      <c r="O25" s="2201"/>
      <c r="Q25" s="1235">
        <v>21</v>
      </c>
      <c r="R25" s="1244" t="s">
        <v>4027</v>
      </c>
    </row>
    <row r="26" spans="1:30" ht="15">
      <c r="C26" s="154"/>
      <c r="D26" s="154"/>
      <c r="E26" s="154"/>
      <c r="F26" s="154"/>
      <c r="G26" s="154"/>
      <c r="H26" s="154"/>
      <c r="I26" s="154"/>
      <c r="J26" s="154"/>
      <c r="K26" s="154"/>
      <c r="L26" s="154"/>
      <c r="M26" s="154"/>
      <c r="N26" s="154"/>
    </row>
    <row r="27" spans="1:30" ht="18.75">
      <c r="C27" s="15"/>
      <c r="D27" s="154"/>
      <c r="E27" s="154"/>
      <c r="F27" s="154"/>
      <c r="G27" s="154"/>
      <c r="H27" s="154"/>
      <c r="I27" s="154"/>
      <c r="J27" s="154"/>
      <c r="K27" s="154"/>
      <c r="L27" s="154"/>
      <c r="M27" s="154"/>
      <c r="N27" s="154"/>
    </row>
    <row r="28" spans="1:30" ht="18.75">
      <c r="R28" s="1674" t="s">
        <v>4051</v>
      </c>
    </row>
    <row r="29" spans="1:30" ht="18.75">
      <c r="R29" s="1674" t="s">
        <v>4052</v>
      </c>
    </row>
    <row r="30" spans="1:30" ht="18.75">
      <c r="R30" s="1674" t="s">
        <v>4053</v>
      </c>
    </row>
    <row r="31" spans="1:30" ht="18.75">
      <c r="R31" s="1674" t="s">
        <v>4054</v>
      </c>
    </row>
    <row r="32" spans="1:30" ht="18.75">
      <c r="R32" s="1674" t="s">
        <v>4055</v>
      </c>
    </row>
    <row r="33" spans="18:18" ht="18.75">
      <c r="R33" s="1674"/>
    </row>
    <row r="34" spans="18:18" ht="18.75">
      <c r="R34" s="1674"/>
    </row>
    <row r="35" spans="18:18" ht="18.75">
      <c r="R35" s="1674"/>
    </row>
    <row r="36" spans="18:18" ht="18.75">
      <c r="R36" s="1674"/>
    </row>
    <row r="38" spans="18:18" ht="26.25">
      <c r="R38" s="1250" t="s">
        <v>4008</v>
      </c>
    </row>
    <row r="39" spans="18:18" ht="26.25">
      <c r="R39" s="1250" t="s">
        <v>4029</v>
      </c>
    </row>
    <row r="40" spans="18:18" ht="23.25">
      <c r="R40" s="67" t="s">
        <v>4098</v>
      </c>
    </row>
    <row r="41" spans="18:18" ht="23.25">
      <c r="R41" s="67" t="s">
        <v>4140</v>
      </c>
    </row>
    <row r="42" spans="18:18" ht="23.25">
      <c r="R42" s="67" t="s">
        <v>4164</v>
      </c>
    </row>
    <row r="43" spans="18:18" ht="18.75">
      <c r="R43" s="67" t="s">
        <v>4042</v>
      </c>
    </row>
    <row r="44" spans="18:18" ht="18.75">
      <c r="R44" s="67" t="s">
        <v>4043</v>
      </c>
    </row>
    <row r="45" spans="18:18" ht="18.75">
      <c r="R45" s="67" t="s">
        <v>4044</v>
      </c>
    </row>
    <row r="46" spans="18:18" ht="18.75">
      <c r="R46" s="67" t="s">
        <v>4045</v>
      </c>
    </row>
    <row r="47" spans="18:18" ht="18.75">
      <c r="R47" s="67" t="s">
        <v>4046</v>
      </c>
    </row>
    <row r="48" spans="18:18" ht="18.75">
      <c r="R48" s="67" t="s">
        <v>4047</v>
      </c>
    </row>
    <row r="49" spans="18:18" ht="18.75">
      <c r="R49" s="67" t="s">
        <v>4048</v>
      </c>
    </row>
    <row r="50" spans="18:18" ht="18.75">
      <c r="R50" s="67" t="s">
        <v>4049</v>
      </c>
    </row>
    <row r="51" spans="18:18" ht="18.75">
      <c r="R51" s="67" t="s">
        <v>4050</v>
      </c>
    </row>
  </sheetData>
  <sheetProtection sheet="1" selectLockedCells="1"/>
  <mergeCells count="28">
    <mergeCell ref="R22:AD22"/>
    <mergeCell ref="C22:O22"/>
    <mergeCell ref="C23:O23"/>
    <mergeCell ref="C24:O24"/>
    <mergeCell ref="C25:O25"/>
    <mergeCell ref="R18:AD18"/>
    <mergeCell ref="C19:O19"/>
    <mergeCell ref="R19:AD19"/>
    <mergeCell ref="C20:O20"/>
    <mergeCell ref="C21:O21"/>
    <mergeCell ref="C18:O18"/>
    <mergeCell ref="C13:O13"/>
    <mergeCell ref="C14:O14"/>
    <mergeCell ref="C15:O15"/>
    <mergeCell ref="C16:O16"/>
    <mergeCell ref="C17:O17"/>
    <mergeCell ref="C12:O12"/>
    <mergeCell ref="C1:O1"/>
    <mergeCell ref="C2:O2"/>
    <mergeCell ref="C3:O3"/>
    <mergeCell ref="C4:O4"/>
    <mergeCell ref="C5:O5"/>
    <mergeCell ref="C6:O6"/>
    <mergeCell ref="C7:O7"/>
    <mergeCell ref="C8:O8"/>
    <mergeCell ref="C9:O9"/>
    <mergeCell ref="C10:O10"/>
    <mergeCell ref="C11:O11"/>
  </mergeCells>
  <dataValidations count="3">
    <dataValidation type="list" allowBlank="1" showInputMessage="1" showErrorMessage="1" sqref="A5:A25">
      <formula1>$Q$5:$Q$25</formula1>
    </dataValidation>
    <dataValidation type="list" allowBlank="1" showInputMessage="1" showErrorMessage="1" sqref="C2:O2">
      <formula1>$R$38:$R$51</formula1>
    </dataValidation>
    <dataValidation type="list" allowBlank="1" showInputMessage="1" showErrorMessage="1" sqref="C3:O3">
      <formula1>$R$28:$R$36</formula1>
    </dataValidation>
  </dataValidations>
  <pageMargins left="0.25" right="0.25" top="0.75" bottom="0.75" header="0.3" footer="0.3"/>
  <pageSetup paperSize="9" orientation="landscape" horizontalDpi="300" verticalDpi="300" r:id="rId1"/>
  <drawing r:id="rId2"/>
</worksheet>
</file>

<file path=xl/worksheets/sheet163.xml><?xml version="1.0" encoding="utf-8"?>
<worksheet xmlns="http://schemas.openxmlformats.org/spreadsheetml/2006/main" xmlns:r="http://schemas.openxmlformats.org/officeDocument/2006/relationships">
  <sheetPr>
    <tabColor rgb="FF00B050"/>
  </sheetPr>
  <dimension ref="A1:E41"/>
  <sheetViews>
    <sheetView workbookViewId="0">
      <selection activeCell="C17" sqref="C17"/>
    </sheetView>
  </sheetViews>
  <sheetFormatPr defaultRowHeight="12.75"/>
  <cols>
    <col min="1" max="1" width="3.28515625" style="139" customWidth="1"/>
    <col min="2" max="2" width="28" style="139" customWidth="1"/>
    <col min="3" max="3" width="15.7109375" style="139" customWidth="1"/>
    <col min="4" max="4" width="23.28515625" style="139" customWidth="1"/>
    <col min="5" max="5" width="22.7109375" style="139" customWidth="1"/>
    <col min="6" max="16384" width="9.140625" style="139"/>
  </cols>
  <sheetData>
    <row r="1" spans="1:5" ht="16.5">
      <c r="A1" s="3882" t="str">
        <f>MASTER!C1</f>
        <v>ftyk f'k{kk vf/kdkjh</v>
      </c>
      <c r="B1" s="3882"/>
      <c r="C1" s="3882"/>
      <c r="D1" s="3882"/>
      <c r="E1" s="3882"/>
    </row>
    <row r="2" spans="1:5" ht="18.75">
      <c r="A2" s="3073" t="s">
        <v>3989</v>
      </c>
      <c r="B2" s="3073"/>
      <c r="C2" s="3073"/>
      <c r="D2" s="3073"/>
      <c r="E2" s="3073"/>
    </row>
    <row r="3" spans="1:5" ht="33.75" customHeight="1">
      <c r="A3" s="179" t="s">
        <v>684</v>
      </c>
      <c r="B3" s="179" t="s">
        <v>685</v>
      </c>
      <c r="C3" s="179" t="s">
        <v>7</v>
      </c>
      <c r="D3" s="179" t="s">
        <v>396</v>
      </c>
      <c r="E3" s="179" t="s">
        <v>398</v>
      </c>
    </row>
    <row r="4" spans="1:5" ht="18.75">
      <c r="A4" s="1634">
        <v>1</v>
      </c>
      <c r="B4" s="1634">
        <v>2</v>
      </c>
      <c r="C4" s="1634">
        <v>3</v>
      </c>
      <c r="D4" s="1634">
        <v>4</v>
      </c>
      <c r="E4" s="1634">
        <v>5</v>
      </c>
    </row>
    <row r="5" spans="1:5" s="740" customFormat="1" ht="24.95" customHeight="1">
      <c r="A5" s="908">
        <f>MASTER!A8</f>
        <v>1</v>
      </c>
      <c r="B5" s="908" t="str">
        <f>MASTER!B8</f>
        <v>Jh Hkxorh yky luk&lt;;</v>
      </c>
      <c r="C5" s="1636" t="str">
        <f>MASTER!C8</f>
        <v>अतिरिक्त प्रशासनिक अधिकारी</v>
      </c>
      <c r="D5" s="1637">
        <f>MASTER!AH8</f>
        <v>51060313242</v>
      </c>
      <c r="E5" s="1638" t="s">
        <v>3990</v>
      </c>
    </row>
    <row r="6" spans="1:5" s="740" customFormat="1" ht="24.95" customHeight="1">
      <c r="A6" s="908">
        <f>MASTER!A9</f>
        <v>0</v>
      </c>
      <c r="B6" s="908">
        <f>MASTER!B9</f>
        <v>0</v>
      </c>
      <c r="C6" s="1636">
        <f>MASTER!C9</f>
        <v>0</v>
      </c>
      <c r="D6" s="1637">
        <f>MASTER!AH9</f>
        <v>0</v>
      </c>
      <c r="E6" s="1279" t="str">
        <f>E5</f>
        <v>SBI</v>
      </c>
    </row>
    <row r="7" spans="1:5" s="740" customFormat="1" ht="24.95" customHeight="1">
      <c r="A7" s="908">
        <f>MASTER!A10</f>
        <v>0</v>
      </c>
      <c r="B7" s="908">
        <f>MASTER!B10</f>
        <v>0</v>
      </c>
      <c r="C7" s="1636">
        <f>MASTER!C10</f>
        <v>0</v>
      </c>
      <c r="D7" s="1637">
        <f>MASTER!AH10</f>
        <v>0</v>
      </c>
      <c r="E7" s="1279" t="str">
        <f t="shared" ref="E7:E35" si="0">E6</f>
        <v>SBI</v>
      </c>
    </row>
    <row r="8" spans="1:5" s="740" customFormat="1" ht="24.95" hidden="1" customHeight="1">
      <c r="A8" s="908">
        <f>MASTER!A11</f>
        <v>0</v>
      </c>
      <c r="B8" s="908">
        <f>MASTER!B11</f>
        <v>0</v>
      </c>
      <c r="C8" s="1636">
        <f>MASTER!C11</f>
        <v>0</v>
      </c>
      <c r="D8" s="1637">
        <f>MASTER!AH11</f>
        <v>0</v>
      </c>
      <c r="E8" s="1279" t="str">
        <f t="shared" si="0"/>
        <v>SBI</v>
      </c>
    </row>
    <row r="9" spans="1:5" s="740" customFormat="1" ht="24.95" hidden="1" customHeight="1">
      <c r="A9" s="908">
        <f>MASTER!A12</f>
        <v>0</v>
      </c>
      <c r="B9" s="908">
        <f>MASTER!B12</f>
        <v>0</v>
      </c>
      <c r="C9" s="1636">
        <f>MASTER!C12</f>
        <v>0</v>
      </c>
      <c r="D9" s="1637">
        <f>MASTER!AH12</f>
        <v>0</v>
      </c>
      <c r="E9" s="1279" t="str">
        <f t="shared" si="0"/>
        <v>SBI</v>
      </c>
    </row>
    <row r="10" spans="1:5" s="740" customFormat="1" ht="24.95" customHeight="1">
      <c r="A10" s="908">
        <f>MASTER!A13</f>
        <v>0</v>
      </c>
      <c r="B10" s="908">
        <f>MASTER!B13</f>
        <v>0</v>
      </c>
      <c r="C10" s="1636">
        <f>MASTER!C13</f>
        <v>0</v>
      </c>
      <c r="D10" s="1637">
        <f>MASTER!AH13</f>
        <v>0</v>
      </c>
      <c r="E10" s="1279" t="str">
        <f t="shared" si="0"/>
        <v>SBI</v>
      </c>
    </row>
    <row r="11" spans="1:5" s="740" customFormat="1" ht="24.95" customHeight="1">
      <c r="A11" s="908">
        <f>MASTER!A14</f>
        <v>0</v>
      </c>
      <c r="B11" s="908">
        <f>MASTER!B14</f>
        <v>0</v>
      </c>
      <c r="C11" s="1636">
        <f>MASTER!C14</f>
        <v>0</v>
      </c>
      <c r="D11" s="1637">
        <f>MASTER!AH14</f>
        <v>0</v>
      </c>
      <c r="E11" s="1279" t="str">
        <f t="shared" si="0"/>
        <v>SBI</v>
      </c>
    </row>
    <row r="12" spans="1:5" s="740" customFormat="1" ht="24.95" hidden="1" customHeight="1">
      <c r="A12" s="908">
        <f>MASTER!A15</f>
        <v>0</v>
      </c>
      <c r="B12" s="908">
        <f>MASTER!B15</f>
        <v>0</v>
      </c>
      <c r="C12" s="1636">
        <f>MASTER!C15</f>
        <v>0</v>
      </c>
      <c r="D12" s="1637">
        <f>MASTER!AH15</f>
        <v>0</v>
      </c>
      <c r="E12" s="1279" t="str">
        <f t="shared" si="0"/>
        <v>SBI</v>
      </c>
    </row>
    <row r="13" spans="1:5" s="740" customFormat="1" ht="24.95" customHeight="1">
      <c r="A13" s="908">
        <f>MASTER!A16</f>
        <v>0</v>
      </c>
      <c r="B13" s="908">
        <f>MASTER!B16</f>
        <v>0</v>
      </c>
      <c r="C13" s="1636">
        <f>MASTER!C16</f>
        <v>0</v>
      </c>
      <c r="D13" s="1637">
        <f>MASTER!AH16</f>
        <v>0</v>
      </c>
      <c r="E13" s="1279" t="str">
        <f t="shared" si="0"/>
        <v>SBI</v>
      </c>
    </row>
    <row r="14" spans="1:5" s="740" customFormat="1" ht="24.95" hidden="1" customHeight="1">
      <c r="A14" s="908">
        <f>MASTER!A17</f>
        <v>0</v>
      </c>
      <c r="B14" s="908">
        <f>MASTER!B17</f>
        <v>0</v>
      </c>
      <c r="C14" s="1636">
        <f>MASTER!C17</f>
        <v>0</v>
      </c>
      <c r="D14" s="1637">
        <f>MASTER!AH17</f>
        <v>0</v>
      </c>
      <c r="E14" s="1279" t="str">
        <f t="shared" si="0"/>
        <v>SBI</v>
      </c>
    </row>
    <row r="15" spans="1:5" s="740" customFormat="1" ht="24.95" customHeight="1">
      <c r="A15" s="908">
        <f>MASTER!A18</f>
        <v>0</v>
      </c>
      <c r="B15" s="908">
        <f>MASTER!B18</f>
        <v>0</v>
      </c>
      <c r="C15" s="1636">
        <f>MASTER!C18</f>
        <v>0</v>
      </c>
      <c r="D15" s="1637">
        <f>MASTER!AH18</f>
        <v>0</v>
      </c>
      <c r="E15" s="1279" t="str">
        <f t="shared" si="0"/>
        <v>SBI</v>
      </c>
    </row>
    <row r="16" spans="1:5" s="740" customFormat="1" ht="24.95" hidden="1" customHeight="1">
      <c r="A16" s="908">
        <f>MASTER!A19</f>
        <v>0</v>
      </c>
      <c r="B16" s="908">
        <f>MASTER!B19</f>
        <v>0</v>
      </c>
      <c r="C16" s="1636">
        <f>MASTER!C19</f>
        <v>0</v>
      </c>
      <c r="D16" s="1637">
        <f>MASTER!AH19</f>
        <v>0</v>
      </c>
      <c r="E16" s="1279" t="str">
        <f t="shared" si="0"/>
        <v>SBI</v>
      </c>
    </row>
    <row r="17" spans="1:5" s="740" customFormat="1" ht="24.95" customHeight="1">
      <c r="A17" s="908">
        <f>MASTER!A20</f>
        <v>0</v>
      </c>
      <c r="B17" s="908">
        <f>MASTER!B20</f>
        <v>0</v>
      </c>
      <c r="C17" s="1636">
        <f>MASTER!C20</f>
        <v>0</v>
      </c>
      <c r="D17" s="1637">
        <f>MASTER!AH20</f>
        <v>0</v>
      </c>
      <c r="E17" s="1279" t="str">
        <f t="shared" si="0"/>
        <v>SBI</v>
      </c>
    </row>
    <row r="18" spans="1:5" s="740" customFormat="1" ht="24.95" customHeight="1">
      <c r="A18" s="908">
        <f>MASTER!A21</f>
        <v>0</v>
      </c>
      <c r="B18" s="908">
        <f>MASTER!B21</f>
        <v>0</v>
      </c>
      <c r="C18" s="1636">
        <f>MASTER!C21</f>
        <v>0</v>
      </c>
      <c r="D18" s="1637">
        <f>MASTER!AH21</f>
        <v>0</v>
      </c>
      <c r="E18" s="1279" t="str">
        <f t="shared" si="0"/>
        <v>SBI</v>
      </c>
    </row>
    <row r="19" spans="1:5" s="740" customFormat="1" ht="24.95" customHeight="1">
      <c r="A19" s="908">
        <f>MASTER!A22</f>
        <v>0</v>
      </c>
      <c r="B19" s="908">
        <f>MASTER!B22</f>
        <v>0</v>
      </c>
      <c r="C19" s="1636">
        <f>MASTER!C22</f>
        <v>0</v>
      </c>
      <c r="D19" s="1637">
        <f>MASTER!AH22</f>
        <v>0</v>
      </c>
      <c r="E19" s="1279" t="str">
        <f t="shared" si="0"/>
        <v>SBI</v>
      </c>
    </row>
    <row r="20" spans="1:5" s="740" customFormat="1" ht="24.95" customHeight="1">
      <c r="A20" s="908">
        <f>MASTER!A23</f>
        <v>0</v>
      </c>
      <c r="B20" s="908">
        <f>MASTER!B23</f>
        <v>0</v>
      </c>
      <c r="C20" s="1636">
        <f>MASTER!C23</f>
        <v>0</v>
      </c>
      <c r="D20" s="1637">
        <f>MASTER!AH23</f>
        <v>0</v>
      </c>
      <c r="E20" s="1279" t="str">
        <f t="shared" si="0"/>
        <v>SBI</v>
      </c>
    </row>
    <row r="21" spans="1:5" s="740" customFormat="1" ht="24.95" customHeight="1">
      <c r="A21" s="908">
        <f>MASTER!A24</f>
        <v>17</v>
      </c>
      <c r="B21" s="908">
        <f>MASTER!B24</f>
        <v>0</v>
      </c>
      <c r="C21" s="1636">
        <f>MASTER!C24</f>
        <v>0</v>
      </c>
      <c r="D21" s="1637">
        <f>MASTER!AH24</f>
        <v>0</v>
      </c>
      <c r="E21" s="1279" t="str">
        <f t="shared" si="0"/>
        <v>SBI</v>
      </c>
    </row>
    <row r="22" spans="1:5" s="740" customFormat="1" ht="24.95" customHeight="1">
      <c r="A22" s="908">
        <f>MASTER!A25</f>
        <v>18</v>
      </c>
      <c r="B22" s="908">
        <f>MASTER!B25</f>
        <v>0</v>
      </c>
      <c r="C22" s="1636">
        <f>MASTER!C25</f>
        <v>0</v>
      </c>
      <c r="D22" s="1637">
        <f>MASTER!AH25</f>
        <v>0</v>
      </c>
      <c r="E22" s="1279" t="str">
        <f t="shared" si="0"/>
        <v>SBI</v>
      </c>
    </row>
    <row r="23" spans="1:5" s="740" customFormat="1" ht="24.95" customHeight="1">
      <c r="A23" s="908">
        <f>MASTER!A26</f>
        <v>19</v>
      </c>
      <c r="B23" s="908">
        <f>MASTER!B26</f>
        <v>0</v>
      </c>
      <c r="C23" s="1636">
        <f>MASTER!C26</f>
        <v>0</v>
      </c>
      <c r="D23" s="1637">
        <f>MASTER!AH26</f>
        <v>0</v>
      </c>
      <c r="E23" s="1279" t="str">
        <f t="shared" si="0"/>
        <v>SBI</v>
      </c>
    </row>
    <row r="24" spans="1:5" s="740" customFormat="1" ht="24.95" customHeight="1">
      <c r="A24" s="908">
        <f>MASTER!A27</f>
        <v>20</v>
      </c>
      <c r="B24" s="908">
        <f>MASTER!B27</f>
        <v>0</v>
      </c>
      <c r="C24" s="1636">
        <f>MASTER!C27</f>
        <v>0</v>
      </c>
      <c r="D24" s="1637">
        <f>MASTER!AH27</f>
        <v>0</v>
      </c>
      <c r="E24" s="1279" t="str">
        <f t="shared" si="0"/>
        <v>SBI</v>
      </c>
    </row>
    <row r="25" spans="1:5" s="740" customFormat="1" ht="24.95" customHeight="1">
      <c r="A25" s="908">
        <f>MASTER!A28</f>
        <v>21</v>
      </c>
      <c r="B25" s="908">
        <f>MASTER!B28</f>
        <v>0</v>
      </c>
      <c r="C25" s="1636">
        <f>MASTER!C28</f>
        <v>0</v>
      </c>
      <c r="D25" s="1637">
        <f>MASTER!AH28</f>
        <v>0</v>
      </c>
      <c r="E25" s="1279" t="str">
        <f t="shared" si="0"/>
        <v>SBI</v>
      </c>
    </row>
    <row r="26" spans="1:5" s="740" customFormat="1" ht="24.95" customHeight="1">
      <c r="A26" s="908">
        <f>MASTER!A29</f>
        <v>22</v>
      </c>
      <c r="B26" s="908">
        <f>MASTER!B29</f>
        <v>0</v>
      </c>
      <c r="C26" s="1636">
        <f>MASTER!C29</f>
        <v>0</v>
      </c>
      <c r="D26" s="1637">
        <f>MASTER!AH29</f>
        <v>0</v>
      </c>
      <c r="E26" s="1279" t="str">
        <f t="shared" si="0"/>
        <v>SBI</v>
      </c>
    </row>
    <row r="27" spans="1:5" s="740" customFormat="1" ht="24.95" customHeight="1">
      <c r="A27" s="908">
        <f>MASTER!A30</f>
        <v>23</v>
      </c>
      <c r="B27" s="908">
        <f>MASTER!B30</f>
        <v>0</v>
      </c>
      <c r="C27" s="1636">
        <f>MASTER!C30</f>
        <v>0</v>
      </c>
      <c r="D27" s="1637">
        <f>MASTER!AH30</f>
        <v>0</v>
      </c>
      <c r="E27" s="1279" t="str">
        <f t="shared" si="0"/>
        <v>SBI</v>
      </c>
    </row>
    <row r="28" spans="1:5" s="740" customFormat="1" ht="24.95" customHeight="1">
      <c r="A28" s="908">
        <f>MASTER!A31</f>
        <v>24</v>
      </c>
      <c r="B28" s="908">
        <f>MASTER!B31</f>
        <v>0</v>
      </c>
      <c r="C28" s="1636">
        <f>MASTER!C31</f>
        <v>0</v>
      </c>
      <c r="D28" s="1637">
        <f>MASTER!AH31</f>
        <v>0</v>
      </c>
      <c r="E28" s="1279" t="str">
        <f t="shared" si="0"/>
        <v>SBI</v>
      </c>
    </row>
    <row r="29" spans="1:5" s="740" customFormat="1" ht="24.95" customHeight="1">
      <c r="A29" s="908">
        <f>MASTER!A32</f>
        <v>25</v>
      </c>
      <c r="B29" s="908">
        <f>MASTER!B32</f>
        <v>0</v>
      </c>
      <c r="C29" s="1636">
        <f>MASTER!C32</f>
        <v>0</v>
      </c>
      <c r="D29" s="1637">
        <f>MASTER!AH32</f>
        <v>0</v>
      </c>
      <c r="E29" s="1279" t="str">
        <f t="shared" si="0"/>
        <v>SBI</v>
      </c>
    </row>
    <row r="30" spans="1:5" s="740" customFormat="1" ht="24.95" customHeight="1">
      <c r="A30" s="908">
        <f>MASTER!A33</f>
        <v>26</v>
      </c>
      <c r="B30" s="908">
        <f>MASTER!B33</f>
        <v>0</v>
      </c>
      <c r="C30" s="1636">
        <f>MASTER!C33</f>
        <v>0</v>
      </c>
      <c r="D30" s="1637">
        <f>MASTER!AH33</f>
        <v>0</v>
      </c>
      <c r="E30" s="1279" t="str">
        <f t="shared" si="0"/>
        <v>SBI</v>
      </c>
    </row>
    <row r="31" spans="1:5" s="740" customFormat="1" ht="24.95" customHeight="1">
      <c r="A31" s="908">
        <f>MASTER!A34</f>
        <v>27</v>
      </c>
      <c r="B31" s="908">
        <f>MASTER!B34</f>
        <v>0</v>
      </c>
      <c r="C31" s="1636">
        <f>MASTER!C34</f>
        <v>0</v>
      </c>
      <c r="D31" s="1637">
        <f>MASTER!AH34</f>
        <v>0</v>
      </c>
      <c r="E31" s="1279" t="str">
        <f t="shared" si="0"/>
        <v>SBI</v>
      </c>
    </row>
    <row r="32" spans="1:5" s="740" customFormat="1" ht="24.95" customHeight="1">
      <c r="A32" s="908">
        <f>MASTER!A35</f>
        <v>28</v>
      </c>
      <c r="B32" s="908">
        <f>MASTER!B35</f>
        <v>0</v>
      </c>
      <c r="C32" s="1636">
        <f>MASTER!C35</f>
        <v>0</v>
      </c>
      <c r="D32" s="1637">
        <f>MASTER!AH35</f>
        <v>0</v>
      </c>
      <c r="E32" s="1279" t="str">
        <f t="shared" si="0"/>
        <v>SBI</v>
      </c>
    </row>
    <row r="33" spans="1:5" s="740" customFormat="1" ht="24.95" customHeight="1">
      <c r="A33" s="908">
        <f>MASTER!A36</f>
        <v>29</v>
      </c>
      <c r="B33" s="908">
        <f>MASTER!B36</f>
        <v>0</v>
      </c>
      <c r="C33" s="1636">
        <f>MASTER!C36</f>
        <v>0</v>
      </c>
      <c r="D33" s="1637">
        <f>MASTER!AH36</f>
        <v>0</v>
      </c>
      <c r="E33" s="1279" t="str">
        <f t="shared" si="0"/>
        <v>SBI</v>
      </c>
    </row>
    <row r="34" spans="1:5" s="740" customFormat="1" ht="24.95" customHeight="1">
      <c r="A34" s="908">
        <f>MASTER!A37</f>
        <v>30</v>
      </c>
      <c r="B34" s="908">
        <f>MASTER!B37</f>
        <v>0</v>
      </c>
      <c r="C34" s="1636">
        <f>MASTER!C37</f>
        <v>0</v>
      </c>
      <c r="D34" s="1637">
        <f>MASTER!AH37</f>
        <v>0</v>
      </c>
      <c r="E34" s="1279" t="str">
        <f t="shared" si="0"/>
        <v>SBI</v>
      </c>
    </row>
    <row r="35" spans="1:5" s="740" customFormat="1" ht="24.95" customHeight="1">
      <c r="A35" s="908">
        <f>MASTER!A38</f>
        <v>31</v>
      </c>
      <c r="B35" s="908">
        <f>MASTER!B38</f>
        <v>0</v>
      </c>
      <c r="C35" s="1636">
        <f>MASTER!C38</f>
        <v>0</v>
      </c>
      <c r="D35" s="1637">
        <f>MASTER!AH38</f>
        <v>0</v>
      </c>
      <c r="E35" s="1279" t="str">
        <f t="shared" si="0"/>
        <v>SBI</v>
      </c>
    </row>
    <row r="36" spans="1:5" ht="18.75">
      <c r="A36" s="2765" t="s">
        <v>3993</v>
      </c>
      <c r="B36" s="2765"/>
      <c r="C36" s="2765"/>
      <c r="D36" s="2765"/>
      <c r="E36" s="2765"/>
    </row>
    <row r="37" spans="1:5" ht="18.75">
      <c r="A37" s="129" t="s">
        <v>695</v>
      </c>
      <c r="B37" s="129"/>
      <c r="C37" s="129"/>
      <c r="D37" s="129"/>
      <c r="E37" s="129"/>
    </row>
    <row r="38" spans="1:5" ht="18.75">
      <c r="A38" s="129">
        <v>1</v>
      </c>
      <c r="B38" s="129" t="s">
        <v>3992</v>
      </c>
      <c r="C38" s="129"/>
      <c r="D38" s="129"/>
      <c r="E38" s="129"/>
    </row>
    <row r="39" spans="1:5" ht="18.75">
      <c r="A39" s="129"/>
      <c r="B39" s="129"/>
      <c r="C39" s="129"/>
      <c r="D39" s="2763"/>
      <c r="E39" s="2763"/>
    </row>
    <row r="40" spans="1:5" ht="18.75">
      <c r="D40" s="2763"/>
      <c r="E40" s="2763"/>
    </row>
    <row r="41" spans="1:5" ht="18.75">
      <c r="D41" s="2763"/>
      <c r="E41" s="2763"/>
    </row>
  </sheetData>
  <sheetProtection password="A581" sheet="1" objects="1" scenarios="1" formatCells="0" formatColumns="0" formatRows="0" insertColumns="0" insertRows="0" insertHyperlinks="0" deleteColumns="0" deleteRows="0" selectLockedCells="1" sort="0" autoFilter="0" pivotTables="0"/>
  <mergeCells count="6">
    <mergeCell ref="D39:E39"/>
    <mergeCell ref="D40:E40"/>
    <mergeCell ref="D41:E41"/>
    <mergeCell ref="A36:E36"/>
    <mergeCell ref="A1:E1"/>
    <mergeCell ref="A2:E2"/>
  </mergeCells>
  <printOptions horizontalCentered="1"/>
  <pageMargins left="0.25" right="0.25" top="0.32" bottom="0.34" header="0.3" footer="0.3"/>
  <pageSetup paperSize="9" orientation="portrait" r:id="rId1"/>
  <headerFooter alignWithMargins="0">
    <oddFooter>&amp;Lwww.rajsevak.com</oddFooter>
  </headerFooter>
  <drawing r:id="rId2"/>
</worksheet>
</file>

<file path=xl/worksheets/sheet164.xml><?xml version="1.0" encoding="utf-8"?>
<worksheet xmlns="http://schemas.openxmlformats.org/spreadsheetml/2006/main" xmlns:r="http://schemas.openxmlformats.org/officeDocument/2006/relationships">
  <sheetPr>
    <tabColor rgb="FF00B050"/>
  </sheetPr>
  <dimension ref="A1:S29"/>
  <sheetViews>
    <sheetView workbookViewId="0">
      <selection activeCell="F10" sqref="F10"/>
    </sheetView>
  </sheetViews>
  <sheetFormatPr defaultColWidth="9.140625" defaultRowHeight="14.25"/>
  <cols>
    <col min="1" max="1" width="3.85546875" style="5" customWidth="1"/>
    <col min="2" max="2" width="8.85546875" style="5" customWidth="1"/>
    <col min="3" max="3" width="13.140625" style="5" customWidth="1"/>
    <col min="4" max="4" width="16.140625" style="5" customWidth="1"/>
    <col min="5" max="5" width="9.140625" style="5" customWidth="1"/>
    <col min="6" max="6" width="14" style="5" customWidth="1"/>
    <col min="7" max="7" width="9.28515625" style="5" customWidth="1"/>
    <col min="8" max="8" width="13.140625" style="5" customWidth="1"/>
    <col min="9" max="9" width="2.85546875" style="5" hidden="1" customWidth="1"/>
    <col min="10" max="10" width="6.85546875" style="5" customWidth="1"/>
    <col min="11" max="11" width="4.42578125" style="5" customWidth="1"/>
    <col min="12" max="16" width="9.140625" style="5"/>
    <col min="17" max="18" width="0" style="5" hidden="1" customWidth="1"/>
    <col min="19" max="19" width="13.42578125" style="5" hidden="1" customWidth="1"/>
    <col min="20" max="16384" width="9.140625" style="5"/>
  </cols>
  <sheetData>
    <row r="1" spans="1:13" ht="18.75">
      <c r="B1" s="2237" t="s">
        <v>1156</v>
      </c>
      <c r="C1" s="2237"/>
      <c r="D1" s="2237"/>
      <c r="E1" s="1673">
        <v>1</v>
      </c>
    </row>
    <row r="2" spans="1:13" ht="20.25">
      <c r="I2" s="2089"/>
      <c r="J2" s="2089"/>
      <c r="K2" s="20"/>
      <c r="L2" s="20"/>
      <c r="M2" s="20"/>
    </row>
    <row r="3" spans="1:13" ht="21" customHeight="1">
      <c r="A3" s="2089"/>
      <c r="B3" s="14" t="s">
        <v>1297</v>
      </c>
      <c r="C3" s="364"/>
      <c r="D3" s="508"/>
      <c r="E3" s="508"/>
      <c r="F3" s="508"/>
      <c r="G3" s="2089"/>
      <c r="H3" s="508"/>
      <c r="K3" s="20"/>
      <c r="L3" s="20"/>
      <c r="M3" s="20"/>
    </row>
    <row r="4" spans="1:13" ht="21.75" customHeight="1">
      <c r="A4" s="2089"/>
      <c r="B4" s="14"/>
      <c r="C4" s="2091" t="s">
        <v>1298</v>
      </c>
      <c r="D4" s="2092" t="str">
        <f>MASTER!C2</f>
        <v>iz/kkukpk;Z</v>
      </c>
      <c r="E4" s="508"/>
      <c r="F4" s="508"/>
      <c r="G4" s="2089"/>
      <c r="H4" s="508"/>
      <c r="K4" s="20"/>
      <c r="L4" s="20"/>
      <c r="M4" s="20"/>
    </row>
    <row r="5" spans="1:13" ht="20.25">
      <c r="A5" s="2089"/>
      <c r="B5" s="14"/>
      <c r="C5" s="364" t="str">
        <f>MASTER!C3</f>
        <v xml:space="preserve">ftyk </v>
      </c>
      <c r="D5" s="508"/>
      <c r="E5" s="508"/>
      <c r="F5" s="508"/>
      <c r="G5" s="2089"/>
      <c r="H5" s="508"/>
      <c r="K5" s="20"/>
      <c r="L5" s="20"/>
      <c r="M5" s="20"/>
    </row>
    <row r="6" spans="1:13" ht="20.25">
      <c r="A6" s="2089"/>
      <c r="B6" s="14"/>
      <c r="C6" s="364" t="str">
        <f>MASTER!C4</f>
        <v>jkt ¼ jktLFkku ½</v>
      </c>
      <c r="D6" s="508"/>
      <c r="E6" s="508"/>
      <c r="F6" s="508"/>
      <c r="G6" s="2089"/>
      <c r="H6" s="508"/>
      <c r="K6" s="20"/>
      <c r="L6" s="20"/>
      <c r="M6" s="20"/>
    </row>
    <row r="7" spans="1:13" ht="20.25">
      <c r="A7" s="2089"/>
      <c r="B7" s="14" t="s">
        <v>4477</v>
      </c>
      <c r="D7" s="14"/>
      <c r="E7" s="2104">
        <f>(INDEX(MASTER!AD8:AD42,MATCH('GPF AC TRANSFER APLICATION'!E1,MASTER!A8:A42,0)))</f>
        <v>570605</v>
      </c>
      <c r="F7" s="2106" t="s">
        <v>4478</v>
      </c>
      <c r="G7" s="2089"/>
      <c r="H7" s="508"/>
      <c r="K7" s="20"/>
      <c r="L7" s="20"/>
      <c r="M7" s="20"/>
    </row>
    <row r="8" spans="1:13" ht="20.25">
      <c r="A8" s="2089"/>
      <c r="B8" s="14" t="s">
        <v>26</v>
      </c>
      <c r="C8" s="14"/>
      <c r="D8" s="14"/>
      <c r="E8" s="14"/>
      <c r="F8" s="2089"/>
      <c r="G8" s="2089"/>
      <c r="H8" s="508"/>
      <c r="K8" s="20"/>
      <c r="L8" s="20"/>
      <c r="M8" s="20"/>
    </row>
    <row r="9" spans="1:13" ht="147" customHeight="1">
      <c r="A9" s="3884" t="s">
        <v>4481</v>
      </c>
      <c r="B9" s="3884"/>
      <c r="C9" s="3884"/>
      <c r="D9" s="3884"/>
      <c r="E9" s="3884"/>
      <c r="F9" s="3884"/>
      <c r="G9" s="3884"/>
      <c r="H9" s="3884"/>
      <c r="I9" s="3884"/>
      <c r="J9" s="3884"/>
      <c r="K9" s="3884"/>
      <c r="L9" s="20"/>
      <c r="M9" s="20"/>
    </row>
    <row r="10" spans="1:13" ht="29.25" customHeight="1">
      <c r="A10" s="2094" t="s">
        <v>4480</v>
      </c>
      <c r="B10" s="2095"/>
      <c r="C10" s="2095"/>
      <c r="D10" s="2095"/>
      <c r="E10" s="2096">
        <f>E7</f>
        <v>570605</v>
      </c>
      <c r="F10" s="2105" t="s">
        <v>4479</v>
      </c>
      <c r="G10" s="2095"/>
      <c r="H10" s="2095"/>
      <c r="K10" s="20"/>
      <c r="L10" s="20"/>
      <c r="M10" s="20"/>
    </row>
    <row r="11" spans="1:13" ht="20.25">
      <c r="A11" s="2087"/>
      <c r="B11" s="364" t="s">
        <v>35</v>
      </c>
      <c r="C11" s="2093">
        <f>(INDEX(MASTER!T8:T42,MATCH('GPF AC TRANSFER APLICATION'!E1,MASTER!A8:A42,0)))</f>
        <v>44731</v>
      </c>
      <c r="D11" s="14"/>
      <c r="E11" s="14"/>
      <c r="F11" s="508"/>
      <c r="G11" s="2089"/>
      <c r="H11" s="508"/>
      <c r="K11" s="20"/>
      <c r="L11" s="20"/>
      <c r="M11" s="20"/>
    </row>
    <row r="12" spans="1:13" ht="20.25">
      <c r="A12" s="2087"/>
      <c r="B12" s="364"/>
      <c r="C12" s="508"/>
      <c r="D12" s="14"/>
      <c r="E12" s="14"/>
      <c r="F12" s="1217" t="s">
        <v>3058</v>
      </c>
      <c r="G12" s="2089"/>
      <c r="H12" s="508"/>
      <c r="K12" s="20"/>
      <c r="L12" s="20"/>
      <c r="M12" s="20"/>
    </row>
    <row r="13" spans="1:13" ht="25.5" customHeight="1">
      <c r="A13" s="2087"/>
      <c r="B13" s="14"/>
      <c r="C13" s="14"/>
      <c r="D13" s="14"/>
      <c r="E13" s="14"/>
      <c r="F13" s="2089"/>
      <c r="G13" s="2089"/>
      <c r="H13" s="508"/>
      <c r="K13" s="20"/>
      <c r="L13" s="20"/>
      <c r="M13" s="20"/>
    </row>
    <row r="14" spans="1:13" ht="20.25">
      <c r="A14" s="2087"/>
      <c r="B14" s="14"/>
      <c r="C14" s="14"/>
      <c r="D14" s="14" t="s">
        <v>27</v>
      </c>
      <c r="E14" s="3350" t="str">
        <f>(INDEX(MASTER!B8:B42,MATCH('GPF AC TRANSFER APLICATION'!E1,MASTER!A8:A42,0)))</f>
        <v>Jh Hkxorh yky luk&lt;;</v>
      </c>
      <c r="F14" s="3350"/>
      <c r="G14" s="3350"/>
      <c r="H14" s="508"/>
      <c r="K14" s="20"/>
      <c r="L14" s="20"/>
      <c r="M14" s="20"/>
    </row>
    <row r="15" spans="1:13" ht="20.25">
      <c r="A15" s="2087"/>
      <c r="B15" s="129"/>
      <c r="C15" s="129"/>
      <c r="D15" s="14" t="s">
        <v>25</v>
      </c>
      <c r="E15" s="2918" t="str">
        <f>(INDEX(MASTER!C8:C42,MATCH('GPF AC TRANSFER APLICATION'!E1,MASTER!A8:A42,0)))</f>
        <v>अतिरिक्त प्रशासनिक अधिकारी</v>
      </c>
      <c r="F15" s="2918"/>
      <c r="G15" s="2918"/>
      <c r="K15" s="20"/>
      <c r="L15" s="20"/>
      <c r="M15" s="20"/>
    </row>
    <row r="16" spans="1:13" ht="44.25" customHeight="1">
      <c r="A16" s="2087"/>
      <c r="B16" s="129"/>
      <c r="C16" s="129"/>
      <c r="D16" s="12" t="s">
        <v>1304</v>
      </c>
      <c r="E16" s="2930" t="str">
        <f>A20</f>
        <v>ftyk f'k{kk vf/kdkjh</v>
      </c>
      <c r="F16" s="2930"/>
      <c r="G16" s="2930"/>
      <c r="H16" s="2930"/>
      <c r="I16" s="2088"/>
      <c r="J16" s="2088"/>
      <c r="K16" s="20"/>
      <c r="L16" s="20"/>
      <c r="M16" s="20"/>
    </row>
    <row r="17" spans="1:13" ht="24" customHeight="1">
      <c r="A17" s="2108"/>
      <c r="B17" s="129"/>
      <c r="C17" s="129"/>
      <c r="D17" s="12" t="s">
        <v>4492</v>
      </c>
      <c r="E17" s="2109"/>
      <c r="F17" s="3886" t="str">
        <f>(INDEX(MASTER!X8:X42,MATCH('GPF AC TRANSFER APLICATION'!E1,MASTER!A8:A42,0)))</f>
        <v>RJRA198631004041</v>
      </c>
      <c r="G17" s="3886"/>
      <c r="H17" s="3886"/>
      <c r="I17" s="2109"/>
      <c r="J17" s="2109"/>
      <c r="K17" s="20"/>
      <c r="L17" s="20"/>
      <c r="M17" s="20"/>
    </row>
    <row r="18" spans="1:13" ht="17.25" customHeight="1">
      <c r="A18" s="2087"/>
      <c r="B18" s="129"/>
      <c r="C18" s="129"/>
      <c r="D18" s="12" t="s">
        <v>1938</v>
      </c>
      <c r="E18" s="2088"/>
      <c r="F18" s="3887">
        <f>(INDEX(MASTER!AI8:AI42,MATCH('GPF AC TRANSFER APLICATION'!E1,MASTER!A8:A42,0)))</f>
        <v>8209921634</v>
      </c>
      <c r="G18" s="3887"/>
      <c r="H18" s="3887"/>
      <c r="I18" s="2088"/>
      <c r="J18" s="2088"/>
      <c r="K18" s="20"/>
      <c r="L18" s="20"/>
      <c r="M18" s="20"/>
    </row>
    <row r="19" spans="1:13" ht="17.25" customHeight="1">
      <c r="A19" s="2108"/>
      <c r="B19" s="129"/>
      <c r="C19" s="129"/>
      <c r="D19" s="12"/>
      <c r="E19" s="2109"/>
      <c r="F19" s="2110"/>
      <c r="G19" s="2110"/>
      <c r="H19" s="2110"/>
      <c r="I19" s="2109"/>
      <c r="J19" s="2109"/>
      <c r="K19" s="20"/>
      <c r="L19" s="20"/>
      <c r="M19" s="20"/>
    </row>
    <row r="20" spans="1:13" ht="21" customHeight="1">
      <c r="A20" s="3883" t="str">
        <f>MASTER!C1</f>
        <v>ftyk f'k{kk vf/kdkjh</v>
      </c>
      <c r="B20" s="3883"/>
      <c r="C20" s="3883"/>
      <c r="D20" s="3883"/>
      <c r="E20" s="3883"/>
      <c r="F20" s="3883"/>
      <c r="G20" s="3883"/>
      <c r="H20" s="3883"/>
      <c r="I20" s="2088"/>
      <c r="J20" s="2088"/>
      <c r="K20" s="20"/>
      <c r="L20" s="20"/>
      <c r="M20" s="20"/>
    </row>
    <row r="21" spans="1:13" ht="21" customHeight="1">
      <c r="A21" s="3885" t="s">
        <v>4439</v>
      </c>
      <c r="B21" s="3885"/>
      <c r="C21" s="3885"/>
      <c r="D21" s="3885"/>
      <c r="E21" s="3885"/>
      <c r="F21" s="3885"/>
      <c r="G21" s="3885"/>
      <c r="H21" s="3885"/>
      <c r="I21" s="3885"/>
      <c r="J21" s="3885"/>
      <c r="K21" s="3885"/>
      <c r="L21" s="20"/>
      <c r="M21" s="20"/>
    </row>
    <row r="22" spans="1:13" ht="84.75" customHeight="1">
      <c r="A22" s="3884" t="s">
        <v>4482</v>
      </c>
      <c r="B22" s="3884"/>
      <c r="C22" s="3884"/>
      <c r="D22" s="3884"/>
      <c r="E22" s="3884"/>
      <c r="F22" s="3884"/>
      <c r="G22" s="3884"/>
      <c r="H22" s="3884"/>
      <c r="I22" s="3884"/>
      <c r="J22" s="3884"/>
      <c r="K22" s="20"/>
      <c r="L22" s="20"/>
      <c r="M22" s="20"/>
    </row>
    <row r="23" spans="1:13" ht="21" customHeight="1">
      <c r="A23" s="2927" t="s">
        <v>4484</v>
      </c>
      <c r="B23" s="2927"/>
      <c r="C23" s="2927"/>
      <c r="D23" s="2927"/>
      <c r="E23" s="2927"/>
      <c r="F23" s="2927"/>
      <c r="G23" s="2927"/>
      <c r="H23" s="2096">
        <f>E10</f>
        <v>570605</v>
      </c>
      <c r="I23" s="2088"/>
      <c r="J23" s="2088"/>
      <c r="K23" s="20"/>
      <c r="L23" s="20"/>
      <c r="M23" s="20"/>
    </row>
    <row r="24" spans="1:13" ht="27" customHeight="1">
      <c r="A24" s="2097" t="str">
        <f>F10</f>
        <v>dks cwUnh ftys esa VªklQj  djus dh d`ik djkosaA</v>
      </c>
      <c r="B24" s="129"/>
      <c r="C24" s="129"/>
      <c r="D24" s="12"/>
      <c r="E24" s="2088"/>
      <c r="F24" s="2088"/>
      <c r="G24" s="2088"/>
      <c r="H24" s="2088"/>
      <c r="I24" s="2088"/>
      <c r="J24" s="2088"/>
      <c r="K24" s="20"/>
      <c r="L24" s="20"/>
      <c r="M24" s="20"/>
    </row>
    <row r="25" spans="1:13" ht="21" customHeight="1">
      <c r="A25" s="2090"/>
      <c r="B25" s="129"/>
      <c r="C25" s="129"/>
      <c r="D25" s="12"/>
      <c r="E25" s="2088"/>
      <c r="F25" s="2088"/>
      <c r="G25" s="2088"/>
      <c r="H25" s="2088"/>
      <c r="I25" s="2088"/>
      <c r="J25" s="2088"/>
      <c r="K25" s="20"/>
      <c r="L25" s="20"/>
      <c r="M25" s="20"/>
    </row>
    <row r="26" spans="1:13" ht="21" customHeight="1">
      <c r="A26" s="2087"/>
      <c r="B26" s="129"/>
      <c r="C26" s="129"/>
      <c r="D26" s="12"/>
      <c r="E26" s="2741" t="str">
        <f>MASTER!C2</f>
        <v>iz/kkukpk;Z</v>
      </c>
      <c r="F26" s="2741"/>
      <c r="G26" s="2741"/>
      <c r="H26" s="2741"/>
      <c r="I26" s="2088"/>
      <c r="J26" s="2088"/>
      <c r="K26" s="20"/>
      <c r="L26" s="20"/>
      <c r="M26" s="20"/>
    </row>
    <row r="27" spans="1:13" ht="21" customHeight="1">
      <c r="A27" s="2087"/>
      <c r="B27" s="129"/>
      <c r="C27" s="129"/>
      <c r="D27" s="12"/>
      <c r="E27" s="2741" t="str">
        <f>MASTER!C3</f>
        <v xml:space="preserve">ftyk </v>
      </c>
      <c r="F27" s="2741"/>
      <c r="G27" s="2741"/>
      <c r="H27" s="2741"/>
      <c r="I27" s="2088"/>
      <c r="J27" s="2088"/>
      <c r="K27" s="20"/>
      <c r="L27" s="20"/>
      <c r="M27" s="20"/>
    </row>
    <row r="28" spans="1:13" ht="21" customHeight="1">
      <c r="A28" s="2087"/>
      <c r="B28" s="129"/>
      <c r="C28" s="129"/>
      <c r="D28" s="12"/>
      <c r="E28" s="2741" t="str">
        <f>MASTER!C4</f>
        <v>jkt ¼ jktLFkku ½</v>
      </c>
      <c r="F28" s="2741"/>
      <c r="G28" s="2741"/>
      <c r="H28" s="2741"/>
      <c r="I28" s="2088"/>
      <c r="J28" s="2088"/>
      <c r="K28" s="20"/>
      <c r="L28" s="20"/>
      <c r="M28" s="20"/>
    </row>
    <row r="29" spans="1:13" ht="21" customHeight="1">
      <c r="A29" s="2087"/>
      <c r="B29" s="129"/>
      <c r="C29" s="129"/>
      <c r="D29" s="12"/>
      <c r="E29" s="2088"/>
      <c r="F29" s="2088"/>
      <c r="G29" s="2088"/>
      <c r="H29" s="2088"/>
      <c r="I29" s="2088"/>
      <c r="J29" s="2088"/>
      <c r="K29" s="20"/>
      <c r="L29" s="20"/>
      <c r="M29" s="20"/>
    </row>
  </sheetData>
  <sheetProtection password="A581" sheet="1" objects="1" scenarios="1" selectLockedCells="1"/>
  <mergeCells count="14">
    <mergeCell ref="B1:D1"/>
    <mergeCell ref="A20:H20"/>
    <mergeCell ref="E28:H28"/>
    <mergeCell ref="A9:K9"/>
    <mergeCell ref="A22:J22"/>
    <mergeCell ref="A23:G23"/>
    <mergeCell ref="A21:K21"/>
    <mergeCell ref="E14:G14"/>
    <mergeCell ref="E15:G15"/>
    <mergeCell ref="E16:H16"/>
    <mergeCell ref="E26:H26"/>
    <mergeCell ref="E27:H27"/>
    <mergeCell ref="F17:H17"/>
    <mergeCell ref="F18:H18"/>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65.xml><?xml version="1.0" encoding="utf-8"?>
<worksheet xmlns="http://schemas.openxmlformats.org/spreadsheetml/2006/main" xmlns:r="http://schemas.openxmlformats.org/officeDocument/2006/relationships">
  <sheetPr>
    <tabColor rgb="FF00B050"/>
  </sheetPr>
  <dimension ref="A1:S29"/>
  <sheetViews>
    <sheetView workbookViewId="0">
      <selection activeCell="A9" sqref="A9:K9"/>
    </sheetView>
  </sheetViews>
  <sheetFormatPr defaultColWidth="9.140625" defaultRowHeight="14.25"/>
  <cols>
    <col min="1" max="1" width="3.85546875" style="5" customWidth="1"/>
    <col min="2" max="2" width="8.85546875" style="5" customWidth="1"/>
    <col min="3" max="3" width="13.140625" style="5" customWidth="1"/>
    <col min="4" max="4" width="16.140625" style="5" customWidth="1"/>
    <col min="5" max="5" width="9.140625" style="5" customWidth="1"/>
    <col min="6" max="6" width="14" style="5" customWidth="1"/>
    <col min="7" max="7" width="9.28515625" style="5" customWidth="1"/>
    <col min="8" max="8" width="13.140625" style="5" customWidth="1"/>
    <col min="9" max="9" width="2.85546875" style="5" hidden="1" customWidth="1"/>
    <col min="10" max="10" width="6.85546875" style="5" customWidth="1"/>
    <col min="11" max="11" width="4.42578125" style="5" customWidth="1"/>
    <col min="12" max="16" width="9.140625" style="5"/>
    <col min="17" max="18" width="0" style="5" hidden="1" customWidth="1"/>
    <col min="19" max="19" width="13.42578125" style="5" hidden="1" customWidth="1"/>
    <col min="20" max="16384" width="9.140625" style="5"/>
  </cols>
  <sheetData>
    <row r="1" spans="1:13" ht="18.75">
      <c r="B1" s="2237" t="s">
        <v>1156</v>
      </c>
      <c r="C1" s="2237"/>
      <c r="D1" s="2237"/>
      <c r="E1" s="1673">
        <v>1</v>
      </c>
    </row>
    <row r="2" spans="1:13" ht="20.25">
      <c r="I2" s="2089"/>
      <c r="J2" s="2089"/>
      <c r="K2" s="20"/>
      <c r="L2" s="20"/>
      <c r="M2" s="20"/>
    </row>
    <row r="3" spans="1:13" ht="21" customHeight="1">
      <c r="A3" s="2089"/>
      <c r="B3" s="14" t="s">
        <v>1297</v>
      </c>
      <c r="C3" s="364"/>
      <c r="D3" s="508"/>
      <c r="E3" s="508"/>
      <c r="F3" s="508"/>
      <c r="G3" s="2089"/>
      <c r="H3" s="508"/>
      <c r="K3" s="20"/>
      <c r="L3" s="20"/>
      <c r="M3" s="20"/>
    </row>
    <row r="4" spans="1:13" ht="21.75" customHeight="1">
      <c r="A4" s="2089"/>
      <c r="B4" s="14"/>
      <c r="C4" s="2091" t="s">
        <v>1298</v>
      </c>
      <c r="D4" s="2092" t="str">
        <f>MASTER!C2</f>
        <v>iz/kkukpk;Z</v>
      </c>
      <c r="E4" s="508"/>
      <c r="F4" s="508"/>
      <c r="G4" s="2089"/>
      <c r="H4" s="508"/>
      <c r="K4" s="20"/>
      <c r="L4" s="20"/>
      <c r="M4" s="20"/>
    </row>
    <row r="5" spans="1:13" ht="20.25">
      <c r="A5" s="2089"/>
      <c r="B5" s="14"/>
      <c r="C5" s="364" t="str">
        <f>MASTER!C3</f>
        <v xml:space="preserve">ftyk </v>
      </c>
      <c r="D5" s="508"/>
      <c r="E5" s="508"/>
      <c r="F5" s="508"/>
      <c r="G5" s="2089"/>
      <c r="H5" s="508"/>
      <c r="K5" s="20"/>
      <c r="L5" s="20"/>
      <c r="M5" s="20"/>
    </row>
    <row r="6" spans="1:13" ht="20.25">
      <c r="A6" s="2089"/>
      <c r="B6" s="14"/>
      <c r="C6" s="364" t="str">
        <f>MASTER!C4</f>
        <v>jkt ¼ jktLFkku ½</v>
      </c>
      <c r="D6" s="508"/>
      <c r="E6" s="508"/>
      <c r="F6" s="508"/>
      <c r="G6" s="2089"/>
      <c r="H6" s="508"/>
      <c r="K6" s="20"/>
      <c r="L6" s="20"/>
      <c r="M6" s="20"/>
    </row>
    <row r="7" spans="1:13" ht="20.25">
      <c r="A7" s="2089"/>
      <c r="B7" s="14" t="s">
        <v>4493</v>
      </c>
      <c r="D7" s="14"/>
      <c r="E7" s="2089">
        <f>(INDEX(MASTER!AE8:AE42,MATCH('SI AC TRANSFER APLICATION'!E1,MASTER!A8:A42,0)))</f>
        <v>563265</v>
      </c>
      <c r="F7" s="2106" t="s">
        <v>4478</v>
      </c>
      <c r="G7" s="2089"/>
      <c r="H7" s="508"/>
      <c r="K7" s="20"/>
      <c r="L7" s="20"/>
      <c r="M7" s="20"/>
    </row>
    <row r="8" spans="1:13" ht="20.25">
      <c r="A8" s="2089"/>
      <c r="B8" s="14" t="s">
        <v>26</v>
      </c>
      <c r="C8" s="14"/>
      <c r="D8" s="14"/>
      <c r="E8" s="14"/>
      <c r="F8" s="2089"/>
      <c r="G8" s="2089"/>
      <c r="H8" s="508"/>
      <c r="K8" s="20"/>
      <c r="L8" s="20"/>
      <c r="M8" s="20"/>
    </row>
    <row r="9" spans="1:13" ht="147" customHeight="1">
      <c r="A9" s="3884" t="s">
        <v>4494</v>
      </c>
      <c r="B9" s="3884"/>
      <c r="C9" s="3884"/>
      <c r="D9" s="3884"/>
      <c r="E9" s="3884"/>
      <c r="F9" s="3884"/>
      <c r="G9" s="3884"/>
      <c r="H9" s="3884"/>
      <c r="I9" s="3884"/>
      <c r="J9" s="3884"/>
      <c r="K9" s="3884"/>
      <c r="L9" s="20"/>
      <c r="M9" s="20"/>
    </row>
    <row r="10" spans="1:13" ht="29.25" customHeight="1">
      <c r="A10" s="2094" t="s">
        <v>4495</v>
      </c>
      <c r="B10" s="2095"/>
      <c r="C10" s="2095"/>
      <c r="D10" s="2095"/>
      <c r="E10" s="2096">
        <f>E7</f>
        <v>563265</v>
      </c>
      <c r="F10" s="2105" t="s">
        <v>4479</v>
      </c>
      <c r="G10" s="2095"/>
      <c r="H10" s="2095"/>
      <c r="K10" s="20"/>
      <c r="L10" s="20"/>
      <c r="M10" s="20"/>
    </row>
    <row r="11" spans="1:13" ht="20.25">
      <c r="A11" s="2087"/>
      <c r="B11" s="364" t="s">
        <v>35</v>
      </c>
      <c r="C11" s="2093">
        <f>(INDEX(MASTER!T8:T42,MATCH('SI AC TRANSFER APLICATION'!E1,MASTER!A8:A42,0)))</f>
        <v>44731</v>
      </c>
      <c r="D11" s="14"/>
      <c r="E11" s="14"/>
      <c r="F11" s="508"/>
      <c r="G11" s="2089"/>
      <c r="H11" s="508"/>
      <c r="K11" s="20"/>
      <c r="L11" s="20"/>
      <c r="M11" s="20"/>
    </row>
    <row r="12" spans="1:13" ht="20.25">
      <c r="A12" s="2087"/>
      <c r="B12" s="364"/>
      <c r="C12" s="508"/>
      <c r="D12" s="14"/>
      <c r="E12" s="14"/>
      <c r="F12" s="1217" t="s">
        <v>3058</v>
      </c>
      <c r="G12" s="2089"/>
      <c r="H12" s="508"/>
      <c r="K12" s="20"/>
      <c r="L12" s="20"/>
      <c r="M12" s="20"/>
    </row>
    <row r="13" spans="1:13" ht="25.5" customHeight="1">
      <c r="A13" s="2087"/>
      <c r="B13" s="14"/>
      <c r="C13" s="14"/>
      <c r="D13" s="14"/>
      <c r="E13" s="14"/>
      <c r="F13" s="2089"/>
      <c r="G13" s="2089"/>
      <c r="H13" s="508"/>
      <c r="K13" s="20"/>
      <c r="L13" s="20"/>
      <c r="M13" s="20"/>
    </row>
    <row r="14" spans="1:13" ht="20.25">
      <c r="A14" s="2087"/>
      <c r="B14" s="14"/>
      <c r="C14" s="14"/>
      <c r="D14" s="14" t="s">
        <v>27</v>
      </c>
      <c r="E14" s="3350" t="str">
        <f>(INDEX(MASTER!B8:B42,MATCH('SI AC TRANSFER APLICATION'!E1,MASTER!A8:A42,0)))</f>
        <v>Jh Hkxorh yky luk&lt;;</v>
      </c>
      <c r="F14" s="3350"/>
      <c r="G14" s="3350"/>
      <c r="H14" s="508"/>
      <c r="K14" s="20"/>
      <c r="L14" s="20"/>
      <c r="M14" s="20"/>
    </row>
    <row r="15" spans="1:13" ht="20.25">
      <c r="A15" s="2087"/>
      <c r="B15" s="129"/>
      <c r="C15" s="129"/>
      <c r="D15" s="14" t="s">
        <v>25</v>
      </c>
      <c r="E15" s="2918" t="str">
        <f>(INDEX(MASTER!C8:C42,MATCH('SI AC TRANSFER APLICATION'!E1,MASTER!A8:A42,0)))</f>
        <v>अतिरिक्त प्रशासनिक अधिकारी</v>
      </c>
      <c r="F15" s="2918"/>
      <c r="G15" s="2918"/>
      <c r="K15" s="20"/>
      <c r="L15" s="20"/>
      <c r="M15" s="20"/>
    </row>
    <row r="16" spans="1:13" ht="44.25" customHeight="1">
      <c r="A16" s="2087"/>
      <c r="B16" s="129"/>
      <c r="C16" s="129"/>
      <c r="D16" s="12" t="s">
        <v>1304</v>
      </c>
      <c r="E16" s="2930" t="str">
        <f>A20</f>
        <v>ftyk f'k{kk vf/kdkjh</v>
      </c>
      <c r="F16" s="2930"/>
      <c r="G16" s="2930"/>
      <c r="H16" s="2930"/>
      <c r="I16" s="2088"/>
      <c r="J16" s="2088"/>
      <c r="K16" s="20"/>
      <c r="L16" s="20"/>
      <c r="M16" s="20"/>
    </row>
    <row r="17" spans="1:13" ht="19.5" customHeight="1">
      <c r="A17" s="2108"/>
      <c r="B17" s="129"/>
      <c r="C17" s="129"/>
      <c r="D17" s="12" t="s">
        <v>4492</v>
      </c>
      <c r="E17" s="2109"/>
      <c r="F17" s="3888" t="str">
        <f>(INDEX(MASTER!X8:X42,MATCH('GPF AC TRANSFER APLICATION'!E1,MASTER!A8:A42,0)))</f>
        <v>RJRA198631004041</v>
      </c>
      <c r="G17" s="3888"/>
      <c r="H17" s="3888"/>
      <c r="I17" s="2109"/>
      <c r="J17" s="2109"/>
      <c r="K17" s="20"/>
      <c r="L17" s="20"/>
      <c r="M17" s="20"/>
    </row>
    <row r="18" spans="1:13" ht="17.25" customHeight="1">
      <c r="A18" s="2108"/>
      <c r="B18" s="129"/>
      <c r="C18" s="129"/>
      <c r="D18" s="12" t="s">
        <v>1938</v>
      </c>
      <c r="E18" s="2109"/>
      <c r="F18" s="3889">
        <f>(INDEX(MASTER!AI8:AI42,MATCH('GPF AC TRANSFER APLICATION'!E1,MASTER!A8:A42,0)))</f>
        <v>8209921634</v>
      </c>
      <c r="G18" s="3889"/>
      <c r="H18" s="2109"/>
      <c r="I18" s="2109"/>
      <c r="J18" s="2109"/>
      <c r="K18" s="20"/>
      <c r="L18" s="20"/>
      <c r="M18" s="20"/>
    </row>
    <row r="19" spans="1:13" ht="17.25" customHeight="1">
      <c r="A19" s="2087"/>
      <c r="B19" s="129"/>
      <c r="C19" s="129"/>
      <c r="D19" s="12"/>
      <c r="E19" s="2088"/>
      <c r="F19" s="2088"/>
      <c r="G19" s="2088"/>
      <c r="H19" s="2088"/>
      <c r="I19" s="2088"/>
      <c r="J19" s="2088"/>
      <c r="K19" s="20"/>
      <c r="L19" s="20"/>
      <c r="M19" s="20"/>
    </row>
    <row r="20" spans="1:13" ht="21" customHeight="1">
      <c r="A20" s="3883" t="str">
        <f>MASTER!C1</f>
        <v>ftyk f'k{kk vf/kdkjh</v>
      </c>
      <c r="B20" s="3883"/>
      <c r="C20" s="3883"/>
      <c r="D20" s="3883"/>
      <c r="E20" s="3883"/>
      <c r="F20" s="3883"/>
      <c r="G20" s="3883"/>
      <c r="H20" s="3883"/>
      <c r="I20" s="2088"/>
      <c r="J20" s="2088"/>
      <c r="K20" s="20"/>
      <c r="L20" s="20"/>
      <c r="M20" s="20"/>
    </row>
    <row r="21" spans="1:13" ht="21" customHeight="1">
      <c r="A21" s="3885" t="s">
        <v>4439</v>
      </c>
      <c r="B21" s="3885"/>
      <c r="C21" s="3885"/>
      <c r="D21" s="3885"/>
      <c r="E21" s="3885"/>
      <c r="F21" s="3885"/>
      <c r="G21" s="3885"/>
      <c r="H21" s="3885"/>
      <c r="I21" s="3885"/>
      <c r="J21" s="3885"/>
      <c r="K21" s="20"/>
      <c r="L21" s="20"/>
      <c r="M21" s="20"/>
    </row>
    <row r="22" spans="1:13" ht="84.75" customHeight="1">
      <c r="A22" s="3884" t="s">
        <v>4482</v>
      </c>
      <c r="B22" s="3884"/>
      <c r="C22" s="3884"/>
      <c r="D22" s="3884"/>
      <c r="E22" s="3884"/>
      <c r="F22" s="3884"/>
      <c r="G22" s="3884"/>
      <c r="H22" s="3884"/>
      <c r="I22" s="3884"/>
      <c r="J22" s="3884"/>
      <c r="K22" s="20"/>
      <c r="L22" s="20"/>
      <c r="M22" s="20"/>
    </row>
    <row r="23" spans="1:13" ht="21" customHeight="1">
      <c r="A23" s="2927" t="s">
        <v>4496</v>
      </c>
      <c r="B23" s="2927"/>
      <c r="C23" s="2927"/>
      <c r="D23" s="2927"/>
      <c r="E23" s="2927"/>
      <c r="F23" s="2927"/>
      <c r="G23" s="2927"/>
      <c r="H23" s="2096">
        <f>E10</f>
        <v>563265</v>
      </c>
      <c r="I23" s="2088"/>
      <c r="J23" s="2088"/>
      <c r="K23" s="20"/>
      <c r="L23" s="20"/>
      <c r="M23" s="20"/>
    </row>
    <row r="24" spans="1:13" ht="27" customHeight="1">
      <c r="A24" s="2107" t="s">
        <v>4483</v>
      </c>
      <c r="B24" s="129"/>
      <c r="C24" s="129"/>
      <c r="D24" s="12"/>
      <c r="E24" s="2088"/>
      <c r="F24" s="2088"/>
      <c r="G24" s="2088"/>
      <c r="H24" s="2088"/>
      <c r="I24" s="2088"/>
      <c r="J24" s="2088"/>
      <c r="K24" s="20"/>
      <c r="L24" s="20"/>
      <c r="M24" s="20"/>
    </row>
    <row r="25" spans="1:13" ht="21" customHeight="1">
      <c r="A25" s="2090"/>
      <c r="B25" s="129"/>
      <c r="C25" s="129"/>
      <c r="D25" s="12"/>
      <c r="E25" s="2088"/>
      <c r="F25" s="2088"/>
      <c r="G25" s="2088"/>
      <c r="H25" s="2088"/>
      <c r="I25" s="2088"/>
      <c r="J25" s="2088"/>
      <c r="K25" s="20"/>
      <c r="L25" s="20"/>
      <c r="M25" s="20"/>
    </row>
    <row r="26" spans="1:13" ht="21" customHeight="1">
      <c r="A26" s="2087"/>
      <c r="B26" s="129"/>
      <c r="C26" s="129"/>
      <c r="D26" s="12"/>
      <c r="E26" s="2741" t="str">
        <f>MASTER!C2</f>
        <v>iz/kkukpk;Z</v>
      </c>
      <c r="F26" s="2741"/>
      <c r="G26" s="2741"/>
      <c r="H26" s="2741"/>
      <c r="I26" s="2088"/>
      <c r="J26" s="2088"/>
      <c r="K26" s="20"/>
      <c r="L26" s="20"/>
      <c r="M26" s="20"/>
    </row>
    <row r="27" spans="1:13" ht="21" customHeight="1">
      <c r="A27" s="2087"/>
      <c r="B27" s="129"/>
      <c r="C27" s="129"/>
      <c r="D27" s="12"/>
      <c r="E27" s="2741" t="str">
        <f>MASTER!C3</f>
        <v xml:space="preserve">ftyk </v>
      </c>
      <c r="F27" s="2741"/>
      <c r="G27" s="2741"/>
      <c r="H27" s="2741"/>
      <c r="I27" s="2088"/>
      <c r="J27" s="2088"/>
      <c r="K27" s="20"/>
      <c r="L27" s="20"/>
      <c r="M27" s="20"/>
    </row>
    <row r="28" spans="1:13" ht="21" customHeight="1">
      <c r="A28" s="2087"/>
      <c r="B28" s="129"/>
      <c r="C28" s="129"/>
      <c r="D28" s="12"/>
      <c r="E28" s="2741" t="str">
        <f>MASTER!C4</f>
        <v>jkt ¼ jktLFkku ½</v>
      </c>
      <c r="F28" s="2741"/>
      <c r="G28" s="2741"/>
      <c r="H28" s="2741"/>
      <c r="I28" s="2088"/>
      <c r="J28" s="2088"/>
      <c r="K28" s="20"/>
      <c r="L28" s="20"/>
      <c r="M28" s="20"/>
    </row>
    <row r="29" spans="1:13" ht="21" customHeight="1">
      <c r="A29" s="2087"/>
      <c r="B29" s="129"/>
      <c r="C29" s="129"/>
      <c r="D29" s="12"/>
      <c r="E29" s="2088"/>
      <c r="F29" s="2088"/>
      <c r="G29" s="2088"/>
      <c r="H29" s="2088"/>
      <c r="I29" s="2088"/>
      <c r="J29" s="2088"/>
      <c r="K29" s="20"/>
      <c r="L29" s="20"/>
      <c r="M29" s="20"/>
    </row>
  </sheetData>
  <sheetProtection password="A581" sheet="1" objects="1" scenarios="1" selectLockedCells="1"/>
  <mergeCells count="14">
    <mergeCell ref="A22:J22"/>
    <mergeCell ref="A23:G23"/>
    <mergeCell ref="E26:H26"/>
    <mergeCell ref="E27:H27"/>
    <mergeCell ref="E28:H28"/>
    <mergeCell ref="A21:J21"/>
    <mergeCell ref="B1:D1"/>
    <mergeCell ref="A9:K9"/>
    <mergeCell ref="E14:G14"/>
    <mergeCell ref="E15:G15"/>
    <mergeCell ref="E16:H16"/>
    <mergeCell ref="A20:H20"/>
    <mergeCell ref="F17:H17"/>
    <mergeCell ref="F18:G18"/>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66.xml><?xml version="1.0" encoding="utf-8"?>
<worksheet xmlns="http://schemas.openxmlformats.org/spreadsheetml/2006/main" xmlns:r="http://schemas.openxmlformats.org/officeDocument/2006/relationships">
  <sheetPr>
    <tabColor rgb="FF00B050"/>
  </sheetPr>
  <dimension ref="B1:S34"/>
  <sheetViews>
    <sheetView zoomScale="98" zoomScaleNormal="98" workbookViewId="0">
      <selection activeCell="R11" sqref="R11"/>
    </sheetView>
  </sheetViews>
  <sheetFormatPr defaultRowHeight="12.75"/>
  <cols>
    <col min="1" max="1" width="1.140625" style="139" customWidth="1"/>
    <col min="2" max="2" width="20.7109375" style="139" customWidth="1"/>
    <col min="3" max="3" width="6.5703125" style="139" customWidth="1"/>
    <col min="4" max="4" width="8.28515625" style="139" customWidth="1"/>
    <col min="5" max="5" width="8" style="139" customWidth="1"/>
    <col min="6" max="8" width="9.140625" style="139"/>
    <col min="9" max="9" width="10.28515625" style="139" customWidth="1"/>
    <col min="10" max="10" width="2.42578125" style="139" customWidth="1"/>
    <col min="11" max="11" width="7.5703125" style="139" customWidth="1"/>
    <col min="12" max="12" width="10.85546875" style="139" customWidth="1"/>
    <col min="13" max="15" width="9.140625" style="139"/>
    <col min="16" max="16" width="5.7109375" style="139" customWidth="1"/>
    <col min="17" max="17" width="9.140625" style="139"/>
    <col min="18" max="18" width="25.5703125" style="139" customWidth="1"/>
    <col min="19" max="19" width="17.42578125" style="139" customWidth="1"/>
    <col min="20" max="20" width="9.140625" style="139"/>
    <col min="21" max="21" width="18.140625" style="139" customWidth="1"/>
    <col min="22" max="16384" width="9.140625" style="139"/>
  </cols>
  <sheetData>
    <row r="1" spans="2:19" ht="23.25">
      <c r="B1" s="2181" t="s">
        <v>4745</v>
      </c>
      <c r="C1" s="1248"/>
      <c r="D1" s="1248"/>
      <c r="E1" s="1248"/>
      <c r="F1" s="1248"/>
      <c r="G1" s="1248" t="str">
        <f>MASTER!C1</f>
        <v>ftyk f'k{kk vf/kdkjh</v>
      </c>
      <c r="I1" s="1248"/>
      <c r="J1" s="1248"/>
      <c r="K1" s="1248"/>
      <c r="L1" s="1248"/>
      <c r="M1" s="1248"/>
      <c r="N1" s="1248"/>
      <c r="R1" s="1246" t="s">
        <v>4756</v>
      </c>
    </row>
    <row r="2" spans="2:19" ht="20.25">
      <c r="B2" s="3890" t="s">
        <v>4052</v>
      </c>
      <c r="C2" s="3890"/>
      <c r="D2" s="3890"/>
      <c r="E2" s="3890"/>
      <c r="F2" s="3890"/>
      <c r="G2" s="3890"/>
      <c r="H2" s="3890"/>
      <c r="I2" s="3890"/>
      <c r="J2" s="3890"/>
      <c r="K2" s="3890"/>
      <c r="L2" s="3890"/>
      <c r="M2" s="3890"/>
      <c r="N2" s="3890"/>
      <c r="O2" s="3890"/>
      <c r="P2" s="3890"/>
      <c r="S2" s="2188" t="s">
        <v>4757</v>
      </c>
    </row>
    <row r="3" spans="2:19" ht="26.25">
      <c r="B3" s="2167" t="s">
        <v>4721</v>
      </c>
      <c r="C3" s="2168"/>
      <c r="D3" s="2178" t="s">
        <v>4743</v>
      </c>
      <c r="E3" s="2169"/>
      <c r="G3" s="2169"/>
      <c r="H3" s="2169"/>
      <c r="I3" s="2169"/>
      <c r="J3" s="2169"/>
      <c r="K3" s="2169"/>
      <c r="L3" s="2182" t="s">
        <v>4742</v>
      </c>
      <c r="M3" s="3906" t="s">
        <v>4763</v>
      </c>
      <c r="N3" s="3906"/>
      <c r="O3" s="2177" t="s">
        <v>4741</v>
      </c>
      <c r="P3" s="2170"/>
      <c r="Q3" s="2168"/>
      <c r="R3" s="161"/>
      <c r="S3" s="2188" t="s">
        <v>4758</v>
      </c>
    </row>
    <row r="4" spans="2:19" ht="15">
      <c r="B4" s="3891" t="s">
        <v>4722</v>
      </c>
      <c r="C4" s="3893" t="s">
        <v>4723</v>
      </c>
      <c r="D4" s="3891" t="s">
        <v>4724</v>
      </c>
      <c r="E4" s="3895" t="s">
        <v>4725</v>
      </c>
      <c r="F4" s="3896"/>
      <c r="G4" s="3896"/>
      <c r="H4" s="3897"/>
      <c r="I4" s="3893" t="s">
        <v>4726</v>
      </c>
      <c r="J4" s="3898" t="s">
        <v>4727</v>
      </c>
      <c r="K4" s="3899"/>
      <c r="L4" s="3895" t="s">
        <v>4728</v>
      </c>
      <c r="M4" s="3896"/>
      <c r="N4" s="3896"/>
      <c r="O4" s="3897"/>
      <c r="P4" s="3898" t="s">
        <v>4727</v>
      </c>
      <c r="Q4" s="3899"/>
      <c r="R4" s="161"/>
      <c r="S4" s="2188" t="s">
        <v>4759</v>
      </c>
    </row>
    <row r="5" spans="2:19" ht="50.25" customHeight="1">
      <c r="B5" s="3892"/>
      <c r="C5" s="3894"/>
      <c r="D5" s="3892"/>
      <c r="E5" s="2176" t="s">
        <v>4729</v>
      </c>
      <c r="F5" s="2176" t="s">
        <v>393</v>
      </c>
      <c r="G5" s="2176" t="s">
        <v>4730</v>
      </c>
      <c r="H5" s="2176" t="s">
        <v>4731</v>
      </c>
      <c r="I5" s="3894"/>
      <c r="J5" s="3900"/>
      <c r="K5" s="3901"/>
      <c r="L5" s="2176" t="s">
        <v>4732</v>
      </c>
      <c r="M5" s="2176" t="s">
        <v>4733</v>
      </c>
      <c r="N5" s="2176" t="s">
        <v>4734</v>
      </c>
      <c r="O5" s="2176" t="s">
        <v>4735</v>
      </c>
      <c r="P5" s="3900"/>
      <c r="Q5" s="3901"/>
      <c r="R5" s="161"/>
      <c r="S5" s="2188" t="s">
        <v>4760</v>
      </c>
    </row>
    <row r="6" spans="2:19" ht="20.25">
      <c r="B6" s="2171">
        <v>1</v>
      </c>
      <c r="C6" s="2171">
        <v>2</v>
      </c>
      <c r="D6" s="2171">
        <v>3</v>
      </c>
      <c r="E6" s="2171">
        <v>4</v>
      </c>
      <c r="F6" s="2171">
        <v>5</v>
      </c>
      <c r="G6" s="2171">
        <v>6</v>
      </c>
      <c r="H6" s="2171">
        <v>7</v>
      </c>
      <c r="I6" s="2171">
        <v>8</v>
      </c>
      <c r="J6" s="3902" t="s">
        <v>4736</v>
      </c>
      <c r="K6" s="3903"/>
      <c r="L6" s="2171">
        <v>10</v>
      </c>
      <c r="M6" s="2171">
        <v>11</v>
      </c>
      <c r="N6" s="2171">
        <v>12</v>
      </c>
      <c r="O6" s="2171">
        <v>13</v>
      </c>
      <c r="P6" s="3904" t="s">
        <v>4737</v>
      </c>
      <c r="Q6" s="3905"/>
      <c r="R6" s="161"/>
      <c r="S6" s="2188" t="s">
        <v>4761</v>
      </c>
    </row>
    <row r="7" spans="2:19" ht="18.75">
      <c r="B7" s="2183" t="str">
        <f>R7</f>
        <v>Jh Hkxorh yky luk&lt;;</v>
      </c>
      <c r="C7" s="2184" t="str">
        <f>IFERROR(VLOOKUP('ABSENTEE STATEMENT'!#REF!,#REF!,2,0),"")</f>
        <v/>
      </c>
      <c r="D7" s="1605"/>
      <c r="E7" s="1605"/>
      <c r="F7" s="1605"/>
      <c r="G7" s="1605"/>
      <c r="H7" s="1605"/>
      <c r="I7" s="1605"/>
      <c r="J7" s="1605"/>
      <c r="K7" s="1605"/>
      <c r="L7" s="1605"/>
      <c r="M7" s="1605"/>
      <c r="N7" s="1605"/>
      <c r="O7" s="1605"/>
      <c r="P7" s="2172"/>
      <c r="Q7" s="2172"/>
      <c r="R7" s="2185" t="s">
        <v>431</v>
      </c>
      <c r="S7" s="2188" t="s">
        <v>4762</v>
      </c>
    </row>
    <row r="8" spans="2:19" ht="18.75">
      <c r="B8" s="2183" t="str">
        <f t="shared" ref="B8:B14" si="0">R8</f>
        <v xml:space="preserve"> 'kwU;</v>
      </c>
      <c r="C8" s="1605"/>
      <c r="D8" s="1605"/>
      <c r="E8" s="1605"/>
      <c r="F8" s="1605"/>
      <c r="G8" s="1605"/>
      <c r="H8" s="1605"/>
      <c r="I8" s="1605"/>
      <c r="J8" s="1605"/>
      <c r="K8" s="1605"/>
      <c r="L8" s="1605"/>
      <c r="M8" s="1605"/>
      <c r="N8" s="1605"/>
      <c r="O8" s="1605"/>
      <c r="P8" s="2172"/>
      <c r="Q8" s="2172"/>
      <c r="R8" s="2185" t="s">
        <v>1425</v>
      </c>
      <c r="S8" s="2188" t="s">
        <v>4763</v>
      </c>
    </row>
    <row r="9" spans="2:19" ht="18.75">
      <c r="B9" s="2183" t="str">
        <f t="shared" si="0"/>
        <v xml:space="preserve"> 'kwU;</v>
      </c>
      <c r="C9" s="1605"/>
      <c r="D9" s="1605"/>
      <c r="E9" s="1605"/>
      <c r="F9" s="1605"/>
      <c r="G9" s="1605"/>
      <c r="H9" s="1605"/>
      <c r="I9" s="1605"/>
      <c r="J9" s="1605"/>
      <c r="K9" s="1605"/>
      <c r="L9" s="1605"/>
      <c r="M9" s="1605"/>
      <c r="N9" s="1605"/>
      <c r="O9" s="1605"/>
      <c r="P9" s="2172"/>
      <c r="Q9" s="2172"/>
      <c r="R9" s="2185" t="s">
        <v>1425</v>
      </c>
      <c r="S9" s="2188" t="s">
        <v>4764</v>
      </c>
    </row>
    <row r="10" spans="2:19" ht="18.75">
      <c r="B10" s="2183" t="str">
        <f t="shared" si="0"/>
        <v xml:space="preserve"> 'kwU;</v>
      </c>
      <c r="C10" s="1605"/>
      <c r="D10" s="1605"/>
      <c r="E10" s="1605"/>
      <c r="F10" s="1605"/>
      <c r="G10" s="1605"/>
      <c r="H10" s="1605"/>
      <c r="I10" s="1605"/>
      <c r="J10" s="1605"/>
      <c r="K10" s="1605"/>
      <c r="L10" s="1605"/>
      <c r="M10" s="1605"/>
      <c r="N10" s="1605"/>
      <c r="O10" s="1605"/>
      <c r="P10" s="2172"/>
      <c r="Q10" s="2172"/>
      <c r="R10" s="2185" t="s">
        <v>1425</v>
      </c>
      <c r="S10" s="2188" t="s">
        <v>4765</v>
      </c>
    </row>
    <row r="11" spans="2:19" ht="18.75">
      <c r="B11" s="2183" t="str">
        <f t="shared" si="0"/>
        <v xml:space="preserve"> 'kwU;</v>
      </c>
      <c r="C11" s="1605"/>
      <c r="D11" s="1605"/>
      <c r="E11" s="1605"/>
      <c r="F11" s="1605"/>
      <c r="G11" s="1605"/>
      <c r="H11" s="1605"/>
      <c r="I11" s="1605"/>
      <c r="J11" s="1605"/>
      <c r="K11" s="1605"/>
      <c r="L11" s="1605"/>
      <c r="M11" s="1605"/>
      <c r="N11" s="1605"/>
      <c r="O11" s="1605"/>
      <c r="P11" s="2172"/>
      <c r="Q11" s="2172"/>
      <c r="R11" s="2185" t="s">
        <v>1425</v>
      </c>
      <c r="S11" s="2188" t="s">
        <v>4766</v>
      </c>
    </row>
    <row r="12" spans="2:19" ht="18.75">
      <c r="B12" s="2183" t="str">
        <f t="shared" si="0"/>
        <v xml:space="preserve"> 'kwU;</v>
      </c>
      <c r="C12" s="1605"/>
      <c r="D12" s="1605"/>
      <c r="E12" s="1605"/>
      <c r="F12" s="1605"/>
      <c r="G12" s="1605"/>
      <c r="H12" s="1605"/>
      <c r="I12" s="1605"/>
      <c r="J12" s="1605"/>
      <c r="K12" s="1605"/>
      <c r="L12" s="1605"/>
      <c r="M12" s="1605"/>
      <c r="N12" s="1605"/>
      <c r="O12" s="1605"/>
      <c r="P12" s="2172"/>
      <c r="Q12" s="2172"/>
      <c r="R12" s="2185" t="s">
        <v>1425</v>
      </c>
      <c r="S12" s="2188" t="s">
        <v>4767</v>
      </c>
    </row>
    <row r="13" spans="2:19" ht="18.75">
      <c r="B13" s="2183" t="str">
        <f t="shared" si="0"/>
        <v xml:space="preserve"> 'kwU;</v>
      </c>
      <c r="C13" s="1605"/>
      <c r="D13" s="1605"/>
      <c r="E13" s="1605"/>
      <c r="F13" s="1605"/>
      <c r="G13" s="1605"/>
      <c r="H13" s="1605"/>
      <c r="I13" s="1605"/>
      <c r="J13" s="1605"/>
      <c r="K13" s="1605"/>
      <c r="L13" s="1605"/>
      <c r="M13" s="1605"/>
      <c r="N13" s="1605"/>
      <c r="O13" s="1605"/>
      <c r="P13" s="2172"/>
      <c r="Q13" s="2172"/>
      <c r="R13" s="2185" t="s">
        <v>1425</v>
      </c>
      <c r="S13" s="2188" t="s">
        <v>4768</v>
      </c>
    </row>
    <row r="14" spans="2:19" ht="18.75">
      <c r="B14" s="2183" t="str">
        <f t="shared" si="0"/>
        <v xml:space="preserve"> 'kwU;</v>
      </c>
      <c r="C14" s="1605"/>
      <c r="D14" s="1605"/>
      <c r="E14" s="1605"/>
      <c r="F14" s="1605"/>
      <c r="G14" s="1605"/>
      <c r="H14" s="1605"/>
      <c r="I14" s="1605"/>
      <c r="J14" s="1605"/>
      <c r="K14" s="1605"/>
      <c r="L14" s="1605"/>
      <c r="M14" s="1605"/>
      <c r="N14" s="1605"/>
      <c r="O14" s="1605"/>
      <c r="P14" s="2172"/>
      <c r="Q14" s="2172"/>
      <c r="R14" s="2185" t="s">
        <v>1425</v>
      </c>
      <c r="S14" s="2188"/>
    </row>
    <row r="15" spans="2:19" ht="18.75">
      <c r="B15" s="2173"/>
      <c r="C15" s="2173"/>
      <c r="D15" s="2174"/>
      <c r="E15" s="2174"/>
      <c r="F15" s="2174"/>
      <c r="G15" s="2174"/>
      <c r="H15" s="2174"/>
      <c r="I15" s="2174"/>
      <c r="J15" s="2174"/>
      <c r="K15" s="2174"/>
      <c r="L15" s="2174"/>
      <c r="M15" s="2174"/>
      <c r="N15" s="2174"/>
      <c r="O15" s="2173"/>
      <c r="P15" s="2175"/>
      <c r="Q15" s="2175"/>
      <c r="R15" s="161"/>
      <c r="S15" s="2188"/>
    </row>
    <row r="16" spans="2:19" ht="15.75">
      <c r="B16" s="2168"/>
      <c r="C16" s="2168"/>
      <c r="D16" s="2168"/>
      <c r="E16" s="2168"/>
      <c r="F16" s="2168"/>
      <c r="G16" s="2168"/>
      <c r="H16" s="2168"/>
      <c r="I16" s="2168"/>
      <c r="J16" s="2168"/>
      <c r="K16" s="2168"/>
      <c r="L16" s="2168"/>
      <c r="M16" s="2168"/>
      <c r="N16" s="2168"/>
      <c r="O16" s="2168"/>
      <c r="P16" s="2168"/>
      <c r="Q16" s="161"/>
      <c r="R16" s="161"/>
    </row>
    <row r="17" spans="2:18" ht="20.25">
      <c r="B17" s="2179" t="s">
        <v>4738</v>
      </c>
      <c r="C17" s="2168"/>
      <c r="D17" s="2168"/>
      <c r="E17" s="2168"/>
      <c r="F17" s="2168"/>
      <c r="G17" s="2168"/>
      <c r="H17" s="2168"/>
      <c r="I17" s="2168"/>
      <c r="J17" s="2179" t="s">
        <v>4739</v>
      </c>
      <c r="K17" s="2168"/>
      <c r="L17" s="2168"/>
      <c r="M17" s="2168"/>
      <c r="N17" s="2168"/>
      <c r="O17" s="2168"/>
      <c r="P17" s="2168"/>
      <c r="Q17" s="161"/>
      <c r="R17" s="161"/>
    </row>
    <row r="18" spans="2:18" ht="18.75">
      <c r="B18" s="247" t="s">
        <v>4740</v>
      </c>
      <c r="C18" s="247"/>
      <c r="D18" s="247"/>
      <c r="E18" s="247"/>
      <c r="F18" s="247"/>
      <c r="G18" s="247"/>
      <c r="H18" s="247"/>
      <c r="I18" s="247"/>
      <c r="J18" s="247"/>
      <c r="K18" s="247"/>
      <c r="L18" s="247"/>
      <c r="M18" s="247"/>
      <c r="N18" s="247"/>
      <c r="O18" s="247"/>
      <c r="P18" s="247"/>
      <c r="Q18" s="247"/>
      <c r="R18" s="161"/>
    </row>
    <row r="19" spans="2:18" ht="18.75">
      <c r="B19" s="2180" t="s">
        <v>4746</v>
      </c>
      <c r="C19" s="247"/>
      <c r="D19" s="247"/>
      <c r="E19" s="247"/>
      <c r="F19" s="247"/>
      <c r="G19" s="247"/>
      <c r="H19" s="247"/>
      <c r="I19" s="247"/>
      <c r="J19" s="247"/>
      <c r="K19" s="247"/>
      <c r="L19" s="247"/>
      <c r="M19" s="247"/>
      <c r="N19" s="247"/>
      <c r="O19" s="247"/>
      <c r="P19" s="247"/>
      <c r="Q19" s="247"/>
      <c r="R19" s="2186" t="s">
        <v>4051</v>
      </c>
    </row>
    <row r="20" spans="2:18" ht="18.75">
      <c r="B20" s="2180" t="s">
        <v>4747</v>
      </c>
      <c r="C20" s="247"/>
      <c r="D20" s="247"/>
      <c r="E20" s="247"/>
      <c r="F20" s="247"/>
      <c r="G20" s="247"/>
      <c r="H20" s="247"/>
      <c r="I20" s="247"/>
      <c r="J20" s="247"/>
      <c r="K20" s="247"/>
      <c r="L20" s="247"/>
      <c r="M20" s="247"/>
      <c r="N20" s="247"/>
      <c r="O20" s="247"/>
      <c r="P20" s="247"/>
      <c r="Q20" s="247"/>
      <c r="R20" s="2186" t="s">
        <v>4052</v>
      </c>
    </row>
    <row r="21" spans="2:18" ht="18.75">
      <c r="B21" s="2180" t="s">
        <v>4744</v>
      </c>
      <c r="C21" s="247"/>
      <c r="D21" s="247"/>
      <c r="E21" s="247"/>
      <c r="F21" s="247"/>
      <c r="G21" s="247"/>
      <c r="H21" s="247"/>
      <c r="I21" s="247"/>
      <c r="J21" s="247"/>
      <c r="K21" s="247"/>
      <c r="L21" s="247"/>
      <c r="M21" s="247"/>
      <c r="N21" s="247"/>
      <c r="O21" s="247"/>
      <c r="P21" s="247"/>
      <c r="Q21" s="247"/>
      <c r="R21" s="2186" t="s">
        <v>4053</v>
      </c>
    </row>
    <row r="22" spans="2:18" ht="18.75">
      <c r="B22" s="2180" t="s">
        <v>4748</v>
      </c>
      <c r="C22" s="247"/>
      <c r="D22" s="247"/>
      <c r="E22" s="247"/>
      <c r="F22" s="247"/>
      <c r="G22" s="247"/>
      <c r="H22" s="247"/>
      <c r="I22" s="247"/>
      <c r="J22" s="247"/>
      <c r="K22" s="247"/>
      <c r="L22" s="247"/>
      <c r="M22" s="247"/>
      <c r="N22" s="247"/>
      <c r="O22" s="247"/>
      <c r="P22" s="247"/>
      <c r="Q22" s="247"/>
      <c r="R22" s="2186" t="s">
        <v>4054</v>
      </c>
    </row>
    <row r="23" spans="2:18" ht="18.75">
      <c r="B23" s="2180" t="s">
        <v>4749</v>
      </c>
      <c r="C23" s="247"/>
      <c r="D23" s="247"/>
      <c r="E23" s="247"/>
      <c r="F23" s="247"/>
      <c r="G23" s="247"/>
      <c r="H23" s="247"/>
      <c r="I23" s="247"/>
      <c r="J23" s="247"/>
      <c r="K23" s="247"/>
      <c r="L23" s="247"/>
      <c r="M23" s="247"/>
      <c r="N23" s="247"/>
      <c r="O23" s="247"/>
      <c r="P23" s="247"/>
      <c r="Q23" s="247"/>
      <c r="R23" s="2186" t="s">
        <v>4055</v>
      </c>
    </row>
    <row r="24" spans="2:18" ht="18.75">
      <c r="B24" s="2180" t="s">
        <v>4750</v>
      </c>
      <c r="C24" s="247"/>
      <c r="D24" s="247"/>
      <c r="E24" s="247"/>
      <c r="F24" s="247"/>
      <c r="G24" s="247"/>
      <c r="H24" s="247"/>
      <c r="I24" s="247"/>
      <c r="J24" s="247"/>
      <c r="K24" s="247"/>
      <c r="L24" s="247"/>
      <c r="M24" s="247"/>
      <c r="N24" s="247"/>
      <c r="O24" s="247"/>
      <c r="P24" s="247"/>
      <c r="Q24" s="247"/>
      <c r="R24" s="2186"/>
    </row>
    <row r="25" spans="2:18" ht="18.75">
      <c r="B25" s="2145" t="s">
        <v>4751</v>
      </c>
      <c r="C25" s="247"/>
      <c r="D25" s="247"/>
      <c r="E25" s="247"/>
      <c r="F25" s="247"/>
      <c r="G25" s="247"/>
      <c r="H25" s="247"/>
      <c r="I25" s="247"/>
      <c r="J25" s="247"/>
      <c r="K25" s="247"/>
      <c r="L25" s="247"/>
      <c r="M25" s="247"/>
      <c r="N25" s="247"/>
      <c r="O25" s="247"/>
      <c r="P25" s="247"/>
      <c r="Q25" s="247"/>
      <c r="R25" s="2186"/>
    </row>
    <row r="26" spans="2:18" ht="18.75">
      <c r="B26" s="2180" t="s">
        <v>4753</v>
      </c>
      <c r="C26" s="247"/>
      <c r="D26" s="247"/>
      <c r="E26" s="247"/>
      <c r="F26" s="247"/>
      <c r="G26" s="247"/>
      <c r="H26" s="247"/>
      <c r="I26" s="247"/>
      <c r="J26" s="247"/>
      <c r="K26" s="247"/>
      <c r="L26" s="247"/>
      <c r="M26" s="247"/>
      <c r="N26" s="247"/>
      <c r="O26" s="247"/>
      <c r="P26" s="247"/>
      <c r="Q26" s="247"/>
      <c r="R26" s="2186"/>
    </row>
    <row r="27" spans="2:18" ht="15.75">
      <c r="B27" s="2180" t="s">
        <v>4752</v>
      </c>
      <c r="C27" s="2168"/>
      <c r="D27" s="2168"/>
      <c r="E27" s="2168"/>
      <c r="F27" s="2168"/>
      <c r="G27" s="2168"/>
      <c r="H27" s="2168"/>
      <c r="I27" s="2168"/>
      <c r="J27" s="2168"/>
      <c r="K27" s="2168"/>
      <c r="L27" s="2168"/>
      <c r="M27" s="2168"/>
      <c r="N27" s="2168"/>
      <c r="O27" s="2168"/>
      <c r="P27" s="2168"/>
      <c r="Q27" s="161"/>
      <c r="R27" s="2186"/>
    </row>
    <row r="28" spans="2:18" ht="15.75">
      <c r="B28" s="2168"/>
      <c r="C28" s="2168"/>
      <c r="D28" s="2168"/>
      <c r="E28" s="2168"/>
      <c r="F28" s="2168"/>
      <c r="G28" s="2168"/>
      <c r="H28" s="2168"/>
      <c r="I28" s="2168"/>
      <c r="J28" s="2168"/>
      <c r="K28" s="2168"/>
      <c r="L28" s="2168"/>
      <c r="M28" s="2168"/>
      <c r="N28" s="2168"/>
      <c r="O28" s="2168"/>
      <c r="P28" s="2168"/>
      <c r="Q28" s="161"/>
      <c r="R28" s="161"/>
    </row>
    <row r="29" spans="2:18" ht="15">
      <c r="B29" s="161"/>
      <c r="C29" s="161"/>
      <c r="D29" s="161"/>
      <c r="E29" s="161"/>
      <c r="F29" s="161"/>
      <c r="G29" s="161"/>
      <c r="H29" s="161"/>
      <c r="I29" s="161"/>
      <c r="J29" s="161"/>
      <c r="K29" s="161"/>
      <c r="L29" s="161"/>
      <c r="M29" s="161"/>
      <c r="N29" s="161"/>
      <c r="O29" s="161"/>
      <c r="P29" s="161"/>
      <c r="Q29" s="161"/>
      <c r="R29" s="161"/>
    </row>
    <row r="34" spans="3:16" ht="18.75">
      <c r="C34" s="1241" t="str">
        <f>IF(D34="","",1)</f>
        <v/>
      </c>
      <c r="D34" s="2201" t="str">
        <f>IFERROR(VLOOKUP(#REF!,#REF!,2,0),"")</f>
        <v/>
      </c>
      <c r="E34" s="2201"/>
      <c r="F34" s="2201"/>
      <c r="G34" s="2201"/>
      <c r="H34" s="2201"/>
      <c r="I34" s="2201"/>
      <c r="J34" s="2201"/>
      <c r="K34" s="2201"/>
      <c r="L34" s="2201"/>
      <c r="M34" s="2201"/>
      <c r="N34" s="2201"/>
      <c r="O34" s="2201"/>
      <c r="P34" s="2201"/>
    </row>
  </sheetData>
  <sheetProtection password="A581" sheet="1" objects="1" scenarios="1" selectLockedCells="1"/>
  <mergeCells count="13">
    <mergeCell ref="D34:P34"/>
    <mergeCell ref="B2:P2"/>
    <mergeCell ref="B4:B5"/>
    <mergeCell ref="C4:C5"/>
    <mergeCell ref="D4:D5"/>
    <mergeCell ref="E4:H4"/>
    <mergeCell ref="I4:I5"/>
    <mergeCell ref="J4:K5"/>
    <mergeCell ref="L4:O4"/>
    <mergeCell ref="P4:Q5"/>
    <mergeCell ref="J6:K6"/>
    <mergeCell ref="P6:Q6"/>
    <mergeCell ref="M3:N3"/>
  </mergeCells>
  <dataValidations count="2">
    <dataValidation type="list" allowBlank="1" showInputMessage="1" showErrorMessage="1" sqref="B2">
      <formula1>$R$19:$R$27</formula1>
    </dataValidation>
    <dataValidation type="list" allowBlank="1" showInputMessage="1" showErrorMessage="1" sqref="M3">
      <formula1>$S$2:$S$15</formula1>
    </dataValidation>
  </dataValidations>
  <pageMargins left="0.25" right="0.25" top="0.36" bottom="0.38" header="0.3" footer="0.3"/>
  <pageSetup paperSize="9" orientation="landscape" horizontalDpi="300" verticalDpi="300" r:id="rId1"/>
  <drawing r:id="rId2"/>
</worksheet>
</file>

<file path=xl/worksheets/sheet167.xml><?xml version="1.0" encoding="utf-8"?>
<worksheet xmlns="http://schemas.openxmlformats.org/spreadsheetml/2006/main" xmlns:r="http://schemas.openxmlformats.org/officeDocument/2006/relationships">
  <sheetPr>
    <tabColor rgb="FF7030A0"/>
  </sheetPr>
  <dimension ref="A1:F38"/>
  <sheetViews>
    <sheetView workbookViewId="0">
      <selection activeCell="A2" sqref="A2:E2"/>
    </sheetView>
  </sheetViews>
  <sheetFormatPr defaultRowHeight="12.75"/>
  <cols>
    <col min="1" max="1" width="4" style="139" customWidth="1"/>
    <col min="2" max="2" width="16.85546875" style="139" customWidth="1"/>
    <col min="3" max="3" width="42.140625" style="139" customWidth="1"/>
    <col min="4" max="4" width="14.7109375" style="139" customWidth="1"/>
    <col min="5" max="5" width="14.85546875" style="139" customWidth="1"/>
    <col min="6" max="6" width="6.85546875" style="139" customWidth="1"/>
    <col min="7" max="16384" width="9.140625" style="139"/>
  </cols>
  <sheetData>
    <row r="1" spans="1:6" ht="18.75">
      <c r="A1" s="2808" t="s">
        <v>4368</v>
      </c>
      <c r="B1" s="2808"/>
      <c r="C1" s="2808"/>
      <c r="D1" s="2808"/>
      <c r="E1" s="2808"/>
      <c r="F1" s="72"/>
    </row>
    <row r="2" spans="1:6" ht="20.25">
      <c r="A2" s="3146" t="s">
        <v>4422</v>
      </c>
      <c r="B2" s="3146"/>
      <c r="C2" s="3146"/>
      <c r="D2" s="3146"/>
      <c r="E2" s="3146"/>
      <c r="F2" s="1820"/>
    </row>
    <row r="3" spans="1:6" ht="18.75">
      <c r="A3" s="2735" t="s">
        <v>4369</v>
      </c>
      <c r="B3" s="2735"/>
      <c r="C3" s="2735"/>
      <c r="D3" s="2735"/>
      <c r="E3" s="2735"/>
      <c r="F3" s="1812"/>
    </row>
    <row r="4" spans="1:6" ht="18.75">
      <c r="A4" s="67" t="s">
        <v>4370</v>
      </c>
      <c r="B4" s="67"/>
      <c r="C4" s="67"/>
      <c r="D4" s="67"/>
      <c r="E4" s="67"/>
      <c r="F4" s="67"/>
    </row>
    <row r="5" spans="1:6" ht="18.75">
      <c r="A5" s="67" t="s">
        <v>4371</v>
      </c>
      <c r="B5" s="67"/>
      <c r="C5" s="67"/>
      <c r="D5" s="67"/>
      <c r="E5" s="67"/>
      <c r="F5" s="67"/>
    </row>
    <row r="6" spans="1:6" ht="18.75">
      <c r="A6" s="2808" t="s">
        <v>4372</v>
      </c>
      <c r="B6" s="2808"/>
      <c r="C6" s="2808"/>
      <c r="D6" s="2808"/>
      <c r="E6" s="2808"/>
      <c r="F6" s="72"/>
    </row>
    <row r="7" spans="1:6" ht="18.75">
      <c r="A7" s="67" t="s">
        <v>4373</v>
      </c>
      <c r="B7" s="67"/>
      <c r="C7" s="67"/>
      <c r="D7" s="67"/>
      <c r="E7" s="67"/>
      <c r="F7" s="67"/>
    </row>
    <row r="8" spans="1:6" ht="18.75">
      <c r="A8" s="67" t="s">
        <v>4374</v>
      </c>
      <c r="B8" s="67"/>
      <c r="C8" s="67"/>
      <c r="D8" s="67"/>
      <c r="E8" s="67"/>
      <c r="F8" s="67"/>
    </row>
    <row r="9" spans="1:6" ht="18.75">
      <c r="A9" s="67" t="s">
        <v>4375</v>
      </c>
      <c r="B9" s="67"/>
      <c r="C9" s="67"/>
      <c r="D9" s="67"/>
      <c r="E9" s="67"/>
      <c r="F9" s="67"/>
    </row>
    <row r="10" spans="1:6" ht="18.75">
      <c r="A10" s="67" t="s">
        <v>4376</v>
      </c>
      <c r="B10" s="67"/>
      <c r="C10" s="67"/>
      <c r="D10" s="67"/>
      <c r="E10" s="67"/>
      <c r="F10" s="67"/>
    </row>
    <row r="11" spans="1:6" ht="18.75">
      <c r="A11" s="3907" t="s">
        <v>4377</v>
      </c>
      <c r="B11" s="3907"/>
      <c r="C11" s="3907"/>
      <c r="D11" s="3907"/>
      <c r="E11" s="3907"/>
      <c r="F11" s="72"/>
    </row>
    <row r="12" spans="1:6" ht="36.75" customHeight="1">
      <c r="A12" s="1813" t="s">
        <v>4378</v>
      </c>
      <c r="B12" s="3908" t="s">
        <v>969</v>
      </c>
      <c r="C12" s="3908"/>
      <c r="D12" s="1813" t="s">
        <v>4379</v>
      </c>
      <c r="E12" s="1813" t="s">
        <v>4380</v>
      </c>
      <c r="F12" s="67"/>
    </row>
    <row r="13" spans="1:6" ht="27.75" customHeight="1">
      <c r="A13" s="609" t="s">
        <v>5</v>
      </c>
      <c r="B13" s="1817" t="s">
        <v>4381</v>
      </c>
      <c r="C13" s="1817" t="s">
        <v>4382</v>
      </c>
      <c r="D13" s="1061"/>
      <c r="E13" s="1814"/>
      <c r="F13" s="67"/>
    </row>
    <row r="14" spans="1:6" ht="36.950000000000003" customHeight="1">
      <c r="A14" s="609" t="s">
        <v>6</v>
      </c>
      <c r="B14" s="1817" t="s">
        <v>4383</v>
      </c>
      <c r="C14" s="1817" t="s">
        <v>4384</v>
      </c>
      <c r="D14" s="1061"/>
      <c r="E14" s="1814"/>
      <c r="F14" s="67"/>
    </row>
    <row r="15" spans="1:6" ht="36.950000000000003" customHeight="1">
      <c r="A15" s="609" t="s">
        <v>8</v>
      </c>
      <c r="B15" s="1817" t="s">
        <v>4385</v>
      </c>
      <c r="C15" s="1817" t="s">
        <v>4386</v>
      </c>
      <c r="D15" s="1061"/>
      <c r="E15" s="1814"/>
      <c r="F15" s="67"/>
    </row>
    <row r="16" spans="1:6" ht="27" customHeight="1">
      <c r="A16" s="609" t="s">
        <v>0</v>
      </c>
      <c r="B16" s="1817" t="s">
        <v>4387</v>
      </c>
      <c r="C16" s="1817" t="s">
        <v>4386</v>
      </c>
      <c r="D16" s="1061"/>
      <c r="E16" s="1814"/>
      <c r="F16" s="67"/>
    </row>
    <row r="17" spans="1:6" ht="30" customHeight="1">
      <c r="A17" s="609" t="s">
        <v>16</v>
      </c>
      <c r="B17" s="1817" t="s">
        <v>4388</v>
      </c>
      <c r="C17" s="1817" t="s">
        <v>4389</v>
      </c>
      <c r="D17" s="1061"/>
      <c r="E17" s="1814"/>
      <c r="F17" s="67"/>
    </row>
    <row r="18" spans="1:6" ht="27" customHeight="1">
      <c r="A18" s="609" t="s">
        <v>17</v>
      </c>
      <c r="B18" s="1817" t="s">
        <v>4390</v>
      </c>
      <c r="C18" s="1817" t="s">
        <v>4391</v>
      </c>
      <c r="D18" s="1061"/>
      <c r="E18" s="1814"/>
      <c r="F18" s="67"/>
    </row>
    <row r="19" spans="1:6" ht="36.950000000000003" customHeight="1">
      <c r="A19" s="609" t="s">
        <v>18</v>
      </c>
      <c r="B19" s="1817" t="s">
        <v>4392</v>
      </c>
      <c r="C19" s="1817" t="s">
        <v>4393</v>
      </c>
      <c r="D19" s="1061"/>
      <c r="E19" s="1814"/>
      <c r="F19" s="67"/>
    </row>
    <row r="20" spans="1:6" ht="23.25" customHeight="1">
      <c r="A20" s="609" t="s">
        <v>21</v>
      </c>
      <c r="B20" s="1817" t="s">
        <v>4394</v>
      </c>
      <c r="C20" s="1817" t="s">
        <v>4393</v>
      </c>
      <c r="D20" s="1061"/>
      <c r="E20" s="1814"/>
      <c r="F20" s="67"/>
    </row>
    <row r="21" spans="1:6" ht="25.5" customHeight="1">
      <c r="A21" s="609" t="s">
        <v>22</v>
      </c>
      <c r="B21" s="1817" t="s">
        <v>4395</v>
      </c>
      <c r="C21" s="1817" t="s">
        <v>4396</v>
      </c>
      <c r="D21" s="1061"/>
      <c r="E21" s="1814"/>
      <c r="F21" s="67"/>
    </row>
    <row r="22" spans="1:6" ht="26.25" customHeight="1">
      <c r="A22" s="1814"/>
      <c r="B22" s="1817" t="s">
        <v>4397</v>
      </c>
      <c r="C22" s="1817"/>
      <c r="D22" s="1814"/>
      <c r="E22" s="1814"/>
      <c r="F22" s="67"/>
    </row>
    <row r="23" spans="1:6" ht="26.25" customHeight="1">
      <c r="A23" s="1814"/>
      <c r="B23" s="1818"/>
      <c r="C23" s="1819" t="s">
        <v>3254</v>
      </c>
      <c r="D23" s="1814"/>
      <c r="E23" s="1814"/>
      <c r="F23" s="67"/>
    </row>
    <row r="24" spans="1:6" ht="18.75">
      <c r="A24" s="67" t="s">
        <v>4398</v>
      </c>
      <c r="B24" s="67"/>
      <c r="C24" s="67"/>
      <c r="D24" s="67"/>
      <c r="E24" s="67"/>
      <c r="F24" s="67"/>
    </row>
    <row r="25" spans="1:6" ht="18.75">
      <c r="A25" s="67" t="s">
        <v>4399</v>
      </c>
      <c r="B25" s="67"/>
      <c r="C25" s="67"/>
      <c r="D25" s="67"/>
      <c r="E25" s="67"/>
      <c r="F25" s="67"/>
    </row>
    <row r="26" spans="1:6" ht="18.75">
      <c r="A26" s="67" t="s">
        <v>4400</v>
      </c>
      <c r="B26" s="67"/>
      <c r="C26" s="67"/>
      <c r="D26" s="67"/>
      <c r="E26" s="67"/>
      <c r="F26" s="67"/>
    </row>
    <row r="27" spans="1:6" ht="18.75">
      <c r="A27" s="67" t="s">
        <v>4401</v>
      </c>
      <c r="B27" s="67"/>
      <c r="C27" s="67"/>
      <c r="D27" s="67"/>
      <c r="E27" s="67"/>
      <c r="F27" s="67"/>
    </row>
    <row r="28" spans="1:6" ht="18.75">
      <c r="A28" s="67" t="s">
        <v>4402</v>
      </c>
      <c r="B28" s="67"/>
      <c r="C28" s="67"/>
      <c r="D28" s="67"/>
      <c r="E28" s="67"/>
      <c r="F28" s="67"/>
    </row>
    <row r="29" spans="1:6" ht="18.75">
      <c r="A29" s="67"/>
      <c r="B29" s="67"/>
      <c r="C29" s="67"/>
      <c r="D29" s="67"/>
      <c r="E29" s="67"/>
      <c r="F29" s="67"/>
    </row>
    <row r="30" spans="1:6" ht="18.75">
      <c r="A30" s="67"/>
      <c r="B30" s="67"/>
      <c r="C30" s="67"/>
      <c r="D30" s="67"/>
      <c r="E30" s="67"/>
      <c r="F30" s="67"/>
    </row>
    <row r="31" spans="1:6" ht="18.75">
      <c r="A31" s="67" t="s">
        <v>4403</v>
      </c>
      <c r="B31" s="67"/>
      <c r="C31" s="67" t="s">
        <v>4404</v>
      </c>
      <c r="D31" s="67" t="s">
        <v>4405</v>
      </c>
      <c r="F31" s="67"/>
    </row>
    <row r="32" spans="1:6" ht="18.75">
      <c r="A32" s="67"/>
      <c r="B32" s="67"/>
      <c r="C32" s="67" t="s">
        <v>4406</v>
      </c>
      <c r="D32" s="67"/>
      <c r="E32" s="67"/>
      <c r="F32" s="67"/>
    </row>
    <row r="33" spans="1:6" ht="18.75">
      <c r="A33" s="67"/>
      <c r="B33" s="67"/>
      <c r="C33" s="67"/>
      <c r="D33" s="67"/>
      <c r="E33" s="67"/>
      <c r="F33" s="67"/>
    </row>
    <row r="34" spans="1:6" ht="18.75">
      <c r="A34" s="67"/>
      <c r="B34" s="67"/>
      <c r="C34" s="67"/>
      <c r="D34" s="67"/>
      <c r="E34" s="67"/>
      <c r="F34" s="67"/>
    </row>
    <row r="35" spans="1:6" ht="18.75">
      <c r="A35" s="67"/>
      <c r="B35" s="67"/>
      <c r="C35" s="67"/>
      <c r="D35" s="67"/>
      <c r="E35" s="67"/>
      <c r="F35" s="67"/>
    </row>
    <row r="36" spans="1:6" ht="18.75">
      <c r="A36" s="67"/>
      <c r="B36" s="67"/>
      <c r="C36" s="67"/>
      <c r="D36" s="67"/>
      <c r="E36" s="67"/>
      <c r="F36" s="67"/>
    </row>
    <row r="37" spans="1:6" ht="18.75">
      <c r="A37" s="67"/>
      <c r="B37" s="67"/>
      <c r="C37" s="67"/>
      <c r="D37" s="67"/>
      <c r="E37" s="67"/>
      <c r="F37" s="67"/>
    </row>
    <row r="38" spans="1:6" ht="18.75">
      <c r="A38" s="67"/>
      <c r="B38" s="67"/>
      <c r="C38" s="67"/>
      <c r="D38" s="67"/>
      <c r="E38" s="67"/>
      <c r="F38" s="67"/>
    </row>
  </sheetData>
  <sheetProtection sheet="1" formatCells="0" formatColumns="0" formatRows="0" insertColumns="0" insertRows="0" insertHyperlinks="0" deleteColumns="0" deleteRows="0" selectLockedCells="1" sort="0" autoFilter="0" pivotTables="0"/>
  <mergeCells count="6">
    <mergeCell ref="A11:E11"/>
    <mergeCell ref="B12:C12"/>
    <mergeCell ref="A1:E1"/>
    <mergeCell ref="A2:E2"/>
    <mergeCell ref="A3:E3"/>
    <mergeCell ref="A6:E6"/>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168.xml><?xml version="1.0" encoding="utf-8"?>
<worksheet xmlns="http://schemas.openxmlformats.org/spreadsheetml/2006/main" xmlns:r="http://schemas.openxmlformats.org/officeDocument/2006/relationships">
  <sheetPr>
    <tabColor rgb="FF7030A0"/>
  </sheetPr>
  <dimension ref="A1:F34"/>
  <sheetViews>
    <sheetView workbookViewId="0">
      <selection activeCell="A3" sqref="A3"/>
    </sheetView>
  </sheetViews>
  <sheetFormatPr defaultRowHeight="12.75"/>
  <cols>
    <col min="1" max="1" width="3.28515625" style="139" customWidth="1"/>
    <col min="2" max="2" width="19.5703125" style="139" customWidth="1"/>
    <col min="3" max="3" width="42.42578125" style="139" customWidth="1"/>
    <col min="4" max="4" width="14.7109375" style="139" customWidth="1"/>
    <col min="5" max="5" width="13" style="139" customWidth="1"/>
    <col min="6" max="6" width="5.42578125" style="139" customWidth="1"/>
    <col min="7" max="16384" width="9.140625" style="139"/>
  </cols>
  <sheetData>
    <row r="1" spans="1:6" ht="18.75">
      <c r="A1" s="2735" t="s">
        <v>4368</v>
      </c>
      <c r="B1" s="2735"/>
      <c r="C1" s="2735"/>
      <c r="D1" s="2735"/>
      <c r="E1" s="2735"/>
      <c r="F1" s="67"/>
    </row>
    <row r="2" spans="1:6" ht="18.75">
      <c r="A2" s="2735" t="s">
        <v>4407</v>
      </c>
      <c r="B2" s="2735"/>
      <c r="C2" s="2735"/>
      <c r="D2" s="2735"/>
      <c r="E2" s="2735"/>
      <c r="F2" s="67"/>
    </row>
    <row r="3" spans="1:6" ht="18.75">
      <c r="A3" s="741" t="s">
        <v>4408</v>
      </c>
      <c r="B3" s="67"/>
      <c r="C3" s="67"/>
      <c r="D3" s="67"/>
      <c r="E3" s="67"/>
    </row>
    <row r="4" spans="1:6" ht="18.75">
      <c r="A4" s="67" t="s">
        <v>4371</v>
      </c>
      <c r="B4" s="67"/>
      <c r="C4" s="67"/>
      <c r="D4" s="67"/>
      <c r="E4" s="67"/>
    </row>
    <row r="5" spans="1:6" ht="18.75">
      <c r="A5" s="2735" t="s">
        <v>4372</v>
      </c>
      <c r="B5" s="2735"/>
      <c r="C5" s="2735"/>
      <c r="D5" s="2735"/>
      <c r="E5" s="2735"/>
    </row>
    <row r="6" spans="1:6" ht="18.75">
      <c r="A6" s="67" t="s">
        <v>4409</v>
      </c>
      <c r="B6" s="67"/>
      <c r="C6" s="67"/>
      <c r="D6" s="67"/>
      <c r="E6" s="67"/>
    </row>
    <row r="7" spans="1:6" ht="18.75">
      <c r="A7" s="67" t="s">
        <v>4410</v>
      </c>
      <c r="B7" s="67"/>
      <c r="C7" s="67"/>
      <c r="D7" s="67"/>
      <c r="E7" s="67"/>
    </row>
    <row r="8" spans="1:6" ht="18.75">
      <c r="A8" s="67" t="s">
        <v>4411</v>
      </c>
      <c r="B8" s="67"/>
      <c r="C8" s="67"/>
      <c r="D8" s="67"/>
      <c r="E8" s="67"/>
    </row>
    <row r="9" spans="1:6" ht="18.75">
      <c r="A9" s="67" t="s">
        <v>4450</v>
      </c>
      <c r="B9" s="67"/>
      <c r="C9" s="741" t="s">
        <v>4451</v>
      </c>
      <c r="D9" s="67"/>
      <c r="E9" s="67"/>
    </row>
    <row r="10" spans="1:6" ht="18.75">
      <c r="A10" s="3909" t="s">
        <v>4377</v>
      </c>
      <c r="B10" s="3909"/>
      <c r="C10" s="3909"/>
      <c r="D10" s="3909"/>
      <c r="E10" s="3909"/>
    </row>
    <row r="11" spans="1:6" ht="36.75" customHeight="1">
      <c r="A11" s="1813" t="s">
        <v>4378</v>
      </c>
      <c r="B11" s="3908" t="s">
        <v>969</v>
      </c>
      <c r="C11" s="3908"/>
      <c r="D11" s="1813" t="s">
        <v>4379</v>
      </c>
      <c r="E11" s="1813" t="s">
        <v>4380</v>
      </c>
    </row>
    <row r="12" spans="1:6" s="854" customFormat="1" ht="27" customHeight="1">
      <c r="A12" s="1821" t="s">
        <v>5</v>
      </c>
      <c r="B12" s="1815" t="s">
        <v>4381</v>
      </c>
      <c r="C12" s="1815" t="s">
        <v>4412</v>
      </c>
      <c r="D12" s="1816"/>
      <c r="E12" s="1816"/>
    </row>
    <row r="13" spans="1:6" s="854" customFormat="1" ht="27" customHeight="1">
      <c r="A13" s="1821" t="s">
        <v>6</v>
      </c>
      <c r="B13" s="1815" t="s">
        <v>4383</v>
      </c>
      <c r="C13" s="1815" t="s">
        <v>4413</v>
      </c>
      <c r="D13" s="1816"/>
      <c r="E13" s="1816"/>
    </row>
    <row r="14" spans="1:6" s="854" customFormat="1" ht="27" customHeight="1">
      <c r="A14" s="1821" t="s">
        <v>8</v>
      </c>
      <c r="B14" s="1815" t="s">
        <v>4385</v>
      </c>
      <c r="C14" s="1815" t="s">
        <v>4414</v>
      </c>
      <c r="D14" s="1816"/>
      <c r="E14" s="1816"/>
    </row>
    <row r="15" spans="1:6" s="854" customFormat="1" ht="27" customHeight="1">
      <c r="A15" s="1821" t="s">
        <v>0</v>
      </c>
      <c r="B15" s="1815" t="s">
        <v>4387</v>
      </c>
      <c r="C15" s="1815" t="s">
        <v>4414</v>
      </c>
      <c r="D15" s="1816"/>
      <c r="E15" s="1816"/>
    </row>
    <row r="16" spans="1:6" s="854" customFormat="1" ht="27" customHeight="1">
      <c r="A16" s="1821" t="s">
        <v>16</v>
      </c>
      <c r="B16" s="1815" t="s">
        <v>4388</v>
      </c>
      <c r="C16" s="1815" t="s">
        <v>4414</v>
      </c>
      <c r="D16" s="1816"/>
      <c r="E16" s="1816"/>
    </row>
    <row r="17" spans="1:5" s="854" customFormat="1" ht="27" customHeight="1">
      <c r="A17" s="1821" t="s">
        <v>17</v>
      </c>
      <c r="B17" s="1815" t="s">
        <v>4390</v>
      </c>
      <c r="C17" s="1815" t="s">
        <v>4391</v>
      </c>
      <c r="D17" s="1816"/>
      <c r="E17" s="1816"/>
    </row>
    <row r="18" spans="1:5" s="854" customFormat="1" ht="27" customHeight="1">
      <c r="A18" s="1821" t="s">
        <v>18</v>
      </c>
      <c r="B18" s="1815" t="s">
        <v>4392</v>
      </c>
      <c r="C18" s="1815" t="s">
        <v>4415</v>
      </c>
      <c r="D18" s="1816"/>
      <c r="E18" s="1816"/>
    </row>
    <row r="19" spans="1:5" s="854" customFormat="1" ht="27" customHeight="1">
      <c r="A19" s="1821" t="s">
        <v>21</v>
      </c>
      <c r="B19" s="1815" t="s">
        <v>4394</v>
      </c>
      <c r="C19" s="1815" t="s">
        <v>4416</v>
      </c>
      <c r="D19" s="1816"/>
      <c r="E19" s="1816"/>
    </row>
    <row r="20" spans="1:5" s="854" customFormat="1" ht="27" customHeight="1">
      <c r="A20" s="1821" t="s">
        <v>22</v>
      </c>
      <c r="B20" s="1815" t="s">
        <v>4395</v>
      </c>
      <c r="C20" s="1815" t="s">
        <v>4396</v>
      </c>
      <c r="D20" s="1816"/>
      <c r="E20" s="1816"/>
    </row>
    <row r="21" spans="1:5" s="854" customFormat="1" ht="27" customHeight="1">
      <c r="A21" s="1816"/>
      <c r="B21" s="1815" t="s">
        <v>4417</v>
      </c>
      <c r="C21" s="1815"/>
      <c r="D21" s="1816"/>
      <c r="E21" s="1816"/>
    </row>
    <row r="22" spans="1:5" s="854" customFormat="1" ht="27" customHeight="1">
      <c r="A22" s="1816"/>
      <c r="B22" s="1816"/>
      <c r="C22" s="1819" t="s">
        <v>3254</v>
      </c>
      <c r="D22" s="1816"/>
      <c r="E22" s="1816"/>
    </row>
    <row r="23" spans="1:5" ht="18.75">
      <c r="A23" s="67" t="s">
        <v>4418</v>
      </c>
      <c r="B23" s="67"/>
      <c r="C23" s="67"/>
      <c r="D23" s="67"/>
      <c r="E23" s="67"/>
    </row>
    <row r="24" spans="1:5" ht="18.75">
      <c r="A24" s="67" t="s">
        <v>4419</v>
      </c>
      <c r="B24" s="67"/>
      <c r="C24" s="67"/>
      <c r="D24" s="67"/>
      <c r="E24" s="67"/>
    </row>
    <row r="25" spans="1:5" ht="18.75">
      <c r="A25" s="67" t="s">
        <v>4420</v>
      </c>
      <c r="B25" s="67"/>
      <c r="C25" s="67"/>
      <c r="D25" s="67"/>
      <c r="E25" s="67"/>
    </row>
    <row r="26" spans="1:5" ht="18.75">
      <c r="A26" s="67" t="s">
        <v>4421</v>
      </c>
      <c r="B26" s="67"/>
      <c r="C26" s="67"/>
      <c r="D26" s="67"/>
      <c r="E26" s="67"/>
    </row>
    <row r="27" spans="1:5" ht="18.75">
      <c r="A27" s="67" t="s">
        <v>4402</v>
      </c>
      <c r="B27" s="67"/>
      <c r="C27" s="67"/>
      <c r="D27" s="67"/>
      <c r="E27" s="67"/>
    </row>
    <row r="28" spans="1:5" ht="18.75">
      <c r="A28" s="67"/>
      <c r="B28" s="67"/>
      <c r="C28" s="67"/>
      <c r="D28" s="67"/>
      <c r="E28" s="67"/>
    </row>
    <row r="29" spans="1:5" ht="18.75">
      <c r="A29" s="67"/>
      <c r="B29" s="67"/>
      <c r="C29" s="67"/>
      <c r="D29" s="67"/>
      <c r="E29" s="67"/>
    </row>
    <row r="30" spans="1:5" ht="18.75">
      <c r="A30" s="67" t="s">
        <v>4403</v>
      </c>
      <c r="B30" s="67"/>
      <c r="C30" s="67" t="s">
        <v>4404</v>
      </c>
      <c r="D30" s="67"/>
      <c r="E30" s="67"/>
    </row>
    <row r="31" spans="1:5" ht="18.75">
      <c r="A31" s="67"/>
      <c r="B31" s="67"/>
      <c r="C31" s="67" t="s">
        <v>4406</v>
      </c>
      <c r="D31" s="67"/>
      <c r="E31" s="67"/>
    </row>
    <row r="32" spans="1:5" ht="18.75">
      <c r="A32" s="67"/>
      <c r="B32" s="67"/>
      <c r="C32" s="67"/>
      <c r="D32" s="67"/>
      <c r="E32" s="67"/>
    </row>
    <row r="33" spans="1:5" ht="18.75">
      <c r="A33" s="67"/>
      <c r="B33" s="67"/>
      <c r="C33" s="67"/>
      <c r="D33" s="67"/>
      <c r="E33" s="67"/>
    </row>
    <row r="34" spans="1:5" ht="18.75">
      <c r="A34" s="67"/>
      <c r="B34" s="67"/>
      <c r="C34" s="67"/>
      <c r="D34" s="67"/>
      <c r="E34" s="67"/>
    </row>
  </sheetData>
  <sheetProtection sheet="1" formatCells="0" formatColumns="0" formatRows="0" insertColumns="0" insertRows="0" insertHyperlinks="0" deleteColumns="0" deleteRows="0" selectLockedCells="1" sort="0" autoFilter="0" pivotTables="0"/>
  <mergeCells count="5">
    <mergeCell ref="A5:E5"/>
    <mergeCell ref="B11:C11"/>
    <mergeCell ref="A10:E10"/>
    <mergeCell ref="A1:E1"/>
    <mergeCell ref="A2:E2"/>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169.xml><?xml version="1.0" encoding="utf-8"?>
<worksheet xmlns="http://schemas.openxmlformats.org/spreadsheetml/2006/main" xmlns:r="http://schemas.openxmlformats.org/officeDocument/2006/relationships">
  <sheetPr codeName="Sheet23">
    <tabColor rgb="FFC00000"/>
  </sheetPr>
  <dimension ref="A1:V33"/>
  <sheetViews>
    <sheetView workbookViewId="0">
      <selection activeCell="E5" sqref="E5"/>
    </sheetView>
  </sheetViews>
  <sheetFormatPr defaultRowHeight="12.75"/>
  <cols>
    <col min="1" max="1" width="12.85546875" customWidth="1"/>
    <col min="2" max="3" width="5.7109375" customWidth="1"/>
    <col min="4" max="4" width="7.140625" customWidth="1"/>
    <col min="5" max="6" width="5.7109375" customWidth="1"/>
    <col min="7" max="7" width="6.42578125" customWidth="1"/>
    <col min="8" max="9" width="5.7109375" customWidth="1"/>
    <col min="10" max="10" width="6.7109375" customWidth="1"/>
    <col min="11" max="12" width="5.7109375" customWidth="1"/>
    <col min="13" max="13" width="6.85546875" customWidth="1"/>
    <col min="14" max="15" width="5.7109375" customWidth="1"/>
    <col min="16" max="16" width="6.85546875" customWidth="1"/>
    <col min="17" max="18" width="5.7109375" customWidth="1"/>
    <col min="19" max="19" width="6.140625" customWidth="1"/>
    <col min="20" max="20" width="6.5703125" customWidth="1"/>
    <col min="21" max="21" width="7.140625" customWidth="1"/>
    <col min="22" max="22" width="7.42578125" customWidth="1"/>
  </cols>
  <sheetData>
    <row r="1" spans="1:22" ht="20.25">
      <c r="A1" s="2927" t="str">
        <f>MASTER!C1</f>
        <v>ftyk f'k{kk vf/kdkjh</v>
      </c>
      <c r="B1" s="2927"/>
      <c r="C1" s="2927"/>
      <c r="D1" s="2927"/>
      <c r="E1" s="2927"/>
      <c r="F1" s="2927"/>
      <c r="G1" s="2927"/>
      <c r="H1" s="2927"/>
      <c r="I1" s="2927"/>
      <c r="J1" s="2927"/>
      <c r="K1" s="2927"/>
      <c r="L1" s="2927"/>
      <c r="M1" s="2927"/>
      <c r="N1" s="2927"/>
      <c r="O1" s="2927"/>
      <c r="P1" s="2927"/>
      <c r="Q1" s="2927"/>
      <c r="R1" s="2927"/>
      <c r="S1" s="2927"/>
      <c r="T1" s="2927"/>
      <c r="U1" s="2927"/>
      <c r="V1" s="2927"/>
    </row>
    <row r="2" spans="1:22" ht="20.25">
      <c r="A2" s="3915" t="s">
        <v>1681</v>
      </c>
      <c r="B2" s="3915"/>
      <c r="C2" s="3915"/>
      <c r="D2" s="3915"/>
      <c r="E2" s="3915"/>
      <c r="F2" s="3915"/>
      <c r="G2" s="3915"/>
      <c r="H2" s="3915"/>
      <c r="I2" s="3915"/>
      <c r="J2" s="3915"/>
      <c r="K2" s="3915"/>
      <c r="L2" s="3915"/>
      <c r="M2" s="3915"/>
      <c r="N2" s="3915"/>
      <c r="O2" s="3915"/>
      <c r="P2" s="488" t="s">
        <v>35</v>
      </c>
      <c r="Q2" s="488"/>
      <c r="R2" s="3914">
        <v>44465</v>
      </c>
      <c r="S2" s="3914"/>
      <c r="T2" s="3914"/>
      <c r="U2" s="488"/>
      <c r="V2" s="488"/>
    </row>
    <row r="3" spans="1:22" ht="15">
      <c r="A3" s="3264" t="s">
        <v>529</v>
      </c>
      <c r="B3" s="3910" t="s">
        <v>530</v>
      </c>
      <c r="C3" s="3910"/>
      <c r="D3" s="3910"/>
      <c r="E3" s="3910" t="s">
        <v>531</v>
      </c>
      <c r="F3" s="3910"/>
      <c r="G3" s="3910"/>
      <c r="H3" s="3910" t="s">
        <v>532</v>
      </c>
      <c r="I3" s="3910"/>
      <c r="J3" s="3910"/>
      <c r="K3" s="3910" t="s">
        <v>533</v>
      </c>
      <c r="L3" s="3910"/>
      <c r="M3" s="3910"/>
      <c r="N3" s="3910" t="s">
        <v>534</v>
      </c>
      <c r="O3" s="3910"/>
      <c r="P3" s="3910"/>
      <c r="Q3" s="3911" t="s">
        <v>535</v>
      </c>
      <c r="R3" s="3912"/>
      <c r="S3" s="3913"/>
      <c r="T3" s="3910" t="s">
        <v>536</v>
      </c>
      <c r="U3" s="3910"/>
      <c r="V3" s="3910"/>
    </row>
    <row r="4" spans="1:22" ht="15">
      <c r="A4" s="3264"/>
      <c r="B4" s="165" t="s">
        <v>537</v>
      </c>
      <c r="C4" s="165" t="s">
        <v>538</v>
      </c>
      <c r="D4" s="165" t="s">
        <v>539</v>
      </c>
      <c r="E4" s="165" t="s">
        <v>537</v>
      </c>
      <c r="F4" s="165" t="s">
        <v>538</v>
      </c>
      <c r="G4" s="165" t="s">
        <v>539</v>
      </c>
      <c r="H4" s="165" t="s">
        <v>537</v>
      </c>
      <c r="I4" s="165" t="s">
        <v>538</v>
      </c>
      <c r="J4" s="165" t="s">
        <v>539</v>
      </c>
      <c r="K4" s="165" t="s">
        <v>537</v>
      </c>
      <c r="L4" s="165" t="s">
        <v>538</v>
      </c>
      <c r="M4" s="165" t="s">
        <v>539</v>
      </c>
      <c r="N4" s="165" t="s">
        <v>537</v>
      </c>
      <c r="O4" s="165" t="s">
        <v>538</v>
      </c>
      <c r="P4" s="165" t="s">
        <v>539</v>
      </c>
      <c r="Q4" s="165" t="s">
        <v>537</v>
      </c>
      <c r="R4" s="165" t="s">
        <v>538</v>
      </c>
      <c r="S4" s="165" t="s">
        <v>539</v>
      </c>
      <c r="T4" s="165" t="s">
        <v>537</v>
      </c>
      <c r="U4" s="165" t="s">
        <v>538</v>
      </c>
      <c r="V4" s="165" t="s">
        <v>539</v>
      </c>
    </row>
    <row r="5" spans="1:22" ht="15.75">
      <c r="A5" s="166">
        <v>1</v>
      </c>
      <c r="B5" s="764">
        <v>3</v>
      </c>
      <c r="C5" s="764">
        <v>4</v>
      </c>
      <c r="D5" s="166">
        <f>SUM(B5:C5)</f>
        <v>7</v>
      </c>
      <c r="E5" s="764">
        <v>1</v>
      </c>
      <c r="F5" s="764">
        <v>1</v>
      </c>
      <c r="G5" s="166">
        <f>SUM(E5:F5)</f>
        <v>2</v>
      </c>
      <c r="H5" s="764">
        <v>3</v>
      </c>
      <c r="I5" s="764">
        <v>3</v>
      </c>
      <c r="J5" s="166">
        <f>SUM(H5:I5)</f>
        <v>6</v>
      </c>
      <c r="K5" s="764">
        <v>4</v>
      </c>
      <c r="L5" s="764">
        <v>4</v>
      </c>
      <c r="M5" s="166">
        <f>SUM(K5:L5)</f>
        <v>8</v>
      </c>
      <c r="N5" s="764">
        <v>5</v>
      </c>
      <c r="O5" s="764">
        <v>5</v>
      </c>
      <c r="P5" s="166">
        <f>SUM(N5:O5)</f>
        <v>10</v>
      </c>
      <c r="Q5" s="764">
        <v>6</v>
      </c>
      <c r="R5" s="764">
        <v>6</v>
      </c>
      <c r="S5" s="166">
        <f>SUM(Q5:R5)</f>
        <v>12</v>
      </c>
      <c r="T5" s="166">
        <f>B5+E5+H5+K5+N5+Q5</f>
        <v>22</v>
      </c>
      <c r="U5" s="166">
        <f>C5+F5+I5+L5+O5+R5</f>
        <v>23</v>
      </c>
      <c r="V5" s="166">
        <f>D5+G5+J5+M5+P5+S5</f>
        <v>45</v>
      </c>
    </row>
    <row r="6" spans="1:22" ht="15.75">
      <c r="A6" s="166">
        <v>2</v>
      </c>
      <c r="B6" s="764">
        <v>1</v>
      </c>
      <c r="C6" s="764">
        <v>2</v>
      </c>
      <c r="D6" s="166">
        <f t="shared" ref="D6:D31" si="0">SUM(B6:C6)</f>
        <v>3</v>
      </c>
      <c r="E6" s="764"/>
      <c r="F6" s="764"/>
      <c r="G6" s="166">
        <f t="shared" ref="G6:G31" si="1">SUM(E6:F6)</f>
        <v>0</v>
      </c>
      <c r="H6" s="764"/>
      <c r="I6" s="764"/>
      <c r="J6" s="166">
        <f t="shared" ref="J6:J31" si="2">SUM(H6:I6)</f>
        <v>0</v>
      </c>
      <c r="K6" s="764"/>
      <c r="L6" s="764"/>
      <c r="M6" s="166">
        <f t="shared" ref="M6:M31" si="3">SUM(K6:L6)</f>
        <v>0</v>
      </c>
      <c r="N6" s="764"/>
      <c r="O6" s="764"/>
      <c r="P6" s="166">
        <f t="shared" ref="P6:P31" si="4">SUM(N6:O6)</f>
        <v>0</v>
      </c>
      <c r="Q6" s="764"/>
      <c r="R6" s="764"/>
      <c r="S6" s="166">
        <f t="shared" ref="S6:S31" si="5">SUM(Q6:R6)</f>
        <v>0</v>
      </c>
      <c r="T6" s="166">
        <f t="shared" ref="T6:T32" si="6">B6+E6+H6+K6+N6+Q6</f>
        <v>1</v>
      </c>
      <c r="U6" s="166">
        <f t="shared" ref="U6:U32" si="7">C6+F6+I6+L6+O6+R6</f>
        <v>2</v>
      </c>
      <c r="V6" s="166">
        <f t="shared" ref="V6:V32" si="8">D6+G6+J6+M6+P6+S6</f>
        <v>3</v>
      </c>
    </row>
    <row r="7" spans="1:22" ht="15.75">
      <c r="A7" s="166">
        <v>3</v>
      </c>
      <c r="B7" s="764">
        <v>1</v>
      </c>
      <c r="C7" s="764">
        <v>2</v>
      </c>
      <c r="D7" s="166">
        <f t="shared" si="0"/>
        <v>3</v>
      </c>
      <c r="E7" s="764"/>
      <c r="F7" s="764"/>
      <c r="G7" s="166">
        <f t="shared" si="1"/>
        <v>0</v>
      </c>
      <c r="H7" s="764"/>
      <c r="I7" s="764"/>
      <c r="J7" s="166">
        <f t="shared" si="2"/>
        <v>0</v>
      </c>
      <c r="K7" s="764"/>
      <c r="L7" s="764"/>
      <c r="M7" s="166">
        <f t="shared" si="3"/>
        <v>0</v>
      </c>
      <c r="N7" s="764"/>
      <c r="O7" s="764"/>
      <c r="P7" s="166">
        <f t="shared" si="4"/>
        <v>0</v>
      </c>
      <c r="Q7" s="764"/>
      <c r="R7" s="764"/>
      <c r="S7" s="166">
        <f t="shared" si="5"/>
        <v>0</v>
      </c>
      <c r="T7" s="166">
        <f t="shared" si="6"/>
        <v>1</v>
      </c>
      <c r="U7" s="166">
        <f t="shared" si="7"/>
        <v>2</v>
      </c>
      <c r="V7" s="166">
        <f t="shared" si="8"/>
        <v>3</v>
      </c>
    </row>
    <row r="8" spans="1:22" ht="15.75">
      <c r="A8" s="166">
        <v>4</v>
      </c>
      <c r="B8" s="764">
        <v>1</v>
      </c>
      <c r="C8" s="764">
        <v>2</v>
      </c>
      <c r="D8" s="166">
        <f t="shared" si="0"/>
        <v>3</v>
      </c>
      <c r="E8" s="764"/>
      <c r="F8" s="764"/>
      <c r="G8" s="166">
        <f t="shared" si="1"/>
        <v>0</v>
      </c>
      <c r="H8" s="764"/>
      <c r="I8" s="764"/>
      <c r="J8" s="166">
        <f t="shared" si="2"/>
        <v>0</v>
      </c>
      <c r="K8" s="764"/>
      <c r="L8" s="764"/>
      <c r="M8" s="166">
        <f t="shared" si="3"/>
        <v>0</v>
      </c>
      <c r="N8" s="764"/>
      <c r="O8" s="764"/>
      <c r="P8" s="166">
        <f t="shared" si="4"/>
        <v>0</v>
      </c>
      <c r="Q8" s="764"/>
      <c r="R8" s="764"/>
      <c r="S8" s="166">
        <f t="shared" si="5"/>
        <v>0</v>
      </c>
      <c r="T8" s="166">
        <f t="shared" si="6"/>
        <v>1</v>
      </c>
      <c r="U8" s="166">
        <f t="shared" si="7"/>
        <v>2</v>
      </c>
      <c r="V8" s="166">
        <f t="shared" si="8"/>
        <v>3</v>
      </c>
    </row>
    <row r="9" spans="1:22" ht="15.75">
      <c r="A9" s="166">
        <v>5</v>
      </c>
      <c r="B9" s="764">
        <v>1</v>
      </c>
      <c r="C9" s="764">
        <v>2</v>
      </c>
      <c r="D9" s="166">
        <f t="shared" si="0"/>
        <v>3</v>
      </c>
      <c r="E9" s="764"/>
      <c r="F9" s="764"/>
      <c r="G9" s="166">
        <f t="shared" si="1"/>
        <v>0</v>
      </c>
      <c r="H9" s="764"/>
      <c r="I9" s="764"/>
      <c r="J9" s="166">
        <f t="shared" si="2"/>
        <v>0</v>
      </c>
      <c r="K9" s="764"/>
      <c r="L9" s="764"/>
      <c r="M9" s="166">
        <f t="shared" si="3"/>
        <v>0</v>
      </c>
      <c r="N9" s="764"/>
      <c r="O9" s="764"/>
      <c r="P9" s="166">
        <f t="shared" si="4"/>
        <v>0</v>
      </c>
      <c r="Q9" s="764"/>
      <c r="R9" s="764"/>
      <c r="S9" s="166">
        <f t="shared" si="5"/>
        <v>0</v>
      </c>
      <c r="T9" s="166">
        <f t="shared" si="6"/>
        <v>1</v>
      </c>
      <c r="U9" s="166">
        <f t="shared" si="7"/>
        <v>2</v>
      </c>
      <c r="V9" s="166">
        <f t="shared" si="8"/>
        <v>3</v>
      </c>
    </row>
    <row r="10" spans="1:22" ht="15.75">
      <c r="A10" s="167" t="s">
        <v>540</v>
      </c>
      <c r="B10" s="166">
        <f>SUM(B5:B9)</f>
        <v>7</v>
      </c>
      <c r="C10" s="166">
        <f t="shared" ref="C10:S10" si="9">SUM(C5:C9)</f>
        <v>12</v>
      </c>
      <c r="D10" s="166">
        <f t="shared" si="9"/>
        <v>19</v>
      </c>
      <c r="E10" s="166">
        <f t="shared" si="9"/>
        <v>1</v>
      </c>
      <c r="F10" s="166">
        <f t="shared" si="9"/>
        <v>1</v>
      </c>
      <c r="G10" s="166">
        <f t="shared" si="9"/>
        <v>2</v>
      </c>
      <c r="H10" s="166">
        <f t="shared" si="9"/>
        <v>3</v>
      </c>
      <c r="I10" s="166">
        <f t="shared" si="9"/>
        <v>3</v>
      </c>
      <c r="J10" s="166">
        <f t="shared" si="9"/>
        <v>6</v>
      </c>
      <c r="K10" s="166">
        <f t="shared" si="9"/>
        <v>4</v>
      </c>
      <c r="L10" s="166">
        <f t="shared" si="9"/>
        <v>4</v>
      </c>
      <c r="M10" s="166">
        <f t="shared" si="9"/>
        <v>8</v>
      </c>
      <c r="N10" s="166">
        <f t="shared" si="9"/>
        <v>5</v>
      </c>
      <c r="O10" s="166">
        <f t="shared" si="9"/>
        <v>5</v>
      </c>
      <c r="P10" s="166">
        <f t="shared" si="9"/>
        <v>10</v>
      </c>
      <c r="Q10" s="166">
        <f t="shared" si="9"/>
        <v>6</v>
      </c>
      <c r="R10" s="166">
        <f t="shared" si="9"/>
        <v>6</v>
      </c>
      <c r="S10" s="166">
        <f t="shared" si="9"/>
        <v>12</v>
      </c>
      <c r="T10" s="166">
        <f t="shared" si="6"/>
        <v>26</v>
      </c>
      <c r="U10" s="166">
        <f t="shared" si="7"/>
        <v>31</v>
      </c>
      <c r="V10" s="166">
        <f t="shared" si="8"/>
        <v>57</v>
      </c>
    </row>
    <row r="11" spans="1:22" ht="15.75">
      <c r="A11" s="166">
        <v>6</v>
      </c>
      <c r="B11" s="764">
        <v>1</v>
      </c>
      <c r="C11" s="764">
        <v>2</v>
      </c>
      <c r="D11" s="166">
        <f t="shared" si="0"/>
        <v>3</v>
      </c>
      <c r="E11" s="764">
        <v>1</v>
      </c>
      <c r="F11" s="764">
        <v>2</v>
      </c>
      <c r="G11" s="166">
        <f t="shared" si="1"/>
        <v>3</v>
      </c>
      <c r="H11" s="764">
        <v>1</v>
      </c>
      <c r="I11" s="764">
        <v>2</v>
      </c>
      <c r="J11" s="166">
        <f t="shared" si="2"/>
        <v>3</v>
      </c>
      <c r="K11" s="764">
        <v>1</v>
      </c>
      <c r="L11" s="764">
        <v>2</v>
      </c>
      <c r="M11" s="166">
        <f t="shared" si="3"/>
        <v>3</v>
      </c>
      <c r="N11" s="764">
        <v>1</v>
      </c>
      <c r="O11" s="764">
        <v>2</v>
      </c>
      <c r="P11" s="166">
        <f t="shared" si="4"/>
        <v>3</v>
      </c>
      <c r="Q11" s="764">
        <v>1</v>
      </c>
      <c r="R11" s="764">
        <v>2</v>
      </c>
      <c r="S11" s="166">
        <f t="shared" si="5"/>
        <v>3</v>
      </c>
      <c r="T11" s="166">
        <f t="shared" si="6"/>
        <v>6</v>
      </c>
      <c r="U11" s="166">
        <f t="shared" si="7"/>
        <v>12</v>
      </c>
      <c r="V11" s="166">
        <f t="shared" si="8"/>
        <v>18</v>
      </c>
    </row>
    <row r="12" spans="1:22" ht="15.75">
      <c r="A12" s="166">
        <v>7</v>
      </c>
      <c r="B12" s="764">
        <v>1</v>
      </c>
      <c r="C12" s="764">
        <v>2</v>
      </c>
      <c r="D12" s="166">
        <f t="shared" si="0"/>
        <v>3</v>
      </c>
      <c r="E12" s="764">
        <v>1</v>
      </c>
      <c r="F12" s="764">
        <v>2</v>
      </c>
      <c r="G12" s="166">
        <f t="shared" si="1"/>
        <v>3</v>
      </c>
      <c r="H12" s="764">
        <v>1</v>
      </c>
      <c r="I12" s="764">
        <v>2</v>
      </c>
      <c r="J12" s="166">
        <f t="shared" si="2"/>
        <v>3</v>
      </c>
      <c r="K12" s="764">
        <v>1</v>
      </c>
      <c r="L12" s="764">
        <v>2</v>
      </c>
      <c r="M12" s="166">
        <f t="shared" si="3"/>
        <v>3</v>
      </c>
      <c r="N12" s="764">
        <v>1</v>
      </c>
      <c r="O12" s="764">
        <v>2</v>
      </c>
      <c r="P12" s="166">
        <f t="shared" si="4"/>
        <v>3</v>
      </c>
      <c r="Q12" s="764">
        <v>1</v>
      </c>
      <c r="R12" s="764">
        <v>2</v>
      </c>
      <c r="S12" s="166">
        <f t="shared" si="5"/>
        <v>3</v>
      </c>
      <c r="T12" s="166">
        <f t="shared" si="6"/>
        <v>6</v>
      </c>
      <c r="U12" s="166">
        <f t="shared" si="7"/>
        <v>12</v>
      </c>
      <c r="V12" s="166">
        <f t="shared" si="8"/>
        <v>18</v>
      </c>
    </row>
    <row r="13" spans="1:22" ht="15.75">
      <c r="A13" s="166">
        <v>8</v>
      </c>
      <c r="B13" s="764">
        <v>1</v>
      </c>
      <c r="C13" s="764">
        <v>2</v>
      </c>
      <c r="D13" s="166">
        <f t="shared" si="0"/>
        <v>3</v>
      </c>
      <c r="E13" s="764">
        <v>1</v>
      </c>
      <c r="F13" s="764">
        <v>2</v>
      </c>
      <c r="G13" s="166">
        <f t="shared" si="1"/>
        <v>3</v>
      </c>
      <c r="H13" s="764">
        <v>1</v>
      </c>
      <c r="I13" s="764">
        <v>2</v>
      </c>
      <c r="J13" s="166">
        <f t="shared" si="2"/>
        <v>3</v>
      </c>
      <c r="K13" s="764">
        <v>1</v>
      </c>
      <c r="L13" s="764">
        <v>2</v>
      </c>
      <c r="M13" s="166">
        <f t="shared" si="3"/>
        <v>3</v>
      </c>
      <c r="N13" s="764">
        <v>1</v>
      </c>
      <c r="O13" s="764">
        <v>2</v>
      </c>
      <c r="P13" s="166">
        <f t="shared" si="4"/>
        <v>3</v>
      </c>
      <c r="Q13" s="764">
        <v>1</v>
      </c>
      <c r="R13" s="764">
        <v>2</v>
      </c>
      <c r="S13" s="166">
        <f t="shared" si="5"/>
        <v>3</v>
      </c>
      <c r="T13" s="166">
        <f t="shared" si="6"/>
        <v>6</v>
      </c>
      <c r="U13" s="166">
        <f t="shared" si="7"/>
        <v>12</v>
      </c>
      <c r="V13" s="166">
        <f t="shared" si="8"/>
        <v>18</v>
      </c>
    </row>
    <row r="14" spans="1:22" ht="15.75">
      <c r="A14" s="167" t="s">
        <v>541</v>
      </c>
      <c r="B14" s="166">
        <f>SUM(B11:B13)</f>
        <v>3</v>
      </c>
      <c r="C14" s="166">
        <f t="shared" ref="C14:S14" si="10">SUM(C11:C13)</f>
        <v>6</v>
      </c>
      <c r="D14" s="166">
        <f t="shared" si="10"/>
        <v>9</v>
      </c>
      <c r="E14" s="166">
        <f t="shared" si="10"/>
        <v>3</v>
      </c>
      <c r="F14" s="166">
        <f t="shared" si="10"/>
        <v>6</v>
      </c>
      <c r="G14" s="166">
        <f t="shared" si="10"/>
        <v>9</v>
      </c>
      <c r="H14" s="166">
        <f t="shared" si="10"/>
        <v>3</v>
      </c>
      <c r="I14" s="166">
        <f t="shared" si="10"/>
        <v>6</v>
      </c>
      <c r="J14" s="166">
        <f t="shared" si="10"/>
        <v>9</v>
      </c>
      <c r="K14" s="166">
        <f t="shared" si="10"/>
        <v>3</v>
      </c>
      <c r="L14" s="166">
        <f t="shared" si="10"/>
        <v>6</v>
      </c>
      <c r="M14" s="166">
        <f t="shared" si="10"/>
        <v>9</v>
      </c>
      <c r="N14" s="166">
        <f t="shared" si="10"/>
        <v>3</v>
      </c>
      <c r="O14" s="166">
        <f t="shared" si="10"/>
        <v>6</v>
      </c>
      <c r="P14" s="166">
        <f t="shared" si="10"/>
        <v>9</v>
      </c>
      <c r="Q14" s="166">
        <f t="shared" si="10"/>
        <v>3</v>
      </c>
      <c r="R14" s="166">
        <f t="shared" si="10"/>
        <v>6</v>
      </c>
      <c r="S14" s="166">
        <f t="shared" si="10"/>
        <v>9</v>
      </c>
      <c r="T14" s="166">
        <f t="shared" si="6"/>
        <v>18</v>
      </c>
      <c r="U14" s="166">
        <f t="shared" si="7"/>
        <v>36</v>
      </c>
      <c r="V14" s="166">
        <f t="shared" si="8"/>
        <v>54</v>
      </c>
    </row>
    <row r="15" spans="1:22" ht="15.75">
      <c r="A15" s="168" t="s">
        <v>192</v>
      </c>
      <c r="B15" s="764">
        <v>1</v>
      </c>
      <c r="C15" s="764">
        <v>2</v>
      </c>
      <c r="D15" s="166">
        <f t="shared" si="0"/>
        <v>3</v>
      </c>
      <c r="E15" s="764">
        <v>1</v>
      </c>
      <c r="F15" s="764">
        <v>2</v>
      </c>
      <c r="G15" s="166">
        <f t="shared" si="1"/>
        <v>3</v>
      </c>
      <c r="H15" s="764">
        <v>1</v>
      </c>
      <c r="I15" s="764">
        <v>2</v>
      </c>
      <c r="J15" s="166">
        <f t="shared" si="2"/>
        <v>3</v>
      </c>
      <c r="K15" s="764">
        <v>1</v>
      </c>
      <c r="L15" s="764">
        <v>2</v>
      </c>
      <c r="M15" s="166">
        <f t="shared" si="3"/>
        <v>3</v>
      </c>
      <c r="N15" s="764">
        <v>1</v>
      </c>
      <c r="O15" s="764">
        <v>2</v>
      </c>
      <c r="P15" s="166">
        <f t="shared" si="4"/>
        <v>3</v>
      </c>
      <c r="Q15" s="764">
        <v>1</v>
      </c>
      <c r="R15" s="764">
        <v>2</v>
      </c>
      <c r="S15" s="166">
        <f t="shared" si="5"/>
        <v>3</v>
      </c>
      <c r="T15" s="166">
        <f t="shared" si="6"/>
        <v>6</v>
      </c>
      <c r="U15" s="166">
        <f t="shared" si="7"/>
        <v>12</v>
      </c>
      <c r="V15" s="166">
        <f t="shared" si="8"/>
        <v>18</v>
      </c>
    </row>
    <row r="16" spans="1:22" ht="15.75">
      <c r="A16" s="166" t="s">
        <v>193</v>
      </c>
      <c r="B16" s="764">
        <v>1</v>
      </c>
      <c r="C16" s="764">
        <v>2</v>
      </c>
      <c r="D16" s="166">
        <f t="shared" si="0"/>
        <v>3</v>
      </c>
      <c r="E16" s="764">
        <v>1</v>
      </c>
      <c r="F16" s="764">
        <v>2</v>
      </c>
      <c r="G16" s="166">
        <f t="shared" si="1"/>
        <v>3</v>
      </c>
      <c r="H16" s="764">
        <v>1</v>
      </c>
      <c r="I16" s="764">
        <v>2</v>
      </c>
      <c r="J16" s="166">
        <f t="shared" si="2"/>
        <v>3</v>
      </c>
      <c r="K16" s="764">
        <v>1</v>
      </c>
      <c r="L16" s="764">
        <v>2</v>
      </c>
      <c r="M16" s="166">
        <f t="shared" si="3"/>
        <v>3</v>
      </c>
      <c r="N16" s="764">
        <v>1</v>
      </c>
      <c r="O16" s="764">
        <v>2</v>
      </c>
      <c r="P16" s="166">
        <f t="shared" si="4"/>
        <v>3</v>
      </c>
      <c r="Q16" s="764">
        <v>1</v>
      </c>
      <c r="R16" s="764">
        <v>2</v>
      </c>
      <c r="S16" s="166">
        <f t="shared" si="5"/>
        <v>3</v>
      </c>
      <c r="T16" s="166">
        <f t="shared" si="6"/>
        <v>6</v>
      </c>
      <c r="U16" s="166">
        <f t="shared" si="7"/>
        <v>12</v>
      </c>
      <c r="V16" s="166">
        <f t="shared" si="8"/>
        <v>18</v>
      </c>
    </row>
    <row r="17" spans="1:22" ht="15.75">
      <c r="A17" s="166" t="s">
        <v>194</v>
      </c>
      <c r="B17" s="764">
        <v>1</v>
      </c>
      <c r="C17" s="764">
        <v>2</v>
      </c>
      <c r="D17" s="166">
        <f t="shared" si="0"/>
        <v>3</v>
      </c>
      <c r="E17" s="764">
        <v>1</v>
      </c>
      <c r="F17" s="764">
        <v>2</v>
      </c>
      <c r="G17" s="166">
        <f t="shared" si="1"/>
        <v>3</v>
      </c>
      <c r="H17" s="764">
        <v>1</v>
      </c>
      <c r="I17" s="764">
        <v>2</v>
      </c>
      <c r="J17" s="166">
        <f t="shared" si="2"/>
        <v>3</v>
      </c>
      <c r="K17" s="764">
        <v>1</v>
      </c>
      <c r="L17" s="764">
        <v>2</v>
      </c>
      <c r="M17" s="166">
        <f t="shared" si="3"/>
        <v>3</v>
      </c>
      <c r="N17" s="764">
        <v>1</v>
      </c>
      <c r="O17" s="764">
        <v>2</v>
      </c>
      <c r="P17" s="166">
        <f t="shared" si="4"/>
        <v>3</v>
      </c>
      <c r="Q17" s="764">
        <v>1</v>
      </c>
      <c r="R17" s="764">
        <v>2</v>
      </c>
      <c r="S17" s="166">
        <f t="shared" si="5"/>
        <v>3</v>
      </c>
      <c r="T17" s="166">
        <f t="shared" si="6"/>
        <v>6</v>
      </c>
      <c r="U17" s="166">
        <f t="shared" si="7"/>
        <v>12</v>
      </c>
      <c r="V17" s="166">
        <f t="shared" si="8"/>
        <v>18</v>
      </c>
    </row>
    <row r="18" spans="1:22" ht="15.75">
      <c r="A18" s="166" t="s">
        <v>542</v>
      </c>
      <c r="B18" s="764">
        <v>1</v>
      </c>
      <c r="C18" s="764">
        <v>2</v>
      </c>
      <c r="D18" s="166">
        <f t="shared" si="0"/>
        <v>3</v>
      </c>
      <c r="E18" s="764">
        <v>1</v>
      </c>
      <c r="F18" s="764">
        <v>2</v>
      </c>
      <c r="G18" s="166">
        <f t="shared" si="1"/>
        <v>3</v>
      </c>
      <c r="H18" s="764">
        <v>1</v>
      </c>
      <c r="I18" s="764">
        <v>2</v>
      </c>
      <c r="J18" s="166">
        <f t="shared" si="2"/>
        <v>3</v>
      </c>
      <c r="K18" s="764">
        <v>1</v>
      </c>
      <c r="L18" s="764">
        <v>2</v>
      </c>
      <c r="M18" s="166">
        <f t="shared" si="3"/>
        <v>3</v>
      </c>
      <c r="N18" s="764">
        <v>1</v>
      </c>
      <c r="O18" s="764">
        <v>2</v>
      </c>
      <c r="P18" s="166">
        <f t="shared" si="4"/>
        <v>3</v>
      </c>
      <c r="Q18" s="764">
        <v>1</v>
      </c>
      <c r="R18" s="764">
        <v>2</v>
      </c>
      <c r="S18" s="166">
        <f t="shared" si="5"/>
        <v>3</v>
      </c>
      <c r="T18" s="166">
        <f t="shared" si="6"/>
        <v>6</v>
      </c>
      <c r="U18" s="166">
        <f t="shared" si="7"/>
        <v>12</v>
      </c>
      <c r="V18" s="166">
        <f t="shared" si="8"/>
        <v>18</v>
      </c>
    </row>
    <row r="19" spans="1:22" ht="15.75">
      <c r="A19" s="167" t="s">
        <v>543</v>
      </c>
      <c r="B19" s="166">
        <f>SUM(B15:B18)</f>
        <v>4</v>
      </c>
      <c r="C19" s="166">
        <f t="shared" ref="C19:S19" si="11">SUM(C15:C18)</f>
        <v>8</v>
      </c>
      <c r="D19" s="166">
        <f t="shared" si="11"/>
        <v>12</v>
      </c>
      <c r="E19" s="166">
        <f t="shared" si="11"/>
        <v>4</v>
      </c>
      <c r="F19" s="166">
        <f t="shared" si="11"/>
        <v>8</v>
      </c>
      <c r="G19" s="166">
        <f t="shared" si="11"/>
        <v>12</v>
      </c>
      <c r="H19" s="166">
        <f t="shared" si="11"/>
        <v>4</v>
      </c>
      <c r="I19" s="166">
        <f t="shared" si="11"/>
        <v>8</v>
      </c>
      <c r="J19" s="166">
        <f t="shared" si="11"/>
        <v>12</v>
      </c>
      <c r="K19" s="166">
        <f t="shared" si="11"/>
        <v>4</v>
      </c>
      <c r="L19" s="166">
        <f t="shared" si="11"/>
        <v>8</v>
      </c>
      <c r="M19" s="166">
        <f t="shared" si="11"/>
        <v>12</v>
      </c>
      <c r="N19" s="166">
        <f t="shared" si="11"/>
        <v>4</v>
      </c>
      <c r="O19" s="166">
        <f t="shared" si="11"/>
        <v>8</v>
      </c>
      <c r="P19" s="166">
        <f t="shared" si="11"/>
        <v>12</v>
      </c>
      <c r="Q19" s="166">
        <f t="shared" si="11"/>
        <v>4</v>
      </c>
      <c r="R19" s="166">
        <f t="shared" si="11"/>
        <v>8</v>
      </c>
      <c r="S19" s="166">
        <f t="shared" si="11"/>
        <v>12</v>
      </c>
      <c r="T19" s="166">
        <f t="shared" si="6"/>
        <v>24</v>
      </c>
      <c r="U19" s="166">
        <f t="shared" si="7"/>
        <v>48</v>
      </c>
      <c r="V19" s="166">
        <f t="shared" si="8"/>
        <v>72</v>
      </c>
    </row>
    <row r="20" spans="1:22" ht="15.75">
      <c r="A20" s="169" t="s">
        <v>544</v>
      </c>
      <c r="B20" s="764">
        <v>1</v>
      </c>
      <c r="C20" s="764">
        <v>2</v>
      </c>
      <c r="D20" s="166">
        <f t="shared" si="0"/>
        <v>3</v>
      </c>
      <c r="E20" s="764">
        <v>1</v>
      </c>
      <c r="F20" s="764">
        <v>2</v>
      </c>
      <c r="G20" s="166">
        <f t="shared" si="1"/>
        <v>3</v>
      </c>
      <c r="H20" s="764">
        <v>1</v>
      </c>
      <c r="I20" s="764">
        <v>2</v>
      </c>
      <c r="J20" s="166">
        <f t="shared" si="2"/>
        <v>3</v>
      </c>
      <c r="K20" s="764">
        <v>1</v>
      </c>
      <c r="L20" s="764">
        <v>2</v>
      </c>
      <c r="M20" s="166">
        <f t="shared" si="3"/>
        <v>3</v>
      </c>
      <c r="N20" s="764">
        <v>1</v>
      </c>
      <c r="O20" s="764">
        <v>2</v>
      </c>
      <c r="P20" s="166">
        <f t="shared" si="4"/>
        <v>3</v>
      </c>
      <c r="Q20" s="764">
        <v>1</v>
      </c>
      <c r="R20" s="764">
        <v>2</v>
      </c>
      <c r="S20" s="166">
        <f t="shared" si="5"/>
        <v>3</v>
      </c>
      <c r="T20" s="166">
        <f t="shared" si="6"/>
        <v>6</v>
      </c>
      <c r="U20" s="166">
        <f t="shared" si="7"/>
        <v>12</v>
      </c>
      <c r="V20" s="166">
        <f t="shared" si="8"/>
        <v>18</v>
      </c>
    </row>
    <row r="21" spans="1:22" ht="15.75">
      <c r="A21" s="166" t="s">
        <v>545</v>
      </c>
      <c r="B21" s="764">
        <v>1</v>
      </c>
      <c r="C21" s="764">
        <v>2</v>
      </c>
      <c r="D21" s="166">
        <f t="shared" si="0"/>
        <v>3</v>
      </c>
      <c r="E21" s="764">
        <v>1</v>
      </c>
      <c r="F21" s="764">
        <v>2</v>
      </c>
      <c r="G21" s="166">
        <f t="shared" si="1"/>
        <v>3</v>
      </c>
      <c r="H21" s="764">
        <v>1</v>
      </c>
      <c r="I21" s="764">
        <v>2</v>
      </c>
      <c r="J21" s="166">
        <f t="shared" si="2"/>
        <v>3</v>
      </c>
      <c r="K21" s="764">
        <v>1</v>
      </c>
      <c r="L21" s="764">
        <v>2</v>
      </c>
      <c r="M21" s="166">
        <f t="shared" si="3"/>
        <v>3</v>
      </c>
      <c r="N21" s="764">
        <v>1</v>
      </c>
      <c r="O21" s="764">
        <v>2</v>
      </c>
      <c r="P21" s="166">
        <f t="shared" si="4"/>
        <v>3</v>
      </c>
      <c r="Q21" s="764">
        <v>1</v>
      </c>
      <c r="R21" s="764">
        <v>2</v>
      </c>
      <c r="S21" s="166">
        <f t="shared" si="5"/>
        <v>3</v>
      </c>
      <c r="T21" s="166">
        <f t="shared" si="6"/>
        <v>6</v>
      </c>
      <c r="U21" s="166">
        <f t="shared" si="7"/>
        <v>12</v>
      </c>
      <c r="V21" s="166">
        <f t="shared" si="8"/>
        <v>18</v>
      </c>
    </row>
    <row r="22" spans="1:22" ht="15.75">
      <c r="A22" s="166" t="s">
        <v>546</v>
      </c>
      <c r="B22" s="764">
        <v>1</v>
      </c>
      <c r="C22" s="764">
        <v>2</v>
      </c>
      <c r="D22" s="166">
        <f t="shared" si="0"/>
        <v>3</v>
      </c>
      <c r="E22" s="764">
        <v>1</v>
      </c>
      <c r="F22" s="764">
        <v>2</v>
      </c>
      <c r="G22" s="166">
        <f t="shared" si="1"/>
        <v>3</v>
      </c>
      <c r="H22" s="764">
        <v>1</v>
      </c>
      <c r="I22" s="764">
        <v>2</v>
      </c>
      <c r="J22" s="166">
        <f t="shared" si="2"/>
        <v>3</v>
      </c>
      <c r="K22" s="764">
        <v>1</v>
      </c>
      <c r="L22" s="764">
        <v>2</v>
      </c>
      <c r="M22" s="166">
        <f t="shared" si="3"/>
        <v>3</v>
      </c>
      <c r="N22" s="764">
        <v>1</v>
      </c>
      <c r="O22" s="764">
        <v>2</v>
      </c>
      <c r="P22" s="166">
        <f t="shared" si="4"/>
        <v>3</v>
      </c>
      <c r="Q22" s="764">
        <v>1</v>
      </c>
      <c r="R22" s="764">
        <v>2</v>
      </c>
      <c r="S22" s="166">
        <f t="shared" si="5"/>
        <v>3</v>
      </c>
      <c r="T22" s="166">
        <f t="shared" si="6"/>
        <v>6</v>
      </c>
      <c r="U22" s="166">
        <f t="shared" si="7"/>
        <v>12</v>
      </c>
      <c r="V22" s="166">
        <f t="shared" si="8"/>
        <v>18</v>
      </c>
    </row>
    <row r="23" spans="1:22" ht="15.75">
      <c r="A23" s="166" t="s">
        <v>547</v>
      </c>
      <c r="B23" s="764">
        <v>1</v>
      </c>
      <c r="C23" s="764">
        <v>2</v>
      </c>
      <c r="D23" s="166">
        <f t="shared" si="0"/>
        <v>3</v>
      </c>
      <c r="E23" s="764">
        <v>1</v>
      </c>
      <c r="F23" s="764">
        <v>2</v>
      </c>
      <c r="G23" s="166">
        <f t="shared" si="1"/>
        <v>3</v>
      </c>
      <c r="H23" s="764">
        <v>1</v>
      </c>
      <c r="I23" s="764">
        <v>2</v>
      </c>
      <c r="J23" s="166">
        <f t="shared" si="2"/>
        <v>3</v>
      </c>
      <c r="K23" s="764">
        <v>1</v>
      </c>
      <c r="L23" s="764">
        <v>2</v>
      </c>
      <c r="M23" s="166">
        <f t="shared" si="3"/>
        <v>3</v>
      </c>
      <c r="N23" s="764">
        <v>1</v>
      </c>
      <c r="O23" s="764">
        <v>2</v>
      </c>
      <c r="P23" s="166">
        <f t="shared" si="4"/>
        <v>3</v>
      </c>
      <c r="Q23" s="764">
        <v>1</v>
      </c>
      <c r="R23" s="764">
        <v>2</v>
      </c>
      <c r="S23" s="166">
        <f t="shared" si="5"/>
        <v>3</v>
      </c>
      <c r="T23" s="166">
        <f t="shared" si="6"/>
        <v>6</v>
      </c>
      <c r="U23" s="166">
        <f t="shared" si="7"/>
        <v>12</v>
      </c>
      <c r="V23" s="166">
        <f t="shared" si="8"/>
        <v>18</v>
      </c>
    </row>
    <row r="24" spans="1:22" ht="15.75">
      <c r="A24" s="166" t="s">
        <v>548</v>
      </c>
      <c r="B24" s="764">
        <v>1</v>
      </c>
      <c r="C24" s="764">
        <v>2</v>
      </c>
      <c r="D24" s="166">
        <f t="shared" si="0"/>
        <v>3</v>
      </c>
      <c r="E24" s="764">
        <v>1</v>
      </c>
      <c r="F24" s="764">
        <v>2</v>
      </c>
      <c r="G24" s="166">
        <f t="shared" si="1"/>
        <v>3</v>
      </c>
      <c r="H24" s="764">
        <v>1</v>
      </c>
      <c r="I24" s="764">
        <v>2</v>
      </c>
      <c r="J24" s="166">
        <f t="shared" si="2"/>
        <v>3</v>
      </c>
      <c r="K24" s="764">
        <v>1</v>
      </c>
      <c r="L24" s="764">
        <v>2</v>
      </c>
      <c r="M24" s="166">
        <f t="shared" si="3"/>
        <v>3</v>
      </c>
      <c r="N24" s="764">
        <v>1</v>
      </c>
      <c r="O24" s="764">
        <v>2</v>
      </c>
      <c r="P24" s="166">
        <f t="shared" si="4"/>
        <v>3</v>
      </c>
      <c r="Q24" s="764">
        <v>1</v>
      </c>
      <c r="R24" s="764">
        <v>2</v>
      </c>
      <c r="S24" s="166">
        <f t="shared" si="5"/>
        <v>3</v>
      </c>
      <c r="T24" s="166">
        <f t="shared" si="6"/>
        <v>6</v>
      </c>
      <c r="U24" s="166">
        <f t="shared" si="7"/>
        <v>12</v>
      </c>
      <c r="V24" s="166">
        <f t="shared" si="8"/>
        <v>18</v>
      </c>
    </row>
    <row r="25" spans="1:22" ht="15.75">
      <c r="A25" s="166" t="s">
        <v>549</v>
      </c>
      <c r="B25" s="764">
        <v>1</v>
      </c>
      <c r="C25" s="764">
        <v>2</v>
      </c>
      <c r="D25" s="166">
        <f t="shared" si="0"/>
        <v>3</v>
      </c>
      <c r="E25" s="764">
        <v>1</v>
      </c>
      <c r="F25" s="764">
        <v>2</v>
      </c>
      <c r="G25" s="166">
        <f t="shared" si="1"/>
        <v>3</v>
      </c>
      <c r="H25" s="764">
        <v>1</v>
      </c>
      <c r="I25" s="764">
        <v>2</v>
      </c>
      <c r="J25" s="166">
        <f t="shared" si="2"/>
        <v>3</v>
      </c>
      <c r="K25" s="764">
        <v>1</v>
      </c>
      <c r="L25" s="764">
        <v>2</v>
      </c>
      <c r="M25" s="166">
        <f t="shared" si="3"/>
        <v>3</v>
      </c>
      <c r="N25" s="764">
        <v>1</v>
      </c>
      <c r="O25" s="764">
        <v>2</v>
      </c>
      <c r="P25" s="166">
        <f t="shared" si="4"/>
        <v>3</v>
      </c>
      <c r="Q25" s="764">
        <v>1</v>
      </c>
      <c r="R25" s="764">
        <v>2</v>
      </c>
      <c r="S25" s="166">
        <f t="shared" si="5"/>
        <v>3</v>
      </c>
      <c r="T25" s="166">
        <f t="shared" si="6"/>
        <v>6</v>
      </c>
      <c r="U25" s="166">
        <f t="shared" si="7"/>
        <v>12</v>
      </c>
      <c r="V25" s="166">
        <f t="shared" si="8"/>
        <v>18</v>
      </c>
    </row>
    <row r="26" spans="1:22" ht="15.75">
      <c r="A26" s="166" t="s">
        <v>550</v>
      </c>
      <c r="B26" s="764">
        <v>1</v>
      </c>
      <c r="C26" s="764">
        <v>2</v>
      </c>
      <c r="D26" s="166">
        <f t="shared" si="0"/>
        <v>3</v>
      </c>
      <c r="E26" s="764">
        <v>1</v>
      </c>
      <c r="F26" s="764">
        <v>2</v>
      </c>
      <c r="G26" s="166">
        <f t="shared" si="1"/>
        <v>3</v>
      </c>
      <c r="H26" s="764">
        <v>1</v>
      </c>
      <c r="I26" s="764">
        <v>2</v>
      </c>
      <c r="J26" s="166">
        <f t="shared" si="2"/>
        <v>3</v>
      </c>
      <c r="K26" s="764">
        <v>1</v>
      </c>
      <c r="L26" s="764">
        <v>2</v>
      </c>
      <c r="M26" s="166">
        <f t="shared" si="3"/>
        <v>3</v>
      </c>
      <c r="N26" s="764">
        <v>1</v>
      </c>
      <c r="O26" s="764">
        <v>2</v>
      </c>
      <c r="P26" s="166">
        <f t="shared" si="4"/>
        <v>3</v>
      </c>
      <c r="Q26" s="764">
        <v>1</v>
      </c>
      <c r="R26" s="764">
        <v>2</v>
      </c>
      <c r="S26" s="166">
        <f t="shared" si="5"/>
        <v>3</v>
      </c>
      <c r="T26" s="166">
        <f t="shared" si="6"/>
        <v>6</v>
      </c>
      <c r="U26" s="166">
        <f t="shared" si="7"/>
        <v>12</v>
      </c>
      <c r="V26" s="166">
        <f t="shared" si="8"/>
        <v>18</v>
      </c>
    </row>
    <row r="27" spans="1:22" ht="15.75">
      <c r="A27" s="166" t="s">
        <v>551</v>
      </c>
      <c r="B27" s="764">
        <v>1</v>
      </c>
      <c r="C27" s="764">
        <v>2</v>
      </c>
      <c r="D27" s="166">
        <f t="shared" si="0"/>
        <v>3</v>
      </c>
      <c r="E27" s="764">
        <v>1</v>
      </c>
      <c r="F27" s="764">
        <v>2</v>
      </c>
      <c r="G27" s="166">
        <f t="shared" si="1"/>
        <v>3</v>
      </c>
      <c r="H27" s="764">
        <v>1</v>
      </c>
      <c r="I27" s="764">
        <v>2</v>
      </c>
      <c r="J27" s="166">
        <f t="shared" si="2"/>
        <v>3</v>
      </c>
      <c r="K27" s="764">
        <v>1</v>
      </c>
      <c r="L27" s="764">
        <v>2</v>
      </c>
      <c r="M27" s="166">
        <f t="shared" si="3"/>
        <v>3</v>
      </c>
      <c r="N27" s="764">
        <v>1</v>
      </c>
      <c r="O27" s="764">
        <v>2</v>
      </c>
      <c r="P27" s="166">
        <f t="shared" si="4"/>
        <v>3</v>
      </c>
      <c r="Q27" s="764">
        <v>1</v>
      </c>
      <c r="R27" s="764">
        <v>2</v>
      </c>
      <c r="S27" s="166">
        <f t="shared" si="5"/>
        <v>3</v>
      </c>
      <c r="T27" s="166">
        <f t="shared" si="6"/>
        <v>6</v>
      </c>
      <c r="U27" s="166">
        <f t="shared" si="7"/>
        <v>12</v>
      </c>
      <c r="V27" s="166">
        <f t="shared" si="8"/>
        <v>18</v>
      </c>
    </row>
    <row r="28" spans="1:22" ht="15.75">
      <c r="A28" s="166" t="s">
        <v>552</v>
      </c>
      <c r="B28" s="764">
        <v>1</v>
      </c>
      <c r="C28" s="764">
        <v>2</v>
      </c>
      <c r="D28" s="166">
        <f t="shared" si="0"/>
        <v>3</v>
      </c>
      <c r="E28" s="764">
        <v>1</v>
      </c>
      <c r="F28" s="764">
        <v>2</v>
      </c>
      <c r="G28" s="166">
        <f t="shared" si="1"/>
        <v>3</v>
      </c>
      <c r="H28" s="764">
        <v>1</v>
      </c>
      <c r="I28" s="764">
        <v>2</v>
      </c>
      <c r="J28" s="166">
        <f t="shared" si="2"/>
        <v>3</v>
      </c>
      <c r="K28" s="764">
        <v>1</v>
      </c>
      <c r="L28" s="764">
        <v>2</v>
      </c>
      <c r="M28" s="166">
        <f t="shared" si="3"/>
        <v>3</v>
      </c>
      <c r="N28" s="764">
        <v>1</v>
      </c>
      <c r="O28" s="764">
        <v>2</v>
      </c>
      <c r="P28" s="166">
        <f t="shared" si="4"/>
        <v>3</v>
      </c>
      <c r="Q28" s="764">
        <v>1</v>
      </c>
      <c r="R28" s="764">
        <v>2</v>
      </c>
      <c r="S28" s="166">
        <f t="shared" si="5"/>
        <v>3</v>
      </c>
      <c r="T28" s="166">
        <f t="shared" si="6"/>
        <v>6</v>
      </c>
      <c r="U28" s="166">
        <f t="shared" si="7"/>
        <v>12</v>
      </c>
      <c r="V28" s="166">
        <f t="shared" si="8"/>
        <v>18</v>
      </c>
    </row>
    <row r="29" spans="1:22" ht="15.75">
      <c r="A29" s="166" t="s">
        <v>553</v>
      </c>
      <c r="B29" s="764">
        <v>1</v>
      </c>
      <c r="C29" s="764">
        <v>2</v>
      </c>
      <c r="D29" s="166">
        <f t="shared" si="0"/>
        <v>3</v>
      </c>
      <c r="E29" s="764">
        <v>1</v>
      </c>
      <c r="F29" s="764">
        <v>2</v>
      </c>
      <c r="G29" s="166">
        <f t="shared" si="1"/>
        <v>3</v>
      </c>
      <c r="H29" s="764">
        <v>1</v>
      </c>
      <c r="I29" s="764">
        <v>2</v>
      </c>
      <c r="J29" s="166">
        <f t="shared" si="2"/>
        <v>3</v>
      </c>
      <c r="K29" s="764">
        <v>1</v>
      </c>
      <c r="L29" s="764">
        <v>2</v>
      </c>
      <c r="M29" s="166">
        <f t="shared" si="3"/>
        <v>3</v>
      </c>
      <c r="N29" s="764">
        <v>1</v>
      </c>
      <c r="O29" s="764">
        <v>2</v>
      </c>
      <c r="P29" s="166">
        <f t="shared" si="4"/>
        <v>3</v>
      </c>
      <c r="Q29" s="764">
        <v>1</v>
      </c>
      <c r="R29" s="764">
        <v>2</v>
      </c>
      <c r="S29" s="166">
        <f t="shared" si="5"/>
        <v>3</v>
      </c>
      <c r="T29" s="166">
        <f t="shared" si="6"/>
        <v>6</v>
      </c>
      <c r="U29" s="166">
        <f t="shared" si="7"/>
        <v>12</v>
      </c>
      <c r="V29" s="166">
        <f t="shared" si="8"/>
        <v>18</v>
      </c>
    </row>
    <row r="30" spans="1:22" ht="15.75">
      <c r="A30" s="166" t="s">
        <v>554</v>
      </c>
      <c r="B30" s="764">
        <v>1</v>
      </c>
      <c r="C30" s="764">
        <v>2</v>
      </c>
      <c r="D30" s="166">
        <f t="shared" si="0"/>
        <v>3</v>
      </c>
      <c r="E30" s="764">
        <v>1</v>
      </c>
      <c r="F30" s="764">
        <v>2</v>
      </c>
      <c r="G30" s="166">
        <f t="shared" si="1"/>
        <v>3</v>
      </c>
      <c r="H30" s="764">
        <v>1</v>
      </c>
      <c r="I30" s="764">
        <v>2</v>
      </c>
      <c r="J30" s="166">
        <f t="shared" si="2"/>
        <v>3</v>
      </c>
      <c r="K30" s="764">
        <v>1</v>
      </c>
      <c r="L30" s="764">
        <v>2</v>
      </c>
      <c r="M30" s="166">
        <f t="shared" si="3"/>
        <v>3</v>
      </c>
      <c r="N30" s="764">
        <v>1</v>
      </c>
      <c r="O30" s="764">
        <v>2</v>
      </c>
      <c r="P30" s="166">
        <f t="shared" si="4"/>
        <v>3</v>
      </c>
      <c r="Q30" s="764">
        <v>1</v>
      </c>
      <c r="R30" s="764">
        <v>2</v>
      </c>
      <c r="S30" s="166">
        <f t="shared" si="5"/>
        <v>3</v>
      </c>
      <c r="T30" s="166">
        <f t="shared" si="6"/>
        <v>6</v>
      </c>
      <c r="U30" s="166">
        <f t="shared" si="7"/>
        <v>12</v>
      </c>
      <c r="V30" s="166">
        <f t="shared" si="8"/>
        <v>18</v>
      </c>
    </row>
    <row r="31" spans="1:22" ht="15.75">
      <c r="A31" s="166" t="s">
        <v>555</v>
      </c>
      <c r="B31" s="764">
        <v>1</v>
      </c>
      <c r="C31" s="764">
        <v>2</v>
      </c>
      <c r="D31" s="166">
        <f t="shared" si="0"/>
        <v>3</v>
      </c>
      <c r="E31" s="764">
        <v>1</v>
      </c>
      <c r="F31" s="764">
        <v>2</v>
      </c>
      <c r="G31" s="166">
        <f t="shared" si="1"/>
        <v>3</v>
      </c>
      <c r="H31" s="764">
        <v>1</v>
      </c>
      <c r="I31" s="764">
        <v>2</v>
      </c>
      <c r="J31" s="166">
        <f t="shared" si="2"/>
        <v>3</v>
      </c>
      <c r="K31" s="764">
        <v>1</v>
      </c>
      <c r="L31" s="764">
        <v>2</v>
      </c>
      <c r="M31" s="166">
        <f t="shared" si="3"/>
        <v>3</v>
      </c>
      <c r="N31" s="764">
        <v>1</v>
      </c>
      <c r="O31" s="764">
        <v>2</v>
      </c>
      <c r="P31" s="166">
        <f t="shared" si="4"/>
        <v>3</v>
      </c>
      <c r="Q31" s="764">
        <v>1</v>
      </c>
      <c r="R31" s="764">
        <v>2</v>
      </c>
      <c r="S31" s="166">
        <f t="shared" si="5"/>
        <v>3</v>
      </c>
      <c r="T31" s="166">
        <f t="shared" si="6"/>
        <v>6</v>
      </c>
      <c r="U31" s="166">
        <f t="shared" si="7"/>
        <v>12</v>
      </c>
      <c r="V31" s="166">
        <f t="shared" si="8"/>
        <v>18</v>
      </c>
    </row>
    <row r="32" spans="1:22" ht="15.75">
      <c r="A32" s="167" t="s">
        <v>556</v>
      </c>
      <c r="B32" s="166">
        <f>SUM(B20:B31)</f>
        <v>12</v>
      </c>
      <c r="C32" s="166">
        <f t="shared" ref="C32:S32" si="12">SUM(C20:C31)</f>
        <v>24</v>
      </c>
      <c r="D32" s="166">
        <f t="shared" si="12"/>
        <v>36</v>
      </c>
      <c r="E32" s="166">
        <f t="shared" si="12"/>
        <v>12</v>
      </c>
      <c r="F32" s="166">
        <f t="shared" si="12"/>
        <v>24</v>
      </c>
      <c r="G32" s="166">
        <f t="shared" si="12"/>
        <v>36</v>
      </c>
      <c r="H32" s="166">
        <f t="shared" si="12"/>
        <v>12</v>
      </c>
      <c r="I32" s="166">
        <f t="shared" si="12"/>
        <v>24</v>
      </c>
      <c r="J32" s="166">
        <f t="shared" si="12"/>
        <v>36</v>
      </c>
      <c r="K32" s="166">
        <f t="shared" si="12"/>
        <v>12</v>
      </c>
      <c r="L32" s="166">
        <f t="shared" si="12"/>
        <v>24</v>
      </c>
      <c r="M32" s="166">
        <f t="shared" si="12"/>
        <v>36</v>
      </c>
      <c r="N32" s="166">
        <f t="shared" si="12"/>
        <v>12</v>
      </c>
      <c r="O32" s="166">
        <f t="shared" si="12"/>
        <v>24</v>
      </c>
      <c r="P32" s="166">
        <f t="shared" si="12"/>
        <v>36</v>
      </c>
      <c r="Q32" s="166">
        <f t="shared" si="12"/>
        <v>12</v>
      </c>
      <c r="R32" s="166">
        <f t="shared" si="12"/>
        <v>24</v>
      </c>
      <c r="S32" s="166">
        <f t="shared" si="12"/>
        <v>36</v>
      </c>
      <c r="T32" s="166">
        <f t="shared" si="6"/>
        <v>72</v>
      </c>
      <c r="U32" s="166">
        <f t="shared" si="7"/>
        <v>144</v>
      </c>
      <c r="V32" s="166">
        <f t="shared" si="8"/>
        <v>216</v>
      </c>
    </row>
    <row r="33" spans="1:22" ht="18.75">
      <c r="A33" s="170" t="s">
        <v>38</v>
      </c>
      <c r="B33" s="166">
        <f>B10+B14+B19+B32</f>
        <v>26</v>
      </c>
      <c r="C33" s="166">
        <f t="shared" ref="C33:V33" si="13">C10+C14+C19+C32</f>
        <v>50</v>
      </c>
      <c r="D33" s="166">
        <f t="shared" si="13"/>
        <v>76</v>
      </c>
      <c r="E33" s="166">
        <f t="shared" si="13"/>
        <v>20</v>
      </c>
      <c r="F33" s="166">
        <f t="shared" si="13"/>
        <v>39</v>
      </c>
      <c r="G33" s="166">
        <f t="shared" si="13"/>
        <v>59</v>
      </c>
      <c r="H33" s="166">
        <f t="shared" si="13"/>
        <v>22</v>
      </c>
      <c r="I33" s="166">
        <f t="shared" si="13"/>
        <v>41</v>
      </c>
      <c r="J33" s="166">
        <f t="shared" si="13"/>
        <v>63</v>
      </c>
      <c r="K33" s="166">
        <f t="shared" si="13"/>
        <v>23</v>
      </c>
      <c r="L33" s="166">
        <f t="shared" si="13"/>
        <v>42</v>
      </c>
      <c r="M33" s="166">
        <f t="shared" si="13"/>
        <v>65</v>
      </c>
      <c r="N33" s="166">
        <f t="shared" si="13"/>
        <v>24</v>
      </c>
      <c r="O33" s="166">
        <f t="shared" si="13"/>
        <v>43</v>
      </c>
      <c r="P33" s="166">
        <f t="shared" si="13"/>
        <v>67</v>
      </c>
      <c r="Q33" s="166">
        <f t="shared" si="13"/>
        <v>25</v>
      </c>
      <c r="R33" s="166">
        <f t="shared" si="13"/>
        <v>44</v>
      </c>
      <c r="S33" s="166">
        <f t="shared" si="13"/>
        <v>69</v>
      </c>
      <c r="T33" s="166">
        <f t="shared" si="13"/>
        <v>140</v>
      </c>
      <c r="U33" s="166">
        <f t="shared" si="13"/>
        <v>259</v>
      </c>
      <c r="V33" s="166">
        <f t="shared" si="13"/>
        <v>399</v>
      </c>
    </row>
  </sheetData>
  <sheetProtection password="A581" sheet="1" objects="1" scenarios="1" selectLockedCells="1"/>
  <mergeCells count="11">
    <mergeCell ref="A1:V1"/>
    <mergeCell ref="A3:A4"/>
    <mergeCell ref="B3:D3"/>
    <mergeCell ref="E3:G3"/>
    <mergeCell ref="H3:J3"/>
    <mergeCell ref="K3:M3"/>
    <mergeCell ref="N3:P3"/>
    <mergeCell ref="Q3:S3"/>
    <mergeCell ref="T3:V3"/>
    <mergeCell ref="R2:T2"/>
    <mergeCell ref="A2:O2"/>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7.xml><?xml version="1.0" encoding="utf-8"?>
<worksheet xmlns="http://schemas.openxmlformats.org/spreadsheetml/2006/main" xmlns:r="http://schemas.openxmlformats.org/officeDocument/2006/relationships">
  <sheetPr>
    <tabColor rgb="FF7030A0"/>
  </sheetPr>
  <dimension ref="A1:U66"/>
  <sheetViews>
    <sheetView zoomScale="120" zoomScaleNormal="120" workbookViewId="0">
      <selection activeCell="S7" sqref="S7"/>
    </sheetView>
  </sheetViews>
  <sheetFormatPr defaultColWidth="9.140625" defaultRowHeight="14.25"/>
  <cols>
    <col min="1" max="1" width="2.28515625" style="5" customWidth="1"/>
    <col min="2" max="2" width="3" style="5" customWidth="1"/>
    <col min="3" max="3" width="13.140625" style="5" customWidth="1"/>
    <col min="4" max="4" width="7.42578125" style="5" customWidth="1"/>
    <col min="5" max="5" width="4.28515625" style="5" customWidth="1"/>
    <col min="6" max="6" width="16.5703125" style="5" hidden="1" customWidth="1"/>
    <col min="7" max="7" width="3.28515625" style="5" customWidth="1"/>
    <col min="8" max="8" width="10.85546875" style="5" customWidth="1"/>
    <col min="9" max="9" width="4.140625" style="5" customWidth="1"/>
    <col min="10" max="10" width="5.7109375" style="5" customWidth="1"/>
    <col min="11" max="11" width="9.140625" style="5"/>
    <col min="12" max="12" width="8" style="5" customWidth="1"/>
    <col min="13" max="13" width="2.42578125" style="5" customWidth="1"/>
    <col min="14" max="14" width="9.42578125" style="5" customWidth="1"/>
    <col min="15" max="15" width="1.85546875" style="5" customWidth="1"/>
    <col min="16" max="16" width="9.7109375" style="5" customWidth="1"/>
    <col min="17" max="20" width="9.140625" style="5"/>
    <col min="21" max="21" width="9.140625" style="5" customWidth="1"/>
    <col min="22" max="16384" width="9.140625" style="5"/>
  </cols>
  <sheetData>
    <row r="1" spans="1:21" ht="15.75">
      <c r="A1" s="2578" t="str">
        <f>MASTER!C1</f>
        <v>ftyk f'k{kk vf/kdkjh</v>
      </c>
      <c r="B1" s="2578"/>
      <c r="C1" s="2578"/>
      <c r="D1" s="2578"/>
      <c r="E1" s="2578"/>
      <c r="F1" s="2578"/>
      <c r="G1" s="2578"/>
      <c r="H1" s="2578"/>
      <c r="I1" s="2578"/>
      <c r="J1" s="2578"/>
      <c r="K1" s="2578"/>
      <c r="L1" s="2578"/>
      <c r="M1" s="2578"/>
      <c r="N1" s="2578"/>
      <c r="O1" s="2578"/>
      <c r="P1" s="2578"/>
      <c r="R1" s="2574" t="s">
        <v>1156</v>
      </c>
      <c r="S1" s="2574"/>
      <c r="T1" s="2574"/>
      <c r="U1" s="1349">
        <f>'GA 55 A'!AB1</f>
        <v>10</v>
      </c>
    </row>
    <row r="2" spans="1:21" ht="21" thickBot="1">
      <c r="A2" s="2579" t="s">
        <v>3696</v>
      </c>
      <c r="B2" s="2579"/>
      <c r="C2" s="2579"/>
      <c r="D2" s="2579"/>
      <c r="E2" s="2579"/>
      <c r="F2" s="2579"/>
      <c r="G2" s="2579"/>
      <c r="H2" s="2579"/>
      <c r="I2" s="2579"/>
      <c r="J2" s="2579"/>
      <c r="K2" s="2579"/>
      <c r="L2" s="2579"/>
      <c r="M2" s="2579"/>
      <c r="N2" s="2579"/>
      <c r="O2" s="2579"/>
      <c r="P2" s="2579"/>
    </row>
    <row r="3" spans="1:21" ht="14.25" customHeight="1">
      <c r="A3" s="1418">
        <v>1</v>
      </c>
      <c r="B3" s="2580" t="s">
        <v>3697</v>
      </c>
      <c r="C3" s="2581"/>
      <c r="D3" s="2582" t="e">
        <f>(INDEX(MASTER!B8:B42,MATCH(CALCULATION!U1,MASTER!A8:A42,0)))</f>
        <v>#N/A</v>
      </c>
      <c r="E3" s="2582"/>
      <c r="F3" s="2582"/>
      <c r="G3" s="2582"/>
      <c r="H3" s="2582"/>
      <c r="I3" s="1419" t="s">
        <v>3698</v>
      </c>
      <c r="J3" s="2582" t="e">
        <f>(INDEX(MASTER!C8:C42,MATCH(CALCULATION!U1,MASTER!A8:A42,0)))</f>
        <v>#N/A</v>
      </c>
      <c r="K3" s="2582"/>
      <c r="L3" s="2582"/>
      <c r="M3" s="2583" t="s">
        <v>3591</v>
      </c>
      <c r="N3" s="2583"/>
      <c r="O3" s="2584" t="e">
        <f>(INDEX(MASTER!AG8:AG42,MATCH(CALCULATION!U1,MASTER!A8:A42,0)))</f>
        <v>#N/A</v>
      </c>
      <c r="P3" s="2585"/>
    </row>
    <row r="4" spans="1:21" ht="13.5" customHeight="1">
      <c r="A4" s="1420">
        <v>2</v>
      </c>
      <c r="B4" s="2575" t="s">
        <v>3699</v>
      </c>
      <c r="C4" s="2576"/>
      <c r="D4" s="2576"/>
      <c r="E4" s="2576"/>
      <c r="F4" s="2576"/>
      <c r="G4" s="2576"/>
      <c r="H4" s="2576"/>
      <c r="I4" s="2576"/>
      <c r="J4" s="2576"/>
      <c r="K4" s="2576"/>
      <c r="L4" s="2576"/>
      <c r="M4" s="2576"/>
      <c r="N4" s="2577"/>
      <c r="O4" s="1421" t="s">
        <v>3700</v>
      </c>
      <c r="P4" s="1422">
        <f>'[3]GA 55'!H99</f>
        <v>0</v>
      </c>
    </row>
    <row r="5" spans="1:21" ht="12.75" customHeight="1">
      <c r="A5" s="1420">
        <v>3</v>
      </c>
      <c r="B5" s="2523" t="s">
        <v>3701</v>
      </c>
      <c r="C5" s="2523"/>
      <c r="D5" s="2523"/>
      <c r="E5" s="2523"/>
      <c r="F5" s="2523"/>
      <c r="G5" s="2523"/>
      <c r="H5" s="2523"/>
      <c r="I5" s="2523"/>
      <c r="J5" s="2523"/>
      <c r="K5" s="2523"/>
      <c r="L5" s="2523"/>
      <c r="M5" s="2523"/>
      <c r="N5" s="2523"/>
      <c r="O5" s="1421" t="s">
        <v>3700</v>
      </c>
      <c r="P5" s="1423">
        <f>'[3]OTHER DEDUSTION'!A80</f>
        <v>0</v>
      </c>
    </row>
    <row r="6" spans="1:21" ht="10.5" customHeight="1">
      <c r="A6" s="1420">
        <v>4</v>
      </c>
      <c r="B6" s="2522" t="s">
        <v>3702</v>
      </c>
      <c r="C6" s="2522"/>
      <c r="D6" s="2522"/>
      <c r="E6" s="2522"/>
      <c r="F6" s="2522"/>
      <c r="G6" s="2522"/>
      <c r="H6" s="2522"/>
      <c r="I6" s="2522"/>
      <c r="J6" s="2522"/>
      <c r="K6" s="2522"/>
      <c r="L6" s="2522"/>
      <c r="M6" s="2522"/>
      <c r="N6" s="2522"/>
      <c r="O6" s="1421" t="s">
        <v>3700</v>
      </c>
      <c r="P6" s="1423">
        <f>P4-P5</f>
        <v>0</v>
      </c>
    </row>
    <row r="7" spans="1:21" ht="12" customHeight="1">
      <c r="A7" s="2503">
        <v>5</v>
      </c>
      <c r="B7" s="2511" t="s">
        <v>3703</v>
      </c>
      <c r="C7" s="2512"/>
      <c r="D7" s="2512"/>
      <c r="E7" s="2512"/>
      <c r="F7" s="2512"/>
      <c r="G7" s="2512"/>
      <c r="H7" s="2512"/>
      <c r="I7" s="2512"/>
      <c r="J7" s="2512"/>
      <c r="K7" s="2513"/>
      <c r="L7" s="2562">
        <f>'[2]Other Deduction'!A80</f>
        <v>0</v>
      </c>
      <c r="M7" s="2562"/>
      <c r="N7" s="2562"/>
      <c r="O7" s="2547"/>
      <c r="P7" s="2548"/>
    </row>
    <row r="8" spans="1:21" ht="12" customHeight="1">
      <c r="A8" s="2532"/>
      <c r="B8" s="2511" t="s">
        <v>3704</v>
      </c>
      <c r="C8" s="2512"/>
      <c r="D8" s="2512"/>
      <c r="E8" s="2512"/>
      <c r="F8" s="2512"/>
      <c r="G8" s="2512"/>
      <c r="H8" s="2512"/>
      <c r="I8" s="2512"/>
      <c r="J8" s="2512"/>
      <c r="K8" s="2512"/>
      <c r="L8" s="2562">
        <f>'[2]Other Deduction'!A81</f>
        <v>0</v>
      </c>
      <c r="M8" s="2562"/>
      <c r="N8" s="2562"/>
      <c r="O8" s="2551"/>
      <c r="P8" s="2552"/>
    </row>
    <row r="9" spans="1:21" ht="10.5" customHeight="1">
      <c r="A9" s="2504"/>
      <c r="B9" s="2511" t="s">
        <v>3705</v>
      </c>
      <c r="C9" s="2512"/>
      <c r="D9" s="2512"/>
      <c r="E9" s="2512"/>
      <c r="F9" s="2512"/>
      <c r="G9" s="2512"/>
      <c r="H9" s="2512"/>
      <c r="I9" s="2512"/>
      <c r="J9" s="2512"/>
      <c r="K9" s="2512"/>
      <c r="L9" s="2562">
        <f>IF(P6&lt;50000,P6,50000)</f>
        <v>0</v>
      </c>
      <c r="M9" s="2562"/>
      <c r="N9" s="2562"/>
      <c r="O9" s="1421" t="s">
        <v>3700</v>
      </c>
      <c r="P9" s="1423">
        <f>SUM(L7:N9)</f>
        <v>0</v>
      </c>
    </row>
    <row r="10" spans="1:21" ht="9.9499999999999993" customHeight="1">
      <c r="A10" s="1420">
        <v>6</v>
      </c>
      <c r="B10" s="2560" t="s">
        <v>3706</v>
      </c>
      <c r="C10" s="2560"/>
      <c r="D10" s="2560"/>
      <c r="E10" s="2560"/>
      <c r="F10" s="2560"/>
      <c r="G10" s="2560"/>
      <c r="H10" s="2560"/>
      <c r="I10" s="2560"/>
      <c r="J10" s="2560"/>
      <c r="K10" s="2560"/>
      <c r="L10" s="2560"/>
      <c r="M10" s="2560"/>
      <c r="N10" s="2560"/>
      <c r="O10" s="1421" t="s">
        <v>3700</v>
      </c>
      <c r="P10" s="1423">
        <f>P6-P9</f>
        <v>0</v>
      </c>
    </row>
    <row r="11" spans="1:21" ht="13.5" customHeight="1">
      <c r="A11" s="2561">
        <v>7</v>
      </c>
      <c r="B11" s="2523" t="s">
        <v>3707</v>
      </c>
      <c r="C11" s="2523"/>
      <c r="D11" s="2523"/>
      <c r="E11" s="2523"/>
      <c r="F11" s="2523"/>
      <c r="G11" s="2523"/>
      <c r="H11" s="2523"/>
      <c r="I11" s="2523"/>
      <c r="J11" s="2511" t="s">
        <v>3708</v>
      </c>
      <c r="K11" s="2513"/>
      <c r="L11" s="2562">
        <f>'[2]Other Deduction'!A82</f>
        <v>0</v>
      </c>
      <c r="M11" s="2562"/>
      <c r="N11" s="2562"/>
      <c r="O11" s="2560"/>
      <c r="P11" s="2563"/>
    </row>
    <row r="12" spans="1:21" ht="12.75" customHeight="1">
      <c r="A12" s="2561"/>
      <c r="B12" s="2564" t="s">
        <v>3709</v>
      </c>
      <c r="C12" s="2565"/>
      <c r="D12" s="2568" t="s">
        <v>3710</v>
      </c>
      <c r="E12" s="2569"/>
      <c r="F12" s="2570"/>
      <c r="G12" s="2560" t="s">
        <v>3711</v>
      </c>
      <c r="H12" s="2560"/>
      <c r="I12" s="2560"/>
      <c r="J12" s="2560" t="s">
        <v>3712</v>
      </c>
      <c r="K12" s="2560"/>
      <c r="L12" s="2560" t="s">
        <v>3713</v>
      </c>
      <c r="M12" s="2560"/>
      <c r="N12" s="2560"/>
      <c r="O12" s="2560"/>
      <c r="P12" s="2563"/>
    </row>
    <row r="13" spans="1:21" ht="12" customHeight="1">
      <c r="A13" s="2561"/>
      <c r="B13" s="2566"/>
      <c r="C13" s="2567"/>
      <c r="D13" s="2571">
        <f>ROUND(L11*0.3,0)</f>
        <v>0</v>
      </c>
      <c r="E13" s="2572"/>
      <c r="F13" s="2573"/>
      <c r="G13" s="2562">
        <f>'[3]OTHER DEDUSTION'!A86</f>
        <v>0</v>
      </c>
      <c r="H13" s="2562"/>
      <c r="I13" s="2562"/>
      <c r="J13" s="2562">
        <f>'[2]Other Deduction'!A83</f>
        <v>0</v>
      </c>
      <c r="K13" s="2562"/>
      <c r="L13" s="2562">
        <f>D13+G13+J13</f>
        <v>0</v>
      </c>
      <c r="M13" s="2562"/>
      <c r="N13" s="2562"/>
      <c r="O13" s="2560"/>
      <c r="P13" s="2563"/>
    </row>
    <row r="14" spans="1:21" ht="9.9499999999999993" customHeight="1">
      <c r="A14" s="1420"/>
      <c r="B14" s="2560" t="s">
        <v>3714</v>
      </c>
      <c r="C14" s="2560"/>
      <c r="D14" s="2560"/>
      <c r="E14" s="2560"/>
      <c r="F14" s="2560"/>
      <c r="G14" s="2560"/>
      <c r="H14" s="2560"/>
      <c r="I14" s="2560"/>
      <c r="J14" s="2560"/>
      <c r="K14" s="2560"/>
      <c r="L14" s="2560"/>
      <c r="M14" s="2560"/>
      <c r="N14" s="2560"/>
      <c r="O14" s="1421" t="s">
        <v>3700</v>
      </c>
      <c r="P14" s="1423">
        <f>L11-L13</f>
        <v>0</v>
      </c>
    </row>
    <row r="15" spans="1:21" ht="9.9499999999999993" customHeight="1">
      <c r="A15" s="1420">
        <v>8</v>
      </c>
      <c r="B15" s="2560" t="s">
        <v>3715</v>
      </c>
      <c r="C15" s="2560"/>
      <c r="D15" s="2560"/>
      <c r="E15" s="2560"/>
      <c r="F15" s="2560"/>
      <c r="G15" s="2560"/>
      <c r="H15" s="2560"/>
      <c r="I15" s="2560"/>
      <c r="J15" s="2560"/>
      <c r="K15" s="2560"/>
      <c r="L15" s="2560"/>
      <c r="M15" s="2560"/>
      <c r="N15" s="2560"/>
      <c r="O15" s="1421" t="s">
        <v>3700</v>
      </c>
      <c r="P15" s="1423">
        <f>P10+P14</f>
        <v>0</v>
      </c>
    </row>
    <row r="16" spans="1:21" ht="9.9499999999999993" customHeight="1">
      <c r="A16" s="1420">
        <v>9</v>
      </c>
      <c r="B16" s="2523" t="s">
        <v>3716</v>
      </c>
      <c r="C16" s="2523"/>
      <c r="D16" s="2523"/>
      <c r="E16" s="2523"/>
      <c r="F16" s="2523"/>
      <c r="G16" s="2523"/>
      <c r="H16" s="2523"/>
      <c r="I16" s="2523"/>
      <c r="J16" s="2523"/>
      <c r="K16" s="2523"/>
      <c r="L16" s="2523"/>
      <c r="M16" s="2523"/>
      <c r="N16" s="2523"/>
      <c r="O16" s="1421" t="s">
        <v>3700</v>
      </c>
      <c r="P16" s="1423">
        <f>'[2]Other Deduction'!D79+'[2]Other Deduction'!D80</f>
        <v>0</v>
      </c>
    </row>
    <row r="17" spans="1:16" ht="9.9499999999999993" customHeight="1">
      <c r="A17" s="1420">
        <v>10</v>
      </c>
      <c r="B17" s="2523" t="s">
        <v>3717</v>
      </c>
      <c r="C17" s="2523"/>
      <c r="D17" s="2523"/>
      <c r="E17" s="2523"/>
      <c r="F17" s="2523"/>
      <c r="G17" s="2523"/>
      <c r="H17" s="2523"/>
      <c r="I17" s="2523"/>
      <c r="J17" s="2523"/>
      <c r="K17" s="2523"/>
      <c r="L17" s="2523"/>
      <c r="M17" s="2523"/>
      <c r="N17" s="2523"/>
      <c r="O17" s="1421" t="s">
        <v>3700</v>
      </c>
      <c r="P17" s="1422">
        <f>P15+P16</f>
        <v>0</v>
      </c>
    </row>
    <row r="18" spans="1:16" ht="12.75" customHeight="1">
      <c r="A18" s="2503">
        <v>11</v>
      </c>
      <c r="B18" s="2540" t="s">
        <v>3718</v>
      </c>
      <c r="C18" s="2541"/>
      <c r="D18" s="2541"/>
      <c r="E18" s="2541"/>
      <c r="F18" s="2541"/>
      <c r="G18" s="2541"/>
      <c r="H18" s="2541"/>
      <c r="I18" s="2541"/>
      <c r="J18" s="2541"/>
      <c r="K18" s="2541"/>
      <c r="L18" s="2541"/>
      <c r="M18" s="2541"/>
      <c r="N18" s="2541"/>
      <c r="O18" s="2541"/>
      <c r="P18" s="2542"/>
    </row>
    <row r="19" spans="1:16" ht="13.5" customHeight="1">
      <c r="A19" s="2532"/>
      <c r="B19" s="2543" t="s">
        <v>3719</v>
      </c>
      <c r="C19" s="2544"/>
      <c r="D19" s="2544"/>
      <c r="E19" s="2544"/>
      <c r="F19" s="2544"/>
      <c r="G19" s="2544"/>
      <c r="H19" s="2544"/>
      <c r="I19" s="2544"/>
      <c r="J19" s="2544"/>
      <c r="K19" s="2544"/>
      <c r="L19" s="2544"/>
      <c r="M19" s="2544"/>
      <c r="N19" s="2544"/>
      <c r="O19" s="2544"/>
      <c r="P19" s="2545"/>
    </row>
    <row r="20" spans="1:16" ht="11.25" customHeight="1">
      <c r="A20" s="2532"/>
      <c r="B20" s="1424" t="s">
        <v>77</v>
      </c>
      <c r="C20" s="2523" t="s">
        <v>3720</v>
      </c>
      <c r="D20" s="2523"/>
      <c r="E20" s="2523"/>
      <c r="F20" s="2523"/>
      <c r="G20" s="1421" t="s">
        <v>3700</v>
      </c>
      <c r="H20" s="1425">
        <f>'[3]GA 55'!L99</f>
        <v>0</v>
      </c>
      <c r="I20" s="1424" t="s">
        <v>3721</v>
      </c>
      <c r="J20" s="2546" t="s">
        <v>3722</v>
      </c>
      <c r="K20" s="2546"/>
      <c r="L20" s="2546"/>
      <c r="M20" s="1421" t="s">
        <v>3700</v>
      </c>
      <c r="N20" s="1426">
        <v>63716</v>
      </c>
      <c r="O20" s="2547"/>
      <c r="P20" s="2548"/>
    </row>
    <row r="21" spans="1:16" ht="10.5" customHeight="1">
      <c r="A21" s="2532"/>
      <c r="B21" s="1424" t="s">
        <v>79</v>
      </c>
      <c r="C21" s="2523" t="s">
        <v>3723</v>
      </c>
      <c r="D21" s="2523"/>
      <c r="E21" s="2523"/>
      <c r="F21" s="2523"/>
      <c r="G21" s="1421" t="s">
        <v>3700</v>
      </c>
      <c r="H21" s="1425">
        <f>'[2]Master Data'!T110+'[2]Other Deduction'!A86</f>
        <v>0</v>
      </c>
      <c r="I21" s="1424" t="s">
        <v>3724</v>
      </c>
      <c r="J21" s="2539" t="s">
        <v>3725</v>
      </c>
      <c r="K21" s="2539"/>
      <c r="L21" s="2539"/>
      <c r="M21" s="1421" t="s">
        <v>3700</v>
      </c>
      <c r="N21" s="1425">
        <f>'[2]Other Deduction'!D82</f>
        <v>0</v>
      </c>
      <c r="O21" s="2549"/>
      <c r="P21" s="2550"/>
    </row>
    <row r="22" spans="1:16" ht="9.9499999999999993" customHeight="1">
      <c r="A22" s="2532"/>
      <c r="B22" s="1424" t="s">
        <v>80</v>
      </c>
      <c r="C22" s="2523" t="s">
        <v>3726</v>
      </c>
      <c r="D22" s="2523"/>
      <c r="E22" s="2523"/>
      <c r="F22" s="2523"/>
      <c r="G22" s="1421" t="s">
        <v>3700</v>
      </c>
      <c r="H22" s="1425">
        <f>'[2]Other Deduction'!A90</f>
        <v>0</v>
      </c>
      <c r="I22" s="1424" t="s">
        <v>3727</v>
      </c>
      <c r="J22" s="2539" t="s">
        <v>3728</v>
      </c>
      <c r="K22" s="2539"/>
      <c r="L22" s="2539"/>
      <c r="M22" s="1421" t="s">
        <v>3700</v>
      </c>
      <c r="N22" s="1427">
        <f>'[2]Other Deduction'!A91</f>
        <v>0</v>
      </c>
      <c r="O22" s="2549"/>
      <c r="P22" s="2550"/>
    </row>
    <row r="23" spans="1:16" ht="11.25" customHeight="1">
      <c r="A23" s="2532"/>
      <c r="B23" s="1424" t="s">
        <v>81</v>
      </c>
      <c r="C23" s="2523" t="s">
        <v>3729</v>
      </c>
      <c r="D23" s="2523"/>
      <c r="E23" s="2523"/>
      <c r="F23" s="2523"/>
      <c r="G23" s="1421" t="s">
        <v>3700</v>
      </c>
      <c r="H23" s="1425">
        <f>'[2]Other Deduction'!A92</f>
        <v>0</v>
      </c>
      <c r="I23" s="1424" t="s">
        <v>3730</v>
      </c>
      <c r="J23" s="2539" t="s">
        <v>3731</v>
      </c>
      <c r="K23" s="2539"/>
      <c r="L23" s="2539"/>
      <c r="M23" s="1421" t="s">
        <v>3700</v>
      </c>
      <c r="N23" s="1427">
        <f>'[2]Other Deduction'!A88</f>
        <v>0</v>
      </c>
      <c r="O23" s="2549"/>
      <c r="P23" s="2550"/>
    </row>
    <row r="24" spans="1:16" ht="9.9499999999999993" customHeight="1">
      <c r="A24" s="2532"/>
      <c r="B24" s="1424" t="s">
        <v>3732</v>
      </c>
      <c r="C24" s="2523" t="s">
        <v>3733</v>
      </c>
      <c r="D24" s="2523"/>
      <c r="E24" s="2523"/>
      <c r="F24" s="2523"/>
      <c r="G24" s="1421" t="s">
        <v>3700</v>
      </c>
      <c r="H24" s="1425">
        <f>'[2]Other Deduction'!A93</f>
        <v>0</v>
      </c>
      <c r="I24" s="1424" t="s">
        <v>3734</v>
      </c>
      <c r="J24" s="2539" t="s">
        <v>3735</v>
      </c>
      <c r="K24" s="2539"/>
      <c r="L24" s="2539"/>
      <c r="M24" s="1421" t="s">
        <v>3700</v>
      </c>
      <c r="N24" s="1425">
        <f>'[2]Other Deduction'!D91</f>
        <v>0</v>
      </c>
      <c r="O24" s="2549"/>
      <c r="P24" s="2550"/>
    </row>
    <row r="25" spans="1:16" ht="9.9499999999999993" customHeight="1">
      <c r="A25" s="2532"/>
      <c r="B25" s="1424" t="s">
        <v>3736</v>
      </c>
      <c r="C25" s="2523" t="s">
        <v>3737</v>
      </c>
      <c r="D25" s="2523"/>
      <c r="E25" s="2523"/>
      <c r="F25" s="2523"/>
      <c r="G25" s="1421" t="s">
        <v>3700</v>
      </c>
      <c r="H25" s="1425">
        <f>IF('[2]Master Data'!AA78="No",'[2]Master Data'!N110,0)</f>
        <v>0</v>
      </c>
      <c r="I25" s="1424" t="s">
        <v>3738</v>
      </c>
      <c r="J25" s="2539" t="s">
        <v>3739</v>
      </c>
      <c r="K25" s="2539"/>
      <c r="L25" s="2539"/>
      <c r="M25" s="1421" t="s">
        <v>3700</v>
      </c>
      <c r="N25" s="1425">
        <f>'[2]Other Deduction'!D92</f>
        <v>0</v>
      </c>
      <c r="O25" s="2549"/>
      <c r="P25" s="2550"/>
    </row>
    <row r="26" spans="1:16" ht="9.9499999999999993" customHeight="1">
      <c r="A26" s="2532"/>
      <c r="B26" s="1424" t="s">
        <v>3740</v>
      </c>
      <c r="C26" s="2511" t="s">
        <v>3741</v>
      </c>
      <c r="D26" s="2512"/>
      <c r="E26" s="2512"/>
      <c r="F26" s="2513"/>
      <c r="G26" s="1421" t="s">
        <v>3700</v>
      </c>
      <c r="H26" s="1427">
        <f>IF(OR('[2]Master Data'!U90=0,'[2]Master Data'!U90=""),0,220)</f>
        <v>0</v>
      </c>
      <c r="I26" s="1424" t="s">
        <v>3742</v>
      </c>
      <c r="J26" s="2553" t="s">
        <v>3743</v>
      </c>
      <c r="K26" s="2553"/>
      <c r="L26" s="2553"/>
      <c r="M26" s="1421" t="s">
        <v>3700</v>
      </c>
      <c r="N26" s="1425">
        <f>'[2]Other Deduction'!A87</f>
        <v>0</v>
      </c>
      <c r="O26" s="2549"/>
      <c r="P26" s="2550"/>
    </row>
    <row r="27" spans="1:16" ht="9.9499999999999993" customHeight="1">
      <c r="A27" s="2532"/>
      <c r="B27" s="1424" t="s">
        <v>3744</v>
      </c>
      <c r="C27" s="2523" t="s">
        <v>3745</v>
      </c>
      <c r="D27" s="2523"/>
      <c r="E27" s="2523"/>
      <c r="F27" s="2523"/>
      <c r="G27" s="1421" t="s">
        <v>3700</v>
      </c>
      <c r="H27" s="1427">
        <f>'[2]Other Deduction'!A89</f>
        <v>0</v>
      </c>
      <c r="I27" s="1424" t="s">
        <v>3746</v>
      </c>
      <c r="J27" s="2553" t="s">
        <v>3747</v>
      </c>
      <c r="K27" s="2553"/>
      <c r="L27" s="2553"/>
      <c r="M27" s="1421" t="s">
        <v>3700</v>
      </c>
      <c r="N27" s="1425">
        <f>'[2]Other Deduction'!D81</f>
        <v>0</v>
      </c>
      <c r="O27" s="2549"/>
      <c r="P27" s="2550"/>
    </row>
    <row r="28" spans="1:16" ht="11.25" customHeight="1">
      <c r="A28" s="2532"/>
      <c r="B28" s="1424" t="s">
        <v>3748</v>
      </c>
      <c r="C28" s="2523" t="s">
        <v>3749</v>
      </c>
      <c r="D28" s="2523"/>
      <c r="E28" s="2523"/>
      <c r="F28" s="2523"/>
      <c r="G28" s="1421" t="s">
        <v>3700</v>
      </c>
      <c r="H28" s="1425">
        <f>'[2]Master Data'!V110+'[2]Other Deduction'!A84</f>
        <v>0</v>
      </c>
      <c r="I28" s="1424" t="s">
        <v>3750</v>
      </c>
      <c r="J28" s="2553" t="s">
        <v>3751</v>
      </c>
      <c r="K28" s="2553"/>
      <c r="L28" s="2553"/>
      <c r="M28" s="1421" t="s">
        <v>3700</v>
      </c>
      <c r="N28" s="1425">
        <f>'[2]Other Deduction'!A94</f>
        <v>0</v>
      </c>
      <c r="O28" s="2549"/>
      <c r="P28" s="2550"/>
    </row>
    <row r="29" spans="1:16" ht="13.5" customHeight="1">
      <c r="A29" s="2532"/>
      <c r="B29" s="2554" t="s">
        <v>3752</v>
      </c>
      <c r="C29" s="2555"/>
      <c r="D29" s="2555"/>
      <c r="E29" s="2555"/>
      <c r="F29" s="2555"/>
      <c r="G29" s="2555"/>
      <c r="H29" s="2555"/>
      <c r="I29" s="2555"/>
      <c r="J29" s="2555"/>
      <c r="K29" s="2555"/>
      <c r="L29" s="2556"/>
      <c r="M29" s="1421" t="s">
        <v>3700</v>
      </c>
      <c r="N29" s="1428">
        <f>SUM(H20:H28)+SUM(N20:N28)</f>
        <v>63716</v>
      </c>
      <c r="O29" s="2551"/>
      <c r="P29" s="2552"/>
    </row>
    <row r="30" spans="1:16" ht="12" customHeight="1">
      <c r="A30" s="2532"/>
      <c r="B30" s="2522" t="s">
        <v>3753</v>
      </c>
      <c r="C30" s="2522"/>
      <c r="D30" s="2522"/>
      <c r="E30" s="2522"/>
      <c r="F30" s="2522"/>
      <c r="G30" s="2522"/>
      <c r="H30" s="2522"/>
      <c r="I30" s="2522"/>
      <c r="J30" s="2522"/>
      <c r="K30" s="2522"/>
      <c r="L30" s="2522"/>
      <c r="M30" s="2522"/>
      <c r="N30" s="2522"/>
      <c r="O30" s="1421" t="s">
        <v>3700</v>
      </c>
      <c r="P30" s="1422">
        <f>IF(N29&lt;150001,ROUND(N29,0),150000)</f>
        <v>63716</v>
      </c>
    </row>
    <row r="31" spans="1:16" ht="12" customHeight="1">
      <c r="A31" s="2532"/>
      <c r="B31" s="2557" t="s">
        <v>3754</v>
      </c>
      <c r="C31" s="2558"/>
      <c r="D31" s="2558"/>
      <c r="E31" s="2558"/>
      <c r="F31" s="2558"/>
      <c r="G31" s="2558"/>
      <c r="H31" s="2558"/>
      <c r="I31" s="2558"/>
      <c r="J31" s="2558"/>
      <c r="K31" s="2558"/>
      <c r="L31" s="2558"/>
      <c r="M31" s="2558"/>
      <c r="N31" s="2559"/>
      <c r="O31" s="1421"/>
      <c r="P31" s="1429">
        <v>63716</v>
      </c>
    </row>
    <row r="32" spans="1:16" ht="9.9499999999999993" customHeight="1">
      <c r="A32" s="2532"/>
      <c r="B32" s="2557" t="s">
        <v>3755</v>
      </c>
      <c r="C32" s="2558"/>
      <c r="D32" s="2558"/>
      <c r="E32" s="2558"/>
      <c r="F32" s="2558"/>
      <c r="G32" s="2558"/>
      <c r="H32" s="2558"/>
      <c r="I32" s="2558"/>
      <c r="J32" s="2558"/>
      <c r="K32" s="2558"/>
      <c r="L32" s="2558"/>
      <c r="M32" s="2558"/>
      <c r="N32" s="2559"/>
      <c r="O32" s="1421" t="s">
        <v>3700</v>
      </c>
      <c r="P32" s="1423">
        <f>'[2]Other Deduction'!D83</f>
        <v>0</v>
      </c>
    </row>
    <row r="33" spans="1:16" ht="13.5" customHeight="1">
      <c r="A33" s="2504"/>
      <c r="B33" s="2522" t="s">
        <v>3756</v>
      </c>
      <c r="C33" s="2522"/>
      <c r="D33" s="2522"/>
      <c r="E33" s="2522"/>
      <c r="F33" s="2522"/>
      <c r="G33" s="2522"/>
      <c r="H33" s="2522"/>
      <c r="I33" s="2522"/>
      <c r="J33" s="2522"/>
      <c r="K33" s="2522"/>
      <c r="L33" s="2522"/>
      <c r="M33" s="2522"/>
      <c r="N33" s="2522"/>
      <c r="O33" s="1421" t="s">
        <v>3700</v>
      </c>
      <c r="P33" s="1422">
        <f>SUM(P30:P32)</f>
        <v>127432</v>
      </c>
    </row>
    <row r="34" spans="1:16" ht="9.9499999999999993" customHeight="1">
      <c r="A34" s="2503">
        <v>12</v>
      </c>
      <c r="B34" s="2502" t="s">
        <v>3757</v>
      </c>
      <c r="C34" s="2502"/>
      <c r="D34" s="2502"/>
      <c r="E34" s="2502"/>
      <c r="F34" s="2502"/>
      <c r="G34" s="2502"/>
      <c r="H34" s="2502"/>
      <c r="I34" s="2502"/>
      <c r="J34" s="2502"/>
      <c r="K34" s="2502"/>
      <c r="L34" s="2502"/>
      <c r="M34" s="2502"/>
      <c r="N34" s="2502"/>
      <c r="O34" s="2502"/>
      <c r="P34" s="2538"/>
    </row>
    <row r="35" spans="1:16" ht="9.9499999999999993" customHeight="1">
      <c r="A35" s="2532"/>
      <c r="B35" s="2511" t="s">
        <v>3758</v>
      </c>
      <c r="C35" s="2512"/>
      <c r="D35" s="2512"/>
      <c r="E35" s="2512"/>
      <c r="F35" s="2512"/>
      <c r="G35" s="2512"/>
      <c r="H35" s="2512"/>
      <c r="I35" s="2512"/>
      <c r="J35" s="2512"/>
      <c r="K35" s="2512"/>
      <c r="L35" s="2512"/>
      <c r="M35" s="2512"/>
      <c r="N35" s="2513"/>
      <c r="O35" s="1421" t="s">
        <v>3700</v>
      </c>
      <c r="P35" s="1423">
        <f>'[2]Other Deduction'!D84</f>
        <v>0</v>
      </c>
    </row>
    <row r="36" spans="1:16" ht="9.9499999999999993" customHeight="1">
      <c r="A36" s="2532"/>
      <c r="B36" s="2523" t="s">
        <v>3759</v>
      </c>
      <c r="C36" s="2523"/>
      <c r="D36" s="2523"/>
      <c r="E36" s="2523"/>
      <c r="F36" s="2523"/>
      <c r="G36" s="2523"/>
      <c r="H36" s="2523"/>
      <c r="I36" s="2523"/>
      <c r="J36" s="2523"/>
      <c r="K36" s="2523"/>
      <c r="L36" s="2523"/>
      <c r="M36" s="2523"/>
      <c r="N36" s="2523"/>
      <c r="O36" s="1421" t="s">
        <v>3700</v>
      </c>
      <c r="P36" s="1423">
        <f>'[2]Other Deduction'!D85</f>
        <v>0</v>
      </c>
    </row>
    <row r="37" spans="1:16" ht="9.9499999999999993" customHeight="1">
      <c r="A37" s="2532"/>
      <c r="B37" s="2523" t="s">
        <v>3760</v>
      </c>
      <c r="C37" s="2523"/>
      <c r="D37" s="2523"/>
      <c r="E37" s="2523"/>
      <c r="F37" s="2523"/>
      <c r="G37" s="2523"/>
      <c r="H37" s="2523"/>
      <c r="I37" s="2523"/>
      <c r="J37" s="2523"/>
      <c r="K37" s="2523"/>
      <c r="L37" s="2523"/>
      <c r="M37" s="2523"/>
      <c r="N37" s="2523"/>
      <c r="O37" s="1421" t="s">
        <v>3700</v>
      </c>
      <c r="P37" s="1423">
        <f>'[2]Other Deduction'!D86</f>
        <v>0</v>
      </c>
    </row>
    <row r="38" spans="1:16" ht="9.9499999999999993" customHeight="1">
      <c r="A38" s="2532"/>
      <c r="B38" s="2523" t="s">
        <v>3761</v>
      </c>
      <c r="C38" s="2523"/>
      <c r="D38" s="2523"/>
      <c r="E38" s="2523"/>
      <c r="F38" s="2523"/>
      <c r="G38" s="2523"/>
      <c r="H38" s="2523"/>
      <c r="I38" s="2523"/>
      <c r="J38" s="2523"/>
      <c r="K38" s="2523"/>
      <c r="L38" s="2523"/>
      <c r="M38" s="2523"/>
      <c r="N38" s="2523"/>
      <c r="O38" s="1421" t="s">
        <v>3700</v>
      </c>
      <c r="P38" s="1423">
        <f>'[2]Other Deduction'!D87</f>
        <v>0</v>
      </c>
    </row>
    <row r="39" spans="1:16" ht="9.9499999999999993" customHeight="1">
      <c r="A39" s="2532"/>
      <c r="B39" s="2523" t="s">
        <v>3762</v>
      </c>
      <c r="C39" s="2523"/>
      <c r="D39" s="2523"/>
      <c r="E39" s="2523"/>
      <c r="F39" s="2523"/>
      <c r="G39" s="2523"/>
      <c r="H39" s="2523"/>
      <c r="I39" s="2523"/>
      <c r="J39" s="2523"/>
      <c r="K39" s="2523"/>
      <c r="L39" s="2523"/>
      <c r="M39" s="2523"/>
      <c r="N39" s="2523"/>
      <c r="O39" s="1421" t="s">
        <v>3700</v>
      </c>
      <c r="P39" s="1423">
        <f>'[2]Other Deduction'!D88</f>
        <v>0</v>
      </c>
    </row>
    <row r="40" spans="1:16" ht="9.9499999999999993" customHeight="1">
      <c r="A40" s="2532"/>
      <c r="B40" s="2511" t="s">
        <v>3763</v>
      </c>
      <c r="C40" s="2512"/>
      <c r="D40" s="2512"/>
      <c r="E40" s="2512"/>
      <c r="F40" s="2512"/>
      <c r="G40" s="2512"/>
      <c r="H40" s="2512"/>
      <c r="I40" s="2512"/>
      <c r="J40" s="2512"/>
      <c r="K40" s="2512"/>
      <c r="L40" s="2512"/>
      <c r="M40" s="2512"/>
      <c r="N40" s="2513"/>
      <c r="O40" s="1421" t="s">
        <v>3700</v>
      </c>
      <c r="P40" s="1423">
        <f>'[2]Other Deduction'!D89</f>
        <v>0</v>
      </c>
    </row>
    <row r="41" spans="1:16" ht="9.9499999999999993" customHeight="1">
      <c r="A41" s="2532"/>
      <c r="B41" s="2511" t="s">
        <v>3764</v>
      </c>
      <c r="C41" s="2512"/>
      <c r="D41" s="2512"/>
      <c r="E41" s="2512"/>
      <c r="F41" s="2512"/>
      <c r="G41" s="2512"/>
      <c r="H41" s="2512"/>
      <c r="I41" s="2512"/>
      <c r="J41" s="2512"/>
      <c r="K41" s="2512"/>
      <c r="L41" s="2512"/>
      <c r="M41" s="2512"/>
      <c r="N41" s="2513"/>
      <c r="O41" s="1421" t="s">
        <v>3700</v>
      </c>
      <c r="P41" s="1423">
        <f>IF('[2]Master Data'!O81="Yes",IF('[2]Other Deduction'!D79&lt;50001,'[2]Other Deduction'!D79,50000),IF('[2]Other Deduction'!D79&lt;10001,'[2]Other Deduction'!D79,10000))</f>
        <v>0</v>
      </c>
    </row>
    <row r="42" spans="1:16" ht="9.9499999999999993" customHeight="1">
      <c r="A42" s="2532"/>
      <c r="B42" s="2511" t="s">
        <v>3765</v>
      </c>
      <c r="C42" s="2512"/>
      <c r="D42" s="2512"/>
      <c r="E42" s="2512"/>
      <c r="F42" s="2512"/>
      <c r="G42" s="2512"/>
      <c r="H42" s="2512"/>
      <c r="I42" s="2512"/>
      <c r="J42" s="2512"/>
      <c r="K42" s="2512"/>
      <c r="L42" s="2512"/>
      <c r="M42" s="2512"/>
      <c r="N42" s="2513"/>
      <c r="O42" s="1421" t="s">
        <v>3700</v>
      </c>
      <c r="P42" s="1423">
        <f>'[2]Other Deduction'!D90</f>
        <v>0</v>
      </c>
    </row>
    <row r="43" spans="1:16" ht="9.9499999999999993" customHeight="1">
      <c r="A43" s="2504"/>
      <c r="B43" s="2522" t="s">
        <v>3766</v>
      </c>
      <c r="C43" s="2522"/>
      <c r="D43" s="2522"/>
      <c r="E43" s="2522"/>
      <c r="F43" s="2522"/>
      <c r="G43" s="2522"/>
      <c r="H43" s="2522"/>
      <c r="I43" s="2522"/>
      <c r="J43" s="2522"/>
      <c r="K43" s="2522"/>
      <c r="L43" s="2522"/>
      <c r="M43" s="2522"/>
      <c r="N43" s="2522"/>
      <c r="O43" s="1421" t="s">
        <v>3700</v>
      </c>
      <c r="P43" s="1430">
        <f>SUM(P35:P42)</f>
        <v>0</v>
      </c>
    </row>
    <row r="44" spans="1:16" ht="15" customHeight="1">
      <c r="A44" s="1420">
        <v>13</v>
      </c>
      <c r="B44" s="2502" t="s">
        <v>3767</v>
      </c>
      <c r="C44" s="2502"/>
      <c r="D44" s="2502"/>
      <c r="E44" s="2502"/>
      <c r="F44" s="2502"/>
      <c r="G44" s="2502"/>
      <c r="H44" s="2502"/>
      <c r="I44" s="2502"/>
      <c r="J44" s="2502"/>
      <c r="K44" s="2502"/>
      <c r="L44" s="2502"/>
      <c r="M44" s="2502"/>
      <c r="N44" s="2502"/>
      <c r="O44" s="1421" t="s">
        <v>3700</v>
      </c>
      <c r="P44" s="1423">
        <f>P33+P43</f>
        <v>127432</v>
      </c>
    </row>
    <row r="45" spans="1:16" ht="12.75" customHeight="1">
      <c r="A45" s="1420">
        <v>14</v>
      </c>
      <c r="B45" s="2523" t="s">
        <v>3768</v>
      </c>
      <c r="C45" s="2523"/>
      <c r="D45" s="2523"/>
      <c r="E45" s="2523"/>
      <c r="F45" s="2523"/>
      <c r="G45" s="2523"/>
      <c r="H45" s="2523"/>
      <c r="I45" s="2523"/>
      <c r="J45" s="2523"/>
      <c r="K45" s="2523"/>
      <c r="L45" s="2523"/>
      <c r="M45" s="2523"/>
      <c r="N45" s="2523"/>
      <c r="O45" s="1421" t="s">
        <v>3700</v>
      </c>
      <c r="P45" s="1423">
        <f>(P17-P44)</f>
        <v>-127432</v>
      </c>
    </row>
    <row r="46" spans="1:16" ht="11.25" customHeight="1">
      <c r="A46" s="1420">
        <v>15</v>
      </c>
      <c r="B46" s="2502" t="s">
        <v>3769</v>
      </c>
      <c r="C46" s="2502"/>
      <c r="D46" s="2502"/>
      <c r="E46" s="2502"/>
      <c r="F46" s="2502"/>
      <c r="G46" s="2502"/>
      <c r="H46" s="2502"/>
      <c r="I46" s="2502"/>
      <c r="J46" s="2502"/>
      <c r="K46" s="2502"/>
      <c r="L46" s="2502"/>
      <c r="M46" s="2502"/>
      <c r="N46" s="2502"/>
      <c r="O46" s="1421" t="s">
        <v>3700</v>
      </c>
      <c r="P46" s="1422">
        <f>ROUND(P45,-1)</f>
        <v>-127430</v>
      </c>
    </row>
    <row r="47" spans="1:16" ht="9.9499999999999993" customHeight="1">
      <c r="A47" s="2503">
        <v>16</v>
      </c>
      <c r="B47" s="2523" t="s">
        <v>3770</v>
      </c>
      <c r="C47" s="2523"/>
      <c r="D47" s="2523"/>
      <c r="E47" s="2523"/>
      <c r="F47" s="2523"/>
      <c r="G47" s="2523"/>
      <c r="H47" s="2523"/>
      <c r="I47" s="2523"/>
      <c r="J47" s="2523"/>
      <c r="K47" s="2523"/>
      <c r="L47" s="2523"/>
      <c r="M47" s="2523"/>
      <c r="N47" s="2523"/>
      <c r="O47" s="2523"/>
      <c r="P47" s="2533"/>
    </row>
    <row r="48" spans="1:16" ht="9.9499999999999993" customHeight="1">
      <c r="A48" s="2532"/>
      <c r="B48" s="2534" t="s">
        <v>3771</v>
      </c>
      <c r="C48" s="2534"/>
      <c r="D48" s="2534"/>
      <c r="E48" s="2534"/>
      <c r="F48" s="2534"/>
      <c r="G48" s="2534" t="s">
        <v>3772</v>
      </c>
      <c r="H48" s="2534"/>
      <c r="I48" s="2534"/>
      <c r="J48" s="2534"/>
      <c r="K48" s="2535" t="s">
        <v>3773</v>
      </c>
      <c r="L48" s="2536"/>
      <c r="M48" s="2536"/>
      <c r="N48" s="2537"/>
      <c r="O48" s="1431"/>
      <c r="P48" s="1432"/>
    </row>
    <row r="49" spans="1:16" ht="11.25" customHeight="1">
      <c r="A49" s="2532"/>
      <c r="B49" s="2514" t="s">
        <v>3774</v>
      </c>
      <c r="C49" s="2515"/>
      <c r="D49" s="2516"/>
      <c r="E49" s="2518" t="s">
        <v>3775</v>
      </c>
      <c r="F49" s="2518"/>
      <c r="G49" s="2514" t="s">
        <v>3776</v>
      </c>
      <c r="H49" s="2515"/>
      <c r="I49" s="2516"/>
      <c r="J49" s="1433" t="s">
        <v>3775</v>
      </c>
      <c r="K49" s="2514"/>
      <c r="L49" s="2515"/>
      <c r="M49" s="2516"/>
      <c r="N49" s="1433"/>
      <c r="O49" s="1421" t="s">
        <v>3700</v>
      </c>
      <c r="P49" s="1434">
        <v>0</v>
      </c>
    </row>
    <row r="50" spans="1:16" ht="9.9499999999999993" customHeight="1">
      <c r="A50" s="2532"/>
      <c r="B50" s="2514" t="s">
        <v>3777</v>
      </c>
      <c r="C50" s="2515"/>
      <c r="D50" s="2516"/>
      <c r="E50" s="2517">
        <v>0.05</v>
      </c>
      <c r="F50" s="2518"/>
      <c r="G50" s="2518" t="s">
        <v>3778</v>
      </c>
      <c r="H50" s="2518"/>
      <c r="I50" s="2518"/>
      <c r="J50" s="1435">
        <v>0.05</v>
      </c>
      <c r="K50" s="2514" t="s">
        <v>3779</v>
      </c>
      <c r="L50" s="2515"/>
      <c r="M50" s="2516"/>
      <c r="N50" s="1433" t="s">
        <v>3775</v>
      </c>
      <c r="O50" s="1421" t="s">
        <v>3700</v>
      </c>
      <c r="P50" s="1434">
        <f>ROUND(IF('[2]Master Data'!O81="No",IF(P46&lt;250001,0,IF(P46&gt;500000,12500,((P46-250000)*0.05))),IF(P46&lt;300001,0,IF(P46&gt;500000,10000,((P46-300000)*0.05)))),0)</f>
        <v>0</v>
      </c>
    </row>
    <row r="51" spans="1:16" ht="9.9499999999999993" customHeight="1">
      <c r="A51" s="2532"/>
      <c r="B51" s="2514" t="s">
        <v>3780</v>
      </c>
      <c r="C51" s="2515"/>
      <c r="D51" s="2516"/>
      <c r="E51" s="2517">
        <v>0.2</v>
      </c>
      <c r="F51" s="2518"/>
      <c r="G51" s="2518" t="s">
        <v>3780</v>
      </c>
      <c r="H51" s="2518"/>
      <c r="I51" s="2518"/>
      <c r="J51" s="1435">
        <v>0.2</v>
      </c>
      <c r="K51" s="2514" t="s">
        <v>3780</v>
      </c>
      <c r="L51" s="2515"/>
      <c r="M51" s="2516"/>
      <c r="N51" s="1435">
        <v>0.2</v>
      </c>
      <c r="O51" s="1421" t="s">
        <v>3700</v>
      </c>
      <c r="P51" s="1434">
        <f>IF(P46&lt;500001,0,IF(P46&gt;1000000,100000,((P46-500000)*0.2)))</f>
        <v>0</v>
      </c>
    </row>
    <row r="52" spans="1:16" ht="9.9499999999999993" customHeight="1">
      <c r="A52" s="2532"/>
      <c r="B52" s="2519" t="s">
        <v>3781</v>
      </c>
      <c r="C52" s="2520"/>
      <c r="D52" s="2521"/>
      <c r="E52" s="2517">
        <v>0.3</v>
      </c>
      <c r="F52" s="2518"/>
      <c r="G52" s="2518" t="s">
        <v>3782</v>
      </c>
      <c r="H52" s="2518"/>
      <c r="I52" s="2518"/>
      <c r="J52" s="1435">
        <v>0.3</v>
      </c>
      <c r="K52" s="2514" t="s">
        <v>3782</v>
      </c>
      <c r="L52" s="2515"/>
      <c r="M52" s="2516"/>
      <c r="N52" s="1435">
        <v>0.3</v>
      </c>
      <c r="O52" s="1421" t="s">
        <v>3700</v>
      </c>
      <c r="P52" s="1434">
        <f>IF(P46&lt;1000001,0,((P46-1000000)*0.3))</f>
        <v>0</v>
      </c>
    </row>
    <row r="53" spans="1:16" ht="10.5" customHeight="1">
      <c r="A53" s="2532"/>
      <c r="B53" s="2524" t="s">
        <v>3783</v>
      </c>
      <c r="C53" s="2525"/>
      <c r="D53" s="2525"/>
      <c r="E53" s="2525"/>
      <c r="F53" s="2525"/>
      <c r="G53" s="2525"/>
      <c r="H53" s="2525"/>
      <c r="I53" s="2525"/>
      <c r="J53" s="2525"/>
      <c r="K53" s="2525"/>
      <c r="L53" s="2525"/>
      <c r="M53" s="2525"/>
      <c r="N53" s="2526"/>
      <c r="O53" s="1421" t="s">
        <v>3700</v>
      </c>
      <c r="P53" s="1422">
        <f>SUM(P49:P52)</f>
        <v>0</v>
      </c>
    </row>
    <row r="54" spans="1:16" ht="10.5" customHeight="1">
      <c r="A54" s="2532"/>
      <c r="B54" s="2527" t="s">
        <v>3784</v>
      </c>
      <c r="C54" s="2528"/>
      <c r="D54" s="2528"/>
      <c r="E54" s="2528"/>
      <c r="F54" s="2528"/>
      <c r="G54" s="2528"/>
      <c r="H54" s="2528"/>
      <c r="I54" s="2528"/>
      <c r="J54" s="2528"/>
      <c r="K54" s="2528"/>
      <c r="L54" s="2528"/>
      <c r="M54" s="2528"/>
      <c r="N54" s="2529"/>
      <c r="O54" s="1421" t="s">
        <v>3700</v>
      </c>
      <c r="P54" s="1423">
        <f>IF(P46&gt;500000,0,IF(P53&lt;12501,P53,12500))</f>
        <v>0</v>
      </c>
    </row>
    <row r="55" spans="1:16" ht="12" customHeight="1">
      <c r="A55" s="2532"/>
      <c r="B55" s="2524" t="s">
        <v>3785</v>
      </c>
      <c r="C55" s="2525"/>
      <c r="D55" s="2525"/>
      <c r="E55" s="2525"/>
      <c r="F55" s="2525"/>
      <c r="G55" s="2525"/>
      <c r="H55" s="2525"/>
      <c r="I55" s="2525"/>
      <c r="J55" s="2525"/>
      <c r="K55" s="2525"/>
      <c r="L55" s="2525"/>
      <c r="M55" s="2525"/>
      <c r="N55" s="2526"/>
      <c r="O55" s="1421" t="s">
        <v>3700</v>
      </c>
      <c r="P55" s="1422">
        <f>P53-P54</f>
        <v>0</v>
      </c>
    </row>
    <row r="56" spans="1:16" ht="11.25" customHeight="1">
      <c r="A56" s="2532"/>
      <c r="B56" s="2530" t="s">
        <v>3786</v>
      </c>
      <c r="C56" s="2530"/>
      <c r="D56" s="2530"/>
      <c r="E56" s="2530"/>
      <c r="F56" s="2530"/>
      <c r="G56" s="2530"/>
      <c r="H56" s="2530"/>
      <c r="I56" s="2530"/>
      <c r="J56" s="2530"/>
      <c r="K56" s="2530"/>
      <c r="L56" s="2530"/>
      <c r="M56" s="2530"/>
      <c r="N56" s="2530"/>
      <c r="O56" s="1421" t="s">
        <v>3700</v>
      </c>
      <c r="P56" s="1423">
        <f>ROUND(P55*0.04,0)</f>
        <v>0</v>
      </c>
    </row>
    <row r="57" spans="1:16" ht="12" customHeight="1">
      <c r="A57" s="2504"/>
      <c r="B57" s="2531" t="s">
        <v>3787</v>
      </c>
      <c r="C57" s="2531"/>
      <c r="D57" s="2531"/>
      <c r="E57" s="2531"/>
      <c r="F57" s="2531"/>
      <c r="G57" s="2531"/>
      <c r="H57" s="2531"/>
      <c r="I57" s="2531"/>
      <c r="J57" s="2531"/>
      <c r="K57" s="2531"/>
      <c r="L57" s="2531"/>
      <c r="M57" s="2531"/>
      <c r="N57" s="2531"/>
      <c r="O57" s="1421" t="s">
        <v>3700</v>
      </c>
      <c r="P57" s="1422">
        <f>SUM(P55:P56)</f>
        <v>0</v>
      </c>
    </row>
    <row r="58" spans="1:16" ht="13.5" customHeight="1">
      <c r="A58" s="1420">
        <v>17</v>
      </c>
      <c r="B58" s="2511" t="s">
        <v>3788</v>
      </c>
      <c r="C58" s="2512"/>
      <c r="D58" s="2512"/>
      <c r="E58" s="2512"/>
      <c r="F58" s="2512"/>
      <c r="G58" s="2512"/>
      <c r="H58" s="2512"/>
      <c r="I58" s="2512"/>
      <c r="J58" s="2512"/>
      <c r="K58" s="2512"/>
      <c r="L58" s="2512"/>
      <c r="M58" s="2512"/>
      <c r="N58" s="2513"/>
      <c r="O58" s="1421" t="s">
        <v>3700</v>
      </c>
      <c r="P58" s="1423">
        <f>'[2]Other Deduction'!D93</f>
        <v>0</v>
      </c>
    </row>
    <row r="59" spans="1:16" ht="12" customHeight="1">
      <c r="A59" s="1420">
        <v>18</v>
      </c>
      <c r="B59" s="2502" t="s">
        <v>3789</v>
      </c>
      <c r="C59" s="2502"/>
      <c r="D59" s="2502"/>
      <c r="E59" s="2502"/>
      <c r="F59" s="2502"/>
      <c r="G59" s="2502"/>
      <c r="H59" s="2502"/>
      <c r="I59" s="2502"/>
      <c r="J59" s="2502"/>
      <c r="K59" s="2502"/>
      <c r="L59" s="2502"/>
      <c r="M59" s="2502"/>
      <c r="N59" s="2502"/>
      <c r="O59" s="1421" t="s">
        <v>3700</v>
      </c>
      <c r="P59" s="1422">
        <f>P57-P58</f>
        <v>0</v>
      </c>
    </row>
    <row r="60" spans="1:16" ht="36.75" customHeight="1">
      <c r="A60" s="2503">
        <v>19</v>
      </c>
      <c r="B60" s="2505" t="s">
        <v>3790</v>
      </c>
      <c r="C60" s="2505"/>
      <c r="D60" s="2506"/>
      <c r="E60" s="2509" t="s">
        <v>3791</v>
      </c>
      <c r="F60" s="2509"/>
      <c r="G60" s="2509"/>
      <c r="H60" s="2509"/>
      <c r="I60" s="2495" t="s">
        <v>3792</v>
      </c>
      <c r="J60" s="2510"/>
      <c r="K60" s="1436" t="s">
        <v>3793</v>
      </c>
      <c r="L60" s="2495" t="s">
        <v>3794</v>
      </c>
      <c r="M60" s="2510"/>
      <c r="N60" s="1436" t="s">
        <v>3795</v>
      </c>
      <c r="O60" s="2495" t="s">
        <v>3796</v>
      </c>
      <c r="P60" s="2496"/>
    </row>
    <row r="61" spans="1:16" ht="15.75" customHeight="1">
      <c r="A61" s="2504"/>
      <c r="B61" s="2507"/>
      <c r="C61" s="2507"/>
      <c r="D61" s="2508"/>
      <c r="E61" s="2497">
        <f>SUM('[2]Master Data'!X89:X95)</f>
        <v>0</v>
      </c>
      <c r="F61" s="2497"/>
      <c r="G61" s="2497"/>
      <c r="H61" s="2497"/>
      <c r="I61" s="2497">
        <f>SUM('[2]Master Data'!X96:X98)</f>
        <v>0</v>
      </c>
      <c r="J61" s="2497"/>
      <c r="K61" s="1433">
        <f>'[2]Master Data'!X99</f>
        <v>0</v>
      </c>
      <c r="L61" s="2497">
        <f>'[2]Master Data'!X100</f>
        <v>0</v>
      </c>
      <c r="M61" s="2497"/>
      <c r="N61" s="1437">
        <f>SUM('[2]Master Data'!X101:X109)+'[2]Other Deduction'!D94</f>
        <v>0</v>
      </c>
      <c r="O61" s="2498">
        <f>E61+I61+K61+L61+N61</f>
        <v>0</v>
      </c>
      <c r="P61" s="2499"/>
    </row>
    <row r="62" spans="1:16" ht="15" customHeight="1" thickBot="1">
      <c r="A62" s="2500" t="str">
        <f>IF(P59&gt;O61,"Income Tax Payable",IF(P59&lt;O61,"Income Tax Refundable","Income Tax Payble/Refundable"))</f>
        <v>Income Tax Payble/Refundable</v>
      </c>
      <c r="B62" s="2501"/>
      <c r="C62" s="2501"/>
      <c r="D62" s="2501"/>
      <c r="E62" s="2501"/>
      <c r="F62" s="2501"/>
      <c r="G62" s="2501"/>
      <c r="H62" s="2501"/>
      <c r="I62" s="2501"/>
      <c r="J62" s="2501"/>
      <c r="K62" s="2501"/>
      <c r="L62" s="2501"/>
      <c r="M62" s="2501"/>
      <c r="N62" s="2501"/>
      <c r="O62" s="1438" t="s">
        <v>3700</v>
      </c>
      <c r="P62" s="1439">
        <f>IF(P59&gt;O61,P59-O61,O61-P59)</f>
        <v>0</v>
      </c>
    </row>
    <row r="63" spans="1:16" ht="9.9499999999999993" customHeight="1">
      <c r="A63" s="1440"/>
      <c r="B63" s="1440"/>
      <c r="C63" s="1440"/>
      <c r="D63" s="1440"/>
      <c r="E63" s="1440"/>
      <c r="F63" s="1440"/>
      <c r="G63" s="1440"/>
      <c r="H63" s="1440"/>
      <c r="I63" s="1440"/>
      <c r="J63" s="1440"/>
      <c r="K63" s="1440"/>
      <c r="L63" s="1440"/>
      <c r="M63" s="1440"/>
      <c r="N63" s="1440"/>
      <c r="O63" s="1441"/>
      <c r="P63" s="1442"/>
    </row>
    <row r="64" spans="1:16" ht="9.9499999999999993" customHeight="1">
      <c r="A64" s="1443"/>
      <c r="B64" s="1443"/>
      <c r="C64" s="1443"/>
      <c r="D64" s="1444"/>
      <c r="E64" s="1443"/>
      <c r="F64" s="1443"/>
      <c r="G64" s="1443"/>
      <c r="H64" s="1443"/>
      <c r="I64" s="1443"/>
      <c r="J64" s="1443"/>
      <c r="K64" s="1443"/>
      <c r="L64" s="1443"/>
      <c r="M64" s="1443"/>
      <c r="N64" s="1443"/>
      <c r="O64" s="1445"/>
      <c r="P64" s="1441"/>
    </row>
    <row r="65" spans="1:16" ht="15" customHeight="1">
      <c r="A65" s="1443"/>
      <c r="B65" s="1443"/>
      <c r="C65" s="2493" t="e">
        <f>D3</f>
        <v>#N/A</v>
      </c>
      <c r="D65" s="2493"/>
      <c r="E65" s="2493"/>
      <c r="F65" s="1443"/>
      <c r="G65" s="1443"/>
      <c r="H65" s="1443"/>
      <c r="I65" s="1443"/>
      <c r="J65" s="1443"/>
      <c r="K65" s="1443"/>
      <c r="L65" s="1443"/>
      <c r="M65" s="1443"/>
      <c r="N65" s="1443"/>
      <c r="O65" s="1445"/>
      <c r="P65" s="1441"/>
    </row>
    <row r="66" spans="1:16" ht="14.25" customHeight="1">
      <c r="A66" s="1443"/>
      <c r="B66" s="1443"/>
      <c r="C66" s="2494" t="s">
        <v>28</v>
      </c>
      <c r="D66" s="2494"/>
      <c r="E66" s="2494"/>
      <c r="F66" s="1443"/>
      <c r="G66" s="1443"/>
      <c r="H66" s="1443"/>
      <c r="I66" s="1443"/>
      <c r="J66" s="1443"/>
      <c r="K66" s="1443"/>
      <c r="L66" s="1443"/>
      <c r="M66" s="1443"/>
      <c r="N66" s="1443"/>
      <c r="O66" s="1445"/>
      <c r="P66" s="1441"/>
    </row>
  </sheetData>
  <sheetProtection selectLockedCells="1"/>
  <mergeCells count="120">
    <mergeCell ref="R1:T1"/>
    <mergeCell ref="B4:N4"/>
    <mergeCell ref="B5:N5"/>
    <mergeCell ref="B6:N6"/>
    <mergeCell ref="A7:A9"/>
    <mergeCell ref="B7:K7"/>
    <mergeCell ref="L7:N7"/>
    <mergeCell ref="A1:P1"/>
    <mergeCell ref="A2:P2"/>
    <mergeCell ref="B3:C3"/>
    <mergeCell ref="D3:H3"/>
    <mergeCell ref="J3:L3"/>
    <mergeCell ref="M3:N3"/>
    <mergeCell ref="O3:P3"/>
    <mergeCell ref="O11:P13"/>
    <mergeCell ref="B12:C13"/>
    <mergeCell ref="D12:F12"/>
    <mergeCell ref="G12:I12"/>
    <mergeCell ref="J12:K12"/>
    <mergeCell ref="L12:N12"/>
    <mergeCell ref="O7:P8"/>
    <mergeCell ref="B8:K8"/>
    <mergeCell ref="L8:N8"/>
    <mergeCell ref="B9:K9"/>
    <mergeCell ref="L9:N9"/>
    <mergeCell ref="B10:N10"/>
    <mergeCell ref="D13:F13"/>
    <mergeCell ref="G13:I13"/>
    <mergeCell ref="J13:K13"/>
    <mergeCell ref="L13:N13"/>
    <mergeCell ref="B14:N14"/>
    <mergeCell ref="B15:N15"/>
    <mergeCell ref="A11:A13"/>
    <mergeCell ref="B11:I11"/>
    <mergeCell ref="J11:K11"/>
    <mergeCell ref="L11:N11"/>
    <mergeCell ref="C22:F22"/>
    <mergeCell ref="J22:L22"/>
    <mergeCell ref="C23:F23"/>
    <mergeCell ref="J23:L23"/>
    <mergeCell ref="C24:F24"/>
    <mergeCell ref="J24:L24"/>
    <mergeCell ref="B16:N16"/>
    <mergeCell ref="B17:N17"/>
    <mergeCell ref="A18:A33"/>
    <mergeCell ref="B18:P18"/>
    <mergeCell ref="B19:P19"/>
    <mergeCell ref="C20:F20"/>
    <mergeCell ref="J20:L20"/>
    <mergeCell ref="O20:P29"/>
    <mergeCell ref="C21:F21"/>
    <mergeCell ref="J21:L21"/>
    <mergeCell ref="C28:F28"/>
    <mergeCell ref="J28:L28"/>
    <mergeCell ref="B29:L29"/>
    <mergeCell ref="B30:N30"/>
    <mergeCell ref="B31:N31"/>
    <mergeCell ref="B32:N32"/>
    <mergeCell ref="C25:F25"/>
    <mergeCell ref="J25:L25"/>
    <mergeCell ref="C26:F26"/>
    <mergeCell ref="J26:L26"/>
    <mergeCell ref="C27:F27"/>
    <mergeCell ref="J27:L27"/>
    <mergeCell ref="A47:A57"/>
    <mergeCell ref="B47:P47"/>
    <mergeCell ref="B48:F48"/>
    <mergeCell ref="G48:J48"/>
    <mergeCell ref="K48:N48"/>
    <mergeCell ref="B33:N33"/>
    <mergeCell ref="A34:A43"/>
    <mergeCell ref="B34:P34"/>
    <mergeCell ref="B35:N35"/>
    <mergeCell ref="B36:N36"/>
    <mergeCell ref="B37:N37"/>
    <mergeCell ref="B38:N38"/>
    <mergeCell ref="B39:N39"/>
    <mergeCell ref="B40:N40"/>
    <mergeCell ref="B41:N41"/>
    <mergeCell ref="B49:D49"/>
    <mergeCell ref="E49:F49"/>
    <mergeCell ref="G49:I49"/>
    <mergeCell ref="K49:M49"/>
    <mergeCell ref="B50:D50"/>
    <mergeCell ref="E50:F50"/>
    <mergeCell ref="G50:I50"/>
    <mergeCell ref="K50:M50"/>
    <mergeCell ref="B42:N42"/>
    <mergeCell ref="B43:N43"/>
    <mergeCell ref="B44:N44"/>
    <mergeCell ref="B45:N45"/>
    <mergeCell ref="B46:N46"/>
    <mergeCell ref="B53:N53"/>
    <mergeCell ref="B54:N54"/>
    <mergeCell ref="B55:N55"/>
    <mergeCell ref="B56:N56"/>
    <mergeCell ref="B57:N57"/>
    <mergeCell ref="B58:N58"/>
    <mergeCell ref="B51:D51"/>
    <mergeCell ref="E51:F51"/>
    <mergeCell ref="G51:I51"/>
    <mergeCell ref="K51:M51"/>
    <mergeCell ref="B52:D52"/>
    <mergeCell ref="E52:F52"/>
    <mergeCell ref="G52:I52"/>
    <mergeCell ref="K52:M52"/>
    <mergeCell ref="C65:E65"/>
    <mergeCell ref="C66:E66"/>
    <mergeCell ref="O60:P60"/>
    <mergeCell ref="E61:H61"/>
    <mergeCell ref="I61:J61"/>
    <mergeCell ref="L61:M61"/>
    <mergeCell ref="O61:P61"/>
    <mergeCell ref="A62:N62"/>
    <mergeCell ref="B59:N59"/>
    <mergeCell ref="A60:A61"/>
    <mergeCell ref="B60:D61"/>
    <mergeCell ref="E60:H60"/>
    <mergeCell ref="I60:J60"/>
    <mergeCell ref="L60:M60"/>
  </mergeCells>
  <printOptions horizontalCentered="1"/>
  <pageMargins left="0.2" right="0.25" top="0.27" bottom="0.75" header="0.3" footer="0.2"/>
  <pageSetup paperSize="9" orientation="portrait" r:id="rId1"/>
  <headerFooter alignWithMargins="0">
    <oddFooter>&amp;Lwww.rajsevak.com</oddFooter>
  </headerFooter>
  <drawing r:id="rId2"/>
</worksheet>
</file>

<file path=xl/worksheets/sheet170.xml><?xml version="1.0" encoding="utf-8"?>
<worksheet xmlns="http://schemas.openxmlformats.org/spreadsheetml/2006/main" xmlns:r="http://schemas.openxmlformats.org/officeDocument/2006/relationships">
  <sheetPr codeName="Sheet24">
    <tabColor rgb="FFC00000"/>
  </sheetPr>
  <dimension ref="A2:X27"/>
  <sheetViews>
    <sheetView workbookViewId="0">
      <selection activeCell="R3" sqref="R3:U3"/>
    </sheetView>
  </sheetViews>
  <sheetFormatPr defaultRowHeight="12.75"/>
  <cols>
    <col min="1" max="1" width="3" customWidth="1"/>
    <col min="2" max="2" width="5.140625" customWidth="1"/>
    <col min="3" max="3" width="7.7109375" customWidth="1"/>
    <col min="4" max="6" width="5" customWidth="1"/>
    <col min="7" max="7" width="6.140625" customWidth="1"/>
    <col min="8" max="8" width="5" customWidth="1"/>
    <col min="9" max="9" width="5.42578125" customWidth="1"/>
    <col min="10" max="11" width="5" customWidth="1"/>
    <col min="12" max="12" width="6.7109375" customWidth="1"/>
    <col min="13" max="14" width="5" customWidth="1"/>
    <col min="15" max="15" width="6.7109375" customWidth="1"/>
    <col min="16" max="17" width="5" customWidth="1"/>
    <col min="18" max="18" width="5.5703125" customWidth="1"/>
    <col min="19" max="20" width="5" customWidth="1"/>
    <col min="21" max="21" width="5.85546875" customWidth="1"/>
    <col min="22" max="22" width="5.7109375" customWidth="1"/>
    <col min="23" max="23" width="5.85546875" customWidth="1"/>
    <col min="24" max="24" width="6.5703125" customWidth="1"/>
  </cols>
  <sheetData>
    <row r="2" spans="1:24" ht="23.25">
      <c r="A2" s="3921" t="str">
        <f>MASTER!C1</f>
        <v>ftyk f'k{kk vf/kdkjh</v>
      </c>
      <c r="B2" s="3921"/>
      <c r="C2" s="3921"/>
      <c r="D2" s="3921"/>
      <c r="E2" s="3921"/>
      <c r="F2" s="3921"/>
      <c r="G2" s="3921"/>
      <c r="H2" s="3921"/>
      <c r="I2" s="3921"/>
      <c r="J2" s="3921"/>
      <c r="K2" s="3921"/>
      <c r="L2" s="3921"/>
      <c r="M2" s="3921"/>
      <c r="N2" s="3921"/>
      <c r="O2" s="3921"/>
      <c r="P2" s="3921"/>
      <c r="Q2" s="3921"/>
      <c r="R2" s="3921"/>
      <c r="S2" s="3921"/>
      <c r="T2" s="3921"/>
      <c r="U2" s="3921"/>
      <c r="V2" s="3921"/>
      <c r="W2" s="3921"/>
      <c r="X2" s="3921"/>
    </row>
    <row r="3" spans="1:24" ht="20.25">
      <c r="A3" s="3917" t="s">
        <v>1684</v>
      </c>
      <c r="B3" s="3917"/>
      <c r="C3" s="3917"/>
      <c r="D3" s="3917"/>
      <c r="E3" s="3917"/>
      <c r="F3" s="3917"/>
      <c r="G3" s="3917"/>
      <c r="H3" s="3917"/>
      <c r="I3" s="3917"/>
      <c r="J3" s="3917"/>
      <c r="K3" s="3917"/>
      <c r="L3" s="3917"/>
      <c r="M3" s="3917"/>
      <c r="N3" s="3917"/>
      <c r="O3" s="3917"/>
      <c r="P3" s="3918" t="s">
        <v>1685</v>
      </c>
      <c r="Q3" s="3918"/>
      <c r="R3" s="3916">
        <v>44398</v>
      </c>
      <c r="S3" s="3916"/>
      <c r="T3" s="3916"/>
      <c r="U3" s="3916"/>
      <c r="V3" s="490"/>
      <c r="W3" s="490"/>
      <c r="X3" s="490"/>
    </row>
    <row r="4" spans="1:24" ht="15.75" customHeight="1">
      <c r="A4" s="3922" t="s">
        <v>9</v>
      </c>
      <c r="B4" s="3924" t="s">
        <v>557</v>
      </c>
      <c r="C4" s="3925" t="s">
        <v>529</v>
      </c>
      <c r="D4" s="3390" t="s">
        <v>558</v>
      </c>
      <c r="E4" s="3390"/>
      <c r="F4" s="3390"/>
      <c r="G4" s="3390" t="s">
        <v>559</v>
      </c>
      <c r="H4" s="3390"/>
      <c r="I4" s="3390"/>
      <c r="J4" s="3390" t="s">
        <v>560</v>
      </c>
      <c r="K4" s="3390"/>
      <c r="L4" s="3390"/>
      <c r="M4" s="3390" t="s">
        <v>561</v>
      </c>
      <c r="N4" s="3390"/>
      <c r="O4" s="3390"/>
      <c r="P4" s="3390" t="s">
        <v>562</v>
      </c>
      <c r="Q4" s="3390"/>
      <c r="R4" s="3390"/>
      <c r="S4" s="3390" t="s">
        <v>563</v>
      </c>
      <c r="T4" s="3390"/>
      <c r="U4" s="3390"/>
      <c r="V4" s="3390" t="s">
        <v>38</v>
      </c>
      <c r="W4" s="3390"/>
      <c r="X4" s="3390"/>
    </row>
    <row r="5" spans="1:24" ht="15.75">
      <c r="A5" s="3923"/>
      <c r="B5" s="3924"/>
      <c r="C5" s="3925"/>
      <c r="D5" s="171" t="s">
        <v>564</v>
      </c>
      <c r="E5" s="171" t="s">
        <v>565</v>
      </c>
      <c r="F5" s="171" t="s">
        <v>12</v>
      </c>
      <c r="G5" s="171" t="s">
        <v>564</v>
      </c>
      <c r="H5" s="171" t="s">
        <v>565</v>
      </c>
      <c r="I5" s="171" t="s">
        <v>12</v>
      </c>
      <c r="J5" s="171" t="s">
        <v>564</v>
      </c>
      <c r="K5" s="171" t="s">
        <v>565</v>
      </c>
      <c r="L5" s="171" t="s">
        <v>12</v>
      </c>
      <c r="M5" s="171" t="s">
        <v>564</v>
      </c>
      <c r="N5" s="171" t="s">
        <v>565</v>
      </c>
      <c r="O5" s="171" t="s">
        <v>12</v>
      </c>
      <c r="P5" s="171" t="s">
        <v>564</v>
      </c>
      <c r="Q5" s="171" t="s">
        <v>565</v>
      </c>
      <c r="R5" s="171" t="s">
        <v>12</v>
      </c>
      <c r="S5" s="171" t="s">
        <v>564</v>
      </c>
      <c r="T5" s="171" t="s">
        <v>565</v>
      </c>
      <c r="U5" s="171" t="s">
        <v>12</v>
      </c>
      <c r="V5" s="171" t="s">
        <v>564</v>
      </c>
      <c r="W5" s="171" t="s">
        <v>565</v>
      </c>
      <c r="X5" s="171" t="s">
        <v>12</v>
      </c>
    </row>
    <row r="6" spans="1:24" ht="15.75">
      <c r="A6" s="172"/>
      <c r="B6" s="3926" t="str">
        <f>A2</f>
        <v>ftyk f'k{kk vf/kdkjh</v>
      </c>
      <c r="C6" s="173">
        <v>1</v>
      </c>
      <c r="D6" s="764">
        <v>0</v>
      </c>
      <c r="E6" s="764">
        <v>2</v>
      </c>
      <c r="F6" s="166">
        <f>SUM(D6:E6)</f>
        <v>2</v>
      </c>
      <c r="G6" s="764">
        <v>4</v>
      </c>
      <c r="H6" s="764">
        <v>1</v>
      </c>
      <c r="I6" s="166">
        <f>SUM(G6:H6)</f>
        <v>5</v>
      </c>
      <c r="J6" s="764">
        <v>1</v>
      </c>
      <c r="K6" s="764">
        <v>0</v>
      </c>
      <c r="L6" s="166">
        <f>SUM(J6:K6)</f>
        <v>1</v>
      </c>
      <c r="M6" s="764">
        <v>1</v>
      </c>
      <c r="N6" s="764">
        <v>2</v>
      </c>
      <c r="O6" s="166">
        <f>SUM(M6:N6)</f>
        <v>3</v>
      </c>
      <c r="P6" s="764">
        <v>0</v>
      </c>
      <c r="Q6" s="764">
        <v>0</v>
      </c>
      <c r="R6" s="166">
        <f>SUM(P6:Q6)</f>
        <v>0</v>
      </c>
      <c r="S6" s="764">
        <v>1</v>
      </c>
      <c r="T6" s="764">
        <v>0</v>
      </c>
      <c r="U6" s="166">
        <f>SUM(S6:T6)</f>
        <v>1</v>
      </c>
      <c r="V6" s="166">
        <f>D6+G6+J6+M6+P6+S6</f>
        <v>7</v>
      </c>
      <c r="W6" s="166">
        <f t="shared" ref="W6:X10" si="0">E6+H6+K6+N6+Q6+T6</f>
        <v>5</v>
      </c>
      <c r="X6" s="166">
        <f t="shared" si="0"/>
        <v>12</v>
      </c>
    </row>
    <row r="7" spans="1:24" ht="15.75">
      <c r="A7" s="172"/>
      <c r="B7" s="3926"/>
      <c r="C7" s="173">
        <v>2</v>
      </c>
      <c r="D7" s="764">
        <v>3</v>
      </c>
      <c r="E7" s="764">
        <v>0</v>
      </c>
      <c r="F7" s="166">
        <f t="shared" ref="F7:F17" si="1">SUM(D7:E7)</f>
        <v>3</v>
      </c>
      <c r="G7" s="764">
        <v>2</v>
      </c>
      <c r="H7" s="764">
        <v>4</v>
      </c>
      <c r="I7" s="166">
        <f t="shared" ref="I7:I17" si="2">SUM(G7:H7)</f>
        <v>6</v>
      </c>
      <c r="J7" s="764">
        <v>0</v>
      </c>
      <c r="K7" s="764">
        <v>1</v>
      </c>
      <c r="L7" s="166">
        <f t="shared" ref="L7:L17" si="3">SUM(J7:K7)</f>
        <v>1</v>
      </c>
      <c r="M7" s="764">
        <v>0</v>
      </c>
      <c r="N7" s="764">
        <v>3</v>
      </c>
      <c r="O7" s="166">
        <f t="shared" ref="O7:O17" si="4">SUM(M7:N7)</f>
        <v>3</v>
      </c>
      <c r="P7" s="764">
        <v>0</v>
      </c>
      <c r="Q7" s="764">
        <v>0</v>
      </c>
      <c r="R7" s="166">
        <f t="shared" ref="R7:R17" si="5">SUM(P7:Q7)</f>
        <v>0</v>
      </c>
      <c r="S7" s="764">
        <v>0</v>
      </c>
      <c r="T7" s="764">
        <v>0</v>
      </c>
      <c r="U7" s="166">
        <f t="shared" ref="U7:U17" si="6">SUM(S7:T7)</f>
        <v>0</v>
      </c>
      <c r="V7" s="166">
        <f t="shared" ref="V7:X17" si="7">D7+G7+J7+M7+P7+S7</f>
        <v>5</v>
      </c>
      <c r="W7" s="166">
        <f t="shared" si="0"/>
        <v>8</v>
      </c>
      <c r="X7" s="166">
        <f t="shared" si="0"/>
        <v>13</v>
      </c>
    </row>
    <row r="8" spans="1:24" ht="15.75">
      <c r="A8" s="172"/>
      <c r="B8" s="3926"/>
      <c r="C8" s="173">
        <v>3</v>
      </c>
      <c r="D8" s="764">
        <v>1</v>
      </c>
      <c r="E8" s="764">
        <v>1</v>
      </c>
      <c r="F8" s="166">
        <f t="shared" si="1"/>
        <v>2</v>
      </c>
      <c r="G8" s="764">
        <v>3</v>
      </c>
      <c r="H8" s="764">
        <v>0</v>
      </c>
      <c r="I8" s="166">
        <f t="shared" si="2"/>
        <v>3</v>
      </c>
      <c r="J8" s="764">
        <v>2</v>
      </c>
      <c r="K8" s="764">
        <v>1</v>
      </c>
      <c r="L8" s="166">
        <f t="shared" si="3"/>
        <v>3</v>
      </c>
      <c r="M8" s="764">
        <v>0</v>
      </c>
      <c r="N8" s="764">
        <v>1</v>
      </c>
      <c r="O8" s="166">
        <f t="shared" si="4"/>
        <v>1</v>
      </c>
      <c r="P8" s="764">
        <v>0</v>
      </c>
      <c r="Q8" s="764">
        <v>0</v>
      </c>
      <c r="R8" s="166">
        <f t="shared" si="5"/>
        <v>0</v>
      </c>
      <c r="S8" s="764">
        <v>0</v>
      </c>
      <c r="T8" s="764">
        <v>0</v>
      </c>
      <c r="U8" s="166">
        <f t="shared" si="6"/>
        <v>0</v>
      </c>
      <c r="V8" s="166">
        <f t="shared" si="7"/>
        <v>6</v>
      </c>
      <c r="W8" s="166">
        <f t="shared" si="0"/>
        <v>3</v>
      </c>
      <c r="X8" s="166">
        <f t="shared" si="0"/>
        <v>9</v>
      </c>
    </row>
    <row r="9" spans="1:24" ht="15.75">
      <c r="A9" s="172"/>
      <c r="B9" s="3926"/>
      <c r="C9" s="173">
        <v>4</v>
      </c>
      <c r="D9" s="764">
        <v>1</v>
      </c>
      <c r="E9" s="764">
        <v>0</v>
      </c>
      <c r="F9" s="166">
        <f t="shared" si="1"/>
        <v>1</v>
      </c>
      <c r="G9" s="764">
        <v>2</v>
      </c>
      <c r="H9" s="764">
        <v>2</v>
      </c>
      <c r="I9" s="166">
        <f t="shared" si="2"/>
        <v>4</v>
      </c>
      <c r="J9" s="764">
        <v>2</v>
      </c>
      <c r="K9" s="764">
        <v>0</v>
      </c>
      <c r="L9" s="166">
        <f t="shared" si="3"/>
        <v>2</v>
      </c>
      <c r="M9" s="764">
        <v>2</v>
      </c>
      <c r="N9" s="764">
        <v>0</v>
      </c>
      <c r="O9" s="166">
        <f t="shared" si="4"/>
        <v>2</v>
      </c>
      <c r="P9" s="764">
        <v>0</v>
      </c>
      <c r="Q9" s="764">
        <v>0</v>
      </c>
      <c r="R9" s="166">
        <f t="shared" si="5"/>
        <v>0</v>
      </c>
      <c r="S9" s="764">
        <v>1</v>
      </c>
      <c r="T9" s="764">
        <v>0</v>
      </c>
      <c r="U9" s="166">
        <f t="shared" si="6"/>
        <v>1</v>
      </c>
      <c r="V9" s="166">
        <f t="shared" si="7"/>
        <v>8</v>
      </c>
      <c r="W9" s="166">
        <f t="shared" si="0"/>
        <v>2</v>
      </c>
      <c r="X9" s="166">
        <f t="shared" si="0"/>
        <v>10</v>
      </c>
    </row>
    <row r="10" spans="1:24" ht="15.75">
      <c r="A10" s="172"/>
      <c r="B10" s="3926"/>
      <c r="C10" s="173">
        <v>5</v>
      </c>
      <c r="D10" s="764">
        <v>0</v>
      </c>
      <c r="E10" s="764">
        <v>1</v>
      </c>
      <c r="F10" s="166">
        <f t="shared" si="1"/>
        <v>1</v>
      </c>
      <c r="G10" s="764">
        <v>4</v>
      </c>
      <c r="H10" s="764">
        <v>1</v>
      </c>
      <c r="I10" s="166">
        <f t="shared" si="2"/>
        <v>5</v>
      </c>
      <c r="J10" s="764">
        <v>0</v>
      </c>
      <c r="K10" s="764">
        <v>0</v>
      </c>
      <c r="L10" s="166">
        <f t="shared" si="3"/>
        <v>0</v>
      </c>
      <c r="M10" s="764">
        <v>2</v>
      </c>
      <c r="N10" s="764">
        <v>6</v>
      </c>
      <c r="O10" s="166">
        <f t="shared" si="4"/>
        <v>8</v>
      </c>
      <c r="P10" s="764">
        <v>0</v>
      </c>
      <c r="Q10" s="764">
        <v>0</v>
      </c>
      <c r="R10" s="166">
        <f t="shared" si="5"/>
        <v>0</v>
      </c>
      <c r="S10" s="764">
        <v>0</v>
      </c>
      <c r="T10" s="764">
        <v>0</v>
      </c>
      <c r="U10" s="166">
        <f t="shared" si="6"/>
        <v>0</v>
      </c>
      <c r="V10" s="166">
        <f t="shared" si="7"/>
        <v>6</v>
      </c>
      <c r="W10" s="166">
        <f t="shared" si="0"/>
        <v>8</v>
      </c>
      <c r="X10" s="166">
        <f t="shared" si="0"/>
        <v>14</v>
      </c>
    </row>
    <row r="11" spans="1:24" ht="15.75">
      <c r="A11" s="172"/>
      <c r="B11" s="3926"/>
      <c r="C11" s="173">
        <v>6</v>
      </c>
      <c r="D11" s="764">
        <v>3</v>
      </c>
      <c r="E11" s="764">
        <v>1</v>
      </c>
      <c r="F11" s="166">
        <f t="shared" si="1"/>
        <v>4</v>
      </c>
      <c r="G11" s="764">
        <v>4</v>
      </c>
      <c r="H11" s="764">
        <v>3</v>
      </c>
      <c r="I11" s="166">
        <f t="shared" si="2"/>
        <v>7</v>
      </c>
      <c r="J11" s="764">
        <v>4</v>
      </c>
      <c r="K11" s="764">
        <v>0</v>
      </c>
      <c r="L11" s="166">
        <f t="shared" si="3"/>
        <v>4</v>
      </c>
      <c r="M11" s="764">
        <v>7</v>
      </c>
      <c r="N11" s="764">
        <v>3</v>
      </c>
      <c r="O11" s="166">
        <f t="shared" si="4"/>
        <v>10</v>
      </c>
      <c r="P11" s="764">
        <v>0</v>
      </c>
      <c r="Q11" s="764">
        <v>0</v>
      </c>
      <c r="R11" s="166">
        <f t="shared" si="5"/>
        <v>0</v>
      </c>
      <c r="S11" s="764">
        <v>1</v>
      </c>
      <c r="T11" s="764">
        <v>1</v>
      </c>
      <c r="U11" s="166">
        <f t="shared" si="6"/>
        <v>2</v>
      </c>
      <c r="V11" s="166">
        <f t="shared" si="7"/>
        <v>19</v>
      </c>
      <c r="W11" s="166">
        <f t="shared" si="7"/>
        <v>8</v>
      </c>
      <c r="X11" s="166">
        <f t="shared" si="7"/>
        <v>27</v>
      </c>
    </row>
    <row r="12" spans="1:24" ht="15.75">
      <c r="A12" s="138"/>
      <c r="B12" s="3926"/>
      <c r="C12" s="173">
        <v>7</v>
      </c>
      <c r="D12" s="764">
        <v>3</v>
      </c>
      <c r="E12" s="764">
        <v>1</v>
      </c>
      <c r="F12" s="166">
        <f t="shared" si="1"/>
        <v>4</v>
      </c>
      <c r="G12" s="764">
        <v>5</v>
      </c>
      <c r="H12" s="764">
        <v>1</v>
      </c>
      <c r="I12" s="166">
        <f t="shared" si="2"/>
        <v>6</v>
      </c>
      <c r="J12" s="764">
        <v>3</v>
      </c>
      <c r="K12" s="764">
        <v>4</v>
      </c>
      <c r="L12" s="166">
        <f t="shared" si="3"/>
        <v>7</v>
      </c>
      <c r="M12" s="764">
        <v>2</v>
      </c>
      <c r="N12" s="764">
        <v>3</v>
      </c>
      <c r="O12" s="166">
        <f t="shared" si="4"/>
        <v>5</v>
      </c>
      <c r="P12" s="764">
        <v>0</v>
      </c>
      <c r="Q12" s="764">
        <v>0</v>
      </c>
      <c r="R12" s="166">
        <f t="shared" si="5"/>
        <v>0</v>
      </c>
      <c r="S12" s="764">
        <v>5</v>
      </c>
      <c r="T12" s="764">
        <v>1</v>
      </c>
      <c r="U12" s="166">
        <f t="shared" si="6"/>
        <v>6</v>
      </c>
      <c r="V12" s="166">
        <f t="shared" si="7"/>
        <v>18</v>
      </c>
      <c r="W12" s="166">
        <f t="shared" si="7"/>
        <v>10</v>
      </c>
      <c r="X12" s="166">
        <f t="shared" si="7"/>
        <v>28</v>
      </c>
    </row>
    <row r="13" spans="1:24" ht="15.75">
      <c r="A13" s="138"/>
      <c r="B13" s="3926"/>
      <c r="C13" s="173">
        <v>8</v>
      </c>
      <c r="D13" s="764">
        <v>0</v>
      </c>
      <c r="E13" s="764">
        <v>1</v>
      </c>
      <c r="F13" s="166">
        <f t="shared" si="1"/>
        <v>1</v>
      </c>
      <c r="G13" s="764">
        <v>8</v>
      </c>
      <c r="H13" s="764">
        <v>3</v>
      </c>
      <c r="I13" s="166">
        <f t="shared" si="2"/>
        <v>11</v>
      </c>
      <c r="J13" s="764">
        <v>8</v>
      </c>
      <c r="K13" s="764">
        <v>1</v>
      </c>
      <c r="L13" s="166">
        <f t="shared" si="3"/>
        <v>9</v>
      </c>
      <c r="M13" s="764">
        <v>3</v>
      </c>
      <c r="N13" s="764">
        <v>5</v>
      </c>
      <c r="O13" s="166">
        <f t="shared" si="4"/>
        <v>8</v>
      </c>
      <c r="P13" s="764">
        <v>0</v>
      </c>
      <c r="Q13" s="764">
        <v>0</v>
      </c>
      <c r="R13" s="166">
        <f t="shared" si="5"/>
        <v>0</v>
      </c>
      <c r="S13" s="764">
        <v>6</v>
      </c>
      <c r="T13" s="764">
        <v>1</v>
      </c>
      <c r="U13" s="166">
        <f t="shared" si="6"/>
        <v>7</v>
      </c>
      <c r="V13" s="166">
        <f t="shared" si="7"/>
        <v>25</v>
      </c>
      <c r="W13" s="166">
        <f t="shared" si="7"/>
        <v>11</v>
      </c>
      <c r="X13" s="166">
        <f t="shared" si="7"/>
        <v>36</v>
      </c>
    </row>
    <row r="14" spans="1:24" ht="15.75">
      <c r="A14" s="138"/>
      <c r="B14" s="3926"/>
      <c r="C14" s="173">
        <v>9</v>
      </c>
      <c r="D14" s="765">
        <v>9</v>
      </c>
      <c r="E14" s="765">
        <v>3</v>
      </c>
      <c r="F14" s="173">
        <f t="shared" si="1"/>
        <v>12</v>
      </c>
      <c r="G14" s="765">
        <v>19</v>
      </c>
      <c r="H14" s="765">
        <v>9</v>
      </c>
      <c r="I14" s="173">
        <f t="shared" si="2"/>
        <v>28</v>
      </c>
      <c r="J14" s="765">
        <v>18</v>
      </c>
      <c r="K14" s="765">
        <v>2</v>
      </c>
      <c r="L14" s="173">
        <f t="shared" si="3"/>
        <v>20</v>
      </c>
      <c r="M14" s="765">
        <v>35</v>
      </c>
      <c r="N14" s="765">
        <v>4</v>
      </c>
      <c r="O14" s="173">
        <f t="shared" si="4"/>
        <v>39</v>
      </c>
      <c r="P14" s="765">
        <v>0</v>
      </c>
      <c r="Q14" s="765">
        <v>0</v>
      </c>
      <c r="R14" s="173">
        <f t="shared" si="5"/>
        <v>0</v>
      </c>
      <c r="S14" s="765">
        <v>10</v>
      </c>
      <c r="T14" s="765">
        <v>0</v>
      </c>
      <c r="U14" s="173">
        <f t="shared" si="6"/>
        <v>10</v>
      </c>
      <c r="V14" s="173">
        <f t="shared" si="7"/>
        <v>91</v>
      </c>
      <c r="W14" s="173">
        <f t="shared" si="7"/>
        <v>18</v>
      </c>
      <c r="X14" s="173">
        <f t="shared" si="7"/>
        <v>109</v>
      </c>
    </row>
    <row r="15" spans="1:24" ht="15.75">
      <c r="A15" s="138"/>
      <c r="B15" s="3926"/>
      <c r="C15" s="173">
        <v>10</v>
      </c>
      <c r="D15" s="765">
        <v>7</v>
      </c>
      <c r="E15" s="765">
        <v>1</v>
      </c>
      <c r="F15" s="173">
        <f t="shared" si="1"/>
        <v>8</v>
      </c>
      <c r="G15" s="765">
        <v>13</v>
      </c>
      <c r="H15" s="765">
        <v>0</v>
      </c>
      <c r="I15" s="173">
        <f t="shared" si="2"/>
        <v>13</v>
      </c>
      <c r="J15" s="765">
        <v>6</v>
      </c>
      <c r="K15" s="765">
        <v>3</v>
      </c>
      <c r="L15" s="173">
        <f t="shared" si="3"/>
        <v>9</v>
      </c>
      <c r="M15" s="765">
        <v>20</v>
      </c>
      <c r="N15" s="765">
        <v>5</v>
      </c>
      <c r="O15" s="173">
        <f t="shared" si="4"/>
        <v>25</v>
      </c>
      <c r="P15" s="765">
        <v>2</v>
      </c>
      <c r="Q15" s="765">
        <v>1</v>
      </c>
      <c r="R15" s="173">
        <f t="shared" si="5"/>
        <v>3</v>
      </c>
      <c r="S15" s="765">
        <v>3</v>
      </c>
      <c r="T15" s="765">
        <v>1</v>
      </c>
      <c r="U15" s="173">
        <f t="shared" si="6"/>
        <v>4</v>
      </c>
      <c r="V15" s="173">
        <f t="shared" si="7"/>
        <v>51</v>
      </c>
      <c r="W15" s="173">
        <f t="shared" si="7"/>
        <v>11</v>
      </c>
      <c r="X15" s="173">
        <f t="shared" si="7"/>
        <v>62</v>
      </c>
    </row>
    <row r="16" spans="1:24" ht="15.75">
      <c r="A16" s="138"/>
      <c r="B16" s="3926"/>
      <c r="C16" s="173">
        <v>11</v>
      </c>
      <c r="D16" s="765">
        <v>66</v>
      </c>
      <c r="E16" s="765">
        <v>38</v>
      </c>
      <c r="F16" s="173">
        <f t="shared" si="1"/>
        <v>104</v>
      </c>
      <c r="G16" s="765">
        <v>44</v>
      </c>
      <c r="H16" s="765">
        <v>22</v>
      </c>
      <c r="I16" s="173">
        <f t="shared" si="2"/>
        <v>66</v>
      </c>
      <c r="J16" s="765">
        <v>10</v>
      </c>
      <c r="K16" s="765">
        <v>5</v>
      </c>
      <c r="L16" s="173">
        <f t="shared" si="3"/>
        <v>15</v>
      </c>
      <c r="M16" s="765">
        <v>117</v>
      </c>
      <c r="N16" s="765">
        <v>63</v>
      </c>
      <c r="O16" s="173">
        <f t="shared" si="4"/>
        <v>180</v>
      </c>
      <c r="P16" s="765">
        <v>15</v>
      </c>
      <c r="Q16" s="765">
        <v>13</v>
      </c>
      <c r="R16" s="173">
        <f t="shared" si="5"/>
        <v>28</v>
      </c>
      <c r="S16" s="765">
        <v>9</v>
      </c>
      <c r="T16" s="765">
        <v>8</v>
      </c>
      <c r="U16" s="173">
        <f t="shared" si="6"/>
        <v>17</v>
      </c>
      <c r="V16" s="173">
        <f t="shared" si="7"/>
        <v>261</v>
      </c>
      <c r="W16" s="173">
        <f t="shared" si="7"/>
        <v>149</v>
      </c>
      <c r="X16" s="173">
        <f t="shared" si="7"/>
        <v>410</v>
      </c>
    </row>
    <row r="17" spans="1:24" ht="15.75">
      <c r="A17" s="138"/>
      <c r="B17" s="3926"/>
      <c r="C17" s="173">
        <v>12</v>
      </c>
      <c r="D17" s="765">
        <v>68</v>
      </c>
      <c r="E17" s="765">
        <v>46</v>
      </c>
      <c r="F17" s="173">
        <f t="shared" si="1"/>
        <v>114</v>
      </c>
      <c r="G17" s="765">
        <v>43</v>
      </c>
      <c r="H17" s="765">
        <v>30</v>
      </c>
      <c r="I17" s="173">
        <f t="shared" si="2"/>
        <v>73</v>
      </c>
      <c r="J17" s="765">
        <v>7</v>
      </c>
      <c r="K17" s="765">
        <v>1</v>
      </c>
      <c r="L17" s="173">
        <f t="shared" si="3"/>
        <v>8</v>
      </c>
      <c r="M17" s="765">
        <v>99</v>
      </c>
      <c r="N17" s="765">
        <v>52</v>
      </c>
      <c r="O17" s="173">
        <f t="shared" si="4"/>
        <v>151</v>
      </c>
      <c r="P17" s="765">
        <v>11</v>
      </c>
      <c r="Q17" s="765">
        <v>6</v>
      </c>
      <c r="R17" s="173">
        <f t="shared" si="5"/>
        <v>17</v>
      </c>
      <c r="S17" s="765">
        <v>7</v>
      </c>
      <c r="T17" s="765">
        <v>12</v>
      </c>
      <c r="U17" s="173">
        <f t="shared" si="6"/>
        <v>19</v>
      </c>
      <c r="V17" s="173">
        <f t="shared" si="7"/>
        <v>235</v>
      </c>
      <c r="W17" s="173">
        <f t="shared" si="7"/>
        <v>147</v>
      </c>
      <c r="X17" s="173">
        <f t="shared" si="7"/>
        <v>382</v>
      </c>
    </row>
    <row r="18" spans="1:24" ht="15.75">
      <c r="A18" s="138"/>
      <c r="B18" s="3919" t="s">
        <v>12</v>
      </c>
      <c r="C18" s="3920"/>
      <c r="D18" s="173">
        <f>SUM(D6:D17)</f>
        <v>161</v>
      </c>
      <c r="E18" s="173">
        <f t="shared" ref="E18:X18" si="8">SUM(E6:E17)</f>
        <v>95</v>
      </c>
      <c r="F18" s="173">
        <f t="shared" si="8"/>
        <v>256</v>
      </c>
      <c r="G18" s="173">
        <f t="shared" si="8"/>
        <v>151</v>
      </c>
      <c r="H18" s="173">
        <f t="shared" si="8"/>
        <v>76</v>
      </c>
      <c r="I18" s="173">
        <f t="shared" si="8"/>
        <v>227</v>
      </c>
      <c r="J18" s="173">
        <f t="shared" si="8"/>
        <v>61</v>
      </c>
      <c r="K18" s="173">
        <f t="shared" si="8"/>
        <v>18</v>
      </c>
      <c r="L18" s="173">
        <f t="shared" si="8"/>
        <v>79</v>
      </c>
      <c r="M18" s="173">
        <f t="shared" si="8"/>
        <v>288</v>
      </c>
      <c r="N18" s="173">
        <f t="shared" si="8"/>
        <v>147</v>
      </c>
      <c r="O18" s="173">
        <f t="shared" si="8"/>
        <v>435</v>
      </c>
      <c r="P18" s="173">
        <f t="shared" si="8"/>
        <v>28</v>
      </c>
      <c r="Q18" s="173">
        <f t="shared" si="8"/>
        <v>20</v>
      </c>
      <c r="R18" s="173">
        <f t="shared" si="8"/>
        <v>48</v>
      </c>
      <c r="S18" s="173">
        <f t="shared" si="8"/>
        <v>43</v>
      </c>
      <c r="T18" s="173">
        <f t="shared" si="8"/>
        <v>24</v>
      </c>
      <c r="U18" s="173">
        <f t="shared" si="8"/>
        <v>67</v>
      </c>
      <c r="V18" s="173">
        <f t="shared" si="8"/>
        <v>732</v>
      </c>
      <c r="W18" s="173">
        <f t="shared" si="8"/>
        <v>380</v>
      </c>
      <c r="X18" s="173">
        <f t="shared" si="8"/>
        <v>1112</v>
      </c>
    </row>
    <row r="19" spans="1:24">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row>
    <row r="20" spans="1:24" ht="15" customHeight="1">
      <c r="A20" s="174"/>
      <c r="B20" s="3928" t="s">
        <v>9</v>
      </c>
      <c r="C20" s="3928" t="s">
        <v>557</v>
      </c>
      <c r="D20" s="3927" t="s">
        <v>566</v>
      </c>
      <c r="E20" s="3927"/>
      <c r="F20" s="3927"/>
      <c r="G20" s="3927" t="s">
        <v>567</v>
      </c>
      <c r="H20" s="3927"/>
      <c r="I20" s="3927"/>
      <c r="J20" s="3927" t="s">
        <v>568</v>
      </c>
      <c r="K20" s="3927"/>
      <c r="L20" s="3927"/>
      <c r="M20" s="3927" t="s">
        <v>569</v>
      </c>
      <c r="N20" s="3927"/>
      <c r="O20" s="3927"/>
      <c r="P20" s="3927" t="s">
        <v>570</v>
      </c>
      <c r="Q20" s="3927"/>
      <c r="R20" s="3927"/>
      <c r="S20" s="3929"/>
      <c r="T20" s="3929"/>
      <c r="U20" s="3929"/>
      <c r="V20" s="174"/>
      <c r="W20" s="174"/>
      <c r="X20" s="174"/>
    </row>
    <row r="21" spans="1:24" ht="15">
      <c r="A21" s="139"/>
      <c r="B21" s="3928"/>
      <c r="C21" s="3928"/>
      <c r="D21" s="172" t="s">
        <v>564</v>
      </c>
      <c r="E21" s="172" t="s">
        <v>565</v>
      </c>
      <c r="F21" s="172" t="s">
        <v>12</v>
      </c>
      <c r="G21" s="172" t="s">
        <v>564</v>
      </c>
      <c r="H21" s="172" t="s">
        <v>565</v>
      </c>
      <c r="I21" s="172" t="s">
        <v>12</v>
      </c>
      <c r="J21" s="172" t="s">
        <v>564</v>
      </c>
      <c r="K21" s="172" t="s">
        <v>565</v>
      </c>
      <c r="L21" s="172" t="s">
        <v>12</v>
      </c>
      <c r="M21" s="172" t="s">
        <v>564</v>
      </c>
      <c r="N21" s="172" t="s">
        <v>565</v>
      </c>
      <c r="O21" s="172" t="s">
        <v>12</v>
      </c>
      <c r="P21" s="172" t="s">
        <v>564</v>
      </c>
      <c r="Q21" s="172" t="s">
        <v>565</v>
      </c>
      <c r="R21" s="172" t="s">
        <v>12</v>
      </c>
      <c r="S21" s="154"/>
      <c r="T21" s="154"/>
      <c r="U21" s="154"/>
      <c r="V21" s="139"/>
      <c r="W21" s="139"/>
      <c r="X21" s="139"/>
    </row>
    <row r="22" spans="1:24" ht="15.75">
      <c r="A22" s="62"/>
      <c r="B22" s="150">
        <v>1</v>
      </c>
      <c r="C22" s="1628" t="s">
        <v>571</v>
      </c>
      <c r="D22" s="765">
        <f>SUM(V6:V10)</f>
        <v>32</v>
      </c>
      <c r="E22" s="765">
        <f>SUM(W6:W10)</f>
        <v>26</v>
      </c>
      <c r="F22" s="173">
        <f>SUM(D22:E22)</f>
        <v>58</v>
      </c>
      <c r="G22" s="765">
        <f>SUM(V11:V13)</f>
        <v>62</v>
      </c>
      <c r="H22" s="765">
        <f>SUM(W11:W13)</f>
        <v>29</v>
      </c>
      <c r="I22" s="173">
        <f>SUM(G22:H22)</f>
        <v>91</v>
      </c>
      <c r="J22" s="765">
        <f>SUM(V14:V15)</f>
        <v>142</v>
      </c>
      <c r="K22" s="765">
        <f>SUM(W14:W15)</f>
        <v>29</v>
      </c>
      <c r="L22" s="173">
        <f>SUM(J22:K22)</f>
        <v>171</v>
      </c>
      <c r="M22" s="765">
        <f>SUM(V16:V16)</f>
        <v>261</v>
      </c>
      <c r="N22" s="765">
        <f>SUM(W16:W16)</f>
        <v>149</v>
      </c>
      <c r="O22" s="173">
        <f>SUM(M22:N22)</f>
        <v>410</v>
      </c>
      <c r="P22" s="173">
        <f>D22+G22+J22+M22</f>
        <v>497</v>
      </c>
      <c r="Q22" s="173">
        <f>E22+H22+K22+N22</f>
        <v>233</v>
      </c>
      <c r="R22" s="173">
        <f>F22+I22+L22+O22</f>
        <v>730</v>
      </c>
      <c r="S22" s="62"/>
      <c r="T22" s="62"/>
      <c r="U22" s="62"/>
      <c r="V22" s="62"/>
      <c r="W22" s="62"/>
      <c r="X22" s="62"/>
    </row>
    <row r="23" spans="1:24">
      <c r="A23" s="139"/>
      <c r="B23" s="139"/>
      <c r="C23" s="139"/>
      <c r="D23" s="139"/>
      <c r="E23" s="139"/>
      <c r="F23" s="139"/>
      <c r="G23" s="139"/>
      <c r="H23" s="139"/>
      <c r="I23" s="139"/>
      <c r="J23" s="139"/>
      <c r="K23" s="139"/>
      <c r="L23" s="139"/>
      <c r="M23" s="139"/>
      <c r="N23" s="139"/>
      <c r="O23" s="139"/>
      <c r="P23" s="139"/>
      <c r="Q23" s="139"/>
      <c r="R23" s="139"/>
      <c r="S23" s="139"/>
      <c r="T23" s="139"/>
      <c r="U23" s="139"/>
      <c r="V23" s="139"/>
      <c r="W23" s="139"/>
      <c r="X23" s="139"/>
    </row>
    <row r="24" spans="1:24" ht="15" customHeight="1">
      <c r="A24" s="154"/>
      <c r="B24" s="3928" t="s">
        <v>9</v>
      </c>
      <c r="C24" s="3928" t="s">
        <v>557</v>
      </c>
      <c r="D24" s="3927" t="s">
        <v>572</v>
      </c>
      <c r="E24" s="3927"/>
      <c r="F24" s="3927"/>
      <c r="G24" s="3927" t="s">
        <v>573</v>
      </c>
      <c r="H24" s="3927"/>
      <c r="I24" s="3927"/>
      <c r="J24" s="3927" t="s">
        <v>574</v>
      </c>
      <c r="K24" s="3927"/>
      <c r="L24" s="3927"/>
      <c r="M24" s="3927" t="s">
        <v>575</v>
      </c>
      <c r="N24" s="3927"/>
      <c r="O24" s="3927"/>
      <c r="P24" s="3927" t="s">
        <v>576</v>
      </c>
      <c r="Q24" s="3927"/>
      <c r="R24" s="3927"/>
      <c r="S24" s="3927" t="s">
        <v>577</v>
      </c>
      <c r="T24" s="3927"/>
      <c r="U24" s="3927"/>
      <c r="V24" s="3927" t="s">
        <v>578</v>
      </c>
      <c r="W24" s="3927"/>
      <c r="X24" s="3927"/>
    </row>
    <row r="25" spans="1:24" ht="15">
      <c r="A25" s="154"/>
      <c r="B25" s="3928"/>
      <c r="C25" s="3928"/>
      <c r="D25" s="172" t="s">
        <v>564</v>
      </c>
      <c r="E25" s="172" t="s">
        <v>565</v>
      </c>
      <c r="F25" s="172" t="s">
        <v>12</v>
      </c>
      <c r="G25" s="172" t="s">
        <v>564</v>
      </c>
      <c r="H25" s="172" t="s">
        <v>565</v>
      </c>
      <c r="I25" s="172" t="s">
        <v>12</v>
      </c>
      <c r="J25" s="172" t="s">
        <v>564</v>
      </c>
      <c r="K25" s="172" t="s">
        <v>565</v>
      </c>
      <c r="L25" s="172" t="s">
        <v>12</v>
      </c>
      <c r="M25" s="172" t="s">
        <v>564</v>
      </c>
      <c r="N25" s="172" t="s">
        <v>565</v>
      </c>
      <c r="O25" s="172" t="s">
        <v>12</v>
      </c>
      <c r="P25" s="172" t="s">
        <v>564</v>
      </c>
      <c r="Q25" s="172" t="s">
        <v>565</v>
      </c>
      <c r="R25" s="172" t="s">
        <v>12</v>
      </c>
      <c r="S25" s="172" t="s">
        <v>564</v>
      </c>
      <c r="T25" s="172" t="s">
        <v>565</v>
      </c>
      <c r="U25" s="172" t="s">
        <v>12</v>
      </c>
      <c r="V25" s="172" t="s">
        <v>564</v>
      </c>
      <c r="W25" s="172" t="s">
        <v>565</v>
      </c>
      <c r="X25" s="172" t="s">
        <v>12</v>
      </c>
    </row>
    <row r="26" spans="1:24" ht="15.75">
      <c r="A26" s="139"/>
      <c r="B26" s="175">
        <v>1</v>
      </c>
      <c r="C26" s="1629" t="str">
        <f>C22</f>
        <v>KANKROLI</v>
      </c>
      <c r="D26" s="765">
        <v>89</v>
      </c>
      <c r="E26" s="765">
        <v>68</v>
      </c>
      <c r="F26" s="173">
        <f>SUM(D26:E26)</f>
        <v>157</v>
      </c>
      <c r="G26" s="765">
        <v>130</v>
      </c>
      <c r="H26" s="765">
        <v>60</v>
      </c>
      <c r="I26" s="173">
        <f>SUM(G26:H26)</f>
        <v>190</v>
      </c>
      <c r="J26" s="765">
        <v>42</v>
      </c>
      <c r="K26" s="765">
        <v>21</v>
      </c>
      <c r="L26" s="173">
        <f>SUM(J26:K26)</f>
        <v>63</v>
      </c>
      <c r="M26" s="765">
        <v>83</v>
      </c>
      <c r="N26" s="765">
        <v>58</v>
      </c>
      <c r="O26" s="173">
        <f>SUM(M26:N26)</f>
        <v>141</v>
      </c>
      <c r="P26" s="765">
        <v>100</v>
      </c>
      <c r="Q26" s="765">
        <v>66</v>
      </c>
      <c r="R26" s="173">
        <f>SUM(P26:Q26)</f>
        <v>166</v>
      </c>
      <c r="S26" s="765">
        <v>52</v>
      </c>
      <c r="T26" s="765">
        <v>23</v>
      </c>
      <c r="U26" s="173">
        <f>SUM(S26:T26)</f>
        <v>75</v>
      </c>
      <c r="V26" s="173">
        <f>D26+G26+J26+M26+P26+S26</f>
        <v>496</v>
      </c>
      <c r="W26" s="173">
        <f>E26+H26+K26+N26+Q26+T26</f>
        <v>296</v>
      </c>
      <c r="X26" s="173">
        <f>F26+I26+L26+O26+R26+U26</f>
        <v>792</v>
      </c>
    </row>
    <row r="27" spans="1:24">
      <c r="A27" s="139"/>
      <c r="B27" s="139"/>
      <c r="C27" s="139"/>
      <c r="D27" s="139"/>
      <c r="E27" s="139"/>
      <c r="F27" s="139"/>
      <c r="G27" s="139"/>
      <c r="H27" s="139"/>
      <c r="I27" s="139"/>
      <c r="J27" s="139"/>
      <c r="K27" s="139"/>
      <c r="L27" s="139"/>
      <c r="M27" s="139"/>
      <c r="N27" s="139"/>
      <c r="O27" s="139"/>
      <c r="P27" s="139"/>
      <c r="Q27" s="139"/>
      <c r="R27" s="139"/>
      <c r="S27" s="139"/>
      <c r="T27" s="139"/>
      <c r="U27" s="139"/>
      <c r="V27" s="139"/>
      <c r="W27" s="139"/>
      <c r="X27" s="139"/>
    </row>
  </sheetData>
  <sheetProtection password="A581" sheet="1" objects="1" scenarios="1" selectLockedCells="1"/>
  <mergeCells count="33">
    <mergeCell ref="P24:R24"/>
    <mergeCell ref="S24:U24"/>
    <mergeCell ref="V24:X24"/>
    <mergeCell ref="M20:O20"/>
    <mergeCell ref="P20:R20"/>
    <mergeCell ref="S20:U20"/>
    <mergeCell ref="J24:L24"/>
    <mergeCell ref="M24:O24"/>
    <mergeCell ref="B20:B21"/>
    <mergeCell ref="C20:C21"/>
    <mergeCell ref="D20:F20"/>
    <mergeCell ref="G20:I20"/>
    <mergeCell ref="J20:L20"/>
    <mergeCell ref="B24:B25"/>
    <mergeCell ref="C24:C25"/>
    <mergeCell ref="D24:F24"/>
    <mergeCell ref="G24:I24"/>
    <mergeCell ref="R3:U3"/>
    <mergeCell ref="A3:O3"/>
    <mergeCell ref="P3:Q3"/>
    <mergeCell ref="B18:C18"/>
    <mergeCell ref="A2:X2"/>
    <mergeCell ref="A4:A5"/>
    <mergeCell ref="B4:B5"/>
    <mergeCell ref="C4:C5"/>
    <mergeCell ref="D4:F4"/>
    <mergeCell ref="G4:I4"/>
    <mergeCell ref="J4:L4"/>
    <mergeCell ref="M4:O4"/>
    <mergeCell ref="P4:R4"/>
    <mergeCell ref="S4:U4"/>
    <mergeCell ref="V4:X4"/>
    <mergeCell ref="B6:B17"/>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71.xml><?xml version="1.0" encoding="utf-8"?>
<worksheet xmlns="http://schemas.openxmlformats.org/spreadsheetml/2006/main" xmlns:r="http://schemas.openxmlformats.org/officeDocument/2006/relationships">
  <sheetPr codeName="Sheet20">
    <tabColor rgb="FFC00000"/>
  </sheetPr>
  <dimension ref="A1:G45"/>
  <sheetViews>
    <sheetView workbookViewId="0">
      <selection activeCell="P24" sqref="P24"/>
    </sheetView>
  </sheetViews>
  <sheetFormatPr defaultColWidth="9.140625" defaultRowHeight="12.75"/>
  <cols>
    <col min="1" max="1" width="5.28515625" style="7" customWidth="1"/>
    <col min="2" max="2" width="31.28515625" style="7" customWidth="1"/>
    <col min="3" max="3" width="11.7109375" style="7" customWidth="1"/>
    <col min="4" max="4" width="13.5703125" style="7" customWidth="1"/>
    <col min="5" max="5" width="14.5703125" style="7" customWidth="1"/>
    <col min="6" max="6" width="9.140625" style="7"/>
    <col min="7" max="7" width="10.42578125" style="7" customWidth="1"/>
    <col min="8" max="16384" width="9.140625" style="7"/>
  </cols>
  <sheetData>
    <row r="1" spans="1:7" ht="18.75">
      <c r="A1" s="2808" t="str">
        <f>MASTER!C1</f>
        <v>ftyk f'k{kk vf/kdkjh</v>
      </c>
      <c r="B1" s="2808"/>
      <c r="C1" s="2808"/>
      <c r="D1" s="2808"/>
      <c r="E1" s="2808"/>
      <c r="F1" s="2808"/>
      <c r="G1" s="2808"/>
    </row>
    <row r="2" spans="1:7" ht="20.25">
      <c r="A2" s="3931" t="s">
        <v>1926</v>
      </c>
      <c r="B2" s="3931"/>
      <c r="C2" s="3931"/>
      <c r="D2" s="3931"/>
      <c r="E2" s="3931"/>
      <c r="F2" s="3931"/>
      <c r="G2" s="3931"/>
    </row>
    <row r="3" spans="1:7" ht="20.25">
      <c r="A3" s="364" t="s">
        <v>1955</v>
      </c>
      <c r="B3" s="127"/>
      <c r="C3" s="127"/>
      <c r="D3" s="127"/>
      <c r="E3" s="127"/>
      <c r="F3" s="131"/>
    </row>
    <row r="4" spans="1:7" ht="20.25">
      <c r="A4" s="364" t="s">
        <v>1956</v>
      </c>
      <c r="B4" s="127"/>
      <c r="C4" s="127"/>
      <c r="D4" s="127"/>
      <c r="E4" s="127"/>
      <c r="F4" s="131"/>
    </row>
    <row r="5" spans="1:7" ht="20.25">
      <c r="A5" s="14" t="s">
        <v>1957</v>
      </c>
      <c r="B5" s="128"/>
      <c r="C5" s="128"/>
      <c r="D5" s="128"/>
      <c r="E5" s="128"/>
      <c r="F5" s="131"/>
    </row>
    <row r="7" spans="1:7">
      <c r="D7" s="3932" t="str">
        <f>MASTER!C2</f>
        <v>iz/kkukpk;Z</v>
      </c>
      <c r="E7" s="3932"/>
      <c r="F7" s="3932"/>
    </row>
    <row r="8" spans="1:7">
      <c r="D8" s="3932" t="str">
        <f>MASTER!C3</f>
        <v xml:space="preserve">ftyk </v>
      </c>
      <c r="E8" s="3932"/>
      <c r="F8" s="3932"/>
    </row>
    <row r="9" spans="1:7">
      <c r="D9" s="3933" t="str">
        <f>MASTER!C4</f>
        <v>jkt ¼ jktLFkku ½</v>
      </c>
      <c r="E9" s="3933"/>
      <c r="F9" s="3933"/>
    </row>
    <row r="10" spans="1:7" ht="18.75">
      <c r="A10" s="183" t="s">
        <v>699</v>
      </c>
      <c r="B10" s="183" t="s">
        <v>700</v>
      </c>
      <c r="C10" s="2853" t="s">
        <v>701</v>
      </c>
      <c r="D10" s="2853"/>
      <c r="E10" s="538" t="s">
        <v>1954</v>
      </c>
      <c r="F10" s="2853" t="s">
        <v>1958</v>
      </c>
      <c r="G10" s="2853"/>
    </row>
    <row r="11" spans="1:7" ht="18.75" customHeight="1">
      <c r="A11" s="628">
        <f>MASTER!A8</f>
        <v>1</v>
      </c>
      <c r="B11" s="628" t="str">
        <f>MASTER!B8</f>
        <v>Jh Hkxorh yky luk&lt;;</v>
      </c>
      <c r="C11" s="3930" t="str">
        <f>MASTER!C8</f>
        <v>अतिरिक्त प्रशासनिक अधिकारी</v>
      </c>
      <c r="D11" s="3930"/>
      <c r="E11" s="538"/>
      <c r="F11" s="2853"/>
      <c r="G11" s="2853"/>
    </row>
    <row r="12" spans="1:7" ht="18.75" customHeight="1">
      <c r="A12" s="628">
        <f>MASTER!A9</f>
        <v>0</v>
      </c>
      <c r="B12" s="628">
        <f>MASTER!B9</f>
        <v>0</v>
      </c>
      <c r="C12" s="3930">
        <f>MASTER!C9</f>
        <v>0</v>
      </c>
      <c r="D12" s="3930"/>
      <c r="E12" s="529"/>
      <c r="F12" s="2853"/>
      <c r="G12" s="2853"/>
    </row>
    <row r="13" spans="1:7" ht="18.75" customHeight="1">
      <c r="A13" s="628">
        <f>MASTER!A10</f>
        <v>0</v>
      </c>
      <c r="B13" s="628">
        <f>MASTER!B10</f>
        <v>0</v>
      </c>
      <c r="C13" s="3930">
        <f>MASTER!C10</f>
        <v>0</v>
      </c>
      <c r="D13" s="3930"/>
      <c r="E13" s="529"/>
      <c r="F13" s="2853"/>
      <c r="G13" s="2853"/>
    </row>
    <row r="14" spans="1:7" ht="18.75" customHeight="1">
      <c r="A14" s="628">
        <f>MASTER!A11</f>
        <v>0</v>
      </c>
      <c r="B14" s="628">
        <f>MASTER!B11</f>
        <v>0</v>
      </c>
      <c r="C14" s="3930">
        <f>MASTER!C11</f>
        <v>0</v>
      </c>
      <c r="D14" s="3930"/>
      <c r="E14" s="529"/>
      <c r="F14" s="2853"/>
      <c r="G14" s="2853"/>
    </row>
    <row r="15" spans="1:7" ht="18.75" customHeight="1">
      <c r="A15" s="628">
        <f>MASTER!A12</f>
        <v>0</v>
      </c>
      <c r="B15" s="628">
        <f>MASTER!B12</f>
        <v>0</v>
      </c>
      <c r="C15" s="3930">
        <f>MASTER!C12</f>
        <v>0</v>
      </c>
      <c r="D15" s="3930"/>
      <c r="E15" s="529"/>
      <c r="F15" s="2853"/>
      <c r="G15" s="2853"/>
    </row>
    <row r="16" spans="1:7" ht="18.75" customHeight="1">
      <c r="A16" s="628">
        <f>MASTER!A13</f>
        <v>0</v>
      </c>
      <c r="B16" s="628">
        <f>MASTER!B13</f>
        <v>0</v>
      </c>
      <c r="C16" s="3930">
        <f>MASTER!C13</f>
        <v>0</v>
      </c>
      <c r="D16" s="3930"/>
      <c r="E16" s="529"/>
      <c r="F16" s="2853"/>
      <c r="G16" s="2853"/>
    </row>
    <row r="17" spans="1:7" ht="18.75" customHeight="1">
      <c r="A17" s="628">
        <f>MASTER!A14</f>
        <v>0</v>
      </c>
      <c r="B17" s="628">
        <f>MASTER!B14</f>
        <v>0</v>
      </c>
      <c r="C17" s="3930">
        <f>MASTER!C14</f>
        <v>0</v>
      </c>
      <c r="D17" s="3930"/>
      <c r="E17" s="529"/>
      <c r="F17" s="2853"/>
      <c r="G17" s="2853"/>
    </row>
    <row r="18" spans="1:7" ht="18.75" customHeight="1">
      <c r="A18" s="628">
        <f>MASTER!A15</f>
        <v>0</v>
      </c>
      <c r="B18" s="628">
        <f>MASTER!B15</f>
        <v>0</v>
      </c>
      <c r="C18" s="3930">
        <f>MASTER!C15</f>
        <v>0</v>
      </c>
      <c r="D18" s="3930"/>
      <c r="E18" s="529"/>
      <c r="F18" s="2853"/>
      <c r="G18" s="2853"/>
    </row>
    <row r="19" spans="1:7" ht="18.75" customHeight="1">
      <c r="A19" s="628">
        <f>MASTER!A16</f>
        <v>0</v>
      </c>
      <c r="B19" s="628">
        <f>MASTER!B16</f>
        <v>0</v>
      </c>
      <c r="C19" s="3930">
        <f>MASTER!C16</f>
        <v>0</v>
      </c>
      <c r="D19" s="3930"/>
      <c r="E19" s="529"/>
      <c r="F19" s="2853"/>
      <c r="G19" s="2853"/>
    </row>
    <row r="20" spans="1:7" ht="18.75" customHeight="1">
      <c r="A20" s="628">
        <f>MASTER!A17</f>
        <v>0</v>
      </c>
      <c r="B20" s="628">
        <f>MASTER!B17</f>
        <v>0</v>
      </c>
      <c r="C20" s="3930">
        <f>MASTER!C17</f>
        <v>0</v>
      </c>
      <c r="D20" s="3930"/>
      <c r="E20" s="529"/>
      <c r="F20" s="2853"/>
      <c r="G20" s="2853"/>
    </row>
    <row r="21" spans="1:7" ht="18.75" customHeight="1">
      <c r="A21" s="628">
        <f>MASTER!A18</f>
        <v>0</v>
      </c>
      <c r="B21" s="628">
        <f>MASTER!B18</f>
        <v>0</v>
      </c>
      <c r="C21" s="3930">
        <f>MASTER!C18</f>
        <v>0</v>
      </c>
      <c r="D21" s="3930"/>
      <c r="E21" s="529"/>
      <c r="F21" s="2853"/>
      <c r="G21" s="2853"/>
    </row>
    <row r="22" spans="1:7" ht="18.75" customHeight="1">
      <c r="A22" s="628">
        <f>MASTER!A19</f>
        <v>0</v>
      </c>
      <c r="B22" s="628">
        <f>MASTER!B19</f>
        <v>0</v>
      </c>
      <c r="C22" s="3930">
        <f>MASTER!C19</f>
        <v>0</v>
      </c>
      <c r="D22" s="3930"/>
      <c r="E22" s="529"/>
      <c r="F22" s="2853"/>
      <c r="G22" s="2853"/>
    </row>
    <row r="23" spans="1:7" ht="18.75" customHeight="1">
      <c r="A23" s="628">
        <f>MASTER!A20</f>
        <v>0</v>
      </c>
      <c r="B23" s="628">
        <f>MASTER!B20</f>
        <v>0</v>
      </c>
      <c r="C23" s="3930">
        <f>MASTER!C20</f>
        <v>0</v>
      </c>
      <c r="D23" s="3930"/>
      <c r="E23" s="529"/>
      <c r="F23" s="2853"/>
      <c r="G23" s="2853"/>
    </row>
    <row r="24" spans="1:7" ht="18.75" customHeight="1">
      <c r="A24" s="628" t="e">
        <f>MASTER!#REF!</f>
        <v>#REF!</v>
      </c>
      <c r="B24" s="628" t="e">
        <f>MASTER!#REF!</f>
        <v>#REF!</v>
      </c>
      <c r="C24" s="3930" t="e">
        <f>MASTER!#REF!</f>
        <v>#REF!</v>
      </c>
      <c r="D24" s="3930"/>
      <c r="E24" s="529"/>
      <c r="F24" s="2853"/>
      <c r="G24" s="2853"/>
    </row>
    <row r="25" spans="1:7" ht="18.75" customHeight="1">
      <c r="A25" s="628">
        <f>MASTER!A21</f>
        <v>0</v>
      </c>
      <c r="B25" s="628">
        <f>MASTER!B21</f>
        <v>0</v>
      </c>
      <c r="C25" s="3930">
        <f>MASTER!C21</f>
        <v>0</v>
      </c>
      <c r="D25" s="3930"/>
      <c r="E25" s="529"/>
      <c r="F25" s="2853"/>
      <c r="G25" s="2853"/>
    </row>
    <row r="26" spans="1:7" ht="18.75" customHeight="1">
      <c r="A26" s="628">
        <f>MASTER!A22</f>
        <v>0</v>
      </c>
      <c r="B26" s="628">
        <f>MASTER!B22</f>
        <v>0</v>
      </c>
      <c r="C26" s="3930">
        <f>MASTER!C22</f>
        <v>0</v>
      </c>
      <c r="D26" s="3930"/>
      <c r="E26" s="529"/>
      <c r="F26" s="2853"/>
      <c r="G26" s="2853"/>
    </row>
    <row r="27" spans="1:7" ht="18.75" customHeight="1">
      <c r="A27" s="628">
        <f>MASTER!A23</f>
        <v>0</v>
      </c>
      <c r="B27" s="628">
        <f>MASTER!B23</f>
        <v>0</v>
      </c>
      <c r="C27" s="3930">
        <f>MASTER!C23</f>
        <v>0</v>
      </c>
      <c r="D27" s="3930"/>
      <c r="E27" s="529"/>
      <c r="F27" s="2853"/>
      <c r="G27" s="2853"/>
    </row>
    <row r="28" spans="1:7" ht="18.75" customHeight="1">
      <c r="A28" s="628">
        <f>MASTER!A24</f>
        <v>17</v>
      </c>
      <c r="B28" s="628">
        <f>MASTER!B24</f>
        <v>0</v>
      </c>
      <c r="C28" s="3930">
        <f>MASTER!C24</f>
        <v>0</v>
      </c>
      <c r="D28" s="3930"/>
      <c r="E28" s="529"/>
      <c r="F28" s="2853"/>
      <c r="G28" s="2853"/>
    </row>
    <row r="29" spans="1:7" ht="18.75" customHeight="1">
      <c r="A29" s="628">
        <f>MASTER!A26</f>
        <v>19</v>
      </c>
      <c r="B29" s="628">
        <f>MASTER!B26</f>
        <v>0</v>
      </c>
      <c r="C29" s="3930">
        <f>MASTER!C26</f>
        <v>0</v>
      </c>
      <c r="D29" s="3930"/>
      <c r="E29" s="529"/>
      <c r="F29" s="2853"/>
      <c r="G29" s="2853"/>
    </row>
    <row r="30" spans="1:7" ht="18.75" customHeight="1">
      <c r="A30" s="628">
        <f>MASTER!A27</f>
        <v>20</v>
      </c>
      <c r="B30" s="628">
        <f>MASTER!B27</f>
        <v>0</v>
      </c>
      <c r="C30" s="3930">
        <f>MASTER!C27</f>
        <v>0</v>
      </c>
      <c r="D30" s="3930"/>
      <c r="E30" s="529"/>
      <c r="F30" s="2853"/>
      <c r="G30" s="2853"/>
    </row>
    <row r="31" spans="1:7" ht="18.75" customHeight="1">
      <c r="A31" s="628">
        <f>MASTER!A28</f>
        <v>21</v>
      </c>
      <c r="B31" s="628">
        <f>MASTER!B28</f>
        <v>0</v>
      </c>
      <c r="C31" s="3930">
        <f>MASTER!C28</f>
        <v>0</v>
      </c>
      <c r="D31" s="3930"/>
      <c r="E31" s="529"/>
      <c r="F31" s="2853"/>
      <c r="G31" s="2853"/>
    </row>
    <row r="32" spans="1:7" ht="18.75" customHeight="1">
      <c r="A32" s="628">
        <f>MASTER!A29</f>
        <v>22</v>
      </c>
      <c r="B32" s="628">
        <f>MASTER!B29</f>
        <v>0</v>
      </c>
      <c r="C32" s="3930">
        <f>MASTER!C29</f>
        <v>0</v>
      </c>
      <c r="D32" s="3930"/>
      <c r="E32" s="529"/>
      <c r="F32" s="2853"/>
      <c r="G32" s="2853"/>
    </row>
    <row r="33" spans="1:7" ht="18.75" customHeight="1">
      <c r="A33" s="628">
        <f>MASTER!A30</f>
        <v>23</v>
      </c>
      <c r="B33" s="628">
        <f>MASTER!B30</f>
        <v>0</v>
      </c>
      <c r="C33" s="3930">
        <f>MASTER!C30</f>
        <v>0</v>
      </c>
      <c r="D33" s="3930"/>
      <c r="E33" s="529"/>
      <c r="F33" s="2853"/>
      <c r="G33" s="2853"/>
    </row>
    <row r="34" spans="1:7" ht="18.75" customHeight="1">
      <c r="A34" s="628">
        <f>MASTER!A31</f>
        <v>24</v>
      </c>
      <c r="B34" s="628">
        <f>MASTER!B31</f>
        <v>0</v>
      </c>
      <c r="C34" s="3930">
        <f>MASTER!C31</f>
        <v>0</v>
      </c>
      <c r="D34" s="3930"/>
      <c r="E34" s="529"/>
      <c r="F34" s="2853"/>
      <c r="G34" s="2853"/>
    </row>
    <row r="35" spans="1:7" ht="18.75" customHeight="1">
      <c r="A35" s="628">
        <f>MASTER!A32</f>
        <v>25</v>
      </c>
      <c r="B35" s="628">
        <f>MASTER!B32</f>
        <v>0</v>
      </c>
      <c r="C35" s="3930">
        <f>MASTER!C32</f>
        <v>0</v>
      </c>
      <c r="D35" s="3930"/>
      <c r="E35" s="529"/>
      <c r="F35" s="2853"/>
      <c r="G35" s="2853"/>
    </row>
    <row r="36" spans="1:7" ht="18.75" customHeight="1">
      <c r="A36" s="628">
        <f>MASTER!A33</f>
        <v>26</v>
      </c>
      <c r="B36" s="628">
        <f>MASTER!B33</f>
        <v>0</v>
      </c>
      <c r="C36" s="3930">
        <f>MASTER!C33</f>
        <v>0</v>
      </c>
      <c r="D36" s="3930"/>
      <c r="E36" s="529"/>
      <c r="F36" s="2853"/>
      <c r="G36" s="2853"/>
    </row>
    <row r="37" spans="1:7" ht="18.75" customHeight="1">
      <c r="A37" s="628">
        <f>MASTER!A34</f>
        <v>27</v>
      </c>
      <c r="B37" s="628">
        <f>MASTER!B34</f>
        <v>0</v>
      </c>
      <c r="C37" s="3930">
        <f>MASTER!C34</f>
        <v>0</v>
      </c>
      <c r="D37" s="3930"/>
      <c r="E37" s="529"/>
      <c r="F37" s="2853"/>
      <c r="G37" s="2853"/>
    </row>
    <row r="38" spans="1:7" ht="18.75" customHeight="1">
      <c r="A38" s="628">
        <f>MASTER!A35</f>
        <v>28</v>
      </c>
      <c r="B38" s="628">
        <f>MASTER!B35</f>
        <v>0</v>
      </c>
      <c r="C38" s="3930">
        <f>MASTER!C35</f>
        <v>0</v>
      </c>
      <c r="D38" s="3930"/>
      <c r="E38" s="529"/>
      <c r="F38" s="2853"/>
      <c r="G38" s="2853"/>
    </row>
    <row r="39" spans="1:7" ht="18.75" customHeight="1">
      <c r="A39" s="628">
        <f>MASTER!A36</f>
        <v>29</v>
      </c>
      <c r="B39" s="628">
        <f>MASTER!B36</f>
        <v>0</v>
      </c>
      <c r="C39" s="3930">
        <f>MASTER!C36</f>
        <v>0</v>
      </c>
      <c r="D39" s="3930"/>
      <c r="E39" s="529"/>
      <c r="F39" s="2853"/>
      <c r="G39" s="2853"/>
    </row>
    <row r="40" spans="1:7" ht="18.75" customHeight="1">
      <c r="A40" s="628">
        <f>MASTER!A37</f>
        <v>30</v>
      </c>
      <c r="B40" s="628">
        <f>MASTER!B37</f>
        <v>0</v>
      </c>
      <c r="C40" s="3930">
        <f>MASTER!C37</f>
        <v>0</v>
      </c>
      <c r="D40" s="3930"/>
      <c r="E40" s="529"/>
      <c r="F40" s="2853"/>
      <c r="G40" s="2853"/>
    </row>
    <row r="41" spans="1:7" ht="18.75" customHeight="1">
      <c r="A41" s="628">
        <f>MASTER!A38</f>
        <v>31</v>
      </c>
      <c r="B41" s="628">
        <f>MASTER!B38</f>
        <v>0</v>
      </c>
      <c r="C41" s="3930">
        <f>MASTER!C38</f>
        <v>0</v>
      </c>
      <c r="D41" s="3930"/>
      <c r="E41" s="529"/>
      <c r="F41" s="2853"/>
      <c r="G41" s="2853"/>
    </row>
    <row r="42" spans="1:7" ht="18.75" customHeight="1">
      <c r="A42" s="628">
        <f>MASTER!A39</f>
        <v>32</v>
      </c>
      <c r="B42" s="628">
        <f>MASTER!B39</f>
        <v>0</v>
      </c>
      <c r="C42" s="3930">
        <f>MASTER!C39</f>
        <v>0</v>
      </c>
      <c r="D42" s="3930"/>
      <c r="E42" s="529"/>
      <c r="F42" s="2853"/>
      <c r="G42" s="2853"/>
    </row>
    <row r="43" spans="1:7" ht="18.75" customHeight="1">
      <c r="A43" s="628">
        <f>MASTER!A40</f>
        <v>33</v>
      </c>
      <c r="B43" s="628">
        <f>MASTER!B40</f>
        <v>0</v>
      </c>
      <c r="C43" s="3930">
        <f>MASTER!C40</f>
        <v>0</v>
      </c>
      <c r="D43" s="3930"/>
      <c r="E43" s="529"/>
      <c r="F43" s="2853"/>
      <c r="G43" s="2853"/>
    </row>
    <row r="44" spans="1:7" ht="18.75" customHeight="1">
      <c r="A44" s="628">
        <f>MASTER!A41</f>
        <v>34</v>
      </c>
      <c r="B44" s="628">
        <f>MASTER!B41</f>
        <v>0</v>
      </c>
      <c r="C44" s="3930">
        <f>MASTER!C41</f>
        <v>0</v>
      </c>
      <c r="D44" s="3930"/>
      <c r="E44" s="529"/>
      <c r="F44" s="2853"/>
      <c r="G44" s="2853"/>
    </row>
    <row r="45" spans="1:7" ht="18.75" customHeight="1">
      <c r="A45" s="628">
        <f>MASTER!A42</f>
        <v>35</v>
      </c>
      <c r="B45" s="628">
        <f>MASTER!B42</f>
        <v>0</v>
      </c>
      <c r="C45" s="3930">
        <f>MASTER!C42</f>
        <v>0</v>
      </c>
      <c r="D45" s="3930"/>
      <c r="E45" s="529"/>
      <c r="F45" s="2853"/>
      <c r="G45" s="2853"/>
    </row>
  </sheetData>
  <sheetProtection password="A581" sheet="1" objects="1" scenarios="1" formatCells="0" formatColumns="0" formatRows="0" insertColumns="0" insertRows="0" insertHyperlinks="0" deleteColumns="0" deleteRows="0" selectLockedCells="1" sort="0" autoFilter="0" pivotTables="0"/>
  <mergeCells count="77">
    <mergeCell ref="C11:D11"/>
    <mergeCell ref="F11:G11"/>
    <mergeCell ref="C12:D12"/>
    <mergeCell ref="F12:G12"/>
    <mergeCell ref="C10:D10"/>
    <mergeCell ref="F10:G10"/>
    <mergeCell ref="F15:G15"/>
    <mergeCell ref="C16:D16"/>
    <mergeCell ref="F16:G16"/>
    <mergeCell ref="C13:D13"/>
    <mergeCell ref="F13:G13"/>
    <mergeCell ref="C14:D14"/>
    <mergeCell ref="F14:G14"/>
    <mergeCell ref="C21:D21"/>
    <mergeCell ref="F21:G21"/>
    <mergeCell ref="A1:G1"/>
    <mergeCell ref="A2:G2"/>
    <mergeCell ref="D7:F7"/>
    <mergeCell ref="D8:F8"/>
    <mergeCell ref="D9:F9"/>
    <mergeCell ref="C19:D19"/>
    <mergeCell ref="F19:G19"/>
    <mergeCell ref="C20:D20"/>
    <mergeCell ref="F20:G20"/>
    <mergeCell ref="C17:D17"/>
    <mergeCell ref="F17:G17"/>
    <mergeCell ref="C18:D18"/>
    <mergeCell ref="F18:G18"/>
    <mergeCell ref="C15:D15"/>
    <mergeCell ref="C22:D22"/>
    <mergeCell ref="F22:G22"/>
    <mergeCell ref="C23:D23"/>
    <mergeCell ref="F23:G23"/>
    <mergeCell ref="C24:D24"/>
    <mergeCell ref="F24:G24"/>
    <mergeCell ref="C25:D25"/>
    <mergeCell ref="F25:G25"/>
    <mergeCell ref="C26:D26"/>
    <mergeCell ref="F26:G26"/>
    <mergeCell ref="C27:D27"/>
    <mergeCell ref="F27:G27"/>
    <mergeCell ref="C28:D28"/>
    <mergeCell ref="F28:G28"/>
    <mergeCell ref="C29:D29"/>
    <mergeCell ref="F29:G29"/>
    <mergeCell ref="C30:D30"/>
    <mergeCell ref="F30:G30"/>
    <mergeCell ref="C31:D31"/>
    <mergeCell ref="F31:G31"/>
    <mergeCell ref="C32:D32"/>
    <mergeCell ref="F32:G32"/>
    <mergeCell ref="C33:D33"/>
    <mergeCell ref="F33:G33"/>
    <mergeCell ref="C34:D34"/>
    <mergeCell ref="F34:G34"/>
    <mergeCell ref="C35:D35"/>
    <mergeCell ref="F35:G35"/>
    <mergeCell ref="C36:D36"/>
    <mergeCell ref="F36:G36"/>
    <mergeCell ref="C37:D37"/>
    <mergeCell ref="F37:G37"/>
    <mergeCell ref="C38:D38"/>
    <mergeCell ref="F38:G38"/>
    <mergeCell ref="C39:D39"/>
    <mergeCell ref="F39:G39"/>
    <mergeCell ref="C40:D40"/>
    <mergeCell ref="F40:G40"/>
    <mergeCell ref="C41:D41"/>
    <mergeCell ref="F41:G41"/>
    <mergeCell ref="C42:D42"/>
    <mergeCell ref="F42:G42"/>
    <mergeCell ref="C43:D43"/>
    <mergeCell ref="F43:G43"/>
    <mergeCell ref="C44:D44"/>
    <mergeCell ref="F44:G44"/>
    <mergeCell ref="C45:D45"/>
    <mergeCell ref="F45:G45"/>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72.xml><?xml version="1.0" encoding="utf-8"?>
<worksheet xmlns="http://schemas.openxmlformats.org/spreadsheetml/2006/main" xmlns:r="http://schemas.openxmlformats.org/officeDocument/2006/relationships">
  <sheetPr codeName="Sheet27">
    <tabColor rgb="FFC00000"/>
  </sheetPr>
  <dimension ref="A2:F28"/>
  <sheetViews>
    <sheetView workbookViewId="0">
      <selection activeCell="P24" sqref="P24"/>
    </sheetView>
  </sheetViews>
  <sheetFormatPr defaultRowHeight="12.75"/>
  <cols>
    <col min="1" max="1" width="7" customWidth="1"/>
    <col min="2" max="2" width="24" customWidth="1"/>
    <col min="3" max="3" width="14.42578125" customWidth="1"/>
    <col min="5" max="5" width="22.7109375" customWidth="1"/>
    <col min="6" max="6" width="15" customWidth="1"/>
  </cols>
  <sheetData>
    <row r="2" spans="1:6" ht="18.75">
      <c r="A2" s="3934" t="s">
        <v>30</v>
      </c>
      <c r="B2" s="3934"/>
      <c r="C2" s="3934"/>
      <c r="D2" s="3934"/>
      <c r="E2" s="3934"/>
      <c r="F2" s="3934"/>
    </row>
    <row r="3" spans="1:6" ht="18.75">
      <c r="A3" s="3934" t="str">
        <f>MASTER!C1</f>
        <v>ftyk f'k{kk vf/kdkjh</v>
      </c>
      <c r="B3" s="3934"/>
      <c r="C3" s="3934"/>
      <c r="D3" s="3934"/>
      <c r="E3" s="3934"/>
      <c r="F3" s="3934"/>
    </row>
    <row r="4" spans="1:6" ht="27.75">
      <c r="A4" s="3935" t="s">
        <v>579</v>
      </c>
      <c r="B4" s="3935"/>
      <c r="C4" s="3935"/>
      <c r="D4" s="3935"/>
      <c r="E4" s="3935"/>
      <c r="F4" s="3935"/>
    </row>
    <row r="5" spans="1:6" ht="37.5">
      <c r="A5" s="466" t="s">
        <v>441</v>
      </c>
      <c r="B5" s="467" t="s">
        <v>580</v>
      </c>
      <c r="C5" s="470" t="s">
        <v>581</v>
      </c>
      <c r="D5" s="466" t="s">
        <v>441</v>
      </c>
      <c r="E5" s="467" t="s">
        <v>580</v>
      </c>
      <c r="F5" s="470" t="s">
        <v>581</v>
      </c>
    </row>
    <row r="6" spans="1:6" ht="27" customHeight="1">
      <c r="A6" s="766">
        <v>1</v>
      </c>
      <c r="B6" s="767" t="s">
        <v>582</v>
      </c>
      <c r="C6" s="766">
        <v>1</v>
      </c>
      <c r="D6" s="766">
        <v>24</v>
      </c>
      <c r="E6" s="768" t="s">
        <v>589</v>
      </c>
      <c r="F6" s="766">
        <v>24</v>
      </c>
    </row>
    <row r="7" spans="1:6" ht="27" customHeight="1">
      <c r="A7" s="766">
        <v>2</v>
      </c>
      <c r="B7" s="768" t="s">
        <v>584</v>
      </c>
      <c r="C7" s="766">
        <v>2</v>
      </c>
      <c r="D7" s="766">
        <v>25</v>
      </c>
      <c r="E7" s="768" t="s">
        <v>591</v>
      </c>
      <c r="F7" s="766">
        <v>25</v>
      </c>
    </row>
    <row r="8" spans="1:6" ht="27" customHeight="1">
      <c r="A8" s="766">
        <v>3</v>
      </c>
      <c r="B8" s="768" t="s">
        <v>586</v>
      </c>
      <c r="C8" s="766">
        <v>3</v>
      </c>
      <c r="D8" s="766">
        <v>26</v>
      </c>
      <c r="E8" s="768" t="s">
        <v>593</v>
      </c>
      <c r="F8" s="766">
        <v>26</v>
      </c>
    </row>
    <row r="9" spans="1:6" ht="27" customHeight="1">
      <c r="A9" s="766">
        <v>4</v>
      </c>
      <c r="B9" s="768" t="s">
        <v>588</v>
      </c>
      <c r="C9" s="766">
        <v>4</v>
      </c>
      <c r="D9" s="766">
        <v>27</v>
      </c>
      <c r="E9" s="768" t="s">
        <v>595</v>
      </c>
      <c r="F9" s="766">
        <v>27</v>
      </c>
    </row>
    <row r="10" spans="1:6" ht="27" customHeight="1">
      <c r="A10" s="766">
        <v>5</v>
      </c>
      <c r="B10" s="768" t="s">
        <v>590</v>
      </c>
      <c r="C10" s="766">
        <v>5</v>
      </c>
      <c r="D10" s="766">
        <v>28</v>
      </c>
      <c r="E10" s="767" t="s">
        <v>597</v>
      </c>
      <c r="F10" s="766">
        <v>28</v>
      </c>
    </row>
    <row r="11" spans="1:6" ht="27" customHeight="1">
      <c r="A11" s="766">
        <v>6</v>
      </c>
      <c r="B11" s="768" t="s">
        <v>592</v>
      </c>
      <c r="C11" s="766">
        <v>6</v>
      </c>
      <c r="D11" s="766">
        <v>29</v>
      </c>
      <c r="E11" s="767" t="s">
        <v>599</v>
      </c>
      <c r="F11" s="766">
        <v>29</v>
      </c>
    </row>
    <row r="12" spans="1:6" ht="27" customHeight="1">
      <c r="A12" s="766">
        <v>7</v>
      </c>
      <c r="B12" s="768" t="s">
        <v>594</v>
      </c>
      <c r="C12" s="766">
        <v>7</v>
      </c>
      <c r="D12" s="766">
        <v>30</v>
      </c>
      <c r="E12" s="767" t="s">
        <v>601</v>
      </c>
      <c r="F12" s="766">
        <v>30</v>
      </c>
    </row>
    <row r="13" spans="1:6" ht="27" customHeight="1">
      <c r="A13" s="766">
        <v>8</v>
      </c>
      <c r="B13" s="767" t="s">
        <v>596</v>
      </c>
      <c r="C13" s="766">
        <v>8</v>
      </c>
      <c r="D13" s="766">
        <v>31</v>
      </c>
      <c r="E13" s="767" t="s">
        <v>603</v>
      </c>
      <c r="F13" s="766">
        <v>31</v>
      </c>
    </row>
    <row r="14" spans="1:6" ht="27" customHeight="1">
      <c r="A14" s="766">
        <v>9</v>
      </c>
      <c r="B14" s="767" t="s">
        <v>598</v>
      </c>
      <c r="C14" s="766">
        <v>9</v>
      </c>
      <c r="D14" s="766">
        <v>32</v>
      </c>
      <c r="E14" s="767" t="s">
        <v>605</v>
      </c>
      <c r="F14" s="766">
        <v>32</v>
      </c>
    </row>
    <row r="15" spans="1:6" ht="27" customHeight="1">
      <c r="A15" s="766">
        <v>10</v>
      </c>
      <c r="B15" s="767" t="s">
        <v>600</v>
      </c>
      <c r="C15" s="766">
        <v>10</v>
      </c>
      <c r="D15" s="766">
        <v>33</v>
      </c>
      <c r="E15" s="767" t="s">
        <v>607</v>
      </c>
      <c r="F15" s="766">
        <v>33</v>
      </c>
    </row>
    <row r="16" spans="1:6" ht="27" customHeight="1">
      <c r="A16" s="766">
        <v>11</v>
      </c>
      <c r="B16" s="767" t="s">
        <v>602</v>
      </c>
      <c r="C16" s="766">
        <v>11</v>
      </c>
      <c r="D16" s="766">
        <v>34</v>
      </c>
      <c r="E16" s="767" t="s">
        <v>609</v>
      </c>
      <c r="F16" s="766">
        <v>34</v>
      </c>
    </row>
    <row r="17" spans="1:6" ht="27" customHeight="1">
      <c r="A17" s="766">
        <v>12</v>
      </c>
      <c r="B17" s="767" t="s">
        <v>604</v>
      </c>
      <c r="C17" s="766">
        <v>12</v>
      </c>
      <c r="D17" s="766">
        <v>35</v>
      </c>
      <c r="E17" s="767" t="s">
        <v>611</v>
      </c>
      <c r="F17" s="766">
        <v>35</v>
      </c>
    </row>
    <row r="18" spans="1:6" ht="27" customHeight="1">
      <c r="A18" s="766">
        <v>13</v>
      </c>
      <c r="B18" s="767" t="s">
        <v>606</v>
      </c>
      <c r="C18" s="766">
        <v>13</v>
      </c>
      <c r="D18" s="766">
        <v>36</v>
      </c>
      <c r="E18" s="767" t="s">
        <v>613</v>
      </c>
      <c r="F18" s="766">
        <v>36</v>
      </c>
    </row>
    <row r="19" spans="1:6" ht="27" customHeight="1">
      <c r="A19" s="766">
        <v>14</v>
      </c>
      <c r="B19" s="767" t="s">
        <v>608</v>
      </c>
      <c r="C19" s="766">
        <v>14</v>
      </c>
      <c r="D19" s="766">
        <v>37</v>
      </c>
      <c r="E19" s="767" t="s">
        <v>615</v>
      </c>
      <c r="F19" s="766">
        <v>37</v>
      </c>
    </row>
    <row r="20" spans="1:6" ht="27" customHeight="1">
      <c r="A20" s="766">
        <v>15</v>
      </c>
      <c r="B20" s="767" t="s">
        <v>610</v>
      </c>
      <c r="C20" s="766">
        <v>15</v>
      </c>
      <c r="D20" s="766">
        <v>38</v>
      </c>
      <c r="E20" s="767" t="s">
        <v>617</v>
      </c>
      <c r="F20" s="766">
        <v>38</v>
      </c>
    </row>
    <row r="21" spans="1:6" ht="27" customHeight="1">
      <c r="A21" s="766">
        <v>16</v>
      </c>
      <c r="B21" s="767" t="s">
        <v>612</v>
      </c>
      <c r="C21" s="766">
        <v>16</v>
      </c>
      <c r="D21" s="766">
        <v>39</v>
      </c>
      <c r="E21" s="767" t="s">
        <v>1608</v>
      </c>
      <c r="F21" s="766">
        <v>39</v>
      </c>
    </row>
    <row r="22" spans="1:6" ht="27" customHeight="1">
      <c r="A22" s="766">
        <v>17</v>
      </c>
      <c r="B22" s="767" t="s">
        <v>614</v>
      </c>
      <c r="C22" s="766">
        <v>17</v>
      </c>
      <c r="D22" s="766">
        <v>40</v>
      </c>
      <c r="E22" s="767" t="s">
        <v>1609</v>
      </c>
      <c r="F22" s="766">
        <v>40</v>
      </c>
    </row>
    <row r="23" spans="1:6" ht="27" customHeight="1">
      <c r="A23" s="766">
        <v>18</v>
      </c>
      <c r="B23" s="767" t="s">
        <v>616</v>
      </c>
      <c r="C23" s="766">
        <v>18</v>
      </c>
      <c r="D23" s="766">
        <v>41</v>
      </c>
      <c r="E23" s="767" t="s">
        <v>1647</v>
      </c>
      <c r="F23" s="766">
        <v>41</v>
      </c>
    </row>
    <row r="24" spans="1:6" ht="27" customHeight="1">
      <c r="A24" s="766">
        <v>19</v>
      </c>
      <c r="B24" s="767" t="s">
        <v>618</v>
      </c>
      <c r="C24" s="766">
        <v>19</v>
      </c>
      <c r="D24" s="766">
        <v>42</v>
      </c>
      <c r="E24" s="767" t="s">
        <v>1648</v>
      </c>
      <c r="F24" s="766">
        <v>42</v>
      </c>
    </row>
    <row r="25" spans="1:6" ht="27" customHeight="1">
      <c r="A25" s="766">
        <v>20</v>
      </c>
      <c r="B25" s="767" t="s">
        <v>619</v>
      </c>
      <c r="C25" s="766">
        <v>20</v>
      </c>
      <c r="D25" s="766">
        <v>43</v>
      </c>
      <c r="E25" s="767" t="s">
        <v>1649</v>
      </c>
      <c r="F25" s="766">
        <v>43</v>
      </c>
    </row>
    <row r="26" spans="1:6" ht="23.25">
      <c r="A26" s="766">
        <v>21</v>
      </c>
      <c r="B26" s="767" t="s">
        <v>583</v>
      </c>
      <c r="C26" s="766">
        <v>21</v>
      </c>
      <c r="D26" s="766">
        <v>44</v>
      </c>
      <c r="E26" s="767" t="s">
        <v>1647</v>
      </c>
      <c r="F26" s="766">
        <v>44</v>
      </c>
    </row>
    <row r="27" spans="1:6" ht="23.25">
      <c r="A27" s="766">
        <v>22</v>
      </c>
      <c r="B27" s="768" t="s">
        <v>585</v>
      </c>
      <c r="C27" s="766">
        <v>22</v>
      </c>
      <c r="D27" s="766">
        <v>45</v>
      </c>
      <c r="E27" s="767" t="s">
        <v>1648</v>
      </c>
      <c r="F27" s="766">
        <v>45</v>
      </c>
    </row>
    <row r="28" spans="1:6" ht="23.25">
      <c r="A28" s="766">
        <v>23</v>
      </c>
      <c r="B28" s="768" t="s">
        <v>587</v>
      </c>
      <c r="C28" s="766">
        <v>23</v>
      </c>
      <c r="D28" s="766">
        <v>46</v>
      </c>
      <c r="E28" s="767" t="s">
        <v>1649</v>
      </c>
      <c r="F28" s="766">
        <v>46</v>
      </c>
    </row>
  </sheetData>
  <sheetProtection password="A581" sheet="1" objects="1" scenarios="1" selectLockedCells="1"/>
  <mergeCells count="3">
    <mergeCell ref="A2:F2"/>
    <mergeCell ref="A3:F3"/>
    <mergeCell ref="A4:F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73.xml><?xml version="1.0" encoding="utf-8"?>
<worksheet xmlns="http://schemas.openxmlformats.org/spreadsheetml/2006/main" xmlns:r="http://schemas.openxmlformats.org/officeDocument/2006/relationships">
  <sheetPr codeName="Sheet28">
    <tabColor rgb="FFC00000"/>
  </sheetPr>
  <dimension ref="A1:C95"/>
  <sheetViews>
    <sheetView workbookViewId="0">
      <selection activeCell="B9" sqref="B9"/>
    </sheetView>
  </sheetViews>
  <sheetFormatPr defaultRowHeight="12.75"/>
  <cols>
    <col min="1" max="1" width="8" customWidth="1"/>
    <col min="2" max="2" width="69.140625" customWidth="1"/>
    <col min="3" max="3" width="23.5703125" customWidth="1"/>
  </cols>
  <sheetData>
    <row r="1" spans="1:3" s="139" customFormat="1"/>
    <row r="2" spans="1:3" ht="20.25">
      <c r="A2" s="3286" t="str">
        <f>MASTER!C1</f>
        <v>ftyk f'k{kk vf/kdkjh</v>
      </c>
      <c r="B2" s="3286"/>
      <c r="C2" s="3286"/>
    </row>
    <row r="3" spans="1:3" ht="27.75">
      <c r="A3" s="3936" t="s">
        <v>1959</v>
      </c>
      <c r="B3" s="3936"/>
      <c r="C3" s="769" t="s">
        <v>1960</v>
      </c>
    </row>
    <row r="4" spans="1:3" ht="30.75">
      <c r="A4" s="466" t="s">
        <v>441</v>
      </c>
      <c r="B4" s="467" t="s">
        <v>620</v>
      </c>
      <c r="C4" s="466" t="s">
        <v>621</v>
      </c>
    </row>
    <row r="5" spans="1:3" ht="23.25">
      <c r="A5" s="770">
        <v>1</v>
      </c>
      <c r="B5" s="771" t="s">
        <v>622</v>
      </c>
      <c r="C5" s="770">
        <v>201</v>
      </c>
    </row>
    <row r="6" spans="1:3" ht="29.25" customHeight="1">
      <c r="A6" s="770">
        <v>2</v>
      </c>
      <c r="B6" s="772" t="s">
        <v>623</v>
      </c>
      <c r="C6" s="770">
        <v>202</v>
      </c>
    </row>
    <row r="7" spans="1:3" ht="28.5" customHeight="1">
      <c r="A7" s="770">
        <v>3</v>
      </c>
      <c r="B7" s="772" t="s">
        <v>624</v>
      </c>
      <c r="C7" s="770">
        <v>203</v>
      </c>
    </row>
    <row r="8" spans="1:3" ht="23.25">
      <c r="A8" s="770">
        <v>4</v>
      </c>
      <c r="B8" s="771" t="s">
        <v>625</v>
      </c>
      <c r="C8" s="770">
        <v>204</v>
      </c>
    </row>
    <row r="9" spans="1:3" ht="23.25">
      <c r="A9" s="770">
        <v>5</v>
      </c>
      <c r="B9" s="771" t="s">
        <v>626</v>
      </c>
      <c r="C9" s="770">
        <v>205</v>
      </c>
    </row>
    <row r="10" spans="1:3" ht="23.25">
      <c r="A10" s="770">
        <v>6</v>
      </c>
      <c r="B10" s="771" t="s">
        <v>627</v>
      </c>
      <c r="C10" s="770">
        <v>206</v>
      </c>
    </row>
    <row r="11" spans="1:3" ht="26.25" customHeight="1">
      <c r="A11" s="770">
        <v>7</v>
      </c>
      <c r="B11" s="772" t="s">
        <v>628</v>
      </c>
      <c r="C11" s="770">
        <v>207</v>
      </c>
    </row>
    <row r="12" spans="1:3" ht="30" customHeight="1">
      <c r="A12" s="770">
        <v>8</v>
      </c>
      <c r="B12" s="772" t="s">
        <v>629</v>
      </c>
      <c r="C12" s="770">
        <v>208</v>
      </c>
    </row>
    <row r="13" spans="1:3" ht="21.75" customHeight="1">
      <c r="A13" s="770">
        <v>9</v>
      </c>
      <c r="B13" s="773" t="s">
        <v>630</v>
      </c>
      <c r="C13" s="770">
        <v>209</v>
      </c>
    </row>
    <row r="14" spans="1:3" ht="23.25">
      <c r="A14" s="770">
        <v>10</v>
      </c>
      <c r="B14" s="774" t="s">
        <v>631</v>
      </c>
      <c r="C14" s="770">
        <v>210</v>
      </c>
    </row>
    <row r="15" spans="1:3" s="139" customFormat="1" ht="23.25">
      <c r="A15" s="770"/>
      <c r="B15" s="774"/>
      <c r="C15" s="770"/>
    </row>
    <row r="16" spans="1:3" s="139" customFormat="1" ht="23.25">
      <c r="A16" s="770"/>
      <c r="B16" s="774"/>
      <c r="C16" s="770"/>
    </row>
    <row r="17" spans="1:3" s="139" customFormat="1" ht="23.25">
      <c r="A17" s="770"/>
      <c r="B17" s="774"/>
      <c r="C17" s="770"/>
    </row>
    <row r="18" spans="1:3" ht="27.75">
      <c r="A18" s="3937"/>
      <c r="B18" s="3937"/>
      <c r="C18" s="3937"/>
    </row>
    <row r="19" spans="1:3" ht="23.25">
      <c r="A19" s="3938" t="s">
        <v>1961</v>
      </c>
      <c r="B19" s="3938"/>
      <c r="C19" s="775" t="s">
        <v>1960</v>
      </c>
    </row>
    <row r="20" spans="1:3" ht="23.25">
      <c r="A20" s="468"/>
      <c r="B20" s="469"/>
      <c r="C20" s="468"/>
    </row>
    <row r="21" spans="1:3" ht="23.25">
      <c r="A21" s="770">
        <v>1</v>
      </c>
      <c r="B21" s="771" t="s">
        <v>632</v>
      </c>
      <c r="C21" s="770">
        <v>301</v>
      </c>
    </row>
    <row r="22" spans="1:3" ht="23.25">
      <c r="A22" s="770">
        <v>2</v>
      </c>
      <c r="B22" s="771" t="s">
        <v>633</v>
      </c>
      <c r="C22" s="770">
        <v>302</v>
      </c>
    </row>
    <row r="23" spans="1:3" ht="23.25">
      <c r="A23" s="770">
        <v>3</v>
      </c>
      <c r="B23" s="771" t="s">
        <v>634</v>
      </c>
      <c r="C23" s="770">
        <v>303</v>
      </c>
    </row>
    <row r="24" spans="1:3" ht="23.25">
      <c r="A24" s="770">
        <v>4</v>
      </c>
      <c r="B24" s="771" t="s">
        <v>635</v>
      </c>
      <c r="C24" s="770">
        <v>304</v>
      </c>
    </row>
    <row r="25" spans="1:3" ht="23.25">
      <c r="A25" s="770"/>
      <c r="B25" s="771"/>
      <c r="C25" s="770"/>
    </row>
    <row r="26" spans="1:3" ht="23.25">
      <c r="A26" s="770"/>
      <c r="B26" s="771"/>
      <c r="C26" s="770"/>
    </row>
    <row r="27" spans="1:3" s="139" customFormat="1" ht="23.25">
      <c r="A27" s="468"/>
      <c r="B27" s="469"/>
      <c r="C27" s="468"/>
    </row>
    <row r="28" spans="1:3" s="139" customFormat="1" ht="23.25">
      <c r="A28" s="468"/>
      <c r="B28" s="469"/>
      <c r="C28" s="468"/>
    </row>
    <row r="29" spans="1:3" s="139" customFormat="1" ht="23.25">
      <c r="A29" s="468"/>
      <c r="B29" s="469"/>
      <c r="C29" s="468"/>
    </row>
    <row r="30" spans="1:3" ht="27.75" customHeight="1">
      <c r="A30" s="19"/>
      <c r="B30" s="19"/>
      <c r="C30" s="19"/>
    </row>
    <row r="31" spans="1:3" s="139" customFormat="1" ht="27.75" customHeight="1">
      <c r="A31" s="19"/>
      <c r="B31" s="19"/>
      <c r="C31" s="19"/>
    </row>
    <row r="32" spans="1:3" s="139" customFormat="1" ht="27.75" customHeight="1">
      <c r="A32" s="19"/>
      <c r="B32" s="19"/>
      <c r="C32" s="19"/>
    </row>
    <row r="33" spans="1:3" s="139" customFormat="1" ht="27.75" customHeight="1">
      <c r="A33" s="19"/>
      <c r="B33" s="19"/>
      <c r="C33" s="19"/>
    </row>
    <row r="34" spans="1:3" ht="27.75">
      <c r="A34" s="3936" t="s">
        <v>1962</v>
      </c>
      <c r="B34" s="3936"/>
      <c r="C34" s="769" t="s">
        <v>1960</v>
      </c>
    </row>
    <row r="35" spans="1:3" ht="30.75">
      <c r="A35" s="466" t="s">
        <v>441</v>
      </c>
      <c r="B35" s="467" t="s">
        <v>620</v>
      </c>
      <c r="C35" s="466" t="s">
        <v>621</v>
      </c>
    </row>
    <row r="36" spans="1:3" ht="23.25">
      <c r="A36" s="770">
        <v>1</v>
      </c>
      <c r="B36" s="771" t="s">
        <v>636</v>
      </c>
      <c r="C36" s="770">
        <v>101</v>
      </c>
    </row>
    <row r="37" spans="1:3" ht="23.25">
      <c r="A37" s="770">
        <v>2</v>
      </c>
      <c r="B37" s="772" t="s">
        <v>637</v>
      </c>
      <c r="C37" s="770">
        <v>102</v>
      </c>
    </row>
    <row r="38" spans="1:3" ht="69.75">
      <c r="A38" s="770">
        <v>3</v>
      </c>
      <c r="B38" s="772" t="s">
        <v>638</v>
      </c>
      <c r="C38" s="770">
        <v>103</v>
      </c>
    </row>
    <row r="39" spans="1:3" ht="46.5">
      <c r="A39" s="770">
        <v>4</v>
      </c>
      <c r="B39" s="772" t="s">
        <v>639</v>
      </c>
      <c r="C39" s="770">
        <v>104</v>
      </c>
    </row>
    <row r="40" spans="1:3" ht="23.25">
      <c r="A40" s="770">
        <v>5</v>
      </c>
      <c r="B40" s="772" t="s">
        <v>640</v>
      </c>
      <c r="C40" s="770">
        <v>105</v>
      </c>
    </row>
    <row r="41" spans="1:3" ht="46.5">
      <c r="A41" s="770">
        <v>6</v>
      </c>
      <c r="B41" s="772" t="s">
        <v>641</v>
      </c>
      <c r="C41" s="770">
        <v>106</v>
      </c>
    </row>
    <row r="42" spans="1:3" ht="23.25">
      <c r="A42" s="770">
        <v>7</v>
      </c>
      <c r="B42" s="771" t="s">
        <v>642</v>
      </c>
      <c r="C42" s="770">
        <v>107</v>
      </c>
    </row>
    <row r="43" spans="1:3" ht="23.25">
      <c r="A43" s="770">
        <v>8</v>
      </c>
      <c r="B43" s="771" t="s">
        <v>643</v>
      </c>
      <c r="C43" s="770">
        <v>108</v>
      </c>
    </row>
    <row r="44" spans="1:3" ht="23.25">
      <c r="A44" s="770">
        <v>9</v>
      </c>
      <c r="B44" s="771" t="s">
        <v>644</v>
      </c>
      <c r="C44" s="770">
        <v>109</v>
      </c>
    </row>
    <row r="45" spans="1:3" ht="23.25">
      <c r="A45" s="770">
        <v>10</v>
      </c>
      <c r="B45" s="771" t="s">
        <v>645</v>
      </c>
      <c r="C45" s="770">
        <v>110</v>
      </c>
    </row>
    <row r="46" spans="1:3" ht="23.25">
      <c r="A46" s="770">
        <v>11</v>
      </c>
      <c r="B46" s="771" t="s">
        <v>646</v>
      </c>
      <c r="C46" s="770">
        <v>111</v>
      </c>
    </row>
    <row r="47" spans="1:3" ht="23.25">
      <c r="A47" s="770">
        <v>12</v>
      </c>
      <c r="B47" s="771" t="s">
        <v>647</v>
      </c>
      <c r="C47" s="770">
        <v>112</v>
      </c>
    </row>
    <row r="48" spans="1:3" ht="23.25">
      <c r="A48" s="770">
        <v>13</v>
      </c>
      <c r="B48" s="771" t="s">
        <v>648</v>
      </c>
      <c r="C48" s="770">
        <v>113</v>
      </c>
    </row>
    <row r="49" spans="1:3" ht="23.25">
      <c r="A49" s="770">
        <v>14</v>
      </c>
      <c r="B49" s="771" t="s">
        <v>649</v>
      </c>
      <c r="C49" s="770">
        <v>114</v>
      </c>
    </row>
    <row r="50" spans="1:3" s="139" customFormat="1" ht="23.25">
      <c r="A50" s="770"/>
      <c r="B50" s="771"/>
      <c r="C50" s="770"/>
    </row>
    <row r="51" spans="1:3" s="139" customFormat="1" ht="23.25">
      <c r="A51" s="770"/>
      <c r="B51" s="771"/>
      <c r="C51" s="770"/>
    </row>
    <row r="52" spans="1:3" s="139" customFormat="1" ht="23.25">
      <c r="A52" s="770"/>
      <c r="B52" s="771"/>
      <c r="C52" s="770"/>
    </row>
    <row r="53" spans="1:3" s="139" customFormat="1" ht="23.25">
      <c r="A53" s="770"/>
      <c r="B53" s="771"/>
      <c r="C53" s="770"/>
    </row>
    <row r="54" spans="1:3" s="139" customFormat="1" ht="23.25">
      <c r="A54" s="468"/>
      <c r="B54" s="469"/>
      <c r="C54" s="468"/>
    </row>
    <row r="55" spans="1:3" s="139" customFormat="1" ht="23.25">
      <c r="A55" s="468"/>
      <c r="B55" s="469"/>
      <c r="C55" s="468"/>
    </row>
    <row r="56" spans="1:3" s="139" customFormat="1" ht="23.25">
      <c r="A56" s="468"/>
      <c r="B56" s="469"/>
      <c r="C56" s="468"/>
    </row>
    <row r="57" spans="1:3" ht="23.25">
      <c r="A57" s="468"/>
      <c r="B57" s="469"/>
      <c r="C57" s="468"/>
    </row>
    <row r="58" spans="1:3" s="139" customFormat="1" ht="23.25">
      <c r="A58" s="468"/>
      <c r="B58" s="469"/>
      <c r="C58" s="468"/>
    </row>
    <row r="59" spans="1:3" s="139" customFormat="1" ht="23.25">
      <c r="A59" s="468"/>
      <c r="B59" s="469"/>
      <c r="C59" s="468"/>
    </row>
    <row r="60" spans="1:3" s="139" customFormat="1" ht="23.25">
      <c r="A60" s="913"/>
      <c r="B60" s="469"/>
      <c r="C60" s="913"/>
    </row>
    <row r="61" spans="1:3" s="139" customFormat="1" ht="23.25">
      <c r="A61" s="913"/>
      <c r="B61" s="469"/>
      <c r="C61" s="913"/>
    </row>
    <row r="62" spans="1:3" s="139" customFormat="1" ht="23.25">
      <c r="A62" s="913"/>
      <c r="B62" s="469"/>
      <c r="C62" s="913"/>
    </row>
    <row r="63" spans="1:3" s="139" customFormat="1" ht="23.25">
      <c r="A63" s="913"/>
      <c r="B63" s="469"/>
      <c r="C63" s="913"/>
    </row>
    <row r="64" spans="1:3" s="139" customFormat="1" ht="23.25">
      <c r="A64" s="468"/>
      <c r="B64" s="469"/>
      <c r="C64" s="468"/>
    </row>
    <row r="65" spans="1:3" ht="27.75">
      <c r="A65" s="3936" t="s">
        <v>1963</v>
      </c>
      <c r="B65" s="3936"/>
      <c r="C65" s="769" t="s">
        <v>1960</v>
      </c>
    </row>
    <row r="66" spans="1:3" ht="30.75">
      <c r="A66" s="466" t="s">
        <v>441</v>
      </c>
      <c r="B66" s="467" t="s">
        <v>620</v>
      </c>
      <c r="C66" s="466" t="s">
        <v>621</v>
      </c>
    </row>
    <row r="67" spans="1:3" ht="23.25">
      <c r="A67" s="770">
        <v>1</v>
      </c>
      <c r="B67" s="771" t="s">
        <v>650</v>
      </c>
      <c r="C67" s="770">
        <v>1</v>
      </c>
    </row>
    <row r="68" spans="1:3" ht="23.25">
      <c r="A68" s="770">
        <v>2</v>
      </c>
      <c r="B68" s="771" t="s">
        <v>651</v>
      </c>
      <c r="C68" s="770">
        <v>2</v>
      </c>
    </row>
    <row r="69" spans="1:3" ht="23.25">
      <c r="A69" s="770">
        <v>3</v>
      </c>
      <c r="B69" s="771" t="s">
        <v>652</v>
      </c>
      <c r="C69" s="770">
        <v>3</v>
      </c>
    </row>
    <row r="70" spans="1:3" ht="23.25">
      <c r="A70" s="770">
        <v>4</v>
      </c>
      <c r="B70" s="771" t="s">
        <v>653</v>
      </c>
      <c r="C70" s="770">
        <v>4</v>
      </c>
    </row>
    <row r="71" spans="1:3" ht="23.25">
      <c r="A71" s="770">
        <v>5</v>
      </c>
      <c r="B71" s="771" t="s">
        <v>654</v>
      </c>
      <c r="C71" s="770">
        <v>5</v>
      </c>
    </row>
    <row r="72" spans="1:3" ht="23.25">
      <c r="A72" s="770">
        <v>6</v>
      </c>
      <c r="B72" s="771" t="s">
        <v>655</v>
      </c>
      <c r="C72" s="770">
        <v>6</v>
      </c>
    </row>
    <row r="73" spans="1:3" ht="23.25">
      <c r="A73" s="770">
        <v>7</v>
      </c>
      <c r="B73" s="771" t="s">
        <v>656</v>
      </c>
      <c r="C73" s="770">
        <v>7</v>
      </c>
    </row>
    <row r="74" spans="1:3" ht="46.5">
      <c r="A74" s="770">
        <v>8</v>
      </c>
      <c r="B74" s="772" t="s">
        <v>657</v>
      </c>
      <c r="C74" s="770">
        <v>8</v>
      </c>
    </row>
    <row r="75" spans="1:3" ht="23.25">
      <c r="A75" s="770">
        <v>9</v>
      </c>
      <c r="B75" s="771" t="s">
        <v>658</v>
      </c>
      <c r="C75" s="770">
        <v>9</v>
      </c>
    </row>
    <row r="76" spans="1:3" ht="23.25">
      <c r="A76" s="770">
        <v>10</v>
      </c>
      <c r="B76" s="771" t="s">
        <v>659</v>
      </c>
      <c r="C76" s="770">
        <v>10</v>
      </c>
    </row>
    <row r="77" spans="1:3" ht="23.25">
      <c r="A77" s="770">
        <v>11</v>
      </c>
      <c r="B77" s="771" t="s">
        <v>660</v>
      </c>
      <c r="C77" s="770">
        <v>11</v>
      </c>
    </row>
    <row r="78" spans="1:3" ht="23.25">
      <c r="A78" s="770">
        <v>12</v>
      </c>
      <c r="B78" s="771" t="s">
        <v>661</v>
      </c>
      <c r="C78" s="770">
        <v>12</v>
      </c>
    </row>
    <row r="79" spans="1:3" ht="23.25">
      <c r="A79" s="770">
        <v>13</v>
      </c>
      <c r="B79" s="771" t="s">
        <v>662</v>
      </c>
      <c r="C79" s="770">
        <v>13</v>
      </c>
    </row>
    <row r="80" spans="1:3" ht="23.25">
      <c r="A80" s="770">
        <v>14</v>
      </c>
      <c r="B80" s="771" t="s">
        <v>663</v>
      </c>
      <c r="C80" s="770">
        <v>14</v>
      </c>
    </row>
    <row r="81" spans="1:3" ht="23.25">
      <c r="A81" s="770">
        <v>15</v>
      </c>
      <c r="B81" s="771" t="s">
        <v>664</v>
      </c>
      <c r="C81" s="770">
        <v>15</v>
      </c>
    </row>
    <row r="82" spans="1:3" ht="23.25">
      <c r="A82" s="770">
        <v>16</v>
      </c>
      <c r="B82" s="771" t="s">
        <v>665</v>
      </c>
      <c r="C82" s="770">
        <v>16</v>
      </c>
    </row>
    <row r="83" spans="1:3" ht="23.25">
      <c r="A83" s="770">
        <v>17</v>
      </c>
      <c r="B83" s="771" t="s">
        <v>666</v>
      </c>
      <c r="C83" s="770">
        <v>17</v>
      </c>
    </row>
    <row r="84" spans="1:3" ht="23.25">
      <c r="A84" s="770">
        <v>18</v>
      </c>
      <c r="B84" s="771" t="s">
        <v>667</v>
      </c>
      <c r="C84" s="770">
        <v>18</v>
      </c>
    </row>
    <row r="85" spans="1:3" ht="23.25">
      <c r="A85" s="770">
        <v>19</v>
      </c>
      <c r="B85" s="771" t="s">
        <v>668</v>
      </c>
      <c r="C85" s="770">
        <v>19</v>
      </c>
    </row>
    <row r="86" spans="1:3" ht="23.25">
      <c r="A86" s="770">
        <v>20</v>
      </c>
      <c r="B86" s="771" t="s">
        <v>669</v>
      </c>
      <c r="C86" s="770">
        <v>20</v>
      </c>
    </row>
    <row r="87" spans="1:3" ht="23.25">
      <c r="A87" s="770">
        <v>21</v>
      </c>
      <c r="B87" s="771" t="s">
        <v>670</v>
      </c>
      <c r="C87" s="770">
        <v>21</v>
      </c>
    </row>
    <row r="88" spans="1:3" ht="23.25">
      <c r="A88" s="770">
        <v>22</v>
      </c>
      <c r="B88" s="771" t="s">
        <v>671</v>
      </c>
      <c r="C88" s="770">
        <v>22</v>
      </c>
    </row>
    <row r="89" spans="1:3" ht="23.25">
      <c r="A89" s="770"/>
      <c r="B89" s="771"/>
      <c r="C89" s="770"/>
    </row>
    <row r="90" spans="1:3" ht="23.25">
      <c r="A90" s="770"/>
      <c r="B90" s="771"/>
      <c r="C90" s="770"/>
    </row>
    <row r="91" spans="1:3" ht="23.25">
      <c r="A91" s="770"/>
      <c r="B91" s="771"/>
      <c r="C91" s="770"/>
    </row>
    <row r="92" spans="1:3" ht="23.25">
      <c r="A92" s="770"/>
      <c r="B92" s="771"/>
      <c r="C92" s="770"/>
    </row>
    <row r="93" spans="1:3" ht="23.25">
      <c r="A93" s="770"/>
      <c r="B93" s="771"/>
      <c r="C93" s="770"/>
    </row>
    <row r="94" spans="1:3">
      <c r="A94" s="19"/>
      <c r="B94" s="19"/>
      <c r="C94" s="19"/>
    </row>
    <row r="95" spans="1:3">
      <c r="A95" s="19"/>
      <c r="B95" s="19"/>
      <c r="C95" s="19"/>
    </row>
  </sheetData>
  <sheetProtection password="A581" sheet="1" objects="1" scenarios="1" formatCells="0" formatRows="0" insertRows="0" insertHyperlinks="0" deleteColumns="0" deleteRows="0" selectLockedCells="1"/>
  <mergeCells count="6">
    <mergeCell ref="A65:B65"/>
    <mergeCell ref="A2:C2"/>
    <mergeCell ref="A18:C18"/>
    <mergeCell ref="A3:B3"/>
    <mergeCell ref="A19:B19"/>
    <mergeCell ref="A34:B3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74.xml><?xml version="1.0" encoding="utf-8"?>
<worksheet xmlns="http://schemas.openxmlformats.org/spreadsheetml/2006/main" xmlns:r="http://schemas.openxmlformats.org/officeDocument/2006/relationships">
  <sheetPr codeName="Sheet38">
    <tabColor rgb="FFC00000"/>
  </sheetPr>
  <dimension ref="A1:C29"/>
  <sheetViews>
    <sheetView workbookViewId="0">
      <selection activeCell="C2" sqref="C2"/>
    </sheetView>
  </sheetViews>
  <sheetFormatPr defaultRowHeight="12.75"/>
  <cols>
    <col min="1" max="1" width="6.42578125" customWidth="1"/>
    <col min="2" max="2" width="24.140625" customWidth="1"/>
    <col min="3" max="3" width="62.140625" customWidth="1"/>
  </cols>
  <sheetData>
    <row r="1" spans="1:3" ht="15.75">
      <c r="A1" s="3939" t="str">
        <f>MASTER!C1</f>
        <v>ftyk f'k{kk vf/kdkjh</v>
      </c>
      <c r="B1" s="3939"/>
      <c r="C1" s="3939"/>
    </row>
    <row r="2" spans="1:3" ht="20.25">
      <c r="A2" s="3940" t="s">
        <v>1641</v>
      </c>
      <c r="B2" s="3940"/>
      <c r="C2" s="776" t="s">
        <v>4153</v>
      </c>
    </row>
    <row r="3" spans="1:3" ht="20.25">
      <c r="A3" s="779" t="s">
        <v>441</v>
      </c>
      <c r="B3" s="779" t="s">
        <v>743</v>
      </c>
      <c r="C3" s="779" t="s">
        <v>744</v>
      </c>
    </row>
    <row r="4" spans="1:3" ht="40.5">
      <c r="A4" s="779">
        <v>1</v>
      </c>
      <c r="B4" s="732"/>
      <c r="C4" s="777" t="s">
        <v>745</v>
      </c>
    </row>
    <row r="5" spans="1:3" ht="20.25">
      <c r="A5" s="779">
        <v>2</v>
      </c>
      <c r="B5" s="732"/>
      <c r="C5" s="777" t="s">
        <v>746</v>
      </c>
    </row>
    <row r="6" spans="1:3" ht="20.25">
      <c r="A6" s="779">
        <v>3</v>
      </c>
      <c r="B6" s="732"/>
      <c r="C6" s="777" t="s">
        <v>747</v>
      </c>
    </row>
    <row r="7" spans="1:3" ht="20.25">
      <c r="A7" s="779">
        <v>4</v>
      </c>
      <c r="B7" s="732"/>
      <c r="C7" s="777" t="s">
        <v>748</v>
      </c>
    </row>
    <row r="8" spans="1:3" ht="40.5">
      <c r="A8" s="779">
        <v>5</v>
      </c>
      <c r="B8" s="732"/>
      <c r="C8" s="777" t="s">
        <v>749</v>
      </c>
    </row>
    <row r="9" spans="1:3" ht="20.25">
      <c r="A9" s="779">
        <v>6</v>
      </c>
      <c r="B9" s="732"/>
      <c r="C9" s="777" t="s">
        <v>750</v>
      </c>
    </row>
    <row r="10" spans="1:3" ht="20.25">
      <c r="A10" s="779">
        <v>7</v>
      </c>
      <c r="B10" s="732"/>
      <c r="C10" s="777" t="s">
        <v>751</v>
      </c>
    </row>
    <row r="11" spans="1:3" ht="37.5">
      <c r="A11" s="779">
        <v>8</v>
      </c>
      <c r="B11" s="732"/>
      <c r="C11" s="778" t="s">
        <v>752</v>
      </c>
    </row>
    <row r="12" spans="1:3" ht="20.25">
      <c r="A12" s="779">
        <v>9</v>
      </c>
      <c r="B12" s="732"/>
      <c r="C12" s="777" t="s">
        <v>753</v>
      </c>
    </row>
    <row r="13" spans="1:3" ht="20.25">
      <c r="A13" s="779">
        <v>10</v>
      </c>
      <c r="B13" s="732"/>
      <c r="C13" s="778" t="s">
        <v>754</v>
      </c>
    </row>
    <row r="14" spans="1:3" ht="20.25">
      <c r="A14" s="779">
        <v>11</v>
      </c>
      <c r="B14" s="732"/>
      <c r="C14" s="777" t="s">
        <v>755</v>
      </c>
    </row>
    <row r="15" spans="1:3" ht="21">
      <c r="A15" s="779">
        <v>12</v>
      </c>
      <c r="B15" s="732"/>
      <c r="C15" s="777" t="s">
        <v>756</v>
      </c>
    </row>
    <row r="16" spans="1:3" ht="20.25">
      <c r="A16" s="779">
        <v>13</v>
      </c>
      <c r="B16" s="732"/>
      <c r="C16" s="777" t="s">
        <v>757</v>
      </c>
    </row>
    <row r="17" spans="1:3" ht="20.25">
      <c r="A17" s="779">
        <v>14</v>
      </c>
      <c r="B17" s="732"/>
      <c r="C17" s="777" t="s">
        <v>758</v>
      </c>
    </row>
    <row r="18" spans="1:3" ht="20.25">
      <c r="A18" s="779">
        <v>15</v>
      </c>
      <c r="B18" s="732"/>
      <c r="C18" s="778" t="s">
        <v>760</v>
      </c>
    </row>
    <row r="19" spans="1:3" ht="37.5">
      <c r="A19" s="779">
        <v>16</v>
      </c>
      <c r="B19" s="732"/>
      <c r="C19" s="778" t="s">
        <v>761</v>
      </c>
    </row>
    <row r="20" spans="1:3" ht="40.5">
      <c r="A20" s="779">
        <v>17</v>
      </c>
      <c r="B20" s="732"/>
      <c r="C20" s="777" t="s">
        <v>762</v>
      </c>
    </row>
    <row r="21" spans="1:3" ht="20.25">
      <c r="A21" s="779">
        <v>18</v>
      </c>
      <c r="B21" s="732"/>
      <c r="C21" s="777" t="s">
        <v>763</v>
      </c>
    </row>
    <row r="22" spans="1:3" ht="20.25">
      <c r="A22" s="779">
        <v>19</v>
      </c>
      <c r="B22" s="732"/>
      <c r="C22" s="777" t="s">
        <v>765</v>
      </c>
    </row>
    <row r="23" spans="1:3" ht="40.5">
      <c r="A23" s="779">
        <v>20</v>
      </c>
      <c r="B23" s="732"/>
      <c r="C23" s="777" t="s">
        <v>766</v>
      </c>
    </row>
    <row r="24" spans="1:3" ht="40.5">
      <c r="A24" s="779">
        <v>21</v>
      </c>
      <c r="B24" s="732"/>
      <c r="C24" s="777" t="s">
        <v>767</v>
      </c>
    </row>
    <row r="25" spans="1:3" ht="20.25">
      <c r="A25" s="779">
        <v>22</v>
      </c>
      <c r="B25" s="732"/>
      <c r="C25" s="777" t="s">
        <v>768</v>
      </c>
    </row>
    <row r="26" spans="1:3" ht="24.75" customHeight="1">
      <c r="A26" s="779">
        <v>23</v>
      </c>
      <c r="B26" s="732"/>
      <c r="C26" s="777" t="s">
        <v>769</v>
      </c>
    </row>
    <row r="27" spans="1:3" ht="20.25">
      <c r="A27" s="779">
        <v>24</v>
      </c>
      <c r="B27" s="732"/>
      <c r="C27" s="777" t="s">
        <v>770</v>
      </c>
    </row>
    <row r="28" spans="1:3" ht="20.25">
      <c r="A28" s="779">
        <v>25</v>
      </c>
      <c r="B28" s="732"/>
      <c r="C28" s="777" t="s">
        <v>771</v>
      </c>
    </row>
    <row r="29" spans="1:3" ht="40.5">
      <c r="A29" s="779">
        <v>26</v>
      </c>
      <c r="B29" s="732"/>
      <c r="C29" s="777" t="s">
        <v>772</v>
      </c>
    </row>
  </sheetData>
  <sheetProtection sheet="1" formatCells="0" formatColumns="0" formatRows="0" insertColumns="0" insertRows="0" insertHyperlinks="0" deleteColumns="0" deleteRows="0" selectLockedCells="1"/>
  <mergeCells count="2">
    <mergeCell ref="A1:C1"/>
    <mergeCell ref="A2:B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75.xml><?xml version="1.0" encoding="utf-8"?>
<worksheet xmlns="http://schemas.openxmlformats.org/spreadsheetml/2006/main" xmlns:r="http://schemas.openxmlformats.org/officeDocument/2006/relationships">
  <sheetPr codeName="Sheet39">
    <tabColor rgb="FFC00000"/>
  </sheetPr>
  <dimension ref="A1:E24"/>
  <sheetViews>
    <sheetView workbookViewId="0">
      <selection activeCell="E12" sqref="E12"/>
    </sheetView>
  </sheetViews>
  <sheetFormatPr defaultRowHeight="12.75"/>
  <cols>
    <col min="3" max="3" width="14.140625" customWidth="1"/>
    <col min="4" max="4" width="31.5703125" customWidth="1"/>
    <col min="5" max="5" width="36.140625" customWidth="1"/>
  </cols>
  <sheetData>
    <row r="1" spans="1:5" ht="15.75">
      <c r="A1" s="3941" t="str">
        <f>MASTER!C1</f>
        <v>ftyk f'k{kk vf/kdkjh</v>
      </c>
      <c r="B1" s="3941"/>
      <c r="C1" s="3941"/>
      <c r="D1" s="3941"/>
      <c r="E1" s="3941"/>
    </row>
    <row r="2" spans="1:5" ht="23.25">
      <c r="A2" s="3942" t="s">
        <v>1639</v>
      </c>
      <c r="B2" s="3942"/>
      <c r="C2" s="3942"/>
      <c r="D2" s="3942"/>
      <c r="E2" s="780" t="s">
        <v>1640</v>
      </c>
    </row>
    <row r="3" spans="1:5" ht="27.75">
      <c r="A3" s="204" t="s">
        <v>441</v>
      </c>
      <c r="B3" s="205" t="s">
        <v>723</v>
      </c>
      <c r="C3" s="205" t="s">
        <v>724</v>
      </c>
      <c r="D3" s="205" t="s">
        <v>773</v>
      </c>
      <c r="E3" s="206" t="s">
        <v>774</v>
      </c>
    </row>
    <row r="4" spans="1:5" ht="26.25">
      <c r="A4" s="198">
        <v>1</v>
      </c>
      <c r="B4" s="781" t="s">
        <v>550</v>
      </c>
      <c r="C4" s="782" t="s">
        <v>775</v>
      </c>
      <c r="D4" s="783" t="s">
        <v>776</v>
      </c>
      <c r="E4" s="784" t="s">
        <v>4134</v>
      </c>
    </row>
    <row r="5" spans="1:5" ht="26.25">
      <c r="A5" s="198">
        <v>2</v>
      </c>
      <c r="B5" s="785" t="s">
        <v>551</v>
      </c>
      <c r="C5" s="782" t="s">
        <v>775</v>
      </c>
      <c r="D5" s="783" t="s">
        <v>777</v>
      </c>
      <c r="E5" s="784" t="s">
        <v>4142</v>
      </c>
    </row>
    <row r="6" spans="1:5" ht="26.25">
      <c r="A6" s="198">
        <v>3</v>
      </c>
      <c r="B6" s="781" t="s">
        <v>552</v>
      </c>
      <c r="C6" s="782" t="s">
        <v>775</v>
      </c>
      <c r="D6" s="783" t="s">
        <v>778</v>
      </c>
      <c r="E6" s="784" t="s">
        <v>424</v>
      </c>
    </row>
    <row r="7" spans="1:5" ht="37.5">
      <c r="A7" s="207">
        <v>4</v>
      </c>
      <c r="B7" s="786" t="s">
        <v>553</v>
      </c>
      <c r="C7" s="787" t="s">
        <v>779</v>
      </c>
      <c r="D7" s="788" t="s">
        <v>780</v>
      </c>
      <c r="E7" s="789" t="s">
        <v>418</v>
      </c>
    </row>
    <row r="8" spans="1:5" ht="37.5">
      <c r="A8" s="207">
        <v>5</v>
      </c>
      <c r="B8" s="786" t="s">
        <v>554</v>
      </c>
      <c r="C8" s="787" t="s">
        <v>781</v>
      </c>
      <c r="D8" s="788" t="s">
        <v>782</v>
      </c>
      <c r="E8" s="783" t="s">
        <v>4143</v>
      </c>
    </row>
    <row r="9" spans="1:5" ht="56.25">
      <c r="A9" s="207">
        <v>6</v>
      </c>
      <c r="B9" s="786" t="s">
        <v>555</v>
      </c>
      <c r="C9" s="787" t="s">
        <v>781</v>
      </c>
      <c r="D9" s="788" t="s">
        <v>783</v>
      </c>
      <c r="E9" s="783" t="s">
        <v>4144</v>
      </c>
    </row>
    <row r="10" spans="1:5" ht="26.25">
      <c r="A10" s="198">
        <v>7</v>
      </c>
      <c r="B10" s="781" t="s">
        <v>544</v>
      </c>
      <c r="C10" s="782" t="s">
        <v>775</v>
      </c>
      <c r="D10" s="783" t="s">
        <v>776</v>
      </c>
      <c r="E10" s="783" t="s">
        <v>4145</v>
      </c>
    </row>
    <row r="11" spans="1:5" ht="26.25">
      <c r="A11" s="198">
        <v>8</v>
      </c>
      <c r="B11" s="781" t="s">
        <v>545</v>
      </c>
      <c r="C11" s="782" t="s">
        <v>775</v>
      </c>
      <c r="D11" s="783" t="s">
        <v>777</v>
      </c>
      <c r="E11" s="783" t="s">
        <v>4146</v>
      </c>
    </row>
    <row r="12" spans="1:5" ht="26.25">
      <c r="A12" s="198">
        <v>9</v>
      </c>
      <c r="B12" s="781" t="s">
        <v>546</v>
      </c>
      <c r="C12" s="782" t="s">
        <v>775</v>
      </c>
      <c r="D12" s="783" t="s">
        <v>778</v>
      </c>
      <c r="E12" s="783" t="s">
        <v>4147</v>
      </c>
    </row>
    <row r="13" spans="1:5" ht="37.5">
      <c r="A13" s="198">
        <v>10</v>
      </c>
      <c r="B13" s="786" t="s">
        <v>547</v>
      </c>
      <c r="C13" s="787" t="s">
        <v>779</v>
      </c>
      <c r="D13" s="788" t="s">
        <v>780</v>
      </c>
      <c r="E13" s="783" t="s">
        <v>419</v>
      </c>
    </row>
    <row r="14" spans="1:5" ht="37.5">
      <c r="A14" s="198">
        <v>11</v>
      </c>
      <c r="B14" s="786" t="s">
        <v>548</v>
      </c>
      <c r="C14" s="787" t="s">
        <v>781</v>
      </c>
      <c r="D14" s="788" t="s">
        <v>782</v>
      </c>
      <c r="E14" s="783" t="s">
        <v>4148</v>
      </c>
    </row>
    <row r="15" spans="1:5" ht="26.25">
      <c r="A15" s="207">
        <v>12</v>
      </c>
      <c r="B15" s="786" t="s">
        <v>549</v>
      </c>
      <c r="C15" s="787" t="s">
        <v>781</v>
      </c>
      <c r="D15" s="790" t="s">
        <v>783</v>
      </c>
      <c r="E15" s="783" t="s">
        <v>4149</v>
      </c>
    </row>
    <row r="16" spans="1:5" ht="26.25">
      <c r="A16" s="198">
        <v>13</v>
      </c>
      <c r="B16" s="781" t="s">
        <v>194</v>
      </c>
      <c r="C16" s="782" t="s">
        <v>1</v>
      </c>
      <c r="D16" s="782" t="s">
        <v>784</v>
      </c>
      <c r="E16" s="784" t="s">
        <v>427</v>
      </c>
    </row>
    <row r="17" spans="1:5" ht="26.25">
      <c r="A17" s="198">
        <v>14</v>
      </c>
      <c r="B17" s="781" t="s">
        <v>542</v>
      </c>
      <c r="C17" s="782" t="s">
        <v>1</v>
      </c>
      <c r="D17" s="782" t="s">
        <v>784</v>
      </c>
      <c r="E17" s="783" t="s">
        <v>4150</v>
      </c>
    </row>
    <row r="18" spans="1:5" ht="26.25">
      <c r="A18" s="198">
        <v>15</v>
      </c>
      <c r="B18" s="781" t="s">
        <v>192</v>
      </c>
      <c r="C18" s="782" t="s">
        <v>1</v>
      </c>
      <c r="D18" s="782" t="s">
        <v>784</v>
      </c>
      <c r="E18" s="784" t="s">
        <v>4151</v>
      </c>
    </row>
    <row r="19" spans="1:5" ht="26.25">
      <c r="A19" s="198">
        <v>16</v>
      </c>
      <c r="B19" s="781" t="s">
        <v>193</v>
      </c>
      <c r="C19" s="782" t="s">
        <v>1</v>
      </c>
      <c r="D19" s="782" t="s">
        <v>784</v>
      </c>
      <c r="E19" s="783" t="s">
        <v>4152</v>
      </c>
    </row>
    <row r="20" spans="1:5" ht="26.25">
      <c r="A20" s="208"/>
      <c r="B20" s="208"/>
      <c r="C20" s="208"/>
      <c r="D20" s="208"/>
      <c r="E20" s="208" t="s">
        <v>785</v>
      </c>
    </row>
    <row r="21" spans="1:5" ht="26.25">
      <c r="A21" s="208"/>
      <c r="B21" s="208"/>
      <c r="C21" s="208"/>
      <c r="D21" s="208"/>
      <c r="E21" s="209"/>
    </row>
    <row r="22" spans="1:5" ht="26.25">
      <c r="A22" s="208"/>
      <c r="B22" s="208"/>
      <c r="C22" s="208"/>
      <c r="D22" s="208"/>
      <c r="E22" s="463" t="str">
        <f>MASTER!C2</f>
        <v>iz/kkukpk;Z</v>
      </c>
    </row>
    <row r="23" spans="1:5" ht="26.25">
      <c r="A23" s="210" t="s">
        <v>1360</v>
      </c>
      <c r="B23" s="208"/>
      <c r="C23" s="791">
        <v>44368</v>
      </c>
      <c r="D23" s="208"/>
      <c r="E23" s="1702" t="str">
        <f>MASTER!C3</f>
        <v xml:space="preserve">ftyk </v>
      </c>
    </row>
    <row r="24" spans="1:5" ht="20.25">
      <c r="A24" s="211"/>
      <c r="B24" s="211"/>
      <c r="C24" s="211"/>
      <c r="D24" s="211"/>
      <c r="E24" s="463" t="str">
        <f>MASTER!C4</f>
        <v>jkt ¼ jktLFkku ½</v>
      </c>
    </row>
  </sheetData>
  <sheetProtection sheet="1" formatCells="0" formatColumns="0" formatRows="0" insertColumns="0" insertRows="0" insertHyperlinks="0" deleteColumns="0" deleteRows="0" selectLockedCells="1"/>
  <mergeCells count="2">
    <mergeCell ref="A1:E1"/>
    <mergeCell ref="A2:D2"/>
  </mergeCells>
  <printOptions horizontalCentered="1"/>
  <pageMargins left="0.25" right="0.25" top="0.78" bottom="0.22" header="0.3" footer="0.25"/>
  <pageSetup paperSize="9" orientation="portrait" r:id="rId1"/>
  <headerFooter alignWithMargins="0">
    <oddFooter>&amp;Lwww.rajsevak.com</oddFooter>
  </headerFooter>
  <drawing r:id="rId2"/>
</worksheet>
</file>

<file path=xl/worksheets/sheet176.xml><?xml version="1.0" encoding="utf-8"?>
<worksheet xmlns="http://schemas.openxmlformats.org/spreadsheetml/2006/main" xmlns:r="http://schemas.openxmlformats.org/officeDocument/2006/relationships">
  <sheetPr codeName="Sheet40">
    <tabColor rgb="FFC00000"/>
  </sheetPr>
  <dimension ref="A1:E38"/>
  <sheetViews>
    <sheetView workbookViewId="0">
      <selection activeCell="D13" sqref="D13"/>
    </sheetView>
  </sheetViews>
  <sheetFormatPr defaultRowHeight="12.75"/>
  <cols>
    <col min="1" max="1" width="9" customWidth="1"/>
    <col min="2" max="2" width="14.7109375" customWidth="1"/>
    <col min="3" max="3" width="13.140625" customWidth="1"/>
    <col min="4" max="4" width="36.5703125" customWidth="1"/>
    <col min="5" max="5" width="22.28515625" customWidth="1"/>
  </cols>
  <sheetData>
    <row r="1" spans="1:5" ht="15.75">
      <c r="A1" s="3941" t="str">
        <f>MASTER!C1</f>
        <v>ftyk f'k{kk vf/kdkjh</v>
      </c>
      <c r="B1" s="3941"/>
      <c r="C1" s="3941"/>
      <c r="D1" s="3941"/>
      <c r="E1" s="3941"/>
    </row>
    <row r="2" spans="1:5" ht="31.5" customHeight="1">
      <c r="A2" s="3964" t="s">
        <v>1636</v>
      </c>
      <c r="B2" s="3964"/>
      <c r="C2" s="3964"/>
      <c r="D2" s="792" t="s">
        <v>1637</v>
      </c>
      <c r="E2" s="456"/>
    </row>
    <row r="3" spans="1:5" ht="23.25">
      <c r="A3" s="457" t="s">
        <v>441</v>
      </c>
      <c r="B3" s="457" t="s">
        <v>723</v>
      </c>
      <c r="C3" s="457" t="s">
        <v>724</v>
      </c>
      <c r="D3" s="458" t="s">
        <v>786</v>
      </c>
      <c r="E3" s="461" t="s">
        <v>787</v>
      </c>
    </row>
    <row r="4" spans="1:5" ht="21" customHeight="1">
      <c r="A4" s="3943">
        <v>1</v>
      </c>
      <c r="B4" s="3945" t="s">
        <v>569</v>
      </c>
      <c r="C4" s="3945" t="s">
        <v>775</v>
      </c>
      <c r="D4" s="793" t="s">
        <v>417</v>
      </c>
      <c r="E4" s="3961">
        <v>21</v>
      </c>
    </row>
    <row r="5" spans="1:5" ht="21" customHeight="1">
      <c r="A5" s="3953"/>
      <c r="B5" s="3954"/>
      <c r="C5" s="3954"/>
      <c r="D5" s="793" t="s">
        <v>425</v>
      </c>
      <c r="E5" s="3962"/>
    </row>
    <row r="6" spans="1:5" ht="21" customHeight="1">
      <c r="A6" s="3953"/>
      <c r="B6" s="3954"/>
      <c r="C6" s="3954"/>
      <c r="D6" s="793" t="s">
        <v>788</v>
      </c>
      <c r="E6" s="3963"/>
    </row>
    <row r="7" spans="1:5" ht="21" customHeight="1">
      <c r="A7" s="3943">
        <v>2</v>
      </c>
      <c r="B7" s="3945" t="s">
        <v>569</v>
      </c>
      <c r="C7" s="3945" t="s">
        <v>779</v>
      </c>
      <c r="D7" s="793" t="s">
        <v>789</v>
      </c>
      <c r="E7" s="3949">
        <v>16</v>
      </c>
    </row>
    <row r="8" spans="1:5" ht="21" customHeight="1">
      <c r="A8" s="3944"/>
      <c r="B8" s="3946"/>
      <c r="C8" s="3946"/>
      <c r="D8" s="793" t="s">
        <v>419</v>
      </c>
      <c r="E8" s="3951"/>
    </row>
    <row r="9" spans="1:5" ht="21" customHeight="1">
      <c r="A9" s="3943">
        <v>3</v>
      </c>
      <c r="B9" s="3945" t="s">
        <v>569</v>
      </c>
      <c r="C9" s="3945" t="s">
        <v>790</v>
      </c>
      <c r="D9" s="793" t="s">
        <v>418</v>
      </c>
      <c r="E9" s="3955" t="s">
        <v>791</v>
      </c>
    </row>
    <row r="10" spans="1:5" ht="21" customHeight="1">
      <c r="A10" s="3953"/>
      <c r="B10" s="3954"/>
      <c r="C10" s="3954"/>
      <c r="D10" s="793" t="s">
        <v>422</v>
      </c>
      <c r="E10" s="3956"/>
    </row>
    <row r="11" spans="1:5" ht="21" customHeight="1">
      <c r="A11" s="3944"/>
      <c r="B11" s="3946"/>
      <c r="C11" s="3946"/>
      <c r="D11" s="793" t="s">
        <v>423</v>
      </c>
      <c r="E11" s="3957"/>
    </row>
    <row r="12" spans="1:5" ht="21" customHeight="1">
      <c r="A12" s="3943">
        <v>4</v>
      </c>
      <c r="B12" s="3945" t="s">
        <v>792</v>
      </c>
      <c r="C12" s="3945" t="s">
        <v>1</v>
      </c>
      <c r="D12" s="793" t="s">
        <v>427</v>
      </c>
      <c r="E12" s="3968">
        <v>16</v>
      </c>
    </row>
    <row r="13" spans="1:5" ht="21" customHeight="1">
      <c r="A13" s="3944"/>
      <c r="B13" s="3946"/>
      <c r="C13" s="3946"/>
      <c r="D13" s="793" t="s">
        <v>793</v>
      </c>
      <c r="E13" s="3969"/>
    </row>
    <row r="14" spans="1:5" ht="24.75" customHeight="1">
      <c r="A14" s="3970" t="s">
        <v>1638</v>
      </c>
      <c r="B14" s="3970"/>
      <c r="C14" s="3970"/>
      <c r="D14" s="3970"/>
      <c r="E14" s="3970"/>
    </row>
    <row r="15" spans="1:5" ht="22.5" customHeight="1">
      <c r="A15" s="459" t="s">
        <v>441</v>
      </c>
      <c r="B15" s="459" t="s">
        <v>723</v>
      </c>
      <c r="C15" s="459" t="s">
        <v>724</v>
      </c>
      <c r="D15" s="460" t="s">
        <v>786</v>
      </c>
      <c r="E15" s="461" t="s">
        <v>787</v>
      </c>
    </row>
    <row r="16" spans="1:5" ht="21" customHeight="1">
      <c r="A16" s="3943">
        <v>1</v>
      </c>
      <c r="B16" s="3945" t="s">
        <v>794</v>
      </c>
      <c r="C16" s="3945" t="s">
        <v>795</v>
      </c>
      <c r="D16" s="793" t="s">
        <v>420</v>
      </c>
      <c r="E16" s="3965" t="s">
        <v>4154</v>
      </c>
    </row>
    <row r="17" spans="1:5" ht="21" customHeight="1">
      <c r="A17" s="3953"/>
      <c r="B17" s="3954"/>
      <c r="C17" s="3954"/>
      <c r="D17" s="793" t="s">
        <v>421</v>
      </c>
      <c r="E17" s="3966"/>
    </row>
    <row r="18" spans="1:5" ht="21" customHeight="1">
      <c r="A18" s="3953"/>
      <c r="B18" s="3954"/>
      <c r="C18" s="3954"/>
      <c r="D18" s="793" t="s">
        <v>759</v>
      </c>
      <c r="E18" s="3966"/>
    </row>
    <row r="19" spans="1:5" ht="21" customHeight="1">
      <c r="A19" s="3953"/>
      <c r="B19" s="3954"/>
      <c r="C19" s="3954"/>
      <c r="D19" s="793" t="s">
        <v>764</v>
      </c>
      <c r="E19" s="3966"/>
    </row>
    <row r="20" spans="1:5" ht="21" customHeight="1">
      <c r="A20" s="3944"/>
      <c r="B20" s="3946"/>
      <c r="C20" s="3946"/>
      <c r="D20" s="793" t="s">
        <v>429</v>
      </c>
      <c r="E20" s="3967"/>
    </row>
    <row r="21" spans="1:5" ht="22.5" customHeight="1">
      <c r="A21" s="3952" t="s">
        <v>796</v>
      </c>
      <c r="B21" s="3952"/>
      <c r="C21" s="3952"/>
      <c r="D21" s="3952"/>
      <c r="E21" s="3952"/>
    </row>
    <row r="22" spans="1:5" ht="24.75" customHeight="1">
      <c r="A22" s="457" t="s">
        <v>441</v>
      </c>
      <c r="B22" s="457" t="s">
        <v>723</v>
      </c>
      <c r="C22" s="457" t="s">
        <v>724</v>
      </c>
      <c r="D22" s="457" t="s">
        <v>797</v>
      </c>
      <c r="E22" s="461" t="s">
        <v>787</v>
      </c>
    </row>
    <row r="23" spans="1:5" ht="21" customHeight="1">
      <c r="A23" s="3958">
        <v>1</v>
      </c>
      <c r="B23" s="3959" t="s">
        <v>794</v>
      </c>
      <c r="C23" s="3959" t="s">
        <v>795</v>
      </c>
      <c r="D23" s="1703" t="s">
        <v>798</v>
      </c>
      <c r="E23" s="3960">
        <v>17</v>
      </c>
    </row>
    <row r="24" spans="1:5" s="139" customFormat="1" ht="21" customHeight="1">
      <c r="A24" s="3958"/>
      <c r="B24" s="3959"/>
      <c r="C24" s="3959"/>
      <c r="D24" s="793" t="s">
        <v>4075</v>
      </c>
      <c r="E24" s="3960"/>
    </row>
    <row r="25" spans="1:5" ht="21" customHeight="1">
      <c r="A25" s="3958"/>
      <c r="B25" s="3959"/>
      <c r="C25" s="3959"/>
      <c r="D25" s="793" t="s">
        <v>4155</v>
      </c>
      <c r="E25" s="3960"/>
    </row>
    <row r="26" spans="1:5" ht="21.75" customHeight="1">
      <c r="A26" s="3952" t="s">
        <v>4156</v>
      </c>
      <c r="B26" s="3952"/>
      <c r="C26" s="3952"/>
      <c r="D26" s="3952"/>
      <c r="E26" s="3952"/>
    </row>
    <row r="27" spans="1:5" s="139" customFormat="1" ht="21.75" customHeight="1">
      <c r="A27" s="457" t="s">
        <v>441</v>
      </c>
      <c r="B27" s="457" t="s">
        <v>723</v>
      </c>
      <c r="C27" s="457" t="s">
        <v>724</v>
      </c>
      <c r="D27" s="457" t="s">
        <v>797</v>
      </c>
      <c r="E27" s="461" t="s">
        <v>787</v>
      </c>
    </row>
    <row r="28" spans="1:5" s="139" customFormat="1" ht="21.75" customHeight="1">
      <c r="A28" s="3943">
        <v>1</v>
      </c>
      <c r="B28" s="3945" t="s">
        <v>4159</v>
      </c>
      <c r="C28" s="3945" t="s">
        <v>795</v>
      </c>
      <c r="D28" s="1703" t="s">
        <v>4160</v>
      </c>
      <c r="E28" s="3947" t="s">
        <v>4162</v>
      </c>
    </row>
    <row r="29" spans="1:5" s="139" customFormat="1" ht="21.75" customHeight="1">
      <c r="A29" s="3944"/>
      <c r="B29" s="3946"/>
      <c r="C29" s="3946"/>
      <c r="D29" s="793" t="s">
        <v>4161</v>
      </c>
      <c r="E29" s="3948"/>
    </row>
    <row r="30" spans="1:5" s="139" customFormat="1" ht="21.75" customHeight="1">
      <c r="A30" s="1709">
        <v>1</v>
      </c>
      <c r="B30" s="1706" t="s">
        <v>794</v>
      </c>
      <c r="C30" s="1706" t="s">
        <v>795</v>
      </c>
      <c r="D30" s="1703" t="s">
        <v>4157</v>
      </c>
      <c r="E30" s="3949">
        <v>17</v>
      </c>
    </row>
    <row r="31" spans="1:5" s="139" customFormat="1" ht="21.75" customHeight="1">
      <c r="A31" s="1710"/>
      <c r="B31" s="1707"/>
      <c r="C31" s="1707"/>
      <c r="D31" s="793" t="s">
        <v>4158</v>
      </c>
      <c r="E31" s="3950"/>
    </row>
    <row r="32" spans="1:5" s="139" customFormat="1" ht="21.75" customHeight="1">
      <c r="A32" s="1710"/>
      <c r="B32" s="1707"/>
      <c r="C32" s="1707"/>
      <c r="D32" s="793" t="s">
        <v>4147</v>
      </c>
      <c r="E32" s="3950"/>
    </row>
    <row r="33" spans="1:5" s="139" customFormat="1" ht="21.75" customHeight="1">
      <c r="A33" s="1711"/>
      <c r="B33" s="1708"/>
      <c r="C33" s="1708"/>
      <c r="D33" s="793" t="s">
        <v>4152</v>
      </c>
      <c r="E33" s="3951"/>
    </row>
    <row r="34" spans="1:5" s="139" customFormat="1" ht="21.75" customHeight="1">
      <c r="A34" s="208"/>
      <c r="B34" s="208"/>
      <c r="C34" s="208"/>
      <c r="D34" s="462" t="s">
        <v>785</v>
      </c>
      <c r="E34" s="211"/>
    </row>
    <row r="35" spans="1:5" ht="17.25" customHeight="1">
      <c r="A35" s="208"/>
      <c r="B35" s="208"/>
      <c r="C35" s="208"/>
      <c r="D35" s="212"/>
      <c r="E35" s="211"/>
    </row>
    <row r="36" spans="1:5" ht="21" customHeight="1">
      <c r="A36" s="208"/>
      <c r="B36" s="208"/>
      <c r="C36" s="208"/>
      <c r="D36" s="213" t="str">
        <f>MASTER!C2</f>
        <v>iz/kkukpk;Z</v>
      </c>
      <c r="E36" s="211"/>
    </row>
    <row r="37" spans="1:5" ht="21" customHeight="1">
      <c r="A37" s="214" t="s">
        <v>1360</v>
      </c>
      <c r="B37" s="791">
        <v>44368</v>
      </c>
      <c r="C37" s="208"/>
      <c r="D37" s="213" t="str">
        <f>MASTER!C3</f>
        <v xml:space="preserve">ftyk </v>
      </c>
      <c r="E37" s="211"/>
    </row>
    <row r="38" spans="1:5" ht="18.75">
      <c r="A38" s="212"/>
      <c r="B38" s="212"/>
      <c r="C38" s="212"/>
      <c r="D38" s="213" t="str">
        <f>MASTER!C4</f>
        <v>jkt ¼ jktLFkku ½</v>
      </c>
      <c r="E38" s="212"/>
    </row>
  </sheetData>
  <sheetProtection sheet="1" formatCells="0" formatColumns="0" formatRows="0" insertColumns="0" insertRows="0" insertHyperlinks="0" deleteColumns="0" deleteRows="0" selectLockedCells="1"/>
  <mergeCells count="34">
    <mergeCell ref="C16:C20"/>
    <mergeCell ref="E16:E20"/>
    <mergeCell ref="E12:E13"/>
    <mergeCell ref="A21:E21"/>
    <mergeCell ref="A14:E14"/>
    <mergeCell ref="B12:B13"/>
    <mergeCell ref="A12:A13"/>
    <mergeCell ref="A1:E1"/>
    <mergeCell ref="A4:A6"/>
    <mergeCell ref="B4:B6"/>
    <mergeCell ref="C4:C6"/>
    <mergeCell ref="E4:E6"/>
    <mergeCell ref="A2:C2"/>
    <mergeCell ref="A26:E26"/>
    <mergeCell ref="A7:A8"/>
    <mergeCell ref="B7:B8"/>
    <mergeCell ref="C7:C8"/>
    <mergeCell ref="E7:E8"/>
    <mergeCell ref="A9:A11"/>
    <mergeCell ref="B9:B11"/>
    <mergeCell ref="C9:C11"/>
    <mergeCell ref="E9:E11"/>
    <mergeCell ref="C12:C13"/>
    <mergeCell ref="A23:A25"/>
    <mergeCell ref="B23:B25"/>
    <mergeCell ref="C23:C25"/>
    <mergeCell ref="E23:E25"/>
    <mergeCell ref="A16:A20"/>
    <mergeCell ref="B16:B20"/>
    <mergeCell ref="A28:A29"/>
    <mergeCell ref="B28:B29"/>
    <mergeCell ref="C28:C29"/>
    <mergeCell ref="E28:E29"/>
    <mergeCell ref="E30:E33"/>
  </mergeCells>
  <printOptions horizontalCentered="1"/>
  <pageMargins left="0.25" right="0.25" top="0.36" bottom="0.2" header="0.37" footer="0.25"/>
  <pageSetup paperSize="9" orientation="portrait" r:id="rId1"/>
  <headerFooter alignWithMargins="0">
    <oddFooter>&amp;Lwww.rajsevak.com</oddFooter>
  </headerFooter>
  <drawing r:id="rId2"/>
</worksheet>
</file>

<file path=xl/worksheets/sheet177.xml><?xml version="1.0" encoding="utf-8"?>
<worksheet xmlns="http://schemas.openxmlformats.org/spreadsheetml/2006/main" xmlns:r="http://schemas.openxmlformats.org/officeDocument/2006/relationships">
  <sheetPr>
    <tabColor rgb="FFFF0000"/>
  </sheetPr>
  <dimension ref="A1:M96"/>
  <sheetViews>
    <sheetView workbookViewId="0">
      <selection activeCell="P24" sqref="P24"/>
    </sheetView>
  </sheetViews>
  <sheetFormatPr defaultRowHeight="12.75"/>
  <cols>
    <col min="1" max="1" width="7" style="139" customWidth="1"/>
    <col min="4" max="4" width="9.28515625" customWidth="1"/>
    <col min="7" max="7" width="10.5703125" customWidth="1"/>
  </cols>
  <sheetData>
    <row r="1" spans="1:13" ht="21" customHeight="1">
      <c r="A1" s="134"/>
      <c r="B1" s="3413" t="s">
        <v>2479</v>
      </c>
      <c r="C1" s="3413"/>
      <c r="D1" s="3413"/>
      <c r="E1" s="3413"/>
      <c r="F1" s="3413"/>
      <c r="G1" s="3413"/>
      <c r="H1" s="3413"/>
      <c r="I1" s="3413"/>
      <c r="J1" s="3413"/>
      <c r="K1" s="3413"/>
      <c r="L1" s="8"/>
      <c r="M1" s="8"/>
    </row>
    <row r="2" spans="1:13" s="139" customFormat="1" ht="21" customHeight="1">
      <c r="A2" s="134"/>
      <c r="B2" s="2740" t="str">
        <f>MASTER!C1</f>
        <v>ftyk f'k{kk vf/kdkjh</v>
      </c>
      <c r="C2" s="2740"/>
      <c r="D2" s="2740"/>
      <c r="E2" s="2740"/>
      <c r="F2" s="2740"/>
      <c r="G2" s="2740"/>
      <c r="H2" s="2740"/>
      <c r="I2" s="2740"/>
      <c r="J2" s="2740"/>
      <c r="K2" s="2740"/>
      <c r="L2" s="8"/>
      <c r="M2" s="8"/>
    </row>
    <row r="3" spans="1:13" s="139" customFormat="1" ht="21" customHeight="1">
      <c r="A3" s="134"/>
      <c r="B3" s="2616" t="s">
        <v>2480</v>
      </c>
      <c r="C3" s="2616"/>
      <c r="D3" s="2616"/>
      <c r="E3" s="2616"/>
      <c r="F3" s="2616"/>
      <c r="G3" s="2616"/>
      <c r="H3" s="2616"/>
      <c r="I3" s="2616"/>
      <c r="J3" s="2616"/>
      <c r="K3" s="2616"/>
      <c r="L3" s="8"/>
      <c r="M3" s="8"/>
    </row>
    <row r="4" spans="1:13" s="139" customFormat="1" ht="21" customHeight="1">
      <c r="A4" s="134"/>
      <c r="B4" s="865" t="s">
        <v>1297</v>
      </c>
      <c r="C4" s="865"/>
      <c r="D4" s="865"/>
      <c r="E4" s="865"/>
      <c r="F4" s="865"/>
      <c r="G4" s="865"/>
      <c r="H4" s="865"/>
      <c r="I4" s="865"/>
      <c r="J4" s="865"/>
      <c r="K4" s="865"/>
      <c r="L4" s="8"/>
      <c r="M4" s="8"/>
    </row>
    <row r="5" spans="1:13" ht="21" customHeight="1">
      <c r="A5" s="134"/>
      <c r="B5" s="134"/>
      <c r="C5" s="3410" t="str">
        <f>MASTER!C2</f>
        <v>iz/kkukpk;Z</v>
      </c>
      <c r="D5" s="3410"/>
      <c r="E5" s="3410"/>
      <c r="F5" s="3410"/>
      <c r="G5" s="865"/>
      <c r="H5" s="865"/>
      <c r="I5" s="865"/>
      <c r="J5" s="865"/>
      <c r="K5" s="865"/>
      <c r="L5" s="8"/>
      <c r="M5" s="8"/>
    </row>
    <row r="6" spans="1:13" ht="21" customHeight="1">
      <c r="A6" s="134"/>
      <c r="B6" s="134"/>
      <c r="C6" s="3410" t="str">
        <f>MASTER!C3</f>
        <v xml:space="preserve">ftyk </v>
      </c>
      <c r="D6" s="3410"/>
      <c r="E6" s="3410"/>
      <c r="F6" s="3410"/>
      <c r="G6" s="865"/>
      <c r="H6" s="865"/>
      <c r="I6" s="865"/>
      <c r="J6" s="865"/>
      <c r="K6" s="865"/>
      <c r="L6" s="8"/>
      <c r="M6" s="8"/>
    </row>
    <row r="7" spans="1:13" ht="21" customHeight="1">
      <c r="A7" s="134"/>
      <c r="B7" s="134"/>
      <c r="C7" s="3410" t="str">
        <f>MASTER!C4</f>
        <v>jkt ¼ jktLFkku ½</v>
      </c>
      <c r="D7" s="3410"/>
      <c r="E7" s="3410"/>
      <c r="F7" s="3410"/>
      <c r="G7" s="865"/>
      <c r="H7" s="865"/>
      <c r="I7" s="865"/>
      <c r="J7" s="865"/>
      <c r="K7" s="865"/>
      <c r="L7" s="8"/>
      <c r="M7" s="8"/>
    </row>
    <row r="8" spans="1:13" ht="21" customHeight="1">
      <c r="A8" s="134"/>
      <c r="B8" s="865"/>
      <c r="C8" s="865" t="s">
        <v>2481</v>
      </c>
      <c r="D8" s="535" t="s">
        <v>2482</v>
      </c>
      <c r="E8" s="865"/>
      <c r="F8" s="865"/>
      <c r="G8" s="865"/>
      <c r="H8" s="865"/>
      <c r="I8" s="865"/>
      <c r="J8" s="865"/>
      <c r="K8" s="865"/>
      <c r="L8" s="8"/>
      <c r="M8" s="8"/>
    </row>
    <row r="9" spans="1:13" ht="21" customHeight="1">
      <c r="A9" s="134"/>
      <c r="B9" s="865" t="s">
        <v>2483</v>
      </c>
      <c r="C9" s="865"/>
      <c r="D9" s="865"/>
      <c r="E9" s="865"/>
      <c r="F9" s="865"/>
      <c r="G9" s="865"/>
      <c r="H9" s="865"/>
      <c r="I9" s="865"/>
      <c r="J9" s="865"/>
      <c r="K9" s="865"/>
      <c r="L9" s="8"/>
      <c r="M9" s="8"/>
    </row>
    <row r="10" spans="1:13" ht="21" customHeight="1">
      <c r="A10" s="134"/>
      <c r="B10" s="865"/>
      <c r="C10" s="865" t="s">
        <v>2484</v>
      </c>
      <c r="D10" s="865"/>
      <c r="E10" s="865"/>
      <c r="F10" s="865"/>
      <c r="G10" s="865"/>
      <c r="H10" s="865"/>
      <c r="I10" s="865"/>
      <c r="J10" s="2739" t="s">
        <v>2506</v>
      </c>
      <c r="K10" s="2739"/>
      <c r="L10" s="8"/>
      <c r="M10" s="8"/>
    </row>
    <row r="11" spans="1:13" ht="21" customHeight="1">
      <c r="A11" s="134"/>
      <c r="B11" s="865" t="s">
        <v>2507</v>
      </c>
      <c r="C11" s="759" t="s">
        <v>2509</v>
      </c>
      <c r="D11" s="865" t="s">
        <v>2508</v>
      </c>
      <c r="E11" s="865"/>
      <c r="F11" s="865"/>
      <c r="G11" s="865"/>
      <c r="H11" s="865"/>
      <c r="I11" s="865"/>
      <c r="J11" s="865"/>
      <c r="K11" s="865"/>
      <c r="L11" s="8"/>
      <c r="M11" s="8"/>
    </row>
    <row r="12" spans="1:13" ht="21" customHeight="1">
      <c r="A12" s="134"/>
      <c r="C12" s="865" t="s">
        <v>2510</v>
      </c>
      <c r="D12" s="865"/>
      <c r="E12" s="865"/>
      <c r="F12" s="865"/>
      <c r="G12" s="865"/>
      <c r="H12" s="865"/>
      <c r="I12" s="865"/>
      <c r="J12" s="865"/>
      <c r="K12" s="865"/>
      <c r="L12" s="8"/>
      <c r="M12" s="8"/>
    </row>
    <row r="13" spans="1:13" ht="21" customHeight="1">
      <c r="A13" s="134"/>
      <c r="B13" s="865" t="s">
        <v>2511</v>
      </c>
      <c r="C13" s="865"/>
      <c r="D13" s="865"/>
      <c r="E13" s="865"/>
      <c r="F13" s="865"/>
      <c r="G13" s="865"/>
      <c r="H13" s="865"/>
      <c r="I13" s="865"/>
      <c r="J13" s="865"/>
      <c r="K13" s="865"/>
      <c r="L13" s="8"/>
      <c r="M13" s="8"/>
    </row>
    <row r="14" spans="1:13" ht="21" customHeight="1">
      <c r="A14" s="134"/>
      <c r="B14" s="865" t="s">
        <v>2485</v>
      </c>
      <c r="C14" s="865"/>
      <c r="D14" s="865"/>
      <c r="E14" s="865"/>
      <c r="F14" s="865"/>
      <c r="G14" s="865"/>
      <c r="H14" s="865"/>
      <c r="I14" s="865"/>
      <c r="J14" s="865"/>
      <c r="K14" s="865"/>
      <c r="L14" s="8"/>
      <c r="M14" s="8"/>
    </row>
    <row r="15" spans="1:13" ht="21" customHeight="1">
      <c r="A15" s="134"/>
      <c r="B15" s="865" t="s">
        <v>2486</v>
      </c>
      <c r="C15" s="2739" t="s">
        <v>2512</v>
      </c>
      <c r="D15" s="2739"/>
      <c r="E15" s="865"/>
      <c r="F15" s="865"/>
      <c r="G15" s="865"/>
      <c r="H15" s="865"/>
      <c r="I15" s="865"/>
      <c r="J15" s="865"/>
      <c r="K15" s="865"/>
      <c r="L15" s="8"/>
      <c r="M15" s="8"/>
    </row>
    <row r="16" spans="1:13" s="139" customFormat="1" ht="21" customHeight="1">
      <c r="A16" s="134"/>
      <c r="B16" s="8"/>
      <c r="E16" s="865"/>
      <c r="F16" s="865"/>
      <c r="G16" s="865"/>
      <c r="H16" s="865" t="s">
        <v>2487</v>
      </c>
      <c r="I16" s="865"/>
      <c r="J16" s="865"/>
      <c r="K16" s="865"/>
      <c r="L16" s="8"/>
      <c r="M16" s="8"/>
    </row>
    <row r="17" spans="1:13" ht="21" customHeight="1">
      <c r="A17" s="134"/>
      <c r="B17" s="865"/>
      <c r="C17" s="865"/>
      <c r="D17" s="865"/>
      <c r="E17" s="865"/>
      <c r="F17" s="865"/>
      <c r="G17" s="865"/>
      <c r="I17" s="865"/>
      <c r="J17" s="865"/>
      <c r="K17" s="865"/>
      <c r="L17" s="8"/>
      <c r="M17" s="8"/>
    </row>
    <row r="18" spans="1:13" ht="21" customHeight="1">
      <c r="A18" s="134"/>
      <c r="B18" s="865"/>
      <c r="C18" s="865"/>
      <c r="D18" s="865"/>
      <c r="E18" s="865"/>
      <c r="F18" s="865"/>
      <c r="G18" s="865" t="s">
        <v>27</v>
      </c>
      <c r="H18" s="2737" t="s">
        <v>2520</v>
      </c>
      <c r="I18" s="2737"/>
      <c r="J18" s="2737"/>
      <c r="K18" s="2737"/>
      <c r="L18" s="8"/>
      <c r="M18" s="8"/>
    </row>
    <row r="19" spans="1:13" ht="21" customHeight="1">
      <c r="A19" s="134"/>
      <c r="B19" s="865"/>
      <c r="C19" s="865"/>
      <c r="D19" s="865"/>
      <c r="E19" s="865"/>
      <c r="F19" s="865"/>
      <c r="G19" s="865" t="s">
        <v>2513</v>
      </c>
      <c r="H19" s="865"/>
      <c r="I19" s="2737" t="s">
        <v>2521</v>
      </c>
      <c r="J19" s="2737"/>
      <c r="K19" s="2737"/>
      <c r="L19" s="8"/>
      <c r="M19" s="8"/>
    </row>
    <row r="20" spans="1:13" ht="21" customHeight="1">
      <c r="A20" s="134"/>
      <c r="B20" s="865"/>
      <c r="C20" s="865"/>
      <c r="D20" s="865"/>
      <c r="E20" s="865"/>
      <c r="F20" s="865"/>
      <c r="G20" s="865" t="s">
        <v>2514</v>
      </c>
      <c r="H20" s="759" t="s">
        <v>2509</v>
      </c>
      <c r="I20" s="865" t="s">
        <v>2515</v>
      </c>
      <c r="J20" s="759" t="s">
        <v>2519</v>
      </c>
      <c r="K20" s="865"/>
      <c r="L20" s="8"/>
      <c r="M20" s="8"/>
    </row>
    <row r="21" spans="1:13" ht="21" customHeight="1">
      <c r="A21" s="134"/>
      <c r="B21" s="865"/>
      <c r="C21" s="865"/>
      <c r="D21" s="865"/>
      <c r="E21" s="865"/>
      <c r="F21" s="865"/>
      <c r="G21" s="865" t="s">
        <v>2516</v>
      </c>
      <c r="H21" s="865"/>
      <c r="I21" s="2737" t="s">
        <v>2518</v>
      </c>
      <c r="J21" s="2737"/>
      <c r="K21" s="2737"/>
      <c r="L21" s="8"/>
      <c r="M21" s="8"/>
    </row>
    <row r="22" spans="1:13" ht="21" customHeight="1">
      <c r="A22" s="134"/>
      <c r="B22" s="865"/>
      <c r="C22" s="865"/>
      <c r="D22" s="865"/>
      <c r="E22" s="865"/>
      <c r="F22" s="865"/>
      <c r="G22" s="865" t="s">
        <v>2517</v>
      </c>
      <c r="H22" s="865"/>
      <c r="I22" s="2739">
        <v>8209921634</v>
      </c>
      <c r="J22" s="2739"/>
      <c r="K22" s="2739"/>
      <c r="L22" s="8"/>
      <c r="M22" s="8"/>
    </row>
    <row r="23" spans="1:13" ht="21" customHeight="1">
      <c r="A23" s="134"/>
      <c r="B23" s="3971" t="s">
        <v>2488</v>
      </c>
      <c r="C23" s="3971"/>
      <c r="D23" s="3971"/>
      <c r="E23" s="3971"/>
      <c r="F23" s="3971"/>
      <c r="G23" s="3971"/>
      <c r="H23" s="3971"/>
      <c r="I23" s="3971"/>
      <c r="J23" s="3971"/>
      <c r="K23" s="3971"/>
      <c r="L23" s="8"/>
      <c r="M23" s="8"/>
    </row>
    <row r="24" spans="1:13" ht="21" customHeight="1">
      <c r="A24" s="134"/>
      <c r="B24" s="865" t="s">
        <v>2489</v>
      </c>
      <c r="C24" s="865"/>
      <c r="D24" s="865"/>
      <c r="E24" s="865"/>
      <c r="F24" s="865" t="s">
        <v>2493</v>
      </c>
      <c r="G24" s="865"/>
      <c r="H24" s="865"/>
      <c r="I24" s="865"/>
      <c r="J24" s="865"/>
      <c r="K24" s="865"/>
      <c r="L24" s="8"/>
      <c r="M24" s="8"/>
    </row>
    <row r="25" spans="1:13" ht="21" customHeight="1">
      <c r="A25" s="134"/>
      <c r="B25" s="865" t="s">
        <v>2490</v>
      </c>
      <c r="C25" s="865"/>
      <c r="D25" s="865"/>
      <c r="E25" s="865"/>
      <c r="F25" s="865" t="s">
        <v>2494</v>
      </c>
      <c r="G25" s="865"/>
      <c r="H25" s="865"/>
      <c r="I25" s="865"/>
      <c r="J25" s="865"/>
      <c r="K25" s="865"/>
      <c r="L25" s="8"/>
      <c r="M25" s="8"/>
    </row>
    <row r="26" spans="1:13" ht="21" customHeight="1">
      <c r="A26" s="134"/>
      <c r="B26" s="865" t="s">
        <v>2491</v>
      </c>
      <c r="C26" s="865"/>
      <c r="D26" s="865"/>
      <c r="E26" s="865"/>
      <c r="F26" s="865" t="s">
        <v>2495</v>
      </c>
      <c r="G26" s="865"/>
      <c r="H26" s="865"/>
      <c r="I26" s="865"/>
      <c r="J26" s="865"/>
      <c r="K26" s="865"/>
      <c r="L26" s="8"/>
      <c r="M26" s="8"/>
    </row>
    <row r="27" spans="1:13" ht="21" customHeight="1">
      <c r="A27" s="134"/>
      <c r="B27" s="865"/>
      <c r="C27" s="865"/>
      <c r="D27" s="865"/>
      <c r="E27" s="865"/>
      <c r="F27" s="865" t="s">
        <v>2496</v>
      </c>
      <c r="G27" s="865"/>
      <c r="H27" s="865"/>
      <c r="I27" s="865"/>
      <c r="J27" s="865"/>
      <c r="K27" s="865"/>
      <c r="L27" s="8"/>
      <c r="M27" s="8"/>
    </row>
    <row r="28" spans="1:13" ht="21" customHeight="1">
      <c r="A28" s="134"/>
      <c r="B28" s="865" t="s">
        <v>2492</v>
      </c>
      <c r="C28" s="865"/>
      <c r="D28" s="865"/>
      <c r="E28" s="865"/>
      <c r="F28" s="865" t="s">
        <v>2497</v>
      </c>
      <c r="G28" s="865"/>
      <c r="H28" s="865"/>
      <c r="I28" s="865"/>
      <c r="J28" s="865"/>
      <c r="K28" s="865"/>
      <c r="L28" s="8"/>
      <c r="M28" s="8"/>
    </row>
    <row r="29" spans="1:13" ht="21" customHeight="1">
      <c r="A29" s="134"/>
      <c r="B29" s="3971" t="s">
        <v>2498</v>
      </c>
      <c r="C29" s="3971"/>
      <c r="D29" s="3971"/>
      <c r="E29" s="3971"/>
      <c r="F29" s="3971"/>
      <c r="G29" s="3971"/>
      <c r="H29" s="3971"/>
      <c r="I29" s="3971"/>
      <c r="J29" s="3971"/>
      <c r="K29" s="3971"/>
      <c r="L29" s="8"/>
      <c r="M29" s="8"/>
    </row>
    <row r="30" spans="1:13" ht="21" customHeight="1">
      <c r="A30" s="134"/>
      <c r="B30" s="3410" t="s">
        <v>2522</v>
      </c>
      <c r="C30" s="3410"/>
      <c r="D30" s="3410"/>
      <c r="E30" s="3410"/>
      <c r="F30" s="3410"/>
      <c r="G30" s="3410"/>
      <c r="H30" s="3410"/>
      <c r="I30" s="3410"/>
      <c r="J30" s="3410"/>
      <c r="K30" s="3410"/>
      <c r="L30" s="8"/>
      <c r="M30" s="8"/>
    </row>
    <row r="31" spans="1:13" ht="21" customHeight="1">
      <c r="A31" s="134"/>
      <c r="B31" s="865"/>
      <c r="C31" s="865"/>
      <c r="D31" s="865"/>
      <c r="E31" s="865"/>
      <c r="F31" s="865"/>
      <c r="G31" s="865"/>
      <c r="H31" s="865"/>
      <c r="I31" s="865"/>
      <c r="J31" s="865"/>
      <c r="K31" s="865"/>
      <c r="L31" s="8"/>
      <c r="M31" s="8"/>
    </row>
    <row r="32" spans="1:13" ht="21" customHeight="1">
      <c r="A32" s="134"/>
      <c r="B32" s="865"/>
      <c r="C32" s="865"/>
      <c r="D32" s="865"/>
      <c r="E32" s="865"/>
      <c r="F32" s="865"/>
      <c r="G32" s="865"/>
      <c r="H32" s="865"/>
      <c r="I32" s="865" t="s">
        <v>2523</v>
      </c>
      <c r="J32" s="865"/>
      <c r="K32" s="865"/>
      <c r="L32" s="8"/>
      <c r="M32" s="8"/>
    </row>
    <row r="33" spans="1:13" ht="21" customHeight="1">
      <c r="A33" s="134"/>
      <c r="B33" s="3971" t="s">
        <v>2499</v>
      </c>
      <c r="C33" s="3971"/>
      <c r="D33" s="3971"/>
      <c r="E33" s="3971"/>
      <c r="F33" s="3971"/>
      <c r="G33" s="3971"/>
      <c r="H33" s="3971"/>
      <c r="I33" s="3971"/>
      <c r="J33" s="3971"/>
      <c r="K33" s="3971"/>
      <c r="L33" s="8"/>
      <c r="M33" s="8"/>
    </row>
    <row r="34" spans="1:13" ht="20.25">
      <c r="A34" s="134"/>
      <c r="B34" s="865" t="s">
        <v>2500</v>
      </c>
      <c r="C34" s="865"/>
      <c r="D34" s="2739">
        <v>108</v>
      </c>
      <c r="E34" s="2739"/>
      <c r="F34" s="865"/>
      <c r="G34" s="865"/>
      <c r="H34" s="865"/>
      <c r="I34" s="865"/>
      <c r="J34" s="865"/>
      <c r="K34" s="865"/>
      <c r="L34" s="8"/>
      <c r="M34" s="8"/>
    </row>
    <row r="35" spans="1:13" ht="20.25">
      <c r="A35" s="134"/>
      <c r="B35" s="865" t="s">
        <v>2501</v>
      </c>
      <c r="C35" s="865"/>
      <c r="D35" s="865"/>
      <c r="E35" s="862">
        <v>1011</v>
      </c>
      <c r="F35" s="865" t="s">
        <v>2502</v>
      </c>
      <c r="G35" s="871" t="s">
        <v>2512</v>
      </c>
      <c r="H35" s="865" t="s">
        <v>2503</v>
      </c>
      <c r="I35" s="862">
        <v>5</v>
      </c>
      <c r="J35" s="865" t="s">
        <v>2504</v>
      </c>
      <c r="K35" s="865"/>
      <c r="L35" s="8"/>
      <c r="M35" s="8"/>
    </row>
    <row r="36" spans="1:13" ht="20.25">
      <c r="A36" s="134"/>
      <c r="B36" s="865"/>
      <c r="C36" s="865"/>
      <c r="D36" s="865"/>
      <c r="E36" s="865"/>
      <c r="F36" s="865"/>
      <c r="G36" s="865"/>
      <c r="H36" s="865"/>
      <c r="I36" s="865"/>
      <c r="J36" s="865"/>
      <c r="K36" s="865"/>
      <c r="L36" s="8"/>
      <c r="M36" s="8"/>
    </row>
    <row r="37" spans="1:13" ht="20.25">
      <c r="A37" s="134"/>
      <c r="B37" s="865"/>
      <c r="C37" s="865"/>
      <c r="D37" s="865"/>
      <c r="E37" s="865"/>
      <c r="F37" s="865"/>
      <c r="G37" s="865"/>
      <c r="H37" s="865"/>
      <c r="I37" s="865" t="s">
        <v>2505</v>
      </c>
      <c r="J37" s="865"/>
      <c r="K37" s="865"/>
      <c r="L37" s="8"/>
      <c r="M37" s="8"/>
    </row>
    <row r="38" spans="1:13" ht="20.25">
      <c r="B38" s="8"/>
      <c r="C38" s="8"/>
      <c r="D38" s="8"/>
      <c r="E38" s="8"/>
      <c r="F38" s="8"/>
      <c r="G38" s="8"/>
      <c r="H38" s="8"/>
      <c r="I38" s="8"/>
      <c r="J38" s="8"/>
      <c r="K38" s="8"/>
      <c r="L38" s="8"/>
      <c r="M38" s="8"/>
    </row>
    <row r="39" spans="1:13" ht="20.25">
      <c r="B39" s="8"/>
      <c r="C39" s="8"/>
      <c r="D39" s="8"/>
      <c r="E39" s="8"/>
      <c r="F39" s="8"/>
      <c r="G39" s="8"/>
      <c r="H39" s="8"/>
      <c r="I39" s="8"/>
      <c r="J39" s="8"/>
      <c r="K39" s="8"/>
      <c r="L39" s="8"/>
      <c r="M39" s="8"/>
    </row>
    <row r="40" spans="1:13" ht="20.25">
      <c r="B40" s="8"/>
      <c r="C40" s="8"/>
      <c r="D40" s="8"/>
      <c r="E40" s="8"/>
      <c r="F40" s="8"/>
      <c r="G40" s="8"/>
      <c r="H40" s="8"/>
      <c r="I40" s="8"/>
      <c r="J40" s="8"/>
      <c r="K40" s="8"/>
      <c r="L40" s="8"/>
      <c r="M40" s="8"/>
    </row>
    <row r="41" spans="1:13" ht="20.25">
      <c r="B41" s="8"/>
      <c r="C41" s="8"/>
      <c r="D41" s="8"/>
      <c r="E41" s="8"/>
      <c r="F41" s="8"/>
      <c r="G41" s="8"/>
      <c r="H41" s="8"/>
      <c r="I41" s="8"/>
      <c r="J41" s="8"/>
      <c r="K41" s="8"/>
      <c r="L41" s="8"/>
      <c r="M41" s="8"/>
    </row>
    <row r="42" spans="1:13" ht="20.25">
      <c r="B42" s="8"/>
      <c r="C42" s="8"/>
      <c r="D42" s="8"/>
      <c r="E42" s="8"/>
      <c r="F42" s="8"/>
      <c r="G42" s="8"/>
      <c r="H42" s="8"/>
      <c r="I42" s="8"/>
      <c r="J42" s="8"/>
      <c r="K42" s="8"/>
      <c r="L42" s="8"/>
      <c r="M42" s="8"/>
    </row>
    <row r="43" spans="1:13" ht="20.25">
      <c r="B43" s="8"/>
      <c r="C43" s="8"/>
      <c r="D43" s="8"/>
      <c r="E43" s="8"/>
      <c r="F43" s="8"/>
      <c r="G43" s="8"/>
      <c r="H43" s="8"/>
      <c r="I43" s="8"/>
      <c r="J43" s="8"/>
      <c r="K43" s="8"/>
      <c r="L43" s="8"/>
      <c r="M43" s="8"/>
    </row>
    <row r="44" spans="1:13" ht="20.25">
      <c r="B44" s="8"/>
      <c r="C44" s="8"/>
      <c r="D44" s="8"/>
      <c r="E44" s="8"/>
      <c r="F44" s="8"/>
      <c r="G44" s="8"/>
      <c r="H44" s="8"/>
      <c r="I44" s="8"/>
      <c r="J44" s="8"/>
      <c r="K44" s="8"/>
      <c r="L44" s="8"/>
      <c r="M44" s="8"/>
    </row>
    <row r="45" spans="1:13" ht="20.25">
      <c r="B45" s="8"/>
      <c r="C45" s="8"/>
      <c r="D45" s="8"/>
      <c r="E45" s="8"/>
      <c r="F45" s="8"/>
      <c r="G45" s="8"/>
      <c r="H45" s="8"/>
      <c r="I45" s="8"/>
      <c r="J45" s="8"/>
      <c r="K45" s="8"/>
      <c r="L45" s="8"/>
      <c r="M45" s="8"/>
    </row>
    <row r="46" spans="1:13" ht="20.25">
      <c r="B46" s="8"/>
      <c r="C46" s="8"/>
      <c r="D46" s="8"/>
      <c r="E46" s="8"/>
      <c r="F46" s="8"/>
      <c r="G46" s="8"/>
      <c r="H46" s="8"/>
      <c r="I46" s="8"/>
      <c r="J46" s="8"/>
      <c r="K46" s="8"/>
      <c r="L46" s="8"/>
      <c r="M46" s="8"/>
    </row>
    <row r="47" spans="1:13" ht="20.25">
      <c r="B47" s="8"/>
      <c r="C47" s="8"/>
      <c r="D47" s="8"/>
      <c r="E47" s="8"/>
      <c r="F47" s="8"/>
      <c r="G47" s="8"/>
      <c r="H47" s="8"/>
      <c r="I47" s="8"/>
      <c r="J47" s="8"/>
      <c r="K47" s="8"/>
      <c r="L47" s="8"/>
      <c r="M47" s="8"/>
    </row>
    <row r="48" spans="1:13" ht="20.25">
      <c r="B48" s="8"/>
      <c r="C48" s="8"/>
      <c r="D48" s="8"/>
      <c r="E48" s="8"/>
      <c r="F48" s="8"/>
      <c r="G48" s="8"/>
      <c r="H48" s="8"/>
      <c r="I48" s="8"/>
      <c r="J48" s="8"/>
      <c r="K48" s="8"/>
      <c r="L48" s="8"/>
      <c r="M48" s="8"/>
    </row>
    <row r="49" spans="2:13" ht="20.25">
      <c r="B49" s="8"/>
      <c r="C49" s="8"/>
      <c r="D49" s="8"/>
      <c r="E49" s="8"/>
      <c r="F49" s="8"/>
      <c r="G49" s="8"/>
      <c r="H49" s="8"/>
      <c r="I49" s="8"/>
      <c r="J49" s="8"/>
      <c r="K49" s="8"/>
      <c r="L49" s="8"/>
      <c r="M49" s="8"/>
    </row>
    <row r="50" spans="2:13" ht="20.25">
      <c r="B50" s="8"/>
      <c r="C50" s="8"/>
      <c r="D50" s="8"/>
      <c r="E50" s="8"/>
      <c r="F50" s="8"/>
      <c r="G50" s="8"/>
      <c r="H50" s="8"/>
      <c r="I50" s="8"/>
      <c r="J50" s="8"/>
      <c r="K50" s="8"/>
      <c r="L50" s="8"/>
      <c r="M50" s="8"/>
    </row>
    <row r="51" spans="2:13" ht="20.25">
      <c r="B51" s="8"/>
      <c r="C51" s="8"/>
      <c r="D51" s="8"/>
      <c r="E51" s="8"/>
      <c r="F51" s="8"/>
      <c r="G51" s="8"/>
      <c r="H51" s="8"/>
      <c r="I51" s="8"/>
      <c r="J51" s="8"/>
      <c r="K51" s="8"/>
      <c r="L51" s="8"/>
      <c r="M51" s="8"/>
    </row>
    <row r="52" spans="2:13" ht="20.25">
      <c r="B52" s="8"/>
      <c r="C52" s="8"/>
      <c r="D52" s="8"/>
      <c r="E52" s="8"/>
      <c r="F52" s="8"/>
      <c r="G52" s="8"/>
      <c r="H52" s="8"/>
      <c r="I52" s="8"/>
      <c r="J52" s="8"/>
      <c r="K52" s="8"/>
      <c r="L52" s="8"/>
      <c r="M52" s="8"/>
    </row>
    <row r="53" spans="2:13" ht="20.25">
      <c r="B53" s="8"/>
      <c r="C53" s="8"/>
      <c r="D53" s="8"/>
      <c r="E53" s="8"/>
      <c r="F53" s="8"/>
      <c r="G53" s="8"/>
      <c r="H53" s="8"/>
      <c r="I53" s="8"/>
      <c r="J53" s="8"/>
      <c r="K53" s="8"/>
      <c r="L53" s="8"/>
      <c r="M53" s="8"/>
    </row>
    <row r="54" spans="2:13" ht="20.25">
      <c r="B54" s="8"/>
      <c r="C54" s="8"/>
      <c r="D54" s="8"/>
      <c r="E54" s="8"/>
      <c r="F54" s="8"/>
      <c r="G54" s="8"/>
      <c r="H54" s="8"/>
      <c r="I54" s="8"/>
      <c r="J54" s="8"/>
      <c r="K54" s="8"/>
      <c r="L54" s="8"/>
      <c r="M54" s="8"/>
    </row>
    <row r="55" spans="2:13" ht="20.25">
      <c r="B55" s="8"/>
      <c r="C55" s="8"/>
      <c r="D55" s="8"/>
      <c r="E55" s="8"/>
      <c r="F55" s="8"/>
      <c r="G55" s="8"/>
      <c r="H55" s="8"/>
      <c r="I55" s="8"/>
      <c r="J55" s="8"/>
      <c r="K55" s="8"/>
      <c r="L55" s="8"/>
      <c r="M55" s="8"/>
    </row>
    <row r="56" spans="2:13" ht="20.25">
      <c r="B56" s="8"/>
      <c r="C56" s="8"/>
      <c r="D56" s="8"/>
      <c r="E56" s="8"/>
      <c r="F56" s="8"/>
      <c r="G56" s="8"/>
      <c r="H56" s="8"/>
      <c r="I56" s="8"/>
      <c r="J56" s="8"/>
      <c r="K56" s="8"/>
      <c r="L56" s="8"/>
      <c r="M56" s="8"/>
    </row>
    <row r="57" spans="2:13" ht="20.25">
      <c r="B57" s="8"/>
      <c r="C57" s="8"/>
      <c r="D57" s="8"/>
      <c r="E57" s="8"/>
      <c r="F57" s="8"/>
      <c r="G57" s="8"/>
      <c r="H57" s="8"/>
      <c r="I57" s="8"/>
      <c r="J57" s="8"/>
      <c r="K57" s="8"/>
      <c r="L57" s="8"/>
      <c r="M57" s="8"/>
    </row>
    <row r="58" spans="2:13" ht="20.25">
      <c r="B58" s="8"/>
      <c r="C58" s="8"/>
      <c r="D58" s="8"/>
      <c r="E58" s="8"/>
      <c r="F58" s="8"/>
      <c r="G58" s="8"/>
      <c r="H58" s="8"/>
      <c r="I58" s="8"/>
      <c r="J58" s="8"/>
      <c r="K58" s="8"/>
      <c r="L58" s="8"/>
      <c r="M58" s="8"/>
    </row>
    <row r="59" spans="2:13" ht="20.25">
      <c r="B59" s="8"/>
      <c r="C59" s="8"/>
      <c r="D59" s="8"/>
      <c r="E59" s="8"/>
      <c r="F59" s="8"/>
      <c r="G59" s="8"/>
      <c r="H59" s="8"/>
      <c r="I59" s="8"/>
      <c r="J59" s="8"/>
      <c r="K59" s="8"/>
      <c r="L59" s="8"/>
      <c r="M59" s="8"/>
    </row>
    <row r="60" spans="2:13" ht="20.25">
      <c r="B60" s="8"/>
      <c r="C60" s="8"/>
      <c r="D60" s="8"/>
      <c r="E60" s="8"/>
      <c r="F60" s="8"/>
      <c r="G60" s="8"/>
      <c r="H60" s="8"/>
      <c r="I60" s="8"/>
      <c r="J60" s="8"/>
      <c r="K60" s="8"/>
      <c r="L60" s="8"/>
      <c r="M60" s="8"/>
    </row>
    <row r="61" spans="2:13" ht="20.25">
      <c r="B61" s="8"/>
      <c r="C61" s="8"/>
      <c r="D61" s="8"/>
      <c r="E61" s="8"/>
      <c r="F61" s="8"/>
      <c r="G61" s="8"/>
      <c r="H61" s="8"/>
      <c r="I61" s="8"/>
      <c r="J61" s="8"/>
      <c r="K61" s="8"/>
      <c r="L61" s="8"/>
      <c r="M61" s="8"/>
    </row>
    <row r="62" spans="2:13" ht="20.25">
      <c r="B62" s="8"/>
      <c r="C62" s="8"/>
      <c r="D62" s="8"/>
      <c r="E62" s="8"/>
      <c r="F62" s="8"/>
      <c r="G62" s="8"/>
      <c r="H62" s="8"/>
      <c r="I62" s="8"/>
      <c r="J62" s="8"/>
      <c r="K62" s="8"/>
      <c r="L62" s="8"/>
      <c r="M62" s="8"/>
    </row>
    <row r="63" spans="2:13" ht="20.25">
      <c r="B63" s="8"/>
      <c r="C63" s="8"/>
      <c r="D63" s="8"/>
      <c r="E63" s="8"/>
      <c r="F63" s="8"/>
      <c r="G63" s="8"/>
      <c r="H63" s="8"/>
      <c r="I63" s="8"/>
      <c r="J63" s="8"/>
      <c r="K63" s="8"/>
      <c r="L63" s="8"/>
      <c r="M63" s="8"/>
    </row>
    <row r="64" spans="2:13" ht="20.25">
      <c r="B64" s="8"/>
      <c r="C64" s="8"/>
      <c r="D64" s="8"/>
      <c r="E64" s="8"/>
      <c r="F64" s="8"/>
      <c r="G64" s="8"/>
      <c r="H64" s="8"/>
      <c r="I64" s="8"/>
      <c r="J64" s="8"/>
      <c r="K64" s="8"/>
      <c r="L64" s="8"/>
      <c r="M64" s="8"/>
    </row>
    <row r="65" spans="2:13" ht="20.25">
      <c r="B65" s="8"/>
      <c r="C65" s="8"/>
      <c r="D65" s="8"/>
      <c r="E65" s="8"/>
      <c r="F65" s="8"/>
      <c r="G65" s="8"/>
      <c r="H65" s="8"/>
      <c r="I65" s="8"/>
      <c r="J65" s="8"/>
      <c r="K65" s="8"/>
      <c r="L65" s="8"/>
      <c r="M65" s="8"/>
    </row>
    <row r="66" spans="2:13" ht="20.25">
      <c r="B66" s="8"/>
      <c r="C66" s="8"/>
      <c r="D66" s="8"/>
      <c r="E66" s="8"/>
      <c r="F66" s="8"/>
      <c r="G66" s="8"/>
      <c r="H66" s="8"/>
      <c r="I66" s="8"/>
      <c r="J66" s="8"/>
      <c r="K66" s="8"/>
      <c r="L66" s="8"/>
      <c r="M66" s="8"/>
    </row>
    <row r="67" spans="2:13" ht="20.25">
      <c r="B67" s="8"/>
      <c r="C67" s="8"/>
      <c r="D67" s="8"/>
      <c r="E67" s="8"/>
      <c r="F67" s="8"/>
      <c r="G67" s="8"/>
      <c r="H67" s="8"/>
      <c r="I67" s="8"/>
      <c r="J67" s="8"/>
      <c r="K67" s="8"/>
      <c r="L67" s="8"/>
      <c r="M67" s="8"/>
    </row>
    <row r="68" spans="2:13" ht="20.25">
      <c r="B68" s="8"/>
      <c r="C68" s="8"/>
      <c r="D68" s="8"/>
      <c r="E68" s="8"/>
      <c r="F68" s="8"/>
      <c r="G68" s="8"/>
      <c r="H68" s="8"/>
      <c r="I68" s="8"/>
      <c r="J68" s="8"/>
      <c r="K68" s="8"/>
      <c r="L68" s="8"/>
      <c r="M68" s="8"/>
    </row>
    <row r="69" spans="2:13" ht="20.25">
      <c r="B69" s="8"/>
      <c r="C69" s="8"/>
      <c r="D69" s="8"/>
      <c r="E69" s="8"/>
      <c r="F69" s="8"/>
      <c r="G69" s="8"/>
      <c r="H69" s="8"/>
      <c r="I69" s="8"/>
      <c r="J69" s="8"/>
      <c r="K69" s="8"/>
      <c r="L69" s="8"/>
      <c r="M69" s="8"/>
    </row>
    <row r="70" spans="2:13" ht="20.25">
      <c r="B70" s="8"/>
      <c r="C70" s="8"/>
      <c r="D70" s="8"/>
      <c r="E70" s="8"/>
      <c r="F70" s="8"/>
      <c r="G70" s="8"/>
      <c r="H70" s="8"/>
      <c r="I70" s="8"/>
      <c r="J70" s="8"/>
      <c r="K70" s="8"/>
      <c r="L70" s="8"/>
      <c r="M70" s="8"/>
    </row>
    <row r="71" spans="2:13" ht="20.25">
      <c r="B71" s="8"/>
      <c r="C71" s="8"/>
      <c r="D71" s="8"/>
      <c r="E71" s="8"/>
      <c r="F71" s="8"/>
      <c r="G71" s="8"/>
      <c r="H71" s="8"/>
      <c r="I71" s="8"/>
      <c r="J71" s="8"/>
      <c r="K71" s="8"/>
      <c r="L71" s="8"/>
      <c r="M71" s="8"/>
    </row>
    <row r="72" spans="2:13" ht="20.25">
      <c r="B72" s="8"/>
      <c r="C72" s="8"/>
      <c r="D72" s="8"/>
      <c r="E72" s="8"/>
      <c r="F72" s="8"/>
      <c r="G72" s="8"/>
      <c r="H72" s="8"/>
      <c r="I72" s="8"/>
      <c r="J72" s="8"/>
      <c r="K72" s="8"/>
      <c r="L72" s="8"/>
      <c r="M72" s="8"/>
    </row>
    <row r="73" spans="2:13" ht="20.25">
      <c r="B73" s="8"/>
      <c r="C73" s="8"/>
      <c r="D73" s="8"/>
      <c r="E73" s="8"/>
      <c r="F73" s="8"/>
      <c r="G73" s="8"/>
      <c r="H73" s="8"/>
      <c r="I73" s="8"/>
      <c r="J73" s="8"/>
      <c r="K73" s="8"/>
      <c r="L73" s="8"/>
      <c r="M73" s="8"/>
    </row>
    <row r="74" spans="2:13" ht="20.25">
      <c r="B74" s="8"/>
      <c r="C74" s="8"/>
      <c r="D74" s="8"/>
      <c r="E74" s="8"/>
      <c r="F74" s="8"/>
      <c r="G74" s="8"/>
      <c r="H74" s="8"/>
      <c r="I74" s="8"/>
      <c r="J74" s="8"/>
      <c r="K74" s="8"/>
      <c r="L74" s="8"/>
      <c r="M74" s="8"/>
    </row>
    <row r="75" spans="2:13" ht="20.25">
      <c r="B75" s="8"/>
      <c r="C75" s="8"/>
      <c r="D75" s="8"/>
      <c r="E75" s="8"/>
      <c r="F75" s="8"/>
      <c r="G75" s="8"/>
      <c r="H75" s="8"/>
      <c r="I75" s="8"/>
      <c r="J75" s="8"/>
      <c r="K75" s="8"/>
      <c r="L75" s="8"/>
      <c r="M75" s="8"/>
    </row>
    <row r="76" spans="2:13" ht="20.25">
      <c r="B76" s="8"/>
      <c r="C76" s="8"/>
      <c r="D76" s="8"/>
      <c r="E76" s="8"/>
      <c r="F76" s="8"/>
      <c r="G76" s="8"/>
      <c r="H76" s="8"/>
      <c r="I76" s="8"/>
      <c r="J76" s="8"/>
      <c r="K76" s="8"/>
      <c r="L76" s="8"/>
      <c r="M76" s="8"/>
    </row>
    <row r="77" spans="2:13" ht="20.25">
      <c r="B77" s="8"/>
      <c r="C77" s="8"/>
      <c r="D77" s="8"/>
      <c r="E77" s="8"/>
      <c r="F77" s="8"/>
      <c r="G77" s="8"/>
      <c r="H77" s="8"/>
      <c r="I77" s="8"/>
      <c r="J77" s="8"/>
      <c r="K77" s="8"/>
      <c r="L77" s="8"/>
      <c r="M77" s="8"/>
    </row>
    <row r="78" spans="2:13" ht="20.25">
      <c r="B78" s="8"/>
      <c r="C78" s="8"/>
      <c r="D78" s="8"/>
      <c r="E78" s="8"/>
      <c r="F78" s="8"/>
      <c r="G78" s="8"/>
      <c r="H78" s="8"/>
      <c r="I78" s="8"/>
      <c r="J78" s="8"/>
      <c r="K78" s="8"/>
      <c r="L78" s="8"/>
      <c r="M78" s="8"/>
    </row>
    <row r="79" spans="2:13" ht="20.25">
      <c r="B79" s="8"/>
      <c r="C79" s="8"/>
      <c r="D79" s="8"/>
      <c r="E79" s="8"/>
      <c r="F79" s="8"/>
      <c r="G79" s="8"/>
      <c r="H79" s="8"/>
      <c r="I79" s="8"/>
      <c r="J79" s="8"/>
      <c r="K79" s="8"/>
      <c r="L79" s="8"/>
      <c r="M79" s="8"/>
    </row>
    <row r="80" spans="2:13" ht="20.25">
      <c r="B80" s="8"/>
      <c r="C80" s="8"/>
      <c r="D80" s="8"/>
      <c r="E80" s="8"/>
      <c r="F80" s="8"/>
      <c r="G80" s="8"/>
      <c r="H80" s="8"/>
      <c r="I80" s="8"/>
      <c r="J80" s="8"/>
      <c r="K80" s="8"/>
      <c r="L80" s="8"/>
      <c r="M80" s="8"/>
    </row>
    <row r="81" spans="2:13" ht="20.25">
      <c r="B81" s="8"/>
      <c r="C81" s="8"/>
      <c r="D81" s="8"/>
      <c r="E81" s="8"/>
      <c r="F81" s="8"/>
      <c r="G81" s="8"/>
      <c r="H81" s="8"/>
      <c r="I81" s="8"/>
      <c r="J81" s="8"/>
      <c r="K81" s="8"/>
      <c r="L81" s="8"/>
      <c r="M81" s="8"/>
    </row>
    <row r="82" spans="2:13" ht="20.25">
      <c r="B82" s="8"/>
      <c r="C82" s="8"/>
      <c r="D82" s="8"/>
      <c r="E82" s="8"/>
      <c r="F82" s="8"/>
      <c r="G82" s="8"/>
      <c r="H82" s="8"/>
      <c r="I82" s="8"/>
      <c r="J82" s="8"/>
      <c r="K82" s="8"/>
      <c r="L82" s="8"/>
      <c r="M82" s="8"/>
    </row>
    <row r="83" spans="2:13" ht="20.25">
      <c r="B83" s="8"/>
      <c r="C83" s="8"/>
      <c r="D83" s="8"/>
      <c r="E83" s="8"/>
      <c r="F83" s="8"/>
      <c r="G83" s="8"/>
      <c r="H83" s="8"/>
      <c r="I83" s="8"/>
      <c r="J83" s="8"/>
      <c r="K83" s="8"/>
      <c r="L83" s="8"/>
      <c r="M83" s="8"/>
    </row>
    <row r="84" spans="2:13" ht="20.25">
      <c r="B84" s="8"/>
      <c r="C84" s="8"/>
      <c r="D84" s="8"/>
      <c r="E84" s="8"/>
      <c r="F84" s="8"/>
      <c r="G84" s="8"/>
      <c r="H84" s="8"/>
      <c r="I84" s="8"/>
      <c r="J84" s="8"/>
      <c r="K84" s="8"/>
      <c r="L84" s="8"/>
      <c r="M84" s="8"/>
    </row>
    <row r="85" spans="2:13" ht="20.25">
      <c r="B85" s="8"/>
      <c r="C85" s="8"/>
      <c r="D85" s="8"/>
      <c r="E85" s="8"/>
      <c r="F85" s="8"/>
      <c r="G85" s="8"/>
      <c r="H85" s="8"/>
      <c r="I85" s="8"/>
      <c r="J85" s="8"/>
      <c r="K85" s="8"/>
      <c r="L85" s="8"/>
      <c r="M85" s="8"/>
    </row>
    <row r="86" spans="2:13" ht="20.25">
      <c r="B86" s="8"/>
      <c r="C86" s="8"/>
      <c r="D86" s="8"/>
      <c r="E86" s="8"/>
      <c r="F86" s="8"/>
      <c r="G86" s="8"/>
      <c r="H86" s="8"/>
      <c r="I86" s="8"/>
      <c r="J86" s="8"/>
      <c r="K86" s="8"/>
      <c r="L86" s="8"/>
      <c r="M86" s="8"/>
    </row>
    <row r="87" spans="2:13" ht="20.25">
      <c r="B87" s="8"/>
      <c r="C87" s="8"/>
      <c r="D87" s="8"/>
      <c r="E87" s="8"/>
      <c r="F87" s="8"/>
      <c r="G87" s="8"/>
      <c r="H87" s="8"/>
      <c r="I87" s="8"/>
      <c r="J87" s="8"/>
      <c r="K87" s="8"/>
      <c r="L87" s="8"/>
      <c r="M87" s="8"/>
    </row>
    <row r="88" spans="2:13" ht="20.25">
      <c r="B88" s="8"/>
      <c r="C88" s="8"/>
      <c r="D88" s="8"/>
      <c r="E88" s="8"/>
      <c r="F88" s="8"/>
      <c r="G88" s="8"/>
      <c r="H88" s="8"/>
      <c r="I88" s="8"/>
      <c r="J88" s="8"/>
      <c r="K88" s="8"/>
      <c r="L88" s="8"/>
      <c r="M88" s="8"/>
    </row>
    <row r="89" spans="2:13" ht="20.25">
      <c r="B89" s="8"/>
      <c r="C89" s="8"/>
      <c r="D89" s="8"/>
      <c r="E89" s="8"/>
      <c r="F89" s="8"/>
      <c r="G89" s="8"/>
      <c r="H89" s="8"/>
      <c r="I89" s="8"/>
      <c r="J89" s="8"/>
      <c r="K89" s="8"/>
      <c r="L89" s="8"/>
      <c r="M89" s="8"/>
    </row>
    <row r="90" spans="2:13" ht="20.25">
      <c r="B90" s="8"/>
      <c r="C90" s="8"/>
      <c r="D90" s="8"/>
      <c r="E90" s="8"/>
      <c r="F90" s="8"/>
      <c r="G90" s="8"/>
      <c r="H90" s="8"/>
      <c r="I90" s="8"/>
      <c r="J90" s="8"/>
      <c r="K90" s="8"/>
      <c r="L90" s="8"/>
      <c r="M90" s="8"/>
    </row>
    <row r="91" spans="2:13" ht="20.25">
      <c r="B91" s="8"/>
      <c r="C91" s="8"/>
      <c r="D91" s="8"/>
      <c r="E91" s="8"/>
      <c r="F91" s="8"/>
      <c r="G91" s="8"/>
      <c r="H91" s="8"/>
      <c r="I91" s="8"/>
      <c r="J91" s="8"/>
      <c r="K91" s="8"/>
      <c r="L91" s="8"/>
      <c r="M91" s="8"/>
    </row>
    <row r="92" spans="2:13" ht="20.25">
      <c r="B92" s="8"/>
      <c r="C92" s="8"/>
      <c r="D92" s="8"/>
      <c r="E92" s="8"/>
      <c r="F92" s="8"/>
      <c r="G92" s="8"/>
      <c r="H92" s="8"/>
      <c r="I92" s="8"/>
      <c r="J92" s="8"/>
      <c r="K92" s="8"/>
      <c r="L92" s="8"/>
      <c r="M92" s="8"/>
    </row>
    <row r="93" spans="2:13" ht="20.25">
      <c r="B93" s="8"/>
      <c r="C93" s="8"/>
      <c r="D93" s="8"/>
      <c r="E93" s="8"/>
      <c r="F93" s="8"/>
      <c r="G93" s="8"/>
      <c r="H93" s="8"/>
      <c r="I93" s="8"/>
      <c r="J93" s="8"/>
      <c r="K93" s="8"/>
      <c r="L93" s="8"/>
      <c r="M93" s="8"/>
    </row>
    <row r="94" spans="2:13" ht="20.25">
      <c r="B94" s="8"/>
      <c r="C94" s="8"/>
      <c r="D94" s="8"/>
      <c r="E94" s="8"/>
      <c r="F94" s="8"/>
      <c r="G94" s="8"/>
      <c r="H94" s="8"/>
      <c r="I94" s="8"/>
      <c r="J94" s="8"/>
      <c r="K94" s="8"/>
      <c r="L94" s="8"/>
      <c r="M94" s="8"/>
    </row>
    <row r="95" spans="2:13" ht="20.25">
      <c r="B95" s="8"/>
      <c r="C95" s="8"/>
      <c r="D95" s="8"/>
      <c r="E95" s="8"/>
      <c r="F95" s="8"/>
      <c r="G95" s="8"/>
      <c r="H95" s="8"/>
      <c r="I95" s="8"/>
      <c r="J95" s="8"/>
      <c r="K95" s="8"/>
      <c r="L95" s="8"/>
      <c r="M95" s="8"/>
    </row>
    <row r="96" spans="2:13" ht="20.25">
      <c r="B96" s="8"/>
      <c r="C96" s="8"/>
      <c r="D96" s="8"/>
      <c r="E96" s="8"/>
      <c r="F96" s="8"/>
      <c r="G96" s="8"/>
      <c r="H96" s="8"/>
      <c r="I96" s="8"/>
      <c r="J96" s="8"/>
      <c r="K96" s="8"/>
      <c r="L96" s="8"/>
      <c r="M96" s="8"/>
    </row>
  </sheetData>
  <sheetProtection password="A581" sheet="1" objects="1" scenarios="1" selectLockedCells="1"/>
  <mergeCells count="17">
    <mergeCell ref="C7:F7"/>
    <mergeCell ref="B1:K1"/>
    <mergeCell ref="B2:K2"/>
    <mergeCell ref="B3:K3"/>
    <mergeCell ref="C5:F5"/>
    <mergeCell ref="C6:F6"/>
    <mergeCell ref="J10:K10"/>
    <mergeCell ref="C15:D15"/>
    <mergeCell ref="I22:K22"/>
    <mergeCell ref="I21:K21"/>
    <mergeCell ref="I19:K19"/>
    <mergeCell ref="H18:K18"/>
    <mergeCell ref="B23:K23"/>
    <mergeCell ref="B29:K29"/>
    <mergeCell ref="B30:K30"/>
    <mergeCell ref="B33:K33"/>
    <mergeCell ref="D34:E3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78.xml><?xml version="1.0" encoding="utf-8"?>
<worksheet xmlns="http://schemas.openxmlformats.org/spreadsheetml/2006/main" xmlns:r="http://schemas.openxmlformats.org/officeDocument/2006/relationships">
  <sheetPr>
    <tabColor rgb="FFFF0000"/>
  </sheetPr>
  <dimension ref="A1:AB54"/>
  <sheetViews>
    <sheetView workbookViewId="0">
      <selection activeCell="H4" sqref="H4:L4"/>
    </sheetView>
  </sheetViews>
  <sheetFormatPr defaultRowHeight="12.75"/>
  <cols>
    <col min="1" max="1" width="4.5703125" customWidth="1"/>
    <col min="2" max="2" width="2.85546875" customWidth="1"/>
    <col min="3" max="3" width="8.85546875" customWidth="1"/>
    <col min="4" max="4" width="7.5703125" customWidth="1"/>
    <col min="5" max="5" width="1.140625" customWidth="1"/>
    <col min="6" max="6" width="3.28515625" customWidth="1"/>
    <col min="7" max="7" width="4.5703125" customWidth="1"/>
    <col min="8" max="8" width="5.5703125" customWidth="1"/>
    <col min="9" max="9" width="6.140625" customWidth="1"/>
    <col min="10" max="10" width="5.42578125" customWidth="1"/>
    <col min="11" max="11" width="5.85546875" customWidth="1"/>
    <col min="12" max="12" width="5" customWidth="1"/>
    <col min="13" max="13" width="6" customWidth="1"/>
    <col min="14" max="14" width="3.140625" customWidth="1"/>
    <col min="15" max="15" width="4.7109375" customWidth="1"/>
    <col min="16" max="16" width="2.85546875" customWidth="1"/>
    <col min="17" max="17" width="6" customWidth="1"/>
    <col min="18" max="18" width="3.140625" customWidth="1"/>
    <col min="19" max="19" width="3.7109375" customWidth="1"/>
    <col min="20" max="20" width="2.28515625" customWidth="1"/>
    <col min="21" max="21" width="7.85546875" customWidth="1"/>
    <col min="28" max="28" width="14.5703125" hidden="1" customWidth="1"/>
  </cols>
  <sheetData>
    <row r="1" spans="1:28" ht="23.25" customHeight="1">
      <c r="A1" s="3979" t="s">
        <v>2363</v>
      </c>
      <c r="B1" s="3980"/>
      <c r="C1" s="3980"/>
      <c r="D1" s="3980"/>
      <c r="E1" s="3980"/>
      <c r="F1" s="3980"/>
      <c r="G1" s="3980"/>
      <c r="H1" s="3980"/>
      <c r="I1" s="3980"/>
      <c r="J1" s="3980"/>
      <c r="K1" s="3980"/>
      <c r="L1" s="3980"/>
      <c r="M1" s="3980"/>
      <c r="N1" s="3980"/>
      <c r="O1" s="3980"/>
      <c r="P1" s="3980"/>
      <c r="Q1" s="3980"/>
      <c r="R1" s="3980"/>
      <c r="S1" s="3980"/>
      <c r="T1" s="3980"/>
      <c r="U1" s="3981"/>
    </row>
    <row r="2" spans="1:28" ht="21" customHeight="1">
      <c r="A2" s="3982" t="str">
        <f>MASTER!C1</f>
        <v>ftyk f'k{kk vf/kdkjh</v>
      </c>
      <c r="B2" s="3983"/>
      <c r="C2" s="3983"/>
      <c r="D2" s="3983"/>
      <c r="E2" s="3983"/>
      <c r="F2" s="3983"/>
      <c r="G2" s="3983"/>
      <c r="H2" s="3983"/>
      <c r="I2" s="3983"/>
      <c r="J2" s="3983"/>
      <c r="K2" s="3983"/>
      <c r="L2" s="3983"/>
      <c r="M2" s="3983"/>
      <c r="N2" s="3983"/>
      <c r="O2" s="3983"/>
      <c r="P2" s="3983"/>
      <c r="Q2" s="3983"/>
      <c r="R2" s="3983"/>
      <c r="S2" s="3983"/>
      <c r="T2" s="3983"/>
      <c r="U2" s="3984"/>
      <c r="W2" s="518" t="s">
        <v>1814</v>
      </c>
    </row>
    <row r="3" spans="1:28" ht="15.75">
      <c r="A3" s="3985" t="s">
        <v>2633</v>
      </c>
      <c r="B3" s="3986"/>
      <c r="C3" s="3986"/>
      <c r="D3" s="3986"/>
      <c r="E3" s="3986"/>
      <c r="F3" s="3986"/>
      <c r="G3" s="3986"/>
      <c r="H3" s="3986"/>
      <c r="I3" s="3986"/>
      <c r="J3" s="3986"/>
      <c r="K3" s="3986"/>
      <c r="L3" s="3986"/>
      <c r="M3" s="3986"/>
      <c r="N3" s="3986"/>
      <c r="O3" s="3986"/>
      <c r="P3" s="3986"/>
      <c r="Q3" s="3986"/>
      <c r="R3" s="3986"/>
      <c r="S3" s="3986"/>
      <c r="T3" s="3986"/>
      <c r="U3" s="3987"/>
    </row>
    <row r="4" spans="1:28" ht="21">
      <c r="A4" s="3988" t="s">
        <v>2364</v>
      </c>
      <c r="B4" s="3989"/>
      <c r="C4" s="3989"/>
      <c r="D4" s="3989"/>
      <c r="E4" s="3989"/>
      <c r="F4" s="3990">
        <v>108</v>
      </c>
      <c r="G4" s="3990"/>
      <c r="H4" s="3991" t="s">
        <v>3079</v>
      </c>
      <c r="I4" s="3991"/>
      <c r="J4" s="3991"/>
      <c r="K4" s="3991"/>
      <c r="L4" s="3991"/>
      <c r="M4" s="3992" t="s">
        <v>2365</v>
      </c>
      <c r="N4" s="3992"/>
      <c r="O4" s="3992"/>
      <c r="P4" s="3992"/>
      <c r="Q4" s="3992"/>
      <c r="R4" s="3992"/>
      <c r="S4" s="3993">
        <v>11</v>
      </c>
      <c r="T4" s="3993"/>
      <c r="U4" s="3994"/>
    </row>
    <row r="5" spans="1:28" ht="15.75" customHeight="1">
      <c r="A5" s="3972" t="s">
        <v>2366</v>
      </c>
      <c r="B5" s="3973"/>
      <c r="C5" s="3973"/>
      <c r="D5" s="3973"/>
      <c r="E5" s="3973"/>
      <c r="F5" s="3973"/>
      <c r="G5" s="3973"/>
      <c r="H5" s="3973"/>
      <c r="I5" s="3973"/>
      <c r="J5" s="3973"/>
      <c r="K5" s="3973"/>
      <c r="L5" s="3973"/>
      <c r="M5" s="3973"/>
      <c r="N5" s="3973"/>
      <c r="O5" s="3973"/>
      <c r="P5" s="3973"/>
      <c r="Q5" s="3973"/>
      <c r="R5" s="3973"/>
      <c r="S5" s="3973"/>
      <c r="T5" s="3973"/>
      <c r="U5" s="3974"/>
      <c r="AB5" s="1234" t="s">
        <v>3079</v>
      </c>
    </row>
    <row r="6" spans="1:28" ht="15.75">
      <c r="A6" s="3975" t="s">
        <v>2367</v>
      </c>
      <c r="B6" s="3975"/>
      <c r="C6" s="3975"/>
      <c r="D6" s="3975"/>
      <c r="E6" s="3975"/>
      <c r="F6" s="3975"/>
      <c r="G6" s="3975" t="s">
        <v>2368</v>
      </c>
      <c r="H6" s="3976"/>
      <c r="I6" s="3976"/>
      <c r="J6" s="3976"/>
      <c r="K6" s="3976"/>
      <c r="L6" s="3976"/>
      <c r="M6" s="3975" t="s">
        <v>2369</v>
      </c>
      <c r="N6" s="3975"/>
      <c r="O6" s="3975"/>
      <c r="P6" s="3975"/>
      <c r="Q6" s="3975"/>
      <c r="R6" s="3975"/>
      <c r="S6" s="3975"/>
      <c r="T6" s="3975"/>
      <c r="U6" s="3975"/>
      <c r="AB6" s="1234" t="s">
        <v>3080</v>
      </c>
    </row>
    <row r="7" spans="1:28" ht="15.75">
      <c r="A7" s="3977">
        <v>36381</v>
      </c>
      <c r="B7" s="3977"/>
      <c r="C7" s="3977"/>
      <c r="D7" s="3977"/>
      <c r="E7" s="3977"/>
      <c r="F7" s="3977"/>
      <c r="G7" s="3977">
        <v>43754</v>
      </c>
      <c r="H7" s="3977"/>
      <c r="I7" s="3977"/>
      <c r="J7" s="3977"/>
      <c r="K7" s="3977"/>
      <c r="L7" s="3977"/>
      <c r="M7" s="3978" t="s">
        <v>2370</v>
      </c>
      <c r="N7" s="3978"/>
      <c r="O7" s="3978"/>
      <c r="P7" s="3978"/>
      <c r="Q7" s="3978"/>
      <c r="R7" s="3978"/>
      <c r="S7" s="3978"/>
      <c r="T7" s="3978"/>
      <c r="U7" s="3978"/>
    </row>
    <row r="8" spans="1:28" ht="16.5" customHeight="1">
      <c r="A8" s="3995" t="s">
        <v>2371</v>
      </c>
      <c r="B8" s="3996"/>
      <c r="C8" s="3996"/>
      <c r="D8" s="3996"/>
      <c r="E8" s="3996"/>
      <c r="F8" s="3996"/>
      <c r="G8" s="3996"/>
      <c r="H8" s="3996"/>
      <c r="I8" s="3996"/>
      <c r="J8" s="3996"/>
      <c r="K8" s="3996"/>
      <c r="L8" s="3996"/>
      <c r="M8" s="3996"/>
      <c r="N8" s="3996"/>
      <c r="O8" s="3996"/>
      <c r="P8" s="3996"/>
      <c r="Q8" s="3996"/>
      <c r="R8" s="3996"/>
      <c r="S8" s="3996"/>
      <c r="T8" s="3996"/>
      <c r="U8" s="3997"/>
    </row>
    <row r="9" spans="1:28" ht="24" customHeight="1">
      <c r="A9" s="3998" t="s">
        <v>2372</v>
      </c>
      <c r="B9" s="3998"/>
      <c r="C9" s="3998"/>
      <c r="D9" s="3998"/>
      <c r="E9" s="3998"/>
      <c r="F9" s="3998" t="s">
        <v>2373</v>
      </c>
      <c r="G9" s="3998"/>
      <c r="H9" s="3998"/>
      <c r="I9" s="3998"/>
      <c r="J9" s="3998"/>
      <c r="K9" s="3998"/>
      <c r="L9" s="3998"/>
      <c r="M9" s="3998" t="s">
        <v>2374</v>
      </c>
      <c r="N9" s="3998"/>
      <c r="O9" s="3998"/>
      <c r="P9" s="3998"/>
      <c r="Q9" s="3998"/>
      <c r="R9" s="3999" t="s">
        <v>2375</v>
      </c>
      <c r="S9" s="3999"/>
      <c r="T9" s="3999"/>
      <c r="U9" s="3999"/>
    </row>
    <row r="10" spans="1:28" ht="18.75">
      <c r="A10" s="4000" t="s">
        <v>2520</v>
      </c>
      <c r="B10" s="4000"/>
      <c r="C10" s="4000"/>
      <c r="D10" s="4000"/>
      <c r="E10" s="4000"/>
      <c r="F10" s="4001" t="s">
        <v>2526</v>
      </c>
      <c r="G10" s="4001"/>
      <c r="H10" s="4001"/>
      <c r="I10" s="4001"/>
      <c r="J10" s="4001"/>
      <c r="K10" s="4001"/>
      <c r="L10" s="4001"/>
      <c r="M10" s="4000" t="s">
        <v>2528</v>
      </c>
      <c r="N10" s="4000"/>
      <c r="O10" s="4000"/>
      <c r="P10" s="4000"/>
      <c r="Q10" s="4000"/>
      <c r="R10" s="4002" t="s">
        <v>2376</v>
      </c>
      <c r="S10" s="4002"/>
      <c r="T10" s="4002"/>
      <c r="U10" s="4002"/>
      <c r="AB10" s="67" t="s">
        <v>3081</v>
      </c>
    </row>
    <row r="11" spans="1:28" ht="18.75">
      <c r="A11" s="4000"/>
      <c r="B11" s="4000"/>
      <c r="C11" s="4000"/>
      <c r="D11" s="4000"/>
      <c r="E11" s="4000"/>
      <c r="F11" s="4000" t="s">
        <v>2527</v>
      </c>
      <c r="G11" s="4000"/>
      <c r="H11" s="4000"/>
      <c r="I11" s="4000"/>
      <c r="J11" s="4000"/>
      <c r="K11" s="4000"/>
      <c r="L11" s="4000"/>
      <c r="M11" s="4000"/>
      <c r="N11" s="4000"/>
      <c r="O11" s="4000"/>
      <c r="P11" s="4000"/>
      <c r="Q11" s="4000"/>
      <c r="R11" s="4007" t="s">
        <v>2377</v>
      </c>
      <c r="S11" s="4007"/>
      <c r="T11" s="4007"/>
      <c r="U11" s="4007"/>
      <c r="AB11" s="67" t="s">
        <v>3082</v>
      </c>
    </row>
    <row r="12" spans="1:28" ht="18.75">
      <c r="A12" s="4009" t="s">
        <v>2378</v>
      </c>
      <c r="B12" s="4009"/>
      <c r="C12" s="4009"/>
      <c r="D12" s="4009"/>
      <c r="E12" s="4010" t="s">
        <v>2379</v>
      </c>
      <c r="F12" s="4010"/>
      <c r="G12" s="4010"/>
      <c r="H12" s="4010"/>
      <c r="I12" s="4009" t="s">
        <v>2380</v>
      </c>
      <c r="J12" s="4009"/>
      <c r="K12" s="4009"/>
      <c r="L12" s="4009"/>
      <c r="M12" s="4009"/>
      <c r="N12" s="4009"/>
      <c r="O12" s="4009"/>
      <c r="P12" s="4010" t="s">
        <v>2381</v>
      </c>
      <c r="Q12" s="4010"/>
      <c r="R12" s="4010"/>
      <c r="S12" s="4010"/>
      <c r="T12" s="4011" t="s">
        <v>2382</v>
      </c>
      <c r="U12" s="4011"/>
      <c r="AB12" s="67" t="s">
        <v>3083</v>
      </c>
    </row>
    <row r="13" spans="1:28" ht="18" customHeight="1">
      <c r="A13" s="4009"/>
      <c r="B13" s="4009"/>
      <c r="C13" s="4009"/>
      <c r="D13" s="4009"/>
      <c r="E13" s="4010"/>
      <c r="F13" s="4010"/>
      <c r="G13" s="4010"/>
      <c r="H13" s="4010"/>
      <c r="I13" s="4009"/>
      <c r="J13" s="4009"/>
      <c r="K13" s="4009"/>
      <c r="L13" s="4009"/>
      <c r="M13" s="4009"/>
      <c r="N13" s="4009"/>
      <c r="O13" s="4009"/>
      <c r="P13" s="4010"/>
      <c r="Q13" s="4010"/>
      <c r="R13" s="4010"/>
      <c r="S13" s="4010"/>
      <c r="T13" s="4011"/>
      <c r="U13" s="4011"/>
      <c r="AB13" s="67"/>
    </row>
    <row r="14" spans="1:28" ht="32.25" customHeight="1">
      <c r="A14" s="4009"/>
      <c r="B14" s="4009"/>
      <c r="C14" s="4009"/>
      <c r="D14" s="4009"/>
      <c r="E14" s="4012" t="s">
        <v>2383</v>
      </c>
      <c r="F14" s="4012"/>
      <c r="G14" s="4012" t="s">
        <v>2384</v>
      </c>
      <c r="H14" s="4012"/>
      <c r="I14" s="4009"/>
      <c r="J14" s="4009"/>
      <c r="K14" s="4009"/>
      <c r="L14" s="4009"/>
      <c r="M14" s="4009"/>
      <c r="N14" s="4009"/>
      <c r="O14" s="4009"/>
      <c r="P14" s="4010"/>
      <c r="Q14" s="4010"/>
      <c r="R14" s="4010"/>
      <c r="S14" s="4010"/>
      <c r="T14" s="4011"/>
      <c r="U14" s="4011"/>
    </row>
    <row r="15" spans="1:28" ht="15.75">
      <c r="A15" s="4003">
        <v>30664</v>
      </c>
      <c r="B15" s="4004"/>
      <c r="C15" s="4004"/>
      <c r="D15" s="4004"/>
      <c r="E15" s="4005">
        <v>15</v>
      </c>
      <c r="F15" s="4005"/>
      <c r="G15" s="4005">
        <v>7</v>
      </c>
      <c r="H15" s="4005"/>
      <c r="I15" s="4006" t="s">
        <v>2529</v>
      </c>
      <c r="J15" s="4007"/>
      <c r="K15" s="4007"/>
      <c r="L15" s="4007"/>
      <c r="M15" s="4007"/>
      <c r="N15" s="4007"/>
      <c r="O15" s="4007"/>
      <c r="P15" s="4004">
        <v>10</v>
      </c>
      <c r="Q15" s="4004"/>
      <c r="R15" s="4004"/>
      <c r="S15" s="4004"/>
      <c r="T15" s="4008"/>
      <c r="U15" s="4008"/>
    </row>
    <row r="16" spans="1:28" ht="16.5">
      <c r="A16" s="4013" t="s">
        <v>2385</v>
      </c>
      <c r="B16" s="4014"/>
      <c r="C16" s="4014"/>
      <c r="D16" s="4014"/>
      <c r="E16" s="4014"/>
      <c r="F16" s="4014"/>
      <c r="G16" s="4015" t="s">
        <v>2386</v>
      </c>
      <c r="H16" s="4016"/>
      <c r="I16" s="4016"/>
      <c r="J16" s="4016"/>
      <c r="K16" s="4016"/>
      <c r="L16" s="4016"/>
      <c r="M16" s="4016"/>
      <c r="N16" s="4016"/>
      <c r="O16" s="4016"/>
      <c r="P16" s="4016"/>
      <c r="Q16" s="4016"/>
      <c r="R16" s="4016"/>
      <c r="S16" s="4016"/>
      <c r="T16" s="4016"/>
      <c r="U16" s="4017"/>
    </row>
    <row r="17" spans="1:21" ht="18.75">
      <c r="A17" s="4018" t="s">
        <v>2387</v>
      </c>
      <c r="B17" s="4019"/>
      <c r="C17" s="4019"/>
      <c r="D17" s="4019"/>
      <c r="E17" s="4019"/>
      <c r="F17" s="4019"/>
      <c r="G17" s="4019"/>
      <c r="H17" s="4019"/>
      <c r="I17" s="4019"/>
      <c r="J17" s="4019"/>
      <c r="K17" s="4019"/>
      <c r="L17" s="4019"/>
      <c r="M17" s="4019"/>
      <c r="N17" s="4019"/>
      <c r="O17" s="4019"/>
      <c r="P17" s="4019"/>
      <c r="Q17" s="4019"/>
      <c r="R17" s="4019"/>
      <c r="S17" s="4019"/>
      <c r="T17" s="4019"/>
      <c r="U17" s="4020"/>
    </row>
    <row r="18" spans="1:21" ht="15.75">
      <c r="A18" s="4009" t="s">
        <v>2388</v>
      </c>
      <c r="B18" s="4009"/>
      <c r="C18" s="4009"/>
      <c r="D18" s="4012" t="s">
        <v>2389</v>
      </c>
      <c r="E18" s="4012"/>
      <c r="F18" s="4012"/>
      <c r="G18" s="4009" t="s">
        <v>2390</v>
      </c>
      <c r="H18" s="4009"/>
      <c r="I18" s="4009"/>
      <c r="J18" s="4009"/>
      <c r="K18" s="4009" t="s">
        <v>2391</v>
      </c>
      <c r="L18" s="4009"/>
      <c r="M18" s="4009"/>
      <c r="N18" s="4009"/>
      <c r="O18" s="4009" t="s">
        <v>2392</v>
      </c>
      <c r="P18" s="4009"/>
      <c r="Q18" s="4009"/>
      <c r="R18" s="4009"/>
      <c r="S18" s="4009" t="s">
        <v>2393</v>
      </c>
      <c r="T18" s="4009"/>
      <c r="U18" s="4009"/>
    </row>
    <row r="19" spans="1:21">
      <c r="A19" s="4012" t="s">
        <v>723</v>
      </c>
      <c r="B19" s="4012" t="s">
        <v>50</v>
      </c>
      <c r="C19" s="4012"/>
      <c r="D19" s="4012"/>
      <c r="E19" s="4012"/>
      <c r="F19" s="4012"/>
      <c r="G19" s="4012" t="s">
        <v>2394</v>
      </c>
      <c r="H19" s="4012"/>
      <c r="I19" s="4022" t="s">
        <v>2395</v>
      </c>
      <c r="J19" s="4022"/>
      <c r="K19" s="4010" t="s">
        <v>2396</v>
      </c>
      <c r="L19" s="4010"/>
      <c r="M19" s="4010" t="s">
        <v>2397</v>
      </c>
      <c r="N19" s="4010"/>
      <c r="O19" s="4009"/>
      <c r="P19" s="4009"/>
      <c r="Q19" s="4009"/>
      <c r="R19" s="4009"/>
      <c r="S19" s="4009"/>
      <c r="T19" s="4009"/>
      <c r="U19" s="4009"/>
    </row>
    <row r="20" spans="1:21" ht="38.25" customHeight="1">
      <c r="A20" s="4012"/>
      <c r="B20" s="4012"/>
      <c r="C20" s="4012"/>
      <c r="D20" s="4012"/>
      <c r="E20" s="4012"/>
      <c r="F20" s="4012"/>
      <c r="G20" s="4012"/>
      <c r="H20" s="4012"/>
      <c r="I20" s="4022"/>
      <c r="J20" s="4022"/>
      <c r="K20" s="4010"/>
      <c r="L20" s="4010"/>
      <c r="M20" s="4010"/>
      <c r="N20" s="4010"/>
      <c r="O20" s="4009"/>
      <c r="P20" s="4009"/>
      <c r="Q20" s="4009"/>
      <c r="R20" s="4009"/>
      <c r="S20" s="4009"/>
      <c r="T20" s="4009"/>
      <c r="U20" s="4009"/>
    </row>
    <row r="21" spans="1:21" s="854" customFormat="1" ht="12" customHeight="1">
      <c r="A21" s="4008">
        <v>11</v>
      </c>
      <c r="B21" s="3977">
        <v>36381</v>
      </c>
      <c r="C21" s="3977"/>
      <c r="D21" s="3977">
        <v>36661</v>
      </c>
      <c r="E21" s="3977"/>
      <c r="F21" s="3977"/>
      <c r="G21" s="4008">
        <v>282</v>
      </c>
      <c r="H21" s="4008"/>
      <c r="I21" s="4008">
        <v>322</v>
      </c>
      <c r="J21" s="4008"/>
      <c r="K21" s="4007" t="s">
        <v>2398</v>
      </c>
      <c r="L21" s="4007"/>
      <c r="M21" s="4002" t="s">
        <v>2530</v>
      </c>
      <c r="N21" s="4002"/>
      <c r="O21" s="4002"/>
      <c r="P21" s="4002"/>
      <c r="Q21" s="4002"/>
      <c r="R21" s="4002"/>
      <c r="S21" s="4021" t="s">
        <v>3081</v>
      </c>
      <c r="T21" s="4021"/>
      <c r="U21" s="4021"/>
    </row>
    <row r="22" spans="1:21" s="854" customFormat="1" ht="12" customHeight="1">
      <c r="A22" s="4008"/>
      <c r="B22" s="3977"/>
      <c r="C22" s="3977"/>
      <c r="D22" s="3977"/>
      <c r="E22" s="3977"/>
      <c r="F22" s="3977"/>
      <c r="G22" s="4008"/>
      <c r="H22" s="4008"/>
      <c r="I22" s="4008"/>
      <c r="J22" s="4008"/>
      <c r="K22" s="4002"/>
      <c r="L22" s="4002"/>
      <c r="M22" s="4002"/>
      <c r="N22" s="4002"/>
      <c r="O22" s="4002"/>
      <c r="P22" s="4002"/>
      <c r="Q22" s="4002"/>
      <c r="R22" s="4002"/>
      <c r="S22" s="4021"/>
      <c r="T22" s="4021"/>
      <c r="U22" s="4021"/>
    </row>
    <row r="23" spans="1:21" s="854" customFormat="1" ht="12" customHeight="1">
      <c r="A23" s="4008"/>
      <c r="B23" s="3977"/>
      <c r="C23" s="3977"/>
      <c r="D23" s="3977"/>
      <c r="E23" s="3977"/>
      <c r="F23" s="3977"/>
      <c r="G23" s="4008"/>
      <c r="H23" s="4008"/>
      <c r="I23" s="4008"/>
      <c r="J23" s="4008"/>
      <c r="K23" s="4002"/>
      <c r="L23" s="4002"/>
      <c r="M23" s="4002"/>
      <c r="N23" s="4002"/>
      <c r="O23" s="4002"/>
      <c r="P23" s="4002"/>
      <c r="Q23" s="4002"/>
      <c r="R23" s="4002"/>
      <c r="S23" s="4021"/>
      <c r="T23" s="4021"/>
      <c r="U23" s="4021"/>
    </row>
    <row r="24" spans="1:21" s="854" customFormat="1" ht="12" customHeight="1">
      <c r="A24" s="4008">
        <v>12</v>
      </c>
      <c r="B24" s="3977">
        <v>36713</v>
      </c>
      <c r="C24" s="3977"/>
      <c r="D24" s="3977">
        <v>37044</v>
      </c>
      <c r="E24" s="3977"/>
      <c r="F24" s="3977"/>
      <c r="G24" s="4008">
        <v>246</v>
      </c>
      <c r="H24" s="4008"/>
      <c r="I24" s="4008">
        <v>300</v>
      </c>
      <c r="J24" s="4008"/>
      <c r="K24" s="4007" t="s">
        <v>2398</v>
      </c>
      <c r="L24" s="4007"/>
      <c r="M24" s="4002" t="s">
        <v>2400</v>
      </c>
      <c r="N24" s="4002"/>
      <c r="O24" s="4002"/>
      <c r="P24" s="4002"/>
      <c r="Q24" s="4002"/>
      <c r="R24" s="4002"/>
      <c r="S24" s="4021" t="s">
        <v>3082</v>
      </c>
      <c r="T24" s="4021"/>
      <c r="U24" s="4021"/>
    </row>
    <row r="25" spans="1:21" s="854" customFormat="1" ht="12" customHeight="1">
      <c r="A25" s="4008"/>
      <c r="B25" s="3977"/>
      <c r="C25" s="3977"/>
      <c r="D25" s="3977"/>
      <c r="E25" s="3977"/>
      <c r="F25" s="3977"/>
      <c r="G25" s="4008"/>
      <c r="H25" s="4008"/>
      <c r="I25" s="4008"/>
      <c r="J25" s="4008"/>
      <c r="K25" s="4002"/>
      <c r="L25" s="4002"/>
      <c r="M25" s="4002"/>
      <c r="N25" s="4002"/>
      <c r="O25" s="4002"/>
      <c r="P25" s="4002"/>
      <c r="Q25" s="4002"/>
      <c r="R25" s="4002"/>
      <c r="S25" s="4021"/>
      <c r="T25" s="4021"/>
      <c r="U25" s="4021"/>
    </row>
    <row r="26" spans="1:21" s="854" customFormat="1" ht="12" customHeight="1">
      <c r="A26" s="4008"/>
      <c r="B26" s="3977"/>
      <c r="C26" s="3977"/>
      <c r="D26" s="3977"/>
      <c r="E26" s="3977"/>
      <c r="F26" s="3977"/>
      <c r="G26" s="4008"/>
      <c r="H26" s="4008"/>
      <c r="I26" s="4008"/>
      <c r="J26" s="4008"/>
      <c r="K26" s="4002"/>
      <c r="L26" s="4002"/>
      <c r="M26" s="4002"/>
      <c r="N26" s="4002"/>
      <c r="O26" s="4002"/>
      <c r="P26" s="4002"/>
      <c r="Q26" s="4002"/>
      <c r="R26" s="4002"/>
      <c r="S26" s="4021"/>
      <c r="T26" s="4021"/>
      <c r="U26" s="4021"/>
    </row>
    <row r="27" spans="1:21" s="854" customFormat="1" ht="12" customHeight="1">
      <c r="A27" s="4008" t="s">
        <v>2376</v>
      </c>
      <c r="B27" s="3977" t="s">
        <v>2376</v>
      </c>
      <c r="C27" s="3977"/>
      <c r="D27" s="3977" t="s">
        <v>2376</v>
      </c>
      <c r="E27" s="3977"/>
      <c r="F27" s="3977"/>
      <c r="G27" s="4008" t="s">
        <v>2376</v>
      </c>
      <c r="H27" s="4008"/>
      <c r="I27" s="4008" t="s">
        <v>2376</v>
      </c>
      <c r="J27" s="4008"/>
      <c r="K27" s="4007" t="s">
        <v>2376</v>
      </c>
      <c r="L27" s="4007"/>
      <c r="M27" s="4002" t="s">
        <v>2399</v>
      </c>
      <c r="N27" s="4002"/>
      <c r="O27" s="4002"/>
      <c r="P27" s="4002"/>
      <c r="Q27" s="4002"/>
      <c r="R27" s="4002"/>
      <c r="S27" s="4021" t="s">
        <v>3083</v>
      </c>
      <c r="T27" s="4021"/>
      <c r="U27" s="4021"/>
    </row>
    <row r="28" spans="1:21" s="854" customFormat="1" ht="12" customHeight="1">
      <c r="A28" s="4008"/>
      <c r="B28" s="3977"/>
      <c r="C28" s="3977"/>
      <c r="D28" s="3977"/>
      <c r="E28" s="3977"/>
      <c r="F28" s="3977"/>
      <c r="G28" s="4008"/>
      <c r="H28" s="4008"/>
      <c r="I28" s="4008"/>
      <c r="J28" s="4008"/>
      <c r="K28" s="4002"/>
      <c r="L28" s="4002"/>
      <c r="M28" s="4002"/>
      <c r="N28" s="4002"/>
      <c r="O28" s="4002"/>
      <c r="P28" s="4002"/>
      <c r="Q28" s="4002"/>
      <c r="R28" s="4002"/>
      <c r="S28" s="4021"/>
      <c r="T28" s="4021"/>
      <c r="U28" s="4021"/>
    </row>
    <row r="29" spans="1:21" s="854" customFormat="1" ht="12" customHeight="1">
      <c r="A29" s="4008"/>
      <c r="B29" s="3977"/>
      <c r="C29" s="3977"/>
      <c r="D29" s="3977"/>
      <c r="E29" s="3977"/>
      <c r="F29" s="3977"/>
      <c r="G29" s="4008"/>
      <c r="H29" s="4008"/>
      <c r="I29" s="4008"/>
      <c r="J29" s="4008"/>
      <c r="K29" s="4002"/>
      <c r="L29" s="4002"/>
      <c r="M29" s="4002"/>
      <c r="N29" s="4002"/>
      <c r="O29" s="4002"/>
      <c r="P29" s="4002"/>
      <c r="Q29" s="4002"/>
      <c r="R29" s="4002"/>
      <c r="S29" s="4021"/>
      <c r="T29" s="4021"/>
      <c r="U29" s="4021"/>
    </row>
    <row r="30" spans="1:21" s="854" customFormat="1" ht="12" customHeight="1">
      <c r="A30" s="4008" t="s">
        <v>2376</v>
      </c>
      <c r="B30" s="3977" t="s">
        <v>2376</v>
      </c>
      <c r="C30" s="3977"/>
      <c r="D30" s="3977" t="s">
        <v>2376</v>
      </c>
      <c r="E30" s="3977"/>
      <c r="F30" s="3977"/>
      <c r="G30" s="4008" t="s">
        <v>2376</v>
      </c>
      <c r="H30" s="4008"/>
      <c r="I30" s="4008" t="s">
        <v>2376</v>
      </c>
      <c r="J30" s="4008"/>
      <c r="K30" s="4007" t="s">
        <v>2376</v>
      </c>
      <c r="L30" s="4007"/>
      <c r="M30" s="4002" t="s">
        <v>2399</v>
      </c>
      <c r="N30" s="4002"/>
      <c r="O30" s="4002"/>
      <c r="P30" s="4002"/>
      <c r="Q30" s="4002"/>
      <c r="R30" s="4002"/>
      <c r="S30" s="4021"/>
      <c r="T30" s="4021"/>
      <c r="U30" s="4021"/>
    </row>
    <row r="31" spans="1:21" s="854" customFormat="1" ht="12" customHeight="1">
      <c r="A31" s="4008"/>
      <c r="B31" s="3977"/>
      <c r="C31" s="3977"/>
      <c r="D31" s="3977"/>
      <c r="E31" s="3977"/>
      <c r="F31" s="3977"/>
      <c r="G31" s="4008"/>
      <c r="H31" s="4008"/>
      <c r="I31" s="4008"/>
      <c r="J31" s="4008"/>
      <c r="K31" s="4002"/>
      <c r="L31" s="4002"/>
      <c r="M31" s="4002"/>
      <c r="N31" s="4002"/>
      <c r="O31" s="4002"/>
      <c r="P31" s="4002"/>
      <c r="Q31" s="4002"/>
      <c r="R31" s="4002"/>
      <c r="S31" s="4021"/>
      <c r="T31" s="4021"/>
      <c r="U31" s="4021"/>
    </row>
    <row r="32" spans="1:21" s="854" customFormat="1" ht="12" customHeight="1">
      <c r="A32" s="4008"/>
      <c r="B32" s="3977"/>
      <c r="C32" s="3977"/>
      <c r="D32" s="3977"/>
      <c r="E32" s="3977"/>
      <c r="F32" s="3977"/>
      <c r="G32" s="4008"/>
      <c r="H32" s="4008"/>
      <c r="I32" s="4008"/>
      <c r="J32" s="4008"/>
      <c r="K32" s="4002"/>
      <c r="L32" s="4002"/>
      <c r="M32" s="4002"/>
      <c r="N32" s="4002"/>
      <c r="O32" s="4002"/>
      <c r="P32" s="4002"/>
      <c r="Q32" s="4002"/>
      <c r="R32" s="4002"/>
      <c r="S32" s="4021"/>
      <c r="T32" s="4021"/>
      <c r="U32" s="4021"/>
    </row>
    <row r="33" spans="1:21" s="854" customFormat="1" ht="12" customHeight="1">
      <c r="A33" s="4008" t="s">
        <v>2376</v>
      </c>
      <c r="B33" s="3977" t="s">
        <v>2376</v>
      </c>
      <c r="C33" s="3977"/>
      <c r="D33" s="3977" t="s">
        <v>2376</v>
      </c>
      <c r="E33" s="3977"/>
      <c r="F33" s="3977"/>
      <c r="G33" s="4008" t="s">
        <v>2376</v>
      </c>
      <c r="H33" s="4008"/>
      <c r="I33" s="4008" t="s">
        <v>2376</v>
      </c>
      <c r="J33" s="4008"/>
      <c r="K33" s="4007" t="s">
        <v>2376</v>
      </c>
      <c r="L33" s="4007"/>
      <c r="M33" s="4002" t="s">
        <v>2399</v>
      </c>
      <c r="N33" s="4002"/>
      <c r="O33" s="4002"/>
      <c r="P33" s="4002"/>
      <c r="Q33" s="4002"/>
      <c r="R33" s="4002"/>
      <c r="S33" s="4021"/>
      <c r="T33" s="4021"/>
      <c r="U33" s="4021"/>
    </row>
    <row r="34" spans="1:21" s="854" customFormat="1" ht="12" customHeight="1">
      <c r="A34" s="4008"/>
      <c r="B34" s="3977"/>
      <c r="C34" s="3977"/>
      <c r="D34" s="3977"/>
      <c r="E34" s="3977"/>
      <c r="F34" s="3977"/>
      <c r="G34" s="4008"/>
      <c r="H34" s="4008"/>
      <c r="I34" s="4008"/>
      <c r="J34" s="4008"/>
      <c r="K34" s="4002"/>
      <c r="L34" s="4002"/>
      <c r="M34" s="4002"/>
      <c r="N34" s="4002"/>
      <c r="O34" s="4002"/>
      <c r="P34" s="4002"/>
      <c r="Q34" s="4002"/>
      <c r="R34" s="4002"/>
      <c r="S34" s="4021"/>
      <c r="T34" s="4021"/>
      <c r="U34" s="4021"/>
    </row>
    <row r="35" spans="1:21" s="854" customFormat="1" ht="12" customHeight="1">
      <c r="A35" s="4008"/>
      <c r="B35" s="3977"/>
      <c r="C35" s="3977"/>
      <c r="D35" s="3977"/>
      <c r="E35" s="3977"/>
      <c r="F35" s="3977"/>
      <c r="G35" s="4008"/>
      <c r="H35" s="4008"/>
      <c r="I35" s="4008"/>
      <c r="J35" s="4008"/>
      <c r="K35" s="4002"/>
      <c r="L35" s="4002"/>
      <c r="M35" s="4002"/>
      <c r="N35" s="4002"/>
      <c r="O35" s="4002"/>
      <c r="P35" s="4002"/>
      <c r="Q35" s="4002"/>
      <c r="R35" s="4002"/>
      <c r="S35" s="4021"/>
      <c r="T35" s="4021"/>
      <c r="U35" s="4021"/>
    </row>
    <row r="36" spans="1:21" s="854" customFormat="1" ht="12" customHeight="1">
      <c r="A36" s="4008" t="s">
        <v>2376</v>
      </c>
      <c r="B36" s="3977" t="s">
        <v>2376</v>
      </c>
      <c r="C36" s="3977"/>
      <c r="D36" s="3977" t="s">
        <v>2376</v>
      </c>
      <c r="E36" s="3977"/>
      <c r="F36" s="3977"/>
      <c r="G36" s="4008" t="s">
        <v>2376</v>
      </c>
      <c r="H36" s="4008"/>
      <c r="I36" s="4008" t="s">
        <v>2376</v>
      </c>
      <c r="J36" s="4008"/>
      <c r="K36" s="4007" t="s">
        <v>2376</v>
      </c>
      <c r="L36" s="4007"/>
      <c r="M36" s="4002" t="s">
        <v>2399</v>
      </c>
      <c r="N36" s="4002"/>
      <c r="O36" s="4002"/>
      <c r="P36" s="4002"/>
      <c r="Q36" s="4002"/>
      <c r="R36" s="4002"/>
      <c r="S36" s="4021"/>
      <c r="T36" s="4021"/>
      <c r="U36" s="4021"/>
    </row>
    <row r="37" spans="1:21" s="854" customFormat="1" ht="12" customHeight="1">
      <c r="A37" s="4008"/>
      <c r="B37" s="3977"/>
      <c r="C37" s="3977"/>
      <c r="D37" s="3977"/>
      <c r="E37" s="3977"/>
      <c r="F37" s="3977"/>
      <c r="G37" s="4008"/>
      <c r="H37" s="4008"/>
      <c r="I37" s="4008"/>
      <c r="J37" s="4008"/>
      <c r="K37" s="4002"/>
      <c r="L37" s="4002"/>
      <c r="M37" s="4002"/>
      <c r="N37" s="4002"/>
      <c r="O37" s="4002"/>
      <c r="P37" s="4002"/>
      <c r="Q37" s="4002"/>
      <c r="R37" s="4002"/>
      <c r="S37" s="4021"/>
      <c r="T37" s="4021"/>
      <c r="U37" s="4021"/>
    </row>
    <row r="38" spans="1:21" s="854" customFormat="1" ht="12" customHeight="1">
      <c r="A38" s="4008"/>
      <c r="B38" s="3977"/>
      <c r="C38" s="3977"/>
      <c r="D38" s="3977"/>
      <c r="E38" s="3977"/>
      <c r="F38" s="3977"/>
      <c r="G38" s="4008"/>
      <c r="H38" s="4008"/>
      <c r="I38" s="4008"/>
      <c r="J38" s="4008"/>
      <c r="K38" s="4002"/>
      <c r="L38" s="4002"/>
      <c r="M38" s="4002"/>
      <c r="N38" s="4002"/>
      <c r="O38" s="4002"/>
      <c r="P38" s="4002"/>
      <c r="Q38" s="4002"/>
      <c r="R38" s="4002"/>
      <c r="S38" s="4021"/>
      <c r="T38" s="4021"/>
      <c r="U38" s="4021"/>
    </row>
    <row r="39" spans="1:21" s="854" customFormat="1" ht="12" customHeight="1">
      <c r="A39" s="4008" t="s">
        <v>2376</v>
      </c>
      <c r="B39" s="3977" t="s">
        <v>2376</v>
      </c>
      <c r="C39" s="3977"/>
      <c r="D39" s="3977" t="s">
        <v>2376</v>
      </c>
      <c r="E39" s="3977"/>
      <c r="F39" s="3977"/>
      <c r="G39" s="4008" t="s">
        <v>2376</v>
      </c>
      <c r="H39" s="4008"/>
      <c r="I39" s="4008" t="s">
        <v>2376</v>
      </c>
      <c r="J39" s="4008"/>
      <c r="K39" s="4007" t="s">
        <v>2376</v>
      </c>
      <c r="L39" s="4007"/>
      <c r="M39" s="4002" t="s">
        <v>2399</v>
      </c>
      <c r="N39" s="4002"/>
      <c r="O39" s="4002"/>
      <c r="P39" s="4002"/>
      <c r="Q39" s="4002"/>
      <c r="R39" s="4002"/>
      <c r="S39" s="4021"/>
      <c r="T39" s="4021"/>
      <c r="U39" s="4021"/>
    </row>
    <row r="40" spans="1:21" s="854" customFormat="1" ht="12" customHeight="1">
      <c r="A40" s="4008"/>
      <c r="B40" s="3977"/>
      <c r="C40" s="3977"/>
      <c r="D40" s="3977"/>
      <c r="E40" s="3977"/>
      <c r="F40" s="3977"/>
      <c r="G40" s="4008"/>
      <c r="H40" s="4008"/>
      <c r="I40" s="4008"/>
      <c r="J40" s="4008"/>
      <c r="K40" s="4002"/>
      <c r="L40" s="4002"/>
      <c r="M40" s="4002"/>
      <c r="N40" s="4002"/>
      <c r="O40" s="4002"/>
      <c r="P40" s="4002"/>
      <c r="Q40" s="4002"/>
      <c r="R40" s="4002"/>
      <c r="S40" s="4021"/>
      <c r="T40" s="4021"/>
      <c r="U40" s="4021"/>
    </row>
    <row r="41" spans="1:21" s="854" customFormat="1" ht="12" customHeight="1">
      <c r="A41" s="4008"/>
      <c r="B41" s="3977"/>
      <c r="C41" s="3977"/>
      <c r="D41" s="3977"/>
      <c r="E41" s="3977"/>
      <c r="F41" s="3977"/>
      <c r="G41" s="4008"/>
      <c r="H41" s="4008"/>
      <c r="I41" s="4008"/>
      <c r="J41" s="4008"/>
      <c r="K41" s="4002"/>
      <c r="L41" s="4002"/>
      <c r="M41" s="4002"/>
      <c r="N41" s="4002"/>
      <c r="O41" s="4002"/>
      <c r="P41" s="4002"/>
      <c r="Q41" s="4002"/>
      <c r="R41" s="4002"/>
      <c r="S41" s="4021"/>
      <c r="T41" s="4021"/>
      <c r="U41" s="4021"/>
    </row>
    <row r="42" spans="1:21" s="854" customFormat="1" ht="12" customHeight="1">
      <c r="A42" s="4008" t="s">
        <v>2376</v>
      </c>
      <c r="B42" s="3977" t="s">
        <v>2376</v>
      </c>
      <c r="C42" s="3977"/>
      <c r="D42" s="3977" t="s">
        <v>2376</v>
      </c>
      <c r="E42" s="3977"/>
      <c r="F42" s="3977"/>
      <c r="G42" s="4008" t="s">
        <v>2376</v>
      </c>
      <c r="H42" s="4008"/>
      <c r="I42" s="4008" t="s">
        <v>2376</v>
      </c>
      <c r="J42" s="4008"/>
      <c r="K42" s="4007" t="s">
        <v>2376</v>
      </c>
      <c r="L42" s="4007"/>
      <c r="M42" s="4002" t="s">
        <v>2399</v>
      </c>
      <c r="N42" s="4002"/>
      <c r="O42" s="4002"/>
      <c r="P42" s="4002"/>
      <c r="Q42" s="4002"/>
      <c r="R42" s="4002"/>
      <c r="S42" s="4021"/>
      <c r="T42" s="4021"/>
      <c r="U42" s="4021"/>
    </row>
    <row r="43" spans="1:21" s="854" customFormat="1" ht="12" customHeight="1">
      <c r="A43" s="4008"/>
      <c r="B43" s="3977"/>
      <c r="C43" s="3977"/>
      <c r="D43" s="3977"/>
      <c r="E43" s="3977"/>
      <c r="F43" s="3977"/>
      <c r="G43" s="4008"/>
      <c r="H43" s="4008"/>
      <c r="I43" s="4008"/>
      <c r="J43" s="4008"/>
      <c r="K43" s="4002"/>
      <c r="L43" s="4002"/>
      <c r="M43" s="4002"/>
      <c r="N43" s="4002"/>
      <c r="O43" s="4002"/>
      <c r="P43" s="4002"/>
      <c r="Q43" s="4002"/>
      <c r="R43" s="4002"/>
      <c r="S43" s="4021"/>
      <c r="T43" s="4021"/>
      <c r="U43" s="4021"/>
    </row>
    <row r="44" spans="1:21" s="854" customFormat="1" ht="12" customHeight="1">
      <c r="A44" s="4008"/>
      <c r="B44" s="3977"/>
      <c r="C44" s="3977"/>
      <c r="D44" s="3977"/>
      <c r="E44" s="3977"/>
      <c r="F44" s="3977"/>
      <c r="G44" s="4008"/>
      <c r="H44" s="4008"/>
      <c r="I44" s="4008"/>
      <c r="J44" s="4008"/>
      <c r="K44" s="4002"/>
      <c r="L44" s="4002"/>
      <c r="M44" s="4002"/>
      <c r="N44" s="4002"/>
      <c r="O44" s="4002"/>
      <c r="P44" s="4002"/>
      <c r="Q44" s="4002"/>
      <c r="R44" s="4002"/>
      <c r="S44" s="4021"/>
      <c r="T44" s="4021"/>
      <c r="U44" s="4021"/>
    </row>
    <row r="45" spans="1:21" s="854" customFormat="1" ht="12" customHeight="1">
      <c r="A45" s="4008" t="s">
        <v>2376</v>
      </c>
      <c r="B45" s="3977" t="s">
        <v>2376</v>
      </c>
      <c r="C45" s="3977"/>
      <c r="D45" s="3977" t="s">
        <v>2376</v>
      </c>
      <c r="E45" s="3977"/>
      <c r="F45" s="3977"/>
      <c r="G45" s="4008" t="s">
        <v>2376</v>
      </c>
      <c r="H45" s="4008"/>
      <c r="I45" s="4008" t="s">
        <v>2376</v>
      </c>
      <c r="J45" s="4008"/>
      <c r="K45" s="4007" t="s">
        <v>2376</v>
      </c>
      <c r="L45" s="4007"/>
      <c r="M45" s="4002" t="s">
        <v>2399</v>
      </c>
      <c r="N45" s="4002"/>
      <c r="O45" s="4002"/>
      <c r="P45" s="4002"/>
      <c r="Q45" s="4002"/>
      <c r="R45" s="4002"/>
      <c r="S45" s="4021"/>
      <c r="T45" s="4021"/>
      <c r="U45" s="4021"/>
    </row>
    <row r="46" spans="1:21" s="854" customFormat="1" ht="12" customHeight="1">
      <c r="A46" s="4008"/>
      <c r="B46" s="3977"/>
      <c r="C46" s="3977"/>
      <c r="D46" s="3977"/>
      <c r="E46" s="3977"/>
      <c r="F46" s="3977"/>
      <c r="G46" s="4008"/>
      <c r="H46" s="4008"/>
      <c r="I46" s="4008"/>
      <c r="J46" s="4008"/>
      <c r="K46" s="4002"/>
      <c r="L46" s="4002"/>
      <c r="M46" s="4002"/>
      <c r="N46" s="4002"/>
      <c r="O46" s="4002"/>
      <c r="P46" s="4002"/>
      <c r="Q46" s="4002"/>
      <c r="R46" s="4002"/>
      <c r="S46" s="4021"/>
      <c r="T46" s="4021"/>
      <c r="U46" s="4021"/>
    </row>
    <row r="47" spans="1:21" s="854" customFormat="1" ht="12" customHeight="1">
      <c r="A47" s="4008"/>
      <c r="B47" s="3977"/>
      <c r="C47" s="3977"/>
      <c r="D47" s="3977"/>
      <c r="E47" s="3977"/>
      <c r="F47" s="3977"/>
      <c r="G47" s="4008"/>
      <c r="H47" s="4008"/>
      <c r="I47" s="4008"/>
      <c r="J47" s="4008"/>
      <c r="K47" s="4002"/>
      <c r="L47" s="4002"/>
      <c r="M47" s="4002"/>
      <c r="N47" s="4002"/>
      <c r="O47" s="4002"/>
      <c r="P47" s="4002"/>
      <c r="Q47" s="4002"/>
      <c r="R47" s="4002"/>
      <c r="S47" s="4021"/>
      <c r="T47" s="4021"/>
      <c r="U47" s="4021"/>
    </row>
    <row r="48" spans="1:21">
      <c r="A48" s="4026" t="s">
        <v>2402</v>
      </c>
      <c r="B48" s="4027"/>
      <c r="C48" s="4027"/>
      <c r="D48" s="4027"/>
      <c r="E48" s="4027"/>
      <c r="F48" s="4027"/>
      <c r="G48" s="4027"/>
      <c r="H48" s="4027"/>
      <c r="I48" s="4027"/>
      <c r="J48" s="4027"/>
      <c r="K48" s="4027"/>
      <c r="L48" s="4027"/>
      <c r="M48" s="4027"/>
      <c r="N48" s="4027"/>
      <c r="O48" s="4027"/>
      <c r="P48" s="4027"/>
      <c r="Q48" s="4027"/>
      <c r="R48" s="4027"/>
      <c r="S48" s="4027"/>
      <c r="T48" s="4027"/>
      <c r="U48" s="4028"/>
    </row>
    <row r="49" spans="1:21" ht="18" customHeight="1">
      <c r="A49" s="4026"/>
      <c r="B49" s="4027"/>
      <c r="C49" s="4027"/>
      <c r="D49" s="4027"/>
      <c r="E49" s="4027"/>
      <c r="F49" s="4027"/>
      <c r="G49" s="4027"/>
      <c r="H49" s="4027"/>
      <c r="I49" s="4027"/>
      <c r="J49" s="4027"/>
      <c r="K49" s="4027"/>
      <c r="L49" s="4027"/>
      <c r="M49" s="4027"/>
      <c r="N49" s="4027"/>
      <c r="O49" s="4027"/>
      <c r="P49" s="4027"/>
      <c r="Q49" s="4027"/>
      <c r="R49" s="4027"/>
      <c r="S49" s="4027"/>
      <c r="T49" s="4027"/>
      <c r="U49" s="4028"/>
    </row>
    <row r="50" spans="1:21" ht="15">
      <c r="A50" s="4029" t="s">
        <v>2401</v>
      </c>
      <c r="B50" s="4030"/>
      <c r="C50" s="4030"/>
      <c r="D50" s="4030"/>
      <c r="E50" s="4030"/>
      <c r="F50" s="4030"/>
      <c r="G50" s="4030"/>
      <c r="H50" s="4030"/>
      <c r="I50" s="4030"/>
      <c r="J50" s="4030"/>
      <c r="K50" s="4030"/>
      <c r="L50" s="4030"/>
      <c r="M50" s="4030"/>
      <c r="N50" s="4030"/>
      <c r="O50" s="4030"/>
      <c r="P50" s="4030"/>
      <c r="Q50" s="4030"/>
      <c r="R50" s="4030"/>
      <c r="S50" s="4030"/>
      <c r="T50" s="4030"/>
      <c r="U50" s="4031"/>
    </row>
    <row r="51" spans="1:21" s="139" customFormat="1" ht="15.75">
      <c r="A51" s="4034" t="s">
        <v>1630</v>
      </c>
      <c r="B51" s="4035"/>
      <c r="C51" s="4036">
        <v>43754</v>
      </c>
      <c r="D51" s="4037"/>
      <c r="E51" s="4037"/>
      <c r="F51" s="4037"/>
      <c r="G51" s="4038" t="s">
        <v>3084</v>
      </c>
      <c r="H51" s="4038"/>
      <c r="I51" s="4038"/>
      <c r="J51" s="4038"/>
      <c r="K51" s="4038"/>
      <c r="L51" s="4038"/>
      <c r="M51" s="4038"/>
      <c r="N51" s="4038"/>
      <c r="O51" s="4038"/>
      <c r="P51" s="855"/>
      <c r="Q51" s="855"/>
      <c r="R51" s="855"/>
      <c r="S51" s="855"/>
      <c r="T51" s="855"/>
      <c r="U51" s="858"/>
    </row>
    <row r="52" spans="1:21" s="139" customFormat="1" ht="15">
      <c r="A52" s="859"/>
      <c r="B52" s="855"/>
      <c r="C52" s="855"/>
      <c r="D52" s="855"/>
      <c r="E52" s="855"/>
      <c r="F52" s="855"/>
      <c r="G52" s="855"/>
      <c r="H52" s="855"/>
      <c r="I52" s="855"/>
      <c r="J52" s="855"/>
      <c r="K52" s="855"/>
      <c r="L52" s="855"/>
      <c r="M52" s="855"/>
      <c r="N52" s="855"/>
      <c r="O52" s="3654" t="str">
        <f>MASTER!C2</f>
        <v>iz/kkukpk;Z</v>
      </c>
      <c r="P52" s="3654"/>
      <c r="Q52" s="3654"/>
      <c r="R52" s="3654"/>
      <c r="S52" s="3654"/>
      <c r="T52" s="3654"/>
      <c r="U52" s="4023"/>
    </row>
    <row r="53" spans="1:21" s="139" customFormat="1" ht="15">
      <c r="A53" s="859"/>
      <c r="B53" s="855"/>
      <c r="C53" s="855"/>
      <c r="D53" s="855"/>
      <c r="E53" s="855"/>
      <c r="F53" s="855"/>
      <c r="G53" s="855"/>
      <c r="H53" s="855"/>
      <c r="I53" s="855"/>
      <c r="J53" s="855"/>
      <c r="K53" s="855"/>
      <c r="L53" s="855"/>
      <c r="M53" s="855"/>
      <c r="N53" s="855"/>
      <c r="O53" s="3654" t="str">
        <f>MASTER!C3</f>
        <v xml:space="preserve">ftyk </v>
      </c>
      <c r="P53" s="3654"/>
      <c r="Q53" s="3654"/>
      <c r="R53" s="3654"/>
      <c r="S53" s="3654"/>
      <c r="T53" s="3654"/>
      <c r="U53" s="4023"/>
    </row>
    <row r="54" spans="1:21" ht="15.75">
      <c r="A54" s="4032"/>
      <c r="B54" s="4033"/>
      <c r="C54" s="856"/>
      <c r="D54" s="856"/>
      <c r="E54" s="856"/>
      <c r="F54" s="856"/>
      <c r="G54" s="857"/>
      <c r="H54" s="857"/>
      <c r="I54" s="857"/>
      <c r="J54" s="857"/>
      <c r="K54" s="857"/>
      <c r="L54" s="857"/>
      <c r="M54" s="857"/>
      <c r="N54" s="857"/>
      <c r="O54" s="4024" t="str">
        <f>MASTER!C4</f>
        <v>jkt ¼ jktLFkku ½</v>
      </c>
      <c r="P54" s="4024"/>
      <c r="Q54" s="4024"/>
      <c r="R54" s="4024"/>
      <c r="S54" s="4024"/>
      <c r="T54" s="4024"/>
      <c r="U54" s="4025"/>
    </row>
  </sheetData>
  <sheetProtection password="A581" sheet="1" objects="1" scenarios="1" selectLockedCells="1"/>
  <mergeCells count="270">
    <mergeCell ref="O52:U52"/>
    <mergeCell ref="O53:U53"/>
    <mergeCell ref="O54:U54"/>
    <mergeCell ref="A48:U49"/>
    <mergeCell ref="A50:U50"/>
    <mergeCell ref="A54:B54"/>
    <mergeCell ref="A51:B51"/>
    <mergeCell ref="C51:F51"/>
    <mergeCell ref="G51:O51"/>
    <mergeCell ref="O47:R47"/>
    <mergeCell ref="O45:R45"/>
    <mergeCell ref="S45:U47"/>
    <mergeCell ref="B46:C46"/>
    <mergeCell ref="D46:F46"/>
    <mergeCell ref="G46:H46"/>
    <mergeCell ref="I46:J46"/>
    <mergeCell ref="K46:L46"/>
    <mergeCell ref="M46:N46"/>
    <mergeCell ref="O46:R46"/>
    <mergeCell ref="B47:C47"/>
    <mergeCell ref="A45:A47"/>
    <mergeCell ref="B45:C45"/>
    <mergeCell ref="D45:F45"/>
    <mergeCell ref="G45:H45"/>
    <mergeCell ref="I45:J45"/>
    <mergeCell ref="K45:L45"/>
    <mergeCell ref="M45:N45"/>
    <mergeCell ref="A42:A44"/>
    <mergeCell ref="D47:F47"/>
    <mergeCell ref="G47:H47"/>
    <mergeCell ref="I47:J47"/>
    <mergeCell ref="K47:L47"/>
    <mergeCell ref="M47:N47"/>
    <mergeCell ref="M42:N42"/>
    <mergeCell ref="O42:R42"/>
    <mergeCell ref="S42:U44"/>
    <mergeCell ref="B43:C43"/>
    <mergeCell ref="D43:F43"/>
    <mergeCell ref="G43:H43"/>
    <mergeCell ref="I43:J43"/>
    <mergeCell ref="K43:L43"/>
    <mergeCell ref="M43:N43"/>
    <mergeCell ref="O43:R43"/>
    <mergeCell ref="B42:C42"/>
    <mergeCell ref="D42:F42"/>
    <mergeCell ref="G42:H42"/>
    <mergeCell ref="I42:J42"/>
    <mergeCell ref="K42:L42"/>
    <mergeCell ref="B44:C44"/>
    <mergeCell ref="D44:F44"/>
    <mergeCell ref="G44:H44"/>
    <mergeCell ref="I44:J44"/>
    <mergeCell ref="K44:L44"/>
    <mergeCell ref="M44:N44"/>
    <mergeCell ref="O44:R44"/>
    <mergeCell ref="O41:R41"/>
    <mergeCell ref="O39:R39"/>
    <mergeCell ref="S39:U41"/>
    <mergeCell ref="B40:C40"/>
    <mergeCell ref="D40:F40"/>
    <mergeCell ref="G40:H40"/>
    <mergeCell ref="I40:J40"/>
    <mergeCell ref="K40:L40"/>
    <mergeCell ref="M40:N40"/>
    <mergeCell ref="O40:R40"/>
    <mergeCell ref="B41:C41"/>
    <mergeCell ref="A39:A41"/>
    <mergeCell ref="B39:C39"/>
    <mergeCell ref="D39:F39"/>
    <mergeCell ref="G39:H39"/>
    <mergeCell ref="I39:J39"/>
    <mergeCell ref="K39:L39"/>
    <mergeCell ref="M39:N39"/>
    <mergeCell ref="A36:A38"/>
    <mergeCell ref="D41:F41"/>
    <mergeCell ref="G41:H41"/>
    <mergeCell ref="I41:J41"/>
    <mergeCell ref="K41:L41"/>
    <mergeCell ref="M41:N41"/>
    <mergeCell ref="M36:N36"/>
    <mergeCell ref="O36:R36"/>
    <mergeCell ref="S36:U38"/>
    <mergeCell ref="B37:C37"/>
    <mergeCell ref="D37:F37"/>
    <mergeCell ref="G37:H37"/>
    <mergeCell ref="I37:J37"/>
    <mergeCell ref="K37:L37"/>
    <mergeCell ref="M37:N37"/>
    <mergeCell ref="O37:R37"/>
    <mergeCell ref="B36:C36"/>
    <mergeCell ref="D36:F36"/>
    <mergeCell ref="G36:H36"/>
    <mergeCell ref="I36:J36"/>
    <mergeCell ref="K36:L36"/>
    <mergeCell ref="B38:C38"/>
    <mergeCell ref="D38:F38"/>
    <mergeCell ref="G38:H38"/>
    <mergeCell ref="I38:J38"/>
    <mergeCell ref="K38:L38"/>
    <mergeCell ref="M38:N38"/>
    <mergeCell ref="O38:R38"/>
    <mergeCell ref="O35:R35"/>
    <mergeCell ref="O33:R33"/>
    <mergeCell ref="S33:U35"/>
    <mergeCell ref="B34:C34"/>
    <mergeCell ref="D34:F34"/>
    <mergeCell ref="G34:H34"/>
    <mergeCell ref="I34:J34"/>
    <mergeCell ref="K34:L34"/>
    <mergeCell ref="M34:N34"/>
    <mergeCell ref="O34:R34"/>
    <mergeCell ref="B35:C35"/>
    <mergeCell ref="A33:A35"/>
    <mergeCell ref="B33:C33"/>
    <mergeCell ref="D33:F33"/>
    <mergeCell ref="G33:H33"/>
    <mergeCell ref="I33:J33"/>
    <mergeCell ref="K33:L33"/>
    <mergeCell ref="M33:N33"/>
    <mergeCell ref="A30:A32"/>
    <mergeCell ref="D35:F35"/>
    <mergeCell ref="G35:H35"/>
    <mergeCell ref="I35:J35"/>
    <mergeCell ref="K35:L35"/>
    <mergeCell ref="M35:N35"/>
    <mergeCell ref="M30:N30"/>
    <mergeCell ref="O30:R30"/>
    <mergeCell ref="S30:U32"/>
    <mergeCell ref="B31:C31"/>
    <mergeCell ref="D31:F31"/>
    <mergeCell ref="G31:H31"/>
    <mergeCell ref="I31:J31"/>
    <mergeCell ref="K31:L31"/>
    <mergeCell ref="M31:N31"/>
    <mergeCell ref="O31:R31"/>
    <mergeCell ref="B30:C30"/>
    <mergeCell ref="D30:F30"/>
    <mergeCell ref="G30:H30"/>
    <mergeCell ref="I30:J30"/>
    <mergeCell ref="K30:L30"/>
    <mergeCell ref="B32:C32"/>
    <mergeCell ref="D32:F32"/>
    <mergeCell ref="G32:H32"/>
    <mergeCell ref="I32:J32"/>
    <mergeCell ref="K32:L32"/>
    <mergeCell ref="M32:N32"/>
    <mergeCell ref="O32:R32"/>
    <mergeCell ref="O29:R29"/>
    <mergeCell ref="O27:R27"/>
    <mergeCell ref="S27:U29"/>
    <mergeCell ref="B28:C28"/>
    <mergeCell ref="D28:F28"/>
    <mergeCell ref="G28:H28"/>
    <mergeCell ref="I28:J28"/>
    <mergeCell ref="K28:L28"/>
    <mergeCell ref="M28:N28"/>
    <mergeCell ref="O28:R28"/>
    <mergeCell ref="B29:C29"/>
    <mergeCell ref="A27:A29"/>
    <mergeCell ref="B27:C27"/>
    <mergeCell ref="D27:F27"/>
    <mergeCell ref="G27:H27"/>
    <mergeCell ref="I27:J27"/>
    <mergeCell ref="K27:L27"/>
    <mergeCell ref="M27:N27"/>
    <mergeCell ref="A24:A26"/>
    <mergeCell ref="D29:F29"/>
    <mergeCell ref="G29:H29"/>
    <mergeCell ref="I29:J29"/>
    <mergeCell ref="K29:L29"/>
    <mergeCell ref="M29:N29"/>
    <mergeCell ref="M24:N24"/>
    <mergeCell ref="O24:R24"/>
    <mergeCell ref="S24:U26"/>
    <mergeCell ref="B25:C25"/>
    <mergeCell ref="D25:F25"/>
    <mergeCell ref="G25:H25"/>
    <mergeCell ref="I25:J25"/>
    <mergeCell ref="K25:L25"/>
    <mergeCell ref="M25:N25"/>
    <mergeCell ref="O25:R25"/>
    <mergeCell ref="B24:C24"/>
    <mergeCell ref="D24:F24"/>
    <mergeCell ref="G24:H24"/>
    <mergeCell ref="I24:J24"/>
    <mergeCell ref="K24:L24"/>
    <mergeCell ref="B26:C26"/>
    <mergeCell ref="D26:F26"/>
    <mergeCell ref="G26:H26"/>
    <mergeCell ref="I26:J26"/>
    <mergeCell ref="K26:L26"/>
    <mergeCell ref="M26:N26"/>
    <mergeCell ref="O26:R26"/>
    <mergeCell ref="I19:J20"/>
    <mergeCell ref="K19:L20"/>
    <mergeCell ref="M19:N20"/>
    <mergeCell ref="O22:R22"/>
    <mergeCell ref="B23:C23"/>
    <mergeCell ref="D23:F23"/>
    <mergeCell ref="G23:H23"/>
    <mergeCell ref="I23:J23"/>
    <mergeCell ref="K23:L23"/>
    <mergeCell ref="M23:N23"/>
    <mergeCell ref="O23:R23"/>
    <mergeCell ref="K21:L21"/>
    <mergeCell ref="M21:N21"/>
    <mergeCell ref="O21:R21"/>
    <mergeCell ref="A21:A23"/>
    <mergeCell ref="B21:C21"/>
    <mergeCell ref="D21:F21"/>
    <mergeCell ref="G21:H21"/>
    <mergeCell ref="I21:J21"/>
    <mergeCell ref="A16:F16"/>
    <mergeCell ref="G16:U16"/>
    <mergeCell ref="A17:U17"/>
    <mergeCell ref="A18:C18"/>
    <mergeCell ref="D18:F20"/>
    <mergeCell ref="G18:J18"/>
    <mergeCell ref="K18:N18"/>
    <mergeCell ref="O18:R20"/>
    <mergeCell ref="S18:U20"/>
    <mergeCell ref="A19:A20"/>
    <mergeCell ref="S21:U23"/>
    <mergeCell ref="B22:C22"/>
    <mergeCell ref="D22:F22"/>
    <mergeCell ref="G22:H22"/>
    <mergeCell ref="I22:J22"/>
    <mergeCell ref="K22:L22"/>
    <mergeCell ref="M22:N22"/>
    <mergeCell ref="B19:C20"/>
    <mergeCell ref="G19:H20"/>
    <mergeCell ref="A15:D15"/>
    <mergeCell ref="E15:F15"/>
    <mergeCell ref="G15:H15"/>
    <mergeCell ref="I15:O15"/>
    <mergeCell ref="P15:S15"/>
    <mergeCell ref="T15:U15"/>
    <mergeCell ref="R11:U11"/>
    <mergeCell ref="A12:D14"/>
    <mergeCell ref="E12:H13"/>
    <mergeCell ref="I12:O14"/>
    <mergeCell ref="P12:S14"/>
    <mergeCell ref="T12:U14"/>
    <mergeCell ref="E14:F14"/>
    <mergeCell ref="G14:H14"/>
    <mergeCell ref="A8:U8"/>
    <mergeCell ref="A9:E9"/>
    <mergeCell ref="F9:L9"/>
    <mergeCell ref="M9:Q9"/>
    <mergeCell ref="R9:U9"/>
    <mergeCell ref="A10:E11"/>
    <mergeCell ref="F10:L10"/>
    <mergeCell ref="M10:Q11"/>
    <mergeCell ref="R10:U10"/>
    <mergeCell ref="F11:L11"/>
    <mergeCell ref="A5:U5"/>
    <mergeCell ref="A6:F6"/>
    <mergeCell ref="G6:L6"/>
    <mergeCell ref="M6:U6"/>
    <mergeCell ref="A7:F7"/>
    <mergeCell ref="G7:L7"/>
    <mergeCell ref="M7:U7"/>
    <mergeCell ref="A1:U1"/>
    <mergeCell ref="A2:U2"/>
    <mergeCell ref="A3:U3"/>
    <mergeCell ref="A4:E4"/>
    <mergeCell ref="F4:G4"/>
    <mergeCell ref="H4:L4"/>
    <mergeCell ref="M4:R4"/>
    <mergeCell ref="S4:U4"/>
  </mergeCells>
  <conditionalFormatting sqref="G51:O51 H17:N54 O17:U51 C1:F53 G1:G3 G5:G54 H1:U15 A1:B54">
    <cfRule type="expression" dxfId="0" priority="3">
      <formula>ISERROR(A1)</formula>
    </cfRule>
  </conditionalFormatting>
  <dataValidations count="3">
    <dataValidation allowBlank="1" showErrorMessage="1" sqref="F4:G4"/>
    <dataValidation type="list" allowBlank="1" showInputMessage="1" showErrorMessage="1" sqref="H4:L4">
      <formula1>$AB$5:$AB$7</formula1>
    </dataValidation>
    <dataValidation type="list" allowBlank="1" showInputMessage="1" showErrorMessage="1" sqref="S21:U47">
      <formula1>$AB$10:$AB$13</formula1>
    </dataValidation>
  </dataValidation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79.xml><?xml version="1.0" encoding="utf-8"?>
<worksheet xmlns="http://schemas.openxmlformats.org/spreadsheetml/2006/main" xmlns:r="http://schemas.openxmlformats.org/officeDocument/2006/relationships">
  <sheetPr codeName="Sheet49">
    <tabColor rgb="FF00B0F0"/>
  </sheetPr>
  <dimension ref="A1:L74"/>
  <sheetViews>
    <sheetView workbookViewId="0">
      <selection activeCell="E4" sqref="E4:H4"/>
    </sheetView>
  </sheetViews>
  <sheetFormatPr defaultRowHeight="12.75"/>
  <cols>
    <col min="1" max="1" width="4.140625" customWidth="1"/>
    <col min="2" max="2" width="10" customWidth="1"/>
    <col min="4" max="4" width="13.42578125" customWidth="1"/>
    <col min="5" max="5" width="9.7109375" customWidth="1"/>
    <col min="6" max="6" width="6.85546875" customWidth="1"/>
    <col min="7" max="7" width="6.42578125" customWidth="1"/>
    <col min="9" max="9" width="8.28515625" customWidth="1"/>
    <col min="10" max="10" width="5.85546875" customWidth="1"/>
    <col min="11" max="11" width="8.85546875" customWidth="1"/>
    <col min="12" max="12" width="7.28515625" customWidth="1"/>
  </cols>
  <sheetData>
    <row r="1" spans="1:12" s="405" customFormat="1" ht="26.25">
      <c r="A1" s="3365" t="s">
        <v>935</v>
      </c>
      <c r="B1" s="3365"/>
      <c r="C1" s="3365"/>
      <c r="D1" s="3365"/>
      <c r="E1" s="3365"/>
      <c r="F1" s="3365"/>
      <c r="G1" s="3365"/>
      <c r="H1" s="3365"/>
      <c r="I1" s="3365"/>
      <c r="J1" s="3365"/>
      <c r="K1" s="3365"/>
      <c r="L1" s="3365"/>
    </row>
    <row r="2" spans="1:12" ht="23.25">
      <c r="A2" s="2989" t="s">
        <v>936</v>
      </c>
      <c r="B2" s="2989"/>
      <c r="C2" s="2989"/>
      <c r="D2" s="2989"/>
      <c r="E2" s="2989"/>
      <c r="F2" s="2989"/>
      <c r="G2" s="2989"/>
      <c r="H2" s="2989"/>
      <c r="I2" s="2989"/>
      <c r="J2" s="2989"/>
      <c r="K2" s="2989"/>
      <c r="L2" s="2989"/>
    </row>
    <row r="3" spans="1:12" ht="18.75">
      <c r="A3" s="20" t="s">
        <v>1577</v>
      </c>
      <c r="B3" s="20"/>
      <c r="C3" s="20"/>
      <c r="D3" s="127" t="str">
        <f>MASTER!C1</f>
        <v>ftyk f'k{kk vf/kdkjh</v>
      </c>
      <c r="E3" s="20"/>
      <c r="F3" s="20"/>
      <c r="G3" s="20"/>
      <c r="H3" s="20"/>
      <c r="I3" s="20"/>
      <c r="J3" s="20"/>
      <c r="K3" s="20"/>
      <c r="L3" s="20"/>
    </row>
    <row r="4" spans="1:12" ht="18.75">
      <c r="A4" s="20" t="s">
        <v>1578</v>
      </c>
      <c r="B4" s="20"/>
      <c r="C4" s="20"/>
      <c r="D4" s="20"/>
      <c r="E4" s="4051">
        <v>8250616405</v>
      </c>
      <c r="F4" s="4051"/>
      <c r="G4" s="4051"/>
      <c r="H4" s="4051"/>
      <c r="I4" s="20"/>
      <c r="J4" s="20"/>
      <c r="K4" s="20"/>
      <c r="L4" s="20"/>
    </row>
    <row r="5" spans="1:12" ht="23.25">
      <c r="A5" s="4042" t="s">
        <v>1579</v>
      </c>
      <c r="B5" s="4042"/>
      <c r="C5" s="4042"/>
      <c r="D5" s="4042"/>
      <c r="E5" s="4042"/>
      <c r="F5" s="4042"/>
      <c r="G5" s="4053" t="s">
        <v>1580</v>
      </c>
      <c r="H5" s="4053"/>
      <c r="I5" s="253" t="s">
        <v>35</v>
      </c>
      <c r="J5" s="253"/>
      <c r="K5" s="4052">
        <v>44253</v>
      </c>
      <c r="L5" s="4052"/>
    </row>
    <row r="6" spans="1:12" ht="18.75">
      <c r="A6" s="246" t="s">
        <v>1581</v>
      </c>
      <c r="B6" s="246"/>
      <c r="C6" s="246"/>
      <c r="D6" s="246"/>
      <c r="E6" s="246"/>
      <c r="F6" s="246"/>
      <c r="G6" s="4040" t="s">
        <v>1583</v>
      </c>
      <c r="H6" s="4040"/>
      <c r="I6" s="246" t="s">
        <v>1582</v>
      </c>
      <c r="J6" s="246"/>
      <c r="K6" s="246"/>
      <c r="L6" s="246"/>
    </row>
    <row r="7" spans="1:12" ht="18.75">
      <c r="A7" s="246" t="s">
        <v>1585</v>
      </c>
      <c r="B7" s="246"/>
      <c r="C7" s="4041" t="str">
        <f>G5</f>
        <v>100000@&amp;</v>
      </c>
      <c r="D7" s="4041"/>
      <c r="E7" s="246" t="s">
        <v>1586</v>
      </c>
      <c r="F7" s="246"/>
      <c r="G7" s="246"/>
      <c r="H7" s="246"/>
      <c r="I7" s="246"/>
      <c r="J7" s="246"/>
      <c r="K7" s="246"/>
      <c r="L7" s="246"/>
    </row>
    <row r="8" spans="1:12" ht="18.75">
      <c r="A8" s="4041" t="s">
        <v>1587</v>
      </c>
      <c r="B8" s="4041"/>
      <c r="C8" s="4041"/>
      <c r="D8" s="4041"/>
      <c r="E8" s="4041"/>
      <c r="F8" s="4041"/>
      <c r="G8" s="4041"/>
      <c r="H8" s="4041"/>
      <c r="I8" s="4041"/>
      <c r="J8" s="4041"/>
      <c r="K8" s="4041"/>
      <c r="L8" s="4041"/>
    </row>
    <row r="9" spans="1:12" ht="18.75">
      <c r="A9" s="4046" t="s">
        <v>1588</v>
      </c>
      <c r="B9" s="4046"/>
      <c r="C9" s="4046"/>
      <c r="D9" s="4046"/>
      <c r="E9" s="4046"/>
      <c r="F9" s="4046"/>
      <c r="G9" s="4046"/>
      <c r="H9" s="4046"/>
      <c r="I9" s="4046"/>
      <c r="J9" s="4046"/>
      <c r="K9" s="4046"/>
      <c r="L9" s="4046"/>
    </row>
    <row r="10" spans="1:12" ht="18.75">
      <c r="A10" s="4047" t="s">
        <v>937</v>
      </c>
      <c r="B10" s="4047" t="s">
        <v>938</v>
      </c>
      <c r="C10" s="4049" t="s">
        <v>939</v>
      </c>
      <c r="D10" s="4047" t="s">
        <v>940</v>
      </c>
      <c r="E10" s="4047" t="s">
        <v>941</v>
      </c>
      <c r="F10" s="4059" t="s">
        <v>942</v>
      </c>
      <c r="G10" s="4047" t="s">
        <v>943</v>
      </c>
      <c r="H10" s="4061" t="s">
        <v>1584</v>
      </c>
      <c r="I10" s="4054" t="s">
        <v>944</v>
      </c>
      <c r="J10" s="4055" t="s">
        <v>945</v>
      </c>
      <c r="K10" s="4055"/>
      <c r="L10" s="237" t="s">
        <v>835</v>
      </c>
    </row>
    <row r="11" spans="1:12" ht="25.5" customHeight="1">
      <c r="A11" s="4048"/>
      <c r="B11" s="4048"/>
      <c r="C11" s="4050"/>
      <c r="D11" s="4048"/>
      <c r="E11" s="4048"/>
      <c r="F11" s="4060"/>
      <c r="G11" s="4048"/>
      <c r="H11" s="4062"/>
      <c r="I11" s="4054"/>
      <c r="J11" s="237" t="s">
        <v>946</v>
      </c>
      <c r="K11" s="238" t="s">
        <v>50</v>
      </c>
      <c r="L11" s="239"/>
    </row>
    <row r="12" spans="1:12" ht="18.75">
      <c r="A12" s="240">
        <v>1</v>
      </c>
      <c r="B12" s="240">
        <v>2</v>
      </c>
      <c r="C12" s="240">
        <v>3</v>
      </c>
      <c r="D12" s="240">
        <v>4</v>
      </c>
      <c r="E12" s="240">
        <v>5</v>
      </c>
      <c r="F12" s="240">
        <v>6</v>
      </c>
      <c r="G12" s="240">
        <v>7</v>
      </c>
      <c r="H12" s="240">
        <v>8</v>
      </c>
      <c r="I12" s="240">
        <v>9</v>
      </c>
      <c r="J12" s="240">
        <v>10</v>
      </c>
      <c r="K12" s="240">
        <v>11</v>
      </c>
      <c r="L12" s="240">
        <v>12</v>
      </c>
    </row>
    <row r="13" spans="1:12" ht="23.1" customHeight="1">
      <c r="A13" s="794">
        <v>1</v>
      </c>
      <c r="B13" s="1298" t="s">
        <v>3176</v>
      </c>
      <c r="C13" s="1298" t="s">
        <v>3176</v>
      </c>
      <c r="D13" s="795" t="s">
        <v>947</v>
      </c>
      <c r="E13" s="807" t="s">
        <v>948</v>
      </c>
      <c r="F13" s="797"/>
      <c r="G13" s="797"/>
      <c r="H13" s="797">
        <v>500</v>
      </c>
      <c r="I13" s="796" t="s">
        <v>949</v>
      </c>
      <c r="J13" s="798"/>
      <c r="K13" s="1300"/>
      <c r="L13" s="799"/>
    </row>
    <row r="14" spans="1:12" s="139" customFormat="1" ht="23.1" customHeight="1">
      <c r="A14" s="794">
        <v>2</v>
      </c>
      <c r="B14" s="1298" t="s">
        <v>3178</v>
      </c>
      <c r="C14" s="1298" t="s">
        <v>3178</v>
      </c>
      <c r="D14" s="795" t="s">
        <v>947</v>
      </c>
      <c r="E14" s="807" t="s">
        <v>948</v>
      </c>
      <c r="F14" s="797"/>
      <c r="G14" s="797"/>
      <c r="H14" s="797">
        <v>500</v>
      </c>
      <c r="I14" s="796" t="s">
        <v>949</v>
      </c>
      <c r="J14" s="798"/>
      <c r="K14" s="1300"/>
      <c r="L14" s="799"/>
    </row>
    <row r="15" spans="1:12" s="139" customFormat="1" ht="23.1" customHeight="1">
      <c r="A15" s="794">
        <v>3</v>
      </c>
      <c r="B15" s="1298" t="s">
        <v>3179</v>
      </c>
      <c r="C15" s="1298" t="s">
        <v>3179</v>
      </c>
      <c r="D15" s="795" t="s">
        <v>947</v>
      </c>
      <c r="E15" s="807" t="s">
        <v>948</v>
      </c>
      <c r="F15" s="797"/>
      <c r="G15" s="797"/>
      <c r="H15" s="797">
        <v>500</v>
      </c>
      <c r="I15" s="796" t="s">
        <v>949</v>
      </c>
      <c r="J15" s="798"/>
      <c r="K15" s="1300"/>
      <c r="L15" s="799"/>
    </row>
    <row r="16" spans="1:12" s="139" customFormat="1" ht="23.1" customHeight="1">
      <c r="A16" s="794">
        <v>4</v>
      </c>
      <c r="B16" s="1298" t="s">
        <v>3180</v>
      </c>
      <c r="C16" s="1298" t="s">
        <v>3180</v>
      </c>
      <c r="D16" s="795" t="s">
        <v>947</v>
      </c>
      <c r="E16" s="807" t="s">
        <v>948</v>
      </c>
      <c r="F16" s="797"/>
      <c r="G16" s="797"/>
      <c r="H16" s="797">
        <v>500</v>
      </c>
      <c r="I16" s="796" t="s">
        <v>949</v>
      </c>
      <c r="J16" s="798"/>
      <c r="K16" s="1300"/>
      <c r="L16" s="799"/>
    </row>
    <row r="17" spans="1:12" s="139" customFormat="1" ht="23.1" customHeight="1">
      <c r="A17" s="794">
        <v>5</v>
      </c>
      <c r="B17" s="1298" t="s">
        <v>3182</v>
      </c>
      <c r="C17" s="1298" t="s">
        <v>3182</v>
      </c>
      <c r="D17" s="795" t="s">
        <v>947</v>
      </c>
      <c r="E17" s="807" t="s">
        <v>948</v>
      </c>
      <c r="F17" s="797"/>
      <c r="G17" s="797"/>
      <c r="H17" s="797">
        <v>500</v>
      </c>
      <c r="I17" s="796" t="s">
        <v>949</v>
      </c>
      <c r="J17" s="798"/>
      <c r="K17" s="1300"/>
      <c r="L17" s="799"/>
    </row>
    <row r="18" spans="1:12" s="139" customFormat="1" ht="23.1" customHeight="1">
      <c r="A18" s="794">
        <v>6</v>
      </c>
      <c r="B18" s="1298" t="s">
        <v>3184</v>
      </c>
      <c r="C18" s="1298" t="s">
        <v>3184</v>
      </c>
      <c r="D18" s="795" t="s">
        <v>947</v>
      </c>
      <c r="E18" s="807" t="s">
        <v>948</v>
      </c>
      <c r="F18" s="797"/>
      <c r="G18" s="797"/>
      <c r="H18" s="797">
        <v>500</v>
      </c>
      <c r="I18" s="796" t="s">
        <v>949</v>
      </c>
      <c r="J18" s="798"/>
      <c r="K18" s="1300"/>
      <c r="L18" s="799"/>
    </row>
    <row r="19" spans="1:12" s="139" customFormat="1" ht="23.1" customHeight="1">
      <c r="A19" s="794">
        <v>7</v>
      </c>
      <c r="B19" s="1298" t="s">
        <v>3185</v>
      </c>
      <c r="C19" s="1298" t="s">
        <v>3185</v>
      </c>
      <c r="D19" s="795" t="s">
        <v>947</v>
      </c>
      <c r="E19" s="807" t="s">
        <v>948</v>
      </c>
      <c r="F19" s="797"/>
      <c r="G19" s="797"/>
      <c r="H19" s="797">
        <v>500</v>
      </c>
      <c r="I19" s="796" t="s">
        <v>949</v>
      </c>
      <c r="J19" s="798"/>
      <c r="K19" s="1300"/>
      <c r="L19" s="799"/>
    </row>
    <row r="20" spans="1:12" s="139" customFormat="1" ht="23.1" customHeight="1">
      <c r="A20" s="794">
        <v>8</v>
      </c>
      <c r="B20" s="1298" t="s">
        <v>3188</v>
      </c>
      <c r="C20" s="1298" t="s">
        <v>3188</v>
      </c>
      <c r="D20" s="795" t="s">
        <v>947</v>
      </c>
      <c r="E20" s="807" t="s">
        <v>948</v>
      </c>
      <c r="F20" s="797"/>
      <c r="G20" s="797"/>
      <c r="H20" s="797">
        <v>500</v>
      </c>
      <c r="I20" s="796" t="s">
        <v>949</v>
      </c>
      <c r="J20" s="798"/>
      <c r="K20" s="1300"/>
      <c r="L20" s="799"/>
    </row>
    <row r="21" spans="1:12" s="139" customFormat="1" ht="23.1" customHeight="1">
      <c r="A21" s="794">
        <v>9</v>
      </c>
      <c r="B21" s="1298" t="s">
        <v>3190</v>
      </c>
      <c r="C21" s="1298" t="s">
        <v>3190</v>
      </c>
      <c r="D21" s="795" t="s">
        <v>947</v>
      </c>
      <c r="E21" s="807" t="s">
        <v>948</v>
      </c>
      <c r="F21" s="797"/>
      <c r="G21" s="797"/>
      <c r="H21" s="797">
        <v>500</v>
      </c>
      <c r="I21" s="796" t="s">
        <v>949</v>
      </c>
      <c r="J21" s="798"/>
      <c r="K21" s="1300"/>
      <c r="L21" s="799"/>
    </row>
    <row r="22" spans="1:12" s="139" customFormat="1" ht="23.1" customHeight="1">
      <c r="A22" s="794">
        <v>10</v>
      </c>
      <c r="B22" s="1298" t="s">
        <v>3192</v>
      </c>
      <c r="C22" s="1298" t="s">
        <v>3192</v>
      </c>
      <c r="D22" s="795" t="s">
        <v>947</v>
      </c>
      <c r="E22" s="807" t="s">
        <v>948</v>
      </c>
      <c r="F22" s="797"/>
      <c r="G22" s="797"/>
      <c r="H22" s="797">
        <v>500</v>
      </c>
      <c r="I22" s="796" t="s">
        <v>949</v>
      </c>
      <c r="J22" s="798"/>
      <c r="K22" s="1300"/>
      <c r="L22" s="799"/>
    </row>
    <row r="23" spans="1:12" s="139" customFormat="1" ht="23.1" customHeight="1">
      <c r="A23" s="794">
        <v>11</v>
      </c>
      <c r="B23" s="1298" t="s">
        <v>3194</v>
      </c>
      <c r="C23" s="1298" t="s">
        <v>3194</v>
      </c>
      <c r="D23" s="795" t="s">
        <v>947</v>
      </c>
      <c r="E23" s="807" t="s">
        <v>948</v>
      </c>
      <c r="F23" s="797"/>
      <c r="G23" s="797"/>
      <c r="H23" s="797">
        <v>500</v>
      </c>
      <c r="I23" s="796" t="s">
        <v>949</v>
      </c>
      <c r="J23" s="798"/>
      <c r="K23" s="1300"/>
      <c r="L23" s="799"/>
    </row>
    <row r="24" spans="1:12" s="139" customFormat="1" ht="23.1" customHeight="1">
      <c r="A24" s="794">
        <v>12</v>
      </c>
      <c r="B24" s="1298" t="s">
        <v>3196</v>
      </c>
      <c r="C24" s="1298" t="s">
        <v>3196</v>
      </c>
      <c r="D24" s="795" t="s">
        <v>947</v>
      </c>
      <c r="E24" s="807" t="s">
        <v>948</v>
      </c>
      <c r="F24" s="797"/>
      <c r="G24" s="797"/>
      <c r="H24" s="797">
        <v>600</v>
      </c>
      <c r="I24" s="796" t="s">
        <v>949</v>
      </c>
      <c r="J24" s="798"/>
      <c r="K24" s="1300"/>
      <c r="L24" s="799"/>
    </row>
    <row r="25" spans="1:12" s="139" customFormat="1" ht="23.1" customHeight="1">
      <c r="A25" s="794">
        <v>13</v>
      </c>
      <c r="B25" s="1298" t="s">
        <v>3198</v>
      </c>
      <c r="C25" s="1298" t="s">
        <v>3198</v>
      </c>
      <c r="D25" s="795" t="s">
        <v>947</v>
      </c>
      <c r="E25" s="807" t="s">
        <v>948</v>
      </c>
      <c r="F25" s="797"/>
      <c r="G25" s="797"/>
      <c r="H25" s="797">
        <v>600</v>
      </c>
      <c r="I25" s="796" t="s">
        <v>949</v>
      </c>
      <c r="J25" s="798"/>
      <c r="K25" s="1300"/>
      <c r="L25" s="799"/>
    </row>
    <row r="26" spans="1:12" s="139" customFormat="1" ht="23.1" customHeight="1">
      <c r="A26" s="794">
        <v>14</v>
      </c>
      <c r="B26" s="1298" t="s">
        <v>3200</v>
      </c>
      <c r="C26" s="1298" t="s">
        <v>3200</v>
      </c>
      <c r="D26" s="795" t="s">
        <v>947</v>
      </c>
      <c r="E26" s="807" t="s">
        <v>948</v>
      </c>
      <c r="F26" s="797"/>
      <c r="G26" s="797"/>
      <c r="H26" s="797">
        <v>600</v>
      </c>
      <c r="I26" s="796" t="s">
        <v>949</v>
      </c>
      <c r="J26" s="798"/>
      <c r="K26" s="1300"/>
      <c r="L26" s="799"/>
    </row>
    <row r="27" spans="1:12" s="139" customFormat="1" ht="23.1" customHeight="1">
      <c r="A27" s="794">
        <v>15</v>
      </c>
      <c r="B27" s="1298" t="s">
        <v>3202</v>
      </c>
      <c r="C27" s="1298" t="s">
        <v>3202</v>
      </c>
      <c r="D27" s="795" t="s">
        <v>947</v>
      </c>
      <c r="E27" s="807" t="s">
        <v>948</v>
      </c>
      <c r="F27" s="797"/>
      <c r="G27" s="797"/>
      <c r="H27" s="797">
        <v>600</v>
      </c>
      <c r="I27" s="796" t="s">
        <v>949</v>
      </c>
      <c r="J27" s="798"/>
      <c r="K27" s="1300"/>
      <c r="L27" s="799"/>
    </row>
    <row r="28" spans="1:12" s="139" customFormat="1" ht="23.1" customHeight="1">
      <c r="A28" s="794">
        <v>16</v>
      </c>
      <c r="B28" s="1298" t="s">
        <v>3204</v>
      </c>
      <c r="C28" s="1298" t="s">
        <v>3204</v>
      </c>
      <c r="D28" s="795" t="s">
        <v>947</v>
      </c>
      <c r="E28" s="807" t="s">
        <v>948</v>
      </c>
      <c r="F28" s="797"/>
      <c r="G28" s="797"/>
      <c r="H28" s="797">
        <v>600</v>
      </c>
      <c r="I28" s="796" t="s">
        <v>949</v>
      </c>
      <c r="J28" s="798"/>
      <c r="K28" s="1300"/>
      <c r="L28" s="799"/>
    </row>
    <row r="29" spans="1:12" s="139" customFormat="1" ht="23.1" customHeight="1">
      <c r="A29" s="794">
        <v>17</v>
      </c>
      <c r="B29" s="1298" t="s">
        <v>3206</v>
      </c>
      <c r="C29" s="1298" t="s">
        <v>3206</v>
      </c>
      <c r="D29" s="795" t="s">
        <v>947</v>
      </c>
      <c r="E29" s="807" t="s">
        <v>948</v>
      </c>
      <c r="F29" s="797"/>
      <c r="G29" s="797"/>
      <c r="H29" s="797">
        <v>600</v>
      </c>
      <c r="I29" s="796" t="s">
        <v>949</v>
      </c>
      <c r="J29" s="798"/>
      <c r="K29" s="1300"/>
      <c r="L29" s="799"/>
    </row>
    <row r="30" spans="1:12" s="139" customFormat="1" ht="23.1" customHeight="1">
      <c r="A30" s="794">
        <v>18</v>
      </c>
      <c r="B30" s="1298" t="s">
        <v>3208</v>
      </c>
      <c r="C30" s="1298" t="s">
        <v>3208</v>
      </c>
      <c r="D30" s="795" t="s">
        <v>947</v>
      </c>
      <c r="E30" s="807" t="s">
        <v>948</v>
      </c>
      <c r="F30" s="797"/>
      <c r="G30" s="797"/>
      <c r="H30" s="797">
        <v>600</v>
      </c>
      <c r="I30" s="796" t="s">
        <v>949</v>
      </c>
      <c r="J30" s="798"/>
      <c r="K30" s="1300"/>
      <c r="L30" s="799"/>
    </row>
    <row r="31" spans="1:12" ht="23.1" customHeight="1">
      <c r="A31" s="794">
        <v>19</v>
      </c>
      <c r="B31" s="1298" t="s">
        <v>3210</v>
      </c>
      <c r="C31" s="1298" t="s">
        <v>3210</v>
      </c>
      <c r="D31" s="795" t="s">
        <v>947</v>
      </c>
      <c r="E31" s="807" t="s">
        <v>948</v>
      </c>
      <c r="F31" s="797"/>
      <c r="G31" s="797"/>
      <c r="H31" s="797">
        <v>300</v>
      </c>
      <c r="I31" s="796" t="s">
        <v>949</v>
      </c>
      <c r="J31" s="798"/>
      <c r="K31" s="1300"/>
      <c r="L31" s="799"/>
    </row>
    <row r="32" spans="1:12" s="19" customFormat="1" ht="18.75">
      <c r="A32" s="797"/>
      <c r="B32" s="802"/>
      <c r="C32" s="803"/>
      <c r="D32" s="803"/>
      <c r="E32" s="804" t="s">
        <v>950</v>
      </c>
      <c r="F32" s="805"/>
      <c r="G32" s="797"/>
      <c r="H32" s="806">
        <f>SUM(H13:H31)</f>
        <v>10000</v>
      </c>
      <c r="I32" s="799"/>
      <c r="J32" s="800"/>
      <c r="K32" s="801"/>
      <c r="L32" s="799"/>
    </row>
    <row r="33" spans="1:12" s="19" customFormat="1" ht="25.5">
      <c r="A33" s="797">
        <v>1</v>
      </c>
      <c r="B33" s="1298">
        <v>43803</v>
      </c>
      <c r="C33" s="1298">
        <v>43803</v>
      </c>
      <c r="D33" s="807" t="s">
        <v>951</v>
      </c>
      <c r="E33" s="803" t="s">
        <v>952</v>
      </c>
      <c r="F33" s="797"/>
      <c r="G33" s="797"/>
      <c r="H33" s="810">
        <v>19194</v>
      </c>
      <c r="I33" s="796" t="s">
        <v>949</v>
      </c>
      <c r="J33" s="800"/>
      <c r="K33" s="801"/>
      <c r="L33" s="799"/>
    </row>
    <row r="34" spans="1:12" s="19" customFormat="1" ht="25.5">
      <c r="A34" s="797">
        <v>2</v>
      </c>
      <c r="B34" s="1298">
        <v>43854</v>
      </c>
      <c r="C34" s="1298">
        <v>43854</v>
      </c>
      <c r="D34" s="807" t="s">
        <v>951</v>
      </c>
      <c r="E34" s="803" t="s">
        <v>952</v>
      </c>
      <c r="F34" s="797"/>
      <c r="G34" s="797"/>
      <c r="H34" s="810">
        <v>9770</v>
      </c>
      <c r="I34" s="796" t="s">
        <v>949</v>
      </c>
      <c r="J34" s="800"/>
      <c r="K34" s="801"/>
      <c r="L34" s="799"/>
    </row>
    <row r="35" spans="1:12" s="19" customFormat="1" ht="25.5">
      <c r="A35" s="797">
        <v>3</v>
      </c>
      <c r="B35" s="1298">
        <v>43984</v>
      </c>
      <c r="C35" s="1298">
        <v>43984</v>
      </c>
      <c r="D35" s="807" t="s">
        <v>951</v>
      </c>
      <c r="E35" s="803" t="s">
        <v>952</v>
      </c>
      <c r="F35" s="797"/>
      <c r="G35" s="797"/>
      <c r="H35" s="810">
        <v>22129</v>
      </c>
      <c r="I35" s="796" t="s">
        <v>949</v>
      </c>
      <c r="J35" s="800"/>
      <c r="K35" s="801"/>
      <c r="L35" s="799"/>
    </row>
    <row r="36" spans="1:12" s="19" customFormat="1" ht="25.5">
      <c r="A36" s="797">
        <v>4</v>
      </c>
      <c r="B36" s="1298">
        <v>44049</v>
      </c>
      <c r="C36" s="1298">
        <v>44049</v>
      </c>
      <c r="D36" s="807" t="s">
        <v>951</v>
      </c>
      <c r="E36" s="803" t="s">
        <v>952</v>
      </c>
      <c r="F36" s="797"/>
      <c r="G36" s="797"/>
      <c r="H36" s="810">
        <v>5668</v>
      </c>
      <c r="I36" s="796" t="s">
        <v>949</v>
      </c>
      <c r="J36" s="800"/>
      <c r="K36" s="801"/>
      <c r="L36" s="799"/>
    </row>
    <row r="37" spans="1:12" s="19" customFormat="1" ht="25.5">
      <c r="A37" s="797">
        <v>5</v>
      </c>
      <c r="B37" s="1298">
        <v>44109</v>
      </c>
      <c r="C37" s="1298">
        <v>44109</v>
      </c>
      <c r="D37" s="807" t="s">
        <v>951</v>
      </c>
      <c r="E37" s="803" t="s">
        <v>952</v>
      </c>
      <c r="F37" s="797"/>
      <c r="G37" s="797"/>
      <c r="H37" s="810">
        <v>8740</v>
      </c>
      <c r="I37" s="796" t="s">
        <v>949</v>
      </c>
      <c r="J37" s="800"/>
      <c r="K37" s="801"/>
      <c r="L37" s="799"/>
    </row>
    <row r="38" spans="1:12" s="19" customFormat="1" ht="25.5">
      <c r="A38" s="797">
        <v>6</v>
      </c>
      <c r="B38" s="1298">
        <v>44140</v>
      </c>
      <c r="C38" s="1298">
        <v>44140</v>
      </c>
      <c r="D38" s="807" t="s">
        <v>951</v>
      </c>
      <c r="E38" s="803" t="s">
        <v>952</v>
      </c>
      <c r="F38" s="797"/>
      <c r="G38" s="797"/>
      <c r="H38" s="810">
        <v>6075</v>
      </c>
      <c r="I38" s="796" t="s">
        <v>949</v>
      </c>
      <c r="J38" s="800"/>
      <c r="K38" s="801"/>
      <c r="L38" s="799"/>
    </row>
    <row r="39" spans="1:12" s="19" customFormat="1" ht="20.25">
      <c r="A39" s="809"/>
      <c r="B39" s="563"/>
      <c r="C39" s="563"/>
      <c r="D39" s="807"/>
      <c r="E39" s="804" t="s">
        <v>950</v>
      </c>
      <c r="F39" s="808"/>
      <c r="G39" s="808"/>
      <c r="H39" s="806">
        <f>SUM(H33:H38)</f>
        <v>71576</v>
      </c>
      <c r="I39" s="799"/>
      <c r="J39" s="800"/>
      <c r="K39" s="801"/>
      <c r="L39" s="799"/>
    </row>
    <row r="40" spans="1:12" s="19" customFormat="1" ht="25.5">
      <c r="A40" s="797">
        <v>1</v>
      </c>
      <c r="B40" s="1298">
        <v>43845</v>
      </c>
      <c r="C40" s="1298">
        <v>43845</v>
      </c>
      <c r="D40" s="807" t="s">
        <v>953</v>
      </c>
      <c r="E40" s="803" t="s">
        <v>954</v>
      </c>
      <c r="F40" s="808"/>
      <c r="G40" s="808"/>
      <c r="H40" s="810">
        <v>2380</v>
      </c>
      <c r="I40" s="796" t="s">
        <v>949</v>
      </c>
      <c r="J40" s="800"/>
      <c r="K40" s="801"/>
      <c r="L40" s="799"/>
    </row>
    <row r="41" spans="1:12" s="19" customFormat="1" ht="25.5">
      <c r="A41" s="797">
        <v>2</v>
      </c>
      <c r="B41" s="1298">
        <v>43931</v>
      </c>
      <c r="C41" s="1298">
        <v>43931</v>
      </c>
      <c r="D41" s="807" t="s">
        <v>953</v>
      </c>
      <c r="E41" s="803" t="s">
        <v>954</v>
      </c>
      <c r="F41" s="808"/>
      <c r="G41" s="808"/>
      <c r="H41" s="810">
        <v>1179</v>
      </c>
      <c r="I41" s="796" t="s">
        <v>949</v>
      </c>
      <c r="J41" s="800"/>
      <c r="K41" s="801"/>
      <c r="L41" s="799"/>
    </row>
    <row r="42" spans="1:12" s="19" customFormat="1" ht="25.5">
      <c r="A42" s="797">
        <v>3</v>
      </c>
      <c r="B42" s="1298">
        <v>43970</v>
      </c>
      <c r="C42" s="1298">
        <v>43970</v>
      </c>
      <c r="D42" s="807" t="s">
        <v>953</v>
      </c>
      <c r="E42" s="803" t="s">
        <v>954</v>
      </c>
      <c r="F42" s="808"/>
      <c r="G42" s="808"/>
      <c r="H42" s="810">
        <v>1179</v>
      </c>
      <c r="I42" s="796" t="s">
        <v>949</v>
      </c>
      <c r="J42" s="800"/>
      <c r="K42" s="801"/>
      <c r="L42" s="799"/>
    </row>
    <row r="43" spans="1:12" s="19" customFormat="1" ht="25.5">
      <c r="A43" s="797">
        <v>4</v>
      </c>
      <c r="B43" s="1298">
        <v>43991</v>
      </c>
      <c r="C43" s="1298">
        <v>43991</v>
      </c>
      <c r="D43" s="807" t="s">
        <v>953</v>
      </c>
      <c r="E43" s="803" t="s">
        <v>954</v>
      </c>
      <c r="F43" s="808"/>
      <c r="G43" s="808"/>
      <c r="H43" s="810">
        <v>1178</v>
      </c>
      <c r="I43" s="796" t="s">
        <v>949</v>
      </c>
      <c r="J43" s="800"/>
      <c r="K43" s="801"/>
      <c r="L43" s="799"/>
    </row>
    <row r="44" spans="1:12" s="19" customFormat="1" ht="25.5">
      <c r="A44" s="797">
        <v>5</v>
      </c>
      <c r="B44" s="1298">
        <v>44025</v>
      </c>
      <c r="C44" s="1298">
        <v>44025</v>
      </c>
      <c r="D44" s="807" t="s">
        <v>953</v>
      </c>
      <c r="E44" s="803" t="s">
        <v>954</v>
      </c>
      <c r="F44" s="808"/>
      <c r="G44" s="808"/>
      <c r="H44" s="810">
        <v>1179</v>
      </c>
      <c r="I44" s="796" t="s">
        <v>949</v>
      </c>
      <c r="J44" s="800"/>
      <c r="K44" s="801"/>
      <c r="L44" s="799"/>
    </row>
    <row r="45" spans="1:12" s="19" customFormat="1" ht="25.5">
      <c r="A45" s="797">
        <v>6</v>
      </c>
      <c r="B45" s="1298">
        <v>44060</v>
      </c>
      <c r="C45" s="1298">
        <v>44060</v>
      </c>
      <c r="D45" s="807" t="s">
        <v>953</v>
      </c>
      <c r="E45" s="803" t="s">
        <v>954</v>
      </c>
      <c r="F45" s="808"/>
      <c r="G45" s="808"/>
      <c r="H45" s="810">
        <v>1179</v>
      </c>
      <c r="I45" s="796" t="s">
        <v>949</v>
      </c>
      <c r="J45" s="800"/>
      <c r="K45" s="801"/>
      <c r="L45" s="799"/>
    </row>
    <row r="46" spans="1:12" s="19" customFormat="1" ht="25.5">
      <c r="A46" s="797">
        <v>7</v>
      </c>
      <c r="B46" s="1298">
        <v>44092</v>
      </c>
      <c r="C46" s="1298">
        <v>44092</v>
      </c>
      <c r="D46" s="807" t="s">
        <v>953</v>
      </c>
      <c r="E46" s="803" t="s">
        <v>954</v>
      </c>
      <c r="F46" s="808"/>
      <c r="G46" s="808"/>
      <c r="H46" s="810">
        <v>1214</v>
      </c>
      <c r="I46" s="796" t="s">
        <v>949</v>
      </c>
      <c r="J46" s="800"/>
      <c r="K46" s="801"/>
      <c r="L46" s="799"/>
    </row>
    <row r="47" spans="1:12" ht="25.5">
      <c r="A47" s="797">
        <v>8</v>
      </c>
      <c r="B47" s="1298">
        <v>44122</v>
      </c>
      <c r="C47" s="1298">
        <v>44122</v>
      </c>
      <c r="D47" s="807" t="s">
        <v>953</v>
      </c>
      <c r="E47" s="803" t="s">
        <v>954</v>
      </c>
      <c r="F47" s="808"/>
      <c r="G47" s="808"/>
      <c r="H47" s="810">
        <v>1215</v>
      </c>
      <c r="I47" s="796" t="s">
        <v>949</v>
      </c>
      <c r="J47" s="800"/>
      <c r="K47" s="801"/>
      <c r="L47" s="799"/>
    </row>
    <row r="48" spans="1:12" s="139" customFormat="1" ht="25.5">
      <c r="A48" s="797">
        <v>9</v>
      </c>
      <c r="B48" s="1298">
        <v>44153</v>
      </c>
      <c r="C48" s="1298">
        <v>44153</v>
      </c>
      <c r="D48" s="807" t="s">
        <v>953</v>
      </c>
      <c r="E48" s="803" t="s">
        <v>954</v>
      </c>
      <c r="F48" s="808"/>
      <c r="G48" s="808"/>
      <c r="H48" s="810">
        <v>1214</v>
      </c>
      <c r="I48" s="796" t="s">
        <v>949</v>
      </c>
      <c r="J48" s="800"/>
      <c r="K48" s="801"/>
      <c r="L48" s="799"/>
    </row>
    <row r="49" spans="1:12" ht="20.25">
      <c r="A49" s="810"/>
      <c r="B49" s="811"/>
      <c r="C49" s="811"/>
      <c r="D49" s="812"/>
      <c r="E49" s="804" t="s">
        <v>950</v>
      </c>
      <c r="F49" s="813"/>
      <c r="G49" s="813"/>
      <c r="H49" s="814">
        <f>SUM(H40:H48)</f>
        <v>11917</v>
      </c>
      <c r="I49" s="815"/>
      <c r="J49" s="800"/>
      <c r="K49" s="801"/>
      <c r="L49" s="815"/>
    </row>
    <row r="50" spans="1:12" ht="25.5">
      <c r="A50" s="797">
        <v>1</v>
      </c>
      <c r="B50" s="1298">
        <v>43989</v>
      </c>
      <c r="C50" s="1298">
        <v>43989</v>
      </c>
      <c r="D50" s="807" t="s">
        <v>955</v>
      </c>
      <c r="E50" s="803" t="s">
        <v>956</v>
      </c>
      <c r="F50" s="808"/>
      <c r="G50" s="808"/>
      <c r="H50" s="810">
        <v>1482</v>
      </c>
      <c r="I50" s="796" t="s">
        <v>949</v>
      </c>
      <c r="J50" s="800"/>
      <c r="K50" s="801"/>
      <c r="L50" s="799"/>
    </row>
    <row r="51" spans="1:12" ht="25.5">
      <c r="A51" s="797">
        <v>2</v>
      </c>
      <c r="B51" s="1298">
        <v>43983</v>
      </c>
      <c r="C51" s="1298">
        <v>43983</v>
      </c>
      <c r="D51" s="807" t="s">
        <v>955</v>
      </c>
      <c r="E51" s="803" t="s">
        <v>956</v>
      </c>
      <c r="F51" s="808"/>
      <c r="G51" s="808"/>
      <c r="H51" s="810">
        <v>1766</v>
      </c>
      <c r="I51" s="796" t="s">
        <v>949</v>
      </c>
      <c r="J51" s="800"/>
      <c r="K51" s="801"/>
      <c r="L51" s="799"/>
    </row>
    <row r="52" spans="1:12" ht="25.5">
      <c r="A52" s="797">
        <v>3</v>
      </c>
      <c r="B52" s="1298">
        <v>44068</v>
      </c>
      <c r="C52" s="1298">
        <v>44068</v>
      </c>
      <c r="D52" s="807" t="s">
        <v>955</v>
      </c>
      <c r="E52" s="803" t="s">
        <v>956</v>
      </c>
      <c r="F52" s="808"/>
      <c r="G52" s="808"/>
      <c r="H52" s="810">
        <v>1481</v>
      </c>
      <c r="I52" s="796" t="s">
        <v>949</v>
      </c>
      <c r="J52" s="800"/>
      <c r="K52" s="801"/>
      <c r="L52" s="799"/>
    </row>
    <row r="53" spans="1:12" ht="25.5">
      <c r="A53" s="797">
        <v>4</v>
      </c>
      <c r="B53" s="1298">
        <v>44068</v>
      </c>
      <c r="C53" s="1298">
        <v>44068</v>
      </c>
      <c r="D53" s="807" t="s">
        <v>955</v>
      </c>
      <c r="E53" s="803" t="s">
        <v>956</v>
      </c>
      <c r="F53" s="808"/>
      <c r="G53" s="808"/>
      <c r="H53" s="810">
        <v>1778</v>
      </c>
      <c r="I53" s="796" t="s">
        <v>949</v>
      </c>
      <c r="J53" s="800"/>
      <c r="K53" s="801"/>
      <c r="L53" s="799"/>
    </row>
    <row r="54" spans="1:12" ht="20.25">
      <c r="A54" s="810"/>
      <c r="B54" s="816"/>
      <c r="C54" s="817"/>
      <c r="D54" s="817"/>
      <c r="E54" s="804" t="s">
        <v>950</v>
      </c>
      <c r="F54" s="810"/>
      <c r="G54" s="813"/>
      <c r="H54" s="814">
        <f>SUM(H50:H53)</f>
        <v>6507</v>
      </c>
      <c r="I54" s="815"/>
      <c r="J54" s="800"/>
      <c r="K54" s="801"/>
      <c r="L54" s="815"/>
    </row>
    <row r="55" spans="1:12" ht="25.5">
      <c r="A55" s="810"/>
      <c r="B55" s="816"/>
      <c r="C55" s="817"/>
      <c r="D55" s="817"/>
      <c r="E55" s="818" t="s">
        <v>957</v>
      </c>
      <c r="F55" s="810"/>
      <c r="G55" s="813"/>
      <c r="H55" s="819">
        <f>H32+H39+H49+H54</f>
        <v>100000</v>
      </c>
      <c r="I55" s="815"/>
      <c r="J55" s="800"/>
      <c r="K55" s="801"/>
      <c r="L55" s="815"/>
    </row>
    <row r="56" spans="1:12" ht="20.25">
      <c r="A56" s="4056" t="s">
        <v>958</v>
      </c>
      <c r="B56" s="4056"/>
      <c r="C56" s="4056"/>
      <c r="D56" s="4056"/>
      <c r="E56" s="4056"/>
      <c r="F56" s="4056"/>
      <c r="G56" s="4056"/>
      <c r="H56" s="4056"/>
      <c r="I56" s="4056"/>
      <c r="J56" s="4056"/>
      <c r="K56" s="4056"/>
      <c r="L56" s="4056"/>
    </row>
    <row r="57" spans="1:12" ht="18.75">
      <c r="A57" s="4041" t="s">
        <v>959</v>
      </c>
      <c r="B57" s="4041"/>
      <c r="C57" s="4041"/>
      <c r="D57" s="4041"/>
      <c r="E57" s="4041"/>
      <c r="F57" s="4041"/>
      <c r="G57" s="4041"/>
      <c r="H57" s="4041"/>
      <c r="I57" s="4041"/>
      <c r="J57" s="4041"/>
      <c r="K57" s="4041"/>
      <c r="L57" s="4041"/>
    </row>
    <row r="58" spans="1:12" ht="18.75">
      <c r="A58" s="4041" t="s">
        <v>1567</v>
      </c>
      <c r="B58" s="4041"/>
      <c r="C58" s="4041"/>
      <c r="D58" s="4041"/>
      <c r="E58" s="4041"/>
      <c r="F58" s="4041"/>
      <c r="G58" s="820"/>
      <c r="H58" s="246" t="s">
        <v>1557</v>
      </c>
      <c r="I58" s="4043"/>
      <c r="J58" s="4043"/>
      <c r="K58" s="246" t="s">
        <v>1569</v>
      </c>
      <c r="L58" s="246"/>
    </row>
    <row r="59" spans="1:12" ht="18.75">
      <c r="A59" s="4044" t="s">
        <v>1570</v>
      </c>
      <c r="B59" s="4044"/>
      <c r="C59" s="4044"/>
      <c r="D59" s="4044"/>
      <c r="E59" s="4044"/>
      <c r="F59" s="4044"/>
      <c r="G59" s="4044"/>
      <c r="H59" s="4045"/>
      <c r="I59" s="4045"/>
      <c r="J59" s="246" t="s">
        <v>1571</v>
      </c>
      <c r="K59" s="246"/>
      <c r="L59" s="246"/>
    </row>
    <row r="60" spans="1:12" ht="18.75">
      <c r="A60" s="4041" t="s">
        <v>1572</v>
      </c>
      <c r="B60" s="4041"/>
      <c r="C60" s="4041"/>
      <c r="D60" s="4041"/>
      <c r="E60" s="4041"/>
      <c r="F60" s="4041"/>
      <c r="G60" s="4041"/>
      <c r="H60" s="4041"/>
      <c r="I60" s="4041"/>
      <c r="J60" s="4041"/>
      <c r="K60" s="4041"/>
      <c r="L60" s="4041"/>
    </row>
    <row r="61" spans="1:12" ht="18.75">
      <c r="A61" s="243"/>
      <c r="B61" s="243"/>
      <c r="C61" s="243"/>
      <c r="D61" s="243"/>
      <c r="E61" s="243"/>
      <c r="F61" s="243"/>
      <c r="G61" s="243"/>
      <c r="H61" s="243"/>
      <c r="I61" s="243"/>
      <c r="J61" s="243"/>
      <c r="K61" s="243"/>
      <c r="L61" s="243"/>
    </row>
    <row r="62" spans="1:12" ht="15" customHeight="1">
      <c r="A62" s="4057" t="s">
        <v>4</v>
      </c>
      <c r="B62" s="4057"/>
      <c r="C62" s="4057"/>
      <c r="D62" s="4057"/>
      <c r="E62" s="1301"/>
      <c r="F62" s="1301"/>
      <c r="G62" s="1301"/>
      <c r="H62" s="4058" t="s">
        <v>4</v>
      </c>
      <c r="I62" s="4058"/>
      <c r="J62" s="4058"/>
      <c r="K62" s="4058"/>
      <c r="L62" s="244"/>
    </row>
    <row r="63" spans="1:12" ht="15" customHeight="1">
      <c r="A63" s="4057" t="s">
        <v>960</v>
      </c>
      <c r="B63" s="4057"/>
      <c r="C63" s="4057"/>
      <c r="D63" s="4057"/>
      <c r="E63" s="1301"/>
      <c r="F63" s="1301"/>
      <c r="G63" s="1301"/>
      <c r="H63" s="4057" t="s">
        <v>961</v>
      </c>
      <c r="I63" s="4057"/>
      <c r="J63" s="4057"/>
      <c r="K63" s="4057"/>
      <c r="L63" s="244"/>
    </row>
    <row r="64" spans="1:12" ht="15" customHeight="1">
      <c r="A64" s="4057" t="s">
        <v>962</v>
      </c>
      <c r="B64" s="4057"/>
      <c r="C64" s="4057"/>
      <c r="D64" s="4057"/>
      <c r="E64" s="1301"/>
      <c r="F64" s="1301"/>
      <c r="G64" s="1301"/>
      <c r="H64" s="4057" t="s">
        <v>962</v>
      </c>
      <c r="I64" s="4057"/>
      <c r="J64" s="4057"/>
      <c r="K64" s="4057"/>
      <c r="L64" s="245"/>
    </row>
    <row r="65" spans="1:12" ht="15" customHeight="1">
      <c r="A65" s="4065" t="s">
        <v>963</v>
      </c>
      <c r="B65" s="4065"/>
      <c r="C65" s="4065"/>
      <c r="D65" s="4065"/>
      <c r="E65" s="1302"/>
      <c r="F65" s="1302"/>
      <c r="G65" s="1302"/>
      <c r="H65" s="4066" t="str">
        <f>A65</f>
        <v xml:space="preserve">jk-m-ek-fo-dkadjksyh </v>
      </c>
      <c r="I65" s="4066"/>
      <c r="J65" s="4066"/>
      <c r="K65" s="4066"/>
      <c r="L65" s="246"/>
    </row>
    <row r="66" spans="1:12" ht="18.75">
      <c r="A66" s="4063" t="s">
        <v>3213</v>
      </c>
      <c r="B66" s="4063"/>
      <c r="C66" s="4063"/>
      <c r="D66" s="4063"/>
      <c r="E66" s="4063"/>
      <c r="F66" s="4063"/>
      <c r="G66" s="4063"/>
      <c r="H66" s="4063"/>
      <c r="I66" s="4063"/>
      <c r="J66" s="4063"/>
      <c r="K66" s="4063"/>
      <c r="L66" s="4063"/>
    </row>
    <row r="67" spans="1:12" ht="18.75">
      <c r="A67" s="247" t="s">
        <v>964</v>
      </c>
      <c r="B67" s="153"/>
      <c r="C67" s="153"/>
      <c r="D67" s="153"/>
      <c r="E67" s="153"/>
      <c r="F67" s="153"/>
      <c r="G67" s="153"/>
      <c r="H67" s="153"/>
      <c r="I67" s="153"/>
      <c r="J67" s="153"/>
      <c r="K67" s="153"/>
      <c r="L67" s="153"/>
    </row>
    <row r="68" spans="1:12" ht="15.75">
      <c r="A68" s="248" t="s">
        <v>1574</v>
      </c>
      <c r="B68" s="153"/>
      <c r="C68" s="153"/>
      <c r="D68" s="153"/>
      <c r="E68" s="153"/>
      <c r="F68" s="153"/>
      <c r="G68" s="153"/>
      <c r="H68" s="153"/>
      <c r="I68" s="153"/>
      <c r="J68" s="153"/>
      <c r="K68" s="4064" t="s">
        <v>1573</v>
      </c>
      <c r="L68" s="4064"/>
    </row>
    <row r="69" spans="1:12" ht="18.75">
      <c r="A69" s="249" t="s">
        <v>1575</v>
      </c>
      <c r="B69" s="153"/>
      <c r="C69" s="153"/>
      <c r="D69" s="153"/>
      <c r="E69" s="153"/>
      <c r="F69" s="153"/>
      <c r="G69" s="153"/>
      <c r="H69" s="153"/>
      <c r="I69" s="153"/>
      <c r="J69" s="153"/>
      <c r="K69" s="153"/>
      <c r="L69" s="153"/>
    </row>
    <row r="70" spans="1:12" ht="18.75">
      <c r="A70" s="249" t="s">
        <v>1576</v>
      </c>
      <c r="B70" s="153"/>
      <c r="C70" s="153"/>
      <c r="D70" s="153"/>
      <c r="E70" s="153"/>
      <c r="F70" s="153"/>
      <c r="G70" s="153"/>
      <c r="H70" s="153"/>
      <c r="I70" s="153"/>
      <c r="J70" s="153"/>
      <c r="K70" s="153"/>
      <c r="L70" s="153"/>
    </row>
    <row r="72" spans="1:12">
      <c r="H72" s="4039" t="str">
        <f>MASTER!C2</f>
        <v>iz/kkukpk;Z</v>
      </c>
      <c r="I72" s="4039"/>
      <c r="J72" s="4039"/>
      <c r="K72" s="4039"/>
    </row>
    <row r="73" spans="1:12" ht="20.25" customHeight="1">
      <c r="H73" s="4039" t="str">
        <f>MASTER!C3</f>
        <v xml:space="preserve">ftyk </v>
      </c>
      <c r="I73" s="4039"/>
      <c r="J73" s="4039"/>
      <c r="K73" s="4039"/>
    </row>
    <row r="74" spans="1:12" ht="20.25" customHeight="1">
      <c r="H74" s="4039" t="str">
        <f>MASTER!C4</f>
        <v>jkt ¼ jktLFkku ½</v>
      </c>
      <c r="I74" s="4039"/>
      <c r="J74" s="4039"/>
      <c r="K74" s="4039"/>
    </row>
  </sheetData>
  <sheetProtection password="A581" sheet="1" objects="1" scenarios="1" formatCells="0" formatColumns="0" formatRows="0" insertColumns="0" insertRows="0" insertHyperlinks="0" deleteColumns="0" deleteRows="0" selectLockedCells="1"/>
  <mergeCells count="40">
    <mergeCell ref="A66:L66"/>
    <mergeCell ref="K68:L68"/>
    <mergeCell ref="A63:D63"/>
    <mergeCell ref="H63:K63"/>
    <mergeCell ref="A64:D64"/>
    <mergeCell ref="H64:K64"/>
    <mergeCell ref="A65:D65"/>
    <mergeCell ref="H65:K65"/>
    <mergeCell ref="I10:I11"/>
    <mergeCell ref="J10:K10"/>
    <mergeCell ref="A56:L56"/>
    <mergeCell ref="A60:L60"/>
    <mergeCell ref="A62:D62"/>
    <mergeCell ref="H62:K62"/>
    <mergeCell ref="D10:D11"/>
    <mergeCell ref="E10:E11"/>
    <mergeCell ref="F10:F11"/>
    <mergeCell ref="G10:G11"/>
    <mergeCell ref="H10:H11"/>
    <mergeCell ref="A1:L1"/>
    <mergeCell ref="A2:L2"/>
    <mergeCell ref="E4:H4"/>
    <mergeCell ref="K5:L5"/>
    <mergeCell ref="G5:H5"/>
    <mergeCell ref="H74:K74"/>
    <mergeCell ref="G6:H6"/>
    <mergeCell ref="C7:D7"/>
    <mergeCell ref="A5:F5"/>
    <mergeCell ref="H72:K72"/>
    <mergeCell ref="H73:K73"/>
    <mergeCell ref="A58:F58"/>
    <mergeCell ref="I58:J58"/>
    <mergeCell ref="A59:G59"/>
    <mergeCell ref="H59:I59"/>
    <mergeCell ref="A57:L57"/>
    <mergeCell ref="A8:L8"/>
    <mergeCell ref="A9:L9"/>
    <mergeCell ref="A10:A11"/>
    <mergeCell ref="B10:B11"/>
    <mergeCell ref="C10:C11"/>
  </mergeCells>
  <printOptions horizontalCentered="1"/>
  <pageMargins left="0.25" right="0.25" top="0.32" bottom="0.34" header="0.3" footer="0.3"/>
  <pageSetup paperSize="9" orientation="portrait" r:id="rId1"/>
  <headerFooter alignWithMargins="0">
    <oddFooter>&amp;Lwww.rajsevak.com</oddFooter>
  </headerFooter>
  <drawing r:id="rId2"/>
</worksheet>
</file>

<file path=xl/worksheets/sheet18.xml><?xml version="1.0" encoding="utf-8"?>
<worksheet xmlns="http://schemas.openxmlformats.org/spreadsheetml/2006/main" xmlns:r="http://schemas.openxmlformats.org/officeDocument/2006/relationships">
  <sheetPr>
    <tabColor rgb="FF7030A0"/>
  </sheetPr>
  <dimension ref="A1:AB25"/>
  <sheetViews>
    <sheetView workbookViewId="0">
      <selection activeCell="Q19" sqref="Q19"/>
    </sheetView>
  </sheetViews>
  <sheetFormatPr defaultColWidth="9.140625" defaultRowHeight="14.25"/>
  <cols>
    <col min="1" max="1" width="2.7109375" style="5" customWidth="1"/>
    <col min="2" max="2" width="10.5703125" style="5" customWidth="1"/>
    <col min="3" max="3" width="7.7109375" style="5" customWidth="1"/>
    <col min="4" max="4" width="7.42578125" style="5" customWidth="1"/>
    <col min="5" max="5" width="7.7109375" style="5" customWidth="1"/>
    <col min="6" max="6" width="4.5703125" style="5" customWidth="1"/>
    <col min="7" max="7" width="5.28515625" style="5" customWidth="1"/>
    <col min="8" max="8" width="3.5703125" style="5" customWidth="1"/>
    <col min="9" max="9" width="8.42578125" style="5" customWidth="1"/>
    <col min="10" max="10" width="7.42578125" style="5" customWidth="1"/>
    <col min="11" max="11" width="5.5703125" style="5" customWidth="1"/>
    <col min="12" max="12" width="6.140625" style="5" customWidth="1"/>
    <col min="13" max="13" width="5.5703125" style="5" customWidth="1"/>
    <col min="14" max="14" width="5.28515625" style="5" customWidth="1"/>
    <col min="15" max="15" width="5.140625" style="5" customWidth="1"/>
    <col min="16" max="16" width="4.5703125" style="5" customWidth="1"/>
    <col min="17" max="17" width="6.42578125" style="5" customWidth="1"/>
    <col min="18" max="18" width="5.28515625" style="5" customWidth="1"/>
    <col min="19" max="19" width="7.28515625" style="5" customWidth="1"/>
    <col min="20" max="20" width="7.85546875" style="5" customWidth="1"/>
    <col min="21" max="21" width="8.140625" style="5" customWidth="1"/>
    <col min="22" max="22" width="8.5703125" style="5" customWidth="1"/>
    <col min="23" max="16384" width="9.140625" style="5"/>
  </cols>
  <sheetData>
    <row r="1" spans="1:28" ht="20.25">
      <c r="A1" s="2597" t="str">
        <f>MASTER!C1</f>
        <v>ftyk f'k{kk vf/kdkjh</v>
      </c>
      <c r="B1" s="2597"/>
      <c r="C1" s="2597"/>
      <c r="D1" s="2597"/>
      <c r="E1" s="2597"/>
      <c r="F1" s="2597"/>
      <c r="G1" s="2597"/>
      <c r="H1" s="2597"/>
      <c r="I1" s="2597"/>
      <c r="J1" s="2597"/>
      <c r="K1" s="2597"/>
      <c r="L1" s="2597"/>
      <c r="M1" s="2597"/>
      <c r="N1" s="2597"/>
      <c r="O1" s="2597"/>
      <c r="P1" s="2597"/>
      <c r="Q1" s="2597"/>
      <c r="R1" s="2597"/>
      <c r="S1" s="2597"/>
      <c r="T1" s="2597"/>
      <c r="U1" s="2597"/>
      <c r="V1" s="2597"/>
      <c r="Y1" s="2237" t="s">
        <v>1156</v>
      </c>
      <c r="Z1" s="2237"/>
      <c r="AA1" s="2237"/>
      <c r="AB1" s="1349">
        <v>10</v>
      </c>
    </row>
    <row r="2" spans="1:28" ht="21.75" customHeight="1">
      <c r="A2" s="2598" t="s">
        <v>3642</v>
      </c>
      <c r="B2" s="2598"/>
      <c r="C2" s="2598"/>
      <c r="D2" s="2598"/>
      <c r="E2" s="2598"/>
      <c r="F2" s="2598"/>
      <c r="G2" s="2598"/>
      <c r="H2" s="2598"/>
      <c r="I2" s="2598"/>
      <c r="J2" s="2598"/>
      <c r="K2" s="2598"/>
      <c r="L2" s="2598"/>
      <c r="M2" s="2598"/>
      <c r="N2" s="2598"/>
      <c r="O2" s="2598"/>
      <c r="P2" s="2598"/>
      <c r="Q2" s="2598"/>
      <c r="R2" s="2598"/>
      <c r="S2" s="2598"/>
      <c r="T2" s="2598"/>
      <c r="U2" s="2598"/>
      <c r="V2" s="2598"/>
    </row>
    <row r="3" spans="1:28" ht="20.25">
      <c r="A3" s="2599" t="s">
        <v>3643</v>
      </c>
      <c r="B3" s="2599"/>
      <c r="C3" s="2599"/>
      <c r="D3" s="2600" t="e">
        <f>(INDEX(MASTER!B8:B42,MATCH('GA 55 A'!AB1,MASTER!A8:A42,0)))</f>
        <v>#N/A</v>
      </c>
      <c r="E3" s="2600"/>
      <c r="F3" s="2600"/>
      <c r="G3" s="2600"/>
      <c r="H3" s="2600"/>
      <c r="I3" s="1391" t="s">
        <v>3644</v>
      </c>
      <c r="J3" s="2601" t="e">
        <f>(INDEX(MASTER!C8:C42,MATCH('GA 55 A'!AB1,MASTER!A8:A42,0)))</f>
        <v>#N/A</v>
      </c>
      <c r="K3" s="2602"/>
      <c r="L3" s="2602"/>
      <c r="M3" s="2602"/>
      <c r="N3" s="1391" t="s">
        <v>3645</v>
      </c>
      <c r="O3" s="1391"/>
      <c r="P3" s="1391"/>
      <c r="Q3" s="2603" t="e">
        <f>(INDEX(MASTER!AG8:AG42,MATCH('GA 55 A'!AB1,MASTER!A8:A42,0)))</f>
        <v>#N/A</v>
      </c>
      <c r="R3" s="2603"/>
      <c r="S3" s="2603"/>
      <c r="T3" s="1392" t="s">
        <v>119</v>
      </c>
      <c r="U3" s="2604">
        <f>[3]MASTER!C36</f>
        <v>0</v>
      </c>
      <c r="V3" s="2605"/>
    </row>
    <row r="4" spans="1:28" ht="20.25">
      <c r="A4" s="2587" t="s">
        <v>3646</v>
      </c>
      <c r="B4" s="2587"/>
      <c r="C4" s="2595" t="e">
        <f>(INDEX(MASTER!AH8:AH42,MATCH('GA 55 A'!AB1,MASTER!A8:A42,0)))</f>
        <v>#N/A</v>
      </c>
      <c r="D4" s="2596"/>
      <c r="E4" s="2596"/>
      <c r="F4" s="1391" t="s">
        <v>3647</v>
      </c>
      <c r="G4" s="1391"/>
      <c r="H4" s="1391"/>
      <c r="I4" s="1391"/>
      <c r="J4" s="1391"/>
      <c r="K4" s="2586" t="e">
        <f>(INDEX(MASTER!AD8:AD42,MATCH('GA 55 A'!AB1,MASTER!A8:A42,0)))</f>
        <v>#N/A</v>
      </c>
      <c r="L4" s="2586"/>
      <c r="M4" s="2586"/>
      <c r="N4" s="1392" t="s">
        <v>3648</v>
      </c>
      <c r="O4" s="1393"/>
      <c r="P4" s="1392"/>
      <c r="Q4" s="1391"/>
      <c r="R4" s="2587" t="e">
        <f>(INDEX(MASTER!AE8:AE42,MATCH('GA 55 A'!AB1,MASTER!A8:A42,0)))</f>
        <v>#N/A</v>
      </c>
      <c r="S4" s="2587"/>
      <c r="T4" s="1394" t="s">
        <v>3649</v>
      </c>
      <c r="U4" s="2588" t="e">
        <f>(INDEX(MASTER!AI8:AI42,MATCH('GA 55 A'!AB1,MASTER!A8:A42,0)))</f>
        <v>#N/A</v>
      </c>
      <c r="V4" s="2588"/>
    </row>
    <row r="5" spans="1:28" ht="20.25">
      <c r="A5" s="2589" t="s">
        <v>3650</v>
      </c>
      <c r="B5" s="2591" t="s">
        <v>938</v>
      </c>
      <c r="C5" s="2592" t="s">
        <v>3651</v>
      </c>
      <c r="D5" s="2592"/>
      <c r="E5" s="2592"/>
      <c r="F5" s="2592"/>
      <c r="G5" s="2592"/>
      <c r="H5" s="2592"/>
      <c r="I5" s="2591" t="s">
        <v>38</v>
      </c>
      <c r="J5" s="2592" t="s">
        <v>3652</v>
      </c>
      <c r="K5" s="2592"/>
      <c r="L5" s="2592"/>
      <c r="M5" s="2592"/>
      <c r="N5" s="2592"/>
      <c r="O5" s="2592"/>
      <c r="P5" s="2592"/>
      <c r="Q5" s="2592"/>
      <c r="R5" s="2592"/>
      <c r="S5" s="2592"/>
      <c r="T5" s="2592"/>
      <c r="U5" s="2591" t="s">
        <v>3653</v>
      </c>
      <c r="V5" s="2593" t="s">
        <v>3654</v>
      </c>
    </row>
    <row r="6" spans="1:28" ht="47.25" customHeight="1">
      <c r="A6" s="2590"/>
      <c r="B6" s="2591"/>
      <c r="C6" s="1395" t="s">
        <v>1115</v>
      </c>
      <c r="D6" s="1396" t="s">
        <v>3655</v>
      </c>
      <c r="E6" s="1397" t="s">
        <v>3656</v>
      </c>
      <c r="F6" s="1397" t="s">
        <v>3657</v>
      </c>
      <c r="G6" s="1397" t="s">
        <v>3658</v>
      </c>
      <c r="H6" s="1396" t="s">
        <v>3659</v>
      </c>
      <c r="I6" s="2591"/>
      <c r="J6" s="1397" t="s">
        <v>3660</v>
      </c>
      <c r="K6" s="1397" t="s">
        <v>3661</v>
      </c>
      <c r="L6" s="1397" t="s">
        <v>3662</v>
      </c>
      <c r="M6" s="1397" t="s">
        <v>3046</v>
      </c>
      <c r="N6" s="1397" t="s">
        <v>3129</v>
      </c>
      <c r="O6" s="1397" t="s">
        <v>3663</v>
      </c>
      <c r="P6" s="1397" t="s">
        <v>3664</v>
      </c>
      <c r="Q6" s="1398" t="s">
        <v>3665</v>
      </c>
      <c r="R6" s="1397" t="s">
        <v>3666</v>
      </c>
      <c r="S6" s="1396" t="s">
        <v>703</v>
      </c>
      <c r="T6" s="1395" t="s">
        <v>3667</v>
      </c>
      <c r="U6" s="2592"/>
      <c r="V6" s="2594"/>
    </row>
    <row r="7" spans="1:28" ht="21" customHeight="1">
      <c r="A7" s="1399">
        <v>1</v>
      </c>
      <c r="B7" s="1400" t="s">
        <v>3668</v>
      </c>
      <c r="C7" s="1409" t="e">
        <f>(INDEX(MASTER!F8:F42,MATCH('GA 55 A'!AB1,MASTER!A8:A42,0)))</f>
        <v>#N/A</v>
      </c>
      <c r="D7" s="1402" t="e">
        <f>ROUND(C7*17%,0)</f>
        <v>#N/A</v>
      </c>
      <c r="E7" s="1402" t="e">
        <f>ROUNDUP(C7*8%,0)</f>
        <v>#N/A</v>
      </c>
      <c r="F7" s="1401">
        <v>0</v>
      </c>
      <c r="G7" s="1401">
        <v>75</v>
      </c>
      <c r="H7" s="1401">
        <v>0</v>
      </c>
      <c r="I7" s="1403" t="e">
        <f>SUM(C7+D7+E7+F7+G7+H7)</f>
        <v>#N/A</v>
      </c>
      <c r="J7" s="1401">
        <v>3575</v>
      </c>
      <c r="K7" s="1401"/>
      <c r="L7" s="1401">
        <v>4000</v>
      </c>
      <c r="M7" s="1401"/>
      <c r="N7" s="1404"/>
      <c r="O7" s="1405">
        <v>568</v>
      </c>
      <c r="P7" s="1405"/>
      <c r="Q7" s="1405"/>
      <c r="R7" s="1405"/>
      <c r="S7" s="1405">
        <v>0</v>
      </c>
      <c r="T7" s="1406">
        <f t="shared" ref="T7:T21" si="0">SUM(J7+L7+N7+O7+P7+S7)</f>
        <v>8143</v>
      </c>
      <c r="U7" s="1407" t="e">
        <f t="shared" ref="U7:U24" si="1">SUM(I7-T7)</f>
        <v>#N/A</v>
      </c>
      <c r="V7" s="1408" t="s">
        <v>3669</v>
      </c>
    </row>
    <row r="8" spans="1:28" ht="21" customHeight="1">
      <c r="A8" s="1399">
        <v>2</v>
      </c>
      <c r="B8" s="1400" t="s">
        <v>1366</v>
      </c>
      <c r="C8" s="1409" t="e">
        <f>C7</f>
        <v>#N/A</v>
      </c>
      <c r="D8" s="1402" t="e">
        <f t="shared" ref="D8:D21" si="2">ROUND(C8*17%,0)</f>
        <v>#N/A</v>
      </c>
      <c r="E8" s="1402" t="e">
        <f t="shared" ref="E8:E21" si="3">ROUNDUP(C8*8%,0)</f>
        <v>#N/A</v>
      </c>
      <c r="F8" s="1401">
        <v>0</v>
      </c>
      <c r="G8" s="1401">
        <v>75</v>
      </c>
      <c r="H8" s="1401">
        <v>0</v>
      </c>
      <c r="I8" s="1403" t="e">
        <f t="shared" ref="I8:I24" si="4">SUM(C8+D8+E8+F8+G8+H8)</f>
        <v>#N/A</v>
      </c>
      <c r="J8" s="1401">
        <f>J7</f>
        <v>3575</v>
      </c>
      <c r="K8" s="1401"/>
      <c r="L8" s="1401">
        <f>L7</f>
        <v>4000</v>
      </c>
      <c r="M8" s="1401"/>
      <c r="N8" s="1404"/>
      <c r="O8" s="1405">
        <f>O7</f>
        <v>568</v>
      </c>
      <c r="P8" s="1409">
        <v>220</v>
      </c>
      <c r="Q8" s="1409"/>
      <c r="R8" s="1409"/>
      <c r="S8" s="1405">
        <v>0</v>
      </c>
      <c r="T8" s="1406">
        <f t="shared" si="0"/>
        <v>8363</v>
      </c>
      <c r="U8" s="1407" t="e">
        <f t="shared" si="1"/>
        <v>#N/A</v>
      </c>
      <c r="V8" s="1408" t="s">
        <v>3670</v>
      </c>
    </row>
    <row r="9" spans="1:28" ht="21" customHeight="1">
      <c r="A9" s="1399">
        <v>3</v>
      </c>
      <c r="B9" s="1400" t="s">
        <v>3671</v>
      </c>
      <c r="C9" s="1409" t="e">
        <f>C8</f>
        <v>#N/A</v>
      </c>
      <c r="D9" s="1402" t="e">
        <f t="shared" si="2"/>
        <v>#N/A</v>
      </c>
      <c r="E9" s="1402" t="e">
        <f t="shared" si="3"/>
        <v>#N/A</v>
      </c>
      <c r="F9" s="1401">
        <v>0</v>
      </c>
      <c r="G9" s="1401">
        <v>75</v>
      </c>
      <c r="H9" s="1401">
        <v>0</v>
      </c>
      <c r="I9" s="1403" t="e">
        <f t="shared" si="4"/>
        <v>#N/A</v>
      </c>
      <c r="J9" s="1401">
        <f t="shared" ref="J9:J18" si="5">J8</f>
        <v>3575</v>
      </c>
      <c r="K9" s="1401"/>
      <c r="L9" s="1401">
        <f t="shared" ref="L9:L18" si="6">L8</f>
        <v>4000</v>
      </c>
      <c r="M9" s="1401"/>
      <c r="N9" s="1404"/>
      <c r="O9" s="1405">
        <f t="shared" ref="O9:O18" si="7">O8</f>
        <v>568</v>
      </c>
      <c r="P9" s="1405"/>
      <c r="Q9" s="1405"/>
      <c r="R9" s="1405"/>
      <c r="S9" s="1405">
        <v>0</v>
      </c>
      <c r="T9" s="1406">
        <f t="shared" si="0"/>
        <v>8143</v>
      </c>
      <c r="U9" s="1407" t="e">
        <f t="shared" si="1"/>
        <v>#N/A</v>
      </c>
      <c r="V9" s="1408" t="s">
        <v>3672</v>
      </c>
    </row>
    <row r="10" spans="1:28" ht="21" customHeight="1">
      <c r="A10" s="1399">
        <v>4</v>
      </c>
      <c r="B10" s="1400" t="s">
        <v>3673</v>
      </c>
      <c r="C10" s="1409" t="e">
        <f>C9</f>
        <v>#N/A</v>
      </c>
      <c r="D10" s="1402" t="e">
        <f t="shared" si="2"/>
        <v>#N/A</v>
      </c>
      <c r="E10" s="1402" t="e">
        <f t="shared" si="3"/>
        <v>#N/A</v>
      </c>
      <c r="F10" s="1401">
        <v>0</v>
      </c>
      <c r="G10" s="1401">
        <v>75</v>
      </c>
      <c r="H10" s="1401">
        <v>0</v>
      </c>
      <c r="I10" s="1403" t="e">
        <f t="shared" si="4"/>
        <v>#N/A</v>
      </c>
      <c r="J10" s="1401">
        <f t="shared" si="5"/>
        <v>3575</v>
      </c>
      <c r="K10" s="1401"/>
      <c r="L10" s="1401">
        <f t="shared" si="6"/>
        <v>4000</v>
      </c>
      <c r="M10" s="1401"/>
      <c r="N10" s="1404"/>
      <c r="O10" s="1405">
        <f t="shared" si="7"/>
        <v>568</v>
      </c>
      <c r="P10" s="1405"/>
      <c r="Q10" s="1405"/>
      <c r="R10" s="1405"/>
      <c r="S10" s="1405">
        <v>0</v>
      </c>
      <c r="T10" s="1406">
        <f t="shared" si="0"/>
        <v>8143</v>
      </c>
      <c r="U10" s="1407" t="e">
        <f t="shared" si="1"/>
        <v>#N/A</v>
      </c>
      <c r="V10" s="1408" t="s">
        <v>3674</v>
      </c>
    </row>
    <row r="11" spans="1:28" ht="21" customHeight="1">
      <c r="A11" s="1399">
        <v>5</v>
      </c>
      <c r="B11" s="1400" t="s">
        <v>3675</v>
      </c>
      <c r="C11" s="1409" t="e">
        <f>ROUND(C10*3%,-2)+C10</f>
        <v>#N/A</v>
      </c>
      <c r="D11" s="1402" t="e">
        <f t="shared" si="2"/>
        <v>#N/A</v>
      </c>
      <c r="E11" s="1402" t="e">
        <f t="shared" si="3"/>
        <v>#N/A</v>
      </c>
      <c r="F11" s="1401">
        <v>0</v>
      </c>
      <c r="G11" s="1401">
        <v>75</v>
      </c>
      <c r="H11" s="1401">
        <v>0</v>
      </c>
      <c r="I11" s="1403" t="e">
        <f t="shared" si="4"/>
        <v>#N/A</v>
      </c>
      <c r="J11" s="1401">
        <f t="shared" si="5"/>
        <v>3575</v>
      </c>
      <c r="K11" s="1401"/>
      <c r="L11" s="1401">
        <f t="shared" si="6"/>
        <v>4000</v>
      </c>
      <c r="M11" s="1401"/>
      <c r="N11" s="1404"/>
      <c r="O11" s="1405">
        <f t="shared" si="7"/>
        <v>568</v>
      </c>
      <c r="P11" s="1405"/>
      <c r="Q11" s="1405"/>
      <c r="R11" s="1405"/>
      <c r="S11" s="1405">
        <v>0</v>
      </c>
      <c r="T11" s="1406">
        <f t="shared" si="0"/>
        <v>8143</v>
      </c>
      <c r="U11" s="1407" t="e">
        <f t="shared" si="1"/>
        <v>#N/A</v>
      </c>
      <c r="V11" s="1408" t="s">
        <v>3676</v>
      </c>
    </row>
    <row r="12" spans="1:28" ht="21" customHeight="1">
      <c r="A12" s="1399">
        <v>6</v>
      </c>
      <c r="B12" s="1400" t="s">
        <v>1490</v>
      </c>
      <c r="C12" s="1409" t="e">
        <f>C11</f>
        <v>#N/A</v>
      </c>
      <c r="D12" s="1402" t="e">
        <f t="shared" si="2"/>
        <v>#N/A</v>
      </c>
      <c r="E12" s="1402" t="e">
        <f t="shared" si="3"/>
        <v>#N/A</v>
      </c>
      <c r="F12" s="1401">
        <v>0</v>
      </c>
      <c r="G12" s="1401">
        <v>75</v>
      </c>
      <c r="H12" s="1401">
        <v>0</v>
      </c>
      <c r="I12" s="1403" t="e">
        <f t="shared" si="4"/>
        <v>#N/A</v>
      </c>
      <c r="J12" s="1401">
        <f t="shared" si="5"/>
        <v>3575</v>
      </c>
      <c r="K12" s="1401"/>
      <c r="L12" s="1401">
        <f t="shared" si="6"/>
        <v>4000</v>
      </c>
      <c r="M12" s="1401"/>
      <c r="N12" s="1404"/>
      <c r="O12" s="1405">
        <f t="shared" si="7"/>
        <v>568</v>
      </c>
      <c r="P12" s="1405"/>
      <c r="Q12" s="1405"/>
      <c r="R12" s="1405"/>
      <c r="S12" s="1405">
        <v>0</v>
      </c>
      <c r="T12" s="1406">
        <f t="shared" si="0"/>
        <v>8143</v>
      </c>
      <c r="U12" s="1407" t="e">
        <f t="shared" si="1"/>
        <v>#N/A</v>
      </c>
      <c r="V12" s="1408" t="s">
        <v>3677</v>
      </c>
    </row>
    <row r="13" spans="1:28" ht="21" customHeight="1">
      <c r="A13" s="1399">
        <v>7</v>
      </c>
      <c r="B13" s="1400" t="s">
        <v>3678</v>
      </c>
      <c r="C13" s="1409" t="e">
        <f t="shared" ref="C13:C18" si="8">C12</f>
        <v>#N/A</v>
      </c>
      <c r="D13" s="1402" t="e">
        <f t="shared" si="2"/>
        <v>#N/A</v>
      </c>
      <c r="E13" s="1402" t="e">
        <f t="shared" si="3"/>
        <v>#N/A</v>
      </c>
      <c r="F13" s="1401">
        <v>0</v>
      </c>
      <c r="G13" s="1401">
        <v>75</v>
      </c>
      <c r="H13" s="1401">
        <v>0</v>
      </c>
      <c r="I13" s="1403" t="e">
        <f t="shared" si="4"/>
        <v>#N/A</v>
      </c>
      <c r="J13" s="1401">
        <f t="shared" si="5"/>
        <v>3575</v>
      </c>
      <c r="K13" s="1401"/>
      <c r="L13" s="1401">
        <f t="shared" si="6"/>
        <v>4000</v>
      </c>
      <c r="M13" s="1401"/>
      <c r="N13" s="1404"/>
      <c r="O13" s="1405">
        <f t="shared" si="7"/>
        <v>568</v>
      </c>
      <c r="P13" s="1405"/>
      <c r="Q13" s="1405"/>
      <c r="R13" s="1405"/>
      <c r="S13" s="1405">
        <v>0</v>
      </c>
      <c r="T13" s="1406">
        <f t="shared" si="0"/>
        <v>8143</v>
      </c>
      <c r="U13" s="1407" t="e">
        <f t="shared" si="1"/>
        <v>#N/A</v>
      </c>
      <c r="V13" s="1408" t="s">
        <v>3679</v>
      </c>
    </row>
    <row r="14" spans="1:28" ht="21" customHeight="1">
      <c r="A14" s="1399">
        <v>8</v>
      </c>
      <c r="B14" s="1400" t="s">
        <v>3680</v>
      </c>
      <c r="C14" s="1409" t="e">
        <f t="shared" si="8"/>
        <v>#N/A</v>
      </c>
      <c r="D14" s="1402" t="e">
        <f t="shared" si="2"/>
        <v>#N/A</v>
      </c>
      <c r="E14" s="1402" t="e">
        <f t="shared" si="3"/>
        <v>#N/A</v>
      </c>
      <c r="F14" s="1401">
        <v>0</v>
      </c>
      <c r="G14" s="1401">
        <v>75</v>
      </c>
      <c r="H14" s="1401">
        <v>0</v>
      </c>
      <c r="I14" s="1403" t="e">
        <f t="shared" si="4"/>
        <v>#N/A</v>
      </c>
      <c r="J14" s="1401">
        <f t="shared" si="5"/>
        <v>3575</v>
      </c>
      <c r="K14" s="1401"/>
      <c r="L14" s="1401">
        <f t="shared" si="6"/>
        <v>4000</v>
      </c>
      <c r="M14" s="1401"/>
      <c r="N14" s="1404"/>
      <c r="O14" s="1405">
        <f t="shared" si="7"/>
        <v>568</v>
      </c>
      <c r="P14" s="1405"/>
      <c r="Q14" s="1405"/>
      <c r="R14" s="1405"/>
      <c r="S14" s="1405">
        <v>0</v>
      </c>
      <c r="T14" s="1406">
        <f t="shared" si="0"/>
        <v>8143</v>
      </c>
      <c r="U14" s="1407" t="e">
        <f t="shared" si="1"/>
        <v>#N/A</v>
      </c>
      <c r="V14" s="1408" t="s">
        <v>3681</v>
      </c>
    </row>
    <row r="15" spans="1:28" ht="21" customHeight="1">
      <c r="A15" s="1399">
        <v>9</v>
      </c>
      <c r="B15" s="1400" t="s">
        <v>3682</v>
      </c>
      <c r="C15" s="1409" t="e">
        <f t="shared" si="8"/>
        <v>#N/A</v>
      </c>
      <c r="D15" s="1402" t="e">
        <f t="shared" si="2"/>
        <v>#N/A</v>
      </c>
      <c r="E15" s="1402" t="e">
        <f t="shared" si="3"/>
        <v>#N/A</v>
      </c>
      <c r="F15" s="1401">
        <v>0</v>
      </c>
      <c r="G15" s="1401">
        <v>75</v>
      </c>
      <c r="H15" s="1401">
        <v>0</v>
      </c>
      <c r="I15" s="1403" t="e">
        <f t="shared" si="4"/>
        <v>#N/A</v>
      </c>
      <c r="J15" s="1401">
        <f t="shared" si="5"/>
        <v>3575</v>
      </c>
      <c r="K15" s="1401"/>
      <c r="L15" s="1401">
        <f t="shared" si="6"/>
        <v>4000</v>
      </c>
      <c r="M15" s="1401"/>
      <c r="N15" s="1404"/>
      <c r="O15" s="1405">
        <f t="shared" si="7"/>
        <v>568</v>
      </c>
      <c r="P15" s="1405"/>
      <c r="Q15" s="1405"/>
      <c r="R15" s="1405"/>
      <c r="S15" s="1405">
        <v>0</v>
      </c>
      <c r="T15" s="1406">
        <f t="shared" si="0"/>
        <v>8143</v>
      </c>
      <c r="U15" s="1407" t="e">
        <f t="shared" si="1"/>
        <v>#N/A</v>
      </c>
      <c r="V15" s="1408" t="s">
        <v>3683</v>
      </c>
    </row>
    <row r="16" spans="1:28" ht="21" customHeight="1">
      <c r="A16" s="1399">
        <v>10</v>
      </c>
      <c r="B16" s="1400" t="s">
        <v>3684</v>
      </c>
      <c r="C16" s="1409" t="e">
        <f t="shared" si="8"/>
        <v>#N/A</v>
      </c>
      <c r="D16" s="1402" t="e">
        <f t="shared" si="2"/>
        <v>#N/A</v>
      </c>
      <c r="E16" s="1402" t="e">
        <f t="shared" si="3"/>
        <v>#N/A</v>
      </c>
      <c r="F16" s="1401">
        <v>0</v>
      </c>
      <c r="G16" s="1401">
        <v>75</v>
      </c>
      <c r="H16" s="1401">
        <v>0</v>
      </c>
      <c r="I16" s="1403" t="e">
        <f t="shared" si="4"/>
        <v>#N/A</v>
      </c>
      <c r="J16" s="1401">
        <f t="shared" si="5"/>
        <v>3575</v>
      </c>
      <c r="K16" s="1401"/>
      <c r="L16" s="1401">
        <f t="shared" si="6"/>
        <v>4000</v>
      </c>
      <c r="M16" s="1401"/>
      <c r="N16" s="1404"/>
      <c r="O16" s="1405">
        <f t="shared" si="7"/>
        <v>568</v>
      </c>
      <c r="P16" s="1405"/>
      <c r="Q16" s="1405"/>
      <c r="R16" s="1405"/>
      <c r="S16" s="1405">
        <v>0</v>
      </c>
      <c r="T16" s="1406">
        <f t="shared" si="0"/>
        <v>8143</v>
      </c>
      <c r="U16" s="1407" t="e">
        <f t="shared" si="1"/>
        <v>#N/A</v>
      </c>
      <c r="V16" s="1408" t="s">
        <v>3685</v>
      </c>
    </row>
    <row r="17" spans="1:22" ht="21" customHeight="1">
      <c r="A17" s="1399">
        <v>11</v>
      </c>
      <c r="B17" s="1400" t="s">
        <v>3686</v>
      </c>
      <c r="C17" s="1409" t="e">
        <f t="shared" si="8"/>
        <v>#N/A</v>
      </c>
      <c r="D17" s="1402" t="e">
        <f t="shared" si="2"/>
        <v>#N/A</v>
      </c>
      <c r="E17" s="1402" t="e">
        <f t="shared" si="3"/>
        <v>#N/A</v>
      </c>
      <c r="F17" s="1401">
        <v>0</v>
      </c>
      <c r="G17" s="1401">
        <v>75</v>
      </c>
      <c r="H17" s="1401">
        <v>0</v>
      </c>
      <c r="I17" s="1403" t="e">
        <f t="shared" si="4"/>
        <v>#N/A</v>
      </c>
      <c r="J17" s="1401">
        <f t="shared" si="5"/>
        <v>3575</v>
      </c>
      <c r="K17" s="1401"/>
      <c r="L17" s="1401">
        <f t="shared" si="6"/>
        <v>4000</v>
      </c>
      <c r="M17" s="1401"/>
      <c r="N17" s="1404"/>
      <c r="O17" s="1405">
        <f t="shared" si="7"/>
        <v>568</v>
      </c>
      <c r="P17" s="1405"/>
      <c r="Q17" s="1405"/>
      <c r="R17" s="1405"/>
      <c r="S17" s="1410"/>
      <c r="T17" s="1406">
        <f t="shared" si="0"/>
        <v>8143</v>
      </c>
      <c r="U17" s="1407" t="e">
        <f t="shared" si="1"/>
        <v>#N/A</v>
      </c>
      <c r="V17" s="1408" t="s">
        <v>3687</v>
      </c>
    </row>
    <row r="18" spans="1:22" ht="21" customHeight="1">
      <c r="A18" s="1399">
        <v>12</v>
      </c>
      <c r="B18" s="1400" t="s">
        <v>3688</v>
      </c>
      <c r="C18" s="1409" t="e">
        <f t="shared" si="8"/>
        <v>#N/A</v>
      </c>
      <c r="D18" s="1402" t="e">
        <f t="shared" si="2"/>
        <v>#N/A</v>
      </c>
      <c r="E18" s="1402" t="e">
        <f t="shared" si="3"/>
        <v>#N/A</v>
      </c>
      <c r="F18" s="1401">
        <v>0</v>
      </c>
      <c r="G18" s="1401">
        <v>75</v>
      </c>
      <c r="H18" s="1401">
        <v>0</v>
      </c>
      <c r="I18" s="1403" t="e">
        <f t="shared" si="4"/>
        <v>#N/A</v>
      </c>
      <c r="J18" s="1401">
        <f t="shared" si="5"/>
        <v>3575</v>
      </c>
      <c r="K18" s="1401"/>
      <c r="L18" s="1401">
        <f t="shared" si="6"/>
        <v>4000</v>
      </c>
      <c r="M18" s="1401"/>
      <c r="N18" s="1404"/>
      <c r="O18" s="1405">
        <f t="shared" si="7"/>
        <v>568</v>
      </c>
      <c r="P18" s="1405"/>
      <c r="Q18" s="1405"/>
      <c r="R18" s="1405"/>
      <c r="S18" s="1410"/>
      <c r="T18" s="1406">
        <f t="shared" si="0"/>
        <v>8143</v>
      </c>
      <c r="U18" s="1407" t="e">
        <f t="shared" si="1"/>
        <v>#N/A</v>
      </c>
      <c r="V18" s="1408" t="s">
        <v>3689</v>
      </c>
    </row>
    <row r="19" spans="1:22" ht="14.25" customHeight="1">
      <c r="A19" s="1399">
        <v>13</v>
      </c>
      <c r="B19" s="1411" t="s">
        <v>3690</v>
      </c>
      <c r="C19" s="1401"/>
      <c r="D19" s="1401">
        <f t="shared" si="2"/>
        <v>0</v>
      </c>
      <c r="E19" s="1401">
        <f t="shared" si="3"/>
        <v>0</v>
      </c>
      <c r="F19" s="1401">
        <v>0</v>
      </c>
      <c r="G19" s="1401">
        <v>0</v>
      </c>
      <c r="H19" s="1401">
        <v>0</v>
      </c>
      <c r="I19" s="1403">
        <f t="shared" si="4"/>
        <v>0</v>
      </c>
      <c r="J19" s="1401">
        <f>D19</f>
        <v>0</v>
      </c>
      <c r="K19" s="1401"/>
      <c r="L19" s="1405"/>
      <c r="M19" s="1405"/>
      <c r="N19" s="1405"/>
      <c r="O19" s="1405"/>
      <c r="P19" s="1405"/>
      <c r="Q19" s="1405"/>
      <c r="R19" s="1405"/>
      <c r="S19" s="1405"/>
      <c r="T19" s="1406">
        <f t="shared" si="0"/>
        <v>0</v>
      </c>
      <c r="U19" s="1407">
        <f t="shared" si="1"/>
        <v>0</v>
      </c>
      <c r="V19" s="1408" t="s">
        <v>3691</v>
      </c>
    </row>
    <row r="20" spans="1:22" ht="14.25" customHeight="1">
      <c r="A20" s="1399">
        <v>14</v>
      </c>
      <c r="B20" s="1411" t="s">
        <v>3690</v>
      </c>
      <c r="C20" s="1401"/>
      <c r="D20" s="1401">
        <f t="shared" si="2"/>
        <v>0</v>
      </c>
      <c r="E20" s="1401">
        <f t="shared" si="3"/>
        <v>0</v>
      </c>
      <c r="F20" s="1401">
        <v>0</v>
      </c>
      <c r="G20" s="1401">
        <v>0</v>
      </c>
      <c r="H20" s="1401">
        <v>0</v>
      </c>
      <c r="I20" s="1403">
        <f t="shared" si="4"/>
        <v>0</v>
      </c>
      <c r="J20" s="1401">
        <f>D20</f>
        <v>0</v>
      </c>
      <c r="K20" s="1401"/>
      <c r="L20" s="1405"/>
      <c r="M20" s="1405"/>
      <c r="N20" s="1405"/>
      <c r="O20" s="1405"/>
      <c r="P20" s="1405"/>
      <c r="Q20" s="1405"/>
      <c r="R20" s="1405"/>
      <c r="S20" s="1405"/>
      <c r="T20" s="1406">
        <f t="shared" si="0"/>
        <v>0</v>
      </c>
      <c r="U20" s="1407">
        <f t="shared" si="1"/>
        <v>0</v>
      </c>
      <c r="V20" s="1408" t="s">
        <v>3692</v>
      </c>
    </row>
    <row r="21" spans="1:22" ht="13.5" customHeight="1">
      <c r="A21" s="1399">
        <v>15</v>
      </c>
      <c r="B21" s="1412" t="s">
        <v>3659</v>
      </c>
      <c r="C21" s="1401"/>
      <c r="D21" s="1401">
        <f t="shared" si="2"/>
        <v>0</v>
      </c>
      <c r="E21" s="1401">
        <f t="shared" si="3"/>
        <v>0</v>
      </c>
      <c r="F21" s="1401">
        <v>0</v>
      </c>
      <c r="G21" s="1401">
        <v>0</v>
      </c>
      <c r="H21" s="1401">
        <v>0</v>
      </c>
      <c r="I21" s="1403">
        <f t="shared" si="4"/>
        <v>0</v>
      </c>
      <c r="J21" s="1401"/>
      <c r="K21" s="1401"/>
      <c r="L21" s="1405"/>
      <c r="M21" s="1405"/>
      <c r="N21" s="1405"/>
      <c r="O21" s="1405"/>
      <c r="P21" s="1405"/>
      <c r="Q21" s="1405"/>
      <c r="R21" s="1405"/>
      <c r="S21" s="1405"/>
      <c r="T21" s="1406">
        <f t="shared" si="0"/>
        <v>0</v>
      </c>
      <c r="U21" s="1407">
        <f t="shared" si="1"/>
        <v>0</v>
      </c>
      <c r="V21" s="1408" t="s">
        <v>3693</v>
      </c>
    </row>
    <row r="22" spans="1:22" ht="13.5" customHeight="1">
      <c r="A22" s="1399">
        <v>16</v>
      </c>
      <c r="B22" s="1411" t="s">
        <v>3690</v>
      </c>
      <c r="C22" s="1401"/>
      <c r="D22" s="1401">
        <f>ROUND(C22*17%,0)</f>
        <v>0</v>
      </c>
      <c r="E22" s="1401">
        <f>ROUNDUP(C22*8%,0)</f>
        <v>0</v>
      </c>
      <c r="F22" s="1401">
        <v>0</v>
      </c>
      <c r="G22" s="1401">
        <v>0</v>
      </c>
      <c r="H22" s="1401">
        <v>0</v>
      </c>
      <c r="I22" s="1403">
        <f>SUM(C22+D22+E22+F22+G22+H22)</f>
        <v>0</v>
      </c>
      <c r="J22" s="1401"/>
      <c r="K22" s="1401"/>
      <c r="L22" s="1405"/>
      <c r="M22" s="1405"/>
      <c r="N22" s="1405"/>
      <c r="O22" s="1405"/>
      <c r="P22" s="1405"/>
      <c r="Q22" s="1405"/>
      <c r="R22" s="1405"/>
      <c r="S22" s="1405"/>
      <c r="T22" s="1406">
        <f>SUM(J22+L22+N22+O22+P22+S22)</f>
        <v>0</v>
      </c>
      <c r="U22" s="1407">
        <f>SUM(I22-T22)</f>
        <v>0</v>
      </c>
      <c r="V22" s="1408" t="s">
        <v>3695</v>
      </c>
    </row>
    <row r="23" spans="1:22" ht="13.5" customHeight="1">
      <c r="A23" s="1399">
        <v>17</v>
      </c>
      <c r="B23" s="1411" t="s">
        <v>3690</v>
      </c>
      <c r="C23" s="1401"/>
      <c r="D23" s="1401">
        <f>ROUND(C23*17%,0)</f>
        <v>0</v>
      </c>
      <c r="E23" s="1401">
        <f>ROUNDUP(C23*8%,0)</f>
        <v>0</v>
      </c>
      <c r="F23" s="1401">
        <v>0</v>
      </c>
      <c r="G23" s="1401">
        <v>0</v>
      </c>
      <c r="H23" s="1401">
        <v>0</v>
      </c>
      <c r="I23" s="1403">
        <f>SUM(C23+D23+E23+F23+G23+H23)</f>
        <v>0</v>
      </c>
      <c r="J23" s="1401"/>
      <c r="K23" s="1401"/>
      <c r="L23" s="1405"/>
      <c r="M23" s="1405"/>
      <c r="N23" s="1405"/>
      <c r="O23" s="1405"/>
      <c r="P23" s="1405"/>
      <c r="Q23" s="1405"/>
      <c r="R23" s="1405"/>
      <c r="S23" s="1405"/>
      <c r="T23" s="1406">
        <f>SUM(J23+L23+N23+O23+P23+S23)</f>
        <v>0</v>
      </c>
      <c r="U23" s="1407">
        <f>SUM(I23-T23)</f>
        <v>0</v>
      </c>
      <c r="V23" s="1408" t="s">
        <v>4016</v>
      </c>
    </row>
    <row r="24" spans="1:22" ht="22.5">
      <c r="A24" s="1399">
        <v>18</v>
      </c>
      <c r="B24" s="1413" t="s">
        <v>3694</v>
      </c>
      <c r="C24" s="1401">
        <v>3885</v>
      </c>
      <c r="D24" s="1401">
        <v>3885</v>
      </c>
      <c r="E24" s="1401"/>
      <c r="F24" s="1401">
        <v>0</v>
      </c>
      <c r="G24" s="1401">
        <v>0</v>
      </c>
      <c r="H24" s="1401">
        <v>0</v>
      </c>
      <c r="I24" s="1403">
        <f t="shared" si="4"/>
        <v>7770</v>
      </c>
      <c r="J24" s="1405"/>
      <c r="K24" s="1405"/>
      <c r="L24" s="1405"/>
      <c r="M24" s="1405"/>
      <c r="N24" s="1405"/>
      <c r="O24" s="1405"/>
      <c r="P24" s="1405"/>
      <c r="Q24" s="1405"/>
      <c r="R24" s="1405"/>
      <c r="S24" s="1405"/>
      <c r="T24" s="1406"/>
      <c r="U24" s="1407">
        <f t="shared" si="1"/>
        <v>7770</v>
      </c>
      <c r="V24" s="1408" t="s">
        <v>3695</v>
      </c>
    </row>
    <row r="25" spans="1:22" ht="23.25">
      <c r="A25" s="1414"/>
      <c r="B25" s="1415" t="s">
        <v>708</v>
      </c>
      <c r="C25" s="1416" t="e">
        <f>SUM(C7:C24)</f>
        <v>#N/A</v>
      </c>
      <c r="D25" s="1416" t="e">
        <f t="shared" ref="D25:U25" si="9">SUM(D7:D24)</f>
        <v>#N/A</v>
      </c>
      <c r="E25" s="1416" t="e">
        <f t="shared" si="9"/>
        <v>#N/A</v>
      </c>
      <c r="F25" s="1416">
        <f t="shared" si="9"/>
        <v>0</v>
      </c>
      <c r="G25" s="1416">
        <f t="shared" si="9"/>
        <v>900</v>
      </c>
      <c r="H25" s="1416">
        <f t="shared" si="9"/>
        <v>0</v>
      </c>
      <c r="I25" s="1416" t="e">
        <f t="shared" si="9"/>
        <v>#N/A</v>
      </c>
      <c r="J25" s="1416">
        <f t="shared" si="9"/>
        <v>42900</v>
      </c>
      <c r="K25" s="1416">
        <f t="shared" si="9"/>
        <v>0</v>
      </c>
      <c r="L25" s="1416">
        <f t="shared" si="9"/>
        <v>48000</v>
      </c>
      <c r="M25" s="1416">
        <f t="shared" si="9"/>
        <v>0</v>
      </c>
      <c r="N25" s="1416">
        <f t="shared" si="9"/>
        <v>0</v>
      </c>
      <c r="O25" s="1416">
        <f t="shared" si="9"/>
        <v>6816</v>
      </c>
      <c r="P25" s="1416">
        <f t="shared" si="9"/>
        <v>220</v>
      </c>
      <c r="Q25" s="1416">
        <f t="shared" si="9"/>
        <v>0</v>
      </c>
      <c r="R25" s="1416">
        <f t="shared" si="9"/>
        <v>0</v>
      </c>
      <c r="S25" s="1416">
        <f t="shared" si="9"/>
        <v>0</v>
      </c>
      <c r="T25" s="1416">
        <f t="shared" si="9"/>
        <v>97936</v>
      </c>
      <c r="U25" s="1416" t="e">
        <f t="shared" si="9"/>
        <v>#N/A</v>
      </c>
      <c r="V25" s="1417"/>
    </row>
  </sheetData>
  <sheetProtection selectLockedCells="1"/>
  <mergeCells count="20">
    <mergeCell ref="Y1:AA1"/>
    <mergeCell ref="A1:V1"/>
    <mergeCell ref="A2:V2"/>
    <mergeCell ref="A3:C3"/>
    <mergeCell ref="D3:H3"/>
    <mergeCell ref="J3:M3"/>
    <mergeCell ref="Q3:S3"/>
    <mergeCell ref="U3:V3"/>
    <mergeCell ref="K4:M4"/>
    <mergeCell ref="R4:S4"/>
    <mergeCell ref="U4:V4"/>
    <mergeCell ref="A5:A6"/>
    <mergeCell ref="B5:B6"/>
    <mergeCell ref="C5:H5"/>
    <mergeCell ref="I5:I6"/>
    <mergeCell ref="J5:T5"/>
    <mergeCell ref="U5:U6"/>
    <mergeCell ref="V5:V6"/>
    <mergeCell ref="A4:B4"/>
    <mergeCell ref="C4:E4"/>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80.xml><?xml version="1.0" encoding="utf-8"?>
<worksheet xmlns="http://schemas.openxmlformats.org/spreadsheetml/2006/main" xmlns:r="http://schemas.openxmlformats.org/officeDocument/2006/relationships">
  <sheetPr codeName="Sheet50">
    <tabColor rgb="FF00B0F0"/>
  </sheetPr>
  <dimension ref="A1:G67"/>
  <sheetViews>
    <sheetView workbookViewId="0">
      <selection activeCell="A2" sqref="A2:G2"/>
    </sheetView>
  </sheetViews>
  <sheetFormatPr defaultRowHeight="12.75"/>
  <cols>
    <col min="1" max="1" width="6.140625" customWidth="1"/>
    <col min="3" max="3" width="26.5703125" customWidth="1"/>
    <col min="4" max="4" width="13.85546875" customWidth="1"/>
    <col min="5" max="5" width="15.140625" customWidth="1"/>
    <col min="6" max="6" width="10.140625" customWidth="1"/>
    <col min="7" max="7" width="16.28515625" customWidth="1"/>
  </cols>
  <sheetData>
    <row r="1" spans="1:7" ht="23.25">
      <c r="A1" s="250" t="s">
        <v>965</v>
      </c>
      <c r="B1" s="250"/>
      <c r="C1" s="250"/>
      <c r="D1" s="250"/>
      <c r="E1" s="250"/>
      <c r="F1" s="250"/>
      <c r="G1" s="250"/>
    </row>
    <row r="2" spans="1:7" ht="18.75">
      <c r="A2" s="4045" t="s">
        <v>3214</v>
      </c>
      <c r="B2" s="4045"/>
      <c r="C2" s="4045"/>
      <c r="D2" s="4045"/>
      <c r="E2" s="4045"/>
      <c r="F2" s="4045"/>
      <c r="G2" s="4045"/>
    </row>
    <row r="3" spans="1:7" ht="18.75">
      <c r="A3" s="4068" t="s">
        <v>711</v>
      </c>
      <c r="B3" s="4068"/>
      <c r="C3" s="4068"/>
      <c r="D3" s="4068"/>
      <c r="E3" s="4068"/>
      <c r="F3" s="4068"/>
      <c r="G3" s="4068"/>
    </row>
    <row r="4" spans="1:7" ht="18.75">
      <c r="A4" s="246" t="s">
        <v>1564</v>
      </c>
      <c r="B4" s="246"/>
      <c r="C4" s="246"/>
      <c r="D4" s="246"/>
      <c r="E4" s="246"/>
      <c r="F4" s="821">
        <v>10000</v>
      </c>
      <c r="G4" s="246" t="s">
        <v>119</v>
      </c>
    </row>
    <row r="5" spans="1:7" ht="18.75">
      <c r="A5" s="4045" t="s">
        <v>3156</v>
      </c>
      <c r="B5" s="4045"/>
      <c r="C5" s="4045"/>
      <c r="D5" s="4045"/>
      <c r="E5" s="4045"/>
      <c r="F5" s="246" t="s">
        <v>1563</v>
      </c>
      <c r="G5" s="246"/>
    </row>
    <row r="6" spans="1:7" ht="18.75">
      <c r="A6" s="4041" t="s">
        <v>1565</v>
      </c>
      <c r="B6" s="4041"/>
      <c r="C6" s="4041"/>
      <c r="D6" s="4041"/>
      <c r="E6" s="4041"/>
      <c r="F6" s="4041"/>
      <c r="G6" s="4041"/>
    </row>
    <row r="7" spans="1:7" ht="18.75">
      <c r="A7" s="4041" t="s">
        <v>1566</v>
      </c>
      <c r="B7" s="4041"/>
      <c r="C7" s="4041"/>
      <c r="D7" s="4041"/>
      <c r="E7" s="4041"/>
      <c r="F7" s="4041"/>
      <c r="G7" s="4041"/>
    </row>
    <row r="8" spans="1:7" ht="35.25" customHeight="1">
      <c r="A8" s="241" t="s">
        <v>937</v>
      </c>
      <c r="B8" s="242" t="s">
        <v>967</v>
      </c>
      <c r="C8" s="241" t="s">
        <v>968</v>
      </c>
      <c r="D8" s="241" t="s">
        <v>969</v>
      </c>
      <c r="E8" s="1299" t="s">
        <v>970</v>
      </c>
      <c r="F8" s="241" t="s">
        <v>971</v>
      </c>
      <c r="G8" s="251" t="s">
        <v>972</v>
      </c>
    </row>
    <row r="9" spans="1:7" ht="18.75">
      <c r="A9" s="240">
        <v>1</v>
      </c>
      <c r="B9" s="240">
        <v>2</v>
      </c>
      <c r="C9" s="240">
        <v>3</v>
      </c>
      <c r="D9" s="240">
        <v>4</v>
      </c>
      <c r="E9" s="240">
        <v>5</v>
      </c>
      <c r="F9" s="240">
        <v>6</v>
      </c>
      <c r="G9" s="240">
        <v>7</v>
      </c>
    </row>
    <row r="10" spans="1:7" ht="21" customHeight="1">
      <c r="A10" s="797">
        <v>1</v>
      </c>
      <c r="B10" s="1298" t="s">
        <v>3176</v>
      </c>
      <c r="C10" s="803" t="s">
        <v>947</v>
      </c>
      <c r="D10" s="796" t="s">
        <v>948</v>
      </c>
      <c r="E10" s="797" t="s">
        <v>3177</v>
      </c>
      <c r="F10" s="797">
        <v>33</v>
      </c>
      <c r="G10" s="797">
        <v>500</v>
      </c>
    </row>
    <row r="11" spans="1:7" ht="21" customHeight="1">
      <c r="A11" s="797">
        <v>2</v>
      </c>
      <c r="B11" s="1298" t="s">
        <v>3178</v>
      </c>
      <c r="C11" s="803" t="s">
        <v>947</v>
      </c>
      <c r="D11" s="796" t="s">
        <v>948</v>
      </c>
      <c r="E11" s="797" t="s">
        <v>3177</v>
      </c>
      <c r="F11" s="797">
        <v>34</v>
      </c>
      <c r="G11" s="797">
        <v>500</v>
      </c>
    </row>
    <row r="12" spans="1:7" ht="21" customHeight="1">
      <c r="A12" s="797">
        <v>3</v>
      </c>
      <c r="B12" s="1298" t="s">
        <v>3179</v>
      </c>
      <c r="C12" s="803" t="s">
        <v>947</v>
      </c>
      <c r="D12" s="796" t="s">
        <v>948</v>
      </c>
      <c r="E12" s="797" t="s">
        <v>3177</v>
      </c>
      <c r="F12" s="797">
        <v>35</v>
      </c>
      <c r="G12" s="797">
        <v>500</v>
      </c>
    </row>
    <row r="13" spans="1:7" ht="21" customHeight="1">
      <c r="A13" s="797">
        <v>4</v>
      </c>
      <c r="B13" s="1298" t="s">
        <v>3180</v>
      </c>
      <c r="C13" s="803" t="s">
        <v>947</v>
      </c>
      <c r="D13" s="796" t="s">
        <v>948</v>
      </c>
      <c r="E13" s="797" t="s">
        <v>3181</v>
      </c>
      <c r="F13" s="797">
        <v>44</v>
      </c>
      <c r="G13" s="797">
        <v>500</v>
      </c>
    </row>
    <row r="14" spans="1:7" ht="21" customHeight="1">
      <c r="A14" s="797">
        <v>5</v>
      </c>
      <c r="B14" s="1298" t="s">
        <v>3182</v>
      </c>
      <c r="C14" s="803" t="s">
        <v>947</v>
      </c>
      <c r="D14" s="796" t="s">
        <v>948</v>
      </c>
      <c r="E14" s="797" t="s">
        <v>3183</v>
      </c>
      <c r="F14" s="797">
        <v>60</v>
      </c>
      <c r="G14" s="797">
        <v>500</v>
      </c>
    </row>
    <row r="15" spans="1:7" ht="21" customHeight="1">
      <c r="A15" s="797">
        <v>6</v>
      </c>
      <c r="B15" s="1298" t="s">
        <v>3184</v>
      </c>
      <c r="C15" s="803" t="s">
        <v>947</v>
      </c>
      <c r="D15" s="796" t="s">
        <v>948</v>
      </c>
      <c r="E15" s="797" t="s">
        <v>3186</v>
      </c>
      <c r="F15" s="797">
        <v>66</v>
      </c>
      <c r="G15" s="797">
        <v>500</v>
      </c>
    </row>
    <row r="16" spans="1:7" ht="21" customHeight="1">
      <c r="A16" s="797">
        <v>7</v>
      </c>
      <c r="B16" s="1298" t="s">
        <v>3185</v>
      </c>
      <c r="C16" s="803" t="s">
        <v>947</v>
      </c>
      <c r="D16" s="796" t="s">
        <v>948</v>
      </c>
      <c r="E16" s="797" t="s">
        <v>3187</v>
      </c>
      <c r="F16" s="797">
        <v>69</v>
      </c>
      <c r="G16" s="797">
        <v>500</v>
      </c>
    </row>
    <row r="17" spans="1:7" ht="21" customHeight="1">
      <c r="A17" s="797">
        <v>8</v>
      </c>
      <c r="B17" s="1298" t="s">
        <v>3188</v>
      </c>
      <c r="C17" s="803" t="s">
        <v>947</v>
      </c>
      <c r="D17" s="796" t="s">
        <v>948</v>
      </c>
      <c r="E17" s="797" t="s">
        <v>3189</v>
      </c>
      <c r="F17" s="797">
        <v>93</v>
      </c>
      <c r="G17" s="797">
        <v>500</v>
      </c>
    </row>
    <row r="18" spans="1:7" ht="21" customHeight="1">
      <c r="A18" s="797">
        <v>9</v>
      </c>
      <c r="B18" s="1298" t="s">
        <v>3190</v>
      </c>
      <c r="C18" s="803" t="s">
        <v>947</v>
      </c>
      <c r="D18" s="796" t="s">
        <v>948</v>
      </c>
      <c r="E18" s="797" t="s">
        <v>3191</v>
      </c>
      <c r="F18" s="797">
        <v>105</v>
      </c>
      <c r="G18" s="797">
        <v>500</v>
      </c>
    </row>
    <row r="19" spans="1:7" ht="21" customHeight="1">
      <c r="A19" s="797">
        <v>10</v>
      </c>
      <c r="B19" s="1298" t="s">
        <v>3192</v>
      </c>
      <c r="C19" s="803" t="s">
        <v>947</v>
      </c>
      <c r="D19" s="796" t="s">
        <v>948</v>
      </c>
      <c r="E19" s="797" t="s">
        <v>3193</v>
      </c>
      <c r="F19" s="797">
        <v>110</v>
      </c>
      <c r="G19" s="797">
        <v>500</v>
      </c>
    </row>
    <row r="20" spans="1:7" ht="21" customHeight="1">
      <c r="A20" s="797">
        <v>11</v>
      </c>
      <c r="B20" s="1298" t="s">
        <v>3194</v>
      </c>
      <c r="C20" s="803" t="s">
        <v>947</v>
      </c>
      <c r="D20" s="796" t="s">
        <v>948</v>
      </c>
      <c r="E20" s="797" t="s">
        <v>3195</v>
      </c>
      <c r="F20" s="797">
        <v>123</v>
      </c>
      <c r="G20" s="797">
        <v>500</v>
      </c>
    </row>
    <row r="21" spans="1:7" ht="21" customHeight="1">
      <c r="A21" s="797">
        <v>12</v>
      </c>
      <c r="B21" s="1298" t="s">
        <v>3196</v>
      </c>
      <c r="C21" s="803" t="s">
        <v>947</v>
      </c>
      <c r="D21" s="796" t="s">
        <v>948</v>
      </c>
      <c r="E21" s="797" t="s">
        <v>3197</v>
      </c>
      <c r="F21" s="797">
        <v>163</v>
      </c>
      <c r="G21" s="797">
        <v>600</v>
      </c>
    </row>
    <row r="22" spans="1:7" ht="21" customHeight="1">
      <c r="A22" s="797">
        <v>13</v>
      </c>
      <c r="B22" s="1298" t="s">
        <v>3198</v>
      </c>
      <c r="C22" s="803" t="s">
        <v>947</v>
      </c>
      <c r="D22" s="796" t="s">
        <v>948</v>
      </c>
      <c r="E22" s="797" t="s">
        <v>3199</v>
      </c>
      <c r="F22" s="797">
        <v>174</v>
      </c>
      <c r="G22" s="797">
        <v>600</v>
      </c>
    </row>
    <row r="23" spans="1:7" ht="21" customHeight="1">
      <c r="A23" s="797">
        <v>14</v>
      </c>
      <c r="B23" s="1298" t="s">
        <v>3200</v>
      </c>
      <c r="C23" s="803" t="s">
        <v>947</v>
      </c>
      <c r="D23" s="796" t="s">
        <v>948</v>
      </c>
      <c r="E23" s="797" t="s">
        <v>3201</v>
      </c>
      <c r="F23" s="797">
        <v>25</v>
      </c>
      <c r="G23" s="797">
        <v>600</v>
      </c>
    </row>
    <row r="24" spans="1:7" ht="23.25" customHeight="1">
      <c r="A24" s="797">
        <v>15</v>
      </c>
      <c r="B24" s="1298" t="s">
        <v>3202</v>
      </c>
      <c r="C24" s="803" t="s">
        <v>947</v>
      </c>
      <c r="D24" s="796" t="s">
        <v>948</v>
      </c>
      <c r="E24" s="797" t="s">
        <v>3203</v>
      </c>
      <c r="F24" s="797">
        <v>38</v>
      </c>
      <c r="G24" s="797">
        <v>600</v>
      </c>
    </row>
    <row r="25" spans="1:7" s="139" customFormat="1" ht="19.5" customHeight="1">
      <c r="A25" s="797">
        <v>16</v>
      </c>
      <c r="B25" s="1298" t="s">
        <v>3204</v>
      </c>
      <c r="C25" s="803" t="s">
        <v>947</v>
      </c>
      <c r="D25" s="796" t="s">
        <v>948</v>
      </c>
      <c r="E25" s="797" t="s">
        <v>3205</v>
      </c>
      <c r="F25" s="797">
        <v>43</v>
      </c>
      <c r="G25" s="797">
        <v>600</v>
      </c>
    </row>
    <row r="26" spans="1:7" s="139" customFormat="1" ht="23.25" customHeight="1">
      <c r="A26" s="797">
        <v>17</v>
      </c>
      <c r="B26" s="1298" t="s">
        <v>3206</v>
      </c>
      <c r="C26" s="803" t="s">
        <v>947</v>
      </c>
      <c r="D26" s="796" t="s">
        <v>948</v>
      </c>
      <c r="E26" s="797" t="s">
        <v>3207</v>
      </c>
      <c r="F26" s="797">
        <v>46</v>
      </c>
      <c r="G26" s="797">
        <v>600</v>
      </c>
    </row>
    <row r="27" spans="1:7" s="139" customFormat="1" ht="21" customHeight="1">
      <c r="A27" s="797">
        <v>18</v>
      </c>
      <c r="B27" s="1298" t="s">
        <v>3208</v>
      </c>
      <c r="C27" s="803" t="s">
        <v>947</v>
      </c>
      <c r="D27" s="796" t="s">
        <v>948</v>
      </c>
      <c r="E27" s="797" t="s">
        <v>3209</v>
      </c>
      <c r="F27" s="797">
        <v>50</v>
      </c>
      <c r="G27" s="797">
        <v>600</v>
      </c>
    </row>
    <row r="28" spans="1:7" s="139" customFormat="1" ht="36.75" customHeight="1">
      <c r="A28" s="797">
        <v>19</v>
      </c>
      <c r="B28" s="1298" t="s">
        <v>3210</v>
      </c>
      <c r="C28" s="803" t="s">
        <v>3212</v>
      </c>
      <c r="D28" s="796" t="s">
        <v>948</v>
      </c>
      <c r="E28" s="797" t="s">
        <v>3211</v>
      </c>
      <c r="F28" s="797">
        <v>52</v>
      </c>
      <c r="G28" s="797">
        <v>300</v>
      </c>
    </row>
    <row r="29" spans="1:7" ht="18.75">
      <c r="A29" s="810"/>
      <c r="B29" s="816"/>
      <c r="C29" s="817"/>
      <c r="D29" s="817"/>
      <c r="E29" s="822" t="s">
        <v>950</v>
      </c>
      <c r="F29" s="810"/>
      <c r="G29" s="814">
        <f>SUM(G10:G28)</f>
        <v>10000</v>
      </c>
    </row>
    <row r="30" spans="1:7" ht="20.25">
      <c r="A30" s="4056" t="s">
        <v>973</v>
      </c>
      <c r="B30" s="4056"/>
      <c r="C30" s="4056"/>
      <c r="D30" s="4056"/>
      <c r="E30" s="4056"/>
      <c r="F30" s="4056"/>
      <c r="G30" s="4056"/>
    </row>
    <row r="31" spans="1:7" s="139" customFormat="1" ht="16.5" customHeight="1">
      <c r="A31" s="371"/>
      <c r="B31" s="371"/>
      <c r="C31" s="371"/>
      <c r="D31" s="371"/>
      <c r="E31" s="371"/>
      <c r="F31" s="371"/>
      <c r="G31" s="371"/>
    </row>
    <row r="32" spans="1:7" s="139" customFormat="1" ht="13.5" customHeight="1">
      <c r="A32" s="371"/>
      <c r="B32" s="371"/>
      <c r="C32" s="371"/>
      <c r="D32" s="371"/>
      <c r="E32" s="4039" t="str">
        <f>MASTER!C2</f>
        <v>iz/kkukpk;Z</v>
      </c>
      <c r="F32" s="4039"/>
      <c r="G32" s="4039"/>
    </row>
    <row r="33" spans="1:7" s="139" customFormat="1" ht="14.25" customHeight="1">
      <c r="A33" s="371"/>
      <c r="B33" s="371"/>
      <c r="C33" s="371"/>
      <c r="D33" s="371"/>
      <c r="E33" s="4039" t="str">
        <f>MASTER!C3</f>
        <v xml:space="preserve">ftyk </v>
      </c>
      <c r="F33" s="4039"/>
      <c r="G33" s="4039"/>
    </row>
    <row r="34" spans="1:7" ht="15" customHeight="1">
      <c r="A34" s="244"/>
      <c r="B34" s="244"/>
      <c r="C34" s="244"/>
      <c r="D34" s="244"/>
      <c r="E34" s="4039" t="str">
        <f>MASTER!C4</f>
        <v>jkt ¼ jktLFkku ½</v>
      </c>
      <c r="F34" s="4039"/>
      <c r="G34" s="4039"/>
    </row>
    <row r="35" spans="1:7" ht="18.75">
      <c r="A35" s="4067" t="str">
        <f>A2</f>
        <v>dzekad@jkmekfo@dkadjksyh@ys[kk@Qk- @2020&amp;21@      fnukad :- 03-03-2021</v>
      </c>
      <c r="B35" s="4067"/>
      <c r="C35" s="4067"/>
      <c r="D35" s="4067"/>
      <c r="E35" s="4067"/>
      <c r="F35" s="4067"/>
      <c r="G35" s="4067"/>
    </row>
    <row r="36" spans="1:7" ht="18.75">
      <c r="A36" s="247" t="s">
        <v>964</v>
      </c>
      <c r="B36" s="153"/>
      <c r="C36" s="153"/>
      <c r="D36" s="153"/>
      <c r="E36" s="153"/>
      <c r="F36" s="153"/>
      <c r="G36" s="153"/>
    </row>
    <row r="37" spans="1:7" ht="18.75">
      <c r="A37" s="249" t="s">
        <v>974</v>
      </c>
      <c r="B37" s="153"/>
      <c r="C37" s="153"/>
      <c r="D37" s="153"/>
      <c r="E37" s="153"/>
      <c r="F37" s="153"/>
      <c r="G37" s="153"/>
    </row>
    <row r="38" spans="1:7" ht="18.75">
      <c r="A38" s="249" t="s">
        <v>975</v>
      </c>
      <c r="B38" s="153"/>
      <c r="C38" s="153"/>
      <c r="D38" s="153"/>
      <c r="E38" s="153"/>
      <c r="F38" s="153"/>
      <c r="G38" s="153"/>
    </row>
    <row r="39" spans="1:7">
      <c r="A39" s="153"/>
      <c r="B39" s="153"/>
      <c r="C39" s="153"/>
      <c r="D39" s="153"/>
      <c r="E39" s="2823" t="str">
        <f>E32</f>
        <v>iz/kkukpk;Z</v>
      </c>
      <c r="F39" s="2823"/>
      <c r="G39" s="2823"/>
    </row>
    <row r="40" spans="1:7">
      <c r="A40" s="153"/>
      <c r="B40" s="153"/>
      <c r="C40" s="153"/>
      <c r="D40" s="153"/>
      <c r="E40" s="2823" t="str">
        <f>E33</f>
        <v xml:space="preserve">ftyk </v>
      </c>
      <c r="F40" s="2823"/>
      <c r="G40" s="2823"/>
    </row>
    <row r="41" spans="1:7">
      <c r="A41" s="153"/>
      <c r="B41" s="153"/>
      <c r="C41" s="153"/>
      <c r="D41" s="153"/>
      <c r="E41" s="2823" t="str">
        <f>E34</f>
        <v>jkt ¼ jktLFkku ½</v>
      </c>
      <c r="F41" s="2823"/>
      <c r="G41" s="2823"/>
    </row>
    <row r="42" spans="1:7">
      <c r="A42" s="153"/>
      <c r="B42" s="153"/>
      <c r="C42" s="153"/>
      <c r="D42" s="153"/>
      <c r="E42" s="153"/>
      <c r="F42" s="153"/>
      <c r="G42" s="153"/>
    </row>
    <row r="43" spans="1:7">
      <c r="A43" s="153"/>
      <c r="B43" s="153"/>
      <c r="C43" s="153"/>
      <c r="D43" s="153"/>
      <c r="E43" s="153"/>
      <c r="F43" s="153"/>
      <c r="G43" s="153"/>
    </row>
    <row r="44" spans="1:7">
      <c r="A44" s="153"/>
      <c r="B44" s="153"/>
      <c r="C44" s="153"/>
      <c r="D44" s="153"/>
      <c r="E44" s="153"/>
      <c r="F44" s="153"/>
      <c r="G44" s="153"/>
    </row>
    <row r="45" spans="1:7">
      <c r="A45" s="153"/>
      <c r="B45" s="153"/>
      <c r="C45" s="153"/>
      <c r="D45" s="153"/>
      <c r="E45" s="153"/>
      <c r="F45" s="153"/>
      <c r="G45" s="153"/>
    </row>
    <row r="46" spans="1:7">
      <c r="A46" s="153"/>
      <c r="B46" s="153"/>
      <c r="C46" s="153"/>
      <c r="D46" s="153"/>
      <c r="E46" s="153"/>
      <c r="F46" s="153"/>
      <c r="G46" s="153"/>
    </row>
    <row r="47" spans="1:7">
      <c r="A47" s="153"/>
      <c r="B47" s="153"/>
      <c r="C47" s="153"/>
      <c r="D47" s="153"/>
      <c r="E47" s="153"/>
      <c r="F47" s="153"/>
      <c r="G47" s="153"/>
    </row>
    <row r="48" spans="1:7">
      <c r="A48" s="153"/>
      <c r="B48" s="153"/>
      <c r="C48" s="153"/>
      <c r="D48" s="153"/>
      <c r="E48" s="153"/>
      <c r="F48" s="153"/>
      <c r="G48" s="153"/>
    </row>
    <row r="49" spans="1:7">
      <c r="A49" s="153"/>
      <c r="B49" s="153"/>
      <c r="C49" s="153"/>
      <c r="D49" s="153"/>
      <c r="E49" s="153"/>
      <c r="F49" s="153"/>
      <c r="G49" s="153"/>
    </row>
    <row r="50" spans="1:7">
      <c r="A50" s="153"/>
      <c r="B50" s="153"/>
      <c r="C50" s="153"/>
      <c r="D50" s="153"/>
      <c r="E50" s="153"/>
      <c r="F50" s="153"/>
      <c r="G50" s="153"/>
    </row>
    <row r="51" spans="1:7">
      <c r="A51" s="153"/>
      <c r="B51" s="153"/>
      <c r="C51" s="153"/>
      <c r="D51" s="153"/>
      <c r="E51" s="153"/>
      <c r="F51" s="153"/>
      <c r="G51" s="153"/>
    </row>
    <row r="52" spans="1:7">
      <c r="A52" s="153"/>
      <c r="B52" s="153"/>
      <c r="C52" s="153"/>
      <c r="D52" s="153"/>
      <c r="E52" s="153"/>
      <c r="F52" s="153"/>
      <c r="G52" s="153"/>
    </row>
    <row r="53" spans="1:7">
      <c r="A53" s="153"/>
      <c r="B53" s="153"/>
      <c r="C53" s="153"/>
      <c r="D53" s="153"/>
      <c r="E53" s="153"/>
      <c r="F53" s="153"/>
      <c r="G53" s="153"/>
    </row>
    <row r="54" spans="1:7">
      <c r="A54" s="153"/>
      <c r="B54" s="153"/>
      <c r="C54" s="153"/>
      <c r="D54" s="153"/>
      <c r="E54" s="153"/>
      <c r="F54" s="153"/>
      <c r="G54" s="153"/>
    </row>
    <row r="55" spans="1:7">
      <c r="A55" s="153"/>
      <c r="B55" s="153"/>
      <c r="C55" s="153"/>
      <c r="D55" s="153"/>
      <c r="E55" s="153"/>
      <c r="F55" s="153"/>
      <c r="G55" s="153"/>
    </row>
    <row r="56" spans="1:7">
      <c r="A56" s="153"/>
      <c r="B56" s="153"/>
      <c r="C56" s="153"/>
      <c r="D56" s="153"/>
      <c r="E56" s="153"/>
      <c r="F56" s="153"/>
      <c r="G56" s="153"/>
    </row>
    <row r="57" spans="1:7">
      <c r="A57" s="153"/>
      <c r="B57" s="153"/>
      <c r="C57" s="153"/>
      <c r="D57" s="153"/>
      <c r="E57" s="153"/>
      <c r="F57" s="153"/>
      <c r="G57" s="153"/>
    </row>
    <row r="58" spans="1:7">
      <c r="A58" s="153"/>
      <c r="B58" s="153"/>
      <c r="C58" s="153"/>
      <c r="D58" s="153"/>
      <c r="E58" s="153"/>
      <c r="F58" s="153"/>
      <c r="G58" s="153"/>
    </row>
    <row r="59" spans="1:7">
      <c r="A59" s="153"/>
      <c r="B59" s="153"/>
      <c r="C59" s="153"/>
      <c r="D59" s="153"/>
      <c r="E59" s="153"/>
      <c r="F59" s="153"/>
      <c r="G59" s="153"/>
    </row>
    <row r="60" spans="1:7">
      <c r="A60" s="153"/>
      <c r="B60" s="153"/>
      <c r="C60" s="153"/>
      <c r="D60" s="153"/>
      <c r="E60" s="153"/>
      <c r="F60" s="153"/>
      <c r="G60" s="153"/>
    </row>
    <row r="61" spans="1:7">
      <c r="A61" s="153"/>
      <c r="B61" s="153"/>
      <c r="C61" s="153"/>
      <c r="D61" s="153"/>
      <c r="E61" s="153"/>
      <c r="F61" s="153"/>
      <c r="G61" s="153"/>
    </row>
    <row r="62" spans="1:7">
      <c r="A62" s="153"/>
      <c r="B62" s="153"/>
      <c r="C62" s="153"/>
      <c r="D62" s="153"/>
      <c r="E62" s="153"/>
      <c r="F62" s="153"/>
      <c r="G62" s="153"/>
    </row>
    <row r="63" spans="1:7">
      <c r="A63" s="153"/>
      <c r="B63" s="153"/>
      <c r="C63" s="153"/>
      <c r="D63" s="153"/>
      <c r="E63" s="153"/>
      <c r="F63" s="153"/>
      <c r="G63" s="153"/>
    </row>
    <row r="64" spans="1:7">
      <c r="A64" s="153"/>
      <c r="B64" s="153"/>
      <c r="C64" s="153"/>
      <c r="D64" s="153"/>
      <c r="E64" s="153"/>
      <c r="F64" s="153"/>
      <c r="G64" s="153"/>
    </row>
    <row r="65" spans="1:7">
      <c r="A65" s="153"/>
      <c r="B65" s="153"/>
      <c r="C65" s="153"/>
      <c r="D65" s="153"/>
      <c r="E65" s="153"/>
      <c r="F65" s="153"/>
      <c r="G65" s="153"/>
    </row>
    <row r="66" spans="1:7">
      <c r="A66" s="153"/>
      <c r="B66" s="153"/>
      <c r="C66" s="153"/>
      <c r="D66" s="153"/>
      <c r="E66" s="153"/>
      <c r="F66" s="153"/>
      <c r="G66" s="153"/>
    </row>
    <row r="67" spans="1:7">
      <c r="A67" s="153"/>
      <c r="B67" s="153"/>
      <c r="C67" s="153"/>
      <c r="D67" s="153"/>
      <c r="E67" s="153"/>
      <c r="F67" s="153"/>
      <c r="G67" s="153"/>
    </row>
  </sheetData>
  <sheetProtection password="A581" sheet="1" objects="1" scenarios="1" formatCells="0" formatColumns="0" formatRows="0" insertColumns="0" insertRows="0" insertHyperlinks="0" deleteColumns="0" deleteRows="0" selectLockedCells="1" sort="0" autoFilter="0" pivotTables="0"/>
  <mergeCells count="13">
    <mergeCell ref="E39:G39"/>
    <mergeCell ref="E40:G40"/>
    <mergeCell ref="E41:G41"/>
    <mergeCell ref="A35:G35"/>
    <mergeCell ref="A2:G2"/>
    <mergeCell ref="A3:G3"/>
    <mergeCell ref="A6:G6"/>
    <mergeCell ref="A7:G7"/>
    <mergeCell ref="A30:G30"/>
    <mergeCell ref="A5:E5"/>
    <mergeCell ref="E32:G32"/>
    <mergeCell ref="E33:G33"/>
    <mergeCell ref="E34:G34"/>
  </mergeCells>
  <printOptions horizontalCentered="1"/>
  <pageMargins left="0.25" right="0.25" top="0.25" bottom="0.22" header="0.2" footer="0.2"/>
  <pageSetup paperSize="9" orientation="portrait" r:id="rId1"/>
  <headerFooter alignWithMargins="0">
    <oddFooter>&amp;Lwww.rajsevak.com</oddFooter>
  </headerFooter>
  <drawing r:id="rId2"/>
</worksheet>
</file>

<file path=xl/worksheets/sheet181.xml><?xml version="1.0" encoding="utf-8"?>
<worksheet xmlns="http://schemas.openxmlformats.org/spreadsheetml/2006/main" xmlns:r="http://schemas.openxmlformats.org/officeDocument/2006/relationships">
  <sheetPr codeName="Sheet51">
    <tabColor rgb="FF00B0F0"/>
  </sheetPr>
  <dimension ref="A1:G44"/>
  <sheetViews>
    <sheetView workbookViewId="0">
      <selection activeCell="F17" sqref="F17"/>
    </sheetView>
  </sheetViews>
  <sheetFormatPr defaultRowHeight="12.75"/>
  <cols>
    <col min="1" max="1" width="6.7109375" customWidth="1"/>
    <col min="2" max="2" width="9.42578125" bestFit="1" customWidth="1"/>
    <col min="3" max="3" width="24.5703125" customWidth="1"/>
    <col min="5" max="5" width="17.7109375" customWidth="1"/>
    <col min="7" max="7" width="21.28515625" customWidth="1"/>
  </cols>
  <sheetData>
    <row r="1" spans="1:7" ht="18.75">
      <c r="A1" s="4068" t="str">
        <f>MASTER!C1</f>
        <v>ftyk f'k{kk vf/kdkjh</v>
      </c>
      <c r="B1" s="4068"/>
      <c r="C1" s="4068"/>
      <c r="D1" s="4068"/>
      <c r="E1" s="4068"/>
      <c r="F1" s="4068"/>
      <c r="G1" s="4068"/>
    </row>
    <row r="2" spans="1:7" ht="18.75">
      <c r="A2" s="4071" t="s">
        <v>3215</v>
      </c>
      <c r="B2" s="4071"/>
      <c r="C2" s="4071"/>
      <c r="D2" s="4071"/>
      <c r="E2" s="4071"/>
      <c r="F2" s="4071"/>
      <c r="G2" s="4071"/>
    </row>
    <row r="3" spans="1:7" ht="18.75">
      <c r="A3" s="4068" t="s">
        <v>711</v>
      </c>
      <c r="B3" s="4068"/>
      <c r="C3" s="4068"/>
      <c r="D3" s="4068"/>
      <c r="E3" s="4068"/>
      <c r="F3" s="4068"/>
      <c r="G3" s="4068"/>
    </row>
    <row r="4" spans="1:7" ht="18.75">
      <c r="A4" s="246" t="s">
        <v>1564</v>
      </c>
      <c r="B4" s="246"/>
      <c r="C4" s="246"/>
      <c r="D4" s="246"/>
      <c r="E4" s="246"/>
      <c r="F4" s="402">
        <v>100000</v>
      </c>
      <c r="G4" s="246" t="s">
        <v>119</v>
      </c>
    </row>
    <row r="5" spans="1:7" ht="18.75">
      <c r="A5" s="4045" t="s">
        <v>3156</v>
      </c>
      <c r="B5" s="4045"/>
      <c r="C5" s="4045"/>
      <c r="D5" s="4045"/>
      <c r="E5" s="4045"/>
      <c r="F5" s="246" t="s">
        <v>1563</v>
      </c>
    </row>
    <row r="6" spans="1:7" ht="18.75">
      <c r="A6" s="4041" t="s">
        <v>976</v>
      </c>
      <c r="B6" s="4041"/>
      <c r="C6" s="4041"/>
      <c r="D6" s="4041"/>
      <c r="E6" s="4041"/>
      <c r="F6" s="4041"/>
      <c r="G6" s="4041"/>
    </row>
    <row r="7" spans="1:7" ht="18.75">
      <c r="A7" s="4041" t="s">
        <v>966</v>
      </c>
      <c r="B7" s="4041"/>
      <c r="C7" s="4041"/>
      <c r="D7" s="4041"/>
      <c r="E7" s="4041"/>
      <c r="F7" s="4041"/>
      <c r="G7" s="4041"/>
    </row>
    <row r="8" spans="1:7" ht="34.5" customHeight="1">
      <c r="A8" s="241" t="s">
        <v>937</v>
      </c>
      <c r="B8" s="242" t="s">
        <v>967</v>
      </c>
      <c r="C8" s="241" t="s">
        <v>968</v>
      </c>
      <c r="D8" s="241" t="s">
        <v>969</v>
      </c>
      <c r="E8" s="242" t="s">
        <v>977</v>
      </c>
      <c r="F8" s="241" t="s">
        <v>971</v>
      </c>
      <c r="G8" s="251" t="s">
        <v>972</v>
      </c>
    </row>
    <row r="9" spans="1:7" ht="18.75">
      <c r="A9" s="240">
        <v>1</v>
      </c>
      <c r="B9" s="240">
        <v>2</v>
      </c>
      <c r="C9" s="240">
        <v>3</v>
      </c>
      <c r="D9" s="240">
        <v>4</v>
      </c>
      <c r="E9" s="240">
        <v>5</v>
      </c>
      <c r="F9" s="240">
        <v>6</v>
      </c>
      <c r="G9" s="240">
        <v>7</v>
      </c>
    </row>
    <row r="10" spans="1:7" ht="18.75">
      <c r="A10" s="810">
        <v>1</v>
      </c>
      <c r="B10" s="823">
        <v>43803</v>
      </c>
      <c r="C10" s="817" t="s">
        <v>951</v>
      </c>
      <c r="D10" s="817" t="s">
        <v>952</v>
      </c>
      <c r="E10" s="810" t="s">
        <v>3173</v>
      </c>
      <c r="F10" s="810">
        <v>41</v>
      </c>
      <c r="G10" s="810">
        <v>19194</v>
      </c>
    </row>
    <row r="11" spans="1:7" ht="18.75">
      <c r="A11" s="810">
        <v>2</v>
      </c>
      <c r="B11" s="823">
        <v>43854</v>
      </c>
      <c r="C11" s="817" t="s">
        <v>951</v>
      </c>
      <c r="D11" s="817" t="s">
        <v>952</v>
      </c>
      <c r="E11" s="810" t="s">
        <v>3158</v>
      </c>
      <c r="F11" s="810">
        <v>55</v>
      </c>
      <c r="G11" s="810">
        <v>9770</v>
      </c>
    </row>
    <row r="12" spans="1:7" ht="18.75">
      <c r="A12" s="810">
        <v>3</v>
      </c>
      <c r="B12" s="823">
        <v>43984</v>
      </c>
      <c r="C12" s="817" t="s">
        <v>951</v>
      </c>
      <c r="D12" s="817" t="s">
        <v>952</v>
      </c>
      <c r="E12" s="810" t="s">
        <v>3161</v>
      </c>
      <c r="F12" s="810">
        <v>80</v>
      </c>
      <c r="G12" s="810">
        <v>22129</v>
      </c>
    </row>
    <row r="13" spans="1:7" ht="18.75">
      <c r="A13" s="810">
        <v>4</v>
      </c>
      <c r="B13" s="823">
        <v>44049</v>
      </c>
      <c r="C13" s="817" t="s">
        <v>951</v>
      </c>
      <c r="D13" s="817" t="s">
        <v>952</v>
      </c>
      <c r="E13" s="810" t="s">
        <v>3165</v>
      </c>
      <c r="F13" s="810">
        <v>19</v>
      </c>
      <c r="G13" s="810">
        <v>5668</v>
      </c>
    </row>
    <row r="14" spans="1:7" ht="18.75">
      <c r="A14" s="810">
        <v>5</v>
      </c>
      <c r="B14" s="823">
        <v>44109</v>
      </c>
      <c r="C14" s="817" t="s">
        <v>951</v>
      </c>
      <c r="D14" s="817" t="s">
        <v>952</v>
      </c>
      <c r="E14" s="810" t="s">
        <v>3169</v>
      </c>
      <c r="F14" s="810">
        <v>34</v>
      </c>
      <c r="G14" s="810">
        <v>8740</v>
      </c>
    </row>
    <row r="15" spans="1:7" s="139" customFormat="1" ht="18.75">
      <c r="A15" s="810">
        <v>6</v>
      </c>
      <c r="B15" s="823">
        <v>44140</v>
      </c>
      <c r="C15" s="817" t="s">
        <v>951</v>
      </c>
      <c r="D15" s="817" t="s">
        <v>952</v>
      </c>
      <c r="E15" s="810" t="s">
        <v>3172</v>
      </c>
      <c r="F15" s="810">
        <v>40</v>
      </c>
      <c r="G15" s="810">
        <v>6075</v>
      </c>
    </row>
    <row r="16" spans="1:7" ht="14.25" customHeight="1">
      <c r="A16" s="824"/>
      <c r="B16" s="816"/>
      <c r="C16" s="817"/>
      <c r="D16" s="817"/>
      <c r="E16" s="1297" t="s">
        <v>950</v>
      </c>
      <c r="F16" s="822"/>
      <c r="G16" s="814">
        <f>SUM(G10:G15)</f>
        <v>71576</v>
      </c>
    </row>
    <row r="17" spans="1:7" ht="18.75">
      <c r="A17" s="810">
        <v>1</v>
      </c>
      <c r="B17" s="823">
        <v>43845</v>
      </c>
      <c r="C17" s="817" t="s">
        <v>953</v>
      </c>
      <c r="D17" s="817" t="s">
        <v>954</v>
      </c>
      <c r="E17" s="810" t="s">
        <v>3157</v>
      </c>
      <c r="F17" s="810">
        <v>52</v>
      </c>
      <c r="G17" s="810">
        <v>2380</v>
      </c>
    </row>
    <row r="18" spans="1:7" ht="18.75">
      <c r="A18" s="810">
        <v>2</v>
      </c>
      <c r="B18" s="823">
        <v>43931</v>
      </c>
      <c r="C18" s="817" t="s">
        <v>953</v>
      </c>
      <c r="D18" s="817" t="s">
        <v>954</v>
      </c>
      <c r="E18" s="810" t="s">
        <v>3159</v>
      </c>
      <c r="F18" s="810">
        <v>1</v>
      </c>
      <c r="G18" s="810">
        <v>1179</v>
      </c>
    </row>
    <row r="19" spans="1:7" ht="18.75">
      <c r="A19" s="810">
        <v>3</v>
      </c>
      <c r="B19" s="823">
        <v>43970</v>
      </c>
      <c r="C19" s="817" t="s">
        <v>953</v>
      </c>
      <c r="D19" s="817" t="s">
        <v>954</v>
      </c>
      <c r="E19" s="810" t="s">
        <v>3160</v>
      </c>
      <c r="F19" s="810">
        <v>4</v>
      </c>
      <c r="G19" s="810">
        <v>1179</v>
      </c>
    </row>
    <row r="20" spans="1:7" ht="18.75">
      <c r="A20" s="810">
        <v>4</v>
      </c>
      <c r="B20" s="823">
        <v>43991</v>
      </c>
      <c r="C20" s="817" t="s">
        <v>953</v>
      </c>
      <c r="D20" s="817" t="s">
        <v>954</v>
      </c>
      <c r="E20" s="810" t="s">
        <v>3162</v>
      </c>
      <c r="F20" s="810">
        <v>10</v>
      </c>
      <c r="G20" s="810">
        <v>1178</v>
      </c>
    </row>
    <row r="21" spans="1:7" ht="18.75">
      <c r="A21" s="810">
        <v>5</v>
      </c>
      <c r="B21" s="823">
        <v>44025</v>
      </c>
      <c r="C21" s="817" t="s">
        <v>953</v>
      </c>
      <c r="D21" s="817" t="s">
        <v>954</v>
      </c>
      <c r="E21" s="810" t="s">
        <v>3164</v>
      </c>
      <c r="F21" s="810">
        <v>14</v>
      </c>
      <c r="G21" s="810">
        <v>1179</v>
      </c>
    </row>
    <row r="22" spans="1:7" ht="18.75">
      <c r="A22" s="810">
        <v>6</v>
      </c>
      <c r="B22" s="823">
        <v>44060</v>
      </c>
      <c r="C22" s="817" t="s">
        <v>953</v>
      </c>
      <c r="D22" s="817" t="s">
        <v>954</v>
      </c>
      <c r="E22" s="810" t="s">
        <v>3166</v>
      </c>
      <c r="F22" s="810">
        <v>20</v>
      </c>
      <c r="G22" s="810">
        <v>1179</v>
      </c>
    </row>
    <row r="23" spans="1:7" s="139" customFormat="1" ht="18.75">
      <c r="A23" s="810">
        <v>7</v>
      </c>
      <c r="B23" s="823">
        <v>44092</v>
      </c>
      <c r="C23" s="817" t="s">
        <v>953</v>
      </c>
      <c r="D23" s="817" t="s">
        <v>954</v>
      </c>
      <c r="E23" s="810" t="s">
        <v>3168</v>
      </c>
      <c r="F23" s="810">
        <v>31</v>
      </c>
      <c r="G23" s="810">
        <v>1214</v>
      </c>
    </row>
    <row r="24" spans="1:7" s="139" customFormat="1" ht="18.75">
      <c r="A24" s="810">
        <v>8</v>
      </c>
      <c r="B24" s="823">
        <v>44122</v>
      </c>
      <c r="C24" s="817" t="s">
        <v>953</v>
      </c>
      <c r="D24" s="817" t="s">
        <v>954</v>
      </c>
      <c r="E24" s="810" t="s">
        <v>3170</v>
      </c>
      <c r="F24" s="810">
        <v>35</v>
      </c>
      <c r="G24" s="810">
        <v>1215</v>
      </c>
    </row>
    <row r="25" spans="1:7" s="139" customFormat="1" ht="18.75">
      <c r="A25" s="810">
        <v>9</v>
      </c>
      <c r="B25" s="823">
        <v>44153</v>
      </c>
      <c r="C25" s="817" t="s">
        <v>953</v>
      </c>
      <c r="D25" s="817" t="s">
        <v>954</v>
      </c>
      <c r="E25" s="810" t="s">
        <v>3171</v>
      </c>
      <c r="F25" s="810">
        <v>39</v>
      </c>
      <c r="G25" s="810">
        <v>1214</v>
      </c>
    </row>
    <row r="26" spans="1:7" ht="16.5" customHeight="1">
      <c r="A26" s="810"/>
      <c r="B26" s="816"/>
      <c r="C26" s="817"/>
      <c r="D26" s="817"/>
      <c r="E26" s="1297" t="s">
        <v>950</v>
      </c>
      <c r="F26" s="810"/>
      <c r="G26" s="814">
        <f>SUM(G17:G25)</f>
        <v>11917</v>
      </c>
    </row>
    <row r="27" spans="1:7" ht="18.75">
      <c r="A27" s="810">
        <v>1</v>
      </c>
      <c r="B27" s="823">
        <v>43989</v>
      </c>
      <c r="C27" s="817" t="s">
        <v>955</v>
      </c>
      <c r="D27" s="817" t="s">
        <v>956</v>
      </c>
      <c r="E27" s="810" t="s">
        <v>3163</v>
      </c>
      <c r="F27" s="810">
        <v>11</v>
      </c>
      <c r="G27" s="810">
        <v>1482</v>
      </c>
    </row>
    <row r="28" spans="1:7" ht="18.75">
      <c r="A28" s="810">
        <v>2</v>
      </c>
      <c r="B28" s="823">
        <v>43983</v>
      </c>
      <c r="C28" s="817" t="s">
        <v>955</v>
      </c>
      <c r="D28" s="817" t="s">
        <v>956</v>
      </c>
      <c r="E28" s="810" t="s">
        <v>3163</v>
      </c>
      <c r="F28" s="810">
        <v>12</v>
      </c>
      <c r="G28" s="810">
        <v>1766</v>
      </c>
    </row>
    <row r="29" spans="1:7" ht="18.75">
      <c r="A29" s="810">
        <v>3</v>
      </c>
      <c r="B29" s="823">
        <v>44068</v>
      </c>
      <c r="C29" s="817" t="s">
        <v>955</v>
      </c>
      <c r="D29" s="817" t="s">
        <v>956</v>
      </c>
      <c r="E29" s="810" t="s">
        <v>3167</v>
      </c>
      <c r="F29" s="810">
        <v>27</v>
      </c>
      <c r="G29" s="810">
        <v>1481</v>
      </c>
    </row>
    <row r="30" spans="1:7" ht="18.75">
      <c r="A30" s="810">
        <v>4</v>
      </c>
      <c r="B30" s="823">
        <v>44068</v>
      </c>
      <c r="C30" s="817" t="s">
        <v>955</v>
      </c>
      <c r="D30" s="817" t="s">
        <v>956</v>
      </c>
      <c r="E30" s="810" t="s">
        <v>3167</v>
      </c>
      <c r="F30" s="810">
        <v>28</v>
      </c>
      <c r="G30" s="810">
        <v>1778</v>
      </c>
    </row>
    <row r="31" spans="1:7" ht="18.75">
      <c r="A31" s="810"/>
      <c r="B31" s="816"/>
      <c r="C31" s="817"/>
      <c r="D31" s="817"/>
      <c r="E31" s="822" t="s">
        <v>950</v>
      </c>
      <c r="F31" s="810"/>
      <c r="G31" s="814">
        <f>SUM(G27:G30)</f>
        <v>6507</v>
      </c>
    </row>
    <row r="32" spans="1:7" ht="18.75">
      <c r="A32" s="825"/>
      <c r="B32" s="826"/>
      <c r="C32" s="827"/>
      <c r="D32" s="827"/>
      <c r="E32" s="828" t="s">
        <v>957</v>
      </c>
      <c r="F32" s="825"/>
      <c r="G32" s="829">
        <f>G16+G26+G31</f>
        <v>90000</v>
      </c>
    </row>
    <row r="33" spans="1:7" ht="20.25">
      <c r="A33" s="4056" t="s">
        <v>978</v>
      </c>
      <c r="B33" s="4056"/>
      <c r="C33" s="4056"/>
      <c r="D33" s="4056"/>
      <c r="E33" s="4056"/>
      <c r="F33" s="4056"/>
      <c r="G33" s="4056"/>
    </row>
    <row r="34" spans="1:7" s="139" customFormat="1" ht="18.75">
      <c r="A34" s="246"/>
      <c r="B34" s="246"/>
      <c r="C34" s="246"/>
      <c r="D34" s="246"/>
      <c r="E34" s="246"/>
      <c r="F34" s="246"/>
      <c r="G34" s="246"/>
    </row>
    <row r="35" spans="1:7" s="139" customFormat="1" ht="15.75" customHeight="1">
      <c r="A35" s="246"/>
      <c r="B35" s="246"/>
      <c r="C35" s="246"/>
      <c r="D35" s="246"/>
      <c r="E35" s="4066" t="str">
        <f>MASTER!C2</f>
        <v>iz/kkukpk;Z</v>
      </c>
      <c r="F35" s="4066"/>
      <c r="G35" s="4066"/>
    </row>
    <row r="36" spans="1:7" s="139" customFormat="1" ht="17.25" customHeight="1">
      <c r="A36" s="246"/>
      <c r="B36" s="246"/>
      <c r="C36" s="246"/>
      <c r="D36" s="246"/>
      <c r="E36" s="4066" t="str">
        <f>MASTER!C3</f>
        <v xml:space="preserve">ftyk </v>
      </c>
      <c r="F36" s="4066"/>
      <c r="G36" s="4066"/>
    </row>
    <row r="37" spans="1:7" s="139" customFormat="1" ht="18" customHeight="1">
      <c r="A37" s="246"/>
      <c r="B37" s="246"/>
      <c r="C37" s="246"/>
      <c r="D37" s="246"/>
      <c r="E37" s="4066" t="str">
        <f>MASTER!C4</f>
        <v>jkt ¼ jktLFkku ½</v>
      </c>
      <c r="F37" s="4066"/>
      <c r="G37" s="4066"/>
    </row>
    <row r="38" spans="1:7" ht="18.75">
      <c r="A38" s="4070" t="str">
        <f>A2</f>
        <v xml:space="preserve">    dzekad@jkmekfo@dkadjksyh@ys[kk@Qk- @2020&amp;21@      fnukad %&amp; 03-03-2021</v>
      </c>
      <c r="B38" s="4070"/>
      <c r="C38" s="4070"/>
      <c r="D38" s="4070"/>
      <c r="E38" s="4070"/>
      <c r="F38" s="4070"/>
      <c r="G38" s="4070"/>
    </row>
    <row r="39" spans="1:7" ht="18.75">
      <c r="A39" s="247" t="s">
        <v>964</v>
      </c>
      <c r="B39" s="153"/>
      <c r="C39" s="153"/>
      <c r="D39" s="153"/>
      <c r="E39" s="153"/>
      <c r="F39" s="153"/>
      <c r="G39" s="153"/>
    </row>
    <row r="40" spans="1:7" ht="18.75">
      <c r="A40" s="249" t="s">
        <v>974</v>
      </c>
      <c r="B40" s="153"/>
      <c r="C40" s="153"/>
      <c r="D40" s="153"/>
      <c r="E40" s="153"/>
      <c r="F40" s="153"/>
      <c r="G40" s="153"/>
    </row>
    <row r="41" spans="1:7" ht="18.75">
      <c r="A41" s="249" t="s">
        <v>975</v>
      </c>
      <c r="B41" s="153"/>
      <c r="C41" s="153"/>
      <c r="D41" s="153"/>
      <c r="E41" s="153"/>
      <c r="F41" s="153"/>
      <c r="G41" s="153"/>
    </row>
    <row r="42" spans="1:7" s="139" customFormat="1" ht="18.75">
      <c r="A42" s="249"/>
      <c r="B42" s="153"/>
      <c r="C42" s="153"/>
      <c r="D42" s="153"/>
      <c r="E42" s="4069" t="str">
        <f>E35</f>
        <v>iz/kkukpk;Z</v>
      </c>
      <c r="F42" s="4069"/>
      <c r="G42" s="4069"/>
    </row>
    <row r="43" spans="1:7" s="139" customFormat="1" ht="18.75">
      <c r="A43" s="249"/>
      <c r="B43" s="153"/>
      <c r="C43" s="153"/>
      <c r="D43" s="153"/>
      <c r="E43" s="4069" t="str">
        <f>E36</f>
        <v xml:space="preserve">ftyk </v>
      </c>
      <c r="F43" s="4069"/>
      <c r="G43" s="4069"/>
    </row>
    <row r="44" spans="1:7" ht="18.75">
      <c r="A44" s="246"/>
      <c r="B44" s="246"/>
      <c r="C44" s="246"/>
      <c r="D44" s="246"/>
      <c r="E44" s="4069" t="str">
        <f>E37</f>
        <v>jkt ¼ jktLFkku ½</v>
      </c>
      <c r="F44" s="4069"/>
      <c r="G44" s="4069"/>
    </row>
  </sheetData>
  <sheetProtection sheet="1" formatCells="0" formatColumns="0" formatRows="0" insertColumns="0" insertRows="0" insertHyperlinks="0" deleteColumns="0" deleteRows="0" selectLockedCells="1" sort="0" autoFilter="0" pivotTables="0"/>
  <mergeCells count="14">
    <mergeCell ref="E44:G44"/>
    <mergeCell ref="A38:G38"/>
    <mergeCell ref="A5:E5"/>
    <mergeCell ref="A1:G1"/>
    <mergeCell ref="E35:G35"/>
    <mergeCell ref="E36:G36"/>
    <mergeCell ref="E37:G37"/>
    <mergeCell ref="E42:G42"/>
    <mergeCell ref="A2:G2"/>
    <mergeCell ref="A3:G3"/>
    <mergeCell ref="A6:G6"/>
    <mergeCell ref="A7:G7"/>
    <mergeCell ref="A33:G33"/>
    <mergeCell ref="E43:G43"/>
  </mergeCells>
  <printOptions horizontalCentered="1"/>
  <pageMargins left="0.25" right="0.25" top="0.25" bottom="0.22" header="0.27" footer="0.22"/>
  <pageSetup paperSize="9" orientation="portrait" r:id="rId1"/>
  <headerFooter alignWithMargins="0">
    <oddFooter>&amp;Lwww.rajsevak.com</oddFooter>
  </headerFooter>
  <drawing r:id="rId2"/>
</worksheet>
</file>

<file path=xl/worksheets/sheet182.xml><?xml version="1.0" encoding="utf-8"?>
<worksheet xmlns="http://schemas.openxmlformats.org/spreadsheetml/2006/main" xmlns:r="http://schemas.openxmlformats.org/officeDocument/2006/relationships">
  <sheetPr>
    <tabColor rgb="FF00B0F0"/>
  </sheetPr>
  <dimension ref="A1:H18"/>
  <sheetViews>
    <sheetView workbookViewId="0">
      <selection activeCell="L14" sqref="L14"/>
    </sheetView>
  </sheetViews>
  <sheetFormatPr defaultRowHeight="12.75"/>
  <cols>
    <col min="1" max="1" width="5.7109375" customWidth="1"/>
    <col min="2" max="2" width="35.85546875" customWidth="1"/>
    <col min="3" max="3" width="17.7109375" customWidth="1"/>
    <col min="4" max="4" width="16.85546875" customWidth="1"/>
    <col min="5" max="5" width="12.85546875" customWidth="1"/>
    <col min="6" max="6" width="10.7109375" customWidth="1"/>
    <col min="7" max="7" width="18.140625" customWidth="1"/>
    <col min="8" max="8" width="20" customWidth="1"/>
  </cols>
  <sheetData>
    <row r="1" spans="1:8" ht="20.25">
      <c r="A1" s="3883" t="s">
        <v>3950</v>
      </c>
      <c r="B1" s="3883"/>
      <c r="C1" s="4072" t="str">
        <f>MASTER!C1</f>
        <v>ftyk f'k{kk vf/kdkjh</v>
      </c>
      <c r="D1" s="4072"/>
      <c r="E1" s="4072"/>
      <c r="F1" s="4072"/>
      <c r="G1" s="1606" t="s">
        <v>3951</v>
      </c>
      <c r="H1" s="1580">
        <v>8250616405</v>
      </c>
    </row>
    <row r="2" spans="1:8" ht="23.25">
      <c r="A2" s="129"/>
      <c r="B2" s="2743" t="s">
        <v>3931</v>
      </c>
      <c r="C2" s="2743"/>
      <c r="D2" s="2743"/>
      <c r="E2" s="2743"/>
      <c r="F2" s="2743"/>
      <c r="G2" s="2743"/>
      <c r="H2" s="2743"/>
    </row>
    <row r="3" spans="1:8" ht="37.5" customHeight="1">
      <c r="A3" s="1601" t="s">
        <v>699</v>
      </c>
      <c r="B3" s="1601" t="s">
        <v>3932</v>
      </c>
      <c r="C3" s="1601" t="s">
        <v>3933</v>
      </c>
      <c r="D3" s="1601" t="s">
        <v>3934</v>
      </c>
      <c r="E3" s="1601" t="s">
        <v>3935</v>
      </c>
      <c r="F3" s="1601" t="s">
        <v>3936</v>
      </c>
      <c r="G3" s="1601" t="s">
        <v>50</v>
      </c>
      <c r="H3" s="1601" t="s">
        <v>1958</v>
      </c>
    </row>
    <row r="4" spans="1:8" ht="18.75">
      <c r="A4" s="1600">
        <v>1</v>
      </c>
      <c r="B4" s="1600">
        <v>2</v>
      </c>
      <c r="C4" s="1600">
        <v>3</v>
      </c>
      <c r="D4" s="1600">
        <v>4</v>
      </c>
      <c r="E4" s="1600">
        <v>5</v>
      </c>
      <c r="F4" s="1600">
        <v>6</v>
      </c>
      <c r="G4" s="1600">
        <v>7</v>
      </c>
      <c r="H4" s="1600">
        <v>8</v>
      </c>
    </row>
    <row r="5" spans="1:8" ht="29.1" customHeight="1">
      <c r="A5" s="1599">
        <v>1</v>
      </c>
      <c r="B5" s="1603" t="s">
        <v>3937</v>
      </c>
      <c r="C5" s="1602">
        <v>0</v>
      </c>
      <c r="D5" s="1602">
        <v>2550</v>
      </c>
      <c r="E5" s="1602">
        <f>SUM(C5:D5)</f>
        <v>2550</v>
      </c>
      <c r="F5" s="1602">
        <v>170734</v>
      </c>
      <c r="G5" s="1602" t="s">
        <v>3938</v>
      </c>
      <c r="H5" s="1600"/>
    </row>
    <row r="6" spans="1:8" ht="29.1" customHeight="1">
      <c r="A6" s="1599">
        <v>2</v>
      </c>
      <c r="B6" s="1603" t="s">
        <v>3939</v>
      </c>
      <c r="C6" s="1602">
        <v>59000</v>
      </c>
      <c r="D6" s="1602">
        <v>0</v>
      </c>
      <c r="E6" s="1602">
        <f>SUM(C6:D6)</f>
        <v>59000</v>
      </c>
      <c r="F6" s="1602">
        <v>170735</v>
      </c>
      <c r="G6" s="1602" t="s">
        <v>3938</v>
      </c>
      <c r="H6" s="1600"/>
    </row>
    <row r="7" spans="1:8" ht="29.1" customHeight="1">
      <c r="A7" s="1599">
        <v>3</v>
      </c>
      <c r="B7" s="1603" t="s">
        <v>3940</v>
      </c>
      <c r="C7" s="1602">
        <v>59000</v>
      </c>
      <c r="D7" s="1602">
        <v>0</v>
      </c>
      <c r="E7" s="1602">
        <f t="shared" ref="E7:E12" si="0">SUM(C7:D7)</f>
        <v>59000</v>
      </c>
      <c r="F7" s="1602">
        <v>170736</v>
      </c>
      <c r="G7" s="1602" t="s">
        <v>3938</v>
      </c>
      <c r="H7" s="1600"/>
    </row>
    <row r="8" spans="1:8" ht="29.1" customHeight="1">
      <c r="A8" s="1599">
        <v>4</v>
      </c>
      <c r="B8" s="1603" t="s">
        <v>3941</v>
      </c>
      <c r="C8" s="1602">
        <v>34000</v>
      </c>
      <c r="D8" s="1602">
        <v>2550</v>
      </c>
      <c r="E8" s="1602">
        <f t="shared" si="0"/>
        <v>36550</v>
      </c>
      <c r="F8" s="1602">
        <v>170737</v>
      </c>
      <c r="G8" s="1602" t="s">
        <v>3938</v>
      </c>
      <c r="H8" s="1600"/>
    </row>
    <row r="9" spans="1:8" ht="29.1" customHeight="1">
      <c r="A9" s="1599">
        <v>5</v>
      </c>
      <c r="B9" s="1603" t="s">
        <v>3942</v>
      </c>
      <c r="C9" s="1602">
        <v>34000</v>
      </c>
      <c r="D9" s="1602">
        <v>0</v>
      </c>
      <c r="E9" s="1602">
        <f t="shared" si="0"/>
        <v>34000</v>
      </c>
      <c r="F9" s="1602">
        <v>170738</v>
      </c>
      <c r="G9" s="1602" t="s">
        <v>3938</v>
      </c>
      <c r="H9" s="1600"/>
    </row>
    <row r="10" spans="1:8" ht="29.1" customHeight="1">
      <c r="A10" s="1599">
        <v>6</v>
      </c>
      <c r="B10" s="1603" t="s">
        <v>3943</v>
      </c>
      <c r="C10" s="1602">
        <v>59000</v>
      </c>
      <c r="D10" s="1602">
        <v>0</v>
      </c>
      <c r="E10" s="1602">
        <f t="shared" si="0"/>
        <v>59000</v>
      </c>
      <c r="F10" s="1602">
        <v>170739</v>
      </c>
      <c r="G10" s="1602" t="s">
        <v>3938</v>
      </c>
      <c r="H10" s="1600"/>
    </row>
    <row r="11" spans="1:8" ht="29.1" customHeight="1">
      <c r="A11" s="1599">
        <v>7</v>
      </c>
      <c r="B11" s="1603" t="s">
        <v>3944</v>
      </c>
      <c r="C11" s="1602">
        <v>30000</v>
      </c>
      <c r="D11" s="1602">
        <v>2550</v>
      </c>
      <c r="E11" s="1602">
        <f t="shared" si="0"/>
        <v>32550</v>
      </c>
      <c r="F11" s="1602">
        <v>170740</v>
      </c>
      <c r="G11" s="1602" t="s">
        <v>3938</v>
      </c>
      <c r="H11" s="1600"/>
    </row>
    <row r="12" spans="1:8" ht="29.1" customHeight="1">
      <c r="A12" s="1599">
        <v>8</v>
      </c>
      <c r="B12" s="1603" t="s">
        <v>3945</v>
      </c>
      <c r="C12" s="1602">
        <v>30000</v>
      </c>
      <c r="D12" s="1602">
        <v>2550</v>
      </c>
      <c r="E12" s="1602">
        <f t="shared" si="0"/>
        <v>32550</v>
      </c>
      <c r="F12" s="1602">
        <v>170741</v>
      </c>
      <c r="G12" s="1602" t="s">
        <v>3938</v>
      </c>
      <c r="H12" s="1600"/>
    </row>
    <row r="13" spans="1:8" ht="29.1" customHeight="1">
      <c r="A13" s="254"/>
      <c r="B13" s="1604" t="s">
        <v>708</v>
      </c>
      <c r="C13" s="1602">
        <f>SUM(C5:C12)</f>
        <v>305000</v>
      </c>
      <c r="D13" s="1602">
        <f>SUM(D5:D12)</f>
        <v>10200</v>
      </c>
      <c r="E13" s="1602">
        <f>SUM(E5:E12)</f>
        <v>315200</v>
      </c>
      <c r="F13" s="1605"/>
      <c r="G13" s="1605"/>
      <c r="H13" s="1600"/>
    </row>
    <row r="14" spans="1:8" ht="18.75">
      <c r="A14" s="129"/>
      <c r="B14" s="129"/>
      <c r="C14" s="129"/>
      <c r="D14" s="129"/>
      <c r="E14" s="129"/>
      <c r="F14" s="129"/>
      <c r="G14" s="129"/>
      <c r="H14" s="129"/>
    </row>
    <row r="15" spans="1:8" ht="18.75">
      <c r="A15" s="129" t="s">
        <v>3946</v>
      </c>
      <c r="B15" s="129"/>
      <c r="C15" s="129"/>
      <c r="D15" s="129"/>
      <c r="E15" s="129"/>
      <c r="F15" s="129"/>
      <c r="G15" s="129"/>
      <c r="H15" s="129"/>
    </row>
    <row r="16" spans="1:8" ht="18.75">
      <c r="A16" s="129" t="s">
        <v>3947</v>
      </c>
      <c r="B16" s="129"/>
      <c r="C16" s="129"/>
      <c r="D16" s="129"/>
      <c r="E16" s="129"/>
      <c r="F16" s="129"/>
      <c r="G16" s="129"/>
      <c r="H16" s="129"/>
    </row>
    <row r="17" spans="1:8" ht="18.75">
      <c r="A17" s="129" t="s">
        <v>3948</v>
      </c>
      <c r="B17" s="129"/>
      <c r="C17" s="129"/>
      <c r="D17" s="129"/>
      <c r="E17" s="129"/>
      <c r="F17" s="129"/>
      <c r="G17" s="129"/>
      <c r="H17" s="129"/>
    </row>
    <row r="18" spans="1:8" ht="18.75">
      <c r="A18" s="129"/>
      <c r="B18" s="129"/>
      <c r="C18" s="129"/>
      <c r="D18" s="129"/>
      <c r="E18" s="129"/>
      <c r="F18" s="129"/>
      <c r="G18" s="129" t="s">
        <v>3949</v>
      </c>
      <c r="H18" s="129"/>
    </row>
  </sheetData>
  <mergeCells count="3">
    <mergeCell ref="B2:H2"/>
    <mergeCell ref="C1:F1"/>
    <mergeCell ref="A1:B1"/>
  </mergeCells>
  <pageMargins left="0.25" right="0.25" top="0.75" bottom="0.75" header="0.3" footer="0.3"/>
  <pageSetup paperSize="9" orientation="landscape" horizontalDpi="300" verticalDpi="300" r:id="rId1"/>
  <drawing r:id="rId2"/>
</worksheet>
</file>

<file path=xl/worksheets/sheet183.xml><?xml version="1.0" encoding="utf-8"?>
<worksheet xmlns="http://schemas.openxmlformats.org/spreadsheetml/2006/main" xmlns:r="http://schemas.openxmlformats.org/officeDocument/2006/relationships">
  <sheetPr>
    <tabColor rgb="FF00B0F0"/>
  </sheetPr>
  <dimension ref="A1:H18"/>
  <sheetViews>
    <sheetView workbookViewId="0">
      <selection sqref="A1:B1"/>
    </sheetView>
  </sheetViews>
  <sheetFormatPr defaultRowHeight="12.75"/>
  <cols>
    <col min="1" max="1" width="5.7109375" style="139" customWidth="1"/>
    <col min="2" max="2" width="35.85546875" style="139" customWidth="1"/>
    <col min="3" max="3" width="17.7109375" style="139" customWidth="1"/>
    <col min="4" max="4" width="16.85546875" style="139" customWidth="1"/>
    <col min="5" max="5" width="12.85546875" style="139" customWidth="1"/>
    <col min="6" max="6" width="10.7109375" style="139" customWidth="1"/>
    <col min="7" max="7" width="18.140625" style="139" customWidth="1"/>
    <col min="8" max="8" width="20" style="139" customWidth="1"/>
    <col min="9" max="16384" width="9.140625" style="139"/>
  </cols>
  <sheetData>
    <row r="1" spans="1:8" ht="20.25">
      <c r="A1" s="3883" t="s">
        <v>3950</v>
      </c>
      <c r="B1" s="3883"/>
      <c r="C1" s="4072" t="str">
        <f>MASTER!C1</f>
        <v>ftyk f'k{kk vf/kdkjh</v>
      </c>
      <c r="D1" s="4072"/>
      <c r="E1" s="4072"/>
      <c r="F1" s="4072"/>
      <c r="G1" s="1606" t="s">
        <v>3951</v>
      </c>
      <c r="H1" s="1580">
        <v>8250616405</v>
      </c>
    </row>
    <row r="2" spans="1:8" ht="23.25">
      <c r="A2" s="129"/>
      <c r="B2" s="2743" t="s">
        <v>3957</v>
      </c>
      <c r="C2" s="2743"/>
      <c r="D2" s="2743"/>
      <c r="E2" s="2743"/>
      <c r="F2" s="2743"/>
      <c r="G2" s="2743"/>
      <c r="H2" s="2743"/>
    </row>
    <row r="3" spans="1:8" ht="37.5" customHeight="1">
      <c r="A3" s="1601" t="s">
        <v>699</v>
      </c>
      <c r="B3" s="1601" t="s">
        <v>3932</v>
      </c>
      <c r="C3" s="1601" t="s">
        <v>3952</v>
      </c>
      <c r="D3" s="1601" t="s">
        <v>3953</v>
      </c>
      <c r="E3" s="1601" t="s">
        <v>3935</v>
      </c>
      <c r="F3" s="1601" t="s">
        <v>3936</v>
      </c>
      <c r="G3" s="1601" t="s">
        <v>50</v>
      </c>
      <c r="H3" s="1601" t="s">
        <v>1958</v>
      </c>
    </row>
    <row r="4" spans="1:8" ht="18.75">
      <c r="A4" s="1600">
        <v>1</v>
      </c>
      <c r="B4" s="1600">
        <v>2</v>
      </c>
      <c r="C4" s="1600">
        <v>3</v>
      </c>
      <c r="D4" s="1600">
        <v>4</v>
      </c>
      <c r="E4" s="1600">
        <v>5</v>
      </c>
      <c r="F4" s="1600">
        <v>6</v>
      </c>
      <c r="G4" s="1600">
        <v>7</v>
      </c>
      <c r="H4" s="1600">
        <v>8</v>
      </c>
    </row>
    <row r="5" spans="1:8" ht="29.1" customHeight="1">
      <c r="A5" s="1599">
        <v>1</v>
      </c>
      <c r="B5" s="1603" t="s">
        <v>3937</v>
      </c>
      <c r="C5" s="1602"/>
      <c r="D5" s="1602"/>
      <c r="E5" s="1602">
        <f>SUM(C5:D5)</f>
        <v>0</v>
      </c>
      <c r="F5" s="1602"/>
      <c r="G5" s="1602"/>
      <c r="H5" s="1600"/>
    </row>
    <row r="6" spans="1:8" ht="29.1" customHeight="1">
      <c r="A6" s="1599">
        <v>2</v>
      </c>
      <c r="B6" s="1603" t="s">
        <v>3939</v>
      </c>
      <c r="C6" s="1602">
        <v>10000</v>
      </c>
      <c r="D6" s="1602">
        <v>500</v>
      </c>
      <c r="E6" s="1602">
        <f>SUM(C6:D6)</f>
        <v>10500</v>
      </c>
      <c r="F6" s="1602">
        <v>170746</v>
      </c>
      <c r="G6" s="1602" t="s">
        <v>3956</v>
      </c>
      <c r="H6" s="1600"/>
    </row>
    <row r="7" spans="1:8" ht="29.1" customHeight="1">
      <c r="A7" s="1599">
        <v>3</v>
      </c>
      <c r="B7" s="1603" t="s">
        <v>3940</v>
      </c>
      <c r="C7" s="1602">
        <v>10000</v>
      </c>
      <c r="D7" s="1602">
        <v>500</v>
      </c>
      <c r="E7" s="1602">
        <f t="shared" ref="E7:E12" si="0">SUM(C7:D7)</f>
        <v>10500</v>
      </c>
      <c r="F7" s="1602">
        <v>170747</v>
      </c>
      <c r="G7" s="1602" t="s">
        <v>3956</v>
      </c>
      <c r="H7" s="1600"/>
    </row>
    <row r="8" spans="1:8" ht="29.1" customHeight="1">
      <c r="A8" s="1599">
        <v>4</v>
      </c>
      <c r="B8" s="1603" t="s">
        <v>3941</v>
      </c>
      <c r="C8" s="1602">
        <v>0</v>
      </c>
      <c r="D8" s="1602">
        <v>500</v>
      </c>
      <c r="E8" s="1602">
        <f t="shared" si="0"/>
        <v>500</v>
      </c>
      <c r="F8" s="1602">
        <v>170748</v>
      </c>
      <c r="G8" s="1602" t="s">
        <v>3956</v>
      </c>
      <c r="H8" s="1600"/>
    </row>
    <row r="9" spans="1:8" ht="29.1" customHeight="1">
      <c r="A9" s="1599">
        <v>5</v>
      </c>
      <c r="B9" s="1603" t="s">
        <v>3942</v>
      </c>
      <c r="C9" s="1602">
        <v>0</v>
      </c>
      <c r="D9" s="1602">
        <v>500</v>
      </c>
      <c r="E9" s="1602">
        <f t="shared" si="0"/>
        <v>500</v>
      </c>
      <c r="F9" s="1602">
        <v>170749</v>
      </c>
      <c r="G9" s="1602" t="s">
        <v>3956</v>
      </c>
      <c r="H9" s="1600"/>
    </row>
    <row r="10" spans="1:8" ht="29.1" customHeight="1">
      <c r="A10" s="1599">
        <v>6</v>
      </c>
      <c r="B10" s="1603" t="s">
        <v>3943</v>
      </c>
      <c r="C10" s="1602">
        <v>10000</v>
      </c>
      <c r="D10" s="1602">
        <v>500</v>
      </c>
      <c r="E10" s="1602">
        <f t="shared" si="0"/>
        <v>10500</v>
      </c>
      <c r="F10" s="1602">
        <v>170750</v>
      </c>
      <c r="G10" s="1602" t="s">
        <v>3956</v>
      </c>
      <c r="H10" s="1600"/>
    </row>
    <row r="11" spans="1:8" ht="29.1" customHeight="1">
      <c r="A11" s="1599">
        <v>7</v>
      </c>
      <c r="B11" s="1603" t="s">
        <v>3944</v>
      </c>
      <c r="C11" s="1602">
        <v>5000</v>
      </c>
      <c r="D11" s="1602">
        <v>500</v>
      </c>
      <c r="E11" s="1602">
        <f t="shared" si="0"/>
        <v>5500</v>
      </c>
      <c r="F11" s="1602">
        <v>509446</v>
      </c>
      <c r="G11" s="1602" t="s">
        <v>3956</v>
      </c>
      <c r="H11" s="1600"/>
    </row>
    <row r="12" spans="1:8" ht="29.1" customHeight="1">
      <c r="A12" s="1599">
        <v>8</v>
      </c>
      <c r="B12" s="1603" t="s">
        <v>3945</v>
      </c>
      <c r="C12" s="1602">
        <v>5000</v>
      </c>
      <c r="D12" s="1602">
        <v>500</v>
      </c>
      <c r="E12" s="1602">
        <f t="shared" si="0"/>
        <v>5500</v>
      </c>
      <c r="F12" s="1602">
        <v>509447</v>
      </c>
      <c r="G12" s="1602" t="s">
        <v>3956</v>
      </c>
      <c r="H12" s="1600"/>
    </row>
    <row r="13" spans="1:8" ht="29.1" customHeight="1">
      <c r="A13" s="254"/>
      <c r="B13" s="1604" t="s">
        <v>708</v>
      </c>
      <c r="C13" s="1602">
        <f>SUM(C5:C12)</f>
        <v>40000</v>
      </c>
      <c r="D13" s="1602">
        <f>SUM(D5:D12)</f>
        <v>3500</v>
      </c>
      <c r="E13" s="1602">
        <f>SUM(E5:E12)</f>
        <v>43500</v>
      </c>
      <c r="F13" s="1605"/>
      <c r="G13" s="1605"/>
      <c r="H13" s="1600"/>
    </row>
    <row r="14" spans="1:8" ht="18.75">
      <c r="A14" s="129"/>
      <c r="B14" s="129"/>
      <c r="C14" s="129"/>
      <c r="D14" s="129"/>
      <c r="E14" s="129"/>
      <c r="F14" s="129"/>
      <c r="G14" s="129"/>
      <c r="H14" s="129"/>
    </row>
    <row r="15" spans="1:8" ht="18.75">
      <c r="A15" s="129" t="s">
        <v>119</v>
      </c>
      <c r="B15" s="367">
        <v>44270</v>
      </c>
      <c r="C15" s="129"/>
      <c r="D15" s="129"/>
      <c r="E15" s="129"/>
      <c r="F15" s="129"/>
      <c r="G15" s="129"/>
      <c r="H15" s="129"/>
    </row>
    <row r="16" spans="1:8" ht="18.75">
      <c r="A16" s="129" t="s">
        <v>3954</v>
      </c>
      <c r="B16" s="129"/>
      <c r="C16" s="129"/>
      <c r="D16" s="129"/>
      <c r="E16" s="129"/>
      <c r="F16" s="129"/>
      <c r="G16" s="129"/>
      <c r="H16" s="129"/>
    </row>
    <row r="17" spans="1:8" ht="18.75">
      <c r="A17" s="129" t="s">
        <v>3955</v>
      </c>
      <c r="B17" s="129"/>
      <c r="C17" s="129"/>
      <c r="D17" s="129"/>
      <c r="E17" s="129"/>
      <c r="F17" s="129"/>
      <c r="G17" s="129"/>
      <c r="H17" s="129"/>
    </row>
    <row r="18" spans="1:8" ht="18.75">
      <c r="A18" s="129"/>
      <c r="B18" s="129"/>
      <c r="C18" s="129"/>
      <c r="D18" s="129"/>
      <c r="E18" s="129"/>
      <c r="F18" s="129"/>
      <c r="G18" s="129" t="s">
        <v>3949</v>
      </c>
      <c r="H18" s="129"/>
    </row>
  </sheetData>
  <mergeCells count="3">
    <mergeCell ref="A1:B1"/>
    <mergeCell ref="C1:F1"/>
    <mergeCell ref="B2:H2"/>
  </mergeCells>
  <pageMargins left="0.25" right="0.25" top="0.75" bottom="0.75" header="0.3" footer="0.3"/>
  <pageSetup paperSize="9" orientation="landscape" horizontalDpi="300" verticalDpi="300" r:id="rId1"/>
  <drawing r:id="rId2"/>
</worksheet>
</file>

<file path=xl/worksheets/sheet184.xml><?xml version="1.0" encoding="utf-8"?>
<worksheet xmlns="http://schemas.openxmlformats.org/spreadsheetml/2006/main" xmlns:r="http://schemas.openxmlformats.org/officeDocument/2006/relationships">
  <sheetPr>
    <tabColor rgb="FF00B0F0"/>
  </sheetPr>
  <dimension ref="A1:H13"/>
  <sheetViews>
    <sheetView workbookViewId="0">
      <selection sqref="A1:B1"/>
    </sheetView>
  </sheetViews>
  <sheetFormatPr defaultRowHeight="12.75"/>
  <cols>
    <col min="1" max="1" width="5.7109375" style="139" customWidth="1"/>
    <col min="2" max="2" width="35.85546875" style="139" customWidth="1"/>
    <col min="3" max="3" width="17.7109375" style="139" customWidth="1"/>
    <col min="4" max="4" width="16.85546875" style="139" customWidth="1"/>
    <col min="5" max="5" width="12.85546875" style="139" customWidth="1"/>
    <col min="6" max="6" width="10.7109375" style="139" customWidth="1"/>
    <col min="7" max="7" width="18.140625" style="139" customWidth="1"/>
    <col min="8" max="8" width="20" style="139" customWidth="1"/>
    <col min="9" max="16384" width="9.140625" style="139"/>
  </cols>
  <sheetData>
    <row r="1" spans="1:8" ht="20.25">
      <c r="A1" s="3883" t="s">
        <v>3950</v>
      </c>
      <c r="B1" s="3883"/>
      <c r="C1" s="4072" t="str">
        <f>MASTER!C1</f>
        <v>ftyk f'k{kk vf/kdkjh</v>
      </c>
      <c r="D1" s="4072"/>
      <c r="E1" s="4072"/>
      <c r="F1" s="4072"/>
      <c r="G1" s="1606" t="s">
        <v>3951</v>
      </c>
      <c r="H1" s="1580">
        <v>8250616405</v>
      </c>
    </row>
    <row r="2" spans="1:8" ht="23.25">
      <c r="A2" s="129"/>
      <c r="B2" s="2743" t="s">
        <v>4017</v>
      </c>
      <c r="C2" s="2743"/>
      <c r="D2" s="2743"/>
      <c r="E2" s="2743"/>
      <c r="F2" s="2743"/>
      <c r="G2" s="2743"/>
      <c r="H2" s="2743"/>
    </row>
    <row r="3" spans="1:8" ht="37.5" customHeight="1">
      <c r="A3" s="1664" t="s">
        <v>699</v>
      </c>
      <c r="B3" s="1664" t="s">
        <v>3932</v>
      </c>
      <c r="C3" s="1664" t="s">
        <v>4018</v>
      </c>
      <c r="D3" s="1664" t="s">
        <v>4020</v>
      </c>
      <c r="E3" s="1664" t="s">
        <v>3935</v>
      </c>
      <c r="F3" s="1664" t="s">
        <v>3936</v>
      </c>
      <c r="G3" s="1664" t="s">
        <v>50</v>
      </c>
      <c r="H3" s="1664" t="s">
        <v>4023</v>
      </c>
    </row>
    <row r="4" spans="1:8" ht="18.75">
      <c r="A4" s="1663">
        <v>1</v>
      </c>
      <c r="B4" s="1663">
        <v>2</v>
      </c>
      <c r="C4" s="1663">
        <v>3</v>
      </c>
      <c r="D4" s="1663">
        <v>4</v>
      </c>
      <c r="E4" s="1663">
        <v>5</v>
      </c>
      <c r="F4" s="1663">
        <v>6</v>
      </c>
      <c r="G4" s="1663">
        <v>7</v>
      </c>
      <c r="H4" s="1663">
        <v>8</v>
      </c>
    </row>
    <row r="5" spans="1:8" ht="88.5" customHeight="1">
      <c r="A5" s="1662">
        <v>1</v>
      </c>
      <c r="B5" s="447" t="s">
        <v>4019</v>
      </c>
      <c r="C5" s="1665">
        <v>1000</v>
      </c>
      <c r="D5" s="1665">
        <v>0</v>
      </c>
      <c r="E5" s="1665">
        <f>SUM(C5:D5)</f>
        <v>1000</v>
      </c>
      <c r="F5" s="1665">
        <v>509450</v>
      </c>
      <c r="G5" s="1665" t="s">
        <v>4021</v>
      </c>
      <c r="H5" s="1663"/>
    </row>
    <row r="6" spans="1:8" ht="93.75" customHeight="1">
      <c r="A6" s="1662">
        <v>2</v>
      </c>
      <c r="B6" s="447" t="s">
        <v>4024</v>
      </c>
      <c r="C6" s="1665">
        <v>1000</v>
      </c>
      <c r="D6" s="1665">
        <v>0</v>
      </c>
      <c r="E6" s="1665">
        <f>SUM(C6:D6)</f>
        <v>1000</v>
      </c>
      <c r="F6" s="1665">
        <v>509451</v>
      </c>
      <c r="G6" s="1665" t="s">
        <v>4021</v>
      </c>
      <c r="H6" s="1663"/>
    </row>
    <row r="7" spans="1:8" ht="41.25" customHeight="1">
      <c r="A7" s="254"/>
      <c r="B7" s="1604" t="s">
        <v>708</v>
      </c>
      <c r="C7" s="1665">
        <f>SUM(C5:C6)</f>
        <v>2000</v>
      </c>
      <c r="D7" s="1665">
        <f>SUM(D5:D6)</f>
        <v>0</v>
      </c>
      <c r="E7" s="1665">
        <f>SUM(E5:E6)</f>
        <v>2000</v>
      </c>
      <c r="F7" s="1605"/>
      <c r="G7" s="1605"/>
      <c r="H7" s="1663"/>
    </row>
    <row r="8" spans="1:8" ht="18.75">
      <c r="A8" s="129"/>
      <c r="B8" s="129"/>
      <c r="C8" s="129"/>
      <c r="D8" s="129"/>
      <c r="E8" s="129"/>
      <c r="F8" s="129"/>
      <c r="G8" s="129"/>
      <c r="H8" s="129"/>
    </row>
    <row r="9" spans="1:8" ht="18.75">
      <c r="A9" s="129" t="s">
        <v>119</v>
      </c>
      <c r="B9" s="367">
        <v>44271</v>
      </c>
      <c r="C9" s="129"/>
      <c r="D9" s="129"/>
      <c r="E9" s="129"/>
      <c r="F9" s="129"/>
      <c r="G9" s="129"/>
      <c r="H9" s="129"/>
    </row>
    <row r="10" spans="1:8" ht="18.75">
      <c r="A10" s="129" t="s">
        <v>4022</v>
      </c>
      <c r="B10" s="129"/>
      <c r="C10" s="129"/>
      <c r="D10" s="129"/>
      <c r="E10" s="129"/>
      <c r="F10" s="129"/>
      <c r="G10" s="129"/>
      <c r="H10" s="129"/>
    </row>
    <row r="11" spans="1:8" ht="18.75">
      <c r="A11" s="129"/>
      <c r="B11" s="129"/>
      <c r="C11" s="129"/>
      <c r="D11" s="129"/>
      <c r="E11" s="129"/>
      <c r="F11" s="129"/>
      <c r="G11" s="129"/>
      <c r="H11" s="129"/>
    </row>
    <row r="12" spans="1:8" ht="18.75">
      <c r="A12" s="129"/>
      <c r="B12" s="129"/>
      <c r="C12" s="129"/>
      <c r="D12" s="129"/>
      <c r="E12" s="129"/>
      <c r="F12" s="129"/>
      <c r="G12" s="129"/>
      <c r="H12" s="129"/>
    </row>
    <row r="13" spans="1:8" ht="18.75">
      <c r="A13" s="129"/>
      <c r="B13" s="129"/>
      <c r="C13" s="129"/>
      <c r="D13" s="129"/>
      <c r="E13" s="129"/>
      <c r="F13" s="129"/>
      <c r="G13" s="129" t="s">
        <v>3949</v>
      </c>
      <c r="H13" s="129"/>
    </row>
  </sheetData>
  <mergeCells count="3">
    <mergeCell ref="A1:B1"/>
    <mergeCell ref="C1:F1"/>
    <mergeCell ref="B2:H2"/>
  </mergeCells>
  <pageMargins left="0.25" right="0.25" top="0.75" bottom="0.75" header="0.3" footer="0.3"/>
  <pageSetup paperSize="9" orientation="landscape" horizontalDpi="300" verticalDpi="300" r:id="rId1"/>
  <drawing r:id="rId2"/>
</worksheet>
</file>

<file path=xl/worksheets/sheet185.xml><?xml version="1.0" encoding="utf-8"?>
<worksheet xmlns="http://schemas.openxmlformats.org/spreadsheetml/2006/main" xmlns:r="http://schemas.openxmlformats.org/officeDocument/2006/relationships">
  <sheetPr>
    <tabColor rgb="FF00B0F0"/>
  </sheetPr>
  <dimension ref="A1:G27"/>
  <sheetViews>
    <sheetView workbookViewId="0">
      <selection activeCell="P24" sqref="P24"/>
    </sheetView>
  </sheetViews>
  <sheetFormatPr defaultRowHeight="12.75"/>
  <cols>
    <col min="1" max="1" width="11.28515625" customWidth="1"/>
    <col min="2" max="2" width="22.28515625" customWidth="1"/>
    <col min="3" max="3" width="9" customWidth="1"/>
    <col min="4" max="4" width="16.7109375" customWidth="1"/>
    <col min="5" max="5" width="26.42578125" customWidth="1"/>
    <col min="6" max="6" width="26.5703125" customWidth="1"/>
    <col min="7" max="7" width="25.140625" customWidth="1"/>
  </cols>
  <sheetData>
    <row r="1" spans="1:7" ht="20.25">
      <c r="A1" s="4073" t="str">
        <f>MASTER!C1</f>
        <v>ftyk f'k{kk vf/kdkjh</v>
      </c>
      <c r="B1" s="4073"/>
      <c r="C1" s="4073"/>
      <c r="D1" s="4073"/>
      <c r="E1" s="4073"/>
      <c r="F1" s="4073"/>
      <c r="G1" s="4073"/>
    </row>
    <row r="2" spans="1:7" ht="20.25">
      <c r="A2" s="4076" t="s">
        <v>2238</v>
      </c>
      <c r="B2" s="4076"/>
      <c r="C2" s="4076"/>
      <c r="D2" s="4077" t="s">
        <v>2237</v>
      </c>
      <c r="E2" s="4077"/>
      <c r="F2" s="608"/>
      <c r="G2" s="608"/>
    </row>
    <row r="3" spans="1:7" ht="23.25" customHeight="1">
      <c r="A3" s="600" t="s">
        <v>2139</v>
      </c>
      <c r="B3" s="4074" t="s">
        <v>2140</v>
      </c>
      <c r="C3" s="4075"/>
      <c r="D3" s="4074" t="s">
        <v>2141</v>
      </c>
      <c r="E3" s="4075"/>
      <c r="F3" s="601" t="s">
        <v>2142</v>
      </c>
      <c r="G3" s="601" t="s">
        <v>2143</v>
      </c>
    </row>
    <row r="4" spans="1:7" ht="15.75">
      <c r="A4" s="4078">
        <v>23</v>
      </c>
      <c r="B4" s="4080" t="s">
        <v>2144</v>
      </c>
      <c r="C4" s="4081"/>
      <c r="D4" s="4084" t="s">
        <v>2145</v>
      </c>
      <c r="E4" s="4085"/>
      <c r="F4" s="4086"/>
      <c r="G4" s="4086"/>
    </row>
    <row r="5" spans="1:7" ht="15.75">
      <c r="A5" s="4079"/>
      <c r="B5" s="4082"/>
      <c r="C5" s="4083"/>
      <c r="D5" s="602" t="s">
        <v>2146</v>
      </c>
      <c r="E5" s="603" t="s">
        <v>50</v>
      </c>
      <c r="F5" s="4086"/>
      <c r="G5" s="4086"/>
    </row>
    <row r="6" spans="1:7" ht="17.100000000000001" customHeight="1">
      <c r="A6" s="830">
        <v>13</v>
      </c>
      <c r="B6" s="831" t="s">
        <v>2147</v>
      </c>
      <c r="C6" s="832">
        <v>700</v>
      </c>
      <c r="D6" s="4087">
        <v>850</v>
      </c>
      <c r="E6" s="4090">
        <v>41449</v>
      </c>
      <c r="F6" s="4086"/>
      <c r="G6" s="4086"/>
    </row>
    <row r="7" spans="1:7" ht="17.100000000000001" customHeight="1">
      <c r="A7" s="830">
        <v>11</v>
      </c>
      <c r="B7" s="831" t="s">
        <v>2148</v>
      </c>
      <c r="C7" s="832">
        <v>673</v>
      </c>
      <c r="D7" s="4088"/>
      <c r="E7" s="4095"/>
      <c r="F7" s="4086"/>
      <c r="G7" s="4086"/>
    </row>
    <row r="8" spans="1:7" ht="17.100000000000001" customHeight="1">
      <c r="A8" s="830">
        <v>14</v>
      </c>
      <c r="B8" s="831" t="s">
        <v>2149</v>
      </c>
      <c r="C8" s="832">
        <v>16</v>
      </c>
      <c r="D8" s="4089"/>
      <c r="E8" s="4096"/>
      <c r="F8" s="4086"/>
      <c r="G8" s="4086"/>
    </row>
    <row r="9" spans="1:7" ht="17.100000000000001" customHeight="1">
      <c r="A9" s="830">
        <v>9</v>
      </c>
      <c r="B9" s="831" t="s">
        <v>2150</v>
      </c>
      <c r="C9" s="832">
        <v>88</v>
      </c>
      <c r="D9" s="833">
        <v>851</v>
      </c>
      <c r="E9" s="834">
        <v>41453</v>
      </c>
      <c r="F9" s="4086"/>
      <c r="G9" s="4086"/>
    </row>
    <row r="10" spans="1:7" ht="17.100000000000001" customHeight="1">
      <c r="A10" s="830">
        <v>12</v>
      </c>
      <c r="B10" s="831" t="s">
        <v>2151</v>
      </c>
      <c r="C10" s="832">
        <v>150</v>
      </c>
      <c r="D10" s="835" t="s">
        <v>2152</v>
      </c>
      <c r="E10" s="834">
        <v>41508</v>
      </c>
      <c r="F10" s="4086"/>
      <c r="G10" s="4086"/>
    </row>
    <row r="11" spans="1:7" ht="17.100000000000001" customHeight="1">
      <c r="A11" s="830">
        <v>15</v>
      </c>
      <c r="B11" s="831" t="s">
        <v>2153</v>
      </c>
      <c r="C11" s="832">
        <v>44</v>
      </c>
      <c r="D11" s="835" t="s">
        <v>2152</v>
      </c>
      <c r="E11" s="834">
        <v>41508</v>
      </c>
      <c r="F11" s="4086"/>
      <c r="G11" s="4086"/>
    </row>
    <row r="12" spans="1:7" ht="17.100000000000001" customHeight="1">
      <c r="A12" s="830">
        <v>16</v>
      </c>
      <c r="B12" s="831" t="s">
        <v>2154</v>
      </c>
      <c r="C12" s="832">
        <v>6</v>
      </c>
      <c r="D12" s="4087">
        <v>854</v>
      </c>
      <c r="E12" s="4090">
        <v>41472</v>
      </c>
      <c r="F12" s="4086"/>
      <c r="G12" s="4086"/>
    </row>
    <row r="13" spans="1:7" ht="17.100000000000001" customHeight="1">
      <c r="A13" s="830">
        <v>19</v>
      </c>
      <c r="B13" s="831" t="s">
        <v>2155</v>
      </c>
      <c r="C13" s="832">
        <v>79</v>
      </c>
      <c r="D13" s="4089"/>
      <c r="E13" s="4092"/>
      <c r="F13" s="4086"/>
      <c r="G13" s="4086"/>
    </row>
    <row r="14" spans="1:7" ht="17.100000000000001" customHeight="1">
      <c r="A14" s="830">
        <v>4</v>
      </c>
      <c r="B14" s="831" t="s">
        <v>2156</v>
      </c>
      <c r="C14" s="832">
        <v>28</v>
      </c>
      <c r="D14" s="833">
        <v>855</v>
      </c>
      <c r="E14" s="834">
        <v>41489</v>
      </c>
      <c r="F14" s="4086"/>
      <c r="G14" s="4086"/>
    </row>
    <row r="15" spans="1:7" ht="17.100000000000001" customHeight="1">
      <c r="A15" s="830">
        <v>20</v>
      </c>
      <c r="B15" s="831" t="s">
        <v>2157</v>
      </c>
      <c r="C15" s="832">
        <v>259</v>
      </c>
      <c r="D15" s="4087">
        <v>856</v>
      </c>
      <c r="E15" s="4090">
        <v>41507</v>
      </c>
      <c r="F15" s="4086"/>
      <c r="G15" s="4086"/>
    </row>
    <row r="16" spans="1:7" ht="17.100000000000001" customHeight="1">
      <c r="A16" s="830">
        <v>5</v>
      </c>
      <c r="B16" s="831" t="s">
        <v>2158</v>
      </c>
      <c r="C16" s="832">
        <v>108</v>
      </c>
      <c r="D16" s="4088"/>
      <c r="E16" s="4091"/>
      <c r="F16" s="4086"/>
      <c r="G16" s="4086"/>
    </row>
    <row r="17" spans="1:7" ht="17.100000000000001" customHeight="1">
      <c r="A17" s="830">
        <v>8</v>
      </c>
      <c r="B17" s="831" t="s">
        <v>2159</v>
      </c>
      <c r="C17" s="832">
        <v>11</v>
      </c>
      <c r="D17" s="4089"/>
      <c r="E17" s="4092"/>
      <c r="F17" s="4086"/>
      <c r="G17" s="4086"/>
    </row>
    <row r="18" spans="1:7" ht="17.100000000000001" customHeight="1">
      <c r="A18" s="830">
        <v>1</v>
      </c>
      <c r="B18" s="831" t="s">
        <v>2160</v>
      </c>
      <c r="C18" s="832">
        <v>554</v>
      </c>
      <c r="D18" s="4087" t="s">
        <v>2161</v>
      </c>
      <c r="E18" s="4090">
        <v>42933</v>
      </c>
      <c r="F18" s="4086"/>
      <c r="G18" s="4086"/>
    </row>
    <row r="19" spans="1:7" ht="17.100000000000001" customHeight="1">
      <c r="A19" s="830">
        <v>2</v>
      </c>
      <c r="B19" s="831" t="s">
        <v>2162</v>
      </c>
      <c r="C19" s="832">
        <v>256</v>
      </c>
      <c r="D19" s="4088"/>
      <c r="E19" s="4091"/>
      <c r="F19" s="4086"/>
      <c r="G19" s="4086"/>
    </row>
    <row r="20" spans="1:7" ht="17.100000000000001" customHeight="1">
      <c r="A20" s="830">
        <v>3</v>
      </c>
      <c r="B20" s="831" t="s">
        <v>2163</v>
      </c>
      <c r="C20" s="832">
        <v>137</v>
      </c>
      <c r="D20" s="4088"/>
      <c r="E20" s="4091"/>
      <c r="F20" s="4086"/>
      <c r="G20" s="4086"/>
    </row>
    <row r="21" spans="1:7" ht="17.100000000000001" customHeight="1">
      <c r="A21" s="678">
        <v>6</v>
      </c>
      <c r="B21" s="831" t="s">
        <v>2164</v>
      </c>
      <c r="C21" s="832">
        <v>65</v>
      </c>
      <c r="D21" s="4088"/>
      <c r="E21" s="4091"/>
      <c r="F21" s="4086"/>
      <c r="G21" s="4086"/>
    </row>
    <row r="22" spans="1:7" ht="17.100000000000001" customHeight="1">
      <c r="A22" s="678">
        <v>10</v>
      </c>
      <c r="B22" s="831" t="s">
        <v>2165</v>
      </c>
      <c r="C22" s="832">
        <v>120</v>
      </c>
      <c r="D22" s="4088"/>
      <c r="E22" s="4091"/>
      <c r="F22" s="4086"/>
      <c r="G22" s="4086"/>
    </row>
    <row r="23" spans="1:7" ht="17.100000000000001" customHeight="1">
      <c r="A23" s="678">
        <v>18</v>
      </c>
      <c r="B23" s="831" t="s">
        <v>2164</v>
      </c>
      <c r="C23" s="832">
        <v>90</v>
      </c>
      <c r="D23" s="4088"/>
      <c r="E23" s="4091"/>
      <c r="F23" s="4086"/>
      <c r="G23" s="4086"/>
    </row>
    <row r="24" spans="1:7" ht="17.100000000000001" customHeight="1">
      <c r="A24" s="678">
        <v>21</v>
      </c>
      <c r="B24" s="831" t="s">
        <v>2166</v>
      </c>
      <c r="C24" s="832">
        <v>38</v>
      </c>
      <c r="D24" s="4088"/>
      <c r="E24" s="4091"/>
      <c r="F24" s="4086"/>
      <c r="G24" s="4086"/>
    </row>
    <row r="25" spans="1:7" ht="17.100000000000001" customHeight="1">
      <c r="A25" s="678">
        <v>17</v>
      </c>
      <c r="B25" s="831" t="s">
        <v>2150</v>
      </c>
      <c r="C25" s="832">
        <v>105</v>
      </c>
      <c r="D25" s="4089"/>
      <c r="E25" s="4092"/>
      <c r="F25" s="4086"/>
      <c r="G25" s="4086"/>
    </row>
    <row r="26" spans="1:7" ht="17.100000000000001" customHeight="1">
      <c r="A26" s="678">
        <v>7</v>
      </c>
      <c r="B26" s="831" t="s">
        <v>2167</v>
      </c>
      <c r="C26" s="832">
        <v>3</v>
      </c>
      <c r="D26" s="836" t="s">
        <v>2168</v>
      </c>
      <c r="E26" s="834">
        <v>41510</v>
      </c>
      <c r="F26" s="4086"/>
      <c r="G26" s="4086"/>
    </row>
    <row r="27" spans="1:7" ht="57" customHeight="1">
      <c r="A27" s="678"/>
      <c r="B27" s="831"/>
      <c r="C27" s="837">
        <f>SUM(C6:C26)</f>
        <v>3530</v>
      </c>
      <c r="D27" s="4093" t="s">
        <v>2169</v>
      </c>
      <c r="E27" s="4094"/>
      <c r="F27" s="4086"/>
      <c r="G27" s="4086"/>
    </row>
  </sheetData>
  <sheetProtection password="DA40" sheet="1" objects="1" scenarios="1" formatCells="0" formatColumns="0" formatRows="0" insertColumns="0" insertRows="0" insertHyperlinks="0" deleteColumns="0" deleteRows="0" selectLockedCells="1"/>
  <mergeCells count="19">
    <mergeCell ref="A4:A5"/>
    <mergeCell ref="B4:C5"/>
    <mergeCell ref="D4:E4"/>
    <mergeCell ref="F4:F27"/>
    <mergeCell ref="G4:G27"/>
    <mergeCell ref="D18:D25"/>
    <mergeCell ref="E18:E25"/>
    <mergeCell ref="D27:E27"/>
    <mergeCell ref="D6:D8"/>
    <mergeCell ref="E6:E8"/>
    <mergeCell ref="D12:D13"/>
    <mergeCell ref="E12:E13"/>
    <mergeCell ref="D15:D17"/>
    <mergeCell ref="E15:E17"/>
    <mergeCell ref="A1:G1"/>
    <mergeCell ref="B3:C3"/>
    <mergeCell ref="D3:E3"/>
    <mergeCell ref="A2:C2"/>
    <mergeCell ref="D2:E2"/>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86.xml><?xml version="1.0" encoding="utf-8"?>
<worksheet xmlns="http://schemas.openxmlformats.org/spreadsheetml/2006/main" xmlns:r="http://schemas.openxmlformats.org/officeDocument/2006/relationships">
  <sheetPr>
    <tabColor rgb="FF00B0F0"/>
  </sheetPr>
  <dimension ref="A1:E4"/>
  <sheetViews>
    <sheetView workbookViewId="0">
      <selection activeCell="P24" sqref="P24"/>
    </sheetView>
  </sheetViews>
  <sheetFormatPr defaultRowHeight="12.75"/>
  <cols>
    <col min="1" max="1" width="13.5703125" customWidth="1"/>
    <col min="2" max="2" width="22.42578125" customWidth="1"/>
    <col min="3" max="3" width="34.28515625" customWidth="1"/>
    <col min="4" max="5" width="28.5703125" customWidth="1"/>
  </cols>
  <sheetData>
    <row r="1" spans="1:5" ht="20.25">
      <c r="A1" s="4073" t="str">
        <f>MASTER!C1</f>
        <v>ftyk f'k{kk vf/kdkjh</v>
      </c>
      <c r="B1" s="4073"/>
      <c r="C1" s="4073"/>
      <c r="D1" s="4073"/>
      <c r="E1" s="4073"/>
    </row>
    <row r="2" spans="1:5" ht="20.25">
      <c r="A2" s="4076" t="s">
        <v>2238</v>
      </c>
      <c r="B2" s="4076"/>
      <c r="C2" s="4076"/>
      <c r="D2" s="4077" t="s">
        <v>2237</v>
      </c>
      <c r="E2" s="4077"/>
    </row>
    <row r="3" spans="1:5" ht="51" customHeight="1">
      <c r="A3" s="604" t="s">
        <v>2139</v>
      </c>
      <c r="B3" s="585" t="s">
        <v>2140</v>
      </c>
      <c r="C3" s="601" t="s">
        <v>2170</v>
      </c>
      <c r="D3" s="585" t="s">
        <v>2171</v>
      </c>
      <c r="E3" s="585" t="s">
        <v>2143</v>
      </c>
    </row>
    <row r="4" spans="1:5" ht="78.75">
      <c r="A4" s="838">
        <v>17</v>
      </c>
      <c r="B4" s="839" t="s">
        <v>2172</v>
      </c>
      <c r="C4" s="840" t="s">
        <v>2173</v>
      </c>
      <c r="D4" s="841"/>
      <c r="E4" s="838"/>
    </row>
  </sheetData>
  <sheetProtection password="DA40" sheet="1" objects="1" scenarios="1" formatCells="0" formatColumns="0" formatRows="0" insertColumns="0" insertRows="0" insertHyperlinks="0" deleteColumns="0" deleteRows="0" selectLockedCells="1"/>
  <mergeCells count="3">
    <mergeCell ref="A1:E1"/>
    <mergeCell ref="A2:C2"/>
    <mergeCell ref="D2:E2"/>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87.xml><?xml version="1.0" encoding="utf-8"?>
<worksheet xmlns="http://schemas.openxmlformats.org/spreadsheetml/2006/main" xmlns:r="http://schemas.openxmlformats.org/officeDocument/2006/relationships">
  <sheetPr>
    <tabColor rgb="FF00B0F0"/>
  </sheetPr>
  <dimension ref="A1:E32"/>
  <sheetViews>
    <sheetView workbookViewId="0">
      <selection activeCell="P24" sqref="P24"/>
    </sheetView>
  </sheetViews>
  <sheetFormatPr defaultRowHeight="12.75"/>
  <cols>
    <col min="1" max="1" width="13.140625" customWidth="1"/>
    <col min="2" max="2" width="14.28515625" customWidth="1"/>
    <col min="3" max="3" width="12.5703125" customWidth="1"/>
    <col min="4" max="4" width="33.85546875" customWidth="1"/>
    <col min="5" max="5" width="17.85546875" customWidth="1"/>
  </cols>
  <sheetData>
    <row r="1" spans="1:5" ht="18.75">
      <c r="A1" s="4097" t="s">
        <v>2174</v>
      </c>
      <c r="B1" s="4097"/>
      <c r="C1" s="4097"/>
      <c r="D1" s="4097"/>
      <c r="E1" s="4097"/>
    </row>
    <row r="2" spans="1:5" ht="18.75">
      <c r="A2" s="4071" t="s">
        <v>2175</v>
      </c>
      <c r="B2" s="4071"/>
      <c r="C2" s="4071"/>
      <c r="D2" s="4071"/>
      <c r="E2" s="4071"/>
    </row>
    <row r="3" spans="1:5" ht="18.75">
      <c r="A3" s="723" t="s">
        <v>29</v>
      </c>
      <c r="B3" s="723"/>
      <c r="C3" s="129"/>
      <c r="D3" s="129"/>
      <c r="E3" s="129"/>
    </row>
    <row r="4" spans="1:5" ht="18.75">
      <c r="A4" s="723" t="s">
        <v>1661</v>
      </c>
      <c r="B4" s="723"/>
      <c r="C4" s="129"/>
      <c r="D4" s="129"/>
      <c r="E4" s="129"/>
    </row>
    <row r="5" spans="1:5" ht="18.75">
      <c r="A5" s="129"/>
      <c r="B5" s="129" t="s">
        <v>2176</v>
      </c>
      <c r="C5" s="129"/>
      <c r="D5" s="129"/>
      <c r="E5" s="129"/>
    </row>
    <row r="6" spans="1:5" ht="18.75">
      <c r="A6" s="129"/>
      <c r="B6" s="129"/>
      <c r="C6" s="129"/>
      <c r="D6" s="129"/>
      <c r="E6" s="129"/>
    </row>
    <row r="7" spans="1:5" ht="18.75">
      <c r="A7" s="129"/>
      <c r="B7" s="129" t="s">
        <v>2340</v>
      </c>
      <c r="C7" s="139"/>
      <c r="D7" s="129"/>
      <c r="E7" s="723" t="s">
        <v>2341</v>
      </c>
    </row>
    <row r="8" spans="1:5" ht="18.75">
      <c r="A8" s="129" t="s">
        <v>2177</v>
      </c>
      <c r="B8" s="129"/>
      <c r="C8" s="129"/>
      <c r="D8" s="129"/>
      <c r="E8" s="129"/>
    </row>
    <row r="9" spans="1:5" ht="18.75">
      <c r="A9" s="129" t="s">
        <v>2178</v>
      </c>
      <c r="B9" s="129"/>
      <c r="C9" s="129"/>
      <c r="D9" s="129"/>
      <c r="E9" s="129"/>
    </row>
    <row r="10" spans="1:5" ht="18.75">
      <c r="A10" s="129" t="s">
        <v>2179</v>
      </c>
      <c r="B10" s="129"/>
      <c r="C10" s="129"/>
      <c r="D10" s="129"/>
      <c r="E10" s="129"/>
    </row>
    <row r="11" spans="1:5" ht="18.75">
      <c r="A11" s="129" t="s">
        <v>2180</v>
      </c>
      <c r="B11" s="129"/>
      <c r="C11" s="129"/>
      <c r="D11" s="129"/>
      <c r="E11" s="129"/>
    </row>
    <row r="12" spans="1:5" s="139" customFormat="1" ht="18.75">
      <c r="A12" s="129"/>
      <c r="B12" s="129"/>
      <c r="C12" s="129"/>
      <c r="D12" s="129"/>
      <c r="E12" s="129"/>
    </row>
    <row r="13" spans="1:5" ht="18.75">
      <c r="A13" s="152" t="s">
        <v>1159</v>
      </c>
      <c r="B13" s="152" t="s">
        <v>2181</v>
      </c>
      <c r="C13" s="152" t="s">
        <v>2139</v>
      </c>
      <c r="D13" s="152" t="s">
        <v>2182</v>
      </c>
      <c r="E13" s="599" t="s">
        <v>808</v>
      </c>
    </row>
    <row r="14" spans="1:5" ht="37.5">
      <c r="A14" s="632">
        <v>1</v>
      </c>
      <c r="B14" s="722" t="s">
        <v>2183</v>
      </c>
      <c r="C14" s="632">
        <v>29</v>
      </c>
      <c r="D14" s="712" t="s">
        <v>2184</v>
      </c>
      <c r="E14" s="632">
        <v>2800</v>
      </c>
    </row>
    <row r="15" spans="1:5" ht="18.75">
      <c r="A15" s="639">
        <v>2</v>
      </c>
      <c r="B15" s="842"/>
      <c r="C15" s="842"/>
      <c r="D15" s="842"/>
      <c r="E15" s="842"/>
    </row>
    <row r="16" spans="1:5" ht="18.75">
      <c r="A16" s="639">
        <v>3</v>
      </c>
      <c r="B16" s="842"/>
      <c r="C16" s="842"/>
      <c r="D16" s="842"/>
      <c r="E16" s="842"/>
    </row>
    <row r="17" spans="1:5" ht="18.75">
      <c r="A17" s="639">
        <v>4</v>
      </c>
      <c r="B17" s="842"/>
      <c r="C17" s="842"/>
      <c r="D17" s="842"/>
      <c r="E17" s="842"/>
    </row>
    <row r="18" spans="1:5" ht="18.75">
      <c r="A18" s="639">
        <v>5</v>
      </c>
      <c r="B18" s="842"/>
      <c r="C18" s="842"/>
      <c r="D18" s="842"/>
      <c r="E18" s="842"/>
    </row>
    <row r="19" spans="1:5" ht="18.75">
      <c r="A19" s="639">
        <v>6</v>
      </c>
      <c r="B19" s="842"/>
      <c r="C19" s="842"/>
      <c r="D19" s="842"/>
      <c r="E19" s="842"/>
    </row>
    <row r="20" spans="1:5" ht="18.75">
      <c r="A20" s="639">
        <v>7</v>
      </c>
      <c r="B20" s="842"/>
      <c r="C20" s="842"/>
      <c r="D20" s="842"/>
      <c r="E20" s="842"/>
    </row>
    <row r="21" spans="1:5" ht="18.75">
      <c r="A21" s="639">
        <v>8</v>
      </c>
      <c r="B21" s="842"/>
      <c r="C21" s="842"/>
      <c r="D21" s="842"/>
      <c r="E21" s="842"/>
    </row>
    <row r="22" spans="1:5" ht="18.75">
      <c r="A22" s="639">
        <v>9</v>
      </c>
      <c r="B22" s="842"/>
      <c r="C22" s="842"/>
      <c r="D22" s="842"/>
      <c r="E22" s="842"/>
    </row>
    <row r="23" spans="1:5" ht="18.75">
      <c r="A23" s="639">
        <v>10</v>
      </c>
      <c r="B23" s="842"/>
      <c r="C23" s="842"/>
      <c r="D23" s="842"/>
      <c r="E23" s="842"/>
    </row>
    <row r="24" spans="1:5" ht="18.75">
      <c r="A24" s="129"/>
      <c r="B24" s="129"/>
      <c r="C24" s="129"/>
      <c r="D24" s="129"/>
      <c r="E24" s="129"/>
    </row>
    <row r="25" spans="1:5" ht="18.75">
      <c r="A25" s="129"/>
      <c r="B25" s="129" t="s">
        <v>2185</v>
      </c>
      <c r="C25" s="129"/>
      <c r="D25" s="129"/>
      <c r="E25" s="129"/>
    </row>
    <row r="26" spans="1:5" ht="18.75">
      <c r="A26" s="129" t="s">
        <v>2186</v>
      </c>
      <c r="B26" s="129"/>
      <c r="C26" s="129"/>
      <c r="D26" s="129"/>
      <c r="E26" s="129"/>
    </row>
    <row r="27" spans="1:5" ht="18.75">
      <c r="A27" s="129" t="s">
        <v>2187</v>
      </c>
      <c r="B27" s="129"/>
      <c r="C27" s="129"/>
      <c r="D27" s="129"/>
      <c r="E27" s="129"/>
    </row>
    <row r="28" spans="1:5" ht="18.75">
      <c r="A28" s="129"/>
      <c r="B28" s="129"/>
      <c r="C28" s="129"/>
      <c r="D28" s="129"/>
      <c r="E28" s="129"/>
    </row>
    <row r="29" spans="1:5" ht="18.75">
      <c r="A29" s="129"/>
      <c r="B29" s="129"/>
      <c r="C29" s="129"/>
      <c r="D29" s="4097" t="s">
        <v>1438</v>
      </c>
      <c r="E29" s="4097"/>
    </row>
    <row r="30" spans="1:5" ht="18.75">
      <c r="A30" s="129"/>
      <c r="B30" s="129"/>
      <c r="C30" s="129"/>
      <c r="D30" s="4097" t="s">
        <v>2188</v>
      </c>
      <c r="E30" s="4097"/>
    </row>
    <row r="31" spans="1:5" ht="18.75">
      <c r="A31" s="129"/>
      <c r="B31" s="129"/>
      <c r="C31" s="129"/>
      <c r="D31" s="129"/>
      <c r="E31" s="129"/>
    </row>
    <row r="32" spans="1:5" ht="18.75">
      <c r="A32" s="129"/>
      <c r="B32" s="129"/>
      <c r="C32" s="129"/>
      <c r="D32" s="129"/>
      <c r="E32" s="129"/>
    </row>
  </sheetData>
  <sheetProtection password="A581" sheet="1" objects="1" scenarios="1" formatCells="0" formatColumns="0" formatRows="0" insertColumns="0" insertRows="0" insertHyperlinks="0" deleteColumns="0" deleteRows="0" selectLockedCells="1"/>
  <mergeCells count="4">
    <mergeCell ref="A1:E1"/>
    <mergeCell ref="D29:E29"/>
    <mergeCell ref="D30:E30"/>
    <mergeCell ref="A2:E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88.xml><?xml version="1.0" encoding="utf-8"?>
<worksheet xmlns="http://schemas.openxmlformats.org/spreadsheetml/2006/main" xmlns:r="http://schemas.openxmlformats.org/officeDocument/2006/relationships">
  <sheetPr>
    <tabColor rgb="FF00B0F0"/>
  </sheetPr>
  <dimension ref="A1:E34"/>
  <sheetViews>
    <sheetView workbookViewId="0">
      <selection activeCell="P24" sqref="P24"/>
    </sheetView>
  </sheetViews>
  <sheetFormatPr defaultRowHeight="12.75"/>
  <cols>
    <col min="1" max="1" width="10.85546875" customWidth="1"/>
    <col min="2" max="2" width="19.28515625" customWidth="1"/>
    <col min="3" max="3" width="25.5703125" customWidth="1"/>
    <col min="4" max="4" width="17.140625" customWidth="1"/>
    <col min="5" max="5" width="23" customWidth="1"/>
  </cols>
  <sheetData>
    <row r="1" spans="1:5" ht="20.25">
      <c r="A1" s="605"/>
      <c r="B1" s="605"/>
      <c r="C1" s="605"/>
      <c r="D1" s="605"/>
      <c r="E1" s="605"/>
    </row>
    <row r="2" spans="1:5" ht="20.25">
      <c r="A2" s="2769" t="str">
        <f>MASTER!C1</f>
        <v>ftyk f'k{kk vf/kdkjh</v>
      </c>
      <c r="B2" s="2769"/>
      <c r="C2" s="2769"/>
      <c r="D2" s="2769"/>
      <c r="E2" s="2769"/>
    </row>
    <row r="3" spans="1:5" ht="20.25">
      <c r="A3" s="605"/>
      <c r="B3" s="605"/>
      <c r="C3" s="605"/>
      <c r="D3" s="605"/>
      <c r="E3" s="605"/>
    </row>
    <row r="4" spans="1:5" ht="20.25">
      <c r="A4" s="605"/>
      <c r="B4" s="605"/>
      <c r="C4" s="605"/>
      <c r="D4" s="605"/>
      <c r="E4" s="605"/>
    </row>
    <row r="5" spans="1:5" ht="26.25">
      <c r="A5" s="4098" t="s">
        <v>2189</v>
      </c>
      <c r="B5" s="4098"/>
      <c r="C5" s="4098"/>
      <c r="D5" s="4098"/>
      <c r="E5" s="4098"/>
    </row>
    <row r="6" spans="1:5" ht="26.25">
      <c r="A6" s="4098" t="s">
        <v>2190</v>
      </c>
      <c r="B6" s="4098"/>
      <c r="C6" s="4098"/>
      <c r="D6" s="4098"/>
      <c r="E6" s="4098"/>
    </row>
    <row r="7" spans="1:5" ht="21">
      <c r="A7" s="605"/>
      <c r="B7" s="605"/>
      <c r="C7" s="4099" t="s">
        <v>2191</v>
      </c>
      <c r="D7" s="4099"/>
      <c r="E7" s="4099"/>
    </row>
    <row r="8" spans="1:5" ht="20.25">
      <c r="A8" s="4100" t="s">
        <v>2192</v>
      </c>
      <c r="B8" s="4100"/>
      <c r="C8" s="4100"/>
      <c r="D8" s="4100"/>
      <c r="E8" s="4100"/>
    </row>
    <row r="9" spans="1:5" ht="20.25">
      <c r="A9" s="2769" t="s">
        <v>2193</v>
      </c>
      <c r="B9" s="2769"/>
      <c r="C9" s="2769"/>
      <c r="D9" s="2769"/>
      <c r="E9" s="2769"/>
    </row>
    <row r="10" spans="1:5" ht="20.25">
      <c r="A10" s="2769" t="s">
        <v>2194</v>
      </c>
      <c r="B10" s="2769"/>
      <c r="C10" s="2769"/>
      <c r="D10" s="2769"/>
      <c r="E10" s="2769"/>
    </row>
    <row r="11" spans="1:5" ht="20.25">
      <c r="A11" s="2769" t="s">
        <v>2195</v>
      </c>
      <c r="B11" s="2769"/>
      <c r="C11" s="2769"/>
      <c r="D11" s="2769"/>
      <c r="E11" s="2769"/>
    </row>
    <row r="12" spans="1:5" ht="20.25">
      <c r="A12" s="2769" t="s">
        <v>2196</v>
      </c>
      <c r="B12" s="2769"/>
      <c r="C12" s="2769"/>
      <c r="D12" s="2769"/>
      <c r="E12" s="2769"/>
    </row>
    <row r="13" spans="1:5" ht="20.25">
      <c r="A13" s="2769" t="s">
        <v>2197</v>
      </c>
      <c r="B13" s="2769"/>
      <c r="C13" s="2769"/>
      <c r="D13" s="2769"/>
      <c r="E13" s="2769"/>
    </row>
    <row r="14" spans="1:5" ht="20.25">
      <c r="A14" s="2769" t="s">
        <v>2198</v>
      </c>
      <c r="B14" s="2769"/>
      <c r="C14" s="2769"/>
      <c r="D14" s="2769"/>
      <c r="E14" s="2769"/>
    </row>
    <row r="15" spans="1:5" ht="20.25">
      <c r="A15" s="605"/>
      <c r="B15" s="605"/>
      <c r="C15" s="605"/>
      <c r="D15" s="847" t="s">
        <v>2199</v>
      </c>
      <c r="E15" s="605"/>
    </row>
    <row r="16" spans="1:5" ht="20.25">
      <c r="A16" s="606" t="s">
        <v>167</v>
      </c>
      <c r="B16" s="604" t="s">
        <v>2200</v>
      </c>
      <c r="C16" s="584" t="s">
        <v>969</v>
      </c>
      <c r="D16" s="584" t="s">
        <v>2201</v>
      </c>
      <c r="E16" s="604" t="s">
        <v>2202</v>
      </c>
    </row>
    <row r="17" spans="1:5" ht="20.25">
      <c r="A17" s="678">
        <v>1</v>
      </c>
      <c r="B17" s="843" t="s">
        <v>2203</v>
      </c>
      <c r="C17" s="844" t="s">
        <v>2204</v>
      </c>
      <c r="D17" s="678">
        <v>1800</v>
      </c>
      <c r="E17" s="845" t="s">
        <v>2205</v>
      </c>
    </row>
    <row r="18" spans="1:5" ht="20.25">
      <c r="A18" s="678">
        <v>2</v>
      </c>
      <c r="B18" s="843" t="s">
        <v>2206</v>
      </c>
      <c r="C18" s="844" t="s">
        <v>2207</v>
      </c>
      <c r="D18" s="678">
        <v>5125</v>
      </c>
      <c r="E18" s="845" t="s">
        <v>2208</v>
      </c>
    </row>
    <row r="19" spans="1:5" ht="20.25">
      <c r="A19" s="678">
        <v>3</v>
      </c>
      <c r="B19" s="843" t="s">
        <v>2209</v>
      </c>
      <c r="C19" s="844" t="s">
        <v>2210</v>
      </c>
      <c r="D19" s="678">
        <v>330</v>
      </c>
      <c r="E19" s="845" t="s">
        <v>2211</v>
      </c>
    </row>
    <row r="20" spans="1:5" ht="20.25">
      <c r="A20" s="678">
        <v>4</v>
      </c>
      <c r="B20" s="843" t="s">
        <v>2212</v>
      </c>
      <c r="C20" s="844" t="s">
        <v>2213</v>
      </c>
      <c r="D20" s="678">
        <v>8227</v>
      </c>
      <c r="E20" s="845" t="s">
        <v>2214</v>
      </c>
    </row>
    <row r="21" spans="1:5" ht="20.25">
      <c r="A21" s="678">
        <v>5</v>
      </c>
      <c r="B21" s="843" t="s">
        <v>2215</v>
      </c>
      <c r="C21" s="844" t="s">
        <v>2216</v>
      </c>
      <c r="D21" s="678">
        <v>312</v>
      </c>
      <c r="E21" s="845" t="s">
        <v>2217</v>
      </c>
    </row>
    <row r="22" spans="1:5" ht="20.25">
      <c r="A22" s="678">
        <v>6</v>
      </c>
      <c r="B22" s="843" t="s">
        <v>2218</v>
      </c>
      <c r="C22" s="844" t="s">
        <v>2219</v>
      </c>
      <c r="D22" s="678">
        <v>20640</v>
      </c>
      <c r="E22" s="845" t="s">
        <v>2220</v>
      </c>
    </row>
    <row r="23" spans="1:5" ht="20.25">
      <c r="A23" s="678">
        <v>7</v>
      </c>
      <c r="B23" s="843" t="s">
        <v>2221</v>
      </c>
      <c r="C23" s="844" t="s">
        <v>2219</v>
      </c>
      <c r="D23" s="678">
        <v>10518</v>
      </c>
      <c r="E23" s="845" t="s">
        <v>2222</v>
      </c>
    </row>
    <row r="24" spans="1:5" ht="20.25">
      <c r="A24" s="678">
        <v>8</v>
      </c>
      <c r="B24" s="846" t="s">
        <v>2223</v>
      </c>
      <c r="C24" s="844" t="s">
        <v>2224</v>
      </c>
      <c r="D24" s="678">
        <v>2093</v>
      </c>
      <c r="E24" s="845" t="s">
        <v>2225</v>
      </c>
    </row>
    <row r="25" spans="1:5" ht="20.25">
      <c r="A25" s="605"/>
      <c r="B25" s="605"/>
      <c r="C25" s="605"/>
      <c r="D25" s="605"/>
      <c r="E25" s="605"/>
    </row>
    <row r="26" spans="1:5" ht="20.25">
      <c r="A26" s="605"/>
      <c r="B26" s="605"/>
      <c r="C26" s="605"/>
      <c r="D26" s="605"/>
      <c r="E26" s="605"/>
    </row>
    <row r="27" spans="1:5" ht="20.25">
      <c r="A27" s="605"/>
      <c r="B27" s="605"/>
      <c r="C27" s="605"/>
      <c r="D27" s="605"/>
      <c r="E27" s="605"/>
    </row>
    <row r="28" spans="1:5" ht="20.25">
      <c r="A28" s="605"/>
      <c r="B28" s="605"/>
      <c r="C28" s="605"/>
      <c r="D28" s="605"/>
      <c r="E28" s="605"/>
    </row>
    <row r="29" spans="1:5" ht="20.25">
      <c r="A29" s="605"/>
      <c r="B29" s="605"/>
      <c r="C29" s="2769" t="str">
        <f>MASTER!C2</f>
        <v>iz/kkukpk;Z</v>
      </c>
      <c r="D29" s="2769"/>
      <c r="E29" s="605"/>
    </row>
    <row r="30" spans="1:5" ht="20.25">
      <c r="A30" s="605"/>
      <c r="B30" s="605"/>
      <c r="C30" s="2769" t="str">
        <f>MASTER!C3</f>
        <v xml:space="preserve">ftyk </v>
      </c>
      <c r="D30" s="2769"/>
      <c r="E30" s="605"/>
    </row>
    <row r="31" spans="1:5" ht="20.25">
      <c r="A31" s="605"/>
      <c r="B31" s="605"/>
      <c r="C31" s="2769" t="str">
        <f>MASTER!C4</f>
        <v>jkt ¼ jktLFkku ½</v>
      </c>
      <c r="D31" s="2769"/>
      <c r="E31" s="605"/>
    </row>
    <row r="32" spans="1:5" ht="20.25">
      <c r="A32" s="605"/>
      <c r="B32" s="605"/>
      <c r="C32" s="605"/>
      <c r="D32" s="605"/>
      <c r="E32" s="605"/>
    </row>
    <row r="33" spans="1:5" ht="20.25">
      <c r="A33" s="605"/>
      <c r="B33" s="605"/>
      <c r="C33" s="605"/>
      <c r="D33" s="605"/>
      <c r="E33" s="605"/>
    </row>
    <row r="34" spans="1:5" ht="20.25">
      <c r="A34" s="605"/>
      <c r="B34" s="605"/>
      <c r="C34" s="605"/>
      <c r="D34" s="605"/>
      <c r="E34" s="605"/>
    </row>
  </sheetData>
  <sheetProtection password="A581" sheet="1" objects="1" scenarios="1" formatCells="0" formatColumns="0" formatRows="0" insertColumns="0" insertRows="0" insertHyperlinks="0" deleteColumns="0" deleteRows="0" selectLockedCells="1"/>
  <mergeCells count="14">
    <mergeCell ref="A9:E9"/>
    <mergeCell ref="A2:E2"/>
    <mergeCell ref="A5:E5"/>
    <mergeCell ref="A6:E6"/>
    <mergeCell ref="C7:E7"/>
    <mergeCell ref="A8:E8"/>
    <mergeCell ref="C29:D29"/>
    <mergeCell ref="C30:D30"/>
    <mergeCell ref="C31:D31"/>
    <mergeCell ref="A10:E10"/>
    <mergeCell ref="A11:E11"/>
    <mergeCell ref="A12:E12"/>
    <mergeCell ref="A13:E13"/>
    <mergeCell ref="A14:E1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89.xml><?xml version="1.0" encoding="utf-8"?>
<worksheet xmlns="http://schemas.openxmlformats.org/spreadsheetml/2006/main" xmlns:r="http://schemas.openxmlformats.org/officeDocument/2006/relationships">
  <sheetPr>
    <tabColor rgb="FF00B0F0"/>
  </sheetPr>
  <dimension ref="A1:K28"/>
  <sheetViews>
    <sheetView workbookViewId="0">
      <selection activeCell="P24" sqref="P24"/>
    </sheetView>
  </sheetViews>
  <sheetFormatPr defaultRowHeight="12.75"/>
  <sheetData>
    <row r="1" spans="1:11" ht="20.25">
      <c r="A1" s="605"/>
      <c r="B1" s="605"/>
      <c r="C1" s="605"/>
      <c r="D1" s="605"/>
      <c r="E1" s="605"/>
      <c r="F1" s="605"/>
      <c r="G1" s="605"/>
      <c r="H1" s="605"/>
      <c r="I1" s="605"/>
      <c r="J1" s="605"/>
    </row>
    <row r="2" spans="1:11" ht="20.25">
      <c r="A2" s="2769" t="str">
        <f>MASTER!C1</f>
        <v>ftyk f'k{kk vf/kdkjh</v>
      </c>
      <c r="B2" s="2769"/>
      <c r="C2" s="2769"/>
      <c r="D2" s="2769"/>
      <c r="E2" s="2769"/>
      <c r="F2" s="2769"/>
      <c r="G2" s="2769"/>
      <c r="H2" s="2769"/>
      <c r="I2" s="2769"/>
      <c r="J2" s="2769"/>
      <c r="K2" s="2769"/>
    </row>
    <row r="3" spans="1:11" ht="20.25">
      <c r="A3" s="605"/>
      <c r="B3" s="605"/>
      <c r="C3" s="605"/>
      <c r="D3" s="605"/>
      <c r="E3" s="605"/>
      <c r="F3" s="605"/>
      <c r="G3" s="605"/>
      <c r="H3" s="605"/>
      <c r="I3" s="605"/>
      <c r="J3" s="605"/>
    </row>
    <row r="4" spans="1:11" ht="20.25">
      <c r="A4" s="605"/>
      <c r="B4" s="605"/>
      <c r="C4" s="605"/>
      <c r="D4" s="605"/>
      <c r="E4" s="605"/>
      <c r="F4" s="605"/>
      <c r="G4" s="605"/>
      <c r="H4" s="605"/>
      <c r="I4" s="605"/>
      <c r="J4" s="605"/>
    </row>
    <row r="5" spans="1:11" ht="26.25">
      <c r="A5" s="4098" t="s">
        <v>2189</v>
      </c>
      <c r="B5" s="4098"/>
      <c r="C5" s="4098"/>
      <c r="D5" s="4098"/>
      <c r="E5" s="4098"/>
      <c r="F5" s="4098"/>
      <c r="G5" s="4098"/>
      <c r="H5" s="4098"/>
      <c r="I5" s="4098"/>
      <c r="J5" s="4098"/>
      <c r="K5" s="4098"/>
    </row>
    <row r="6" spans="1:11" ht="26.25">
      <c r="A6" s="4098" t="s">
        <v>2190</v>
      </c>
      <c r="B6" s="4098"/>
      <c r="C6" s="4098"/>
      <c r="D6" s="4098"/>
      <c r="E6" s="4098"/>
      <c r="F6" s="4098"/>
      <c r="G6" s="4098"/>
      <c r="H6" s="4098"/>
      <c r="I6" s="4098"/>
      <c r="J6" s="4098"/>
      <c r="K6" s="4098"/>
    </row>
    <row r="7" spans="1:11" ht="20.25">
      <c r="A7" s="605"/>
      <c r="B7" s="605"/>
      <c r="C7" s="605"/>
      <c r="D7" s="605"/>
      <c r="E7" s="605"/>
      <c r="F7" s="605"/>
      <c r="G7" s="605"/>
      <c r="H7" s="605"/>
      <c r="I7" s="605"/>
      <c r="J7" s="605"/>
    </row>
    <row r="8" spans="1:11" ht="20.25">
      <c r="A8" s="847" t="s">
        <v>2226</v>
      </c>
      <c r="B8" s="847"/>
      <c r="C8" s="847"/>
      <c r="D8" s="847"/>
      <c r="E8" s="847"/>
      <c r="F8" s="847"/>
      <c r="G8" s="847"/>
      <c r="H8" s="847"/>
      <c r="I8" s="847"/>
      <c r="J8" s="847"/>
    </row>
    <row r="9" spans="1:11" ht="20.25">
      <c r="A9" s="847" t="s">
        <v>2227</v>
      </c>
      <c r="B9" s="847"/>
      <c r="C9" s="847"/>
      <c r="D9" s="847"/>
      <c r="E9" s="847"/>
      <c r="F9" s="847"/>
      <c r="G9" s="847"/>
      <c r="H9" s="847"/>
      <c r="I9" s="847"/>
      <c r="J9" s="847"/>
    </row>
    <row r="10" spans="1:11" ht="20.25">
      <c r="A10" s="847" t="s">
        <v>2228</v>
      </c>
      <c r="B10" s="847"/>
      <c r="C10" s="847"/>
      <c r="D10" s="847"/>
      <c r="E10" s="847"/>
      <c r="F10" s="847"/>
      <c r="G10" s="847"/>
      <c r="H10" s="847"/>
      <c r="I10" s="847"/>
      <c r="J10" s="847"/>
    </row>
    <row r="11" spans="1:11" ht="20.25">
      <c r="A11" s="847" t="s">
        <v>2229</v>
      </c>
      <c r="B11" s="847"/>
      <c r="C11" s="847"/>
      <c r="D11" s="847"/>
      <c r="E11" s="847"/>
      <c r="F11" s="847"/>
      <c r="G11" s="847"/>
      <c r="H11" s="847"/>
      <c r="I11" s="847"/>
      <c r="J11" s="847"/>
    </row>
    <row r="12" spans="1:11" ht="20.25">
      <c r="A12" s="847" t="s">
        <v>2230</v>
      </c>
      <c r="B12" s="847"/>
      <c r="C12" s="847"/>
      <c r="D12" s="847"/>
      <c r="E12" s="847"/>
      <c r="F12" s="847"/>
      <c r="G12" s="847"/>
      <c r="H12" s="847"/>
      <c r="I12" s="847"/>
      <c r="J12" s="847"/>
    </row>
    <row r="13" spans="1:11" ht="20.25">
      <c r="A13" s="847" t="s">
        <v>2231</v>
      </c>
      <c r="B13" s="847"/>
      <c r="C13" s="847"/>
      <c r="D13" s="847"/>
      <c r="E13" s="847"/>
      <c r="F13" s="847"/>
      <c r="G13" s="847"/>
      <c r="H13" s="847"/>
      <c r="I13" s="847"/>
      <c r="J13" s="847"/>
    </row>
    <row r="14" spans="1:11" ht="20.25">
      <c r="A14" s="847" t="s">
        <v>2198</v>
      </c>
      <c r="B14" s="847"/>
      <c r="C14" s="847"/>
      <c r="D14" s="847"/>
      <c r="E14" s="847"/>
      <c r="F14" s="847" t="s">
        <v>2232</v>
      </c>
      <c r="G14" s="847"/>
      <c r="H14" s="847"/>
      <c r="I14" s="847"/>
      <c r="J14" s="847"/>
    </row>
    <row r="15" spans="1:11" ht="20.25">
      <c r="A15" s="605"/>
      <c r="B15" s="605"/>
      <c r="C15" s="605"/>
      <c r="D15" s="605"/>
      <c r="E15" s="605"/>
      <c r="F15" s="605"/>
      <c r="G15" s="605"/>
      <c r="H15" s="605"/>
      <c r="I15" s="605"/>
      <c r="J15" s="605"/>
    </row>
    <row r="16" spans="1:11" ht="20.25">
      <c r="A16" s="605"/>
      <c r="B16" s="605"/>
      <c r="C16" s="605"/>
      <c r="D16" s="605"/>
      <c r="E16" s="605"/>
      <c r="F16" s="605"/>
      <c r="G16" s="605"/>
      <c r="H16" s="605"/>
      <c r="I16" s="605"/>
      <c r="J16" s="605"/>
    </row>
    <row r="17" spans="1:11" ht="20.25">
      <c r="A17" s="605"/>
      <c r="B17" s="605"/>
      <c r="C17" s="605"/>
      <c r="D17" s="605"/>
      <c r="E17" s="605"/>
      <c r="F17" s="605"/>
      <c r="G17" s="605"/>
      <c r="H17" s="605"/>
      <c r="I17" s="605"/>
      <c r="J17" s="605"/>
      <c r="K17" s="139"/>
    </row>
    <row r="18" spans="1:11" ht="20.25">
      <c r="A18" s="605"/>
      <c r="B18" s="605"/>
      <c r="C18" s="605"/>
      <c r="D18" s="605"/>
      <c r="E18" s="605"/>
      <c r="F18" s="605"/>
      <c r="G18" s="605"/>
      <c r="H18" s="605"/>
      <c r="I18" s="605"/>
      <c r="J18" s="605"/>
      <c r="K18" s="139"/>
    </row>
    <row r="19" spans="1:11" ht="20.25">
      <c r="A19" s="605"/>
      <c r="B19" s="605"/>
      <c r="C19" s="605"/>
      <c r="D19" s="605"/>
      <c r="E19" s="605"/>
      <c r="F19" s="2769" t="str">
        <f>MASTER!C2</f>
        <v>iz/kkukpk;Z</v>
      </c>
      <c r="G19" s="2769"/>
      <c r="H19" s="2769"/>
      <c r="I19" s="2769"/>
      <c r="J19" s="605"/>
      <c r="K19" s="139"/>
    </row>
    <row r="20" spans="1:11" ht="20.25">
      <c r="A20" s="605"/>
      <c r="B20" s="605"/>
      <c r="C20" s="605"/>
      <c r="D20" s="605"/>
      <c r="E20" s="605"/>
      <c r="F20" s="2769" t="str">
        <f>MASTER!C3</f>
        <v xml:space="preserve">ftyk </v>
      </c>
      <c r="G20" s="2769"/>
      <c r="H20" s="2769"/>
      <c r="I20" s="2769"/>
      <c r="J20" s="605"/>
      <c r="K20" s="139"/>
    </row>
    <row r="21" spans="1:11" ht="20.25">
      <c r="A21" s="605"/>
      <c r="B21" s="605"/>
      <c r="C21" s="605"/>
      <c r="D21" s="605"/>
      <c r="E21" s="605"/>
      <c r="F21" s="2769" t="str">
        <f>MASTER!C4</f>
        <v>jkt ¼ jktLFkku ½</v>
      </c>
      <c r="G21" s="2769"/>
      <c r="H21" s="2769"/>
      <c r="I21" s="2769"/>
      <c r="J21" s="605"/>
      <c r="K21" s="139"/>
    </row>
    <row r="22" spans="1:11" ht="20.25">
      <c r="A22" s="605"/>
      <c r="B22" s="605"/>
      <c r="C22" s="605"/>
      <c r="D22" s="605"/>
      <c r="E22" s="605"/>
      <c r="F22" s="605"/>
      <c r="G22" s="605"/>
      <c r="H22" s="605"/>
      <c r="I22" s="605"/>
      <c r="J22" s="605"/>
      <c r="K22" s="139"/>
    </row>
    <row r="23" spans="1:11" ht="20.25">
      <c r="A23" s="605"/>
      <c r="B23" s="605"/>
      <c r="C23" s="605"/>
      <c r="D23" s="605"/>
      <c r="E23" s="605"/>
      <c r="F23" s="605"/>
      <c r="G23" s="605"/>
      <c r="H23" s="605"/>
      <c r="I23" s="605"/>
      <c r="J23" s="605"/>
      <c r="K23" s="139"/>
    </row>
    <row r="24" spans="1:11" ht="20.25">
      <c r="A24" s="605"/>
      <c r="B24" s="605"/>
      <c r="C24" s="605"/>
      <c r="D24" s="605"/>
      <c r="E24" s="605"/>
      <c r="F24" s="605"/>
      <c r="G24" s="605"/>
      <c r="H24" s="605"/>
      <c r="I24" s="605"/>
      <c r="J24" s="605"/>
      <c r="K24" s="139"/>
    </row>
    <row r="25" spans="1:11" ht="20.25">
      <c r="A25" s="605"/>
      <c r="B25" s="605"/>
      <c r="C25" s="605"/>
      <c r="D25" s="605"/>
      <c r="E25" s="605"/>
      <c r="F25" s="605"/>
      <c r="G25" s="605"/>
      <c r="H25" s="605"/>
      <c r="I25" s="605"/>
      <c r="J25" s="605"/>
      <c r="K25" s="139"/>
    </row>
    <row r="26" spans="1:11" ht="20.25">
      <c r="A26" s="605"/>
      <c r="B26" s="605"/>
      <c r="C26" s="605"/>
      <c r="D26" s="605"/>
      <c r="E26" s="605"/>
      <c r="F26" s="605"/>
      <c r="G26" s="605"/>
      <c r="H26" s="605"/>
      <c r="I26" s="605"/>
      <c r="J26" s="605"/>
      <c r="K26" s="139"/>
    </row>
    <row r="27" spans="1:11" ht="20.25">
      <c r="A27" s="605"/>
      <c r="B27" s="605"/>
      <c r="C27" s="605"/>
      <c r="D27" s="605"/>
      <c r="E27" s="605"/>
      <c r="F27" s="605"/>
      <c r="G27" s="605"/>
      <c r="H27" s="605"/>
      <c r="I27" s="605"/>
      <c r="J27" s="605"/>
      <c r="K27" s="139"/>
    </row>
    <row r="28" spans="1:11" ht="20.25">
      <c r="A28" s="605"/>
      <c r="B28" s="605"/>
      <c r="C28" s="605"/>
      <c r="D28" s="605"/>
      <c r="E28" s="605"/>
      <c r="F28" s="605"/>
      <c r="G28" s="605"/>
      <c r="H28" s="605"/>
      <c r="I28" s="605"/>
      <c r="J28" s="605"/>
      <c r="K28" s="139"/>
    </row>
  </sheetData>
  <sheetProtection password="A581" sheet="1" objects="1" scenarios="1" selectLockedCells="1"/>
  <mergeCells count="6">
    <mergeCell ref="F21:I21"/>
    <mergeCell ref="A2:K2"/>
    <mergeCell ref="A5:K5"/>
    <mergeCell ref="A6:K6"/>
    <mergeCell ref="F19:I19"/>
    <mergeCell ref="F20:I20"/>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9.xml><?xml version="1.0" encoding="utf-8"?>
<worksheet xmlns="http://schemas.openxmlformats.org/spreadsheetml/2006/main" xmlns:r="http://schemas.openxmlformats.org/officeDocument/2006/relationships">
  <sheetPr>
    <tabColor rgb="FF7030A0"/>
  </sheetPr>
  <dimension ref="A1:I50"/>
  <sheetViews>
    <sheetView workbookViewId="0">
      <selection activeCell="L13" sqref="L13"/>
    </sheetView>
  </sheetViews>
  <sheetFormatPr defaultRowHeight="12.75"/>
  <cols>
    <col min="1" max="1" width="3.7109375" style="139" customWidth="1"/>
    <col min="2" max="2" width="22.28515625" style="139" customWidth="1"/>
    <col min="3" max="3" width="14.140625" style="139" customWidth="1"/>
    <col min="4" max="4" width="10.7109375" style="139" customWidth="1"/>
    <col min="5" max="5" width="9.42578125" style="139" customWidth="1"/>
    <col min="6" max="6" width="8.42578125" style="139" customWidth="1"/>
    <col min="7" max="7" width="8.140625" style="139" customWidth="1"/>
    <col min="8" max="16384" width="9.140625" style="139"/>
  </cols>
  <sheetData>
    <row r="1" spans="1:9" ht="25.5" customHeight="1">
      <c r="A1" s="2606" t="str">
        <f>MASTER!C1</f>
        <v>ftyk f'k{kk vf/kdkjh</v>
      </c>
      <c r="B1" s="2606"/>
      <c r="C1" s="2606"/>
      <c r="D1" s="2606"/>
      <c r="E1" s="2606"/>
      <c r="F1" s="2606"/>
      <c r="G1" s="2606"/>
      <c r="H1" s="2606"/>
      <c r="I1" s="2606"/>
    </row>
    <row r="2" spans="1:9" ht="30.75" customHeight="1">
      <c r="A2" s="2607" t="s">
        <v>4462</v>
      </c>
      <c r="B2" s="2607"/>
      <c r="C2" s="2607"/>
      <c r="D2" s="2607"/>
      <c r="E2" s="2607"/>
      <c r="F2" s="2607"/>
      <c r="G2" s="2607"/>
      <c r="H2" s="2607"/>
      <c r="I2" s="2607"/>
    </row>
    <row r="3" spans="1:9" ht="40.5" customHeight="1">
      <c r="A3" s="179" t="s">
        <v>699</v>
      </c>
      <c r="B3" s="183" t="s">
        <v>700</v>
      </c>
      <c r="C3" s="179" t="s">
        <v>701</v>
      </c>
      <c r="D3" s="184" t="s">
        <v>1367</v>
      </c>
      <c r="E3" s="179" t="s">
        <v>702</v>
      </c>
      <c r="F3" s="179" t="s">
        <v>4449</v>
      </c>
      <c r="G3" s="179" t="s">
        <v>12</v>
      </c>
      <c r="H3" s="179" t="s">
        <v>703</v>
      </c>
      <c r="I3" s="179" t="s">
        <v>704</v>
      </c>
    </row>
    <row r="4" spans="1:9" ht="18.75">
      <c r="A4" s="2067">
        <v>1</v>
      </c>
      <c r="B4" s="2067">
        <v>2</v>
      </c>
      <c r="C4" s="152">
        <v>3</v>
      </c>
      <c r="D4" s="152">
        <v>4</v>
      </c>
      <c r="E4" s="152">
        <v>5</v>
      </c>
      <c r="F4" s="152">
        <v>6</v>
      </c>
      <c r="G4" s="152">
        <v>7</v>
      </c>
      <c r="H4" s="152">
        <v>8</v>
      </c>
      <c r="I4" s="152">
        <v>9</v>
      </c>
    </row>
    <row r="5" spans="1:9" ht="24" hidden="1" customHeight="1">
      <c r="A5" s="2054">
        <v>1</v>
      </c>
      <c r="B5" s="2055" t="str">
        <f>MASTER!B8</f>
        <v>Jh Hkxorh yky luk&lt;;</v>
      </c>
      <c r="C5" s="2056" t="str">
        <f>MASTER!C8</f>
        <v>अतिरिक्त प्रशासनिक अधिकारी</v>
      </c>
      <c r="D5" s="2057">
        <f>MASTER!F8</f>
        <v>60700</v>
      </c>
      <c r="E5" s="2058">
        <f t="shared" ref="E5:E40" si="0">D5/2</f>
        <v>30350</v>
      </c>
      <c r="F5" s="2058">
        <f>E5*34%</f>
        <v>10319</v>
      </c>
      <c r="G5" s="2058">
        <f>E5+F5</f>
        <v>40669</v>
      </c>
      <c r="H5" s="2058">
        <f>G5*20%</f>
        <v>8133.8</v>
      </c>
      <c r="I5" s="2058">
        <f t="shared" ref="I5:I40" si="1">G5-H5</f>
        <v>32535.200000000001</v>
      </c>
    </row>
    <row r="6" spans="1:9" ht="24" customHeight="1">
      <c r="A6" s="2054">
        <v>1</v>
      </c>
      <c r="B6" s="2055">
        <f>MASTER!B9</f>
        <v>0</v>
      </c>
      <c r="C6" s="2056">
        <f>MASTER!C9</f>
        <v>0</v>
      </c>
      <c r="D6" s="2057">
        <f>MASTER!F9</f>
        <v>0</v>
      </c>
      <c r="E6" s="2058">
        <f t="shared" si="0"/>
        <v>0</v>
      </c>
      <c r="F6" s="2058">
        <f t="shared" ref="F6:F40" si="2">E6*34%</f>
        <v>0</v>
      </c>
      <c r="G6" s="2058">
        <f t="shared" ref="G6:G40" si="3">E6+F6</f>
        <v>0</v>
      </c>
      <c r="H6" s="2058">
        <v>20500</v>
      </c>
      <c r="I6" s="2058">
        <f t="shared" si="1"/>
        <v>-20500</v>
      </c>
    </row>
    <row r="7" spans="1:9" ht="24" customHeight="1">
      <c r="A7" s="2054">
        <v>2</v>
      </c>
      <c r="B7" s="2055">
        <f>MASTER!B10</f>
        <v>0</v>
      </c>
      <c r="C7" s="2056">
        <f>MASTER!C10</f>
        <v>0</v>
      </c>
      <c r="D7" s="2057">
        <f>MASTER!F10</f>
        <v>0</v>
      </c>
      <c r="E7" s="2058">
        <f t="shared" si="0"/>
        <v>0</v>
      </c>
      <c r="F7" s="2058">
        <f t="shared" si="2"/>
        <v>0</v>
      </c>
      <c r="G7" s="2058">
        <f t="shared" si="3"/>
        <v>0</v>
      </c>
      <c r="H7" s="2058">
        <v>18500</v>
      </c>
      <c r="I7" s="2058">
        <f t="shared" si="1"/>
        <v>-18500</v>
      </c>
    </row>
    <row r="8" spans="1:9" ht="24" customHeight="1">
      <c r="A8" s="2054">
        <v>3</v>
      </c>
      <c r="B8" s="2055">
        <f>MASTER!B11</f>
        <v>0</v>
      </c>
      <c r="C8" s="2056">
        <f>MASTER!C11</f>
        <v>0</v>
      </c>
      <c r="D8" s="2057">
        <f>MASTER!F11</f>
        <v>0</v>
      </c>
      <c r="E8" s="2058">
        <f t="shared" si="0"/>
        <v>0</v>
      </c>
      <c r="F8" s="2058">
        <f t="shared" si="2"/>
        <v>0</v>
      </c>
      <c r="G8" s="2058">
        <f t="shared" si="3"/>
        <v>0</v>
      </c>
      <c r="H8" s="2058">
        <v>19000</v>
      </c>
      <c r="I8" s="2058">
        <f t="shared" si="1"/>
        <v>-19000</v>
      </c>
    </row>
    <row r="9" spans="1:9" ht="24" customHeight="1">
      <c r="A9" s="2054">
        <v>4</v>
      </c>
      <c r="B9" s="2055">
        <f>MASTER!B12</f>
        <v>0</v>
      </c>
      <c r="C9" s="2056">
        <f>MASTER!C12</f>
        <v>0</v>
      </c>
      <c r="D9" s="2057">
        <f>MASTER!F12</f>
        <v>0</v>
      </c>
      <c r="E9" s="2058">
        <f t="shared" si="0"/>
        <v>0</v>
      </c>
      <c r="F9" s="2058">
        <f t="shared" si="2"/>
        <v>0</v>
      </c>
      <c r="G9" s="2058">
        <f t="shared" si="3"/>
        <v>0</v>
      </c>
      <c r="H9" s="2058">
        <v>16000</v>
      </c>
      <c r="I9" s="2058">
        <f t="shared" si="1"/>
        <v>-16000</v>
      </c>
    </row>
    <row r="10" spans="1:9" ht="24" customHeight="1">
      <c r="A10" s="2054">
        <v>5</v>
      </c>
      <c r="B10" s="2055">
        <f>MASTER!B13</f>
        <v>0</v>
      </c>
      <c r="C10" s="2056">
        <f>MASTER!C13</f>
        <v>0</v>
      </c>
      <c r="D10" s="2057">
        <f>MASTER!F13</f>
        <v>0</v>
      </c>
      <c r="E10" s="2058">
        <f t="shared" si="0"/>
        <v>0</v>
      </c>
      <c r="F10" s="2058">
        <f t="shared" si="2"/>
        <v>0</v>
      </c>
      <c r="G10" s="2058">
        <f t="shared" si="3"/>
        <v>0</v>
      </c>
      <c r="H10" s="2058">
        <v>8500</v>
      </c>
      <c r="I10" s="2058">
        <f t="shared" si="1"/>
        <v>-8500</v>
      </c>
    </row>
    <row r="11" spans="1:9" ht="24" hidden="1" customHeight="1">
      <c r="A11" s="2054">
        <v>7</v>
      </c>
      <c r="B11" s="2055">
        <f>MASTER!B14</f>
        <v>0</v>
      </c>
      <c r="C11" s="2056">
        <f>MASTER!C14</f>
        <v>0</v>
      </c>
      <c r="D11" s="2057">
        <f>MASTER!F14</f>
        <v>0</v>
      </c>
      <c r="E11" s="2058">
        <f t="shared" si="0"/>
        <v>0</v>
      </c>
      <c r="F11" s="2058">
        <f t="shared" si="2"/>
        <v>0</v>
      </c>
      <c r="G11" s="2058">
        <f t="shared" si="3"/>
        <v>0</v>
      </c>
      <c r="H11" s="2058">
        <f t="shared" ref="H11" si="4">G11*30%</f>
        <v>0</v>
      </c>
      <c r="I11" s="2058">
        <f t="shared" si="1"/>
        <v>0</v>
      </c>
    </row>
    <row r="12" spans="1:9" ht="24" customHeight="1">
      <c r="A12" s="2054">
        <v>6</v>
      </c>
      <c r="B12" s="2055">
        <f>MASTER!B15</f>
        <v>0</v>
      </c>
      <c r="C12" s="2056">
        <f>MASTER!C15</f>
        <v>0</v>
      </c>
      <c r="D12" s="2057">
        <f>MASTER!F15</f>
        <v>0</v>
      </c>
      <c r="E12" s="2058">
        <f t="shared" si="0"/>
        <v>0</v>
      </c>
      <c r="F12" s="2058">
        <f t="shared" si="2"/>
        <v>0</v>
      </c>
      <c r="G12" s="2058">
        <f t="shared" si="3"/>
        <v>0</v>
      </c>
      <c r="H12" s="2058">
        <v>10</v>
      </c>
      <c r="I12" s="2058">
        <f t="shared" si="1"/>
        <v>-10</v>
      </c>
    </row>
    <row r="13" spans="1:9" ht="24" customHeight="1">
      <c r="A13" s="2054">
        <v>7</v>
      </c>
      <c r="B13" s="2055">
        <f>MASTER!B16</f>
        <v>0</v>
      </c>
      <c r="C13" s="2056">
        <f>MASTER!C16</f>
        <v>0</v>
      </c>
      <c r="D13" s="2057">
        <f>MASTER!F16</f>
        <v>0</v>
      </c>
      <c r="E13" s="2058">
        <f t="shared" si="0"/>
        <v>0</v>
      </c>
      <c r="F13" s="2058">
        <f t="shared" si="2"/>
        <v>0</v>
      </c>
      <c r="G13" s="2058">
        <f t="shared" si="3"/>
        <v>0</v>
      </c>
      <c r="H13" s="2058">
        <v>10</v>
      </c>
      <c r="I13" s="2058">
        <f t="shared" si="1"/>
        <v>-10</v>
      </c>
    </row>
    <row r="14" spans="1:9" ht="24" hidden="1" customHeight="1">
      <c r="A14" s="2054">
        <v>10</v>
      </c>
      <c r="B14" s="2055">
        <f>MASTER!B17</f>
        <v>0</v>
      </c>
      <c r="C14" s="2056">
        <f>MASTER!C17</f>
        <v>0</v>
      </c>
      <c r="D14" s="2057">
        <f>MASTER!F17</f>
        <v>0</v>
      </c>
      <c r="E14" s="2058">
        <f t="shared" si="0"/>
        <v>0</v>
      </c>
      <c r="F14" s="2058">
        <f t="shared" si="2"/>
        <v>0</v>
      </c>
      <c r="G14" s="2058">
        <f t="shared" si="3"/>
        <v>0</v>
      </c>
      <c r="H14" s="2058">
        <f t="shared" ref="H14:H40" si="5">G14*20%</f>
        <v>0</v>
      </c>
      <c r="I14" s="2058">
        <f t="shared" si="1"/>
        <v>0</v>
      </c>
    </row>
    <row r="15" spans="1:9" ht="24" hidden="1" customHeight="1">
      <c r="A15" s="2054">
        <v>11</v>
      </c>
      <c r="B15" s="2055">
        <f>MASTER!B18</f>
        <v>0</v>
      </c>
      <c r="C15" s="2056">
        <f>MASTER!C18</f>
        <v>0</v>
      </c>
      <c r="D15" s="2057">
        <f>MASTER!F18</f>
        <v>0</v>
      </c>
      <c r="E15" s="2058">
        <f t="shared" si="0"/>
        <v>0</v>
      </c>
      <c r="F15" s="2058">
        <f t="shared" si="2"/>
        <v>0</v>
      </c>
      <c r="G15" s="2058">
        <f t="shared" si="3"/>
        <v>0</v>
      </c>
      <c r="H15" s="2058">
        <f t="shared" si="5"/>
        <v>0</v>
      </c>
      <c r="I15" s="2058">
        <f t="shared" si="1"/>
        <v>0</v>
      </c>
    </row>
    <row r="16" spans="1:9" ht="24" hidden="1" customHeight="1">
      <c r="A16" s="2054">
        <v>12</v>
      </c>
      <c r="B16" s="2055">
        <f>MASTER!B19</f>
        <v>0</v>
      </c>
      <c r="C16" s="2056">
        <f>MASTER!C19</f>
        <v>0</v>
      </c>
      <c r="D16" s="2057">
        <f>MASTER!F19</f>
        <v>0</v>
      </c>
      <c r="E16" s="2058">
        <f t="shared" si="0"/>
        <v>0</v>
      </c>
      <c r="F16" s="2058">
        <f t="shared" si="2"/>
        <v>0</v>
      </c>
      <c r="G16" s="2058">
        <f t="shared" si="3"/>
        <v>0</v>
      </c>
      <c r="H16" s="2058">
        <f t="shared" si="5"/>
        <v>0</v>
      </c>
      <c r="I16" s="2058">
        <f t="shared" si="1"/>
        <v>0</v>
      </c>
    </row>
    <row r="17" spans="1:9" ht="24" hidden="1" customHeight="1">
      <c r="A17" s="2054">
        <v>13</v>
      </c>
      <c r="B17" s="2055">
        <f>MASTER!B20</f>
        <v>0</v>
      </c>
      <c r="C17" s="2056">
        <f>MASTER!C20</f>
        <v>0</v>
      </c>
      <c r="D17" s="2057">
        <f>MASTER!F20</f>
        <v>0</v>
      </c>
      <c r="E17" s="2058">
        <f t="shared" si="0"/>
        <v>0</v>
      </c>
      <c r="F17" s="2058">
        <f t="shared" si="2"/>
        <v>0</v>
      </c>
      <c r="G17" s="2058">
        <f t="shared" si="3"/>
        <v>0</v>
      </c>
      <c r="H17" s="2058">
        <f t="shared" si="5"/>
        <v>0</v>
      </c>
      <c r="I17" s="2058">
        <f t="shared" si="1"/>
        <v>0</v>
      </c>
    </row>
    <row r="18" spans="1:9" ht="24" hidden="1" customHeight="1">
      <c r="A18" s="2054">
        <v>14</v>
      </c>
      <c r="B18" s="2055">
        <f>MASTER!B21</f>
        <v>0</v>
      </c>
      <c r="C18" s="2056">
        <f>MASTER!C21</f>
        <v>0</v>
      </c>
      <c r="D18" s="2057">
        <f>MASTER!F21</f>
        <v>0</v>
      </c>
      <c r="E18" s="2058">
        <f t="shared" si="0"/>
        <v>0</v>
      </c>
      <c r="F18" s="2058">
        <f t="shared" si="2"/>
        <v>0</v>
      </c>
      <c r="G18" s="2058">
        <f t="shared" si="3"/>
        <v>0</v>
      </c>
      <c r="H18" s="2058">
        <f t="shared" si="5"/>
        <v>0</v>
      </c>
      <c r="I18" s="2058">
        <f t="shared" si="1"/>
        <v>0</v>
      </c>
    </row>
    <row r="19" spans="1:9" ht="24" hidden="1" customHeight="1">
      <c r="A19" s="2054">
        <v>15</v>
      </c>
      <c r="B19" s="2055">
        <f>MASTER!B22</f>
        <v>0</v>
      </c>
      <c r="C19" s="2056">
        <f>MASTER!C22</f>
        <v>0</v>
      </c>
      <c r="D19" s="2057">
        <f>MASTER!F22</f>
        <v>0</v>
      </c>
      <c r="E19" s="2058">
        <f t="shared" si="0"/>
        <v>0</v>
      </c>
      <c r="F19" s="2058">
        <f t="shared" si="2"/>
        <v>0</v>
      </c>
      <c r="G19" s="2058">
        <f t="shared" si="3"/>
        <v>0</v>
      </c>
      <c r="H19" s="2058">
        <f t="shared" si="5"/>
        <v>0</v>
      </c>
      <c r="I19" s="2058">
        <f t="shared" si="1"/>
        <v>0</v>
      </c>
    </row>
    <row r="20" spans="1:9" ht="24" hidden="1" customHeight="1">
      <c r="A20" s="2054">
        <v>16</v>
      </c>
      <c r="B20" s="2055">
        <f>MASTER!B23</f>
        <v>0</v>
      </c>
      <c r="C20" s="2056">
        <f>MASTER!C23</f>
        <v>0</v>
      </c>
      <c r="D20" s="2057">
        <f>MASTER!F23</f>
        <v>0</v>
      </c>
      <c r="E20" s="2058">
        <f t="shared" si="0"/>
        <v>0</v>
      </c>
      <c r="F20" s="2058">
        <f t="shared" si="2"/>
        <v>0</v>
      </c>
      <c r="G20" s="2058">
        <f t="shared" si="3"/>
        <v>0</v>
      </c>
      <c r="H20" s="2058">
        <f t="shared" si="5"/>
        <v>0</v>
      </c>
      <c r="I20" s="2058">
        <f t="shared" si="1"/>
        <v>0</v>
      </c>
    </row>
    <row r="21" spans="1:9" ht="24" hidden="1" customHeight="1">
      <c r="A21" s="2054">
        <v>17</v>
      </c>
      <c r="B21" s="2055">
        <f>MASTER!B24</f>
        <v>0</v>
      </c>
      <c r="C21" s="2056">
        <f>MASTER!C24</f>
        <v>0</v>
      </c>
      <c r="D21" s="2057">
        <f>MASTER!F24</f>
        <v>0</v>
      </c>
      <c r="E21" s="2058">
        <f t="shared" si="0"/>
        <v>0</v>
      </c>
      <c r="F21" s="2058">
        <f t="shared" si="2"/>
        <v>0</v>
      </c>
      <c r="G21" s="2058">
        <f t="shared" si="3"/>
        <v>0</v>
      </c>
      <c r="H21" s="2058">
        <f t="shared" si="5"/>
        <v>0</v>
      </c>
      <c r="I21" s="2058">
        <f t="shared" si="1"/>
        <v>0</v>
      </c>
    </row>
    <row r="22" spans="1:9" ht="24" hidden="1" customHeight="1">
      <c r="A22" s="2054">
        <v>18</v>
      </c>
      <c r="B22" s="2055">
        <f>MASTER!B25</f>
        <v>0</v>
      </c>
      <c r="C22" s="2056">
        <f>MASTER!C25</f>
        <v>0</v>
      </c>
      <c r="D22" s="2057">
        <f>MASTER!F25</f>
        <v>0</v>
      </c>
      <c r="E22" s="2058">
        <f t="shared" si="0"/>
        <v>0</v>
      </c>
      <c r="F22" s="2058">
        <f t="shared" si="2"/>
        <v>0</v>
      </c>
      <c r="G22" s="2058">
        <f t="shared" si="3"/>
        <v>0</v>
      </c>
      <c r="H22" s="2058">
        <f t="shared" si="5"/>
        <v>0</v>
      </c>
      <c r="I22" s="2058">
        <f t="shared" si="1"/>
        <v>0</v>
      </c>
    </row>
    <row r="23" spans="1:9" ht="24" hidden="1" customHeight="1">
      <c r="A23" s="2054">
        <v>19</v>
      </c>
      <c r="B23" s="2055">
        <f>MASTER!B26</f>
        <v>0</v>
      </c>
      <c r="C23" s="2056">
        <f>MASTER!C26</f>
        <v>0</v>
      </c>
      <c r="D23" s="2057">
        <f>MASTER!F26</f>
        <v>0</v>
      </c>
      <c r="E23" s="2058">
        <f t="shared" si="0"/>
        <v>0</v>
      </c>
      <c r="F23" s="2058">
        <f t="shared" si="2"/>
        <v>0</v>
      </c>
      <c r="G23" s="2058">
        <f t="shared" si="3"/>
        <v>0</v>
      </c>
      <c r="H23" s="2058">
        <f t="shared" si="5"/>
        <v>0</v>
      </c>
      <c r="I23" s="2058">
        <f t="shared" si="1"/>
        <v>0</v>
      </c>
    </row>
    <row r="24" spans="1:9" ht="24" hidden="1" customHeight="1">
      <c r="A24" s="2054">
        <v>20</v>
      </c>
      <c r="B24" s="2055">
        <f>MASTER!B27</f>
        <v>0</v>
      </c>
      <c r="C24" s="2056">
        <f>MASTER!C27</f>
        <v>0</v>
      </c>
      <c r="D24" s="2057">
        <f>MASTER!F27</f>
        <v>0</v>
      </c>
      <c r="E24" s="2058">
        <f t="shared" si="0"/>
        <v>0</v>
      </c>
      <c r="F24" s="2058">
        <f t="shared" si="2"/>
        <v>0</v>
      </c>
      <c r="G24" s="2058">
        <f t="shared" si="3"/>
        <v>0</v>
      </c>
      <c r="H24" s="2058">
        <f t="shared" si="5"/>
        <v>0</v>
      </c>
      <c r="I24" s="2058">
        <f t="shared" si="1"/>
        <v>0</v>
      </c>
    </row>
    <row r="25" spans="1:9" ht="24" hidden="1" customHeight="1">
      <c r="A25" s="2054">
        <v>21</v>
      </c>
      <c r="B25" s="2055">
        <f>MASTER!B28</f>
        <v>0</v>
      </c>
      <c r="C25" s="2056">
        <f>MASTER!C28</f>
        <v>0</v>
      </c>
      <c r="D25" s="2057">
        <f>MASTER!F28</f>
        <v>0</v>
      </c>
      <c r="E25" s="2058">
        <f t="shared" si="0"/>
        <v>0</v>
      </c>
      <c r="F25" s="2058">
        <f t="shared" si="2"/>
        <v>0</v>
      </c>
      <c r="G25" s="2058">
        <f t="shared" si="3"/>
        <v>0</v>
      </c>
      <c r="H25" s="2058">
        <f t="shared" si="5"/>
        <v>0</v>
      </c>
      <c r="I25" s="2058">
        <f t="shared" si="1"/>
        <v>0</v>
      </c>
    </row>
    <row r="26" spans="1:9" ht="24" hidden="1" customHeight="1">
      <c r="A26" s="2054">
        <v>22</v>
      </c>
      <c r="B26" s="2055">
        <f>MASTER!B29</f>
        <v>0</v>
      </c>
      <c r="C26" s="2056">
        <f>MASTER!C29</f>
        <v>0</v>
      </c>
      <c r="D26" s="2057">
        <f>MASTER!F29</f>
        <v>0</v>
      </c>
      <c r="E26" s="2058">
        <f t="shared" si="0"/>
        <v>0</v>
      </c>
      <c r="F26" s="2058">
        <f t="shared" si="2"/>
        <v>0</v>
      </c>
      <c r="G26" s="2058">
        <f t="shared" si="3"/>
        <v>0</v>
      </c>
      <c r="H26" s="2058">
        <f t="shared" si="5"/>
        <v>0</v>
      </c>
      <c r="I26" s="2058">
        <f t="shared" si="1"/>
        <v>0</v>
      </c>
    </row>
    <row r="27" spans="1:9" ht="24" hidden="1" customHeight="1">
      <c r="A27" s="2054">
        <v>23</v>
      </c>
      <c r="B27" s="2055">
        <f>MASTER!B30</f>
        <v>0</v>
      </c>
      <c r="C27" s="2056">
        <f>MASTER!C30</f>
        <v>0</v>
      </c>
      <c r="D27" s="2057">
        <f>MASTER!F30</f>
        <v>0</v>
      </c>
      <c r="E27" s="2058">
        <f t="shared" si="0"/>
        <v>0</v>
      </c>
      <c r="F27" s="2058">
        <f t="shared" si="2"/>
        <v>0</v>
      </c>
      <c r="G27" s="2058">
        <f t="shared" si="3"/>
        <v>0</v>
      </c>
      <c r="H27" s="2058">
        <f t="shared" si="5"/>
        <v>0</v>
      </c>
      <c r="I27" s="2058">
        <f t="shared" si="1"/>
        <v>0</v>
      </c>
    </row>
    <row r="28" spans="1:9" ht="24" hidden="1" customHeight="1">
      <c r="A28" s="2054">
        <v>24</v>
      </c>
      <c r="B28" s="2055">
        <f>MASTER!B31</f>
        <v>0</v>
      </c>
      <c r="C28" s="2056">
        <f>MASTER!C31</f>
        <v>0</v>
      </c>
      <c r="D28" s="2057">
        <f>MASTER!F31</f>
        <v>0</v>
      </c>
      <c r="E28" s="2058">
        <f t="shared" si="0"/>
        <v>0</v>
      </c>
      <c r="F28" s="2058">
        <f t="shared" si="2"/>
        <v>0</v>
      </c>
      <c r="G28" s="2058">
        <f t="shared" si="3"/>
        <v>0</v>
      </c>
      <c r="H28" s="2058">
        <f t="shared" si="5"/>
        <v>0</v>
      </c>
      <c r="I28" s="2058">
        <f t="shared" si="1"/>
        <v>0</v>
      </c>
    </row>
    <row r="29" spans="1:9" ht="24" hidden="1" customHeight="1">
      <c r="A29" s="2054">
        <v>25</v>
      </c>
      <c r="B29" s="2055">
        <f>MASTER!B32</f>
        <v>0</v>
      </c>
      <c r="C29" s="2056">
        <f>MASTER!C32</f>
        <v>0</v>
      </c>
      <c r="D29" s="2057">
        <f>MASTER!F32</f>
        <v>0</v>
      </c>
      <c r="E29" s="2058">
        <f t="shared" si="0"/>
        <v>0</v>
      </c>
      <c r="F29" s="2058">
        <f t="shared" si="2"/>
        <v>0</v>
      </c>
      <c r="G29" s="2058">
        <f t="shared" si="3"/>
        <v>0</v>
      </c>
      <c r="H29" s="2058">
        <f t="shared" si="5"/>
        <v>0</v>
      </c>
      <c r="I29" s="2058">
        <f t="shared" si="1"/>
        <v>0</v>
      </c>
    </row>
    <row r="30" spans="1:9" ht="24" hidden="1" customHeight="1">
      <c r="A30" s="2054">
        <v>26</v>
      </c>
      <c r="B30" s="2055">
        <f>MASTER!B33</f>
        <v>0</v>
      </c>
      <c r="C30" s="2056">
        <f>MASTER!C33</f>
        <v>0</v>
      </c>
      <c r="D30" s="2057">
        <f>MASTER!F33</f>
        <v>0</v>
      </c>
      <c r="E30" s="2058">
        <f t="shared" si="0"/>
        <v>0</v>
      </c>
      <c r="F30" s="2058">
        <f t="shared" si="2"/>
        <v>0</v>
      </c>
      <c r="G30" s="2058">
        <f t="shared" si="3"/>
        <v>0</v>
      </c>
      <c r="H30" s="2058">
        <f t="shared" si="5"/>
        <v>0</v>
      </c>
      <c r="I30" s="2058">
        <f t="shared" si="1"/>
        <v>0</v>
      </c>
    </row>
    <row r="31" spans="1:9" ht="24" hidden="1" customHeight="1">
      <c r="A31" s="2054">
        <v>27</v>
      </c>
      <c r="B31" s="2055">
        <f>MASTER!B34</f>
        <v>0</v>
      </c>
      <c r="C31" s="2056">
        <f>MASTER!C34</f>
        <v>0</v>
      </c>
      <c r="D31" s="2057">
        <f>MASTER!F34</f>
        <v>0</v>
      </c>
      <c r="E31" s="2058">
        <f t="shared" si="0"/>
        <v>0</v>
      </c>
      <c r="F31" s="2058">
        <f t="shared" si="2"/>
        <v>0</v>
      </c>
      <c r="G31" s="2058">
        <f t="shared" si="3"/>
        <v>0</v>
      </c>
      <c r="H31" s="2058">
        <f t="shared" si="5"/>
        <v>0</v>
      </c>
      <c r="I31" s="2058">
        <f t="shared" si="1"/>
        <v>0</v>
      </c>
    </row>
    <row r="32" spans="1:9" ht="24" hidden="1" customHeight="1">
      <c r="A32" s="2054">
        <v>28</v>
      </c>
      <c r="B32" s="2055">
        <f>MASTER!B35</f>
        <v>0</v>
      </c>
      <c r="C32" s="2056">
        <f>MASTER!C35</f>
        <v>0</v>
      </c>
      <c r="D32" s="2057">
        <f>MASTER!F35</f>
        <v>0</v>
      </c>
      <c r="E32" s="2058">
        <f t="shared" si="0"/>
        <v>0</v>
      </c>
      <c r="F32" s="2058">
        <f t="shared" si="2"/>
        <v>0</v>
      </c>
      <c r="G32" s="2058">
        <f t="shared" si="3"/>
        <v>0</v>
      </c>
      <c r="H32" s="2058">
        <f t="shared" si="5"/>
        <v>0</v>
      </c>
      <c r="I32" s="2058">
        <f t="shared" si="1"/>
        <v>0</v>
      </c>
    </row>
    <row r="33" spans="1:9" ht="24" hidden="1" customHeight="1">
      <c r="A33" s="2054">
        <v>29</v>
      </c>
      <c r="B33" s="2055">
        <f>MASTER!B36</f>
        <v>0</v>
      </c>
      <c r="C33" s="2056">
        <f>MASTER!C36</f>
        <v>0</v>
      </c>
      <c r="D33" s="2057">
        <f>MASTER!F36</f>
        <v>0</v>
      </c>
      <c r="E33" s="2058">
        <f t="shared" si="0"/>
        <v>0</v>
      </c>
      <c r="F33" s="2058">
        <f t="shared" si="2"/>
        <v>0</v>
      </c>
      <c r="G33" s="2058">
        <f t="shared" si="3"/>
        <v>0</v>
      </c>
      <c r="H33" s="2058">
        <f t="shared" si="5"/>
        <v>0</v>
      </c>
      <c r="I33" s="2058">
        <f t="shared" si="1"/>
        <v>0</v>
      </c>
    </row>
    <row r="34" spans="1:9" ht="24" hidden="1" customHeight="1">
      <c r="A34" s="2054">
        <v>30</v>
      </c>
      <c r="B34" s="2055">
        <f>MASTER!B37</f>
        <v>0</v>
      </c>
      <c r="C34" s="2056">
        <f>MASTER!C37</f>
        <v>0</v>
      </c>
      <c r="D34" s="2057">
        <f>MASTER!F37</f>
        <v>0</v>
      </c>
      <c r="E34" s="2058">
        <f t="shared" si="0"/>
        <v>0</v>
      </c>
      <c r="F34" s="2058">
        <f t="shared" si="2"/>
        <v>0</v>
      </c>
      <c r="G34" s="2058">
        <f t="shared" si="3"/>
        <v>0</v>
      </c>
      <c r="H34" s="2058">
        <f t="shared" si="5"/>
        <v>0</v>
      </c>
      <c r="I34" s="2058">
        <f t="shared" si="1"/>
        <v>0</v>
      </c>
    </row>
    <row r="35" spans="1:9" ht="24" hidden="1" customHeight="1">
      <c r="A35" s="2054">
        <v>31</v>
      </c>
      <c r="B35" s="2055">
        <f>MASTER!B38</f>
        <v>0</v>
      </c>
      <c r="C35" s="2056">
        <f>MASTER!C38</f>
        <v>0</v>
      </c>
      <c r="D35" s="2057">
        <f>MASTER!F38</f>
        <v>0</v>
      </c>
      <c r="E35" s="2058">
        <f t="shared" si="0"/>
        <v>0</v>
      </c>
      <c r="F35" s="2058">
        <f t="shared" si="2"/>
        <v>0</v>
      </c>
      <c r="G35" s="2058">
        <f t="shared" si="3"/>
        <v>0</v>
      </c>
      <c r="H35" s="2058">
        <f t="shared" si="5"/>
        <v>0</v>
      </c>
      <c r="I35" s="2058">
        <f t="shared" si="1"/>
        <v>0</v>
      </c>
    </row>
    <row r="36" spans="1:9" ht="24" hidden="1" customHeight="1">
      <c r="A36" s="2054">
        <v>32</v>
      </c>
      <c r="B36" s="2055">
        <f>MASTER!B39</f>
        <v>0</v>
      </c>
      <c r="C36" s="2056">
        <f>MASTER!C39</f>
        <v>0</v>
      </c>
      <c r="D36" s="2057">
        <f>MASTER!F39</f>
        <v>0</v>
      </c>
      <c r="E36" s="2058">
        <f t="shared" si="0"/>
        <v>0</v>
      </c>
      <c r="F36" s="2058">
        <f t="shared" si="2"/>
        <v>0</v>
      </c>
      <c r="G36" s="2058">
        <f t="shared" si="3"/>
        <v>0</v>
      </c>
      <c r="H36" s="2058">
        <f t="shared" si="5"/>
        <v>0</v>
      </c>
      <c r="I36" s="2058">
        <f t="shared" si="1"/>
        <v>0</v>
      </c>
    </row>
    <row r="37" spans="1:9" ht="24" hidden="1" customHeight="1">
      <c r="A37" s="2054">
        <v>33</v>
      </c>
      <c r="B37" s="2055">
        <f>MASTER!B40</f>
        <v>0</v>
      </c>
      <c r="C37" s="2056">
        <f>MASTER!C40</f>
        <v>0</v>
      </c>
      <c r="D37" s="2057">
        <f>MASTER!F40</f>
        <v>0</v>
      </c>
      <c r="E37" s="2058">
        <f t="shared" si="0"/>
        <v>0</v>
      </c>
      <c r="F37" s="2058">
        <f t="shared" si="2"/>
        <v>0</v>
      </c>
      <c r="G37" s="2058">
        <f t="shared" si="3"/>
        <v>0</v>
      </c>
      <c r="H37" s="2058">
        <f t="shared" si="5"/>
        <v>0</v>
      </c>
      <c r="I37" s="2058">
        <f t="shared" si="1"/>
        <v>0</v>
      </c>
    </row>
    <row r="38" spans="1:9" ht="24" hidden="1" customHeight="1">
      <c r="A38" s="2054">
        <v>34</v>
      </c>
      <c r="B38" s="2055">
        <f>MASTER!B41</f>
        <v>0</v>
      </c>
      <c r="C38" s="2056">
        <f>MASTER!C41</f>
        <v>0</v>
      </c>
      <c r="D38" s="2057">
        <f>MASTER!F41</f>
        <v>0</v>
      </c>
      <c r="E38" s="2058">
        <f t="shared" si="0"/>
        <v>0</v>
      </c>
      <c r="F38" s="2058">
        <f t="shared" si="2"/>
        <v>0</v>
      </c>
      <c r="G38" s="2058">
        <f t="shared" si="3"/>
        <v>0</v>
      </c>
      <c r="H38" s="2058">
        <f t="shared" si="5"/>
        <v>0</v>
      </c>
      <c r="I38" s="2058">
        <f t="shared" si="1"/>
        <v>0</v>
      </c>
    </row>
    <row r="39" spans="1:9" ht="24" hidden="1" customHeight="1">
      <c r="A39" s="2054">
        <v>35</v>
      </c>
      <c r="B39" s="2055">
        <f>MASTER!B42</f>
        <v>0</v>
      </c>
      <c r="C39" s="2056">
        <f>MASTER!C42</f>
        <v>0</v>
      </c>
      <c r="D39" s="2057">
        <f>MASTER!F42</f>
        <v>0</v>
      </c>
      <c r="E39" s="2058">
        <f t="shared" si="0"/>
        <v>0</v>
      </c>
      <c r="F39" s="2058">
        <f t="shared" si="2"/>
        <v>0</v>
      </c>
      <c r="G39" s="2058">
        <f t="shared" si="3"/>
        <v>0</v>
      </c>
      <c r="H39" s="2058">
        <f t="shared" si="5"/>
        <v>0</v>
      </c>
      <c r="I39" s="2058">
        <f t="shared" si="1"/>
        <v>0</v>
      </c>
    </row>
    <row r="40" spans="1:9" ht="24" hidden="1" customHeight="1">
      <c r="A40" s="2054">
        <v>36</v>
      </c>
      <c r="B40" s="2055" t="str">
        <f>MASTER!B43</f>
        <v>ड्रोप डाउन लिस्ट</v>
      </c>
      <c r="C40" s="2056">
        <f>MASTER!C43</f>
        <v>0</v>
      </c>
      <c r="D40" s="2057">
        <f>MASTER!F43</f>
        <v>0</v>
      </c>
      <c r="E40" s="2058">
        <f t="shared" si="0"/>
        <v>0</v>
      </c>
      <c r="F40" s="2058">
        <f t="shared" si="2"/>
        <v>0</v>
      </c>
      <c r="G40" s="2058">
        <f t="shared" si="3"/>
        <v>0</v>
      </c>
      <c r="H40" s="2058">
        <f t="shared" si="5"/>
        <v>0</v>
      </c>
      <c r="I40" s="2058">
        <f t="shared" si="1"/>
        <v>0</v>
      </c>
    </row>
    <row r="41" spans="1:9" ht="27" customHeight="1"/>
    <row r="42" spans="1:9" ht="27" customHeight="1"/>
    <row r="43" spans="1:9" ht="27" customHeight="1"/>
    <row r="44" spans="1:9" ht="27" customHeight="1"/>
    <row r="45" spans="1:9" ht="27" customHeight="1"/>
    <row r="46" spans="1:9" ht="27" customHeight="1"/>
    <row r="47" spans="1:9" ht="27" customHeight="1"/>
    <row r="48" spans="1:9" ht="27" customHeight="1"/>
    <row r="49" ht="27" customHeight="1"/>
    <row r="50" ht="27" customHeight="1"/>
  </sheetData>
  <sheetProtection formatCells="0" formatColumns="0" formatRows="0" insertColumns="0" insertRows="0" insertHyperlinks="0" deleteColumns="0" deleteRows="0" selectLockedCells="1"/>
  <mergeCells count="2">
    <mergeCell ref="A1:I1"/>
    <mergeCell ref="A2:I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90.xml><?xml version="1.0" encoding="utf-8"?>
<worksheet xmlns="http://schemas.openxmlformats.org/spreadsheetml/2006/main" xmlns:r="http://schemas.openxmlformats.org/officeDocument/2006/relationships">
  <sheetPr>
    <tabColor rgb="FF00B0F0"/>
  </sheetPr>
  <dimension ref="A1:H7"/>
  <sheetViews>
    <sheetView workbookViewId="0">
      <selection sqref="A1:F1"/>
    </sheetView>
  </sheetViews>
  <sheetFormatPr defaultRowHeight="12.75"/>
  <cols>
    <col min="1" max="1" width="11.5703125" customWidth="1"/>
    <col min="2" max="2" width="36.85546875" customWidth="1"/>
    <col min="3" max="4" width="22.140625" customWidth="1"/>
    <col min="5" max="5" width="19.140625" customWidth="1"/>
    <col min="6" max="6" width="20.42578125" customWidth="1"/>
    <col min="7" max="8" width="9.140625" hidden="1" customWidth="1"/>
  </cols>
  <sheetData>
    <row r="1" spans="1:6" ht="18.75">
      <c r="A1" s="4101" t="s">
        <v>2233</v>
      </c>
      <c r="B1" s="4101"/>
      <c r="C1" s="4101"/>
      <c r="D1" s="4101"/>
      <c r="E1" s="4101"/>
      <c r="F1" s="4101"/>
    </row>
    <row r="2" spans="1:6" ht="18.75">
      <c r="A2" s="2735" t="s">
        <v>2244</v>
      </c>
      <c r="B2" s="2735"/>
      <c r="C2" s="2735"/>
      <c r="D2" s="2735"/>
      <c r="E2" s="4101" t="s">
        <v>2245</v>
      </c>
      <c r="F2" s="4101"/>
    </row>
    <row r="3" spans="1:6" ht="62.25" customHeight="1">
      <c r="A3" s="609" t="s">
        <v>2139</v>
      </c>
      <c r="B3" s="609" t="s">
        <v>2239</v>
      </c>
      <c r="C3" s="610" t="s">
        <v>2240</v>
      </c>
      <c r="D3" s="610" t="s">
        <v>2246</v>
      </c>
      <c r="E3" s="610" t="s">
        <v>2243</v>
      </c>
      <c r="F3" s="610" t="s">
        <v>2242</v>
      </c>
    </row>
    <row r="4" spans="1:6" ht="63">
      <c r="A4" s="4102">
        <v>5</v>
      </c>
      <c r="B4" s="848" t="s">
        <v>2234</v>
      </c>
      <c r="C4" s="4102"/>
      <c r="D4" s="4102"/>
      <c r="E4" s="4102"/>
      <c r="F4" s="4102"/>
    </row>
    <row r="5" spans="1:6" ht="157.5">
      <c r="A5" s="4103"/>
      <c r="B5" s="849" t="s">
        <v>2236</v>
      </c>
      <c r="C5" s="4103"/>
      <c r="D5" s="4103"/>
      <c r="E5" s="4103"/>
      <c r="F5" s="4103"/>
    </row>
    <row r="6" spans="1:6" ht="157.5" customHeight="1">
      <c r="A6" s="4104"/>
      <c r="B6" s="849" t="s">
        <v>2235</v>
      </c>
      <c r="C6" s="4104"/>
      <c r="D6" s="4104"/>
      <c r="E6" s="4104"/>
      <c r="F6" s="4104"/>
    </row>
    <row r="7" spans="1:6" ht="18.75">
      <c r="A7" s="67" t="s">
        <v>2241</v>
      </c>
      <c r="C7" s="67"/>
      <c r="D7" s="67"/>
      <c r="E7" s="67"/>
      <c r="F7" s="67"/>
    </row>
  </sheetData>
  <sheetProtection password="A581" sheet="1" objects="1" scenarios="1" formatCells="0" formatColumns="0" formatRows="0" insertColumns="0" insertRows="0" insertHyperlinks="0" deleteColumns="0" deleteRows="0" selectLockedCells="1"/>
  <mergeCells count="8">
    <mergeCell ref="A1:F1"/>
    <mergeCell ref="E2:F2"/>
    <mergeCell ref="A2:D2"/>
    <mergeCell ref="C4:C6"/>
    <mergeCell ref="D4:D6"/>
    <mergeCell ref="E4:E6"/>
    <mergeCell ref="F4:F6"/>
    <mergeCell ref="A4:A6"/>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91.xml><?xml version="1.0" encoding="utf-8"?>
<worksheet xmlns="http://schemas.openxmlformats.org/spreadsheetml/2006/main" xmlns:r="http://schemas.openxmlformats.org/officeDocument/2006/relationships">
  <sheetPr codeName="Sheet4">
    <tabColor rgb="FF7030A0"/>
  </sheetPr>
  <dimension ref="A1:K44"/>
  <sheetViews>
    <sheetView workbookViewId="0">
      <selection activeCell="J30" sqref="J30"/>
    </sheetView>
  </sheetViews>
  <sheetFormatPr defaultColWidth="9.140625" defaultRowHeight="14.25"/>
  <cols>
    <col min="1" max="1" width="3.85546875" style="5" customWidth="1"/>
    <col min="2" max="2" width="8.85546875" style="5" customWidth="1"/>
    <col min="3" max="3" width="13.140625" style="5" customWidth="1"/>
    <col min="4" max="4" width="16.140625" style="5" customWidth="1"/>
    <col min="5" max="5" width="9.140625" style="5" customWidth="1"/>
    <col min="6" max="6" width="16.5703125" style="5" customWidth="1"/>
    <col min="7" max="7" width="9.28515625" style="5" customWidth="1"/>
    <col min="8" max="8" width="18.42578125" style="5" customWidth="1"/>
    <col min="9" max="16384" width="9.140625" style="5"/>
  </cols>
  <sheetData>
    <row r="1" spans="1:11" ht="18.75">
      <c r="A1" s="129" t="s">
        <v>1444</v>
      </c>
      <c r="B1" s="129"/>
      <c r="C1" s="129"/>
      <c r="D1" s="129" t="str">
        <f>MASTER!C1</f>
        <v>ftyk f'k{kk vf/kdkjh</v>
      </c>
      <c r="E1" s="129"/>
      <c r="F1" s="129"/>
      <c r="G1" s="129"/>
      <c r="H1" s="129"/>
      <c r="I1" s="20"/>
      <c r="J1" s="20"/>
      <c r="K1" s="20"/>
    </row>
    <row r="2" spans="1:11" ht="18.75">
      <c r="A2" s="3934" t="s">
        <v>472</v>
      </c>
      <c r="B2" s="3934"/>
      <c r="C2" s="3934"/>
      <c r="D2" s="3934"/>
      <c r="E2" s="3934"/>
      <c r="F2" s="3934"/>
      <c r="G2" s="3934"/>
      <c r="H2" s="3934"/>
      <c r="I2" s="15"/>
      <c r="J2" s="15"/>
      <c r="K2" s="15"/>
    </row>
    <row r="3" spans="1:11" ht="18.75">
      <c r="A3" s="129" t="s">
        <v>5</v>
      </c>
      <c r="B3" s="129" t="s">
        <v>27</v>
      </c>
      <c r="C3" s="2928"/>
      <c r="D3" s="2928"/>
      <c r="E3" s="20"/>
      <c r="F3" s="129" t="s">
        <v>25</v>
      </c>
      <c r="G3" s="4106"/>
      <c r="H3" s="4106"/>
      <c r="I3" s="129"/>
      <c r="J3" s="129"/>
      <c r="K3" s="154"/>
    </row>
    <row r="4" spans="1:11" ht="18.75">
      <c r="A4" s="129" t="s">
        <v>6</v>
      </c>
      <c r="B4" s="2928" t="s">
        <v>1153</v>
      </c>
      <c r="C4" s="2928"/>
      <c r="D4" s="286"/>
      <c r="E4" s="190" t="s">
        <v>1155</v>
      </c>
      <c r="F4" s="286"/>
      <c r="G4" s="129" t="s">
        <v>1154</v>
      </c>
      <c r="H4" s="129"/>
      <c r="I4" s="129"/>
      <c r="J4" s="129"/>
      <c r="K4" s="154"/>
    </row>
    <row r="5" spans="1:11" ht="20.25">
      <c r="A5" s="129" t="s">
        <v>8</v>
      </c>
      <c r="B5" s="2928" t="s">
        <v>473</v>
      </c>
      <c r="C5" s="2928"/>
      <c r="D5" s="283"/>
      <c r="E5" s="2763" t="s">
        <v>1162</v>
      </c>
      <c r="F5" s="2763"/>
      <c r="G5" s="4105"/>
      <c r="H5" s="4105"/>
      <c r="I5" s="129"/>
      <c r="J5" s="129"/>
      <c r="K5" s="154"/>
    </row>
    <row r="6" spans="1:11" ht="18.75">
      <c r="A6" s="129" t="s">
        <v>0</v>
      </c>
      <c r="B6" s="2928" t="s">
        <v>474</v>
      </c>
      <c r="C6" s="2928"/>
      <c r="D6" s="2929"/>
      <c r="E6" s="2929"/>
      <c r="F6" s="2929"/>
      <c r="G6" s="2929"/>
      <c r="H6" s="2929"/>
      <c r="I6" s="129"/>
      <c r="J6" s="129"/>
      <c r="K6" s="154"/>
    </row>
    <row r="7" spans="1:11" ht="18.75">
      <c r="A7" s="129" t="s">
        <v>16</v>
      </c>
      <c r="B7" s="2928" t="s">
        <v>475</v>
      </c>
      <c r="C7" s="2928"/>
      <c r="D7" s="2929"/>
      <c r="E7" s="2929"/>
      <c r="F7" s="2929"/>
      <c r="G7" s="2929"/>
      <c r="H7" s="2929"/>
      <c r="I7" s="129"/>
      <c r="J7" s="129"/>
      <c r="K7" s="154"/>
    </row>
    <row r="8" spans="1:11" ht="18.75">
      <c r="A8" s="129"/>
      <c r="B8" s="129"/>
      <c r="C8" s="129"/>
      <c r="D8" s="2928"/>
      <c r="E8" s="2928"/>
      <c r="F8" s="129"/>
      <c r="G8" s="129"/>
      <c r="H8" s="129"/>
      <c r="I8" s="129"/>
      <c r="J8" s="129"/>
      <c r="K8" s="154"/>
    </row>
    <row r="9" spans="1:11" ht="18.75">
      <c r="A9" s="129"/>
      <c r="B9" s="20" t="s">
        <v>35</v>
      </c>
      <c r="C9" s="129"/>
      <c r="D9" s="129"/>
      <c r="E9" s="129"/>
      <c r="F9" s="2763" t="s">
        <v>28</v>
      </c>
      <c r="G9" s="2763"/>
      <c r="I9" s="129"/>
      <c r="J9" s="129"/>
      <c r="K9" s="154"/>
    </row>
    <row r="10" spans="1:11" ht="18.75">
      <c r="A10" s="3934" t="s">
        <v>476</v>
      </c>
      <c r="B10" s="3934"/>
      <c r="C10" s="3934"/>
      <c r="D10" s="3934"/>
      <c r="E10" s="3934"/>
      <c r="F10" s="3934"/>
      <c r="G10" s="3934"/>
      <c r="H10" s="3934"/>
      <c r="I10" s="129"/>
      <c r="J10" s="129"/>
      <c r="K10" s="154"/>
    </row>
    <row r="11" spans="1:11" ht="18.75">
      <c r="A11" s="129" t="s">
        <v>5</v>
      </c>
      <c r="B11" s="2928" t="s">
        <v>477</v>
      </c>
      <c r="C11" s="2928"/>
      <c r="D11" s="129"/>
      <c r="E11" s="129"/>
      <c r="F11" s="129"/>
      <c r="G11" s="129"/>
      <c r="H11" s="129"/>
      <c r="I11" s="129"/>
      <c r="J11" s="129"/>
      <c r="K11" s="154"/>
    </row>
    <row r="12" spans="1:11" ht="18.75">
      <c r="A12" s="129" t="s">
        <v>6</v>
      </c>
      <c r="B12" s="2928" t="s">
        <v>1161</v>
      </c>
      <c r="C12" s="2928"/>
      <c r="D12" s="2928"/>
      <c r="E12" s="2928"/>
      <c r="F12" s="129"/>
      <c r="G12" s="129"/>
      <c r="H12" s="129"/>
      <c r="I12" s="129"/>
      <c r="J12" s="129"/>
      <c r="K12" s="154"/>
    </row>
    <row r="13" spans="1:11" ht="18.75">
      <c r="A13" s="129" t="s">
        <v>8</v>
      </c>
      <c r="B13" s="2928" t="s">
        <v>478</v>
      </c>
      <c r="C13" s="2928"/>
      <c r="D13" s="2928"/>
      <c r="E13" s="129"/>
      <c r="F13" s="20"/>
      <c r="G13" s="129"/>
      <c r="H13" s="129"/>
      <c r="I13" s="129"/>
      <c r="J13" s="129"/>
      <c r="K13" s="154"/>
    </row>
    <row r="14" spans="1:11" ht="18.75">
      <c r="A14" s="129"/>
      <c r="B14" s="129"/>
      <c r="C14" s="129"/>
      <c r="D14" s="129"/>
      <c r="E14" s="129"/>
      <c r="F14" s="129"/>
      <c r="G14" s="129"/>
      <c r="H14" s="129"/>
      <c r="I14" s="129"/>
      <c r="J14" s="129"/>
      <c r="K14" s="154"/>
    </row>
    <row r="15" spans="1:11" ht="18.75">
      <c r="A15" s="129"/>
      <c r="B15" s="129"/>
      <c r="C15" s="129"/>
      <c r="D15" s="129"/>
      <c r="E15" s="129"/>
      <c r="F15" s="2763" t="s">
        <v>479</v>
      </c>
      <c r="G15" s="2763"/>
      <c r="I15" s="129"/>
      <c r="J15" s="129"/>
      <c r="K15" s="154"/>
    </row>
    <row r="16" spans="1:11" ht="18.75">
      <c r="A16" s="3934" t="s">
        <v>1157</v>
      </c>
      <c r="B16" s="3934"/>
      <c r="C16" s="3934"/>
      <c r="D16" s="3934"/>
      <c r="E16" s="3934"/>
      <c r="F16" s="3934"/>
      <c r="G16" s="3934"/>
      <c r="H16" s="3934"/>
      <c r="I16" s="129"/>
      <c r="J16" s="129"/>
      <c r="K16" s="154"/>
    </row>
    <row r="17" spans="1:11" ht="18.75">
      <c r="A17" s="129"/>
      <c r="B17" s="287"/>
      <c r="C17" s="129" t="s">
        <v>1158</v>
      </c>
      <c r="D17" s="129"/>
      <c r="E17" s="129"/>
      <c r="F17" s="129"/>
      <c r="G17" s="129"/>
      <c r="H17" s="129"/>
      <c r="I17" s="129"/>
      <c r="J17" s="129"/>
      <c r="K17" s="154"/>
    </row>
    <row r="18" spans="1:11" ht="18.75">
      <c r="A18" s="129"/>
      <c r="B18" s="129"/>
      <c r="C18" s="129"/>
      <c r="D18" s="129"/>
      <c r="E18" s="129"/>
      <c r="F18" s="129"/>
      <c r="G18" s="129"/>
      <c r="H18" s="129"/>
      <c r="I18" s="129"/>
      <c r="J18" s="129">
        <v>3</v>
      </c>
      <c r="K18" s="154"/>
    </row>
    <row r="19" spans="1:11" ht="18.75">
      <c r="A19" s="129"/>
      <c r="B19" s="129"/>
      <c r="C19" s="129"/>
      <c r="D19" s="129"/>
      <c r="E19" s="129"/>
      <c r="F19" s="2763" t="s">
        <v>480</v>
      </c>
      <c r="G19" s="2763"/>
      <c r="I19" s="129"/>
      <c r="J19" s="129"/>
      <c r="K19" s="154"/>
    </row>
    <row r="20" spans="1:11" ht="18.75">
      <c r="A20" s="129"/>
      <c r="B20" s="129"/>
      <c r="C20" s="129"/>
      <c r="D20" s="129"/>
      <c r="E20" s="129"/>
      <c r="F20" s="281"/>
      <c r="G20" s="281"/>
      <c r="I20" s="129"/>
      <c r="J20" s="129"/>
      <c r="K20" s="154"/>
    </row>
    <row r="21" spans="1:11" ht="18.75">
      <c r="A21" s="129"/>
      <c r="B21" s="129"/>
      <c r="C21" s="129"/>
      <c r="D21" s="129"/>
      <c r="E21" s="129"/>
      <c r="F21" s="354"/>
      <c r="G21" s="354"/>
      <c r="I21" s="129"/>
      <c r="J21" s="129"/>
      <c r="K21" s="154"/>
    </row>
    <row r="22" spans="1:11" ht="18.75">
      <c r="A22" s="129"/>
      <c r="B22" s="129"/>
      <c r="C22" s="129"/>
      <c r="D22" s="129"/>
      <c r="E22" s="129"/>
      <c r="F22" s="281"/>
      <c r="G22" s="281"/>
      <c r="I22" s="129"/>
      <c r="J22" s="129"/>
      <c r="K22" s="154"/>
    </row>
    <row r="23" spans="1:11" ht="18.75">
      <c r="A23" s="129"/>
      <c r="B23" s="129"/>
      <c r="C23" s="129"/>
      <c r="D23" s="129"/>
      <c r="E23" s="129"/>
      <c r="F23" s="354"/>
      <c r="G23" s="354"/>
      <c r="I23" s="129"/>
      <c r="J23" s="129"/>
      <c r="K23" s="154"/>
    </row>
    <row r="24" spans="1:11" ht="18.75">
      <c r="A24" s="129"/>
      <c r="B24" s="129"/>
      <c r="C24" s="129"/>
      <c r="D24" s="129"/>
      <c r="E24" s="129"/>
      <c r="F24" s="281"/>
      <c r="G24" s="281"/>
      <c r="I24" s="129"/>
      <c r="J24" s="129"/>
      <c r="K24" s="154"/>
    </row>
    <row r="25" spans="1:11" ht="18.75">
      <c r="A25" s="129" t="str">
        <f t="shared" ref="A25:A31" si="0">A1</f>
        <v>dk;kZy; dk uke %&amp;</v>
      </c>
      <c r="B25" s="129"/>
      <c r="C25" s="129"/>
      <c r="D25" s="129" t="str">
        <f>D1</f>
        <v>ftyk f'k{kk vf/kdkjh</v>
      </c>
      <c r="E25" s="129"/>
      <c r="F25" s="129"/>
      <c r="G25" s="129"/>
      <c r="H25" s="129"/>
      <c r="I25" s="129"/>
      <c r="J25" s="129"/>
      <c r="K25" s="154"/>
    </row>
    <row r="26" spans="1:11" ht="18.75">
      <c r="A26" s="3934" t="str">
        <f t="shared" si="0"/>
        <v>vodk'k izkFkZuk i=</v>
      </c>
      <c r="B26" s="3934"/>
      <c r="C26" s="3934"/>
      <c r="D26" s="3934"/>
      <c r="E26" s="3934"/>
      <c r="F26" s="3934"/>
      <c r="G26" s="3934"/>
      <c r="H26" s="3934"/>
      <c r="I26" s="129"/>
      <c r="J26" s="129"/>
      <c r="K26" s="154"/>
    </row>
    <row r="27" spans="1:11" ht="18.75">
      <c r="A27" s="129" t="str">
        <f t="shared" si="0"/>
        <v>1-</v>
      </c>
      <c r="B27" s="129" t="str">
        <f>B3</f>
        <v>uke %&amp;</v>
      </c>
      <c r="C27" s="2928"/>
      <c r="D27" s="2928"/>
      <c r="E27" s="129"/>
      <c r="F27" s="129" t="str">
        <f>F3</f>
        <v>in %&amp;</v>
      </c>
      <c r="G27" s="4105"/>
      <c r="H27" s="4105"/>
      <c r="I27" s="129"/>
      <c r="J27" s="129"/>
      <c r="K27" s="154"/>
    </row>
    <row r="28" spans="1:11" ht="18.75">
      <c r="A28" s="129" t="str">
        <f t="shared" si="0"/>
        <v>2-</v>
      </c>
      <c r="B28" s="129" t="str">
        <f>B4</f>
        <v xml:space="preserve">vodk'k ysus dh fnukad                </v>
      </c>
      <c r="C28" s="129"/>
      <c r="D28" s="292"/>
      <c r="E28" s="354" t="str">
        <f>E4</f>
        <v xml:space="preserve">ls </v>
      </c>
      <c r="F28" s="292"/>
      <c r="G28" s="129" t="str">
        <f>G4</f>
        <v xml:space="preserve">   rd </v>
      </c>
      <c r="H28" s="129"/>
      <c r="I28" s="129"/>
      <c r="J28" s="129"/>
      <c r="K28" s="154"/>
    </row>
    <row r="29" spans="1:11" ht="18.75">
      <c r="A29" s="129" t="str">
        <f t="shared" si="0"/>
        <v>3-</v>
      </c>
      <c r="B29" s="129" t="str">
        <f>B5</f>
        <v>fnukas dh dqy la[;k %&amp;</v>
      </c>
      <c r="C29" s="129"/>
      <c r="D29" s="291"/>
      <c r="E29" s="2763" t="str">
        <f>E5</f>
        <v>vodk'k dk izdkj %&amp;</v>
      </c>
      <c r="F29" s="2763"/>
      <c r="G29" s="4105"/>
      <c r="H29" s="4105"/>
      <c r="I29" s="129"/>
      <c r="J29" s="129"/>
      <c r="K29" s="154"/>
    </row>
    <row r="30" spans="1:11" ht="18.75">
      <c r="A30" s="129" t="str">
        <f t="shared" si="0"/>
        <v>4-</v>
      </c>
      <c r="B30" s="129" t="str">
        <f>B6</f>
        <v>vodk'k dk dkj.k %&amp;</v>
      </c>
      <c r="C30" s="129"/>
      <c r="D30" s="2928"/>
      <c r="E30" s="2928"/>
      <c r="F30" s="2928"/>
      <c r="G30" s="2928"/>
      <c r="H30" s="2928"/>
      <c r="I30" s="129"/>
      <c r="J30" s="129"/>
      <c r="K30" s="154"/>
    </row>
    <row r="31" spans="1:11" ht="18.75">
      <c r="A31" s="129" t="str">
        <f t="shared" si="0"/>
        <v>5-</v>
      </c>
      <c r="B31" s="129" t="str">
        <f>B7</f>
        <v>vodk'k dk irk %&amp;</v>
      </c>
      <c r="C31" s="129"/>
      <c r="D31" s="2928"/>
      <c r="E31" s="2928"/>
      <c r="F31" s="2928"/>
      <c r="G31" s="2928"/>
      <c r="H31" s="2928"/>
      <c r="I31" s="129"/>
      <c r="J31" s="129"/>
      <c r="K31" s="154"/>
    </row>
    <row r="32" spans="1:11" ht="18.75">
      <c r="A32" s="129"/>
      <c r="B32" s="129"/>
    </row>
    <row r="33" spans="1:8" ht="18.75">
      <c r="A33" s="129"/>
      <c r="B33" s="129" t="str">
        <f>B9</f>
        <v>fnukad %&amp;</v>
      </c>
      <c r="C33" s="289"/>
      <c r="F33" s="3319" t="str">
        <f>F9</f>
        <v>gLrk{kj dkfeZd</v>
      </c>
      <c r="G33" s="3319"/>
    </row>
    <row r="34" spans="1:8" ht="18.75">
      <c r="A34" s="3934" t="str">
        <f>A10</f>
        <v>dk;kZy; mi;ksx gsrq</v>
      </c>
      <c r="B34" s="3934"/>
      <c r="C34" s="3934"/>
      <c r="D34" s="3934"/>
      <c r="E34" s="3934"/>
      <c r="F34" s="3934"/>
      <c r="G34" s="3934"/>
      <c r="H34" s="3934"/>
    </row>
    <row r="35" spans="1:8" ht="18.75">
      <c r="A35" s="129" t="str">
        <f>A11</f>
        <v>1-</v>
      </c>
      <c r="B35" s="3324" t="str">
        <f>B11</f>
        <v>dqy tek vodk'k %&amp;</v>
      </c>
      <c r="C35" s="3324"/>
      <c r="D35" s="293"/>
    </row>
    <row r="36" spans="1:8" ht="18.75">
      <c r="A36" s="129" t="str">
        <f>A12</f>
        <v>2-</v>
      </c>
      <c r="B36" s="3324" t="str">
        <f>B12</f>
        <v>vHkh miHkksx fd;s x;s vodk'k dh la[;k %&amp;</v>
      </c>
      <c r="C36" s="3324"/>
      <c r="D36" s="3324"/>
      <c r="E36" s="3324"/>
      <c r="F36" s="294"/>
    </row>
    <row r="37" spans="1:8" ht="18.75">
      <c r="A37" s="129" t="str">
        <f>A13</f>
        <v>3-</v>
      </c>
      <c r="B37" s="3324" t="str">
        <f>B13</f>
        <v>vkt fnukad rd 'ks"k vodk'k dh la[;k %&amp;</v>
      </c>
      <c r="C37" s="3324"/>
      <c r="D37" s="3324"/>
      <c r="E37" s="293"/>
    </row>
    <row r="38" spans="1:8" ht="18.75">
      <c r="A38" s="129"/>
      <c r="B38" s="288"/>
    </row>
    <row r="39" spans="1:8" ht="18.75">
      <c r="A39" s="129"/>
      <c r="B39" s="288"/>
      <c r="F39" s="3319" t="str">
        <f>F15</f>
        <v>dk;kZy; izHkkjh ds gLrk{kj</v>
      </c>
      <c r="G39" s="3319"/>
    </row>
    <row r="40" spans="1:8" ht="18.75">
      <c r="A40" s="3934" t="str">
        <f>A16</f>
        <v>dk;kZy;k/;{k mi;ksx gsrq</v>
      </c>
      <c r="B40" s="3934"/>
      <c r="C40" s="3934"/>
      <c r="D40" s="3934"/>
      <c r="E40" s="3934"/>
      <c r="F40" s="3934"/>
      <c r="G40" s="3934"/>
      <c r="H40" s="3934"/>
    </row>
    <row r="41" spans="1:8" ht="18.75">
      <c r="A41" s="129"/>
      <c r="B41" s="290"/>
      <c r="C41" s="288" t="str">
        <f>C17</f>
        <v>fnu dk vkdfLed@ifjofrZr@mikftZr vodk'k Lohd`r@vLohd`r fd;k tkrk gSA</v>
      </c>
    </row>
    <row r="42" spans="1:8" ht="18.75">
      <c r="A42" s="129"/>
    </row>
    <row r="43" spans="1:8" ht="18.75">
      <c r="A43" s="129"/>
      <c r="F43" s="3319" t="str">
        <f>F19</f>
        <v>iz/kkukpk;Z ds gLrk{kj</v>
      </c>
      <c r="G43" s="3319"/>
    </row>
    <row r="44" spans="1:8" ht="18.75">
      <c r="A44" s="129"/>
    </row>
  </sheetData>
  <sheetProtection sheet="1" objects="1" scenarios="1" selectLockedCells="1" selectUnlockedCells="1"/>
  <mergeCells count="35">
    <mergeCell ref="C3:D3"/>
    <mergeCell ref="D8:E8"/>
    <mergeCell ref="B12:E12"/>
    <mergeCell ref="D7:H7"/>
    <mergeCell ref="A2:H2"/>
    <mergeCell ref="G3:H3"/>
    <mergeCell ref="B4:C4"/>
    <mergeCell ref="B5:C5"/>
    <mergeCell ref="B6:C6"/>
    <mergeCell ref="B7:C7"/>
    <mergeCell ref="A10:H10"/>
    <mergeCell ref="B11:C11"/>
    <mergeCell ref="G5:H5"/>
    <mergeCell ref="E5:F5"/>
    <mergeCell ref="F39:G39"/>
    <mergeCell ref="F43:G43"/>
    <mergeCell ref="D6:H6"/>
    <mergeCell ref="D30:H30"/>
    <mergeCell ref="D31:H31"/>
    <mergeCell ref="A26:H26"/>
    <mergeCell ref="A34:H34"/>
    <mergeCell ref="A40:H40"/>
    <mergeCell ref="C27:D27"/>
    <mergeCell ref="G27:H27"/>
    <mergeCell ref="B35:C35"/>
    <mergeCell ref="B37:D37"/>
    <mergeCell ref="B13:D13"/>
    <mergeCell ref="F9:G9"/>
    <mergeCell ref="F15:G15"/>
    <mergeCell ref="B36:E36"/>
    <mergeCell ref="E29:F29"/>
    <mergeCell ref="G29:H29"/>
    <mergeCell ref="F33:G33"/>
    <mergeCell ref="F19:G19"/>
    <mergeCell ref="A16:H16"/>
  </mergeCells>
  <phoneticPr fontId="5" type="noConversion"/>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92.xml><?xml version="1.0" encoding="utf-8"?>
<worksheet xmlns="http://schemas.openxmlformats.org/spreadsheetml/2006/main" xmlns:r="http://schemas.openxmlformats.org/officeDocument/2006/relationships">
  <sheetPr codeName="Sheet13">
    <tabColor rgb="FF7030A0"/>
  </sheetPr>
  <dimension ref="A1:J83"/>
  <sheetViews>
    <sheetView workbookViewId="0">
      <selection activeCell="P24" sqref="P24"/>
    </sheetView>
  </sheetViews>
  <sheetFormatPr defaultColWidth="9.140625" defaultRowHeight="12.75"/>
  <cols>
    <col min="1" max="1" width="4.140625" style="21" customWidth="1"/>
    <col min="2" max="2" width="10.140625" style="21" customWidth="1"/>
    <col min="3" max="3" width="10.42578125" style="21" customWidth="1"/>
    <col min="4" max="6" width="9.140625" style="21"/>
    <col min="7" max="7" width="10.28515625" style="21" customWidth="1"/>
    <col min="8" max="10" width="9.140625" style="21"/>
    <col min="11" max="11" width="8.28515625" style="21" customWidth="1"/>
    <col min="12" max="12" width="12.42578125" style="21" customWidth="1"/>
    <col min="13" max="16384" width="9.140625" style="21"/>
  </cols>
  <sheetData>
    <row r="1" spans="1:10" s="139" customFormat="1" ht="18.75">
      <c r="A1" s="4107" t="s">
        <v>453</v>
      </c>
      <c r="B1" s="4107"/>
      <c r="C1" s="4107"/>
      <c r="D1" s="4107"/>
      <c r="E1" s="4107"/>
      <c r="F1" s="4107"/>
      <c r="G1" s="4107"/>
      <c r="H1" s="4107"/>
      <c r="I1" s="4107"/>
      <c r="J1" s="4107"/>
    </row>
    <row r="2" spans="1:10" s="139" customFormat="1" ht="15">
      <c r="A2" s="161">
        <v>1</v>
      </c>
      <c r="B2" s="161" t="s">
        <v>454</v>
      </c>
      <c r="C2" s="161" t="s">
        <v>455</v>
      </c>
      <c r="D2" s="161"/>
      <c r="E2" s="161"/>
      <c r="F2" s="161"/>
      <c r="G2" s="161" t="s">
        <v>456</v>
      </c>
      <c r="H2" s="161" t="s">
        <v>457</v>
      </c>
      <c r="I2" s="161"/>
      <c r="J2" s="161"/>
    </row>
    <row r="3" spans="1:10" s="137" customFormat="1" ht="15">
      <c r="A3" s="161">
        <v>2</v>
      </c>
      <c r="B3" s="161" t="s">
        <v>458</v>
      </c>
      <c r="C3" s="161"/>
      <c r="D3" s="161"/>
      <c r="E3" s="161"/>
      <c r="F3" s="161"/>
      <c r="G3" s="161"/>
      <c r="H3" s="161"/>
      <c r="I3" s="161"/>
      <c r="J3" s="161"/>
    </row>
    <row r="4" spans="1:10" ht="15">
      <c r="A4" s="161">
        <v>3</v>
      </c>
      <c r="B4" s="161" t="s">
        <v>459</v>
      </c>
      <c r="C4" s="161"/>
      <c r="D4" s="161"/>
      <c r="E4" s="161" t="s">
        <v>460</v>
      </c>
      <c r="F4" s="161" t="s">
        <v>461</v>
      </c>
      <c r="G4" s="161"/>
      <c r="H4" s="161"/>
      <c r="I4" s="161"/>
      <c r="J4" s="161"/>
    </row>
    <row r="5" spans="1:10" ht="15">
      <c r="A5" s="161">
        <v>4</v>
      </c>
      <c r="B5" s="161" t="s">
        <v>462</v>
      </c>
      <c r="C5" s="161"/>
      <c r="D5" s="161"/>
      <c r="E5" s="161"/>
      <c r="F5" s="161"/>
      <c r="G5" s="161"/>
      <c r="H5" s="161"/>
      <c r="I5" s="161"/>
      <c r="J5" s="161"/>
    </row>
    <row r="6" spans="1:10" ht="15">
      <c r="A6" s="161">
        <v>5</v>
      </c>
      <c r="B6" s="161" t="s">
        <v>463</v>
      </c>
      <c r="C6" s="161"/>
      <c r="D6" s="161"/>
      <c r="E6" s="161"/>
      <c r="F6" s="161"/>
      <c r="G6" s="161"/>
      <c r="H6" s="161"/>
      <c r="I6" s="161"/>
      <c r="J6" s="161"/>
    </row>
    <row r="7" spans="1:10" ht="15">
      <c r="A7" s="161"/>
      <c r="B7" s="161"/>
      <c r="C7" s="161"/>
      <c r="D7" s="161"/>
      <c r="E7" s="161"/>
      <c r="F7" s="161"/>
      <c r="G7" s="161"/>
      <c r="H7" s="161"/>
      <c r="I7" s="161"/>
      <c r="J7" s="161"/>
    </row>
    <row r="8" spans="1:10" ht="15">
      <c r="A8" s="161"/>
      <c r="B8" s="161" t="s">
        <v>464</v>
      </c>
      <c r="C8" s="161"/>
      <c r="D8" s="161"/>
      <c r="E8" s="161"/>
      <c r="F8" s="4108" t="s">
        <v>34</v>
      </c>
      <c r="G8" s="4108"/>
      <c r="H8" s="4108"/>
      <c r="I8" s="4108"/>
      <c r="J8" s="4108"/>
    </row>
    <row r="9" spans="1:10" ht="15">
      <c r="A9" s="161"/>
      <c r="B9" s="161"/>
      <c r="C9" s="161"/>
      <c r="D9" s="161"/>
      <c r="E9" s="161"/>
      <c r="F9" s="161"/>
      <c r="G9" s="161"/>
      <c r="H9" s="161"/>
      <c r="I9" s="161"/>
      <c r="J9" s="161"/>
    </row>
    <row r="10" spans="1:10" ht="18.75">
      <c r="A10" s="4107" t="s">
        <v>465</v>
      </c>
      <c r="B10" s="4107"/>
      <c r="C10" s="4107"/>
      <c r="D10" s="4107"/>
      <c r="E10" s="4107"/>
      <c r="F10" s="4107"/>
      <c r="G10" s="4107"/>
      <c r="H10" s="4107"/>
      <c r="I10" s="4107"/>
      <c r="J10" s="4107"/>
    </row>
    <row r="11" spans="1:10" ht="15">
      <c r="A11" s="161">
        <v>1</v>
      </c>
      <c r="B11" s="161" t="s">
        <v>466</v>
      </c>
      <c r="C11" s="161"/>
      <c r="D11" s="161"/>
      <c r="E11" s="161"/>
      <c r="F11" s="161"/>
      <c r="G11" s="161"/>
      <c r="H11" s="161"/>
      <c r="I11" s="161"/>
      <c r="J11" s="161"/>
    </row>
    <row r="12" spans="1:10" ht="15">
      <c r="A12" s="161">
        <v>2</v>
      </c>
      <c r="B12" s="161" t="s">
        <v>467</v>
      </c>
      <c r="C12" s="161"/>
      <c r="D12" s="161"/>
      <c r="E12" s="161"/>
      <c r="F12" s="161"/>
      <c r="G12" s="161"/>
      <c r="H12" s="161"/>
      <c r="I12" s="161"/>
      <c r="J12" s="161"/>
    </row>
    <row r="13" spans="1:10" ht="15">
      <c r="A13" s="161">
        <v>3</v>
      </c>
      <c r="B13" s="161" t="s">
        <v>468</v>
      </c>
      <c r="C13" s="161"/>
      <c r="D13" s="161"/>
      <c r="E13" s="161"/>
      <c r="F13" s="161"/>
      <c r="G13" s="161"/>
      <c r="H13" s="161"/>
      <c r="I13" s="161"/>
      <c r="J13" s="161"/>
    </row>
    <row r="14" spans="1:10" ht="15">
      <c r="A14" s="161"/>
      <c r="B14" s="161"/>
      <c r="C14" s="161"/>
      <c r="D14" s="161"/>
      <c r="E14" s="161"/>
      <c r="F14" s="161"/>
      <c r="G14" s="161"/>
      <c r="H14" s="161"/>
      <c r="I14" s="161"/>
      <c r="J14" s="161"/>
    </row>
    <row r="15" spans="1:10" ht="15">
      <c r="A15" s="161"/>
      <c r="B15" s="161"/>
      <c r="C15" s="161"/>
      <c r="D15" s="161"/>
      <c r="E15" s="161"/>
      <c r="F15" s="4108" t="s">
        <v>469</v>
      </c>
      <c r="G15" s="4108"/>
      <c r="H15" s="4108"/>
      <c r="I15" s="4108"/>
      <c r="J15" s="4108"/>
    </row>
    <row r="16" spans="1:10" ht="15">
      <c r="A16" s="161"/>
      <c r="B16" s="161"/>
      <c r="C16" s="161"/>
      <c r="D16" s="161"/>
      <c r="E16" s="161"/>
      <c r="F16" s="161"/>
      <c r="G16" s="161"/>
      <c r="H16" s="161"/>
      <c r="I16" s="161"/>
      <c r="J16" s="161"/>
    </row>
    <row r="17" spans="1:10" ht="15">
      <c r="A17" s="161"/>
      <c r="B17" s="161" t="s">
        <v>470</v>
      </c>
      <c r="C17" s="161"/>
      <c r="D17" s="161"/>
      <c r="E17" s="161"/>
      <c r="F17" s="161"/>
      <c r="G17" s="161"/>
      <c r="H17" s="161"/>
      <c r="I17" s="161"/>
      <c r="J17" s="161"/>
    </row>
    <row r="18" spans="1:10" ht="15">
      <c r="A18" s="161"/>
      <c r="B18" s="161"/>
      <c r="C18" s="161"/>
      <c r="D18" s="161"/>
      <c r="E18" s="161"/>
      <c r="F18" s="161"/>
      <c r="G18" s="161"/>
      <c r="H18" s="161"/>
      <c r="I18" s="161"/>
      <c r="J18" s="161"/>
    </row>
    <row r="19" spans="1:10" ht="15">
      <c r="A19" s="161"/>
      <c r="B19" s="161"/>
      <c r="C19" s="161"/>
      <c r="D19" s="161"/>
      <c r="E19" s="161"/>
      <c r="F19" s="161"/>
      <c r="G19" s="161"/>
      <c r="H19" s="161"/>
      <c r="I19" s="161"/>
      <c r="J19" s="161"/>
    </row>
    <row r="20" spans="1:10" ht="15">
      <c r="A20" s="161"/>
      <c r="B20" s="161" t="s">
        <v>464</v>
      </c>
      <c r="C20" s="161"/>
      <c r="D20" s="161"/>
      <c r="E20" s="161"/>
      <c r="F20" s="4108" t="s">
        <v>471</v>
      </c>
      <c r="G20" s="4108"/>
      <c r="H20" s="4108"/>
      <c r="I20" s="4108"/>
      <c r="J20" s="4108"/>
    </row>
    <row r="21" spans="1:10" ht="15">
      <c r="A21" s="161"/>
      <c r="B21" s="161"/>
      <c r="C21" s="161"/>
      <c r="D21" s="161"/>
      <c r="E21" s="161"/>
      <c r="F21" s="13"/>
      <c r="G21" s="13"/>
      <c r="H21" s="13"/>
      <c r="I21" s="13"/>
      <c r="J21" s="13"/>
    </row>
    <row r="22" spans="1:10" s="139" customFormat="1" ht="15">
      <c r="A22" s="161"/>
      <c r="B22" s="161"/>
      <c r="C22" s="161"/>
      <c r="D22" s="161"/>
      <c r="E22" s="161"/>
      <c r="F22" s="282"/>
      <c r="G22" s="282"/>
      <c r="H22" s="282"/>
      <c r="I22" s="282"/>
      <c r="J22" s="282"/>
    </row>
    <row r="23" spans="1:10" s="139" customFormat="1" ht="15">
      <c r="A23" s="161"/>
      <c r="B23" s="161"/>
      <c r="C23" s="161"/>
      <c r="D23" s="161"/>
      <c r="E23" s="161"/>
      <c r="F23" s="356"/>
      <c r="G23" s="356"/>
      <c r="H23" s="356"/>
      <c r="I23" s="356"/>
      <c r="J23" s="356"/>
    </row>
    <row r="24" spans="1:10" s="139" customFormat="1" ht="15">
      <c r="A24" s="161"/>
      <c r="B24" s="161"/>
      <c r="C24" s="161"/>
      <c r="D24" s="161"/>
      <c r="E24" s="161"/>
      <c r="F24" s="282"/>
      <c r="G24" s="282"/>
      <c r="H24" s="282"/>
      <c r="I24" s="282"/>
      <c r="J24" s="282"/>
    </row>
    <row r="25" spans="1:10" ht="15">
      <c r="A25" s="161"/>
      <c r="B25" s="161"/>
      <c r="C25" s="161"/>
      <c r="D25" s="161"/>
      <c r="E25" s="161"/>
      <c r="F25" s="13"/>
      <c r="G25" s="13"/>
      <c r="H25" s="13"/>
      <c r="I25" s="13"/>
      <c r="J25" s="13"/>
    </row>
    <row r="26" spans="1:10" ht="15">
      <c r="A26" s="161"/>
      <c r="B26" s="161"/>
      <c r="C26" s="161"/>
      <c r="D26" s="161"/>
      <c r="E26" s="161"/>
      <c r="F26" s="161"/>
      <c r="G26" s="161"/>
      <c r="H26" s="161"/>
      <c r="I26" s="161"/>
      <c r="J26" s="161"/>
    </row>
    <row r="27" spans="1:10" ht="18.75">
      <c r="A27" s="4107" t="s">
        <v>453</v>
      </c>
      <c r="B27" s="4107"/>
      <c r="C27" s="4107"/>
      <c r="D27" s="4107"/>
      <c r="E27" s="4107"/>
      <c r="F27" s="4107"/>
      <c r="G27" s="4107"/>
      <c r="H27" s="4107"/>
      <c r="I27" s="4107"/>
      <c r="J27" s="4107"/>
    </row>
    <row r="28" spans="1:10" ht="15">
      <c r="A28" s="161">
        <v>1</v>
      </c>
      <c r="B28" s="161" t="s">
        <v>454</v>
      </c>
      <c r="C28" s="161" t="s">
        <v>455</v>
      </c>
      <c r="D28" s="161"/>
      <c r="E28" s="161"/>
      <c r="F28" s="161"/>
      <c r="G28" s="161" t="s">
        <v>456</v>
      </c>
      <c r="H28" s="161" t="s">
        <v>457</v>
      </c>
      <c r="I28" s="161"/>
      <c r="J28" s="161"/>
    </row>
    <row r="29" spans="1:10" ht="15">
      <c r="A29" s="161">
        <v>2</v>
      </c>
      <c r="B29" s="161" t="s">
        <v>458</v>
      </c>
      <c r="C29" s="161"/>
      <c r="D29" s="161"/>
      <c r="E29" s="161"/>
      <c r="F29" s="161"/>
      <c r="G29" s="161"/>
      <c r="H29" s="161"/>
      <c r="I29" s="161"/>
      <c r="J29" s="161"/>
    </row>
    <row r="30" spans="1:10" ht="15">
      <c r="A30" s="161">
        <v>3</v>
      </c>
      <c r="B30" s="161" t="s">
        <v>459</v>
      </c>
      <c r="C30" s="161"/>
      <c r="D30" s="161"/>
      <c r="E30" s="161" t="s">
        <v>460</v>
      </c>
      <c r="F30" s="161" t="s">
        <v>461</v>
      </c>
      <c r="G30" s="161"/>
      <c r="H30" s="161"/>
      <c r="I30" s="161"/>
      <c r="J30" s="161"/>
    </row>
    <row r="31" spans="1:10" ht="15">
      <c r="A31" s="161">
        <v>4</v>
      </c>
      <c r="B31" s="161" t="s">
        <v>462</v>
      </c>
      <c r="C31" s="161"/>
      <c r="D31" s="161"/>
      <c r="E31" s="161"/>
      <c r="F31" s="161"/>
      <c r="G31" s="161"/>
      <c r="H31" s="161"/>
      <c r="I31" s="161"/>
      <c r="J31" s="161"/>
    </row>
    <row r="32" spans="1:10" ht="15">
      <c r="A32" s="161">
        <v>5</v>
      </c>
      <c r="B32" s="161" t="s">
        <v>463</v>
      </c>
      <c r="C32" s="161"/>
      <c r="D32" s="161"/>
      <c r="E32" s="161"/>
      <c r="F32" s="161"/>
      <c r="G32" s="161"/>
      <c r="H32" s="161"/>
      <c r="I32" s="161"/>
      <c r="J32" s="161"/>
    </row>
    <row r="33" spans="1:10" ht="15">
      <c r="A33" s="161"/>
      <c r="B33" s="161"/>
      <c r="C33" s="161"/>
      <c r="D33" s="161"/>
      <c r="E33" s="161"/>
      <c r="F33" s="161"/>
      <c r="G33" s="161"/>
      <c r="H33" s="161"/>
      <c r="I33" s="161"/>
      <c r="J33" s="161"/>
    </row>
    <row r="34" spans="1:10" ht="15">
      <c r="A34" s="161"/>
      <c r="B34" s="161" t="s">
        <v>464</v>
      </c>
      <c r="C34" s="161"/>
      <c r="D34" s="161"/>
      <c r="E34" s="161"/>
      <c r="F34" s="4108" t="s">
        <v>34</v>
      </c>
      <c r="G34" s="4108"/>
      <c r="H34" s="4108"/>
      <c r="I34" s="4108"/>
      <c r="J34" s="4108"/>
    </row>
    <row r="35" spans="1:10" ht="15">
      <c r="A35" s="161"/>
      <c r="B35" s="161"/>
      <c r="C35" s="161"/>
      <c r="D35" s="161"/>
      <c r="E35" s="161"/>
      <c r="F35" s="161"/>
      <c r="G35" s="161"/>
      <c r="H35" s="161"/>
      <c r="I35" s="161"/>
      <c r="J35" s="161"/>
    </row>
    <row r="36" spans="1:10" ht="18.75">
      <c r="A36" s="4107" t="s">
        <v>465</v>
      </c>
      <c r="B36" s="4107"/>
      <c r="C36" s="4107"/>
      <c r="D36" s="4107"/>
      <c r="E36" s="4107"/>
      <c r="F36" s="4107"/>
      <c r="G36" s="4107"/>
      <c r="H36" s="4107"/>
      <c r="I36" s="4107"/>
      <c r="J36" s="4107"/>
    </row>
    <row r="37" spans="1:10" ht="15">
      <c r="A37" s="161">
        <v>1</v>
      </c>
      <c r="B37" s="161" t="s">
        <v>466</v>
      </c>
      <c r="C37" s="161"/>
      <c r="D37" s="161"/>
      <c r="E37" s="161"/>
      <c r="F37" s="161"/>
      <c r="G37" s="161"/>
      <c r="H37" s="161"/>
      <c r="I37" s="161"/>
      <c r="J37" s="161"/>
    </row>
    <row r="38" spans="1:10" ht="15">
      <c r="A38" s="161">
        <v>2</v>
      </c>
      <c r="B38" s="161" t="s">
        <v>467</v>
      </c>
      <c r="C38" s="161"/>
      <c r="D38" s="161"/>
      <c r="E38" s="161"/>
      <c r="F38" s="161"/>
      <c r="G38" s="161"/>
      <c r="H38" s="161"/>
      <c r="I38" s="161"/>
      <c r="J38" s="161"/>
    </row>
    <row r="39" spans="1:10" ht="15">
      <c r="A39" s="161">
        <v>3</v>
      </c>
      <c r="B39" s="161" t="s">
        <v>468</v>
      </c>
      <c r="C39" s="161"/>
      <c r="D39" s="161"/>
      <c r="E39" s="161"/>
      <c r="F39" s="161"/>
      <c r="G39" s="161"/>
      <c r="H39" s="161"/>
      <c r="I39" s="161"/>
      <c r="J39" s="161"/>
    </row>
    <row r="40" spans="1:10" ht="15">
      <c r="A40" s="161"/>
      <c r="B40" s="161"/>
      <c r="C40" s="161"/>
      <c r="D40" s="161"/>
      <c r="E40" s="161"/>
      <c r="F40" s="161"/>
      <c r="G40" s="161"/>
      <c r="H40" s="161"/>
      <c r="I40" s="161"/>
      <c r="J40" s="161"/>
    </row>
    <row r="41" spans="1:10" ht="15">
      <c r="A41" s="161"/>
      <c r="B41" s="161"/>
      <c r="C41" s="161"/>
      <c r="D41" s="161"/>
      <c r="E41" s="161"/>
      <c r="F41" s="4108" t="s">
        <v>469</v>
      </c>
      <c r="G41" s="4108"/>
      <c r="H41" s="4108"/>
      <c r="I41" s="4108"/>
      <c r="J41" s="4108"/>
    </row>
    <row r="42" spans="1:10" ht="15">
      <c r="A42" s="161"/>
      <c r="B42" s="161"/>
      <c r="C42" s="161"/>
      <c r="D42" s="161"/>
      <c r="E42" s="161"/>
      <c r="F42" s="161"/>
      <c r="G42" s="161"/>
      <c r="H42" s="161"/>
      <c r="I42" s="161"/>
      <c r="J42" s="161"/>
    </row>
    <row r="43" spans="1:10" ht="15">
      <c r="A43" s="161"/>
      <c r="B43" s="161" t="s">
        <v>470</v>
      </c>
      <c r="C43" s="161"/>
      <c r="D43" s="161"/>
      <c r="E43" s="161"/>
      <c r="F43" s="161"/>
      <c r="G43" s="161"/>
      <c r="H43" s="161"/>
      <c r="I43" s="161"/>
      <c r="J43" s="161"/>
    </row>
    <row r="44" spans="1:10" ht="15">
      <c r="A44" s="161"/>
      <c r="B44" s="161"/>
      <c r="C44" s="161"/>
      <c r="D44" s="161"/>
      <c r="E44" s="161"/>
      <c r="F44" s="161"/>
      <c r="G44" s="161"/>
      <c r="H44" s="161"/>
      <c r="I44" s="161"/>
      <c r="J44" s="161"/>
    </row>
    <row r="45" spans="1:10" ht="15">
      <c r="A45" s="161"/>
      <c r="B45" s="161"/>
      <c r="C45" s="161"/>
      <c r="D45" s="161"/>
      <c r="E45" s="161"/>
      <c r="F45" s="161"/>
      <c r="G45" s="161"/>
      <c r="H45" s="161"/>
      <c r="I45" s="161"/>
      <c r="J45" s="161"/>
    </row>
    <row r="46" spans="1:10" ht="15">
      <c r="A46" s="161"/>
      <c r="B46" s="161" t="s">
        <v>464</v>
      </c>
      <c r="C46" s="161"/>
      <c r="D46" s="161"/>
      <c r="E46" s="161"/>
      <c r="F46" s="4108" t="s">
        <v>471</v>
      </c>
      <c r="G46" s="4108"/>
      <c r="H46" s="4108"/>
      <c r="I46" s="4108"/>
      <c r="J46" s="4108"/>
    </row>
    <row r="47" spans="1:10" ht="15">
      <c r="A47" s="161"/>
      <c r="B47" s="161"/>
      <c r="C47" s="161"/>
      <c r="D47" s="161"/>
      <c r="E47" s="161"/>
      <c r="F47" s="161"/>
      <c r="G47" s="161"/>
      <c r="H47" s="161"/>
      <c r="I47" s="161"/>
      <c r="J47" s="161"/>
    </row>
    <row r="48" spans="1:10" ht="15">
      <c r="A48" s="161"/>
      <c r="B48" s="161"/>
      <c r="C48" s="161"/>
      <c r="D48" s="161"/>
      <c r="E48" s="161"/>
      <c r="F48" s="161"/>
      <c r="G48" s="161"/>
      <c r="H48" s="161"/>
      <c r="I48" s="161"/>
      <c r="J48" s="161"/>
    </row>
    <row r="49" spans="1:10" ht="15">
      <c r="A49" s="161"/>
      <c r="B49" s="161"/>
      <c r="C49" s="161"/>
      <c r="D49" s="161"/>
      <c r="E49" s="161"/>
      <c r="F49" s="161"/>
      <c r="G49" s="161"/>
      <c r="H49" s="161"/>
      <c r="I49" s="161"/>
      <c r="J49" s="161"/>
    </row>
    <row r="50" spans="1:10" ht="15">
      <c r="A50" s="161"/>
      <c r="B50" s="161"/>
      <c r="C50" s="161"/>
      <c r="D50" s="161"/>
      <c r="E50" s="161"/>
      <c r="F50" s="161"/>
      <c r="G50" s="161"/>
      <c r="H50" s="161"/>
      <c r="I50" s="161"/>
      <c r="J50" s="161"/>
    </row>
    <row r="51" spans="1:10" ht="15">
      <c r="A51" s="161"/>
      <c r="B51" s="161"/>
      <c r="C51" s="161"/>
      <c r="D51" s="161"/>
      <c r="E51" s="161"/>
      <c r="F51" s="161"/>
      <c r="G51" s="161"/>
      <c r="H51" s="161"/>
      <c r="I51" s="161"/>
      <c r="J51" s="161"/>
    </row>
    <row r="52" spans="1:10" ht="15">
      <c r="A52" s="161"/>
      <c r="B52" s="161"/>
      <c r="C52" s="161"/>
      <c r="D52" s="161"/>
      <c r="E52" s="161"/>
      <c r="F52" s="161"/>
      <c r="G52" s="161"/>
      <c r="H52" s="161"/>
      <c r="I52" s="161"/>
      <c r="J52" s="161"/>
    </row>
    <row r="53" spans="1:10" ht="15">
      <c r="A53" s="161"/>
      <c r="B53" s="161"/>
      <c r="C53" s="161"/>
      <c r="D53" s="161"/>
      <c r="E53" s="161"/>
      <c r="F53" s="161"/>
      <c r="G53" s="161"/>
      <c r="H53" s="161"/>
      <c r="I53" s="161"/>
      <c r="J53" s="161"/>
    </row>
    <row r="54" spans="1:10" ht="15">
      <c r="A54" s="161"/>
      <c r="B54" s="161"/>
      <c r="C54" s="161"/>
      <c r="D54" s="161"/>
      <c r="E54" s="161"/>
      <c r="F54" s="161"/>
      <c r="G54" s="161"/>
      <c r="H54" s="161"/>
      <c r="I54" s="161"/>
      <c r="J54" s="161"/>
    </row>
    <row r="55" spans="1:10" ht="15">
      <c r="A55" s="161"/>
      <c r="B55" s="161"/>
      <c r="C55" s="161"/>
      <c r="D55" s="161"/>
      <c r="E55" s="161"/>
      <c r="F55" s="161"/>
      <c r="G55" s="161"/>
      <c r="H55" s="161"/>
      <c r="I55" s="161"/>
      <c r="J55" s="161"/>
    </row>
    <row r="56" spans="1:10" ht="15">
      <c r="A56" s="161"/>
      <c r="B56" s="161"/>
      <c r="C56" s="161"/>
      <c r="D56" s="161"/>
      <c r="E56" s="161"/>
      <c r="F56" s="161"/>
      <c r="G56" s="161"/>
      <c r="H56" s="161"/>
      <c r="I56" s="161"/>
      <c r="J56" s="161"/>
    </row>
    <row r="57" spans="1:10" ht="15">
      <c r="A57" s="161"/>
      <c r="B57" s="161"/>
      <c r="C57" s="161"/>
      <c r="D57" s="161"/>
      <c r="E57" s="161"/>
      <c r="F57" s="161"/>
      <c r="G57" s="161"/>
      <c r="H57" s="161"/>
      <c r="I57" s="161"/>
      <c r="J57" s="161"/>
    </row>
    <row r="58" spans="1:10" ht="15">
      <c r="A58" s="161"/>
      <c r="B58" s="161"/>
      <c r="C58" s="161"/>
      <c r="D58" s="161"/>
      <c r="E58" s="161"/>
      <c r="F58" s="161"/>
      <c r="G58" s="161"/>
      <c r="H58" s="161"/>
      <c r="I58" s="161"/>
      <c r="J58" s="161"/>
    </row>
    <row r="59" spans="1:10" ht="15">
      <c r="A59" s="161"/>
      <c r="B59" s="161"/>
      <c r="C59" s="161"/>
      <c r="D59" s="161"/>
      <c r="E59" s="161"/>
      <c r="F59" s="161"/>
      <c r="G59" s="161"/>
      <c r="H59" s="161"/>
      <c r="I59" s="161"/>
      <c r="J59" s="161"/>
    </row>
    <row r="60" spans="1:10" ht="15">
      <c r="A60" s="161"/>
      <c r="B60" s="161"/>
      <c r="C60" s="161"/>
      <c r="D60" s="161"/>
      <c r="E60" s="161"/>
      <c r="F60" s="161"/>
      <c r="G60" s="161"/>
      <c r="H60" s="161"/>
      <c r="I60" s="161"/>
      <c r="J60" s="161"/>
    </row>
    <row r="61" spans="1:10" ht="15">
      <c r="A61" s="161"/>
      <c r="B61" s="161"/>
      <c r="C61" s="161"/>
      <c r="D61" s="161"/>
      <c r="E61" s="161"/>
      <c r="F61" s="161"/>
      <c r="G61" s="161"/>
      <c r="H61" s="161"/>
      <c r="I61" s="161"/>
      <c r="J61" s="161"/>
    </row>
    <row r="62" spans="1:10" ht="15">
      <c r="A62" s="161"/>
      <c r="B62" s="161"/>
      <c r="C62" s="161"/>
      <c r="D62" s="161"/>
      <c r="E62" s="161"/>
      <c r="F62" s="161"/>
      <c r="G62" s="161"/>
      <c r="H62" s="161"/>
      <c r="I62" s="161"/>
      <c r="J62" s="161"/>
    </row>
    <row r="63" spans="1:10" ht="15">
      <c r="A63" s="161"/>
      <c r="B63" s="161"/>
      <c r="C63" s="161"/>
      <c r="D63" s="161"/>
      <c r="E63" s="161"/>
      <c r="F63" s="161"/>
      <c r="G63" s="161"/>
      <c r="H63" s="161"/>
      <c r="I63" s="161"/>
      <c r="J63" s="161"/>
    </row>
    <row r="64" spans="1:10" ht="15">
      <c r="A64" s="161"/>
      <c r="B64" s="161"/>
      <c r="C64" s="161"/>
      <c r="D64" s="161"/>
      <c r="E64" s="161"/>
      <c r="F64" s="161"/>
      <c r="G64" s="161"/>
      <c r="H64" s="161"/>
      <c r="I64" s="161"/>
      <c r="J64" s="161"/>
    </row>
    <row r="65" spans="1:10" ht="15">
      <c r="A65" s="161"/>
      <c r="B65" s="161"/>
      <c r="C65" s="161"/>
      <c r="D65" s="161"/>
      <c r="E65" s="161"/>
      <c r="F65" s="161"/>
      <c r="G65" s="161"/>
      <c r="H65" s="161"/>
      <c r="I65" s="161"/>
      <c r="J65" s="161"/>
    </row>
    <row r="66" spans="1:10" ht="15">
      <c r="A66" s="161"/>
      <c r="B66" s="161"/>
      <c r="C66" s="161"/>
      <c r="D66" s="161"/>
      <c r="E66" s="161"/>
      <c r="F66" s="161"/>
      <c r="G66" s="161"/>
      <c r="H66" s="161"/>
      <c r="I66" s="161"/>
      <c r="J66" s="161"/>
    </row>
    <row r="67" spans="1:10" ht="15">
      <c r="A67" s="161"/>
      <c r="B67" s="161"/>
      <c r="C67" s="161"/>
      <c r="D67" s="161"/>
      <c r="E67" s="161"/>
      <c r="F67" s="161"/>
      <c r="G67" s="161"/>
      <c r="H67" s="161"/>
      <c r="I67" s="161"/>
      <c r="J67" s="161"/>
    </row>
    <row r="68" spans="1:10" ht="15">
      <c r="A68" s="161"/>
      <c r="B68" s="161"/>
      <c r="C68" s="161"/>
      <c r="D68" s="161"/>
      <c r="E68" s="161"/>
      <c r="F68" s="161"/>
      <c r="G68" s="161"/>
      <c r="H68" s="161"/>
      <c r="I68" s="161"/>
      <c r="J68" s="161"/>
    </row>
    <row r="69" spans="1:10" ht="15">
      <c r="A69" s="161"/>
      <c r="B69" s="161"/>
      <c r="C69" s="161"/>
      <c r="D69" s="161"/>
      <c r="E69" s="161"/>
      <c r="F69" s="161"/>
      <c r="G69" s="161"/>
      <c r="H69" s="161"/>
      <c r="I69" s="161"/>
      <c r="J69" s="161"/>
    </row>
    <row r="70" spans="1:10" ht="15">
      <c r="A70" s="161"/>
      <c r="B70" s="161"/>
      <c r="C70" s="161"/>
      <c r="D70" s="161"/>
      <c r="E70" s="161"/>
      <c r="F70" s="161"/>
      <c r="G70" s="161"/>
      <c r="H70" s="161"/>
      <c r="I70" s="161"/>
      <c r="J70" s="161"/>
    </row>
    <row r="71" spans="1:10" ht="15">
      <c r="A71" s="161"/>
      <c r="B71" s="161"/>
      <c r="C71" s="161"/>
      <c r="D71" s="161"/>
      <c r="E71" s="161"/>
      <c r="F71" s="161"/>
      <c r="G71" s="161"/>
      <c r="H71" s="161"/>
      <c r="I71" s="161"/>
      <c r="J71" s="161"/>
    </row>
    <row r="72" spans="1:10" ht="15">
      <c r="A72" s="161"/>
      <c r="B72" s="161"/>
      <c r="C72" s="161"/>
      <c r="D72" s="161"/>
      <c r="E72" s="161"/>
      <c r="F72" s="161"/>
      <c r="G72" s="161"/>
      <c r="H72" s="161"/>
      <c r="I72" s="161"/>
      <c r="J72" s="161"/>
    </row>
    <row r="73" spans="1:10" ht="15">
      <c r="A73" s="161"/>
      <c r="B73" s="161"/>
      <c r="C73" s="161"/>
      <c r="D73" s="161"/>
      <c r="E73" s="161"/>
      <c r="F73" s="161"/>
      <c r="G73" s="161"/>
      <c r="H73" s="161"/>
      <c r="I73" s="161"/>
      <c r="J73" s="161"/>
    </row>
    <row r="74" spans="1:10" ht="15">
      <c r="A74" s="161"/>
      <c r="B74" s="161"/>
      <c r="C74" s="161"/>
      <c r="D74" s="161"/>
      <c r="E74" s="161"/>
      <c r="F74" s="161"/>
      <c r="G74" s="161"/>
      <c r="H74" s="161"/>
      <c r="I74" s="161"/>
      <c r="J74" s="161"/>
    </row>
    <row r="75" spans="1:10" ht="15">
      <c r="A75" s="161"/>
      <c r="B75" s="161"/>
      <c r="C75" s="161"/>
      <c r="D75" s="161"/>
      <c r="E75" s="161"/>
      <c r="F75" s="161"/>
      <c r="G75" s="161"/>
      <c r="H75" s="161"/>
      <c r="I75" s="161"/>
      <c r="J75" s="161"/>
    </row>
    <row r="76" spans="1:10" ht="15">
      <c r="A76" s="161"/>
      <c r="B76" s="161"/>
      <c r="C76" s="161"/>
      <c r="D76" s="161"/>
      <c r="E76" s="161"/>
      <c r="F76" s="161"/>
      <c r="G76" s="161"/>
      <c r="H76" s="161"/>
      <c r="I76" s="161"/>
      <c r="J76" s="161"/>
    </row>
    <row r="77" spans="1:10" ht="15">
      <c r="A77" s="161"/>
      <c r="B77" s="161"/>
      <c r="C77" s="161"/>
      <c r="D77" s="161"/>
      <c r="E77" s="161"/>
      <c r="F77" s="161"/>
      <c r="G77" s="161"/>
      <c r="H77" s="161"/>
      <c r="I77" s="161"/>
      <c r="J77" s="161"/>
    </row>
    <row r="78" spans="1:10" ht="15">
      <c r="A78" s="161"/>
      <c r="B78" s="161"/>
      <c r="C78" s="161"/>
      <c r="D78" s="161"/>
      <c r="E78" s="161"/>
      <c r="F78" s="161"/>
      <c r="G78" s="161"/>
      <c r="H78" s="161"/>
      <c r="I78" s="161"/>
      <c r="J78" s="161"/>
    </row>
    <row r="79" spans="1:10" ht="15">
      <c r="A79" s="161"/>
      <c r="B79" s="161"/>
      <c r="C79" s="161"/>
      <c r="D79" s="161"/>
      <c r="E79" s="161"/>
      <c r="F79" s="161"/>
      <c r="G79" s="161"/>
      <c r="H79" s="161"/>
      <c r="I79" s="161"/>
      <c r="J79" s="161"/>
    </row>
    <row r="80" spans="1:10" ht="15">
      <c r="A80" s="161"/>
      <c r="B80" s="161"/>
      <c r="C80" s="161"/>
      <c r="D80" s="161"/>
      <c r="E80" s="161"/>
      <c r="F80" s="161"/>
      <c r="G80" s="161"/>
      <c r="H80" s="161"/>
      <c r="I80" s="161"/>
      <c r="J80" s="161"/>
    </row>
    <row r="81" spans="1:10" ht="15">
      <c r="A81" s="161"/>
      <c r="B81" s="161"/>
      <c r="C81" s="161"/>
      <c r="D81" s="161"/>
      <c r="E81" s="161"/>
      <c r="F81" s="161"/>
      <c r="G81" s="161"/>
      <c r="H81" s="161"/>
      <c r="I81" s="161"/>
      <c r="J81" s="161"/>
    </row>
    <row r="82" spans="1:10" ht="15">
      <c r="A82" s="161"/>
      <c r="B82" s="161"/>
      <c r="C82" s="161"/>
      <c r="D82" s="161"/>
      <c r="E82" s="161"/>
      <c r="F82" s="161"/>
      <c r="G82" s="161"/>
      <c r="H82" s="161"/>
      <c r="I82" s="161"/>
      <c r="J82" s="161"/>
    </row>
    <row r="83" spans="1:10" ht="15">
      <c r="A83" s="161"/>
      <c r="B83" s="161"/>
      <c r="C83" s="161"/>
      <c r="D83" s="161"/>
      <c r="E83" s="161"/>
      <c r="F83" s="161"/>
      <c r="G83" s="161"/>
      <c r="H83" s="161"/>
      <c r="I83" s="161"/>
      <c r="J83" s="161"/>
    </row>
  </sheetData>
  <sheetProtection password="A581" sheet="1" objects="1" scenarios="1" selectLockedCells="1" selectUnlockedCells="1"/>
  <mergeCells count="10">
    <mergeCell ref="F46:J46"/>
    <mergeCell ref="F20:J20"/>
    <mergeCell ref="A27:J27"/>
    <mergeCell ref="F34:J34"/>
    <mergeCell ref="A36:J36"/>
    <mergeCell ref="A1:J1"/>
    <mergeCell ref="F15:J15"/>
    <mergeCell ref="F8:J8"/>
    <mergeCell ref="A10:J10"/>
    <mergeCell ref="F41:J41"/>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93.xml><?xml version="1.0" encoding="utf-8"?>
<worksheet xmlns="http://schemas.openxmlformats.org/spreadsheetml/2006/main" xmlns:r="http://schemas.openxmlformats.org/officeDocument/2006/relationships">
  <sheetPr>
    <tabColor rgb="FF7030A0"/>
  </sheetPr>
  <dimension ref="A2:M195"/>
  <sheetViews>
    <sheetView workbookViewId="0">
      <selection activeCell="P24" sqref="P24"/>
    </sheetView>
  </sheetViews>
  <sheetFormatPr defaultColWidth="9.140625" defaultRowHeight="12.75"/>
  <cols>
    <col min="1" max="1" width="1.28515625" style="139" customWidth="1"/>
    <col min="2" max="2" width="4.28515625" style="139" customWidth="1"/>
    <col min="3" max="3" width="10.140625" style="139" customWidth="1"/>
    <col min="4" max="4" width="11" style="139" customWidth="1"/>
    <col min="5" max="5" width="19.42578125" style="139" customWidth="1"/>
    <col min="6" max="6" width="17" style="139" customWidth="1"/>
    <col min="7" max="7" width="11.5703125" style="139" customWidth="1"/>
    <col min="8" max="8" width="13.28515625" style="139" customWidth="1"/>
    <col min="9" max="16384" width="9.140625" style="139"/>
  </cols>
  <sheetData>
    <row r="2" spans="1:13" ht="20.25">
      <c r="A2" s="66"/>
      <c r="B2" s="2933" t="s">
        <v>2342</v>
      </c>
      <c r="C2" s="2933"/>
      <c r="D2" s="2933"/>
      <c r="E2" s="2933"/>
      <c r="F2" s="2933"/>
      <c r="G2" s="2933"/>
      <c r="H2" s="2933"/>
      <c r="I2" s="66"/>
      <c r="J2" s="66"/>
      <c r="K2" s="66"/>
      <c r="L2" s="6"/>
      <c r="M2" s="6"/>
    </row>
    <row r="3" spans="1:13" ht="18.75">
      <c r="A3" s="66"/>
      <c r="B3" s="541" t="s">
        <v>322</v>
      </c>
      <c r="C3" s="2934" t="s">
        <v>333</v>
      </c>
      <c r="D3" s="2934"/>
      <c r="E3" s="2934"/>
      <c r="F3" s="4113"/>
      <c r="G3" s="4113"/>
      <c r="H3" s="4113"/>
      <c r="I3" s="66"/>
      <c r="J3" s="66"/>
      <c r="K3" s="66"/>
      <c r="L3" s="6"/>
      <c r="M3" s="6"/>
    </row>
    <row r="4" spans="1:13" ht="18.75">
      <c r="A4" s="66"/>
      <c r="B4" s="541" t="s">
        <v>6</v>
      </c>
      <c r="C4" s="2934" t="s">
        <v>323</v>
      </c>
      <c r="D4" s="2934"/>
      <c r="E4" s="2934"/>
      <c r="F4" s="4117"/>
      <c r="G4" s="4117"/>
      <c r="H4" s="4117"/>
      <c r="I4" s="66"/>
      <c r="J4" s="66"/>
      <c r="K4" s="66"/>
      <c r="L4" s="6"/>
      <c r="M4" s="6"/>
    </row>
    <row r="5" spans="1:13" ht="26.25" customHeight="1">
      <c r="A5" s="66"/>
      <c r="B5" s="540" t="s">
        <v>324</v>
      </c>
      <c r="C5" s="2935" t="s">
        <v>325</v>
      </c>
      <c r="D5" s="2935"/>
      <c r="E5" s="2935"/>
      <c r="F5" s="557"/>
      <c r="G5" s="4114"/>
      <c r="H5" s="4114"/>
      <c r="I5" s="66"/>
      <c r="J5" s="66"/>
      <c r="K5" s="66"/>
      <c r="L5" s="6"/>
      <c r="M5" s="6"/>
    </row>
    <row r="6" spans="1:13" ht="18.75">
      <c r="A6" s="66"/>
      <c r="B6" s="541" t="s">
        <v>0</v>
      </c>
      <c r="C6" s="2934" t="s">
        <v>10</v>
      </c>
      <c r="D6" s="2934"/>
      <c r="E6" s="2934"/>
      <c r="F6" s="4115"/>
      <c r="G6" s="4115"/>
      <c r="H6" s="4115"/>
      <c r="I6" s="66"/>
      <c r="J6" s="66"/>
      <c r="K6" s="66"/>
      <c r="L6" s="6"/>
      <c r="M6" s="6"/>
    </row>
    <row r="7" spans="1:13" ht="39" customHeight="1">
      <c r="A7" s="66"/>
      <c r="B7" s="542" t="s">
        <v>16</v>
      </c>
      <c r="C7" s="2940" t="s">
        <v>326</v>
      </c>
      <c r="D7" s="2940"/>
      <c r="E7" s="2940"/>
      <c r="F7" s="4109"/>
      <c r="G7" s="4109"/>
      <c r="H7" s="4109"/>
      <c r="I7" s="66"/>
      <c r="J7" s="66"/>
      <c r="K7" s="66"/>
      <c r="L7" s="6"/>
      <c r="M7" s="6"/>
    </row>
    <row r="8" spans="1:13" ht="39" customHeight="1">
      <c r="A8" s="66"/>
      <c r="B8" s="542" t="s">
        <v>17</v>
      </c>
      <c r="C8" s="2940" t="s">
        <v>327</v>
      </c>
      <c r="D8" s="2940"/>
      <c r="E8" s="2940"/>
      <c r="F8" s="558"/>
      <c r="G8" s="559"/>
      <c r="H8" s="560"/>
      <c r="I8" s="66"/>
      <c r="J8" s="66"/>
      <c r="K8" s="66"/>
      <c r="L8" s="6"/>
      <c r="M8" s="6"/>
    </row>
    <row r="9" spans="1:13" ht="38.25" customHeight="1">
      <c r="A9" s="66"/>
      <c r="B9" s="542" t="s">
        <v>18</v>
      </c>
      <c r="C9" s="2940" t="s">
        <v>328</v>
      </c>
      <c r="D9" s="2940"/>
      <c r="E9" s="2940"/>
      <c r="F9" s="4109"/>
      <c r="G9" s="4109"/>
      <c r="H9" s="4109"/>
      <c r="I9" s="66"/>
      <c r="J9" s="66"/>
      <c r="K9" s="66"/>
      <c r="L9" s="6"/>
      <c r="M9" s="6"/>
    </row>
    <row r="10" spans="1:13" ht="36.75" customHeight="1">
      <c r="A10" s="66"/>
      <c r="B10" s="542" t="s">
        <v>21</v>
      </c>
      <c r="C10" s="2935" t="s">
        <v>329</v>
      </c>
      <c r="D10" s="2935"/>
      <c r="E10" s="2935"/>
      <c r="F10" s="4116"/>
      <c r="G10" s="4116"/>
      <c r="H10" s="4116"/>
      <c r="I10" s="66"/>
      <c r="J10" s="66"/>
      <c r="K10" s="66"/>
      <c r="L10" s="6"/>
      <c r="M10" s="6"/>
    </row>
    <row r="11" spans="1:13" ht="38.25" customHeight="1">
      <c r="A11" s="66"/>
      <c r="B11" s="542" t="s">
        <v>22</v>
      </c>
      <c r="C11" s="2940" t="s">
        <v>330</v>
      </c>
      <c r="D11" s="2940"/>
      <c r="E11" s="2940"/>
      <c r="F11" s="4113"/>
      <c r="G11" s="4113"/>
      <c r="H11" s="4113"/>
      <c r="I11" s="66"/>
      <c r="J11" s="66"/>
      <c r="K11" s="66"/>
      <c r="L11" s="6"/>
      <c r="M11" s="6"/>
    </row>
    <row r="12" spans="1:13" ht="18.75">
      <c r="A12" s="66"/>
      <c r="B12" s="542" t="s">
        <v>23</v>
      </c>
      <c r="C12" s="2939" t="s">
        <v>350</v>
      </c>
      <c r="D12" s="2939"/>
      <c r="E12" s="2939"/>
      <c r="F12" s="4109"/>
      <c r="G12" s="4109"/>
      <c r="H12" s="4109"/>
      <c r="I12" s="66"/>
      <c r="J12" s="66"/>
      <c r="K12" s="66"/>
      <c r="L12" s="6"/>
      <c r="M12" s="6"/>
    </row>
    <row r="13" spans="1:13" ht="18.75">
      <c r="A13" s="66"/>
      <c r="B13" s="542"/>
      <c r="C13" s="2939"/>
      <c r="D13" s="2939"/>
      <c r="E13" s="2939"/>
      <c r="F13" s="4109"/>
      <c r="G13" s="4109"/>
      <c r="H13" s="4109"/>
      <c r="I13" s="66"/>
      <c r="J13" s="66"/>
      <c r="K13" s="66"/>
      <c r="L13" s="6"/>
      <c r="M13" s="6"/>
    </row>
    <row r="14" spans="1:13" ht="18.75">
      <c r="A14" s="66"/>
      <c r="B14" s="542"/>
      <c r="C14" s="2939"/>
      <c r="D14" s="2939"/>
      <c r="E14" s="2939"/>
      <c r="F14" s="4109"/>
      <c r="G14" s="4109"/>
      <c r="H14" s="4109"/>
      <c r="I14" s="66"/>
      <c r="J14" s="66"/>
      <c r="K14" s="66"/>
      <c r="L14" s="6"/>
      <c r="M14" s="6"/>
    </row>
    <row r="15" spans="1:13" ht="18.75">
      <c r="A15" s="66"/>
      <c r="B15" s="542"/>
      <c r="C15" s="2939"/>
      <c r="D15" s="2939"/>
      <c r="E15" s="2939"/>
      <c r="F15" s="4109"/>
      <c r="G15" s="4109"/>
      <c r="H15" s="4109"/>
      <c r="I15" s="66"/>
      <c r="J15" s="66"/>
      <c r="K15" s="66"/>
      <c r="L15" s="6"/>
      <c r="M15" s="6"/>
    </row>
    <row r="16" spans="1:13" ht="18.75">
      <c r="A16" s="66"/>
      <c r="B16" s="542"/>
      <c r="C16" s="2939"/>
      <c r="D16" s="2939"/>
      <c r="E16" s="2939"/>
      <c r="F16" s="4109"/>
      <c r="G16" s="4109"/>
      <c r="H16" s="4109"/>
      <c r="I16" s="66"/>
      <c r="J16" s="66"/>
      <c r="K16" s="66"/>
      <c r="L16" s="6"/>
      <c r="M16" s="6"/>
    </row>
    <row r="17" spans="1:13" ht="18.75">
      <c r="A17" s="66"/>
      <c r="B17" s="542"/>
      <c r="C17" s="2939"/>
      <c r="D17" s="2939"/>
      <c r="E17" s="2939"/>
      <c r="F17" s="4109"/>
      <c r="G17" s="4109"/>
      <c r="H17" s="4109"/>
      <c r="I17" s="66"/>
      <c r="J17" s="66"/>
      <c r="K17" s="66"/>
      <c r="L17" s="6"/>
      <c r="M17" s="6"/>
    </row>
    <row r="18" spans="1:13" ht="24" customHeight="1">
      <c r="A18" s="66"/>
      <c r="B18" s="542"/>
      <c r="C18" s="2939"/>
      <c r="D18" s="2939"/>
      <c r="E18" s="2939"/>
      <c r="F18" s="4109"/>
      <c r="G18" s="4109"/>
      <c r="H18" s="4109"/>
      <c r="I18" s="66"/>
      <c r="J18" s="66"/>
      <c r="K18" s="66"/>
      <c r="L18" s="6"/>
      <c r="M18" s="6"/>
    </row>
    <row r="19" spans="1:13" ht="39.75" customHeight="1">
      <c r="A19" s="66"/>
      <c r="B19" s="540" t="s">
        <v>13</v>
      </c>
      <c r="C19" s="2935" t="s">
        <v>351</v>
      </c>
      <c r="D19" s="2935"/>
      <c r="E19" s="2935"/>
      <c r="F19" s="4110"/>
      <c r="G19" s="4110"/>
      <c r="H19" s="4110"/>
      <c r="I19" s="66"/>
      <c r="J19" s="66"/>
      <c r="K19" s="66"/>
      <c r="L19" s="6"/>
      <c r="M19" s="6"/>
    </row>
    <row r="20" spans="1:13" ht="18.75">
      <c r="A20" s="66"/>
      <c r="B20" s="542" t="s">
        <v>14</v>
      </c>
      <c r="C20" s="2934" t="s">
        <v>331</v>
      </c>
      <c r="D20" s="2934"/>
      <c r="E20" s="2934"/>
      <c r="F20" s="4111"/>
      <c r="G20" s="4111"/>
      <c r="H20" s="4111"/>
      <c r="I20" s="66"/>
      <c r="J20" s="66"/>
      <c r="K20" s="66"/>
      <c r="L20" s="6"/>
      <c r="M20" s="6"/>
    </row>
    <row r="21" spans="1:13" ht="18.75">
      <c r="A21" s="66"/>
      <c r="B21" s="542"/>
      <c r="C21" s="539"/>
      <c r="D21" s="539"/>
      <c r="E21" s="539"/>
      <c r="F21" s="541"/>
      <c r="G21" s="541"/>
      <c r="H21" s="541"/>
      <c r="I21" s="66"/>
      <c r="J21" s="66"/>
      <c r="K21" s="66"/>
      <c r="L21" s="6"/>
      <c r="M21" s="6"/>
    </row>
    <row r="22" spans="1:13" ht="18.75">
      <c r="A22" s="66"/>
      <c r="B22" s="542"/>
      <c r="C22" s="79"/>
      <c r="D22" s="79"/>
      <c r="E22" s="79"/>
      <c r="F22" s="79"/>
      <c r="G22" s="79"/>
      <c r="H22" s="79"/>
      <c r="I22" s="66"/>
      <c r="J22" s="66"/>
      <c r="K22" s="66"/>
      <c r="L22" s="6"/>
      <c r="M22" s="6"/>
    </row>
    <row r="23" spans="1:13" ht="18.75">
      <c r="A23" s="66"/>
      <c r="B23" s="542"/>
      <c r="C23" s="79"/>
      <c r="D23" s="79"/>
      <c r="E23" s="79"/>
      <c r="F23" s="2948" t="s">
        <v>352</v>
      </c>
      <c r="G23" s="2948"/>
      <c r="H23" s="2948"/>
      <c r="I23" s="66"/>
      <c r="J23" s="66"/>
      <c r="K23" s="66"/>
      <c r="L23" s="6"/>
      <c r="M23" s="6"/>
    </row>
    <row r="24" spans="1:13" ht="18.75">
      <c r="A24" s="66"/>
      <c r="B24" s="79"/>
      <c r="C24" s="79"/>
      <c r="D24" s="79"/>
      <c r="E24" s="81" t="s">
        <v>25</v>
      </c>
      <c r="F24" s="4112">
        <f>F4</f>
        <v>0</v>
      </c>
      <c r="G24" s="4112"/>
      <c r="H24" s="4112"/>
      <c r="I24" s="66"/>
      <c r="J24" s="66"/>
      <c r="K24" s="66"/>
      <c r="L24" s="6"/>
      <c r="M24" s="6"/>
    </row>
    <row r="25" spans="1:13" ht="14.25" customHeight="1">
      <c r="A25" s="66"/>
      <c r="B25" s="79"/>
      <c r="C25" s="79"/>
      <c r="D25" s="79"/>
      <c r="E25" s="81"/>
      <c r="F25" s="85"/>
      <c r="H25" s="79"/>
      <c r="I25" s="66"/>
      <c r="J25" s="66"/>
      <c r="K25" s="66"/>
      <c r="L25" s="6"/>
      <c r="M25" s="6"/>
    </row>
    <row r="26" spans="1:13" ht="27.75">
      <c r="A26" s="66"/>
      <c r="B26" s="2949" t="s">
        <v>334</v>
      </c>
      <c r="C26" s="2949"/>
      <c r="D26" s="2949"/>
      <c r="E26" s="2949"/>
      <c r="F26" s="2949"/>
      <c r="G26" s="2949"/>
      <c r="H26" s="2949"/>
      <c r="I26" s="66"/>
      <c r="J26" s="66"/>
      <c r="K26" s="66"/>
      <c r="L26" s="6"/>
      <c r="M26" s="6"/>
    </row>
    <row r="27" spans="1:13" ht="18.75">
      <c r="A27" s="66"/>
      <c r="B27" s="2950" t="s">
        <v>335</v>
      </c>
      <c r="C27" s="2950"/>
      <c r="D27" s="2950"/>
      <c r="E27" s="2950"/>
      <c r="F27" s="2950"/>
      <c r="G27" s="2950"/>
      <c r="H27" s="2950"/>
      <c r="I27" s="66"/>
      <c r="J27" s="66"/>
      <c r="K27" s="66"/>
      <c r="L27" s="6"/>
      <c r="M27" s="6"/>
    </row>
    <row r="28" spans="1:13" ht="18.75">
      <c r="A28" s="66"/>
      <c r="B28" s="561" t="s">
        <v>1328</v>
      </c>
      <c r="C28" s="561"/>
      <c r="D28" s="561"/>
      <c r="E28" s="561"/>
      <c r="F28" s="80" t="s">
        <v>1205</v>
      </c>
      <c r="G28" s="310"/>
      <c r="H28" s="541" t="s">
        <v>1155</v>
      </c>
      <c r="I28" s="66"/>
      <c r="J28" s="66"/>
      <c r="K28" s="66"/>
      <c r="L28" s="6"/>
      <c r="M28" s="6"/>
    </row>
    <row r="29" spans="1:13" ht="18.75">
      <c r="A29" s="66"/>
      <c r="B29" s="2947"/>
      <c r="C29" s="2947"/>
      <c r="D29" s="541" t="s">
        <v>1203</v>
      </c>
      <c r="E29" s="472"/>
      <c r="F29" s="80" t="s">
        <v>1202</v>
      </c>
      <c r="G29" s="80" t="s">
        <v>1201</v>
      </c>
      <c r="H29" s="295"/>
      <c r="J29" s="66"/>
      <c r="K29" s="66"/>
      <c r="L29" s="6"/>
      <c r="M29" s="6"/>
    </row>
    <row r="30" spans="1:13" ht="18.75">
      <c r="A30" s="66"/>
      <c r="B30" s="2934" t="s">
        <v>355</v>
      </c>
      <c r="C30" s="2934"/>
      <c r="D30" s="2934"/>
      <c r="E30" s="2934"/>
      <c r="F30" s="2934"/>
      <c r="G30" s="2934"/>
      <c r="H30" s="79"/>
      <c r="I30" s="66"/>
      <c r="J30" s="66"/>
      <c r="K30" s="66"/>
      <c r="L30" s="6"/>
      <c r="M30" s="6"/>
    </row>
    <row r="31" spans="1:13" ht="18.75">
      <c r="A31" s="66"/>
      <c r="B31" s="539"/>
      <c r="C31" s="539"/>
      <c r="D31" s="539"/>
      <c r="E31" s="539"/>
      <c r="F31" s="539"/>
      <c r="G31" s="539"/>
      <c r="H31" s="79"/>
      <c r="I31" s="66"/>
      <c r="J31" s="66"/>
      <c r="K31" s="66"/>
      <c r="L31" s="6"/>
      <c r="M31" s="6"/>
    </row>
    <row r="32" spans="1:13" ht="18.75">
      <c r="A32" s="66"/>
      <c r="B32" s="2934" t="s">
        <v>353</v>
      </c>
      <c r="C32" s="2934"/>
      <c r="D32" s="2934"/>
      <c r="E32" s="2934"/>
      <c r="F32" s="79"/>
      <c r="G32" s="79"/>
      <c r="H32" s="79"/>
      <c r="I32" s="66"/>
      <c r="J32" s="66"/>
      <c r="K32" s="66"/>
      <c r="L32" s="6"/>
      <c r="M32" s="6"/>
    </row>
    <row r="33" spans="1:13" ht="18.75">
      <c r="A33" s="66"/>
      <c r="B33" s="79"/>
      <c r="C33" s="79"/>
      <c r="D33" s="79"/>
      <c r="E33" s="79"/>
      <c r="F33" s="2941" t="s">
        <v>354</v>
      </c>
      <c r="G33" s="2941"/>
      <c r="H33" s="2941"/>
      <c r="I33" s="66"/>
      <c r="J33" s="66"/>
      <c r="K33" s="66"/>
      <c r="L33" s="6"/>
      <c r="M33" s="6"/>
    </row>
    <row r="34" spans="1:13" ht="18.75">
      <c r="A34" s="66"/>
      <c r="B34" s="79"/>
      <c r="C34" s="79"/>
      <c r="D34" s="79"/>
      <c r="E34" s="81" t="s">
        <v>25</v>
      </c>
      <c r="F34" s="2941"/>
      <c r="G34" s="2941"/>
      <c r="H34" s="2941"/>
      <c r="I34" s="66"/>
      <c r="J34" s="66"/>
      <c r="K34" s="66"/>
      <c r="L34" s="6"/>
      <c r="M34" s="6"/>
    </row>
    <row r="35" spans="1:13" ht="18.75">
      <c r="A35" s="66"/>
      <c r="B35" s="79"/>
      <c r="C35" s="79"/>
      <c r="D35" s="79"/>
      <c r="E35" s="79"/>
      <c r="F35" s="2941"/>
      <c r="G35" s="2941"/>
      <c r="H35" s="2941"/>
      <c r="I35" s="66"/>
      <c r="J35" s="66"/>
      <c r="K35" s="66"/>
      <c r="L35" s="6"/>
      <c r="M35" s="6"/>
    </row>
    <row r="36" spans="1:13" ht="18.75">
      <c r="A36" s="66"/>
      <c r="B36" s="79"/>
      <c r="C36" s="79"/>
      <c r="D36" s="79"/>
      <c r="E36" s="79"/>
      <c r="F36" s="2941"/>
      <c r="G36" s="2941"/>
      <c r="H36" s="2941"/>
      <c r="I36" s="66"/>
      <c r="J36" s="66"/>
      <c r="K36" s="66"/>
      <c r="L36" s="6"/>
      <c r="M36" s="6"/>
    </row>
    <row r="37" spans="1:13" ht="18.75">
      <c r="A37" s="66"/>
      <c r="B37" s="79"/>
      <c r="C37" s="79"/>
      <c r="D37" s="79"/>
      <c r="E37" s="79"/>
      <c r="F37" s="79"/>
      <c r="G37" s="79"/>
      <c r="H37" s="79"/>
      <c r="I37" s="66"/>
      <c r="J37" s="66"/>
      <c r="K37" s="66"/>
      <c r="L37" s="6"/>
      <c r="M37" s="6"/>
    </row>
    <row r="38" spans="1:13" ht="18.75">
      <c r="A38" s="66"/>
      <c r="B38" s="79"/>
      <c r="C38" s="79"/>
      <c r="D38" s="79"/>
      <c r="E38" s="79"/>
      <c r="F38" s="79"/>
      <c r="G38" s="79"/>
      <c r="H38" s="79"/>
      <c r="I38" s="66"/>
      <c r="J38" s="66"/>
      <c r="K38" s="66"/>
      <c r="L38" s="6"/>
      <c r="M38" s="6"/>
    </row>
    <row r="39" spans="1:13" ht="18.75">
      <c r="A39" s="66"/>
      <c r="B39" s="79"/>
      <c r="C39" s="79"/>
      <c r="D39" s="79"/>
      <c r="E39" s="79"/>
      <c r="F39" s="79"/>
      <c r="G39" s="79"/>
      <c r="H39" s="79"/>
      <c r="I39" s="66"/>
      <c r="J39" s="66"/>
      <c r="K39" s="66"/>
      <c r="L39" s="6"/>
      <c r="M39" s="6"/>
    </row>
    <row r="40" spans="1:13" ht="18.75">
      <c r="A40" s="66"/>
      <c r="B40" s="79"/>
      <c r="C40" s="79"/>
      <c r="D40" s="79"/>
      <c r="E40" s="79"/>
      <c r="F40" s="79"/>
      <c r="G40" s="79"/>
      <c r="H40" s="79"/>
      <c r="I40" s="66"/>
      <c r="J40" s="66"/>
      <c r="K40" s="66"/>
      <c r="L40" s="6"/>
      <c r="M40" s="6"/>
    </row>
    <row r="41" spans="1:13" ht="18.75">
      <c r="A41" s="66"/>
      <c r="B41" s="79"/>
      <c r="C41" s="79"/>
      <c r="D41" s="79"/>
      <c r="E41" s="79"/>
      <c r="F41" s="79"/>
      <c r="G41" s="79"/>
      <c r="H41" s="79"/>
      <c r="I41" s="66"/>
      <c r="J41" s="66"/>
      <c r="K41" s="66"/>
      <c r="L41" s="6"/>
      <c r="M41" s="6"/>
    </row>
    <row r="42" spans="1:13" ht="18.75">
      <c r="A42" s="66"/>
      <c r="B42" s="79"/>
      <c r="C42" s="79"/>
      <c r="D42" s="79"/>
      <c r="E42" s="79"/>
      <c r="F42" s="79"/>
      <c r="G42" s="79"/>
      <c r="H42" s="79"/>
      <c r="I42" s="66"/>
      <c r="J42" s="66"/>
      <c r="K42" s="66"/>
      <c r="L42" s="6"/>
      <c r="M42" s="6"/>
    </row>
    <row r="43" spans="1:13" ht="18.75">
      <c r="A43" s="66"/>
      <c r="B43" s="79"/>
      <c r="C43" s="79"/>
      <c r="D43" s="79"/>
      <c r="E43" s="79"/>
      <c r="F43" s="79"/>
      <c r="G43" s="79"/>
      <c r="H43" s="79"/>
      <c r="I43" s="66"/>
      <c r="J43" s="66"/>
      <c r="K43" s="66"/>
      <c r="L43" s="6"/>
      <c r="M43" s="6"/>
    </row>
    <row r="44" spans="1:13" ht="18.75">
      <c r="A44" s="66"/>
      <c r="B44" s="79"/>
      <c r="C44" s="79"/>
      <c r="D44" s="79"/>
      <c r="E44" s="79"/>
      <c r="F44" s="79"/>
      <c r="G44" s="79"/>
      <c r="H44" s="79"/>
      <c r="I44" s="66"/>
      <c r="J44" s="66"/>
      <c r="K44" s="66"/>
      <c r="L44" s="6"/>
      <c r="M44" s="6"/>
    </row>
    <row r="45" spans="1:13" ht="18.75">
      <c r="A45" s="66"/>
      <c r="B45" s="79"/>
      <c r="C45" s="79"/>
      <c r="D45" s="79"/>
      <c r="E45" s="79"/>
      <c r="F45" s="79"/>
      <c r="G45" s="79"/>
      <c r="H45" s="79"/>
      <c r="I45" s="66"/>
      <c r="J45" s="66"/>
      <c r="K45" s="66"/>
      <c r="L45" s="6"/>
      <c r="M45" s="6"/>
    </row>
    <row r="46" spans="1:13" ht="18.75">
      <c r="A46" s="66"/>
      <c r="B46" s="79"/>
      <c r="C46" s="79"/>
      <c r="D46" s="79"/>
      <c r="E46" s="79"/>
      <c r="F46" s="79"/>
      <c r="G46" s="79"/>
      <c r="H46" s="79"/>
      <c r="I46" s="66"/>
      <c r="J46" s="66"/>
      <c r="K46" s="66"/>
      <c r="L46" s="6"/>
      <c r="M46" s="6"/>
    </row>
    <row r="47" spans="1:13" ht="15.75">
      <c r="A47" s="66"/>
      <c r="B47" s="66"/>
      <c r="C47" s="66"/>
      <c r="D47" s="66"/>
      <c r="E47" s="66"/>
      <c r="F47" s="66"/>
      <c r="G47" s="66"/>
      <c r="H47" s="66"/>
      <c r="I47" s="66"/>
      <c r="J47" s="66"/>
      <c r="K47" s="66"/>
      <c r="L47" s="6"/>
      <c r="M47" s="6"/>
    </row>
    <row r="48" spans="1:13" ht="15.75">
      <c r="A48" s="66"/>
      <c r="B48" s="66"/>
      <c r="C48" s="66"/>
      <c r="D48" s="66"/>
      <c r="E48" s="66"/>
      <c r="F48" s="66"/>
      <c r="G48" s="66"/>
      <c r="H48" s="66"/>
      <c r="I48" s="66"/>
      <c r="J48" s="66"/>
      <c r="K48" s="66"/>
      <c r="L48" s="6"/>
      <c r="M48" s="6"/>
    </row>
    <row r="49" spans="1:13" ht="15.75">
      <c r="A49" s="66"/>
      <c r="B49" s="66"/>
      <c r="C49" s="66"/>
      <c r="D49" s="66"/>
      <c r="E49" s="66"/>
      <c r="F49" s="66"/>
      <c r="G49" s="66"/>
      <c r="H49" s="66"/>
      <c r="I49" s="66"/>
      <c r="J49" s="66"/>
      <c r="K49" s="66"/>
      <c r="L49" s="6"/>
      <c r="M49" s="6"/>
    </row>
    <row r="50" spans="1:13" ht="15.75">
      <c r="A50" s="66"/>
      <c r="B50" s="66"/>
      <c r="C50" s="66"/>
      <c r="D50" s="66"/>
      <c r="E50" s="66"/>
      <c r="F50" s="66"/>
      <c r="G50" s="66"/>
      <c r="H50" s="66"/>
      <c r="I50" s="66"/>
      <c r="J50" s="66"/>
      <c r="K50" s="66"/>
      <c r="L50" s="6"/>
      <c r="M50" s="6"/>
    </row>
    <row r="51" spans="1:13" ht="15.75">
      <c r="A51" s="66"/>
      <c r="B51" s="66"/>
      <c r="C51" s="66"/>
      <c r="D51" s="66"/>
      <c r="E51" s="66"/>
      <c r="F51" s="66"/>
      <c r="G51" s="66"/>
      <c r="H51" s="66"/>
      <c r="I51" s="66"/>
      <c r="J51" s="66"/>
      <c r="K51" s="66"/>
      <c r="L51" s="6"/>
      <c r="M51" s="6"/>
    </row>
    <row r="52" spans="1:13" ht="15.75">
      <c r="A52" s="66"/>
      <c r="B52" s="66"/>
      <c r="C52" s="66"/>
      <c r="D52" s="66"/>
      <c r="E52" s="66"/>
      <c r="F52" s="66"/>
      <c r="G52" s="66"/>
      <c r="H52" s="66"/>
      <c r="I52" s="66"/>
      <c r="J52" s="66"/>
      <c r="K52" s="66"/>
      <c r="L52" s="6"/>
      <c r="M52" s="6"/>
    </row>
    <row r="53" spans="1:13" ht="15.75">
      <c r="A53" s="66"/>
      <c r="B53" s="66"/>
      <c r="C53" s="66"/>
      <c r="D53" s="66"/>
      <c r="E53" s="66"/>
      <c r="F53" s="66"/>
      <c r="G53" s="66"/>
      <c r="H53" s="66"/>
      <c r="I53" s="66"/>
      <c r="J53" s="66"/>
      <c r="K53" s="66"/>
      <c r="L53" s="6"/>
      <c r="M53" s="6"/>
    </row>
    <row r="54" spans="1:13" ht="15.75">
      <c r="A54" s="66"/>
      <c r="B54" s="66"/>
      <c r="C54" s="66"/>
      <c r="D54" s="66"/>
      <c r="E54" s="66"/>
      <c r="F54" s="66"/>
      <c r="G54" s="66"/>
      <c r="H54" s="66"/>
      <c r="I54" s="66"/>
      <c r="J54" s="66"/>
      <c r="K54" s="66"/>
      <c r="L54" s="6"/>
      <c r="M54" s="6"/>
    </row>
    <row r="55" spans="1:13" ht="15.75">
      <c r="A55" s="66"/>
      <c r="B55" s="66"/>
      <c r="C55" s="66"/>
      <c r="D55" s="66"/>
      <c r="E55" s="66"/>
      <c r="F55" s="66"/>
      <c r="G55" s="66"/>
      <c r="H55" s="66"/>
      <c r="I55" s="66"/>
      <c r="J55" s="66"/>
      <c r="K55" s="66"/>
      <c r="L55" s="6"/>
      <c r="M55" s="6"/>
    </row>
    <row r="56" spans="1:13" ht="15.75">
      <c r="A56" s="66"/>
      <c r="B56" s="66"/>
      <c r="C56" s="66"/>
      <c r="D56" s="66"/>
      <c r="E56" s="66"/>
      <c r="F56" s="66"/>
      <c r="G56" s="66"/>
      <c r="H56" s="66"/>
      <c r="I56" s="66"/>
      <c r="J56" s="66"/>
      <c r="K56" s="66"/>
      <c r="L56" s="6"/>
      <c r="M56" s="6"/>
    </row>
    <row r="57" spans="1:13" ht="15.75">
      <c r="A57" s="66"/>
      <c r="B57" s="66"/>
      <c r="C57" s="66"/>
      <c r="D57" s="66"/>
      <c r="E57" s="66"/>
      <c r="F57" s="66"/>
      <c r="G57" s="66"/>
      <c r="H57" s="66"/>
      <c r="I57" s="66"/>
      <c r="J57" s="66"/>
      <c r="K57" s="66"/>
      <c r="L57" s="6"/>
      <c r="M57" s="6"/>
    </row>
    <row r="58" spans="1:13" ht="15.75">
      <c r="A58" s="66"/>
      <c r="B58" s="66"/>
      <c r="C58" s="66"/>
      <c r="D58" s="66"/>
      <c r="E58" s="66"/>
      <c r="F58" s="66"/>
      <c r="G58" s="66"/>
      <c r="H58" s="66"/>
      <c r="I58" s="66"/>
      <c r="J58" s="66"/>
      <c r="K58" s="66"/>
      <c r="L58" s="6"/>
      <c r="M58" s="6"/>
    </row>
    <row r="59" spans="1:13" ht="15.75">
      <c r="A59" s="66"/>
      <c r="B59" s="66"/>
      <c r="C59" s="66"/>
      <c r="D59" s="66"/>
      <c r="E59" s="66"/>
      <c r="F59" s="66"/>
      <c r="G59" s="66"/>
      <c r="H59" s="66"/>
      <c r="I59" s="66"/>
      <c r="J59" s="66"/>
      <c r="K59" s="66"/>
      <c r="L59" s="6"/>
      <c r="M59" s="6"/>
    </row>
    <row r="60" spans="1:13" ht="15.75">
      <c r="A60" s="66"/>
      <c r="B60" s="66"/>
      <c r="C60" s="66"/>
      <c r="D60" s="66"/>
      <c r="E60" s="66"/>
      <c r="F60" s="66"/>
      <c r="G60" s="66"/>
      <c r="H60" s="66"/>
      <c r="I60" s="66"/>
      <c r="J60" s="66"/>
      <c r="K60" s="66"/>
      <c r="L60" s="6"/>
      <c r="M60" s="6"/>
    </row>
    <row r="61" spans="1:13" ht="15.75">
      <c r="A61" s="66"/>
      <c r="B61" s="66"/>
      <c r="C61" s="66"/>
      <c r="D61" s="66"/>
      <c r="E61" s="66"/>
      <c r="F61" s="66"/>
      <c r="G61" s="66"/>
      <c r="H61" s="66"/>
      <c r="I61" s="66"/>
      <c r="J61" s="66"/>
      <c r="K61" s="66"/>
      <c r="L61" s="6"/>
      <c r="M61" s="6"/>
    </row>
    <row r="62" spans="1:13" ht="15.75">
      <c r="A62" s="66"/>
      <c r="B62" s="66"/>
      <c r="C62" s="66"/>
      <c r="D62" s="66"/>
      <c r="E62" s="66"/>
      <c r="F62" s="66"/>
      <c r="G62" s="66"/>
      <c r="H62" s="66"/>
      <c r="I62" s="66"/>
      <c r="J62" s="66"/>
      <c r="K62" s="66"/>
      <c r="L62" s="6"/>
      <c r="M62" s="6"/>
    </row>
    <row r="63" spans="1:13" ht="15.75">
      <c r="A63" s="66"/>
      <c r="B63" s="66"/>
      <c r="C63" s="66"/>
      <c r="D63" s="66"/>
      <c r="E63" s="66"/>
      <c r="F63" s="66"/>
      <c r="G63" s="66"/>
      <c r="H63" s="66"/>
      <c r="I63" s="66"/>
      <c r="J63" s="66"/>
      <c r="K63" s="66"/>
      <c r="L63" s="6"/>
      <c r="M63" s="6"/>
    </row>
    <row r="64" spans="1:13" ht="15.75">
      <c r="A64" s="66"/>
      <c r="B64" s="66"/>
      <c r="C64" s="66"/>
      <c r="D64" s="66"/>
      <c r="E64" s="66"/>
      <c r="F64" s="66"/>
      <c r="G64" s="66"/>
      <c r="H64" s="66"/>
      <c r="I64" s="66"/>
      <c r="J64" s="66"/>
      <c r="K64" s="66"/>
      <c r="L64" s="6"/>
      <c r="M64" s="6"/>
    </row>
    <row r="65" spans="1:13" ht="15.75">
      <c r="A65" s="66"/>
      <c r="B65" s="66"/>
      <c r="C65" s="66"/>
      <c r="D65" s="66"/>
      <c r="E65" s="66"/>
      <c r="F65" s="66"/>
      <c r="G65" s="66"/>
      <c r="H65" s="66"/>
      <c r="I65" s="66"/>
      <c r="J65" s="66"/>
      <c r="K65" s="66"/>
      <c r="L65" s="6"/>
      <c r="M65" s="6"/>
    </row>
    <row r="66" spans="1:13" ht="15.75">
      <c r="A66" s="66"/>
      <c r="B66" s="66"/>
      <c r="C66" s="66"/>
      <c r="D66" s="66"/>
      <c r="E66" s="66"/>
      <c r="F66" s="66"/>
      <c r="G66" s="66"/>
      <c r="H66" s="66"/>
      <c r="I66" s="66"/>
      <c r="J66" s="66"/>
      <c r="K66" s="66"/>
      <c r="L66" s="6"/>
      <c r="M66" s="6"/>
    </row>
    <row r="67" spans="1:13" ht="15.75">
      <c r="A67" s="66"/>
      <c r="B67" s="66"/>
      <c r="C67" s="66"/>
      <c r="D67" s="66"/>
      <c r="E67" s="66"/>
      <c r="F67" s="66"/>
      <c r="G67" s="66"/>
      <c r="H67" s="66"/>
      <c r="I67" s="66"/>
      <c r="J67" s="66"/>
      <c r="K67" s="66"/>
      <c r="L67" s="6"/>
      <c r="M67" s="6"/>
    </row>
    <row r="68" spans="1:13" ht="15.75">
      <c r="A68" s="66"/>
      <c r="B68" s="66"/>
      <c r="C68" s="66"/>
      <c r="D68" s="66"/>
      <c r="E68" s="66"/>
      <c r="F68" s="66"/>
      <c r="G68" s="66"/>
      <c r="H68" s="66"/>
      <c r="I68" s="66"/>
      <c r="J68" s="66"/>
      <c r="K68" s="66"/>
      <c r="L68" s="6"/>
      <c r="M68" s="6"/>
    </row>
    <row r="69" spans="1:13" ht="15.75">
      <c r="A69" s="66"/>
      <c r="B69" s="66"/>
      <c r="C69" s="66"/>
      <c r="D69" s="66"/>
      <c r="E69" s="66"/>
      <c r="F69" s="66"/>
      <c r="G69" s="66"/>
      <c r="H69" s="66"/>
      <c r="I69" s="66"/>
      <c r="J69" s="66"/>
      <c r="K69" s="66"/>
      <c r="L69" s="6"/>
      <c r="M69" s="6"/>
    </row>
    <row r="70" spans="1:13" ht="15.75">
      <c r="A70" s="66"/>
      <c r="B70" s="66"/>
      <c r="C70" s="66"/>
      <c r="D70" s="66"/>
      <c r="E70" s="66"/>
      <c r="F70" s="66"/>
      <c r="G70" s="66"/>
      <c r="H70" s="66"/>
      <c r="I70" s="66"/>
      <c r="J70" s="66"/>
      <c r="K70" s="66"/>
      <c r="L70" s="6"/>
      <c r="M70" s="6"/>
    </row>
    <row r="71" spans="1:13" ht="15.75">
      <c r="A71" s="66"/>
      <c r="B71" s="66"/>
      <c r="C71" s="66"/>
      <c r="D71" s="66"/>
      <c r="E71" s="66"/>
      <c r="F71" s="66"/>
      <c r="G71" s="66"/>
      <c r="H71" s="66"/>
      <c r="I71" s="66"/>
      <c r="J71" s="66"/>
      <c r="K71" s="66"/>
      <c r="L71" s="6"/>
      <c r="M71" s="6"/>
    </row>
    <row r="72" spans="1:13" ht="15.75">
      <c r="A72" s="66"/>
      <c r="B72" s="66"/>
      <c r="C72" s="66"/>
      <c r="D72" s="66"/>
      <c r="E72" s="66"/>
      <c r="F72" s="66"/>
      <c r="G72" s="66"/>
      <c r="H72" s="66"/>
      <c r="I72" s="66"/>
      <c r="J72" s="66"/>
      <c r="K72" s="66"/>
      <c r="L72" s="6"/>
      <c r="M72" s="6"/>
    </row>
    <row r="73" spans="1:13" ht="15.75">
      <c r="A73" s="66"/>
      <c r="B73" s="66"/>
      <c r="C73" s="66"/>
      <c r="D73" s="66"/>
      <c r="E73" s="66"/>
      <c r="F73" s="66"/>
      <c r="G73" s="66"/>
      <c r="H73" s="66"/>
      <c r="I73" s="66"/>
      <c r="J73" s="66"/>
      <c r="K73" s="66"/>
      <c r="L73" s="6"/>
      <c r="M73" s="6"/>
    </row>
    <row r="74" spans="1:13" ht="15.75">
      <c r="A74" s="66"/>
      <c r="B74" s="66"/>
      <c r="C74" s="66"/>
      <c r="D74" s="66"/>
      <c r="E74" s="66"/>
      <c r="F74" s="66"/>
      <c r="G74" s="66"/>
      <c r="H74" s="66"/>
      <c r="I74" s="66"/>
      <c r="J74" s="66"/>
      <c r="K74" s="66"/>
      <c r="L74" s="6"/>
      <c r="M74" s="6"/>
    </row>
    <row r="75" spans="1:13" ht="15.75">
      <c r="A75" s="66"/>
      <c r="B75" s="66"/>
      <c r="C75" s="66"/>
      <c r="D75" s="66"/>
      <c r="E75" s="66"/>
      <c r="F75" s="66"/>
      <c r="G75" s="66"/>
      <c r="H75" s="66"/>
      <c r="I75" s="66"/>
      <c r="J75" s="66"/>
      <c r="K75" s="66"/>
      <c r="L75" s="6"/>
      <c r="M75" s="6"/>
    </row>
    <row r="76" spans="1:13" ht="15.75">
      <c r="A76" s="66"/>
      <c r="B76" s="66"/>
      <c r="C76" s="66"/>
      <c r="D76" s="66"/>
      <c r="E76" s="66"/>
      <c r="F76" s="66"/>
      <c r="G76" s="66"/>
      <c r="H76" s="66"/>
      <c r="I76" s="66"/>
      <c r="J76" s="66"/>
      <c r="K76" s="66"/>
      <c r="L76" s="6"/>
      <c r="M76" s="6"/>
    </row>
    <row r="77" spans="1:13" ht="15.75">
      <c r="A77" s="66"/>
      <c r="B77" s="66"/>
      <c r="C77" s="66"/>
      <c r="D77" s="66"/>
      <c r="E77" s="66"/>
      <c r="F77" s="66"/>
      <c r="G77" s="66"/>
      <c r="H77" s="66"/>
      <c r="I77" s="66"/>
      <c r="J77" s="66"/>
      <c r="K77" s="66"/>
      <c r="L77" s="6"/>
      <c r="M77" s="6"/>
    </row>
    <row r="78" spans="1:13" ht="15.75">
      <c r="A78" s="66"/>
      <c r="B78" s="66"/>
      <c r="C78" s="66"/>
      <c r="D78" s="66"/>
      <c r="E78" s="66"/>
      <c r="F78" s="66"/>
      <c r="G78" s="66"/>
      <c r="H78" s="66"/>
      <c r="I78" s="66"/>
      <c r="J78" s="66"/>
      <c r="K78" s="66"/>
      <c r="L78" s="6"/>
      <c r="M78" s="6"/>
    </row>
    <row r="79" spans="1:13" ht="15.75">
      <c r="A79" s="66"/>
      <c r="B79" s="66"/>
      <c r="C79" s="66"/>
      <c r="D79" s="66"/>
      <c r="E79" s="66"/>
      <c r="F79" s="66"/>
      <c r="G79" s="66"/>
      <c r="H79" s="66"/>
      <c r="I79" s="66"/>
      <c r="J79" s="66"/>
      <c r="K79" s="66"/>
      <c r="L79" s="6"/>
      <c r="M79" s="6"/>
    </row>
    <row r="80" spans="1:13" ht="15.75">
      <c r="A80" s="66"/>
      <c r="B80" s="66"/>
      <c r="C80" s="66"/>
      <c r="D80" s="66"/>
      <c r="E80" s="66"/>
      <c r="F80" s="66"/>
      <c r="G80" s="66"/>
      <c r="H80" s="66"/>
      <c r="I80" s="66"/>
      <c r="J80" s="66"/>
      <c r="K80" s="66"/>
      <c r="L80" s="6"/>
      <c r="M80" s="6"/>
    </row>
    <row r="81" spans="1:13" ht="15.75">
      <c r="A81" s="66"/>
      <c r="B81" s="66"/>
      <c r="C81" s="66"/>
      <c r="D81" s="66"/>
      <c r="E81" s="66"/>
      <c r="F81" s="66"/>
      <c r="G81" s="66"/>
      <c r="H81" s="66"/>
      <c r="I81" s="66"/>
      <c r="J81" s="66"/>
      <c r="K81" s="66"/>
      <c r="L81" s="6"/>
      <c r="M81" s="6"/>
    </row>
    <row r="82" spans="1:13" ht="15.75">
      <c r="A82" s="66"/>
      <c r="B82" s="66"/>
      <c r="C82" s="66"/>
      <c r="D82" s="66"/>
      <c r="E82" s="66"/>
      <c r="F82" s="66"/>
      <c r="G82" s="66"/>
      <c r="H82" s="66"/>
      <c r="I82" s="66"/>
      <c r="J82" s="66"/>
      <c r="K82" s="66"/>
      <c r="L82" s="6"/>
      <c r="M82" s="6"/>
    </row>
    <row r="83" spans="1:13" ht="15.75">
      <c r="A83" s="66"/>
      <c r="B83" s="66"/>
      <c r="C83" s="66"/>
      <c r="D83" s="66"/>
      <c r="E83" s="66"/>
      <c r="F83" s="66"/>
      <c r="G83" s="66"/>
      <c r="H83" s="66"/>
      <c r="I83" s="66"/>
      <c r="J83" s="66"/>
      <c r="K83" s="66"/>
      <c r="L83" s="6"/>
      <c r="M83" s="6"/>
    </row>
    <row r="84" spans="1:13" ht="15.75">
      <c r="A84" s="66"/>
      <c r="B84" s="66"/>
      <c r="C84" s="66"/>
      <c r="D84" s="66"/>
      <c r="E84" s="66"/>
      <c r="F84" s="66"/>
      <c r="G84" s="66"/>
      <c r="H84" s="66"/>
      <c r="I84" s="66"/>
      <c r="J84" s="66"/>
      <c r="K84" s="66"/>
      <c r="L84" s="6"/>
      <c r="M84" s="6"/>
    </row>
    <row r="85" spans="1:13" ht="15.75">
      <c r="A85" s="66"/>
      <c r="B85" s="66"/>
      <c r="C85" s="66"/>
      <c r="D85" s="66"/>
      <c r="E85" s="66"/>
      <c r="F85" s="66"/>
      <c r="G85" s="66"/>
      <c r="H85" s="66"/>
      <c r="I85" s="66"/>
      <c r="J85" s="66"/>
      <c r="K85" s="66"/>
      <c r="L85" s="6"/>
      <c r="M85" s="6"/>
    </row>
    <row r="86" spans="1:13" ht="15.75">
      <c r="A86" s="66"/>
      <c r="B86" s="66"/>
      <c r="C86" s="66"/>
      <c r="D86" s="66"/>
      <c r="E86" s="66"/>
      <c r="F86" s="66"/>
      <c r="G86" s="66"/>
      <c r="H86" s="66"/>
      <c r="I86" s="66"/>
      <c r="J86" s="66"/>
      <c r="K86" s="66"/>
      <c r="L86" s="6"/>
      <c r="M86" s="6"/>
    </row>
    <row r="87" spans="1:13" ht="15.75">
      <c r="A87" s="66"/>
      <c r="B87" s="66"/>
      <c r="C87" s="66"/>
      <c r="D87" s="66"/>
      <c r="E87" s="66"/>
      <c r="F87" s="66"/>
      <c r="G87" s="66"/>
      <c r="H87" s="66"/>
      <c r="I87" s="66"/>
      <c r="J87" s="66"/>
      <c r="K87" s="66"/>
      <c r="L87" s="6"/>
      <c r="M87" s="6"/>
    </row>
    <row r="88" spans="1:13" ht="15.75">
      <c r="A88" s="66"/>
      <c r="B88" s="66"/>
      <c r="C88" s="66"/>
      <c r="D88" s="66"/>
      <c r="E88" s="66"/>
      <c r="F88" s="66"/>
      <c r="G88" s="66"/>
      <c r="H88" s="66"/>
      <c r="I88" s="66"/>
      <c r="J88" s="66"/>
      <c r="K88" s="66"/>
      <c r="L88" s="6"/>
      <c r="M88" s="6"/>
    </row>
    <row r="89" spans="1:13" ht="15.75">
      <c r="A89" s="66"/>
      <c r="B89" s="66"/>
      <c r="C89" s="66"/>
      <c r="D89" s="66"/>
      <c r="E89" s="66"/>
      <c r="F89" s="66"/>
      <c r="G89" s="66"/>
      <c r="H89" s="66"/>
      <c r="I89" s="66"/>
      <c r="J89" s="66"/>
      <c r="K89" s="66"/>
      <c r="L89" s="6"/>
      <c r="M89" s="6"/>
    </row>
    <row r="90" spans="1:13" ht="15.75">
      <c r="A90" s="66"/>
      <c r="B90" s="66"/>
      <c r="C90" s="66"/>
      <c r="D90" s="66"/>
      <c r="E90" s="66"/>
      <c r="F90" s="66"/>
      <c r="G90" s="66"/>
      <c r="H90" s="66"/>
      <c r="I90" s="66"/>
      <c r="J90" s="66"/>
      <c r="K90" s="66"/>
      <c r="L90" s="6"/>
      <c r="M90" s="6"/>
    </row>
    <row r="91" spans="1:13" ht="15.75">
      <c r="A91" s="66"/>
      <c r="B91" s="66"/>
      <c r="C91" s="66"/>
      <c r="D91" s="66"/>
      <c r="E91" s="66"/>
      <c r="F91" s="66"/>
      <c r="G91" s="66"/>
      <c r="H91" s="66"/>
      <c r="I91" s="66"/>
      <c r="J91" s="66"/>
      <c r="K91" s="66"/>
      <c r="L91" s="6"/>
      <c r="M91" s="6"/>
    </row>
    <row r="92" spans="1:13" ht="15.75">
      <c r="A92" s="66"/>
      <c r="B92" s="66"/>
      <c r="C92" s="66"/>
      <c r="D92" s="66"/>
      <c r="E92" s="66"/>
      <c r="F92" s="66"/>
      <c r="G92" s="66"/>
      <c r="H92" s="66"/>
      <c r="I92" s="66"/>
      <c r="J92" s="66"/>
      <c r="K92" s="66"/>
      <c r="L92" s="6"/>
      <c r="M92" s="6"/>
    </row>
    <row r="93" spans="1:13" ht="15.75">
      <c r="A93" s="66"/>
      <c r="B93" s="66"/>
      <c r="C93" s="66"/>
      <c r="D93" s="66"/>
      <c r="E93" s="66"/>
      <c r="F93" s="66"/>
      <c r="G93" s="66"/>
      <c r="H93" s="66"/>
      <c r="I93" s="66"/>
      <c r="J93" s="66"/>
      <c r="K93" s="66"/>
      <c r="L93" s="6"/>
      <c r="M93" s="6"/>
    </row>
    <row r="94" spans="1:13" ht="15.75">
      <c r="A94" s="66"/>
      <c r="B94" s="66"/>
      <c r="C94" s="66"/>
      <c r="D94" s="66"/>
      <c r="E94" s="66"/>
      <c r="F94" s="66"/>
      <c r="G94" s="66"/>
      <c r="H94" s="66"/>
      <c r="I94" s="66"/>
      <c r="J94" s="66"/>
      <c r="K94" s="66"/>
      <c r="L94" s="6"/>
      <c r="M94" s="6"/>
    </row>
    <row r="95" spans="1:13" ht="15.75">
      <c r="A95" s="66"/>
      <c r="B95" s="66"/>
      <c r="C95" s="66"/>
      <c r="D95" s="66"/>
      <c r="E95" s="66"/>
      <c r="F95" s="66"/>
      <c r="G95" s="66"/>
      <c r="H95" s="66"/>
      <c r="I95" s="66"/>
      <c r="J95" s="66"/>
      <c r="K95" s="66"/>
      <c r="L95" s="6"/>
      <c r="M95" s="6"/>
    </row>
    <row r="96" spans="1:13" ht="15.75">
      <c r="A96" s="66"/>
      <c r="B96" s="66"/>
      <c r="C96" s="66"/>
      <c r="D96" s="66"/>
      <c r="E96" s="66"/>
      <c r="F96" s="66"/>
      <c r="G96" s="66"/>
      <c r="H96" s="66"/>
      <c r="I96" s="66"/>
      <c r="J96" s="66"/>
      <c r="K96" s="66"/>
      <c r="L96" s="6"/>
      <c r="M96" s="6"/>
    </row>
    <row r="97" spans="1:13" ht="15.75">
      <c r="A97" s="66"/>
      <c r="B97" s="66"/>
      <c r="C97" s="66"/>
      <c r="D97" s="66"/>
      <c r="E97" s="66"/>
      <c r="F97" s="66"/>
      <c r="G97" s="66"/>
      <c r="H97" s="66"/>
      <c r="I97" s="66"/>
      <c r="J97" s="66"/>
      <c r="K97" s="66"/>
      <c r="L97" s="6"/>
      <c r="M97" s="6"/>
    </row>
    <row r="98" spans="1:13" ht="15.75">
      <c r="A98" s="66"/>
      <c r="B98" s="66"/>
      <c r="C98" s="66"/>
      <c r="D98" s="66"/>
      <c r="E98" s="66"/>
      <c r="F98" s="66"/>
      <c r="G98" s="66"/>
      <c r="H98" s="66"/>
      <c r="I98" s="66"/>
      <c r="J98" s="66"/>
      <c r="K98" s="66"/>
      <c r="L98" s="6"/>
      <c r="M98" s="6"/>
    </row>
    <row r="99" spans="1:13" ht="15.75">
      <c r="A99" s="66"/>
      <c r="B99" s="66"/>
      <c r="C99" s="66"/>
      <c r="D99" s="66"/>
      <c r="E99" s="66"/>
      <c r="F99" s="66"/>
      <c r="G99" s="66"/>
      <c r="H99" s="66"/>
      <c r="I99" s="66"/>
      <c r="J99" s="66"/>
      <c r="K99" s="66"/>
      <c r="L99" s="6"/>
      <c r="M99" s="6"/>
    </row>
    <row r="100" spans="1:13" ht="15.75">
      <c r="A100" s="66"/>
      <c r="B100" s="66"/>
      <c r="C100" s="66"/>
      <c r="D100" s="66"/>
      <c r="E100" s="66"/>
      <c r="F100" s="66"/>
      <c r="G100" s="66"/>
      <c r="H100" s="66"/>
      <c r="I100" s="66"/>
      <c r="J100" s="66"/>
      <c r="K100" s="66"/>
      <c r="L100" s="6"/>
      <c r="M100" s="6"/>
    </row>
    <row r="101" spans="1:13" ht="15.75">
      <c r="A101" s="66"/>
      <c r="B101" s="66"/>
      <c r="C101" s="66"/>
      <c r="D101" s="66"/>
      <c r="E101" s="66"/>
      <c r="F101" s="66"/>
      <c r="G101" s="66"/>
      <c r="H101" s="66"/>
      <c r="I101" s="66"/>
      <c r="J101" s="66"/>
      <c r="K101" s="66"/>
      <c r="L101" s="6"/>
      <c r="M101" s="6"/>
    </row>
    <row r="102" spans="1:13" ht="15.75">
      <c r="A102" s="66"/>
      <c r="B102" s="66"/>
      <c r="C102" s="66"/>
      <c r="D102" s="66"/>
      <c r="E102" s="66"/>
      <c r="F102" s="66"/>
      <c r="G102" s="66"/>
      <c r="H102" s="66"/>
      <c r="I102" s="66"/>
      <c r="J102" s="66"/>
      <c r="K102" s="66"/>
      <c r="L102" s="6"/>
      <c r="M102" s="6"/>
    </row>
    <row r="103" spans="1:13" ht="15.75">
      <c r="A103" s="66"/>
      <c r="B103" s="66"/>
      <c r="C103" s="66"/>
      <c r="D103" s="66"/>
      <c r="E103" s="66"/>
      <c r="F103" s="66"/>
      <c r="G103" s="66"/>
      <c r="H103" s="66"/>
      <c r="I103" s="66"/>
      <c r="J103" s="66"/>
      <c r="K103" s="66"/>
      <c r="L103" s="6"/>
      <c r="M103" s="6"/>
    </row>
    <row r="104" spans="1:13" ht="15.75">
      <c r="A104" s="66"/>
      <c r="B104" s="66"/>
      <c r="C104" s="66"/>
      <c r="D104" s="66"/>
      <c r="E104" s="66"/>
      <c r="F104" s="66"/>
      <c r="G104" s="66"/>
      <c r="H104" s="66"/>
      <c r="I104" s="66"/>
      <c r="J104" s="66"/>
      <c r="K104" s="66"/>
      <c r="L104" s="6"/>
      <c r="M104" s="6"/>
    </row>
    <row r="105" spans="1:13" ht="15.75">
      <c r="A105" s="66"/>
      <c r="B105" s="66"/>
      <c r="C105" s="66"/>
      <c r="D105" s="66"/>
      <c r="E105" s="66"/>
      <c r="F105" s="66"/>
      <c r="G105" s="66"/>
      <c r="H105" s="66"/>
      <c r="I105" s="66"/>
      <c r="J105" s="66"/>
      <c r="K105" s="66"/>
      <c r="L105" s="6"/>
      <c r="M105" s="6"/>
    </row>
    <row r="106" spans="1:13" ht="15.75">
      <c r="A106" s="66"/>
      <c r="B106" s="66"/>
      <c r="C106" s="66"/>
      <c r="D106" s="66"/>
      <c r="E106" s="66"/>
      <c r="F106" s="66"/>
      <c r="G106" s="66"/>
      <c r="H106" s="66"/>
      <c r="I106" s="66"/>
      <c r="J106" s="66"/>
      <c r="K106" s="66"/>
      <c r="L106" s="6"/>
      <c r="M106" s="6"/>
    </row>
    <row r="107" spans="1:13" ht="15.75">
      <c r="A107" s="66"/>
      <c r="B107" s="66"/>
      <c r="C107" s="66"/>
      <c r="D107" s="66"/>
      <c r="E107" s="66"/>
      <c r="F107" s="66"/>
      <c r="G107" s="66"/>
      <c r="H107" s="66"/>
      <c r="I107" s="66"/>
      <c r="J107" s="66"/>
      <c r="K107" s="66"/>
      <c r="L107" s="6"/>
      <c r="M107" s="6"/>
    </row>
    <row r="108" spans="1:13" ht="15.75">
      <c r="A108" s="66"/>
      <c r="B108" s="66"/>
      <c r="C108" s="66"/>
      <c r="D108" s="66"/>
      <c r="E108" s="66"/>
      <c r="F108" s="66"/>
      <c r="G108" s="66"/>
      <c r="H108" s="66"/>
      <c r="I108" s="66"/>
      <c r="J108" s="66"/>
      <c r="K108" s="66"/>
      <c r="L108" s="6"/>
      <c r="M108" s="6"/>
    </row>
    <row r="109" spans="1:13" ht="15.75">
      <c r="A109" s="66"/>
      <c r="B109" s="66"/>
      <c r="C109" s="66"/>
      <c r="D109" s="66"/>
      <c r="E109" s="66"/>
      <c r="F109" s="66"/>
      <c r="G109" s="66"/>
      <c r="H109" s="66"/>
      <c r="I109" s="66"/>
      <c r="J109" s="66"/>
      <c r="K109" s="66"/>
      <c r="L109" s="6"/>
      <c r="M109" s="6"/>
    </row>
    <row r="110" spans="1:13" ht="15.75">
      <c r="A110" s="66"/>
      <c r="B110" s="66"/>
      <c r="C110" s="66"/>
      <c r="D110" s="66"/>
      <c r="E110" s="66"/>
      <c r="F110" s="66"/>
      <c r="G110" s="66"/>
      <c r="H110" s="66"/>
      <c r="I110" s="66"/>
      <c r="J110" s="66"/>
      <c r="K110" s="66"/>
      <c r="L110" s="6"/>
      <c r="M110" s="6"/>
    </row>
    <row r="111" spans="1:13" ht="15.75">
      <c r="A111" s="66"/>
      <c r="B111" s="66"/>
      <c r="C111" s="66"/>
      <c r="D111" s="66"/>
      <c r="E111" s="66"/>
      <c r="F111" s="66"/>
      <c r="G111" s="66"/>
      <c r="H111" s="66"/>
      <c r="I111" s="66"/>
      <c r="J111" s="66"/>
      <c r="K111" s="66"/>
      <c r="L111" s="6"/>
      <c r="M111" s="6"/>
    </row>
    <row r="112" spans="1:13" ht="15.75">
      <c r="A112" s="66"/>
      <c r="B112" s="66"/>
      <c r="C112" s="66"/>
      <c r="D112" s="66"/>
      <c r="E112" s="66"/>
      <c r="F112" s="66"/>
      <c r="G112" s="66"/>
      <c r="H112" s="66"/>
      <c r="I112" s="66"/>
      <c r="J112" s="66"/>
      <c r="K112" s="66"/>
      <c r="L112" s="6"/>
      <c r="M112" s="6"/>
    </row>
    <row r="113" spans="1:13" ht="15.75">
      <c r="A113" s="66"/>
      <c r="B113" s="66"/>
      <c r="C113" s="66"/>
      <c r="D113" s="66"/>
      <c r="E113" s="66"/>
      <c r="F113" s="66"/>
      <c r="G113" s="66"/>
      <c r="H113" s="66"/>
      <c r="I113" s="66"/>
      <c r="J113" s="66"/>
      <c r="K113" s="66"/>
      <c r="L113" s="6"/>
      <c r="M113" s="6"/>
    </row>
    <row r="114" spans="1:13" ht="15.75">
      <c r="A114" s="66"/>
      <c r="B114" s="66"/>
      <c r="C114" s="66"/>
      <c r="D114" s="66"/>
      <c r="E114" s="66"/>
      <c r="F114" s="66"/>
      <c r="G114" s="66"/>
      <c r="H114" s="66"/>
      <c r="I114" s="66"/>
      <c r="J114" s="66"/>
      <c r="K114" s="66"/>
      <c r="L114" s="6"/>
      <c r="M114" s="6"/>
    </row>
    <row r="115" spans="1:13" ht="15.75">
      <c r="A115" s="66"/>
      <c r="B115" s="66"/>
      <c r="C115" s="66"/>
      <c r="D115" s="66"/>
      <c r="E115" s="66"/>
      <c r="F115" s="66"/>
      <c r="G115" s="66"/>
      <c r="H115" s="66"/>
      <c r="I115" s="66"/>
      <c r="J115" s="66"/>
      <c r="K115" s="66"/>
      <c r="L115" s="6"/>
      <c r="M115" s="6"/>
    </row>
    <row r="116" spans="1:13" ht="15.75">
      <c r="A116" s="66"/>
      <c r="B116" s="66"/>
      <c r="C116" s="66"/>
      <c r="D116" s="66"/>
      <c r="E116" s="66"/>
      <c r="F116" s="66"/>
      <c r="G116" s="66"/>
      <c r="H116" s="66"/>
      <c r="I116" s="66"/>
      <c r="J116" s="66"/>
      <c r="K116" s="66"/>
      <c r="L116" s="6"/>
      <c r="M116" s="6"/>
    </row>
    <row r="117" spans="1:13" ht="15.75">
      <c r="A117" s="66"/>
      <c r="B117" s="66"/>
      <c r="C117" s="66"/>
      <c r="D117" s="66"/>
      <c r="E117" s="66"/>
      <c r="F117" s="66"/>
      <c r="G117" s="66"/>
      <c r="H117" s="66"/>
      <c r="I117" s="66"/>
      <c r="J117" s="66"/>
      <c r="K117" s="66"/>
      <c r="L117" s="6"/>
      <c r="M117" s="6"/>
    </row>
    <row r="118" spans="1:13" ht="15.75">
      <c r="A118" s="66"/>
      <c r="B118" s="66"/>
      <c r="C118" s="66"/>
      <c r="D118" s="66"/>
      <c r="E118" s="66"/>
      <c r="F118" s="66"/>
      <c r="G118" s="66"/>
      <c r="H118" s="66"/>
      <c r="I118" s="66"/>
      <c r="J118" s="66"/>
      <c r="K118" s="66"/>
      <c r="L118" s="6"/>
      <c r="M118" s="6"/>
    </row>
    <row r="119" spans="1:13" ht="15.75">
      <c r="A119" s="66"/>
      <c r="B119" s="66"/>
      <c r="C119" s="66"/>
      <c r="D119" s="66"/>
      <c r="E119" s="66"/>
      <c r="F119" s="66"/>
      <c r="G119" s="66"/>
      <c r="H119" s="66"/>
      <c r="I119" s="66"/>
      <c r="J119" s="66"/>
      <c r="K119" s="66"/>
      <c r="L119" s="6"/>
      <c r="M119" s="6"/>
    </row>
    <row r="120" spans="1:13" ht="15.75">
      <c r="A120" s="66"/>
      <c r="B120" s="66"/>
      <c r="C120" s="66"/>
      <c r="D120" s="66"/>
      <c r="E120" s="66"/>
      <c r="F120" s="66"/>
      <c r="G120" s="66"/>
      <c r="H120" s="66"/>
      <c r="I120" s="66"/>
      <c r="J120" s="66"/>
      <c r="K120" s="66"/>
      <c r="L120" s="6"/>
      <c r="M120" s="6"/>
    </row>
    <row r="121" spans="1:13" ht="15.75">
      <c r="A121" s="66"/>
      <c r="B121" s="66"/>
      <c r="C121" s="66"/>
      <c r="D121" s="66"/>
      <c r="E121" s="66"/>
      <c r="F121" s="66"/>
      <c r="G121" s="66"/>
      <c r="H121" s="66"/>
      <c r="I121" s="66"/>
      <c r="J121" s="66"/>
      <c r="K121" s="66"/>
      <c r="L121" s="6"/>
      <c r="M121" s="6"/>
    </row>
    <row r="122" spans="1:13" ht="15.75">
      <c r="A122" s="66"/>
      <c r="B122" s="66"/>
      <c r="C122" s="66"/>
      <c r="D122" s="66"/>
      <c r="E122" s="66"/>
      <c r="F122" s="66"/>
      <c r="G122" s="66"/>
      <c r="H122" s="66"/>
      <c r="I122" s="66"/>
      <c r="J122" s="66"/>
      <c r="K122" s="66"/>
      <c r="L122" s="6"/>
      <c r="M122" s="6"/>
    </row>
    <row r="123" spans="1:13" ht="15.75">
      <c r="A123" s="66"/>
      <c r="B123" s="66"/>
      <c r="C123" s="66"/>
      <c r="D123" s="66"/>
      <c r="E123" s="66"/>
      <c r="F123" s="66"/>
      <c r="G123" s="66"/>
      <c r="H123" s="66"/>
      <c r="I123" s="66"/>
      <c r="J123" s="66"/>
      <c r="K123" s="66"/>
      <c r="L123" s="6"/>
      <c r="M123" s="6"/>
    </row>
    <row r="124" spans="1:13" ht="15.75">
      <c r="A124" s="66"/>
      <c r="B124" s="66"/>
      <c r="C124" s="66"/>
      <c r="D124" s="66"/>
      <c r="E124" s="66"/>
      <c r="F124" s="66"/>
      <c r="G124" s="66"/>
      <c r="H124" s="66"/>
      <c r="I124" s="66"/>
      <c r="J124" s="66"/>
      <c r="K124" s="66"/>
      <c r="L124" s="6"/>
      <c r="M124" s="6"/>
    </row>
    <row r="125" spans="1:13" ht="15.75">
      <c r="A125" s="66"/>
      <c r="B125" s="66"/>
      <c r="C125" s="66"/>
      <c r="D125" s="66"/>
      <c r="E125" s="66"/>
      <c r="F125" s="66"/>
      <c r="G125" s="66"/>
      <c r="H125" s="66"/>
      <c r="I125" s="66"/>
      <c r="J125" s="66"/>
      <c r="K125" s="66"/>
      <c r="L125" s="6"/>
      <c r="M125" s="6"/>
    </row>
    <row r="126" spans="1:13" ht="15.75">
      <c r="A126" s="66"/>
      <c r="B126" s="66"/>
      <c r="C126" s="66"/>
      <c r="D126" s="66"/>
      <c r="E126" s="66"/>
      <c r="F126" s="66"/>
      <c r="G126" s="66"/>
      <c r="H126" s="66"/>
      <c r="I126" s="66"/>
      <c r="J126" s="66"/>
      <c r="K126" s="66"/>
      <c r="L126" s="6"/>
      <c r="M126" s="6"/>
    </row>
    <row r="127" spans="1:13" ht="15.75">
      <c r="A127" s="66"/>
      <c r="B127" s="66"/>
      <c r="C127" s="66"/>
      <c r="D127" s="66"/>
      <c r="E127" s="66"/>
      <c r="F127" s="66"/>
      <c r="G127" s="66"/>
      <c r="H127" s="66"/>
      <c r="I127" s="66"/>
      <c r="J127" s="66"/>
      <c r="K127" s="66"/>
      <c r="L127" s="6"/>
      <c r="M127" s="6"/>
    </row>
    <row r="128" spans="1:13" ht="15.75">
      <c r="A128" s="66"/>
      <c r="B128" s="66"/>
      <c r="C128" s="66"/>
      <c r="D128" s="66"/>
      <c r="E128" s="66"/>
      <c r="F128" s="66"/>
      <c r="G128" s="66"/>
      <c r="H128" s="66"/>
      <c r="I128" s="66"/>
      <c r="J128" s="66"/>
      <c r="K128" s="66"/>
      <c r="L128" s="6"/>
      <c r="M128" s="6"/>
    </row>
    <row r="129" spans="1:13" ht="15.75">
      <c r="A129" s="66"/>
      <c r="B129" s="66"/>
      <c r="C129" s="66"/>
      <c r="D129" s="66"/>
      <c r="E129" s="66"/>
      <c r="F129" s="66"/>
      <c r="G129" s="66"/>
      <c r="H129" s="66"/>
      <c r="I129" s="66"/>
      <c r="J129" s="66"/>
      <c r="K129" s="66"/>
      <c r="L129" s="6"/>
      <c r="M129" s="6"/>
    </row>
    <row r="130" spans="1:13" ht="15.75">
      <c r="A130" s="66"/>
      <c r="B130" s="66"/>
      <c r="C130" s="66"/>
      <c r="D130" s="66"/>
      <c r="E130" s="66"/>
      <c r="F130" s="66"/>
      <c r="G130" s="66"/>
      <c r="H130" s="66"/>
      <c r="I130" s="66"/>
      <c r="J130" s="66"/>
      <c r="K130" s="66"/>
      <c r="L130" s="6"/>
      <c r="M130" s="6"/>
    </row>
    <row r="131" spans="1:13" ht="15.75">
      <c r="A131" s="66"/>
      <c r="B131" s="66"/>
      <c r="C131" s="66"/>
      <c r="D131" s="66"/>
      <c r="E131" s="66"/>
      <c r="F131" s="66"/>
      <c r="G131" s="66"/>
      <c r="H131" s="66"/>
      <c r="I131" s="66"/>
      <c r="J131" s="66"/>
      <c r="K131" s="66"/>
      <c r="L131" s="6"/>
      <c r="M131" s="6"/>
    </row>
    <row r="132" spans="1:13" ht="15.75">
      <c r="A132" s="66"/>
      <c r="B132" s="66"/>
      <c r="C132" s="66"/>
      <c r="D132" s="66"/>
      <c r="E132" s="66"/>
      <c r="F132" s="66"/>
      <c r="G132" s="66"/>
      <c r="H132" s="66"/>
      <c r="I132" s="66"/>
      <c r="J132" s="66"/>
      <c r="K132" s="66"/>
      <c r="L132" s="6"/>
      <c r="M132" s="6"/>
    </row>
    <row r="133" spans="1:13" ht="15.75">
      <c r="A133" s="66"/>
      <c r="B133" s="66"/>
      <c r="C133" s="66"/>
      <c r="D133" s="66"/>
      <c r="E133" s="66"/>
      <c r="F133" s="66"/>
      <c r="G133" s="66"/>
      <c r="H133" s="66"/>
      <c r="I133" s="66"/>
      <c r="J133" s="66"/>
      <c r="K133" s="66"/>
      <c r="L133" s="6"/>
      <c r="M133" s="6"/>
    </row>
    <row r="134" spans="1:13" ht="15.75">
      <c r="A134" s="66"/>
      <c r="B134" s="66"/>
      <c r="C134" s="66"/>
      <c r="D134" s="66"/>
      <c r="E134" s="66"/>
      <c r="F134" s="66"/>
      <c r="G134" s="66"/>
      <c r="H134" s="66"/>
      <c r="I134" s="66"/>
      <c r="J134" s="66"/>
      <c r="K134" s="66"/>
      <c r="L134" s="6"/>
      <c r="M134" s="6"/>
    </row>
    <row r="135" spans="1:13" ht="15.75">
      <c r="A135" s="66"/>
      <c r="B135" s="66"/>
      <c r="C135" s="66"/>
      <c r="D135" s="66"/>
      <c r="E135" s="66"/>
      <c r="F135" s="66"/>
      <c r="G135" s="66"/>
      <c r="H135" s="66"/>
      <c r="I135" s="66"/>
      <c r="J135" s="66"/>
      <c r="K135" s="66"/>
      <c r="L135" s="6"/>
      <c r="M135" s="6"/>
    </row>
    <row r="136" spans="1:13" ht="15.75">
      <c r="A136" s="66"/>
      <c r="B136" s="66"/>
      <c r="C136" s="66"/>
      <c r="D136" s="66"/>
      <c r="E136" s="66"/>
      <c r="F136" s="66"/>
      <c r="G136" s="66"/>
      <c r="H136" s="66"/>
      <c r="I136" s="66"/>
      <c r="J136" s="66"/>
      <c r="K136" s="66"/>
      <c r="L136" s="6"/>
      <c r="M136" s="6"/>
    </row>
    <row r="137" spans="1:13" ht="15.75">
      <c r="A137" s="66"/>
      <c r="B137" s="66"/>
      <c r="C137" s="66"/>
      <c r="D137" s="66"/>
      <c r="E137" s="66"/>
      <c r="F137" s="66"/>
      <c r="G137" s="66"/>
      <c r="H137" s="66"/>
      <c r="I137" s="66"/>
      <c r="J137" s="66"/>
      <c r="K137" s="66"/>
      <c r="L137" s="6"/>
      <c r="M137" s="6"/>
    </row>
    <row r="138" spans="1:13" ht="15.75">
      <c r="A138" s="66"/>
      <c r="B138" s="66"/>
      <c r="C138" s="66"/>
      <c r="D138" s="66"/>
      <c r="E138" s="66"/>
      <c r="F138" s="66"/>
      <c r="G138" s="66"/>
      <c r="H138" s="66"/>
      <c r="I138" s="66"/>
      <c r="J138" s="66"/>
      <c r="K138" s="66"/>
      <c r="L138" s="6"/>
      <c r="M138" s="6"/>
    </row>
    <row r="139" spans="1:13" ht="15.75">
      <c r="A139" s="66"/>
      <c r="B139" s="66"/>
      <c r="C139" s="66"/>
      <c r="D139" s="66"/>
      <c r="E139" s="66"/>
      <c r="F139" s="66"/>
      <c r="G139" s="66"/>
      <c r="H139" s="66"/>
      <c r="I139" s="66"/>
      <c r="J139" s="66"/>
      <c r="K139" s="66"/>
      <c r="L139" s="6"/>
      <c r="M139" s="6"/>
    </row>
    <row r="140" spans="1:13" ht="15.75">
      <c r="A140" s="66"/>
      <c r="B140" s="66"/>
      <c r="C140" s="66"/>
      <c r="D140" s="66"/>
      <c r="E140" s="66"/>
      <c r="F140" s="66"/>
      <c r="G140" s="66"/>
      <c r="H140" s="66"/>
      <c r="I140" s="66"/>
      <c r="J140" s="66"/>
      <c r="K140" s="66"/>
      <c r="L140" s="6"/>
      <c r="M140" s="6"/>
    </row>
    <row r="141" spans="1:13" ht="15.75">
      <c r="A141" s="66"/>
      <c r="B141" s="66"/>
      <c r="C141" s="66"/>
      <c r="D141" s="66"/>
      <c r="E141" s="66"/>
      <c r="F141" s="66"/>
      <c r="G141" s="66"/>
      <c r="H141" s="66"/>
      <c r="I141" s="66"/>
      <c r="J141" s="66"/>
      <c r="K141" s="66"/>
      <c r="L141" s="6"/>
      <c r="M141" s="6"/>
    </row>
    <row r="142" spans="1:13" ht="15.75">
      <c r="A142" s="66"/>
      <c r="B142" s="66"/>
      <c r="C142" s="66"/>
      <c r="D142" s="66"/>
      <c r="E142" s="66"/>
      <c r="F142" s="66"/>
      <c r="G142" s="66"/>
      <c r="H142" s="66"/>
      <c r="I142" s="66"/>
      <c r="J142" s="66"/>
      <c r="K142" s="66"/>
      <c r="L142" s="6"/>
      <c r="M142" s="6"/>
    </row>
    <row r="143" spans="1:13" ht="15.75">
      <c r="A143" s="66"/>
      <c r="B143" s="66"/>
      <c r="C143" s="66"/>
      <c r="D143" s="66"/>
      <c r="E143" s="66"/>
      <c r="F143" s="66"/>
      <c r="G143" s="66"/>
      <c r="H143" s="66"/>
      <c r="I143" s="66"/>
      <c r="J143" s="66"/>
      <c r="K143" s="66"/>
      <c r="L143" s="6"/>
      <c r="M143" s="6"/>
    </row>
    <row r="144" spans="1:13" ht="15.75">
      <c r="A144" s="66"/>
      <c r="B144" s="66"/>
      <c r="C144" s="66"/>
      <c r="D144" s="66"/>
      <c r="E144" s="66"/>
      <c r="F144" s="66"/>
      <c r="G144" s="66"/>
      <c r="H144" s="66"/>
      <c r="I144" s="66"/>
      <c r="J144" s="66"/>
      <c r="K144" s="66"/>
      <c r="L144" s="6"/>
      <c r="M144" s="6"/>
    </row>
    <row r="145" spans="1:13" ht="15.75">
      <c r="A145" s="66"/>
      <c r="B145" s="66"/>
      <c r="C145" s="66"/>
      <c r="D145" s="66"/>
      <c r="E145" s="66"/>
      <c r="F145" s="66"/>
      <c r="G145" s="66"/>
      <c r="H145" s="66"/>
      <c r="I145" s="66"/>
      <c r="J145" s="66"/>
      <c r="K145" s="66"/>
      <c r="L145" s="6"/>
      <c r="M145" s="6"/>
    </row>
    <row r="146" spans="1:13" ht="15.75">
      <c r="A146" s="66"/>
      <c r="B146" s="66"/>
      <c r="C146" s="66"/>
      <c r="D146" s="66"/>
      <c r="E146" s="66"/>
      <c r="F146" s="66"/>
      <c r="G146" s="66"/>
      <c r="H146" s="66"/>
      <c r="I146" s="66"/>
      <c r="J146" s="66"/>
      <c r="K146" s="66"/>
      <c r="L146" s="6"/>
      <c r="M146" s="6"/>
    </row>
    <row r="147" spans="1:13" ht="15.75">
      <c r="A147" s="66"/>
      <c r="B147" s="66"/>
      <c r="C147" s="66"/>
      <c r="D147" s="66"/>
      <c r="E147" s="66"/>
      <c r="F147" s="66"/>
      <c r="G147" s="66"/>
      <c r="H147" s="66"/>
      <c r="I147" s="66"/>
      <c r="J147" s="66"/>
      <c r="K147" s="66"/>
      <c r="L147" s="6"/>
      <c r="M147" s="6"/>
    </row>
    <row r="148" spans="1:13" ht="15.75">
      <c r="A148" s="66"/>
      <c r="B148" s="66"/>
      <c r="C148" s="66"/>
      <c r="D148" s="66"/>
      <c r="E148" s="66"/>
      <c r="F148" s="6"/>
      <c r="G148" s="6"/>
      <c r="H148" s="6"/>
      <c r="I148" s="66"/>
      <c r="J148" s="66"/>
      <c r="K148" s="66"/>
      <c r="L148" s="6"/>
      <c r="M148" s="6"/>
    </row>
    <row r="149" spans="1:13" ht="15.75">
      <c r="A149" s="6"/>
      <c r="B149" s="6"/>
      <c r="C149" s="6"/>
      <c r="D149" s="6"/>
      <c r="E149" s="6"/>
      <c r="F149" s="6"/>
      <c r="G149" s="6"/>
      <c r="H149" s="6"/>
      <c r="I149" s="6"/>
      <c r="J149" s="6"/>
      <c r="K149" s="6"/>
      <c r="L149" s="6"/>
      <c r="M149" s="6"/>
    </row>
    <row r="150" spans="1:13" ht="15.75">
      <c r="A150" s="6"/>
      <c r="B150" s="6"/>
      <c r="C150" s="6"/>
      <c r="D150" s="6"/>
      <c r="E150" s="6"/>
      <c r="F150" s="6"/>
      <c r="G150" s="6"/>
      <c r="H150" s="6"/>
      <c r="I150" s="6"/>
      <c r="J150" s="6"/>
      <c r="K150" s="6"/>
      <c r="L150" s="6"/>
      <c r="M150" s="6"/>
    </row>
    <row r="151" spans="1:13" ht="15.75">
      <c r="A151" s="6"/>
      <c r="B151" s="6"/>
      <c r="C151" s="6"/>
      <c r="D151" s="6"/>
      <c r="E151" s="6"/>
      <c r="F151" s="6"/>
      <c r="G151" s="6"/>
      <c r="H151" s="6"/>
      <c r="I151" s="6"/>
      <c r="J151" s="6"/>
      <c r="K151" s="6"/>
      <c r="L151" s="6"/>
      <c r="M151" s="6"/>
    </row>
    <row r="152" spans="1:13" ht="15.75">
      <c r="A152" s="6"/>
      <c r="B152" s="6"/>
      <c r="C152" s="6"/>
      <c r="D152" s="6"/>
      <c r="E152" s="6"/>
      <c r="F152" s="6"/>
      <c r="G152" s="6"/>
      <c r="H152" s="6"/>
      <c r="I152" s="6"/>
      <c r="J152" s="6"/>
      <c r="K152" s="6"/>
      <c r="L152" s="6"/>
      <c r="M152" s="6"/>
    </row>
    <row r="153" spans="1:13" ht="15.75">
      <c r="A153" s="6"/>
      <c r="B153" s="6"/>
      <c r="C153" s="6"/>
      <c r="D153" s="6"/>
      <c r="E153" s="6"/>
      <c r="F153" s="6"/>
      <c r="G153" s="6"/>
      <c r="H153" s="6"/>
      <c r="I153" s="6"/>
      <c r="J153" s="6"/>
      <c r="K153" s="6"/>
      <c r="L153" s="6"/>
      <c r="M153" s="6"/>
    </row>
    <row r="154" spans="1:13" ht="15.75">
      <c r="A154" s="6"/>
      <c r="B154" s="6"/>
      <c r="C154" s="6"/>
      <c r="D154" s="6"/>
      <c r="E154" s="6"/>
      <c r="F154" s="6"/>
      <c r="G154" s="6"/>
      <c r="H154" s="6"/>
      <c r="I154" s="6"/>
      <c r="J154" s="6"/>
      <c r="K154" s="6"/>
      <c r="L154" s="6"/>
      <c r="M154" s="6"/>
    </row>
    <row r="155" spans="1:13" ht="15.75">
      <c r="A155" s="6"/>
      <c r="B155" s="6"/>
      <c r="C155" s="6"/>
      <c r="D155" s="6"/>
      <c r="E155" s="6"/>
      <c r="F155" s="6"/>
      <c r="G155" s="6"/>
      <c r="H155" s="6"/>
      <c r="I155" s="6"/>
      <c r="J155" s="6"/>
      <c r="K155" s="6"/>
      <c r="L155" s="6"/>
      <c r="M155" s="6"/>
    </row>
    <row r="156" spans="1:13" ht="15.75">
      <c r="A156" s="6"/>
      <c r="B156" s="6"/>
      <c r="C156" s="6"/>
      <c r="D156" s="6"/>
      <c r="E156" s="6"/>
      <c r="F156" s="6"/>
      <c r="G156" s="6"/>
      <c r="H156" s="6"/>
      <c r="I156" s="6"/>
      <c r="J156" s="6"/>
      <c r="K156" s="6"/>
      <c r="L156" s="6"/>
      <c r="M156" s="6"/>
    </row>
    <row r="157" spans="1:13" ht="15.75">
      <c r="A157" s="6"/>
      <c r="B157" s="6"/>
      <c r="C157" s="6"/>
      <c r="D157" s="6"/>
      <c r="E157" s="6"/>
      <c r="F157" s="6"/>
      <c r="G157" s="6"/>
      <c r="H157" s="6"/>
      <c r="I157" s="6"/>
      <c r="J157" s="6"/>
      <c r="K157" s="6"/>
      <c r="L157" s="6"/>
      <c r="M157" s="6"/>
    </row>
    <row r="158" spans="1:13" ht="15.75">
      <c r="A158" s="6"/>
      <c r="B158" s="6"/>
      <c r="C158" s="6"/>
      <c r="D158" s="6"/>
      <c r="E158" s="6"/>
      <c r="F158" s="6"/>
      <c r="G158" s="6"/>
      <c r="H158" s="6"/>
      <c r="I158" s="6"/>
      <c r="J158" s="6"/>
      <c r="K158" s="6"/>
      <c r="L158" s="6"/>
      <c r="M158" s="6"/>
    </row>
    <row r="159" spans="1:13" ht="15.75">
      <c r="A159" s="6"/>
      <c r="B159" s="6"/>
      <c r="C159" s="6"/>
      <c r="D159" s="6"/>
      <c r="E159" s="6"/>
      <c r="F159" s="6"/>
      <c r="G159" s="6"/>
      <c r="H159" s="6"/>
      <c r="I159" s="6"/>
      <c r="J159" s="6"/>
      <c r="K159" s="6"/>
      <c r="L159" s="6"/>
      <c r="M159" s="6"/>
    </row>
    <row r="160" spans="1:13" ht="15.75">
      <c r="A160" s="6"/>
      <c r="B160" s="6"/>
      <c r="C160" s="6"/>
      <c r="D160" s="6"/>
      <c r="E160" s="6"/>
      <c r="F160" s="6"/>
      <c r="G160" s="6"/>
      <c r="H160" s="6"/>
      <c r="I160" s="6"/>
      <c r="J160" s="6"/>
      <c r="K160" s="6"/>
      <c r="L160" s="6"/>
      <c r="M160" s="6"/>
    </row>
    <row r="161" spans="1:13" ht="15.75">
      <c r="A161" s="6"/>
      <c r="B161" s="6"/>
      <c r="C161" s="6"/>
      <c r="D161" s="6"/>
      <c r="E161" s="6"/>
      <c r="F161" s="6"/>
      <c r="G161" s="6"/>
      <c r="H161" s="6"/>
      <c r="I161" s="6"/>
      <c r="J161" s="6"/>
      <c r="K161" s="6"/>
      <c r="L161" s="6"/>
      <c r="M161" s="6"/>
    </row>
    <row r="162" spans="1:13" ht="15.75">
      <c r="A162" s="6"/>
      <c r="B162" s="6"/>
      <c r="C162" s="6"/>
      <c r="D162" s="6"/>
      <c r="E162" s="6"/>
      <c r="F162" s="6"/>
      <c r="G162" s="6"/>
      <c r="H162" s="6"/>
      <c r="I162" s="6"/>
      <c r="J162" s="6"/>
      <c r="K162" s="6"/>
      <c r="L162" s="6"/>
      <c r="M162" s="6"/>
    </row>
    <row r="163" spans="1:13" ht="15.75">
      <c r="A163" s="6"/>
      <c r="B163" s="6"/>
      <c r="C163" s="6"/>
      <c r="D163" s="6"/>
      <c r="E163" s="6"/>
      <c r="F163" s="6"/>
      <c r="G163" s="6"/>
      <c r="H163" s="6"/>
      <c r="I163" s="6"/>
      <c r="J163" s="6"/>
      <c r="K163" s="6"/>
      <c r="L163" s="6"/>
      <c r="M163" s="6"/>
    </row>
    <row r="164" spans="1:13" ht="15.75">
      <c r="A164" s="6"/>
      <c r="B164" s="6"/>
      <c r="C164" s="6"/>
      <c r="D164" s="6"/>
      <c r="E164" s="6"/>
      <c r="F164" s="6"/>
      <c r="G164" s="6"/>
      <c r="H164" s="6"/>
      <c r="I164" s="6"/>
      <c r="J164" s="6"/>
      <c r="K164" s="6"/>
      <c r="L164" s="6"/>
      <c r="M164" s="6"/>
    </row>
    <row r="165" spans="1:13" ht="15.75">
      <c r="A165" s="6"/>
      <c r="B165" s="6"/>
      <c r="C165" s="6"/>
      <c r="D165" s="6"/>
      <c r="E165" s="6"/>
      <c r="F165" s="6"/>
      <c r="G165" s="6"/>
      <c r="H165" s="6"/>
      <c r="I165" s="6"/>
      <c r="J165" s="6"/>
      <c r="K165" s="6"/>
      <c r="L165" s="6"/>
      <c r="M165" s="6"/>
    </row>
    <row r="166" spans="1:13" ht="15.75">
      <c r="A166" s="6"/>
      <c r="B166" s="6"/>
      <c r="C166" s="6"/>
      <c r="D166" s="6"/>
      <c r="E166" s="6"/>
      <c r="F166" s="6"/>
      <c r="G166" s="6"/>
      <c r="H166" s="6"/>
      <c r="I166" s="6"/>
      <c r="J166" s="6"/>
      <c r="K166" s="6"/>
      <c r="L166" s="6"/>
      <c r="M166" s="6"/>
    </row>
    <row r="167" spans="1:13" ht="15.75">
      <c r="A167" s="6"/>
      <c r="B167" s="6"/>
      <c r="C167" s="6"/>
      <c r="D167" s="6"/>
      <c r="E167" s="6"/>
      <c r="F167" s="6"/>
      <c r="G167" s="6"/>
      <c r="H167" s="6"/>
      <c r="I167" s="6"/>
      <c r="J167" s="6"/>
      <c r="K167" s="6"/>
      <c r="L167" s="6"/>
      <c r="M167" s="6"/>
    </row>
    <row r="168" spans="1:13" ht="15.75">
      <c r="A168" s="6"/>
      <c r="B168" s="6"/>
      <c r="C168" s="6"/>
      <c r="D168" s="6"/>
      <c r="E168" s="6"/>
      <c r="F168" s="6"/>
      <c r="G168" s="6"/>
      <c r="H168" s="6"/>
      <c r="I168" s="6"/>
      <c r="J168" s="6"/>
      <c r="K168" s="6"/>
      <c r="L168" s="6"/>
      <c r="M168" s="6"/>
    </row>
    <row r="169" spans="1:13" ht="15.75">
      <c r="A169" s="6"/>
      <c r="B169" s="6"/>
      <c r="C169" s="6"/>
      <c r="D169" s="6"/>
      <c r="E169" s="6"/>
      <c r="F169" s="6"/>
      <c r="G169" s="6"/>
      <c r="H169" s="6"/>
      <c r="I169" s="6"/>
      <c r="J169" s="6"/>
      <c r="K169" s="6"/>
      <c r="L169" s="6"/>
      <c r="M169" s="6"/>
    </row>
    <row r="170" spans="1:13" ht="15.75">
      <c r="A170" s="6"/>
      <c r="B170" s="6"/>
      <c r="C170" s="6"/>
      <c r="D170" s="6"/>
      <c r="E170" s="6"/>
      <c r="F170" s="6"/>
      <c r="G170" s="6"/>
      <c r="H170" s="6"/>
      <c r="I170" s="6"/>
      <c r="J170" s="6"/>
      <c r="K170" s="6"/>
      <c r="L170" s="6"/>
      <c r="M170" s="6"/>
    </row>
    <row r="171" spans="1:13" ht="15.75">
      <c r="A171" s="6"/>
      <c r="B171" s="6"/>
      <c r="C171" s="6"/>
      <c r="D171" s="6"/>
      <c r="E171" s="6"/>
      <c r="F171" s="6"/>
      <c r="G171" s="6"/>
      <c r="H171" s="6"/>
      <c r="I171" s="6"/>
      <c r="J171" s="6"/>
      <c r="K171" s="6"/>
      <c r="L171" s="6"/>
      <c r="M171" s="6"/>
    </row>
    <row r="172" spans="1:13" ht="15.75">
      <c r="A172" s="6"/>
      <c r="B172" s="6"/>
      <c r="C172" s="6"/>
      <c r="D172" s="6"/>
      <c r="E172" s="6"/>
      <c r="F172" s="6"/>
      <c r="G172" s="6"/>
      <c r="H172" s="6"/>
      <c r="I172" s="6"/>
      <c r="J172" s="6"/>
      <c r="K172" s="6"/>
      <c r="L172" s="6"/>
      <c r="M172" s="6"/>
    </row>
    <row r="173" spans="1:13" ht="15.75">
      <c r="A173" s="6"/>
      <c r="B173" s="6"/>
      <c r="C173" s="6"/>
      <c r="D173" s="6"/>
      <c r="E173" s="6"/>
      <c r="F173" s="6"/>
      <c r="G173" s="6"/>
      <c r="H173" s="6"/>
      <c r="I173" s="6"/>
      <c r="J173" s="6"/>
      <c r="K173" s="6"/>
      <c r="L173" s="6"/>
      <c r="M173" s="6"/>
    </row>
    <row r="174" spans="1:13" ht="15.75">
      <c r="A174" s="6"/>
      <c r="B174" s="6"/>
      <c r="C174" s="6"/>
      <c r="D174" s="6"/>
      <c r="E174" s="6"/>
      <c r="F174" s="6"/>
      <c r="G174" s="6"/>
      <c r="H174" s="6"/>
      <c r="I174" s="6"/>
      <c r="J174" s="6"/>
      <c r="K174" s="6"/>
      <c r="L174" s="6"/>
      <c r="M174" s="6"/>
    </row>
    <row r="175" spans="1:13" ht="15.75">
      <c r="A175" s="6"/>
      <c r="B175" s="6"/>
      <c r="C175" s="6"/>
      <c r="D175" s="6"/>
      <c r="E175" s="6"/>
      <c r="F175" s="6"/>
      <c r="G175" s="6"/>
      <c r="H175" s="6"/>
      <c r="I175" s="6"/>
      <c r="J175" s="6"/>
      <c r="K175" s="6"/>
      <c r="L175" s="6"/>
      <c r="M175" s="6"/>
    </row>
    <row r="176" spans="1:13" ht="15.75">
      <c r="A176" s="6"/>
      <c r="B176" s="6"/>
      <c r="C176" s="6"/>
      <c r="D176" s="6"/>
      <c r="E176" s="6"/>
      <c r="F176" s="6"/>
      <c r="G176" s="6"/>
      <c r="H176" s="6"/>
      <c r="I176" s="6"/>
      <c r="J176" s="6"/>
      <c r="K176" s="6"/>
      <c r="L176" s="6"/>
      <c r="M176" s="6"/>
    </row>
    <row r="177" spans="1:13" ht="15.75">
      <c r="A177" s="6"/>
      <c r="B177" s="6"/>
      <c r="C177" s="6"/>
      <c r="D177" s="6"/>
      <c r="E177" s="6"/>
      <c r="F177" s="6"/>
      <c r="G177" s="6"/>
      <c r="H177" s="6"/>
      <c r="I177" s="6"/>
      <c r="J177" s="6"/>
      <c r="K177" s="6"/>
      <c r="L177" s="6"/>
      <c r="M177" s="6"/>
    </row>
    <row r="178" spans="1:13" ht="15.75">
      <c r="A178" s="6"/>
      <c r="B178" s="6"/>
      <c r="C178" s="6"/>
      <c r="D178" s="6"/>
      <c r="E178" s="6"/>
      <c r="F178" s="6"/>
      <c r="G178" s="6"/>
      <c r="H178" s="6"/>
      <c r="I178" s="6"/>
      <c r="J178" s="6"/>
      <c r="K178" s="6"/>
      <c r="L178" s="6"/>
      <c r="M178" s="6"/>
    </row>
    <row r="179" spans="1:13" ht="15.75">
      <c r="A179" s="6"/>
      <c r="B179" s="6"/>
      <c r="C179" s="6"/>
      <c r="D179" s="6"/>
      <c r="E179" s="6"/>
      <c r="F179" s="6"/>
      <c r="G179" s="6"/>
      <c r="H179" s="6"/>
      <c r="I179" s="6"/>
      <c r="J179" s="6"/>
      <c r="K179" s="6"/>
      <c r="L179" s="6"/>
      <c r="M179" s="6"/>
    </row>
    <row r="180" spans="1:13" ht="15.75">
      <c r="A180" s="6"/>
      <c r="B180" s="6"/>
      <c r="C180" s="6"/>
      <c r="D180" s="6"/>
      <c r="E180" s="6"/>
      <c r="F180" s="6"/>
      <c r="G180" s="6"/>
      <c r="H180" s="6"/>
      <c r="I180" s="6"/>
      <c r="J180" s="6"/>
      <c r="K180" s="6"/>
      <c r="L180" s="6"/>
      <c r="M180" s="6"/>
    </row>
    <row r="181" spans="1:13" ht="15.75">
      <c r="A181" s="6"/>
      <c r="B181" s="6"/>
      <c r="C181" s="6"/>
      <c r="D181" s="6"/>
      <c r="E181" s="6"/>
      <c r="F181" s="6"/>
      <c r="G181" s="6"/>
      <c r="H181" s="6"/>
      <c r="I181" s="6"/>
      <c r="J181" s="6"/>
      <c r="K181" s="6"/>
      <c r="L181" s="6"/>
      <c r="M181" s="6"/>
    </row>
    <row r="182" spans="1:13" ht="15.75">
      <c r="A182" s="6"/>
      <c r="B182" s="6"/>
      <c r="C182" s="6"/>
      <c r="D182" s="6"/>
      <c r="E182" s="6"/>
      <c r="F182" s="6"/>
      <c r="G182" s="6"/>
      <c r="H182" s="6"/>
      <c r="I182" s="6"/>
      <c r="J182" s="6"/>
      <c r="K182" s="6"/>
      <c r="L182" s="6"/>
      <c r="M182" s="6"/>
    </row>
    <row r="183" spans="1:13" ht="15.75">
      <c r="A183" s="6"/>
      <c r="B183" s="6"/>
      <c r="C183" s="6"/>
      <c r="D183" s="6"/>
      <c r="E183" s="6"/>
      <c r="F183" s="6"/>
      <c r="G183" s="6"/>
      <c r="H183" s="6"/>
      <c r="I183" s="6"/>
      <c r="J183" s="6"/>
      <c r="K183" s="6"/>
      <c r="L183" s="6"/>
      <c r="M183" s="6"/>
    </row>
    <row r="184" spans="1:13" ht="15.75">
      <c r="A184" s="6"/>
      <c r="B184" s="6"/>
      <c r="C184" s="6"/>
      <c r="D184" s="6"/>
      <c r="E184" s="6"/>
      <c r="F184" s="6"/>
      <c r="G184" s="6"/>
      <c r="H184" s="6"/>
      <c r="I184" s="6"/>
      <c r="J184" s="6"/>
      <c r="K184" s="6"/>
      <c r="L184" s="6"/>
      <c r="M184" s="6"/>
    </row>
    <row r="185" spans="1:13" ht="15.75">
      <c r="A185" s="6"/>
      <c r="B185" s="6"/>
      <c r="C185" s="6"/>
      <c r="D185" s="6"/>
      <c r="E185" s="6"/>
      <c r="F185" s="6"/>
      <c r="G185" s="6"/>
      <c r="H185" s="6"/>
      <c r="I185" s="6"/>
      <c r="J185" s="6"/>
      <c r="K185" s="6"/>
      <c r="L185" s="6"/>
      <c r="M185" s="6"/>
    </row>
    <row r="186" spans="1:13" ht="15.75">
      <c r="A186" s="6"/>
      <c r="B186" s="6"/>
      <c r="C186" s="6"/>
      <c r="D186" s="6"/>
      <c r="E186" s="6"/>
      <c r="F186" s="6"/>
      <c r="G186" s="6"/>
      <c r="H186" s="6"/>
      <c r="I186" s="6"/>
      <c r="J186" s="6"/>
      <c r="K186" s="6"/>
      <c r="L186" s="6"/>
      <c r="M186" s="6"/>
    </row>
    <row r="187" spans="1:13" ht="15.75">
      <c r="A187" s="6"/>
      <c r="B187" s="6"/>
      <c r="C187" s="6"/>
      <c r="D187" s="6"/>
      <c r="E187" s="6"/>
      <c r="F187" s="6"/>
      <c r="G187" s="6"/>
      <c r="H187" s="6"/>
      <c r="I187" s="6"/>
      <c r="J187" s="6"/>
      <c r="K187" s="6"/>
      <c r="L187" s="6"/>
      <c r="M187" s="6"/>
    </row>
    <row r="188" spans="1:13" ht="15.75">
      <c r="A188" s="6"/>
      <c r="B188" s="6"/>
      <c r="C188" s="6"/>
      <c r="D188" s="6"/>
      <c r="E188" s="6"/>
      <c r="F188" s="6"/>
      <c r="G188" s="6"/>
      <c r="H188" s="6"/>
      <c r="I188" s="6"/>
      <c r="J188" s="6"/>
      <c r="K188" s="6"/>
      <c r="L188" s="6"/>
      <c r="M188" s="6"/>
    </row>
    <row r="189" spans="1:13" ht="15.75">
      <c r="A189" s="6"/>
      <c r="B189" s="6"/>
      <c r="C189" s="6"/>
      <c r="D189" s="6"/>
      <c r="E189" s="6"/>
      <c r="F189" s="6"/>
      <c r="G189" s="6"/>
      <c r="H189" s="6"/>
      <c r="I189" s="6"/>
      <c r="J189" s="6"/>
      <c r="K189" s="6"/>
      <c r="L189" s="6"/>
      <c r="M189" s="6"/>
    </row>
    <row r="190" spans="1:13" ht="15.75">
      <c r="A190" s="6"/>
      <c r="B190" s="6"/>
      <c r="C190" s="6"/>
      <c r="D190" s="6"/>
      <c r="E190" s="6"/>
      <c r="F190" s="6"/>
      <c r="G190" s="6"/>
      <c r="H190" s="6"/>
      <c r="I190" s="6"/>
      <c r="J190" s="6"/>
      <c r="K190" s="6"/>
      <c r="L190" s="6"/>
      <c r="M190" s="6"/>
    </row>
    <row r="191" spans="1:13" ht="15.75">
      <c r="A191" s="6"/>
      <c r="B191" s="6"/>
      <c r="C191" s="6"/>
      <c r="D191" s="6"/>
      <c r="E191" s="6"/>
      <c r="F191" s="6"/>
      <c r="G191" s="6"/>
      <c r="H191" s="6"/>
      <c r="I191" s="6"/>
      <c r="J191" s="6"/>
      <c r="K191" s="6"/>
      <c r="L191" s="6"/>
      <c r="M191" s="6"/>
    </row>
    <row r="192" spans="1:13" ht="15.75">
      <c r="A192" s="6"/>
      <c r="B192" s="6"/>
      <c r="C192" s="6"/>
      <c r="D192" s="6"/>
      <c r="E192" s="6"/>
      <c r="F192" s="6"/>
      <c r="G192" s="6"/>
      <c r="H192" s="6"/>
      <c r="I192" s="6"/>
      <c r="J192" s="6"/>
      <c r="K192" s="6"/>
      <c r="L192" s="6"/>
      <c r="M192" s="6"/>
    </row>
    <row r="193" spans="1:13" ht="15.75">
      <c r="A193" s="6"/>
      <c r="B193" s="6"/>
      <c r="C193" s="6"/>
      <c r="D193" s="6"/>
      <c r="E193" s="6"/>
      <c r="F193" s="6"/>
      <c r="G193" s="6"/>
      <c r="H193" s="6"/>
      <c r="I193" s="6"/>
      <c r="J193" s="6"/>
      <c r="K193" s="6"/>
      <c r="L193" s="6"/>
      <c r="M193" s="6"/>
    </row>
    <row r="194" spans="1:13" ht="15.75">
      <c r="A194" s="6"/>
      <c r="B194" s="6"/>
      <c r="C194" s="6"/>
      <c r="D194" s="6"/>
      <c r="E194" s="6"/>
      <c r="F194" s="6"/>
      <c r="G194" s="6"/>
      <c r="H194" s="6"/>
      <c r="I194" s="6"/>
      <c r="J194" s="6"/>
      <c r="K194" s="6"/>
      <c r="L194" s="6"/>
      <c r="M194" s="6"/>
    </row>
    <row r="195" spans="1:13" ht="15.75">
      <c r="A195" s="6"/>
      <c r="B195" s="6"/>
      <c r="C195" s="6"/>
      <c r="D195" s="6"/>
      <c r="E195" s="6"/>
      <c r="I195" s="6"/>
      <c r="J195" s="6"/>
      <c r="K195" s="6"/>
      <c r="L195" s="6"/>
      <c r="M195" s="6"/>
    </row>
  </sheetData>
  <sheetProtection password="DA40" sheet="1" objects="1" scenarios="1" selectLockedCells="1" selectUnlockedCells="1"/>
  <mergeCells count="35">
    <mergeCell ref="B2:H2"/>
    <mergeCell ref="C3:E3"/>
    <mergeCell ref="F3:H3"/>
    <mergeCell ref="C4:E4"/>
    <mergeCell ref="F4:H4"/>
    <mergeCell ref="C11:E11"/>
    <mergeCell ref="F11:H11"/>
    <mergeCell ref="C5:E5"/>
    <mergeCell ref="G5:H5"/>
    <mergeCell ref="C6:E6"/>
    <mergeCell ref="F6:H6"/>
    <mergeCell ref="C7:E7"/>
    <mergeCell ref="F7:H7"/>
    <mergeCell ref="C8:E8"/>
    <mergeCell ref="C9:E9"/>
    <mergeCell ref="F9:H9"/>
    <mergeCell ref="C10:E10"/>
    <mergeCell ref="F10:H10"/>
    <mergeCell ref="B30:G30"/>
    <mergeCell ref="C12:E18"/>
    <mergeCell ref="F12:H18"/>
    <mergeCell ref="C19:E19"/>
    <mergeCell ref="F19:H19"/>
    <mergeCell ref="C20:E20"/>
    <mergeCell ref="F20:H20"/>
    <mergeCell ref="F23:H23"/>
    <mergeCell ref="F24:H24"/>
    <mergeCell ref="B26:H26"/>
    <mergeCell ref="B27:H27"/>
    <mergeCell ref="B29:C29"/>
    <mergeCell ref="B32:E32"/>
    <mergeCell ref="F33:H33"/>
    <mergeCell ref="F34:H34"/>
    <mergeCell ref="F35:H35"/>
    <mergeCell ref="F36:H3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94.xml><?xml version="1.0" encoding="utf-8"?>
<worksheet xmlns="http://schemas.openxmlformats.org/spreadsheetml/2006/main" xmlns:r="http://schemas.openxmlformats.org/officeDocument/2006/relationships">
  <sheetPr>
    <tabColor rgb="FF7030A0"/>
  </sheetPr>
  <dimension ref="A2:G42"/>
  <sheetViews>
    <sheetView workbookViewId="0">
      <selection activeCell="P24" sqref="P24"/>
    </sheetView>
  </sheetViews>
  <sheetFormatPr defaultColWidth="9.140625" defaultRowHeight="14.25"/>
  <cols>
    <col min="1" max="1" width="4.42578125" style="5" customWidth="1"/>
    <col min="2" max="2" width="58.28515625" style="5" customWidth="1"/>
    <col min="3" max="3" width="3.5703125" style="5" customWidth="1"/>
    <col min="4" max="4" width="33.28515625" style="5" customWidth="1"/>
    <col min="5" max="5" width="9.140625" style="5" customWidth="1"/>
    <col min="6" max="6" width="16.5703125" style="5" customWidth="1"/>
    <col min="7" max="7" width="11.140625" style="5" customWidth="1"/>
    <col min="8" max="8" width="18.42578125" style="5" customWidth="1"/>
    <col min="9" max="9" width="3" style="5" customWidth="1"/>
    <col min="10" max="16384" width="9.140625" style="5"/>
  </cols>
  <sheetData>
    <row r="2" spans="1:7" ht="27" customHeight="1">
      <c r="A2" s="3336" t="s">
        <v>1774</v>
      </c>
      <c r="B2" s="4118"/>
      <c r="C2" s="4118"/>
      <c r="D2" s="3337"/>
      <c r="E2" s="491"/>
      <c r="F2" s="491"/>
      <c r="G2" s="491"/>
    </row>
    <row r="3" spans="1:7" ht="27" customHeight="1">
      <c r="A3" s="493">
        <v>1</v>
      </c>
      <c r="B3" s="494" t="s">
        <v>1775</v>
      </c>
      <c r="C3" s="495" t="s">
        <v>1776</v>
      </c>
      <c r="D3" s="549"/>
      <c r="E3" s="496"/>
      <c r="F3" s="496"/>
      <c r="G3" s="491"/>
    </row>
    <row r="4" spans="1:7" ht="27" customHeight="1">
      <c r="A4" s="493">
        <v>2</v>
      </c>
      <c r="B4" s="494" t="s">
        <v>1777</v>
      </c>
      <c r="C4" s="495" t="s">
        <v>1776</v>
      </c>
      <c r="D4" s="550"/>
      <c r="E4" s="496"/>
      <c r="F4" s="496"/>
      <c r="G4" s="491"/>
    </row>
    <row r="5" spans="1:7" ht="45" customHeight="1">
      <c r="A5" s="493">
        <v>3</v>
      </c>
      <c r="B5" s="494" t="s">
        <v>1778</v>
      </c>
      <c r="C5" s="495" t="s">
        <v>1776</v>
      </c>
      <c r="D5" s="551"/>
      <c r="E5" s="496"/>
      <c r="F5" s="496"/>
      <c r="G5" s="491"/>
    </row>
    <row r="6" spans="1:7" ht="57.75" customHeight="1">
      <c r="A6" s="493">
        <v>4</v>
      </c>
      <c r="B6" s="494" t="s">
        <v>1779</v>
      </c>
      <c r="C6" s="495" t="s">
        <v>1776</v>
      </c>
      <c r="D6" s="552"/>
      <c r="E6" s="497"/>
      <c r="F6" s="496"/>
      <c r="G6" s="491"/>
    </row>
    <row r="7" spans="1:7" ht="27" customHeight="1">
      <c r="A7" s="493">
        <v>5</v>
      </c>
      <c r="B7" s="494" t="s">
        <v>1780</v>
      </c>
      <c r="C7" s="495" t="s">
        <v>1776</v>
      </c>
      <c r="D7" s="550"/>
      <c r="E7" s="496"/>
      <c r="F7" s="496"/>
      <c r="G7" s="491"/>
    </row>
    <row r="8" spans="1:7" ht="34.5" customHeight="1">
      <c r="A8" s="493">
        <v>6</v>
      </c>
      <c r="B8" s="501" t="s">
        <v>1781</v>
      </c>
      <c r="C8" s="495" t="s">
        <v>1776</v>
      </c>
      <c r="D8" s="550"/>
      <c r="E8" s="496"/>
      <c r="F8" s="496"/>
      <c r="G8" s="491"/>
    </row>
    <row r="9" spans="1:7" ht="27" customHeight="1">
      <c r="A9" s="493">
        <v>7</v>
      </c>
      <c r="B9" s="494" t="s">
        <v>1782</v>
      </c>
      <c r="C9" s="495" t="s">
        <v>1776</v>
      </c>
      <c r="D9" s="550"/>
      <c r="E9" s="496"/>
      <c r="F9" s="496"/>
      <c r="G9" s="491"/>
    </row>
    <row r="10" spans="1:7" ht="33" customHeight="1">
      <c r="A10" s="493">
        <v>8</v>
      </c>
      <c r="B10" s="501" t="s">
        <v>1783</v>
      </c>
      <c r="C10" s="495" t="s">
        <v>1776</v>
      </c>
      <c r="D10" s="550"/>
      <c r="E10" s="496"/>
      <c r="F10" s="496"/>
      <c r="G10" s="491"/>
    </row>
    <row r="11" spans="1:7" ht="27" customHeight="1">
      <c r="A11" s="493">
        <v>9</v>
      </c>
      <c r="B11" s="494" t="s">
        <v>1784</v>
      </c>
      <c r="C11" s="495" t="s">
        <v>1776</v>
      </c>
      <c r="D11" s="550"/>
      <c r="E11" s="496"/>
      <c r="F11" s="496"/>
      <c r="G11" s="491"/>
    </row>
    <row r="12" spans="1:7" ht="33" customHeight="1">
      <c r="A12" s="493">
        <v>10</v>
      </c>
      <c r="B12" s="501" t="s">
        <v>1786</v>
      </c>
      <c r="C12" s="495" t="s">
        <v>1776</v>
      </c>
      <c r="D12" s="552"/>
      <c r="E12" s="496"/>
      <c r="F12" s="496"/>
      <c r="G12" s="491"/>
    </row>
    <row r="13" spans="1:7" ht="27" customHeight="1">
      <c r="A13" s="493">
        <v>11</v>
      </c>
      <c r="B13" s="494" t="s">
        <v>1787</v>
      </c>
      <c r="C13" s="495" t="s">
        <v>1776</v>
      </c>
      <c r="D13" s="550"/>
      <c r="E13" s="496"/>
      <c r="F13" s="496"/>
      <c r="G13" s="491"/>
    </row>
    <row r="14" spans="1:7" ht="27" customHeight="1">
      <c r="A14" s="493">
        <v>12</v>
      </c>
      <c r="B14" s="494" t="s">
        <v>1788</v>
      </c>
      <c r="C14" s="495" t="s">
        <v>1776</v>
      </c>
      <c r="D14" s="553"/>
      <c r="E14" s="496"/>
      <c r="F14" s="496"/>
      <c r="G14" s="491"/>
    </row>
    <row r="15" spans="1:7" ht="33" customHeight="1">
      <c r="A15" s="493">
        <v>13</v>
      </c>
      <c r="B15" s="501" t="s">
        <v>1789</v>
      </c>
      <c r="C15" s="495" t="s">
        <v>1776</v>
      </c>
      <c r="D15" s="550"/>
      <c r="E15" s="496"/>
      <c r="F15" s="496"/>
      <c r="G15" s="491"/>
    </row>
    <row r="16" spans="1:7" ht="27" customHeight="1">
      <c r="A16" s="498"/>
      <c r="B16" s="494" t="s">
        <v>1790</v>
      </c>
      <c r="C16" s="495" t="s">
        <v>1776</v>
      </c>
      <c r="D16" s="550"/>
      <c r="E16" s="496"/>
      <c r="F16" s="496"/>
      <c r="G16" s="491"/>
    </row>
    <row r="17" spans="1:7" ht="35.25" customHeight="1">
      <c r="A17" s="493">
        <v>14</v>
      </c>
      <c r="B17" s="501" t="s">
        <v>1791</v>
      </c>
      <c r="C17" s="495" t="s">
        <v>1776</v>
      </c>
      <c r="D17" s="550"/>
      <c r="E17" s="496"/>
      <c r="F17" s="496"/>
      <c r="G17" s="491"/>
    </row>
    <row r="18" spans="1:7" ht="27" customHeight="1">
      <c r="A18" s="499"/>
      <c r="B18" s="496"/>
      <c r="C18" s="500"/>
      <c r="D18" s="496"/>
      <c r="E18" s="496"/>
      <c r="F18" s="496"/>
      <c r="G18" s="491"/>
    </row>
    <row r="19" spans="1:7" ht="18.75">
      <c r="A19" s="4119" t="s">
        <v>1796</v>
      </c>
      <c r="B19" s="4119"/>
      <c r="C19" s="500"/>
      <c r="D19" s="496" t="s">
        <v>34</v>
      </c>
      <c r="E19" s="496"/>
      <c r="F19" s="496"/>
      <c r="G19" s="491"/>
    </row>
    <row r="20" spans="1:7" ht="18.75">
      <c r="A20" s="499"/>
      <c r="B20" s="504" t="s">
        <v>1792</v>
      </c>
      <c r="C20" s="500"/>
      <c r="D20" s="554"/>
      <c r="E20" s="496"/>
      <c r="F20" s="496"/>
      <c r="G20" s="491"/>
    </row>
    <row r="21" spans="1:7" ht="18.75">
      <c r="A21" s="499" t="s">
        <v>1793</v>
      </c>
      <c r="B21" s="496"/>
      <c r="C21" s="496"/>
      <c r="D21" s="496"/>
      <c r="E21" s="496"/>
      <c r="F21" s="496"/>
      <c r="G21" s="491"/>
    </row>
    <row r="22" spans="1:7" ht="18.75">
      <c r="A22" s="499" t="s">
        <v>1794</v>
      </c>
      <c r="B22" s="496"/>
      <c r="C22" s="496"/>
      <c r="D22" s="496"/>
      <c r="E22" s="496"/>
      <c r="F22" s="496"/>
      <c r="G22" s="491"/>
    </row>
    <row r="23" spans="1:7" ht="18.75">
      <c r="A23" s="499" t="s">
        <v>1795</v>
      </c>
      <c r="B23" s="496"/>
      <c r="C23" s="496"/>
      <c r="D23" s="496"/>
      <c r="E23" s="496"/>
      <c r="F23" s="496"/>
      <c r="G23" s="491"/>
    </row>
    <row r="24" spans="1:7" ht="18.75">
      <c r="A24" s="499"/>
      <c r="B24" s="496"/>
      <c r="C24" s="496"/>
      <c r="D24" s="496"/>
      <c r="E24" s="496"/>
      <c r="F24" s="496"/>
      <c r="G24" s="491"/>
    </row>
    <row r="25" spans="1:7" ht="18.75">
      <c r="A25" s="499"/>
      <c r="B25" s="496"/>
      <c r="C25" s="496"/>
      <c r="D25" s="496"/>
      <c r="E25" s="496"/>
      <c r="F25" s="496"/>
      <c r="G25" s="491"/>
    </row>
    <row r="26" spans="1:7" ht="18.75">
      <c r="A26" s="499" t="s">
        <v>1796</v>
      </c>
      <c r="B26" s="496"/>
      <c r="C26" s="496"/>
      <c r="D26" s="496" t="s">
        <v>2616</v>
      </c>
      <c r="E26" s="496"/>
      <c r="F26" s="496"/>
      <c r="G26" s="491"/>
    </row>
    <row r="27" spans="1:7" ht="18.75">
      <c r="A27" s="499" t="s">
        <v>1797</v>
      </c>
      <c r="B27" s="496"/>
      <c r="C27" s="496"/>
      <c r="D27" s="496" t="s">
        <v>1798</v>
      </c>
      <c r="E27" s="496"/>
      <c r="F27" s="496"/>
      <c r="G27" s="491"/>
    </row>
    <row r="28" spans="1:7" ht="18.75">
      <c r="A28" s="499"/>
      <c r="B28" s="496"/>
      <c r="C28" s="496"/>
      <c r="D28" s="496"/>
      <c r="E28" s="496"/>
      <c r="F28" s="496"/>
      <c r="G28" s="491"/>
    </row>
    <row r="29" spans="1:7" ht="18.75">
      <c r="A29" s="499"/>
      <c r="B29" s="496"/>
      <c r="C29" s="496"/>
      <c r="D29" s="496"/>
      <c r="E29" s="496"/>
      <c r="F29" s="496"/>
      <c r="G29" s="491"/>
    </row>
    <row r="30" spans="1:7" ht="18.75">
      <c r="A30" s="499"/>
      <c r="B30" s="496"/>
      <c r="C30" s="496"/>
      <c r="D30" s="496"/>
      <c r="E30" s="496"/>
      <c r="F30" s="496"/>
      <c r="G30" s="491"/>
    </row>
    <row r="31" spans="1:7" ht="18.75">
      <c r="A31" s="499"/>
      <c r="B31" s="496"/>
      <c r="C31" s="496"/>
      <c r="D31" s="496"/>
      <c r="E31" s="496"/>
      <c r="F31" s="496"/>
      <c r="G31" s="491"/>
    </row>
    <row r="32" spans="1:7" ht="18.75">
      <c r="A32" s="499"/>
      <c r="B32" s="496"/>
      <c r="C32" s="496"/>
      <c r="D32" s="496"/>
      <c r="E32" s="496"/>
      <c r="F32" s="496"/>
      <c r="G32" s="491"/>
    </row>
    <row r="33" spans="1:7" ht="18.75">
      <c r="A33" s="499"/>
      <c r="B33" s="496"/>
      <c r="C33" s="496"/>
      <c r="D33" s="496"/>
      <c r="E33" s="496"/>
      <c r="F33" s="496"/>
      <c r="G33" s="491"/>
    </row>
    <row r="34" spans="1:7" ht="18.75">
      <c r="A34" s="492"/>
      <c r="B34" s="491"/>
      <c r="C34" s="491"/>
      <c r="D34" s="491"/>
      <c r="E34" s="491"/>
      <c r="F34" s="491"/>
      <c r="G34" s="491"/>
    </row>
    <row r="35" spans="1:7" ht="18.75">
      <c r="A35" s="492"/>
      <c r="B35" s="491"/>
      <c r="C35" s="491"/>
      <c r="D35" s="491"/>
      <c r="E35" s="491"/>
      <c r="F35" s="491"/>
      <c r="G35" s="491"/>
    </row>
    <row r="36" spans="1:7" ht="18.75">
      <c r="A36" s="492"/>
      <c r="B36" s="491"/>
      <c r="C36" s="491"/>
      <c r="D36" s="491"/>
      <c r="E36" s="491"/>
      <c r="F36" s="491"/>
      <c r="G36" s="491"/>
    </row>
    <row r="37" spans="1:7" ht="18.75">
      <c r="A37" s="492"/>
      <c r="B37" s="491"/>
      <c r="C37" s="491"/>
      <c r="D37" s="491"/>
      <c r="E37" s="491"/>
      <c r="F37" s="491"/>
      <c r="G37" s="491"/>
    </row>
    <row r="38" spans="1:7" ht="18.75">
      <c r="A38" s="492"/>
      <c r="B38" s="491"/>
      <c r="C38" s="491"/>
      <c r="D38" s="491"/>
      <c r="E38" s="491"/>
      <c r="F38" s="491"/>
      <c r="G38" s="491"/>
    </row>
    <row r="39" spans="1:7" ht="18.75">
      <c r="A39" s="492"/>
      <c r="B39" s="491"/>
      <c r="C39" s="491"/>
      <c r="D39" s="491"/>
      <c r="E39" s="491"/>
      <c r="F39" s="491"/>
      <c r="G39" s="491"/>
    </row>
    <row r="40" spans="1:7" ht="18.75">
      <c r="A40" s="492"/>
      <c r="B40" s="491"/>
      <c r="C40" s="491"/>
      <c r="D40" s="491"/>
      <c r="E40" s="491"/>
      <c r="F40" s="491"/>
      <c r="G40" s="491"/>
    </row>
    <row r="41" spans="1:7" ht="18.75">
      <c r="A41" s="492"/>
      <c r="B41" s="491"/>
      <c r="C41" s="491"/>
      <c r="D41" s="491"/>
      <c r="E41" s="491"/>
      <c r="F41" s="491"/>
      <c r="G41" s="491"/>
    </row>
    <row r="42" spans="1:7" ht="18.75">
      <c r="A42" s="492"/>
      <c r="B42" s="491"/>
      <c r="C42" s="491"/>
      <c r="D42" s="491"/>
      <c r="E42" s="491"/>
      <c r="F42" s="491"/>
      <c r="G42" s="491"/>
    </row>
  </sheetData>
  <sheetProtection password="A581" sheet="1" objects="1" scenarios="1" selectLockedCells="1" selectUnlockedCells="1"/>
  <mergeCells count="2">
    <mergeCell ref="A2:D2"/>
    <mergeCell ref="A19:B19"/>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95.xml><?xml version="1.0" encoding="utf-8"?>
<worksheet xmlns="http://schemas.openxmlformats.org/spreadsheetml/2006/main" xmlns:r="http://schemas.openxmlformats.org/officeDocument/2006/relationships">
  <sheetPr>
    <tabColor rgb="FF7030A0"/>
  </sheetPr>
  <dimension ref="A2:I35"/>
  <sheetViews>
    <sheetView workbookViewId="0">
      <selection activeCell="P24" sqref="P24"/>
    </sheetView>
  </sheetViews>
  <sheetFormatPr defaultColWidth="9.140625" defaultRowHeight="20.25"/>
  <cols>
    <col min="1" max="1" width="2.28515625" style="8" customWidth="1"/>
    <col min="2" max="2" width="10.42578125" style="8" customWidth="1"/>
    <col min="3" max="3" width="15.85546875" style="8" customWidth="1"/>
    <col min="4" max="4" width="6" style="8" customWidth="1"/>
    <col min="5" max="5" width="10.42578125" style="8" customWidth="1"/>
    <col min="6" max="6" width="9.7109375" style="8" customWidth="1"/>
    <col min="7" max="7" width="14" style="8" customWidth="1"/>
    <col min="8" max="8" width="10.42578125" style="8" customWidth="1"/>
    <col min="9" max="16384" width="9.140625" style="8"/>
  </cols>
  <sheetData>
    <row r="2" spans="1:9" ht="23.25">
      <c r="A2" s="159"/>
      <c r="B2" s="4122" t="s">
        <v>1332</v>
      </c>
      <c r="C2" s="4122"/>
      <c r="D2" s="4122"/>
      <c r="E2" s="4122"/>
      <c r="F2" s="4122"/>
      <c r="G2" s="4122"/>
      <c r="H2" s="4122"/>
      <c r="I2" s="4122"/>
    </row>
    <row r="3" spans="1:9" ht="26.25">
      <c r="B3" s="4120" t="s">
        <v>1333</v>
      </c>
      <c r="C3" s="4120"/>
      <c r="D3" s="4120"/>
      <c r="E3" s="4120"/>
      <c r="F3" s="4120"/>
      <c r="G3" s="4120"/>
      <c r="H3" s="4120"/>
      <c r="I3" s="4120"/>
    </row>
    <row r="5" spans="1:9">
      <c r="B5" s="315" t="s">
        <v>1334</v>
      </c>
      <c r="C5" s="4123"/>
      <c r="D5" s="4123"/>
      <c r="E5" s="4123"/>
      <c r="F5" s="8" t="s">
        <v>1336</v>
      </c>
    </row>
    <row r="6" spans="1:9">
      <c r="B6" s="8" t="s">
        <v>1337</v>
      </c>
      <c r="G6" s="4123"/>
      <c r="H6" s="4123"/>
    </row>
    <row r="7" spans="1:9">
      <c r="B7" s="8" t="s">
        <v>1338</v>
      </c>
      <c r="E7" s="4123"/>
      <c r="F7" s="4123"/>
      <c r="G7" s="8" t="s">
        <v>1339</v>
      </c>
    </row>
    <row r="8" spans="1:9">
      <c r="B8" s="8" t="s">
        <v>1340</v>
      </c>
      <c r="D8" s="4121"/>
      <c r="E8" s="4121"/>
      <c r="F8" s="544" t="s">
        <v>1155</v>
      </c>
      <c r="G8" s="555"/>
      <c r="H8" s="8" t="s">
        <v>1341</v>
      </c>
    </row>
    <row r="9" spans="1:9">
      <c r="B9" s="473"/>
      <c r="C9" s="8" t="s">
        <v>1359</v>
      </c>
    </row>
    <row r="10" spans="1:9">
      <c r="B10" s="8" t="s">
        <v>1358</v>
      </c>
    </row>
    <row r="11" spans="1:9">
      <c r="B11" s="8" t="s">
        <v>35</v>
      </c>
      <c r="C11" s="556"/>
    </row>
    <row r="12" spans="1:9" ht="28.5" customHeight="1"/>
    <row r="13" spans="1:9">
      <c r="B13" s="8" t="s">
        <v>1342</v>
      </c>
    </row>
    <row r="14" spans="1:9">
      <c r="F14" s="8" t="s">
        <v>1343</v>
      </c>
    </row>
    <row r="15" spans="1:9">
      <c r="F15" s="8" t="s">
        <v>1344</v>
      </c>
    </row>
    <row r="16" spans="1:9">
      <c r="F16" s="8" t="s">
        <v>2343</v>
      </c>
    </row>
    <row r="21" spans="2:9" ht="26.25">
      <c r="B21" s="4120" t="s">
        <v>1346</v>
      </c>
      <c r="C21" s="4120"/>
      <c r="D21" s="4120"/>
      <c r="E21" s="4120"/>
      <c r="F21" s="4120"/>
      <c r="G21" s="4120"/>
      <c r="H21" s="4120"/>
      <c r="I21" s="4120"/>
    </row>
    <row r="22" spans="2:9" ht="26.25">
      <c r="B22" s="4120" t="s">
        <v>1333</v>
      </c>
      <c r="C22" s="4120"/>
      <c r="D22" s="4120"/>
      <c r="E22" s="4120"/>
      <c r="F22" s="4120"/>
      <c r="G22" s="4120"/>
      <c r="H22" s="4120"/>
      <c r="I22" s="4120"/>
    </row>
    <row r="24" spans="2:9">
      <c r="B24" s="547" t="s">
        <v>1334</v>
      </c>
      <c r="C24" s="2833"/>
      <c r="D24" s="2833"/>
      <c r="E24" s="2833"/>
      <c r="F24" s="316" t="s">
        <v>1347</v>
      </c>
      <c r="G24" s="316"/>
      <c r="H24" s="316"/>
      <c r="I24" s="316"/>
    </row>
    <row r="25" spans="2:9">
      <c r="B25" s="2833"/>
      <c r="C25" s="2833"/>
      <c r="D25" s="316" t="s">
        <v>1348</v>
      </c>
      <c r="E25" s="316"/>
      <c r="F25" s="2833"/>
      <c r="G25" s="2833"/>
      <c r="H25" s="316" t="s">
        <v>1349</v>
      </c>
      <c r="I25" s="316"/>
    </row>
    <row r="26" spans="2:9">
      <c r="B26" s="316" t="s">
        <v>1350</v>
      </c>
      <c r="C26" s="316"/>
      <c r="D26" s="316"/>
      <c r="E26" s="316"/>
      <c r="F26" s="316"/>
      <c r="G26" s="316"/>
      <c r="H26" s="2833"/>
      <c r="I26" s="2833"/>
    </row>
    <row r="27" spans="2:9" ht="21.75" customHeight="1">
      <c r="B27" s="316" t="s">
        <v>1351</v>
      </c>
      <c r="C27" s="316"/>
      <c r="D27" s="317"/>
      <c r="E27" s="317"/>
      <c r="F27" s="543"/>
      <c r="G27" s="317"/>
      <c r="H27" s="316"/>
      <c r="I27" s="316"/>
    </row>
    <row r="28" spans="2:9">
      <c r="B28" s="316"/>
      <c r="C28" s="316" t="s">
        <v>1352</v>
      </c>
      <c r="D28" s="316"/>
      <c r="E28" s="316"/>
      <c r="F28" s="316"/>
      <c r="G28" s="316"/>
      <c r="H28" s="316"/>
      <c r="I28" s="316"/>
    </row>
    <row r="29" spans="2:9">
      <c r="B29" s="316" t="s">
        <v>1353</v>
      </c>
      <c r="C29" s="316"/>
      <c r="D29" s="316"/>
      <c r="E29" s="316"/>
      <c r="F29" s="316"/>
      <c r="G29" s="316"/>
      <c r="H29" s="316"/>
      <c r="I29" s="316"/>
    </row>
    <row r="30" spans="2:9">
      <c r="B30" s="316" t="s">
        <v>1354</v>
      </c>
      <c r="C30" s="316"/>
      <c r="D30" s="316"/>
      <c r="E30" s="316"/>
      <c r="F30" s="316"/>
      <c r="G30" s="316"/>
      <c r="H30" s="316"/>
      <c r="I30" s="316"/>
    </row>
    <row r="31" spans="2:9">
      <c r="B31" s="316" t="s">
        <v>1355</v>
      </c>
      <c r="C31" s="316"/>
      <c r="D31" s="316"/>
      <c r="E31" s="316"/>
      <c r="F31" s="316"/>
      <c r="G31" s="316"/>
      <c r="H31" s="316"/>
      <c r="I31" s="316"/>
    </row>
    <row r="32" spans="2:9">
      <c r="B32" s="316" t="s">
        <v>35</v>
      </c>
      <c r="C32" s="556"/>
      <c r="D32" s="316"/>
      <c r="E32" s="316"/>
      <c r="F32" s="316"/>
      <c r="G32" s="316"/>
      <c r="H32" s="316"/>
      <c r="I32" s="316"/>
    </row>
    <row r="34" spans="6:8">
      <c r="F34" s="2740" t="s">
        <v>1356</v>
      </c>
      <c r="G34" s="2740"/>
      <c r="H34" s="2740"/>
    </row>
    <row r="35" spans="6:8">
      <c r="F35" s="2189" t="s">
        <v>1357</v>
      </c>
      <c r="G35" s="2189"/>
      <c r="H35" s="2189"/>
    </row>
  </sheetData>
  <sheetProtection password="A581" sheet="1" objects="1" scenarios="1" selectLockedCells="1" selectUnlockedCells="1"/>
  <mergeCells count="14">
    <mergeCell ref="D8:E8"/>
    <mergeCell ref="B2:I2"/>
    <mergeCell ref="B3:I3"/>
    <mergeCell ref="C5:E5"/>
    <mergeCell ref="G6:H6"/>
    <mergeCell ref="E7:F7"/>
    <mergeCell ref="F34:H34"/>
    <mergeCell ref="F35:H35"/>
    <mergeCell ref="B21:I21"/>
    <mergeCell ref="B22:I22"/>
    <mergeCell ref="C24:E24"/>
    <mergeCell ref="B25:C25"/>
    <mergeCell ref="F25:G25"/>
    <mergeCell ref="H26:I2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96.xml><?xml version="1.0" encoding="utf-8"?>
<worksheet xmlns="http://schemas.openxmlformats.org/spreadsheetml/2006/main" xmlns:r="http://schemas.openxmlformats.org/officeDocument/2006/relationships">
  <sheetPr codeName="Sheet12">
    <tabColor rgb="FF7030A0"/>
  </sheetPr>
  <dimension ref="A1:G113"/>
  <sheetViews>
    <sheetView workbookViewId="0">
      <selection activeCell="P24" sqref="P24"/>
    </sheetView>
  </sheetViews>
  <sheetFormatPr defaultRowHeight="12.75"/>
  <cols>
    <col min="1" max="1" width="12.140625" customWidth="1"/>
    <col min="2" max="2" width="20.140625" customWidth="1"/>
    <col min="3" max="3" width="12.5703125" customWidth="1"/>
    <col min="4" max="4" width="10.7109375" customWidth="1"/>
    <col min="6" max="6" width="12.42578125" customWidth="1"/>
    <col min="7" max="7" width="12" customWidth="1"/>
  </cols>
  <sheetData>
    <row r="1" spans="1:7" s="302" customFormat="1" ht="24" customHeight="1"/>
    <row r="2" spans="1:7" s="302" customFormat="1" ht="24" customHeight="1">
      <c r="A2" s="2616" t="s">
        <v>1258</v>
      </c>
      <c r="B2" s="2616"/>
      <c r="C2" s="2616"/>
      <c r="D2" s="2616"/>
      <c r="E2" s="2616"/>
      <c r="F2" s="2616"/>
      <c r="G2" s="2616"/>
    </row>
    <row r="3" spans="1:7" s="302" customFormat="1" ht="24" customHeight="1">
      <c r="A3" s="303" t="s">
        <v>1259</v>
      </c>
      <c r="B3" s="303"/>
      <c r="C3" s="303"/>
      <c r="D3" s="303"/>
      <c r="E3" s="303"/>
      <c r="F3" s="303"/>
      <c r="G3" s="303"/>
    </row>
    <row r="4" spans="1:7" s="302" customFormat="1" ht="24" customHeight="1">
      <c r="A4" s="303" t="s">
        <v>1260</v>
      </c>
      <c r="B4" s="303"/>
      <c r="C4" s="303"/>
      <c r="D4" s="303"/>
      <c r="E4" s="303"/>
      <c r="F4" s="303"/>
      <c r="G4" s="303"/>
    </row>
    <row r="5" spans="1:7" s="302" customFormat="1" ht="24" customHeight="1">
      <c r="A5" s="303" t="s">
        <v>1261</v>
      </c>
      <c r="B5" s="303"/>
      <c r="C5" s="303"/>
      <c r="D5" s="303"/>
      <c r="E5" s="303"/>
      <c r="F5" s="303"/>
      <c r="G5" s="303"/>
    </row>
    <row r="6" spans="1:7" s="302" customFormat="1" ht="24" customHeight="1">
      <c r="A6" s="303" t="s">
        <v>1262</v>
      </c>
      <c r="B6" s="303"/>
      <c r="C6" s="303"/>
      <c r="D6" s="303"/>
      <c r="E6" s="303"/>
      <c r="F6" s="303"/>
      <c r="G6" s="303"/>
    </row>
    <row r="7" spans="1:7" s="302" customFormat="1" ht="24" customHeight="1">
      <c r="A7" s="303" t="s">
        <v>1263</v>
      </c>
      <c r="B7" s="303"/>
      <c r="C7" s="303"/>
      <c r="D7" s="303"/>
      <c r="E7" s="303"/>
      <c r="F7" s="303"/>
      <c r="G7" s="303"/>
    </row>
    <row r="8" spans="1:7" s="302" customFormat="1" ht="24" customHeight="1">
      <c r="A8" s="303" t="s">
        <v>1264</v>
      </c>
      <c r="B8" s="303"/>
      <c r="C8" s="303"/>
      <c r="D8" s="303"/>
      <c r="E8" s="303"/>
      <c r="F8" s="303"/>
      <c r="G8" s="303"/>
    </row>
    <row r="9" spans="1:7" s="302" customFormat="1" ht="24" customHeight="1">
      <c r="A9" s="303" t="s">
        <v>1265</v>
      </c>
      <c r="B9" s="303"/>
      <c r="C9" s="303"/>
      <c r="D9" s="303"/>
      <c r="E9" s="303"/>
      <c r="F9" s="303"/>
      <c r="G9" s="303"/>
    </row>
    <row r="10" spans="1:7" s="302" customFormat="1" ht="24" customHeight="1">
      <c r="A10" s="303" t="s">
        <v>1266</v>
      </c>
      <c r="B10" s="303"/>
      <c r="C10" s="303"/>
      <c r="D10" s="303"/>
      <c r="E10" s="303"/>
      <c r="F10" s="303"/>
      <c r="G10" s="303"/>
    </row>
    <row r="11" spans="1:7" s="302" customFormat="1" ht="24" customHeight="1">
      <c r="A11" s="303" t="s">
        <v>1267</v>
      </c>
      <c r="B11" s="303"/>
      <c r="C11" s="303"/>
      <c r="D11" s="303"/>
      <c r="E11" s="303"/>
      <c r="F11" s="303"/>
      <c r="G11" s="303"/>
    </row>
    <row r="12" spans="1:7" s="302" customFormat="1" ht="24" customHeight="1">
      <c r="A12" s="303" t="s">
        <v>1268</v>
      </c>
      <c r="B12" s="303"/>
      <c r="C12" s="303"/>
      <c r="D12" s="303"/>
      <c r="E12" s="303"/>
      <c r="F12" s="303"/>
      <c r="G12" s="303"/>
    </row>
    <row r="13" spans="1:7" s="302" customFormat="1" ht="24" customHeight="1">
      <c r="A13" s="303" t="s">
        <v>1269</v>
      </c>
      <c r="B13" s="303"/>
      <c r="C13" s="303"/>
      <c r="D13" s="303"/>
      <c r="E13" s="303"/>
      <c r="F13" s="303"/>
      <c r="G13" s="303"/>
    </row>
    <row r="14" spans="1:7" s="302" customFormat="1" ht="24" customHeight="1">
      <c r="A14" s="303" t="s">
        <v>1270</v>
      </c>
      <c r="B14" s="303"/>
      <c r="C14" s="303"/>
      <c r="D14" s="303"/>
      <c r="E14" s="303"/>
      <c r="F14" s="303"/>
      <c r="G14" s="303"/>
    </row>
    <row r="15" spans="1:7" s="302" customFormat="1" ht="24" customHeight="1">
      <c r="A15" s="303" t="s">
        <v>1271</v>
      </c>
      <c r="B15" s="303"/>
      <c r="C15" s="303"/>
      <c r="D15" s="303"/>
      <c r="E15" s="303"/>
      <c r="F15" s="303"/>
      <c r="G15" s="303"/>
    </row>
    <row r="16" spans="1:7" s="302" customFormat="1" ht="24" customHeight="1">
      <c r="A16" s="303" t="s">
        <v>1272</v>
      </c>
      <c r="B16" s="303"/>
      <c r="C16" s="303"/>
      <c r="D16" s="303"/>
      <c r="E16" s="303"/>
      <c r="F16" s="303"/>
      <c r="G16" s="303"/>
    </row>
    <row r="17" spans="1:7" s="302" customFormat="1" ht="24" customHeight="1">
      <c r="A17" s="303" t="s">
        <v>1273</v>
      </c>
      <c r="B17" s="303"/>
      <c r="C17" s="303"/>
      <c r="D17" s="303"/>
      <c r="E17" s="303"/>
      <c r="F17" s="303"/>
      <c r="G17" s="303"/>
    </row>
    <row r="18" spans="1:7" s="302" customFormat="1" ht="24" customHeight="1">
      <c r="A18" s="303" t="s">
        <v>1274</v>
      </c>
      <c r="B18" s="303"/>
      <c r="C18" s="303"/>
      <c r="D18" s="303"/>
      <c r="E18" s="303"/>
      <c r="F18" s="303"/>
      <c r="G18" s="303"/>
    </row>
    <row r="19" spans="1:7" s="302" customFormat="1" ht="24" customHeight="1">
      <c r="A19" s="303" t="s">
        <v>1275</v>
      </c>
      <c r="B19" s="303"/>
      <c r="C19" s="303"/>
      <c r="D19" s="303"/>
      <c r="E19" s="303"/>
      <c r="F19" s="303"/>
      <c r="G19" s="303"/>
    </row>
    <row r="20" spans="1:7" s="302" customFormat="1" ht="24" customHeight="1">
      <c r="A20" s="303" t="s">
        <v>1276</v>
      </c>
      <c r="B20" s="303"/>
      <c r="C20" s="303"/>
      <c r="D20" s="303"/>
      <c r="E20" s="303"/>
      <c r="F20" s="303"/>
      <c r="G20" s="303"/>
    </row>
    <row r="21" spans="1:7" s="302" customFormat="1" ht="24" customHeight="1">
      <c r="A21" s="303"/>
      <c r="B21" s="303"/>
      <c r="C21" s="303"/>
      <c r="D21" s="303"/>
      <c r="E21" s="303"/>
      <c r="F21" s="303"/>
      <c r="G21" s="303"/>
    </row>
    <row r="22" spans="1:7" s="302" customFormat="1" ht="24" customHeight="1">
      <c r="A22" s="303" t="s">
        <v>1277</v>
      </c>
      <c r="B22" s="303"/>
      <c r="C22" s="303"/>
      <c r="D22" s="2608" t="s">
        <v>1278</v>
      </c>
      <c r="E22" s="2608"/>
      <c r="F22" s="2608"/>
      <c r="G22" s="2608"/>
    </row>
    <row r="23" spans="1:7" s="302" customFormat="1" ht="24" customHeight="1">
      <c r="B23" s="303"/>
      <c r="C23" s="303"/>
      <c r="D23" s="2608" t="s">
        <v>1280</v>
      </c>
      <c r="E23" s="2608"/>
      <c r="F23" s="2608"/>
      <c r="G23" s="2608"/>
    </row>
    <row r="24" spans="1:7" s="302" customFormat="1" ht="24" customHeight="1">
      <c r="B24" s="303"/>
      <c r="C24" s="303"/>
      <c r="D24" s="303"/>
      <c r="E24" s="303"/>
      <c r="F24" s="303"/>
      <c r="G24" s="303"/>
    </row>
    <row r="25" spans="1:7" s="302" customFormat="1" ht="24" customHeight="1">
      <c r="A25" s="303" t="s">
        <v>24</v>
      </c>
      <c r="B25" s="303"/>
      <c r="C25" s="303"/>
      <c r="D25" s="303"/>
      <c r="E25" s="303"/>
      <c r="F25" s="303"/>
      <c r="G25" s="303"/>
    </row>
    <row r="26" spans="1:7" s="302" customFormat="1" ht="24" customHeight="1">
      <c r="A26" s="303" t="s">
        <v>120</v>
      </c>
      <c r="B26" s="303"/>
      <c r="C26" s="303"/>
      <c r="D26" s="303"/>
      <c r="E26" s="303"/>
      <c r="F26" s="303"/>
      <c r="G26" s="303"/>
    </row>
    <row r="27" spans="1:7" s="302" customFormat="1" ht="24" customHeight="1">
      <c r="A27" s="303" t="s">
        <v>1279</v>
      </c>
      <c r="B27" s="303"/>
      <c r="C27" s="303"/>
      <c r="D27" s="303"/>
      <c r="E27" s="303"/>
      <c r="F27" s="303"/>
      <c r="G27" s="303"/>
    </row>
    <row r="28" spans="1:7" s="302" customFormat="1" ht="24" customHeight="1">
      <c r="A28" s="303"/>
      <c r="B28" s="303"/>
      <c r="C28" s="303"/>
      <c r="D28" s="303"/>
      <c r="E28" s="303"/>
      <c r="F28" s="303"/>
      <c r="G28" s="303"/>
    </row>
    <row r="29" spans="1:7" s="302" customFormat="1" ht="24" customHeight="1"/>
    <row r="30" spans="1:7" s="302" customFormat="1" ht="24" customHeight="1"/>
    <row r="31" spans="1:7" s="302" customFormat="1" ht="24" customHeight="1"/>
    <row r="32" spans="1:7" s="302" customFormat="1" ht="24" customHeight="1"/>
    <row r="33" s="302" customFormat="1" ht="24" customHeight="1"/>
    <row r="34" s="302" customFormat="1" ht="24" customHeight="1"/>
    <row r="35" s="302" customFormat="1" ht="24" customHeight="1"/>
    <row r="36" s="302" customFormat="1" ht="24" customHeight="1"/>
    <row r="37" s="302" customFormat="1" ht="24" customHeight="1"/>
    <row r="38" s="302" customFormat="1" ht="24" customHeight="1"/>
    <row r="39" s="302" customFormat="1" ht="24" customHeight="1"/>
    <row r="40" s="302" customFormat="1" ht="24" customHeight="1"/>
    <row r="41" s="302" customFormat="1" ht="24" customHeight="1"/>
    <row r="42" s="302" customFormat="1" ht="24" customHeight="1"/>
    <row r="43" s="302" customFormat="1" ht="24" customHeight="1"/>
    <row r="44" s="302" customFormat="1" ht="24" customHeight="1"/>
    <row r="45" s="302" customFormat="1" ht="24" customHeight="1"/>
    <row r="46" s="302" customFormat="1" ht="24" customHeight="1"/>
    <row r="47" s="302" customFormat="1" ht="24" customHeight="1"/>
    <row r="48" s="302" customFormat="1" ht="24" customHeight="1"/>
    <row r="49" s="302" customFormat="1" ht="24" customHeight="1"/>
    <row r="50" s="302" customFormat="1" ht="24" customHeight="1"/>
    <row r="51" s="302" customFormat="1" ht="24" customHeight="1"/>
    <row r="52" s="302" customFormat="1" ht="24" customHeight="1"/>
    <row r="53" s="302" customFormat="1" ht="24" customHeight="1"/>
    <row r="54" s="302" customFormat="1" ht="24" customHeight="1"/>
    <row r="55" s="302" customFormat="1" ht="24" customHeight="1"/>
    <row r="56" s="302" customFormat="1" ht="24" customHeight="1"/>
    <row r="57" s="302" customFormat="1" ht="24" customHeight="1"/>
    <row r="58" s="302" customFormat="1" ht="24" customHeight="1"/>
    <row r="59" s="302" customFormat="1" ht="24" customHeight="1"/>
    <row r="60" s="302" customFormat="1" ht="24" customHeight="1"/>
    <row r="61" s="302" customFormat="1" ht="24" customHeight="1"/>
    <row r="62" s="302" customFormat="1" ht="24" customHeight="1"/>
    <row r="63" s="302" customFormat="1" ht="24" customHeight="1"/>
    <row r="64" s="302" customFormat="1" ht="24" customHeight="1"/>
    <row r="65" s="302" customFormat="1" ht="24" customHeight="1"/>
    <row r="66" s="302" customFormat="1" ht="24" customHeight="1"/>
    <row r="67" s="302" customFormat="1" ht="24" customHeight="1"/>
    <row r="68" s="302" customFormat="1" ht="24" customHeight="1"/>
    <row r="69" s="302" customFormat="1" ht="24" customHeight="1"/>
    <row r="70" s="302" customFormat="1" ht="24" customHeight="1"/>
    <row r="71" s="302" customFormat="1" ht="24" customHeight="1"/>
    <row r="72" s="302" customFormat="1" ht="24" customHeight="1"/>
    <row r="73" s="302" customFormat="1" ht="24" customHeight="1"/>
    <row r="74" s="302" customFormat="1" ht="24" customHeight="1"/>
    <row r="75" s="302" customFormat="1" ht="24" customHeight="1"/>
    <row r="76" s="302" customFormat="1" ht="24" customHeight="1"/>
    <row r="77" s="302" customFormat="1" ht="24" customHeight="1"/>
    <row r="78" s="302" customFormat="1" ht="24" customHeight="1"/>
    <row r="79" s="302" customFormat="1" ht="24" customHeight="1"/>
    <row r="80" s="302" customFormat="1" ht="24" customHeight="1"/>
    <row r="81" s="302" customFormat="1" ht="24" customHeight="1"/>
    <row r="82" s="302" customFormat="1" ht="24" customHeight="1"/>
    <row r="83" s="302" customFormat="1" ht="24" customHeight="1"/>
    <row r="84" s="302" customFormat="1" ht="24" customHeight="1"/>
    <row r="85" s="302" customFormat="1" ht="24" customHeight="1"/>
    <row r="86" s="302" customFormat="1" ht="24" customHeight="1"/>
    <row r="87" s="302" customFormat="1" ht="24" customHeight="1"/>
    <row r="88" s="302" customFormat="1" ht="24" customHeight="1"/>
    <row r="89" s="302" customFormat="1" ht="24" customHeight="1"/>
    <row r="90" s="302" customFormat="1" ht="24" customHeight="1"/>
    <row r="91" s="302" customFormat="1" ht="24" customHeight="1"/>
    <row r="92" s="302" customFormat="1" ht="24" customHeight="1"/>
    <row r="93" s="302" customFormat="1" ht="24" customHeight="1"/>
    <row r="94" s="302" customFormat="1" ht="24" customHeight="1"/>
    <row r="95" s="302" customFormat="1" ht="24" customHeight="1"/>
    <row r="96" s="302" customFormat="1" ht="24" customHeight="1"/>
    <row r="97" s="302" customFormat="1" ht="24" customHeight="1"/>
    <row r="98" s="302" customFormat="1" ht="24" customHeight="1"/>
    <row r="99" s="302" customFormat="1" ht="24" customHeight="1"/>
    <row r="100" s="302" customFormat="1" ht="24" customHeight="1"/>
    <row r="101" s="302" customFormat="1" ht="24" customHeight="1"/>
    <row r="102" s="302" customFormat="1" ht="24" customHeight="1"/>
    <row r="103" s="302" customFormat="1" ht="24" customHeight="1"/>
    <row r="104" s="302" customFormat="1" ht="24" customHeight="1"/>
    <row r="105" s="302" customFormat="1" ht="24" customHeight="1"/>
    <row r="106" s="302" customFormat="1" ht="24" customHeight="1"/>
    <row r="107" s="302" customFormat="1" ht="24" customHeight="1"/>
    <row r="108" s="302" customFormat="1" ht="24" customHeight="1"/>
    <row r="109" s="302" customFormat="1" ht="24" customHeight="1"/>
    <row r="110" s="302" customFormat="1" ht="24" customHeight="1"/>
    <row r="111" s="302" customFormat="1" ht="24" customHeight="1"/>
    <row r="112" s="302" customFormat="1" ht="24" customHeight="1"/>
    <row r="113" s="302" customFormat="1" ht="24" customHeight="1"/>
  </sheetData>
  <sheetProtection password="A581" sheet="1" objects="1" scenarios="1" selectLockedCells="1" selectUnlockedCells="1"/>
  <mergeCells count="3">
    <mergeCell ref="A2:G2"/>
    <mergeCell ref="D22:G22"/>
    <mergeCell ref="D23:G2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97.xml><?xml version="1.0" encoding="utf-8"?>
<worksheet xmlns="http://schemas.openxmlformats.org/spreadsheetml/2006/main" xmlns:r="http://schemas.openxmlformats.org/officeDocument/2006/relationships">
  <sheetPr>
    <tabColor rgb="FF7030A0"/>
  </sheetPr>
  <dimension ref="A1:M231"/>
  <sheetViews>
    <sheetView workbookViewId="0">
      <selection activeCell="P24" sqref="P24"/>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10.7109375" style="5" customWidth="1"/>
    <col min="6" max="6" width="15.140625" style="5" customWidth="1"/>
    <col min="7" max="7" width="11.140625" style="5" customWidth="1"/>
    <col min="8" max="8" width="19.28515625" style="5" customWidth="1"/>
    <col min="9" max="9" width="3" style="5" customWidth="1"/>
    <col min="10" max="16384" width="9.140625" style="5"/>
  </cols>
  <sheetData>
    <row r="1" spans="1:10" s="288" customFormat="1" ht="21" customHeight="1"/>
    <row r="2" spans="1:10" s="288" customFormat="1" ht="21" customHeight="1"/>
    <row r="3" spans="1:10" s="288" customFormat="1" ht="21" customHeight="1">
      <c r="A3" s="3320" t="s">
        <v>2287</v>
      </c>
      <c r="B3" s="3320"/>
      <c r="C3" s="3320"/>
      <c r="D3" s="3320"/>
      <c r="E3" s="3320"/>
      <c r="F3" s="3320"/>
      <c r="G3" s="3320"/>
      <c r="H3" s="3320"/>
    </row>
    <row r="4" spans="1:10" s="288" customFormat="1" ht="21" customHeight="1">
      <c r="A4" s="370"/>
      <c r="B4" s="370"/>
      <c r="D4" s="4128"/>
      <c r="E4" s="4128"/>
      <c r="F4" s="613" t="s">
        <v>2267</v>
      </c>
      <c r="G4" s="370"/>
      <c r="H4" s="370"/>
      <c r="I4" s="370"/>
      <c r="J4" s="518" t="s">
        <v>1814</v>
      </c>
    </row>
    <row r="5" spans="1:10" s="288" customFormat="1" ht="21" customHeight="1">
      <c r="A5" s="370" t="s">
        <v>15</v>
      </c>
      <c r="B5" s="370"/>
      <c r="C5" s="3411"/>
      <c r="D5" s="3411"/>
      <c r="E5" s="3411"/>
      <c r="F5" s="370"/>
      <c r="G5" s="370"/>
      <c r="H5" s="370"/>
      <c r="I5" s="370"/>
    </row>
    <row r="6" spans="1:10" s="288" customFormat="1" ht="21" customHeight="1">
      <c r="A6" s="370" t="s">
        <v>2268</v>
      </c>
      <c r="B6" s="370"/>
      <c r="C6" s="3411"/>
      <c r="D6" s="3411"/>
      <c r="E6" s="3411"/>
      <c r="F6" s="3411"/>
      <c r="G6" s="3411"/>
      <c r="H6" s="3411"/>
      <c r="I6" s="370"/>
    </row>
    <row r="7" spans="1:10" s="288" customFormat="1" ht="21" customHeight="1">
      <c r="A7" s="370" t="s">
        <v>2269</v>
      </c>
      <c r="B7" s="370"/>
      <c r="C7" s="850"/>
      <c r="D7" s="370"/>
      <c r="E7" s="370"/>
      <c r="F7" s="370"/>
      <c r="G7" s="370"/>
      <c r="H7" s="370"/>
      <c r="I7" s="370"/>
    </row>
    <row r="8" spans="1:10" s="288" customFormat="1" ht="21" customHeight="1">
      <c r="A8" s="370" t="s">
        <v>2270</v>
      </c>
      <c r="B8" s="370"/>
      <c r="C8" s="850"/>
      <c r="D8" s="370"/>
      <c r="E8" s="370"/>
      <c r="F8" s="370"/>
      <c r="G8" s="370"/>
      <c r="H8" s="370"/>
      <c r="I8" s="370"/>
    </row>
    <row r="9" spans="1:10" s="288" customFormat="1" ht="21" customHeight="1">
      <c r="A9" s="370" t="s">
        <v>2271</v>
      </c>
      <c r="B9" s="370"/>
      <c r="C9" s="370"/>
      <c r="D9" s="370"/>
      <c r="E9" s="370"/>
      <c r="F9" s="370"/>
      <c r="G9" s="370"/>
      <c r="H9" s="370"/>
      <c r="I9" s="370"/>
    </row>
    <row r="10" spans="1:10" s="288" customFormat="1" ht="21" customHeight="1">
      <c r="A10" s="370" t="s">
        <v>2272</v>
      </c>
      <c r="B10" s="611"/>
      <c r="C10" s="4126"/>
      <c r="D10" s="4126"/>
      <c r="E10" s="370"/>
      <c r="F10" s="370"/>
      <c r="G10" s="370"/>
      <c r="H10" s="370"/>
      <c r="I10" s="370"/>
    </row>
    <row r="11" spans="1:10" s="288" customFormat="1" ht="21" customHeight="1">
      <c r="A11" s="370" t="s">
        <v>2273</v>
      </c>
      <c r="B11" s="611"/>
      <c r="C11" s="4126"/>
      <c r="D11" s="4126"/>
      <c r="E11" s="370"/>
      <c r="F11" s="370"/>
      <c r="G11" s="370"/>
      <c r="H11" s="370"/>
      <c r="I11" s="370"/>
    </row>
    <row r="12" spans="1:10" s="288" customFormat="1" ht="21" customHeight="1">
      <c r="A12" s="612" t="s">
        <v>2274</v>
      </c>
      <c r="B12" s="2791"/>
      <c r="C12" s="2791"/>
      <c r="D12" s="2791"/>
      <c r="E12" s="370" t="s">
        <v>2289</v>
      </c>
      <c r="F12" s="370"/>
      <c r="G12" s="370"/>
      <c r="H12" s="370"/>
      <c r="I12" s="370"/>
    </row>
    <row r="13" spans="1:10" s="288" customFormat="1" ht="21" customHeight="1">
      <c r="A13" s="370" t="s">
        <v>2290</v>
      </c>
      <c r="B13" s="370"/>
      <c r="C13" s="370"/>
      <c r="D13" s="370"/>
      <c r="E13" s="370"/>
      <c r="F13" s="370"/>
      <c r="G13" s="370"/>
      <c r="H13" s="370"/>
      <c r="I13" s="370"/>
    </row>
    <row r="14" spans="1:10" s="288" customFormat="1" ht="21" customHeight="1">
      <c r="A14" s="370" t="s">
        <v>2291</v>
      </c>
      <c r="B14" s="370"/>
      <c r="C14" s="370"/>
      <c r="D14" s="370"/>
      <c r="E14" s="370"/>
      <c r="F14" s="370"/>
      <c r="G14" s="370"/>
      <c r="H14" s="370"/>
      <c r="I14" s="370"/>
    </row>
    <row r="15" spans="1:10" s="288" customFormat="1" ht="21" customHeight="1">
      <c r="A15" s="370" t="s">
        <v>2292</v>
      </c>
      <c r="B15" s="370"/>
      <c r="C15" s="370"/>
      <c r="D15" s="370"/>
      <c r="E15" s="370"/>
      <c r="F15" s="370"/>
      <c r="H15" s="370"/>
      <c r="I15" s="370"/>
    </row>
    <row r="16" spans="1:10" s="288" customFormat="1" ht="21" customHeight="1">
      <c r="A16" s="2791"/>
      <c r="B16" s="2791"/>
      <c r="C16" s="2791"/>
      <c r="D16" s="370" t="s">
        <v>2275</v>
      </c>
      <c r="E16" s="370"/>
      <c r="F16" s="626"/>
      <c r="G16" s="370" t="s">
        <v>2295</v>
      </c>
      <c r="H16" s="370"/>
      <c r="I16" s="370"/>
    </row>
    <row r="17" spans="1:13" s="288" customFormat="1" ht="21" customHeight="1">
      <c r="A17" s="370" t="s">
        <v>2294</v>
      </c>
      <c r="B17" s="370"/>
      <c r="C17" s="370"/>
      <c r="D17" s="370"/>
      <c r="E17" s="370"/>
      <c r="F17" s="370"/>
      <c r="G17" s="370"/>
      <c r="H17" s="370"/>
      <c r="I17" s="370"/>
    </row>
    <row r="18" spans="1:13" s="288" customFormat="1" ht="21" customHeight="1">
      <c r="A18" s="370"/>
      <c r="B18" s="370"/>
      <c r="C18" s="370"/>
      <c r="D18" s="370"/>
      <c r="E18" s="370"/>
      <c r="F18" s="370"/>
      <c r="G18" s="370"/>
      <c r="H18" s="370"/>
      <c r="I18" s="370"/>
    </row>
    <row r="19" spans="1:13" s="288" customFormat="1" ht="21" customHeight="1">
      <c r="A19" s="370" t="s">
        <v>119</v>
      </c>
      <c r="B19" s="4125"/>
      <c r="C19" s="4127"/>
      <c r="D19" s="370"/>
      <c r="E19" s="370"/>
      <c r="F19" s="370"/>
      <c r="G19" s="370"/>
      <c r="H19" s="370"/>
      <c r="I19" s="370"/>
    </row>
    <row r="20" spans="1:13" s="288" customFormat="1" ht="21" customHeight="1">
      <c r="F20" s="370"/>
      <c r="G20" s="370"/>
      <c r="H20" s="370"/>
      <c r="I20" s="370"/>
    </row>
    <row r="21" spans="1:13" s="288" customFormat="1" ht="21" customHeight="1">
      <c r="A21" s="370"/>
      <c r="B21" s="370"/>
      <c r="C21" s="370"/>
      <c r="D21" s="370"/>
      <c r="E21" s="370"/>
      <c r="F21" s="370"/>
      <c r="G21" s="370"/>
      <c r="H21" s="370"/>
      <c r="I21" s="370"/>
    </row>
    <row r="22" spans="1:13" s="288" customFormat="1" ht="21" customHeight="1">
      <c r="A22" s="370"/>
      <c r="B22" s="612" t="s">
        <v>2276</v>
      </c>
      <c r="C22" s="2923"/>
      <c r="D22" s="2923"/>
      <c r="E22" s="370" t="s">
        <v>2296</v>
      </c>
      <c r="F22" s="370"/>
      <c r="G22" s="370"/>
      <c r="H22" s="370"/>
      <c r="I22" s="370"/>
    </row>
    <row r="23" spans="1:13" s="288" customFormat="1" ht="21" customHeight="1">
      <c r="A23" s="370" t="s">
        <v>2297</v>
      </c>
      <c r="B23" s="370"/>
      <c r="D23" s="2923"/>
      <c r="E23" s="2923"/>
      <c r="F23" s="370" t="s">
        <v>1427</v>
      </c>
      <c r="G23" s="4124"/>
      <c r="H23" s="4124"/>
      <c r="I23" s="370"/>
    </row>
    <row r="24" spans="1:13" s="288" customFormat="1" ht="21" customHeight="1">
      <c r="A24" s="370" t="s">
        <v>1524</v>
      </c>
      <c r="B24" s="850"/>
      <c r="C24" s="370" t="s">
        <v>2298</v>
      </c>
      <c r="D24" s="370"/>
      <c r="E24" s="370"/>
      <c r="F24" s="370"/>
      <c r="G24" s="370"/>
      <c r="H24" s="370"/>
      <c r="I24" s="370"/>
      <c r="M24" s="370"/>
    </row>
    <row r="25" spans="1:13" s="288" customFormat="1" ht="21" customHeight="1">
      <c r="A25" s="370" t="s">
        <v>2299</v>
      </c>
      <c r="B25" s="370"/>
      <c r="C25" s="370"/>
      <c r="D25" s="370"/>
      <c r="E25" s="370"/>
      <c r="F25" s="370"/>
      <c r="G25" s="370"/>
      <c r="H25" s="370"/>
      <c r="I25" s="370"/>
    </row>
    <row r="26" spans="1:13" s="288" customFormat="1" ht="21" customHeight="1">
      <c r="A26" s="370" t="s">
        <v>2300</v>
      </c>
      <c r="B26" s="370"/>
      <c r="C26" s="370"/>
      <c r="D26" s="370"/>
      <c r="E26" s="370"/>
      <c r="F26" s="370"/>
      <c r="G26" s="370"/>
      <c r="H26" s="370"/>
      <c r="I26" s="370"/>
    </row>
    <row r="27" spans="1:13" s="288" customFormat="1" ht="21" customHeight="1">
      <c r="A27" s="370" t="s">
        <v>2301</v>
      </c>
      <c r="B27" s="370"/>
      <c r="C27" s="370"/>
      <c r="D27" s="370"/>
      <c r="E27" s="370"/>
      <c r="F27" s="370"/>
      <c r="G27" s="370"/>
      <c r="H27" s="370"/>
      <c r="I27" s="370"/>
    </row>
    <row r="28" spans="1:13" s="288" customFormat="1" ht="21" customHeight="1">
      <c r="A28" s="370"/>
      <c r="B28" s="370"/>
      <c r="C28" s="370"/>
      <c r="D28" s="370"/>
      <c r="E28" s="370"/>
      <c r="F28" s="370"/>
      <c r="G28" s="370"/>
      <c r="H28" s="370"/>
      <c r="I28" s="370"/>
    </row>
    <row r="29" spans="1:13" s="288" customFormat="1" ht="21" customHeight="1">
      <c r="A29" s="370" t="s">
        <v>119</v>
      </c>
      <c r="B29" s="4125"/>
      <c r="C29" s="4125"/>
      <c r="D29" s="611"/>
      <c r="E29" s="370"/>
      <c r="F29" s="370"/>
      <c r="G29" s="370"/>
      <c r="H29" s="370"/>
      <c r="I29" s="370"/>
    </row>
    <row r="30" spans="1:13" s="288" customFormat="1" ht="21" customHeight="1">
      <c r="A30" s="370"/>
      <c r="B30" s="370"/>
      <c r="C30" s="370"/>
      <c r="D30" s="370"/>
      <c r="E30" s="370"/>
      <c r="F30" s="370"/>
      <c r="G30" s="370"/>
      <c r="H30" s="370"/>
      <c r="I30" s="370"/>
    </row>
    <row r="31" spans="1:13" s="288" customFormat="1" ht="21" customHeight="1">
      <c r="A31" s="370"/>
      <c r="B31" s="370"/>
      <c r="C31" s="370"/>
      <c r="D31" s="370"/>
      <c r="E31" s="370"/>
      <c r="F31" s="370"/>
      <c r="G31" s="3322" t="s">
        <v>2277</v>
      </c>
      <c r="H31" s="3322"/>
      <c r="I31" s="370"/>
    </row>
    <row r="32" spans="1:13" s="288" customFormat="1" ht="21" customHeight="1">
      <c r="A32" s="370"/>
      <c r="B32" s="370"/>
      <c r="C32" s="370"/>
      <c r="D32" s="370"/>
      <c r="E32" s="370"/>
      <c r="F32" s="370"/>
      <c r="G32" s="3322" t="s">
        <v>2278</v>
      </c>
      <c r="H32" s="3322"/>
      <c r="I32" s="370"/>
    </row>
    <row r="33" spans="1:9" s="288" customFormat="1" ht="21" customHeight="1">
      <c r="A33" s="370"/>
      <c r="B33" s="370"/>
      <c r="C33" s="370"/>
      <c r="D33" s="370"/>
      <c r="E33" s="370"/>
      <c r="F33" s="370"/>
      <c r="G33" s="370"/>
      <c r="H33" s="370"/>
      <c r="I33" s="370"/>
    </row>
    <row r="34" spans="1:9" s="288" customFormat="1" ht="21" customHeight="1">
      <c r="A34" s="370"/>
      <c r="B34" s="370"/>
      <c r="C34" s="370"/>
      <c r="D34" s="370"/>
      <c r="E34" s="370"/>
      <c r="F34" s="370"/>
      <c r="G34" s="370"/>
      <c r="H34" s="370"/>
      <c r="I34" s="370"/>
    </row>
    <row r="35" spans="1:9" s="288" customFormat="1" ht="21" customHeight="1">
      <c r="A35" s="370"/>
      <c r="B35" s="370"/>
      <c r="C35" s="370"/>
      <c r="D35" s="370"/>
      <c r="E35" s="370"/>
      <c r="F35" s="370"/>
      <c r="G35" s="370"/>
      <c r="H35" s="370"/>
      <c r="I35" s="370"/>
    </row>
    <row r="36" spans="1:9" s="288" customFormat="1" ht="21" customHeight="1">
      <c r="A36" s="370"/>
      <c r="B36" s="370"/>
      <c r="C36" s="370"/>
      <c r="D36" s="370"/>
      <c r="E36" s="370"/>
      <c r="F36" s="370"/>
      <c r="G36" s="370"/>
      <c r="H36" s="370"/>
      <c r="I36" s="370"/>
    </row>
    <row r="37" spans="1:9" s="288" customFormat="1" ht="21" customHeight="1">
      <c r="A37" s="370"/>
      <c r="B37" s="370"/>
      <c r="C37" s="370"/>
      <c r="D37" s="370"/>
      <c r="E37" s="370"/>
      <c r="F37" s="370"/>
      <c r="G37" s="370"/>
      <c r="H37" s="370"/>
      <c r="I37" s="370"/>
    </row>
    <row r="38" spans="1:9" s="288" customFormat="1" ht="21" customHeight="1">
      <c r="A38" s="370"/>
      <c r="B38" s="370"/>
      <c r="C38" s="370"/>
      <c r="D38" s="370"/>
      <c r="E38" s="370"/>
      <c r="F38" s="370"/>
      <c r="G38" s="370"/>
      <c r="H38" s="370"/>
      <c r="I38" s="370"/>
    </row>
    <row r="39" spans="1:9" s="288" customFormat="1" ht="21" customHeight="1">
      <c r="A39" s="370"/>
      <c r="B39" s="370"/>
      <c r="C39" s="370"/>
      <c r="D39" s="370"/>
      <c r="E39" s="370"/>
      <c r="F39" s="370"/>
      <c r="G39" s="370"/>
      <c r="H39" s="370"/>
      <c r="I39" s="370"/>
    </row>
    <row r="40" spans="1:9" s="288" customFormat="1" ht="21" customHeight="1">
      <c r="A40" s="370"/>
      <c r="B40" s="370"/>
      <c r="C40" s="370"/>
      <c r="D40" s="370"/>
      <c r="E40" s="370"/>
      <c r="F40" s="370"/>
      <c r="G40" s="370"/>
      <c r="H40" s="370"/>
      <c r="I40" s="370"/>
    </row>
    <row r="41" spans="1:9" s="288" customFormat="1" ht="21" customHeight="1">
      <c r="A41" s="370"/>
      <c r="B41" s="370"/>
      <c r="C41" s="370"/>
      <c r="D41" s="370"/>
      <c r="E41" s="370"/>
      <c r="F41" s="370"/>
      <c r="G41" s="370"/>
      <c r="H41" s="370"/>
      <c r="I41" s="370"/>
    </row>
    <row r="42" spans="1:9" s="288" customFormat="1" ht="21" customHeight="1">
      <c r="A42" s="370"/>
      <c r="B42" s="370"/>
      <c r="C42" s="370"/>
      <c r="D42" s="370"/>
      <c r="E42" s="370"/>
      <c r="F42" s="370"/>
      <c r="G42" s="370"/>
      <c r="H42" s="370"/>
      <c r="I42" s="370"/>
    </row>
    <row r="43" spans="1:9" s="288" customFormat="1" ht="21" customHeight="1">
      <c r="A43" s="370"/>
      <c r="B43" s="370"/>
      <c r="C43" s="370"/>
      <c r="D43" s="370"/>
      <c r="E43" s="370"/>
      <c r="F43" s="370"/>
      <c r="G43" s="370"/>
      <c r="H43" s="370"/>
      <c r="I43" s="370"/>
    </row>
    <row r="44" spans="1:9" s="288" customFormat="1" ht="21" customHeight="1">
      <c r="A44" s="370"/>
      <c r="B44" s="370"/>
      <c r="C44" s="370"/>
      <c r="D44" s="370"/>
      <c r="E44" s="370"/>
      <c r="F44" s="370"/>
      <c r="G44" s="370"/>
      <c r="H44" s="370"/>
      <c r="I44" s="370"/>
    </row>
    <row r="45" spans="1:9" s="288" customFormat="1" ht="21" customHeight="1">
      <c r="A45" s="370"/>
      <c r="B45" s="370"/>
      <c r="C45" s="370"/>
      <c r="D45" s="370"/>
      <c r="E45" s="370"/>
      <c r="F45" s="370"/>
      <c r="G45" s="370"/>
      <c r="H45" s="370"/>
      <c r="I45" s="370"/>
    </row>
    <row r="46" spans="1:9" s="288" customFormat="1" ht="21" customHeight="1">
      <c r="A46" s="370"/>
      <c r="B46" s="370"/>
      <c r="C46" s="370"/>
      <c r="D46" s="370"/>
      <c r="E46" s="370"/>
      <c r="F46" s="370"/>
      <c r="G46" s="370"/>
      <c r="H46" s="370"/>
      <c r="I46" s="370"/>
    </row>
    <row r="47" spans="1:9" s="288" customFormat="1" ht="21" customHeight="1">
      <c r="A47" s="370"/>
      <c r="B47" s="370"/>
      <c r="C47" s="370"/>
      <c r="D47" s="370"/>
      <c r="E47" s="370"/>
      <c r="F47" s="370"/>
      <c r="G47" s="370"/>
      <c r="H47" s="370"/>
      <c r="I47" s="370"/>
    </row>
    <row r="48" spans="1:9" s="288" customFormat="1" ht="21" customHeight="1"/>
    <row r="49" s="288" customFormat="1" ht="21" customHeight="1"/>
    <row r="50" s="288" customFormat="1" ht="21" customHeight="1"/>
    <row r="51" s="288" customFormat="1" ht="21" customHeight="1"/>
    <row r="52" s="288" customFormat="1" ht="21" customHeight="1"/>
    <row r="53" s="288" customFormat="1" ht="21" customHeight="1"/>
    <row r="54" s="288" customFormat="1" ht="21" customHeight="1"/>
    <row r="55" s="288" customFormat="1" ht="21" customHeight="1"/>
    <row r="56" s="288" customFormat="1" ht="21" customHeight="1"/>
    <row r="57" s="288" customFormat="1" ht="21" customHeight="1"/>
    <row r="58" s="288" customFormat="1" ht="21" customHeight="1"/>
    <row r="59" s="288" customFormat="1" ht="21" customHeight="1"/>
    <row r="60" s="288" customFormat="1" ht="21" customHeight="1"/>
    <row r="61" s="288" customFormat="1" ht="21" customHeight="1"/>
    <row r="62" s="288" customFormat="1" ht="21" customHeight="1"/>
    <row r="63" s="288" customFormat="1" ht="21" customHeight="1"/>
    <row r="64" s="288" customFormat="1" ht="21" customHeight="1"/>
    <row r="65" s="288" customFormat="1" ht="21" customHeight="1"/>
    <row r="66" s="288" customFormat="1" ht="21" customHeight="1"/>
    <row r="67" s="288" customFormat="1" ht="21" customHeight="1"/>
    <row r="68" s="288" customFormat="1" ht="21" customHeight="1"/>
    <row r="69" s="288" customFormat="1" ht="21" customHeight="1"/>
    <row r="70" s="288" customFormat="1" ht="21" customHeight="1"/>
    <row r="71" s="288" customFormat="1" ht="21" customHeight="1"/>
    <row r="72" s="288" customFormat="1" ht="21" customHeight="1"/>
    <row r="73" s="288" customFormat="1" ht="21" customHeight="1"/>
    <row r="74" s="288" customFormat="1" ht="21" customHeight="1"/>
    <row r="75" s="288" customFormat="1" ht="21" customHeight="1"/>
    <row r="76" s="288" customFormat="1" ht="21" customHeight="1"/>
    <row r="77" s="288" customFormat="1" ht="21" customHeight="1"/>
    <row r="78" s="288" customFormat="1" ht="21" customHeight="1"/>
    <row r="79" s="288" customFormat="1" ht="21" customHeight="1"/>
    <row r="80" s="288" customFormat="1" ht="21" customHeight="1"/>
    <row r="81" s="288" customFormat="1" ht="21" customHeight="1"/>
    <row r="82" s="288" customFormat="1" ht="21" customHeight="1"/>
    <row r="83" s="288" customFormat="1" ht="21" customHeight="1"/>
    <row r="84" s="288" customFormat="1" ht="21" customHeight="1"/>
    <row r="85" s="288" customFormat="1" ht="21" customHeight="1"/>
    <row r="86" s="288" customFormat="1" ht="21" customHeight="1"/>
    <row r="87" s="288" customFormat="1" ht="21" customHeight="1"/>
    <row r="88" s="288" customFormat="1" ht="21" customHeight="1"/>
    <row r="89" s="288" customFormat="1" ht="21" customHeight="1"/>
    <row r="90" s="288" customFormat="1" ht="21" customHeight="1"/>
    <row r="91" s="288" customFormat="1" ht="21" customHeight="1"/>
    <row r="92" s="288" customFormat="1" ht="21" customHeight="1"/>
    <row r="93" s="288" customFormat="1" ht="21" customHeight="1"/>
    <row r="94" s="288" customFormat="1" ht="21" customHeight="1"/>
    <row r="95" s="288" customFormat="1" ht="21" customHeight="1"/>
    <row r="96" s="288" customFormat="1" ht="21" customHeight="1"/>
    <row r="97" s="288" customFormat="1" ht="21" customHeight="1"/>
    <row r="98" s="288" customFormat="1" ht="21" customHeight="1"/>
    <row r="99" s="288" customFormat="1" ht="21" customHeight="1"/>
    <row r="100" s="288" customFormat="1" ht="21" customHeight="1"/>
    <row r="101" s="288" customFormat="1" ht="21" customHeight="1"/>
    <row r="102" s="288" customFormat="1" ht="21" customHeight="1"/>
    <row r="103" s="288" customFormat="1" ht="21" customHeight="1"/>
    <row r="104" s="288" customFormat="1" ht="21" customHeight="1"/>
    <row r="105" s="288" customFormat="1" ht="21" customHeight="1"/>
    <row r="106" s="288" customFormat="1" ht="21" customHeight="1"/>
    <row r="107" s="288" customFormat="1" ht="21" customHeight="1"/>
    <row r="108" s="288" customFormat="1" ht="21" customHeight="1"/>
    <row r="109" s="288" customFormat="1" ht="21" customHeight="1"/>
    <row r="110" s="288" customFormat="1" ht="21" customHeight="1"/>
    <row r="111" s="288" customFormat="1" ht="21" customHeight="1"/>
    <row r="112" s="288" customFormat="1" ht="21" customHeight="1"/>
    <row r="113" s="288" customFormat="1" ht="21" customHeight="1"/>
    <row r="114" s="288" customFormat="1" ht="21" customHeight="1"/>
    <row r="115" s="288" customFormat="1" ht="21" customHeight="1"/>
    <row r="116" s="288" customFormat="1" ht="21" customHeight="1"/>
    <row r="117" s="288" customFormat="1" ht="21" customHeight="1"/>
    <row r="118" s="288" customFormat="1" ht="21" customHeight="1"/>
    <row r="119" s="288" customFormat="1" ht="21" customHeight="1"/>
    <row r="120" s="288" customFormat="1" ht="21" customHeight="1"/>
    <row r="121" s="288" customFormat="1" ht="21" customHeight="1"/>
    <row r="122" s="288" customFormat="1" ht="21" customHeight="1"/>
    <row r="123" s="288" customFormat="1" ht="21" customHeight="1"/>
    <row r="124" s="288" customFormat="1" ht="21" customHeight="1"/>
    <row r="125" s="288" customFormat="1" ht="21" customHeight="1"/>
    <row r="126" s="288" customFormat="1" ht="21" customHeight="1"/>
    <row r="127" s="288" customFormat="1" ht="21" customHeight="1"/>
    <row r="128" s="288" customFormat="1" ht="21" customHeight="1"/>
    <row r="129" s="288" customFormat="1" ht="21" customHeight="1"/>
    <row r="130" s="288" customFormat="1" ht="21" customHeight="1"/>
    <row r="131" s="288" customFormat="1" ht="21" customHeight="1"/>
    <row r="132" s="288" customFormat="1" ht="21" customHeight="1"/>
    <row r="133" s="288" customFormat="1" ht="21" customHeight="1"/>
    <row r="134" s="288" customFormat="1" ht="21" customHeight="1"/>
    <row r="135" s="288" customFormat="1" ht="21" customHeight="1"/>
    <row r="136" s="288" customFormat="1" ht="21" customHeight="1"/>
    <row r="137" s="288" customFormat="1" ht="21" customHeight="1"/>
    <row r="138" s="288" customFormat="1" ht="21" customHeight="1"/>
    <row r="139" s="288" customFormat="1" ht="21" customHeight="1"/>
    <row r="140" s="288" customFormat="1" ht="21" customHeight="1"/>
    <row r="141" s="288" customFormat="1" ht="21" customHeight="1"/>
    <row r="142" s="288" customFormat="1" ht="21" customHeight="1"/>
    <row r="143" s="288" customFormat="1" ht="21" customHeight="1"/>
    <row r="144" s="288" customFormat="1" ht="21" customHeight="1"/>
    <row r="145" s="288" customFormat="1" ht="21" customHeight="1"/>
    <row r="146" s="288" customFormat="1" ht="21" customHeight="1"/>
    <row r="147" s="288" customFormat="1" ht="21" customHeight="1"/>
    <row r="148" s="288" customFormat="1" ht="21" customHeight="1"/>
    <row r="149" s="288" customFormat="1" ht="21" customHeight="1"/>
    <row r="150" s="288" customFormat="1" ht="21" customHeight="1"/>
    <row r="151" s="288" customFormat="1" ht="21" customHeight="1"/>
    <row r="152" s="288" customFormat="1" ht="21" customHeight="1"/>
    <row r="153" s="288" customFormat="1" ht="21" customHeight="1"/>
    <row r="154" s="288" customFormat="1" ht="21" customHeight="1"/>
    <row r="155" s="288" customFormat="1" ht="21" customHeight="1"/>
    <row r="156" s="288" customFormat="1" ht="21" customHeight="1"/>
    <row r="157" s="288" customFormat="1" ht="21" customHeight="1"/>
    <row r="158" s="288" customFormat="1" ht="21" customHeight="1"/>
    <row r="159" s="288" customFormat="1" ht="21" customHeight="1"/>
    <row r="160" s="288" customFormat="1" ht="21" customHeight="1"/>
    <row r="161" s="288" customFormat="1" ht="21" customHeight="1"/>
    <row r="162" s="288" customFormat="1" ht="21" customHeight="1"/>
    <row r="163" s="288" customFormat="1" ht="21" customHeight="1"/>
    <row r="164" s="288" customFormat="1" ht="21" customHeight="1"/>
    <row r="165" s="288" customFormat="1" ht="21" customHeight="1"/>
    <row r="166" s="288" customFormat="1" ht="21" customHeight="1"/>
    <row r="167" s="288" customFormat="1" ht="21" customHeight="1"/>
    <row r="168" s="288" customFormat="1" ht="21" customHeight="1"/>
    <row r="169" s="288" customFormat="1" ht="21" customHeight="1"/>
    <row r="170" s="288" customFormat="1" ht="21" customHeight="1"/>
    <row r="171" s="288" customFormat="1" ht="21" customHeight="1"/>
    <row r="172" s="288" customFormat="1" ht="21" customHeight="1"/>
    <row r="173" s="288" customFormat="1" ht="21" customHeight="1"/>
    <row r="174" s="288" customFormat="1" ht="21" customHeight="1"/>
    <row r="175" s="288" customFormat="1" ht="21" customHeight="1"/>
    <row r="176" s="288" customFormat="1" ht="21" customHeight="1"/>
    <row r="177" s="288" customFormat="1" ht="21" customHeight="1"/>
    <row r="178" s="288" customFormat="1" ht="21" customHeight="1"/>
    <row r="179" s="288" customFormat="1" ht="21" customHeight="1"/>
    <row r="180" s="288" customFormat="1" ht="21" customHeight="1"/>
    <row r="181" s="288" customFormat="1" ht="21" customHeight="1"/>
    <row r="182" s="288" customFormat="1" ht="21" customHeight="1"/>
    <row r="183" s="288" customFormat="1" ht="21" customHeight="1"/>
    <row r="184" s="288" customFormat="1" ht="21" customHeight="1"/>
    <row r="185" s="288" customFormat="1" ht="21" customHeight="1"/>
    <row r="186" s="288" customFormat="1" ht="21" customHeight="1"/>
    <row r="187" s="288" customFormat="1" ht="21" customHeight="1"/>
    <row r="188" s="288" customFormat="1" ht="21" customHeight="1"/>
    <row r="189" s="288" customFormat="1" ht="21" customHeight="1"/>
    <row r="190" s="288" customFormat="1" ht="21" customHeight="1"/>
    <row r="191" s="288" customFormat="1" ht="21" customHeight="1"/>
    <row r="192" s="288" customFormat="1" ht="21" customHeight="1"/>
    <row r="193" s="288" customFormat="1" ht="21" customHeight="1"/>
    <row r="194" s="288" customFormat="1" ht="21" customHeight="1"/>
    <row r="195" s="288" customFormat="1" ht="21" customHeight="1"/>
    <row r="196" s="288" customFormat="1" ht="21" customHeight="1"/>
    <row r="197" s="288" customFormat="1" ht="21" customHeight="1"/>
    <row r="198" s="288" customFormat="1" ht="21" customHeight="1"/>
    <row r="199" s="288" customFormat="1" ht="21" customHeight="1"/>
    <row r="200" s="288" customFormat="1" ht="21" customHeight="1"/>
    <row r="201" s="288" customFormat="1" ht="21" customHeight="1"/>
    <row r="202" s="288" customFormat="1" ht="21" customHeight="1"/>
    <row r="203" s="288" customFormat="1" ht="21" customHeight="1"/>
    <row r="204" s="288" customFormat="1" ht="21" customHeight="1"/>
    <row r="205" s="288" customFormat="1" ht="21" customHeight="1"/>
    <row r="206" s="288" customFormat="1" ht="21" customHeight="1"/>
    <row r="207" s="288" customFormat="1" ht="21" customHeight="1"/>
    <row r="208" s="288" customFormat="1" ht="21" customHeight="1"/>
    <row r="209" s="288" customFormat="1" ht="21" customHeight="1"/>
    <row r="210" s="288" customFormat="1" ht="21" customHeight="1"/>
    <row r="211" s="288" customFormat="1" ht="21" customHeight="1"/>
    <row r="212" s="288" customFormat="1" ht="21" customHeight="1"/>
    <row r="213" s="288" customFormat="1" ht="21" customHeight="1"/>
    <row r="214" s="288" customFormat="1" ht="21" customHeight="1"/>
    <row r="215" s="288" customFormat="1" ht="21" customHeight="1"/>
    <row r="216" s="288" customFormat="1" ht="21" customHeight="1"/>
    <row r="217" s="288" customFormat="1" ht="21" customHeight="1"/>
    <row r="218" s="288" customFormat="1" ht="21" customHeight="1"/>
    <row r="219" s="288" customFormat="1" ht="21" customHeight="1"/>
    <row r="220" s="288" customFormat="1" ht="21" customHeight="1"/>
    <row r="221" s="288" customFormat="1" ht="21" customHeight="1"/>
    <row r="222" s="288" customFormat="1" ht="21" customHeight="1"/>
    <row r="223" s="288" customFormat="1" ht="21" customHeight="1"/>
    <row r="224" s="288" customFormat="1" ht="21" customHeight="1"/>
    <row r="225" s="288" customFormat="1" ht="21" customHeight="1"/>
    <row r="226" s="288" customFormat="1" ht="21" customHeight="1"/>
    <row r="227" s="288" customFormat="1" ht="21" customHeight="1"/>
    <row r="228" s="288" customFormat="1" ht="21" customHeight="1"/>
    <row r="229" s="288" customFormat="1" ht="21" customHeight="1"/>
    <row r="230" s="288" customFormat="1" ht="21" customHeight="1"/>
    <row r="231" s="288" customFormat="1" ht="21" customHeight="1"/>
  </sheetData>
  <sheetProtection password="A581" sheet="1" objects="1" scenarios="1" selectLockedCells="1" selectUnlockedCells="1"/>
  <mergeCells count="15">
    <mergeCell ref="C10:D10"/>
    <mergeCell ref="A3:H3"/>
    <mergeCell ref="D4:E4"/>
    <mergeCell ref="C5:E5"/>
    <mergeCell ref="C6:H6"/>
    <mergeCell ref="G23:H23"/>
    <mergeCell ref="B29:C29"/>
    <mergeCell ref="G31:H31"/>
    <mergeCell ref="G32:H32"/>
    <mergeCell ref="C11:D11"/>
    <mergeCell ref="B12:D12"/>
    <mergeCell ref="A16:C16"/>
    <mergeCell ref="B19:C19"/>
    <mergeCell ref="C22:D22"/>
    <mergeCell ref="D23:E2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198.xml><?xml version="1.0" encoding="utf-8"?>
<worksheet xmlns="http://schemas.openxmlformats.org/spreadsheetml/2006/main" xmlns:r="http://schemas.openxmlformats.org/officeDocument/2006/relationships">
  <sheetPr>
    <tabColor rgb="FF7030A0"/>
  </sheetPr>
  <dimension ref="A1:M20"/>
  <sheetViews>
    <sheetView workbookViewId="0">
      <selection activeCell="P24" sqref="P24"/>
    </sheetView>
  </sheetViews>
  <sheetFormatPr defaultRowHeight="12.75"/>
  <cols>
    <col min="1" max="1" width="6.7109375" customWidth="1"/>
    <col min="2" max="2" width="18.42578125" customWidth="1"/>
    <col min="3" max="3" width="11.5703125" customWidth="1"/>
    <col min="4" max="4" width="12" customWidth="1"/>
    <col min="5" max="5" width="11.140625" customWidth="1"/>
    <col min="6" max="6" width="10.7109375" customWidth="1"/>
    <col min="7" max="7" width="10.5703125" customWidth="1"/>
    <col min="8" max="8" width="12.42578125" customWidth="1"/>
    <col min="9" max="9" width="11.140625" customWidth="1"/>
    <col min="10" max="10" width="11" customWidth="1"/>
    <col min="11" max="11" width="10.28515625" customWidth="1"/>
  </cols>
  <sheetData>
    <row r="1" spans="1:13" ht="26.25">
      <c r="A1" s="2761" t="s">
        <v>2057</v>
      </c>
      <c r="B1" s="2761"/>
      <c r="C1" s="2761"/>
      <c r="D1" s="2761"/>
      <c r="E1" s="2761"/>
      <c r="F1" s="2761"/>
      <c r="G1" s="2761"/>
      <c r="H1" s="2761"/>
      <c r="I1" s="2761"/>
      <c r="J1" s="2761"/>
      <c r="K1" s="2761"/>
    </row>
    <row r="2" spans="1:13" ht="20.25">
      <c r="A2" s="3463" t="s">
        <v>2070</v>
      </c>
      <c r="B2" s="3463"/>
      <c r="C2" s="3463"/>
      <c r="D2" s="3463"/>
      <c r="E2" s="3463"/>
      <c r="F2" s="3463"/>
      <c r="G2" s="3463"/>
      <c r="H2" s="3463"/>
      <c r="I2" s="3463"/>
      <c r="J2" s="3463"/>
      <c r="K2" s="3463"/>
    </row>
    <row r="3" spans="1:13" ht="20.25">
      <c r="A3" s="3463" t="s">
        <v>2069</v>
      </c>
      <c r="B3" s="3463"/>
      <c r="C3" s="3463"/>
      <c r="D3" s="3463"/>
      <c r="E3" s="3463"/>
      <c r="F3" s="3463"/>
      <c r="G3" s="3463"/>
      <c r="H3" s="3463"/>
      <c r="I3" s="3463"/>
      <c r="J3" s="3463"/>
      <c r="K3" s="3463"/>
    </row>
    <row r="4" spans="1:13" ht="31.5" customHeight="1">
      <c r="A4" s="4129" t="s">
        <v>2068</v>
      </c>
      <c r="B4" s="4129"/>
      <c r="C4" s="4130"/>
      <c r="D4" s="4130"/>
      <c r="E4" s="4130"/>
      <c r="F4" s="4130"/>
      <c r="G4" s="4130"/>
      <c r="H4" s="4130"/>
      <c r="I4" s="4130"/>
      <c r="J4" s="4130"/>
      <c r="K4" s="4130"/>
      <c r="M4" s="518" t="s">
        <v>1814</v>
      </c>
    </row>
    <row r="5" spans="1:13" s="139" customFormat="1" ht="144.75" customHeight="1">
      <c r="A5" s="382" t="s">
        <v>2058</v>
      </c>
      <c r="B5" s="383" t="s">
        <v>2059</v>
      </c>
      <c r="C5" s="382" t="s">
        <v>2060</v>
      </c>
      <c r="D5" s="382" t="s">
        <v>2061</v>
      </c>
      <c r="E5" s="382" t="s">
        <v>2063</v>
      </c>
      <c r="F5" s="383" t="s">
        <v>2062</v>
      </c>
      <c r="G5" s="382" t="s">
        <v>2067</v>
      </c>
      <c r="H5" s="382" t="s">
        <v>2064</v>
      </c>
      <c r="I5" s="382" t="s">
        <v>2065</v>
      </c>
      <c r="J5" s="382" t="s">
        <v>2066</v>
      </c>
      <c r="K5" s="383" t="s">
        <v>2023</v>
      </c>
      <c r="L5" s="67"/>
      <c r="M5" s="67"/>
    </row>
    <row r="6" spans="1:13" ht="21" customHeight="1">
      <c r="A6" s="595">
        <v>1</v>
      </c>
      <c r="B6" s="595">
        <v>2</v>
      </c>
      <c r="C6" s="595">
        <v>3</v>
      </c>
      <c r="D6" s="595">
        <v>4</v>
      </c>
      <c r="E6" s="595">
        <v>5</v>
      </c>
      <c r="F6" s="595">
        <v>6</v>
      </c>
      <c r="G6" s="595">
        <v>7</v>
      </c>
      <c r="H6" s="595">
        <v>8</v>
      </c>
      <c r="I6" s="595">
        <v>9</v>
      </c>
      <c r="J6" s="595">
        <v>10</v>
      </c>
      <c r="K6" s="595">
        <v>11</v>
      </c>
    </row>
    <row r="7" spans="1:13" ht="20.25">
      <c r="A7" s="900"/>
      <c r="B7" s="900"/>
      <c r="C7" s="901"/>
      <c r="D7" s="900"/>
      <c r="E7" s="901"/>
      <c r="F7" s="901"/>
      <c r="G7" s="900"/>
      <c r="H7" s="900"/>
      <c r="I7" s="901"/>
      <c r="J7" s="900"/>
      <c r="K7" s="900"/>
    </row>
    <row r="8" spans="1:13" ht="20.25">
      <c r="A8" s="900"/>
      <c r="B8" s="900"/>
      <c r="C8" s="901"/>
      <c r="D8" s="900"/>
      <c r="E8" s="901"/>
      <c r="F8" s="901"/>
      <c r="G8" s="900"/>
      <c r="H8" s="900"/>
      <c r="I8" s="901"/>
      <c r="J8" s="900"/>
      <c r="K8" s="900"/>
    </row>
    <row r="9" spans="1:13" ht="20.25">
      <c r="A9" s="900"/>
      <c r="B9" s="900"/>
      <c r="C9" s="901"/>
      <c r="D9" s="900"/>
      <c r="E9" s="901"/>
      <c r="F9" s="901"/>
      <c r="G9" s="900"/>
      <c r="H9" s="900"/>
      <c r="I9" s="901"/>
      <c r="J9" s="900"/>
      <c r="K9" s="900"/>
    </row>
    <row r="10" spans="1:13" ht="20.25">
      <c r="A10" s="900"/>
      <c r="B10" s="900"/>
      <c r="C10" s="901"/>
      <c r="D10" s="900"/>
      <c r="E10" s="901"/>
      <c r="F10" s="901"/>
      <c r="G10" s="900"/>
      <c r="H10" s="900"/>
      <c r="I10" s="901"/>
      <c r="J10" s="900"/>
      <c r="K10" s="900"/>
    </row>
    <row r="11" spans="1:13" ht="20.25">
      <c r="A11" s="900"/>
      <c r="B11" s="900"/>
      <c r="C11" s="901"/>
      <c r="D11" s="900"/>
      <c r="E11" s="901"/>
      <c r="F11" s="901"/>
      <c r="G11" s="900"/>
      <c r="H11" s="900"/>
      <c r="I11" s="901"/>
      <c r="J11" s="900"/>
      <c r="K11" s="900"/>
    </row>
    <row r="12" spans="1:13" ht="20.25">
      <c r="A12" s="900"/>
      <c r="B12" s="900"/>
      <c r="C12" s="901"/>
      <c r="D12" s="900"/>
      <c r="E12" s="901"/>
      <c r="F12" s="901"/>
      <c r="G12" s="900"/>
      <c r="H12" s="900"/>
      <c r="I12" s="901"/>
      <c r="J12" s="900"/>
      <c r="K12" s="900"/>
    </row>
    <row r="13" spans="1:13" ht="20.25">
      <c r="A13" s="900"/>
      <c r="B13" s="900"/>
      <c r="C13" s="901"/>
      <c r="D13" s="900"/>
      <c r="E13" s="901"/>
      <c r="F13" s="901"/>
      <c r="G13" s="900"/>
      <c r="H13" s="900"/>
      <c r="I13" s="901"/>
      <c r="J13" s="900"/>
      <c r="K13" s="900"/>
    </row>
    <row r="14" spans="1:13" ht="20.25">
      <c r="A14" s="900"/>
      <c r="B14" s="900"/>
      <c r="C14" s="901"/>
      <c r="D14" s="900"/>
      <c r="E14" s="901"/>
      <c r="F14" s="901"/>
      <c r="G14" s="900"/>
      <c r="H14" s="900"/>
      <c r="I14" s="901"/>
      <c r="J14" s="900"/>
      <c r="K14" s="900"/>
    </row>
    <row r="15" spans="1:13" ht="20.25">
      <c r="A15" s="900"/>
      <c r="B15" s="900"/>
      <c r="C15" s="901"/>
      <c r="D15" s="900"/>
      <c r="E15" s="901"/>
      <c r="F15" s="901"/>
      <c r="G15" s="900"/>
      <c r="H15" s="900"/>
      <c r="I15" s="901"/>
      <c r="J15" s="900"/>
      <c r="K15" s="900"/>
    </row>
    <row r="16" spans="1:13" ht="20.25">
      <c r="A16" s="900"/>
      <c r="B16" s="900"/>
      <c r="C16" s="901"/>
      <c r="D16" s="900"/>
      <c r="E16" s="901"/>
      <c r="F16" s="901"/>
      <c r="G16" s="900"/>
      <c r="H16" s="900"/>
      <c r="I16" s="901"/>
      <c r="J16" s="900"/>
      <c r="K16" s="900"/>
    </row>
    <row r="17" spans="1:11" ht="20.25">
      <c r="A17" s="900"/>
      <c r="B17" s="900"/>
      <c r="C17" s="901"/>
      <c r="D17" s="900"/>
      <c r="E17" s="901"/>
      <c r="F17" s="901"/>
      <c r="G17" s="900"/>
      <c r="H17" s="900"/>
      <c r="I17" s="901"/>
      <c r="J17" s="900"/>
      <c r="K17" s="900"/>
    </row>
    <row r="18" spans="1:11" ht="20.25">
      <c r="A18" s="900"/>
      <c r="B18" s="900"/>
      <c r="C18" s="901"/>
      <c r="D18" s="900"/>
      <c r="E18" s="901"/>
      <c r="F18" s="901"/>
      <c r="G18" s="900"/>
      <c r="H18" s="900"/>
      <c r="I18" s="901"/>
      <c r="J18" s="900"/>
      <c r="K18" s="900"/>
    </row>
    <row r="19" spans="1:11" ht="20.25">
      <c r="A19" s="900"/>
      <c r="B19" s="900"/>
      <c r="C19" s="901"/>
      <c r="D19" s="900"/>
      <c r="E19" s="901"/>
      <c r="F19" s="901"/>
      <c r="G19" s="900"/>
      <c r="H19" s="900"/>
      <c r="I19" s="901"/>
      <c r="J19" s="900"/>
      <c r="K19" s="900"/>
    </row>
    <row r="20" spans="1:11" ht="20.25">
      <c r="A20" s="900"/>
      <c r="B20" s="900"/>
      <c r="C20" s="901"/>
      <c r="D20" s="900"/>
      <c r="E20" s="901"/>
      <c r="F20" s="901"/>
      <c r="G20" s="900"/>
      <c r="H20" s="900"/>
      <c r="I20" s="901"/>
      <c r="J20" s="900"/>
      <c r="K20" s="900"/>
    </row>
  </sheetData>
  <sheetProtection password="A581" sheet="1" objects="1" scenarios="1" selectLockedCells="1" selectUnlockedCells="1"/>
  <mergeCells count="5">
    <mergeCell ref="A1:K1"/>
    <mergeCell ref="A2:K2"/>
    <mergeCell ref="A3:K3"/>
    <mergeCell ref="A4:B4"/>
    <mergeCell ref="C4:K4"/>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199.xml><?xml version="1.0" encoding="utf-8"?>
<worksheet xmlns="http://schemas.openxmlformats.org/spreadsheetml/2006/main" xmlns:r="http://schemas.openxmlformats.org/officeDocument/2006/relationships">
  <sheetPr>
    <tabColor rgb="FF7030A0"/>
  </sheetPr>
  <dimension ref="A1:J23"/>
  <sheetViews>
    <sheetView workbookViewId="0">
      <selection activeCell="P24" sqref="P24"/>
    </sheetView>
  </sheetViews>
  <sheetFormatPr defaultRowHeight="12.75"/>
  <cols>
    <col min="2" max="2" width="27.140625" customWidth="1"/>
    <col min="3" max="3" width="17" customWidth="1"/>
    <col min="4" max="4" width="15.85546875" customWidth="1"/>
    <col min="5" max="5" width="11.5703125" customWidth="1"/>
    <col min="6" max="6" width="23.140625" customWidth="1"/>
    <col min="7" max="7" width="21.7109375" customWidth="1"/>
  </cols>
  <sheetData>
    <row r="1" spans="1:10" ht="20.25">
      <c r="A1" s="2189" t="s">
        <v>2</v>
      </c>
      <c r="B1" s="2189"/>
      <c r="C1" s="2189"/>
      <c r="D1" s="2189"/>
      <c r="E1" s="2189"/>
      <c r="F1" s="2189"/>
      <c r="G1" s="2189"/>
    </row>
    <row r="2" spans="1:10" ht="20.25">
      <c r="A2" s="2189" t="s">
        <v>2079</v>
      </c>
      <c r="B2" s="2189"/>
      <c r="C2" s="2189"/>
      <c r="D2" s="2189"/>
      <c r="E2" s="2189"/>
      <c r="F2" s="2189"/>
      <c r="G2" s="2189"/>
    </row>
    <row r="3" spans="1:10" ht="20.25">
      <c r="A3" s="3861" t="s">
        <v>2634</v>
      </c>
      <c r="B3" s="3861"/>
      <c r="C3" s="3861"/>
      <c r="D3" s="3861"/>
      <c r="E3" s="3861"/>
      <c r="F3" s="3861"/>
      <c r="G3" s="3861"/>
    </row>
    <row r="4" spans="1:10" ht="25.5" customHeight="1">
      <c r="A4" s="4129" t="s">
        <v>2071</v>
      </c>
      <c r="B4" s="4129"/>
      <c r="C4" s="4131"/>
      <c r="D4" s="4131"/>
      <c r="E4" s="4131"/>
      <c r="F4" s="4131"/>
      <c r="G4" s="4131"/>
    </row>
    <row r="5" spans="1:10" s="139" customFormat="1" ht="81">
      <c r="A5" s="382" t="s">
        <v>2072</v>
      </c>
      <c r="B5" s="382" t="s">
        <v>2073</v>
      </c>
      <c r="C5" s="382" t="s">
        <v>2074</v>
      </c>
      <c r="D5" s="382" t="s">
        <v>2075</v>
      </c>
      <c r="E5" s="382" t="s">
        <v>2076</v>
      </c>
      <c r="F5" s="382" t="s">
        <v>2077</v>
      </c>
      <c r="G5" s="382" t="s">
        <v>2078</v>
      </c>
      <c r="H5" s="8"/>
      <c r="I5" s="8"/>
      <c r="J5" s="8"/>
    </row>
    <row r="6" spans="1:10" ht="21" customHeight="1">
      <c r="A6" s="594">
        <v>1</v>
      </c>
      <c r="B6" s="594">
        <v>2</v>
      </c>
      <c r="C6" s="594">
        <v>3</v>
      </c>
      <c r="D6" s="594">
        <v>4</v>
      </c>
      <c r="E6" s="594">
        <v>5</v>
      </c>
      <c r="F6" s="594">
        <v>6</v>
      </c>
      <c r="G6" s="594">
        <v>7</v>
      </c>
    </row>
    <row r="7" spans="1:10" ht="20.25">
      <c r="A7" s="901"/>
      <c r="B7" s="900"/>
      <c r="C7" s="901"/>
      <c r="D7" s="901"/>
      <c r="E7" s="901"/>
      <c r="F7" s="900"/>
      <c r="G7" s="900"/>
    </row>
    <row r="8" spans="1:10" ht="20.25">
      <c r="A8" s="901"/>
      <c r="B8" s="900"/>
      <c r="C8" s="901"/>
      <c r="D8" s="901"/>
      <c r="E8" s="901"/>
      <c r="F8" s="900"/>
      <c r="G8" s="900"/>
    </row>
    <row r="9" spans="1:10" ht="20.25">
      <c r="A9" s="901"/>
      <c r="B9" s="900"/>
      <c r="C9" s="901"/>
      <c r="D9" s="901"/>
      <c r="E9" s="901"/>
      <c r="F9" s="900"/>
      <c r="G9" s="900"/>
    </row>
    <row r="10" spans="1:10" ht="20.25">
      <c r="A10" s="901"/>
      <c r="B10" s="900"/>
      <c r="C10" s="901"/>
      <c r="D10" s="901"/>
      <c r="E10" s="901"/>
      <c r="F10" s="900"/>
      <c r="G10" s="900"/>
    </row>
    <row r="11" spans="1:10" ht="20.25">
      <c r="A11" s="901"/>
      <c r="B11" s="900"/>
      <c r="C11" s="901"/>
      <c r="D11" s="901"/>
      <c r="E11" s="901"/>
      <c r="F11" s="900"/>
      <c r="G11" s="900"/>
    </row>
    <row r="12" spans="1:10" ht="20.25">
      <c r="A12" s="901"/>
      <c r="B12" s="900"/>
      <c r="C12" s="901"/>
      <c r="D12" s="901"/>
      <c r="E12" s="901"/>
      <c r="F12" s="900"/>
      <c r="G12" s="900"/>
    </row>
    <row r="13" spans="1:10" ht="20.25">
      <c r="A13" s="901"/>
      <c r="B13" s="900"/>
      <c r="C13" s="901"/>
      <c r="D13" s="901"/>
      <c r="E13" s="901"/>
      <c r="F13" s="900"/>
      <c r="G13" s="900"/>
    </row>
    <row r="14" spans="1:10" ht="20.25">
      <c r="A14" s="901"/>
      <c r="B14" s="900"/>
      <c r="C14" s="901"/>
      <c r="D14" s="901"/>
      <c r="E14" s="901"/>
      <c r="F14" s="900"/>
      <c r="G14" s="900"/>
    </row>
    <row r="15" spans="1:10" ht="20.25">
      <c r="A15" s="901"/>
      <c r="B15" s="900"/>
      <c r="C15" s="901"/>
      <c r="D15" s="901"/>
      <c r="E15" s="901"/>
      <c r="F15" s="900"/>
      <c r="G15" s="900"/>
    </row>
    <row r="16" spans="1:10" ht="20.25">
      <c r="A16" s="901"/>
      <c r="B16" s="900"/>
      <c r="C16" s="901"/>
      <c r="D16" s="901"/>
      <c r="E16" s="901"/>
      <c r="F16" s="900"/>
      <c r="G16" s="900"/>
    </row>
    <row r="17" spans="1:7" ht="20.25">
      <c r="A17" s="901"/>
      <c r="B17" s="900"/>
      <c r="C17" s="901"/>
      <c r="D17" s="901"/>
      <c r="E17" s="901"/>
      <c r="F17" s="900"/>
      <c r="G17" s="900"/>
    </row>
    <row r="18" spans="1:7" ht="20.25">
      <c r="A18" s="901"/>
      <c r="B18" s="900"/>
      <c r="C18" s="901"/>
      <c r="D18" s="901"/>
      <c r="E18" s="901"/>
      <c r="F18" s="900"/>
      <c r="G18" s="900"/>
    </row>
    <row r="19" spans="1:7" ht="20.25">
      <c r="A19" s="901"/>
      <c r="B19" s="900"/>
      <c r="C19" s="901"/>
      <c r="D19" s="901"/>
      <c r="E19" s="901"/>
      <c r="F19" s="900"/>
      <c r="G19" s="900"/>
    </row>
    <row r="20" spans="1:7" ht="20.25">
      <c r="A20" s="901"/>
      <c r="B20" s="900"/>
      <c r="C20" s="901"/>
      <c r="D20" s="901"/>
      <c r="E20" s="901"/>
      <c r="F20" s="900"/>
      <c r="G20" s="900"/>
    </row>
    <row r="21" spans="1:7" ht="20.25">
      <c r="A21" s="901"/>
      <c r="B21" s="900"/>
      <c r="C21" s="901"/>
      <c r="D21" s="901"/>
      <c r="E21" s="901"/>
      <c r="F21" s="900"/>
      <c r="G21" s="900"/>
    </row>
    <row r="22" spans="1:7" ht="20.25">
      <c r="A22" s="901"/>
      <c r="B22" s="900"/>
      <c r="C22" s="901"/>
      <c r="D22" s="901"/>
      <c r="E22" s="901"/>
      <c r="F22" s="900"/>
      <c r="G22" s="900"/>
    </row>
    <row r="23" spans="1:7" ht="20.25">
      <c r="A23" s="901"/>
      <c r="B23" s="900"/>
      <c r="C23" s="901"/>
      <c r="D23" s="901"/>
      <c r="E23" s="901"/>
      <c r="F23" s="900"/>
      <c r="G23" s="900"/>
    </row>
  </sheetData>
  <sheetProtection password="A581" sheet="1" objects="1" scenarios="1" selectLockedCells="1" selectUnlockedCells="1"/>
  <mergeCells count="5">
    <mergeCell ref="A1:G1"/>
    <mergeCell ref="A2:G2"/>
    <mergeCell ref="A3:G3"/>
    <mergeCell ref="A4:B4"/>
    <mergeCell ref="C4:G4"/>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2.xml><?xml version="1.0" encoding="utf-8"?>
<worksheet xmlns="http://schemas.openxmlformats.org/spreadsheetml/2006/main" xmlns:r="http://schemas.openxmlformats.org/officeDocument/2006/relationships">
  <sheetPr>
    <tabColor rgb="FF00B050"/>
  </sheetPr>
  <dimension ref="A1:AE27"/>
  <sheetViews>
    <sheetView zoomScale="95" zoomScaleNormal="95" workbookViewId="0">
      <selection activeCell="C10" sqref="C10:O10"/>
    </sheetView>
  </sheetViews>
  <sheetFormatPr defaultRowHeight="12.75"/>
  <cols>
    <col min="1" max="1" width="9.140625" style="139"/>
    <col min="2" max="2" width="4.140625" style="139" customWidth="1"/>
    <col min="3" max="14" width="9.140625" style="139"/>
    <col min="15" max="15" width="10" style="139" customWidth="1"/>
    <col min="16" max="17" width="9.140625" style="139"/>
    <col min="18" max="18" width="46.140625" style="139" customWidth="1"/>
    <col min="19" max="16384" width="9.140625" style="139"/>
  </cols>
  <sheetData>
    <row r="1" spans="1:31" ht="26.25" customHeight="1">
      <c r="B1" s="1248"/>
      <c r="C1" s="2203" t="str">
        <f>MASTER!C1</f>
        <v>ftyk f'k{kk vf/kdkjh</v>
      </c>
      <c r="D1" s="2203"/>
      <c r="E1" s="2203"/>
      <c r="F1" s="2203"/>
      <c r="G1" s="2203"/>
      <c r="H1" s="2203"/>
      <c r="I1" s="2203"/>
      <c r="J1" s="2203"/>
      <c r="K1" s="2203"/>
      <c r="L1" s="2203"/>
      <c r="M1" s="2203"/>
      <c r="N1" s="2203"/>
      <c r="O1" s="2203"/>
      <c r="R1" s="1246" t="s">
        <v>3104</v>
      </c>
    </row>
    <row r="2" spans="1:31" ht="27.75">
      <c r="B2" s="1247"/>
      <c r="C2" s="2204" t="str">
        <f>R2</f>
        <v>vkLFkfxr osru fcy ekg ekpZ 2020 gsrq vko';d izek.k i=  fnukad 02-03-2021</v>
      </c>
      <c r="D2" s="2204"/>
      <c r="E2" s="2204"/>
      <c r="F2" s="2204"/>
      <c r="G2" s="2204"/>
      <c r="H2" s="2204"/>
      <c r="I2" s="2204"/>
      <c r="J2" s="2204"/>
      <c r="K2" s="2204"/>
      <c r="L2" s="2204"/>
      <c r="M2" s="2204"/>
      <c r="N2" s="2204"/>
      <c r="O2" s="2204"/>
      <c r="R2" s="1250" t="s">
        <v>3972</v>
      </c>
    </row>
    <row r="3" spans="1:31" ht="27.75">
      <c r="B3" s="1247"/>
      <c r="C3" s="2204" t="str">
        <f>R3</f>
        <v>ctV gsM 2202&amp;02&amp;109&amp;27&amp;01 LVsV Q.M</v>
      </c>
      <c r="D3" s="2204"/>
      <c r="E3" s="2204"/>
      <c r="F3" s="2204"/>
      <c r="G3" s="2204"/>
      <c r="H3" s="2204"/>
      <c r="I3" s="2204"/>
      <c r="J3" s="2204"/>
      <c r="K3" s="2204"/>
      <c r="L3" s="2204"/>
      <c r="M3" s="2204"/>
      <c r="N3" s="2204"/>
      <c r="O3" s="2204"/>
      <c r="R3" s="1250" t="s">
        <v>3978</v>
      </c>
    </row>
    <row r="4" spans="1:31" ht="24" customHeight="1">
      <c r="B4" s="1249"/>
      <c r="C4" s="2205" t="s">
        <v>3027</v>
      </c>
      <c r="D4" s="2205"/>
      <c r="E4" s="2205"/>
      <c r="F4" s="2205"/>
      <c r="G4" s="2205"/>
      <c r="H4" s="2205"/>
      <c r="I4" s="2205"/>
      <c r="J4" s="2205"/>
      <c r="K4" s="2205"/>
      <c r="L4" s="2205"/>
      <c r="M4" s="2205"/>
      <c r="N4" s="2205"/>
      <c r="O4" s="2205"/>
      <c r="R4" s="518" t="s">
        <v>1814</v>
      </c>
    </row>
    <row r="5" spans="1:31" ht="19.5" customHeight="1">
      <c r="A5" s="1238">
        <v>1</v>
      </c>
      <c r="B5" s="1241">
        <f>IF(C5="","",1)</f>
        <v>1</v>
      </c>
      <c r="C5" s="2201" t="str">
        <f>IFERROR(VLOOKUP(A5,$Q$5:$AD20,2,0),"")</f>
        <v xml:space="preserve">;g izekf.kr fd;k tkrk gS fd bl fcy dh jkf'k iwoZ esa ugha mBkbZ xbZ gSA </v>
      </c>
      <c r="D5" s="2201"/>
      <c r="E5" s="2201"/>
      <c r="F5" s="2201"/>
      <c r="G5" s="2201"/>
      <c r="H5" s="2201"/>
      <c r="I5" s="2201"/>
      <c r="J5" s="2201"/>
      <c r="K5" s="2201"/>
      <c r="L5" s="2201"/>
      <c r="M5" s="2201"/>
      <c r="N5" s="2201"/>
      <c r="O5" s="2201"/>
      <c r="Q5" s="1235">
        <v>1</v>
      </c>
      <c r="R5" s="1242" t="s">
        <v>3103</v>
      </c>
      <c r="S5" s="477"/>
      <c r="T5" s="477"/>
      <c r="U5" s="477"/>
      <c r="V5" s="477"/>
      <c r="W5" s="477"/>
      <c r="X5" s="477"/>
      <c r="Y5" s="477"/>
      <c r="Z5" s="477"/>
      <c r="AA5" s="477"/>
      <c r="AB5" s="477"/>
      <c r="AC5" s="477"/>
      <c r="AD5" s="477"/>
    </row>
    <row r="6" spans="1:31" ht="24" customHeight="1">
      <c r="A6" s="1238">
        <v>3</v>
      </c>
      <c r="B6" s="1241">
        <f>IF(C6="","",B5+1)</f>
        <v>2</v>
      </c>
      <c r="C6" s="2201" t="str">
        <f>IFERROR(VLOOKUP(A6,$Q$5:$AD21,2,0),"")</f>
        <v xml:space="preserve">th-ih-,Q- ,oa ,l-vkbZ- dh dVkSrh fcy esa vafdr lsokfuo`r dkfeZdksa dh fu;ekuqlkj cUn dj nh xbZ gS A </v>
      </c>
      <c r="D6" s="2201"/>
      <c r="E6" s="2201"/>
      <c r="F6" s="2201"/>
      <c r="G6" s="2201"/>
      <c r="H6" s="2201"/>
      <c r="I6" s="2201"/>
      <c r="J6" s="2201"/>
      <c r="K6" s="2201"/>
      <c r="L6" s="2201"/>
      <c r="M6" s="2201"/>
      <c r="N6" s="2201"/>
      <c r="O6" s="2201"/>
      <c r="Q6" s="1235">
        <v>2</v>
      </c>
      <c r="R6" s="1243" t="s">
        <v>3100</v>
      </c>
      <c r="S6" s="1632"/>
      <c r="T6" s="1632"/>
      <c r="U6" s="1632"/>
      <c r="V6" s="1632"/>
      <c r="W6" s="1632"/>
      <c r="X6" s="1632"/>
      <c r="Y6" s="1632"/>
      <c r="Z6" s="1632"/>
      <c r="AA6" s="1632"/>
      <c r="AB6" s="1632"/>
      <c r="AC6" s="1632"/>
      <c r="AD6" s="1632"/>
      <c r="AE6" s="1194"/>
    </row>
    <row r="7" spans="1:31" ht="22.5" customHeight="1">
      <c r="A7" s="1238">
        <v>4</v>
      </c>
      <c r="B7" s="1241">
        <f t="shared" ref="B7:B20" si="0">IF(C7="","",B6+1)</f>
        <v>3</v>
      </c>
      <c r="C7" s="2201" t="str">
        <f>IFERROR(VLOOKUP(A7,$Q$5:$AD22,2,0),"")</f>
        <v xml:space="preserve">,l-vkbZ-dh dVkSrh fcy esa vafdr 55 o"kZ ls mij ds dkfeZdksa dh fu;ekuqlkj iwoZ Lysc ds vuqlkj gh dj yh xbZ gSA </v>
      </c>
      <c r="D7" s="2201"/>
      <c r="E7" s="2201"/>
      <c r="F7" s="2201"/>
      <c r="G7" s="2201"/>
      <c r="H7" s="2201"/>
      <c r="I7" s="2201"/>
      <c r="J7" s="2201"/>
      <c r="K7" s="2201"/>
      <c r="L7" s="2201"/>
      <c r="M7" s="2201"/>
      <c r="N7" s="2201"/>
      <c r="O7" s="2201"/>
      <c r="Q7" s="1235">
        <v>3</v>
      </c>
      <c r="R7" s="1242" t="s">
        <v>3101</v>
      </c>
      <c r="S7" s="477"/>
      <c r="T7" s="477"/>
      <c r="U7" s="477"/>
      <c r="V7" s="477"/>
      <c r="W7" s="477"/>
      <c r="X7" s="477"/>
      <c r="Y7" s="477"/>
      <c r="Z7" s="477"/>
      <c r="AA7" s="477"/>
      <c r="AB7" s="477"/>
      <c r="AC7" s="477"/>
      <c r="AD7" s="477"/>
    </row>
    <row r="8" spans="1:31" ht="19.5" customHeight="1">
      <c r="A8" s="1238">
        <v>5</v>
      </c>
      <c r="B8" s="1241">
        <f t="shared" si="0"/>
        <v>4</v>
      </c>
      <c r="C8" s="2201" t="str">
        <f>IFERROR(VLOOKUP(A8,$Q$5:$AD23,2,0),"")</f>
        <v>lHkh dVksfr;k fcy esa vafdr lHkh dkfeZdks dh fu;ekuqlkj dj yh x;h gS A</v>
      </c>
      <c r="D8" s="2201"/>
      <c r="E8" s="2201"/>
      <c r="F8" s="2201"/>
      <c r="G8" s="2201"/>
      <c r="H8" s="2201"/>
      <c r="I8" s="2201"/>
      <c r="J8" s="2201"/>
      <c r="K8" s="2201"/>
      <c r="L8" s="2201"/>
      <c r="M8" s="2201"/>
      <c r="N8" s="2201"/>
      <c r="O8" s="2201"/>
      <c r="Q8" s="1235">
        <v>4</v>
      </c>
      <c r="R8" s="1242" t="s">
        <v>3102</v>
      </c>
      <c r="S8" s="477"/>
      <c r="T8" s="477"/>
      <c r="U8" s="477"/>
      <c r="V8" s="477"/>
      <c r="W8" s="477"/>
      <c r="X8" s="477"/>
      <c r="Y8" s="477"/>
      <c r="Z8" s="477"/>
      <c r="AA8" s="477"/>
      <c r="AB8" s="477"/>
      <c r="AC8" s="477"/>
      <c r="AD8" s="477"/>
      <c r="AE8" s="1233"/>
    </row>
    <row r="9" spans="1:31" ht="57.75" customHeight="1">
      <c r="A9" s="1238">
        <v>13</v>
      </c>
      <c r="B9" s="1241">
        <f t="shared" si="0"/>
        <v>5</v>
      </c>
      <c r="C9" s="2201" t="str">
        <f>IFERROR(VLOOKUP(A9,$Q$5:$AD24,2,0),"")</f>
        <v>jkT; ljdkj ds vkns'k dzekad &amp; i-1¼4½for@lkfoysfu@2006 t;iqj] fnukad &amp; 24 fnlEcj 2020 ds vuqlkj ekg ekpZ 2020 dk vkLFkfxr osru fn;s tkus ds vkns'k fd;s tkus ls vkns'k dh ikyuk esa fcy esa vafdr lHkh dkfeZdks ds ekg ekpZ 2020 dh vkLFkfxr osru fcy cuk;k x;k gSA</v>
      </c>
      <c r="D9" s="2201"/>
      <c r="E9" s="2201"/>
      <c r="F9" s="2201"/>
      <c r="G9" s="2201"/>
      <c r="H9" s="2201"/>
      <c r="I9" s="2201"/>
      <c r="J9" s="2201"/>
      <c r="K9" s="2201"/>
      <c r="L9" s="2201"/>
      <c r="M9" s="2201"/>
      <c r="N9" s="2201"/>
      <c r="O9" s="2201"/>
      <c r="Q9" s="1235">
        <v>5</v>
      </c>
      <c r="R9" s="1242" t="s">
        <v>3029</v>
      </c>
      <c r="S9" s="477"/>
      <c r="T9" s="477"/>
      <c r="U9" s="477"/>
      <c r="V9" s="477"/>
      <c r="W9" s="477"/>
      <c r="X9" s="477"/>
      <c r="Y9" s="477"/>
      <c r="Z9" s="477"/>
      <c r="AA9" s="477"/>
      <c r="AB9" s="477"/>
      <c r="AC9" s="477"/>
      <c r="AD9" s="477"/>
      <c r="AE9" s="1233"/>
    </row>
    <row r="10" spans="1:31" ht="39.75" customHeight="1">
      <c r="A10" s="1238">
        <v>16</v>
      </c>
      <c r="B10" s="1241">
        <f t="shared" si="0"/>
        <v>6</v>
      </c>
      <c r="C10" s="2201" t="str">
        <f>IFERROR(VLOOKUP(A10,$Q$5:$AD25,2,0),"")</f>
        <v xml:space="preserve">th ,Q ,.M , vkj dh /kkjk 200 ,oa 186 ds vUrxZr bl fcy dk bUnzkt fcy dhs dk;kZy; izfr;ksa esa dj fy;k x;k gSA </v>
      </c>
      <c r="D10" s="2201"/>
      <c r="E10" s="2201"/>
      <c r="F10" s="2201"/>
      <c r="G10" s="2201"/>
      <c r="H10" s="2201"/>
      <c r="I10" s="2201"/>
      <c r="J10" s="2201"/>
      <c r="K10" s="2201"/>
      <c r="L10" s="2201"/>
      <c r="M10" s="2201"/>
      <c r="N10" s="2201"/>
      <c r="O10" s="2201"/>
      <c r="Q10" s="1235">
        <v>6</v>
      </c>
      <c r="R10" s="1242" t="s">
        <v>3030</v>
      </c>
      <c r="S10" s="477"/>
      <c r="T10" s="477"/>
      <c r="U10" s="477"/>
      <c r="V10" s="477"/>
      <c r="W10" s="477"/>
      <c r="X10" s="477"/>
      <c r="Y10" s="477"/>
      <c r="Z10" s="477"/>
      <c r="AA10" s="477"/>
      <c r="AB10" s="477"/>
      <c r="AC10" s="477"/>
      <c r="AD10" s="477"/>
      <c r="AE10" s="1233"/>
    </row>
    <row r="11" spans="1:31" ht="167.25" customHeight="1">
      <c r="A11" s="1238">
        <v>12</v>
      </c>
      <c r="B11" s="1241">
        <f t="shared" si="0"/>
        <v>7</v>
      </c>
      <c r="C11" s="2201" t="str">
        <f>IFERROR(VLOOKUP(A11,$Q$5:$AD26,2,0),"")</f>
        <v xml:space="preserve">                çekf.kr fd;k tkrk gS fd dk;kZy; esa inLFkkfir leLr vf/kdkjhx.k] dkfeZdx.k ls foÙk o"kZ 2020&amp; 21 ds vk;dj x.kuk i= çkIr dj fy;s gS] ,oa leLr vk;dj x.kuk i=ksa dh tkap dj vk;dj VhMh,l dh dVkSrh dj yh gSA                osru ds vykok vU; fofu;ksx nLrkost vf/kdkjh] deZpkjhx.k ls çkIr dj fy;s x;s gS ,oa laosru fcy dh dk;kZy; çfr ds lkFk lqjf{kr j[k fy;s x;s gSA                ;g Hkh çekf.kr fd;k tkrk gS fd vf/kdkjh] deZpkjh }kjk çLrqr vk;dj x.kuk ds lkFk layXu Vîw'ku Qhl] jlhnksa dh lko/kkuh iwoZd tkap dj yh xbZ gS rFkk fdlh Hkh vf/kdkjh] deZpkjh dks fons'kh laLFkku dks Hkqxrku dh xbZ Vîw'ku Qhl ;k fdlh dksfpax laLFkku dks Hkqxrku dh xbZ Vîw'ku Qhl dh vk;dj esa jkgr çnku ugha dh xbZ gSA               blh çdkj xSj ljdkjh laLFkkvksa dh nku dh xbZ jkf'k ds fy, vkgj.k ,oa forj.k vf/kdkjh Lrj ij vk;dj esa NwV çnku ugha dh xbZA foÙk o"kZ 2020&amp;21 esa laosru vk;dj dh dVkSfr fu;ekuqlkj ugha fd;s tkus dk iw.kZ mÙkjnkf;Ro vkgj.k ,oa forj.k vkf/kdkjh ds :i esa esjk gksxkA</v>
      </c>
      <c r="D11" s="2201"/>
      <c r="E11" s="2201"/>
      <c r="F11" s="2201"/>
      <c r="G11" s="2201"/>
      <c r="H11" s="2201"/>
      <c r="I11" s="2201"/>
      <c r="J11" s="2201"/>
      <c r="K11" s="2201"/>
      <c r="L11" s="2201"/>
      <c r="M11" s="2201"/>
      <c r="N11" s="2201"/>
      <c r="O11" s="2201"/>
      <c r="Q11" s="1235">
        <v>7</v>
      </c>
      <c r="R11" s="1244" t="s">
        <v>3092</v>
      </c>
      <c r="S11" s="1632"/>
      <c r="T11" s="1632"/>
      <c r="U11" s="1632"/>
      <c r="V11" s="1632"/>
      <c r="W11" s="1632"/>
      <c r="X11" s="1632"/>
      <c r="Y11" s="1632"/>
      <c r="Z11" s="1632"/>
      <c r="AA11" s="1632"/>
      <c r="AB11" s="1632"/>
      <c r="AC11" s="1632"/>
      <c r="AD11" s="1632"/>
    </row>
    <row r="12" spans="1:31" ht="38.25" customHeight="1">
      <c r="A12" s="1238">
        <v>14</v>
      </c>
      <c r="B12" s="1241">
        <f t="shared" si="0"/>
        <v>8</v>
      </c>
      <c r="C12" s="2201" t="str">
        <f>IFERROR(VLOOKUP(A12,$Q$5:$AD27,2,0),"")</f>
        <v xml:space="preserve">vkLFkfxr osru ekg ekpZ 2020 dk Lohd`fr vkns'k o osru vUrj rkfydk dh izfr o vk;dj x.kuk izi= 2020 &amp; 2021 lkFk layXu gSA </v>
      </c>
      <c r="D12" s="2201"/>
      <c r="E12" s="2201"/>
      <c r="F12" s="2201"/>
      <c r="G12" s="2201"/>
      <c r="H12" s="2201"/>
      <c r="I12" s="2201"/>
      <c r="J12" s="2201"/>
      <c r="K12" s="2201"/>
      <c r="L12" s="2201"/>
      <c r="M12" s="2201"/>
      <c r="N12" s="2201"/>
      <c r="O12" s="2201"/>
      <c r="Q12" s="1235">
        <v>8</v>
      </c>
      <c r="R12" s="1242" t="s">
        <v>3043</v>
      </c>
      <c r="S12" s="477"/>
      <c r="T12" s="477"/>
      <c r="U12" s="477"/>
      <c r="V12" s="477"/>
      <c r="W12" s="477"/>
      <c r="X12" s="477"/>
      <c r="Y12" s="477"/>
      <c r="Z12" s="477"/>
      <c r="AA12" s="477"/>
      <c r="AB12" s="477"/>
      <c r="AC12" s="477"/>
      <c r="AD12" s="477"/>
    </row>
    <row r="13" spans="1:31" ht="114.75" customHeight="1">
      <c r="A13" s="1238">
        <v>13</v>
      </c>
      <c r="B13" s="1241">
        <f t="shared" si="0"/>
        <v>9</v>
      </c>
      <c r="C13" s="2201" t="str">
        <f>IFERROR(VLOOKUP(A13,$Q$5:$AD28,2,0),"")</f>
        <v>jkT; ljdkj ds vkns'k dzekad &amp; i-1¼4½for@lkfoysfu@2006 t;iqj] fnukad &amp; 24 fnlEcj 2020 ds vuqlkj ekg ekpZ 2020 dk vkLFkfxr osru fn;s tkus ds vkns'k fd;s tkus ls vkns'k dh ikyuk esa fcy esa vafdr lHkh dkfeZdks ds ekg ekpZ 2020 dh vkLFkfxr osru fcy cuk;k x;k gSA</v>
      </c>
      <c r="D13" s="2201"/>
      <c r="E13" s="2201"/>
      <c r="F13" s="2201"/>
      <c r="G13" s="2201"/>
      <c r="H13" s="2201"/>
      <c r="I13" s="2201"/>
      <c r="J13" s="2201"/>
      <c r="K13" s="2201"/>
      <c r="L13" s="2201"/>
      <c r="M13" s="2201"/>
      <c r="N13" s="2201"/>
      <c r="O13" s="2201"/>
      <c r="Q13" s="1235">
        <v>9</v>
      </c>
      <c r="R13" s="1244" t="s">
        <v>3093</v>
      </c>
      <c r="S13" s="1632"/>
      <c r="T13" s="1632"/>
      <c r="U13" s="1632"/>
      <c r="V13" s="1632"/>
      <c r="W13" s="1632"/>
      <c r="X13" s="1632"/>
      <c r="Y13" s="1632"/>
      <c r="Z13" s="1632"/>
      <c r="AA13" s="1632"/>
      <c r="AB13" s="1632"/>
      <c r="AC13" s="1632"/>
      <c r="AD13" s="1632"/>
    </row>
    <row r="14" spans="1:31" ht="38.25" customHeight="1">
      <c r="A14" s="1238"/>
      <c r="B14" s="1241" t="str">
        <f t="shared" si="0"/>
        <v/>
      </c>
      <c r="C14" s="2201" t="str">
        <f>IFERROR(VLOOKUP(A14,$Q$5:$AD29,2,0),"")</f>
        <v/>
      </c>
      <c r="D14" s="2201"/>
      <c r="E14" s="2201"/>
      <c r="F14" s="2201"/>
      <c r="G14" s="2201"/>
      <c r="H14" s="2201"/>
      <c r="I14" s="2201"/>
      <c r="J14" s="2201"/>
      <c r="K14" s="2201"/>
      <c r="L14" s="2201"/>
      <c r="M14" s="2201"/>
      <c r="N14" s="2201"/>
      <c r="O14" s="2201"/>
      <c r="Q14" s="1235">
        <v>10</v>
      </c>
      <c r="R14" s="1244" t="s">
        <v>3086</v>
      </c>
      <c r="S14" s="1632"/>
      <c r="T14" s="1632"/>
      <c r="U14" s="1632"/>
      <c r="V14" s="1632"/>
      <c r="W14" s="1632"/>
      <c r="X14" s="1632"/>
      <c r="Y14" s="1632"/>
      <c r="Z14" s="1632"/>
      <c r="AA14" s="1632"/>
      <c r="AB14" s="1632"/>
      <c r="AC14" s="1632"/>
      <c r="AD14" s="1632"/>
    </row>
    <row r="15" spans="1:31" ht="39.75" customHeight="1">
      <c r="A15" s="1238"/>
      <c r="B15" s="1241" t="str">
        <f t="shared" si="0"/>
        <v/>
      </c>
      <c r="C15" s="2201" t="str">
        <f>IFERROR(VLOOKUP(A15,$Q$5:$AD30,2,0),"")</f>
        <v/>
      </c>
      <c r="D15" s="2201"/>
      <c r="E15" s="2201"/>
      <c r="F15" s="2201"/>
      <c r="G15" s="2201"/>
      <c r="H15" s="2201"/>
      <c r="I15" s="2201"/>
      <c r="J15" s="2201"/>
      <c r="K15" s="2201"/>
      <c r="L15" s="2201"/>
      <c r="M15" s="2201"/>
      <c r="N15" s="2201"/>
      <c r="O15" s="2201"/>
      <c r="Q15" s="1235">
        <v>11</v>
      </c>
      <c r="R15" s="1244" t="s">
        <v>3087</v>
      </c>
      <c r="S15" s="1632"/>
      <c r="T15" s="1632"/>
      <c r="U15" s="1632"/>
      <c r="V15" s="1632"/>
      <c r="W15" s="1632"/>
      <c r="X15" s="1632"/>
      <c r="Y15" s="1632"/>
      <c r="Z15" s="1632"/>
      <c r="AA15" s="1632"/>
      <c r="AB15" s="1632"/>
      <c r="AC15" s="1632"/>
      <c r="AD15" s="1632"/>
    </row>
    <row r="16" spans="1:31" ht="235.5" customHeight="1">
      <c r="A16" s="1238"/>
      <c r="B16" s="1241" t="str">
        <f t="shared" si="0"/>
        <v/>
      </c>
      <c r="C16" s="2201" t="str">
        <f>IFERROR(VLOOKUP(A16,$Q$5:$AD31,2,0),"")</f>
        <v/>
      </c>
      <c r="D16" s="2201"/>
      <c r="E16" s="2201"/>
      <c r="F16" s="2201"/>
      <c r="G16" s="2201"/>
      <c r="H16" s="2201"/>
      <c r="I16" s="2201"/>
      <c r="J16" s="2201"/>
      <c r="K16" s="2201"/>
      <c r="L16" s="2201"/>
      <c r="M16" s="2201"/>
      <c r="N16" s="2201"/>
      <c r="O16" s="2201"/>
      <c r="Q16" s="1235">
        <v>12</v>
      </c>
      <c r="R16" s="1243" t="s">
        <v>3174</v>
      </c>
      <c r="S16" s="15"/>
      <c r="T16" s="15"/>
      <c r="U16" s="15"/>
      <c r="V16" s="15"/>
      <c r="W16" s="15"/>
      <c r="X16" s="15"/>
      <c r="Y16" s="15"/>
      <c r="Z16" s="15"/>
      <c r="AA16" s="15"/>
      <c r="AB16" s="15"/>
      <c r="AC16" s="15"/>
    </row>
    <row r="17" spans="1:30" ht="131.25" customHeight="1">
      <c r="A17" s="1238"/>
      <c r="B17" s="1241" t="str">
        <f t="shared" si="0"/>
        <v/>
      </c>
      <c r="C17" s="2201" t="str">
        <f>IFERROR(VLOOKUP(A17,$Q$5:$AD32,2,0),"")</f>
        <v/>
      </c>
      <c r="D17" s="2201"/>
      <c r="E17" s="2201"/>
      <c r="F17" s="2201"/>
      <c r="G17" s="2201"/>
      <c r="H17" s="2201"/>
      <c r="I17" s="2201"/>
      <c r="J17" s="2201"/>
      <c r="K17" s="2201"/>
      <c r="L17" s="2201"/>
      <c r="M17" s="2201"/>
      <c r="N17" s="2201"/>
      <c r="O17" s="2201"/>
      <c r="Q17" s="1235">
        <v>13</v>
      </c>
      <c r="R17" s="2202" t="s">
        <v>3985</v>
      </c>
      <c r="S17" s="2202"/>
      <c r="T17" s="2202"/>
      <c r="U17" s="2202"/>
      <c r="V17" s="2202"/>
    </row>
    <row r="18" spans="1:30" ht="44.25" customHeight="1">
      <c r="A18" s="1238"/>
      <c r="B18" s="1241" t="str">
        <f t="shared" si="0"/>
        <v/>
      </c>
      <c r="C18" s="2201" t="str">
        <f>IFERROR(VLOOKUP(A18,$Q$5:$AD33,2,0),"")</f>
        <v/>
      </c>
      <c r="D18" s="2201"/>
      <c r="E18" s="2201"/>
      <c r="F18" s="2201"/>
      <c r="G18" s="2201"/>
      <c r="H18" s="2201"/>
      <c r="I18" s="2201"/>
      <c r="J18" s="2201"/>
      <c r="K18" s="2201"/>
      <c r="L18" s="2201"/>
      <c r="M18" s="2201"/>
      <c r="N18" s="2201"/>
      <c r="O18" s="2201"/>
      <c r="Q18" s="1235">
        <v>14</v>
      </c>
      <c r="R18" s="2200" t="s">
        <v>3974</v>
      </c>
      <c r="S18" s="2200"/>
      <c r="T18" s="2200"/>
      <c r="U18" s="2200"/>
      <c r="V18" s="2200"/>
      <c r="W18" s="2200"/>
      <c r="X18" s="2200"/>
      <c r="Y18" s="2200"/>
      <c r="Z18" s="2200"/>
      <c r="AA18" s="2200"/>
      <c r="AB18" s="2200"/>
      <c r="AC18" s="2200"/>
      <c r="AD18" s="2200"/>
    </row>
    <row r="19" spans="1:30" ht="18.75" customHeight="1">
      <c r="A19" s="1238"/>
      <c r="B19" s="1241" t="str">
        <f t="shared" si="0"/>
        <v/>
      </c>
      <c r="C19" s="2201" t="str">
        <f>IFERROR(VLOOKUP(A19,$Q$5:$AD34,2,0),"")</f>
        <v/>
      </c>
      <c r="D19" s="2201"/>
      <c r="E19" s="2201"/>
      <c r="F19" s="2201"/>
      <c r="G19" s="2201"/>
      <c r="H19" s="2201"/>
      <c r="I19" s="2201"/>
      <c r="J19" s="2201"/>
      <c r="K19" s="2201"/>
      <c r="L19" s="2201"/>
      <c r="M19" s="2201"/>
      <c r="N19" s="2201"/>
      <c r="O19" s="2201"/>
      <c r="Q19" s="1235">
        <v>15</v>
      </c>
      <c r="R19" s="2200" t="s">
        <v>3041</v>
      </c>
      <c r="S19" s="2200"/>
      <c r="T19" s="2200"/>
      <c r="U19" s="2200"/>
      <c r="V19" s="2200"/>
      <c r="W19" s="2200"/>
      <c r="X19" s="2200"/>
      <c r="Y19" s="2200"/>
      <c r="Z19" s="2200"/>
      <c r="AA19" s="2200"/>
      <c r="AB19" s="2200"/>
      <c r="AC19" s="2200"/>
      <c r="AD19" s="2200"/>
    </row>
    <row r="20" spans="1:30" ht="18.75" customHeight="1">
      <c r="A20" s="1238"/>
      <c r="B20" s="1241" t="str">
        <f t="shared" si="0"/>
        <v/>
      </c>
      <c r="C20" s="2201" t="str">
        <f>IFERROR(VLOOKUP(A20,$Q$5:$AD35,2,0),"")</f>
        <v/>
      </c>
      <c r="D20" s="2201"/>
      <c r="E20" s="2201"/>
      <c r="F20" s="2201"/>
      <c r="G20" s="2201"/>
      <c r="H20" s="2201"/>
      <c r="I20" s="2201"/>
      <c r="J20" s="2201"/>
      <c r="K20" s="2201"/>
      <c r="L20" s="2201"/>
      <c r="M20" s="2201"/>
      <c r="N20" s="2201"/>
      <c r="O20" s="2201"/>
      <c r="Q20" s="1235">
        <v>16</v>
      </c>
      <c r="R20" s="2200" t="s">
        <v>3094</v>
      </c>
      <c r="S20" s="2200"/>
      <c r="T20" s="2200"/>
      <c r="U20" s="2200"/>
      <c r="V20" s="2200"/>
      <c r="W20" s="2200"/>
      <c r="X20" s="2200"/>
      <c r="Y20" s="2200"/>
      <c r="Z20" s="2200"/>
      <c r="AA20" s="2200"/>
      <c r="AB20" s="2200"/>
      <c r="AC20" s="2200"/>
      <c r="AD20" s="2200"/>
    </row>
    <row r="21" spans="1:30" ht="18.75">
      <c r="A21" s="1152"/>
      <c r="B21" s="1152"/>
      <c r="D21" s="154"/>
      <c r="E21" s="154"/>
      <c r="F21" s="154"/>
      <c r="G21" s="154"/>
      <c r="H21" s="154"/>
      <c r="I21" s="154"/>
      <c r="J21" s="154"/>
      <c r="K21" s="154"/>
      <c r="L21" s="154"/>
      <c r="M21" s="154"/>
      <c r="N21" s="154"/>
    </row>
    <row r="22" spans="1:30" ht="18.75">
      <c r="A22" s="1152"/>
      <c r="B22" s="1152"/>
      <c r="D22" s="154"/>
      <c r="E22" s="154"/>
      <c r="F22" s="154"/>
      <c r="G22" s="154"/>
      <c r="H22" s="154"/>
      <c r="I22" s="154"/>
      <c r="J22" s="154"/>
      <c r="K22" s="154"/>
      <c r="L22" s="154"/>
      <c r="M22" s="154"/>
      <c r="N22" s="154"/>
    </row>
    <row r="23" spans="1:30" ht="18.75">
      <c r="A23" s="1152"/>
      <c r="B23" s="1152"/>
      <c r="D23" s="154"/>
      <c r="E23" s="154"/>
      <c r="F23" s="154"/>
      <c r="G23" s="154"/>
      <c r="H23" s="154"/>
      <c r="I23" s="154"/>
      <c r="J23" s="154"/>
      <c r="K23" s="154"/>
      <c r="L23" s="154"/>
      <c r="M23" s="154"/>
      <c r="N23" s="154"/>
    </row>
    <row r="24" spans="1:30" ht="18.75">
      <c r="A24" s="1152"/>
      <c r="B24" s="1152"/>
      <c r="D24" s="154"/>
      <c r="E24" s="154"/>
      <c r="F24" s="154"/>
      <c r="G24" s="154"/>
      <c r="H24" s="154"/>
      <c r="I24" s="154"/>
      <c r="J24" s="154"/>
      <c r="K24" s="154"/>
      <c r="L24" s="154"/>
      <c r="M24" s="154"/>
      <c r="N24" s="154"/>
    </row>
    <row r="25" spans="1:30" ht="18.75">
      <c r="A25" s="1152"/>
      <c r="B25" s="1152"/>
      <c r="C25" s="15"/>
      <c r="D25" s="154"/>
      <c r="E25" s="154"/>
      <c r="F25" s="154"/>
      <c r="G25" s="154"/>
      <c r="H25" s="154"/>
      <c r="I25" s="154"/>
      <c r="J25" s="154"/>
      <c r="K25" s="154"/>
      <c r="L25" s="154"/>
      <c r="M25" s="154"/>
      <c r="N25" s="154"/>
    </row>
    <row r="26" spans="1:30" ht="15">
      <c r="C26" s="154"/>
      <c r="D26" s="154"/>
      <c r="E26" s="154"/>
      <c r="F26" s="154"/>
      <c r="G26" s="154"/>
      <c r="H26" s="154"/>
      <c r="I26" s="154"/>
      <c r="J26" s="154"/>
      <c r="K26" s="154"/>
      <c r="L26" s="154"/>
      <c r="M26" s="154"/>
      <c r="N26" s="154"/>
    </row>
    <row r="27" spans="1:30" ht="18.75">
      <c r="C27" s="15"/>
      <c r="D27" s="154"/>
      <c r="E27" s="154"/>
      <c r="F27" s="154"/>
      <c r="G27" s="154"/>
      <c r="H27" s="154"/>
      <c r="I27" s="154"/>
      <c r="J27" s="154"/>
      <c r="K27" s="154"/>
      <c r="L27" s="154"/>
      <c r="M27" s="154"/>
      <c r="N27" s="154"/>
    </row>
  </sheetData>
  <sheetProtection selectLockedCells="1"/>
  <mergeCells count="24">
    <mergeCell ref="C12:O12"/>
    <mergeCell ref="C1:O1"/>
    <mergeCell ref="C2:O2"/>
    <mergeCell ref="C3:O3"/>
    <mergeCell ref="C4:O4"/>
    <mergeCell ref="C5:O5"/>
    <mergeCell ref="C6:O6"/>
    <mergeCell ref="C7:O7"/>
    <mergeCell ref="C8:O8"/>
    <mergeCell ref="C9:O9"/>
    <mergeCell ref="C10:O10"/>
    <mergeCell ref="C11:O11"/>
    <mergeCell ref="R17:V17"/>
    <mergeCell ref="C13:O13"/>
    <mergeCell ref="C14:O14"/>
    <mergeCell ref="C15:O15"/>
    <mergeCell ref="C16:O16"/>
    <mergeCell ref="C17:O17"/>
    <mergeCell ref="R18:AD18"/>
    <mergeCell ref="C19:O19"/>
    <mergeCell ref="R19:AD19"/>
    <mergeCell ref="C20:O20"/>
    <mergeCell ref="R20:AD20"/>
    <mergeCell ref="C18:O18"/>
  </mergeCells>
  <dataValidations count="1">
    <dataValidation type="list" allowBlank="1" showInputMessage="1" showErrorMessage="1" sqref="A5:A20">
      <formula1>$Q$5:$Q$20</formula1>
    </dataValidation>
  </dataValidations>
  <pageMargins left="0.25" right="0.25" top="0.75" bottom="0.75" header="0.3" footer="0.3"/>
  <pageSetup paperSize="9"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sheetPr>
    <tabColor rgb="FF7030A0"/>
  </sheetPr>
  <dimension ref="A1:I107"/>
  <sheetViews>
    <sheetView workbookViewId="0">
      <selection activeCell="D6" sqref="D6"/>
    </sheetView>
  </sheetViews>
  <sheetFormatPr defaultRowHeight="12.75"/>
  <cols>
    <col min="1" max="1" width="4.28515625" style="139" customWidth="1"/>
    <col min="2" max="2" width="20.140625" style="139" customWidth="1"/>
    <col min="3" max="3" width="12.5703125" style="139" customWidth="1"/>
    <col min="4" max="4" width="10.7109375" style="139" customWidth="1"/>
    <col min="5" max="5" width="9.140625" style="139"/>
    <col min="6" max="6" width="12.42578125" style="139" customWidth="1"/>
    <col min="7" max="7" width="17.28515625" style="139" customWidth="1"/>
    <col min="8" max="8" width="3.85546875" style="139" hidden="1" customWidth="1"/>
    <col min="9" max="9" width="9.140625" style="139"/>
    <col min="10" max="10" width="4.28515625" style="139" customWidth="1"/>
    <col min="11" max="16384" width="9.140625" style="139"/>
  </cols>
  <sheetData>
    <row r="1" spans="1:9" s="302" customFormat="1" ht="24" customHeight="1">
      <c r="B1" s="2610"/>
      <c r="C1" s="2610"/>
      <c r="D1" s="2610"/>
      <c r="E1" s="2610"/>
      <c r="F1" s="2610"/>
      <c r="G1" s="2610"/>
      <c r="H1" s="2610"/>
      <c r="I1" s="2610"/>
    </row>
    <row r="2" spans="1:9" s="302" customFormat="1" ht="24" customHeight="1">
      <c r="B2" s="2610" t="s">
        <v>4597</v>
      </c>
      <c r="C2" s="2610"/>
      <c r="D2" s="2610"/>
      <c r="E2" s="2610"/>
      <c r="F2" s="2610"/>
      <c r="G2" s="2610"/>
      <c r="H2" s="2610"/>
      <c r="I2" s="2610"/>
    </row>
    <row r="3" spans="1:9" s="302" customFormat="1" ht="24" customHeight="1">
      <c r="B3" s="2610" t="s">
        <v>4593</v>
      </c>
      <c r="C3" s="2610"/>
      <c r="D3" s="2610"/>
      <c r="E3" s="2610"/>
      <c r="F3" s="2610"/>
      <c r="G3" s="2610"/>
      <c r="H3" s="2610"/>
      <c r="I3" s="2610"/>
    </row>
    <row r="4" spans="1:9" s="302" customFormat="1" ht="24" customHeight="1">
      <c r="B4" s="2610" t="s">
        <v>4594</v>
      </c>
      <c r="C4" s="2610"/>
      <c r="D4" s="2610"/>
      <c r="E4" s="2610"/>
      <c r="F4" s="2610"/>
      <c r="G4" s="2610"/>
      <c r="H4" s="2610"/>
      <c r="I4" s="2610"/>
    </row>
    <row r="5" spans="1:9" s="302" customFormat="1" ht="24" customHeight="1">
      <c r="B5" s="2131"/>
      <c r="C5" s="2131"/>
      <c r="D5" s="2131"/>
      <c r="E5" s="2131"/>
      <c r="F5" s="2131"/>
      <c r="G5" s="2131"/>
      <c r="H5" s="2131"/>
      <c r="I5" s="2131"/>
    </row>
    <row r="6" spans="1:9" s="302" customFormat="1" ht="24" customHeight="1">
      <c r="A6" s="303"/>
      <c r="B6" s="303"/>
      <c r="C6" s="303"/>
      <c r="D6" s="303"/>
      <c r="E6" s="303"/>
      <c r="F6" s="2609"/>
      <c r="G6" s="2609"/>
      <c r="H6" s="2609"/>
      <c r="I6" s="2609"/>
    </row>
    <row r="7" spans="1:9" s="302" customFormat="1" ht="24" customHeight="1">
      <c r="A7" s="303"/>
      <c r="B7" s="303"/>
      <c r="C7" s="303"/>
      <c r="D7" s="303"/>
      <c r="E7" s="303"/>
      <c r="F7" s="2609"/>
      <c r="G7" s="2609"/>
      <c r="H7" s="2609"/>
      <c r="I7" s="2609"/>
    </row>
    <row r="8" spans="1:9" s="302" customFormat="1" ht="24" customHeight="1">
      <c r="A8" s="303"/>
      <c r="B8" s="303"/>
      <c r="C8" s="303"/>
      <c r="D8" s="303"/>
      <c r="E8" s="303"/>
      <c r="F8" s="2609"/>
      <c r="G8" s="2609"/>
      <c r="H8" s="2609"/>
      <c r="I8" s="2609"/>
    </row>
    <row r="9" spans="1:9" s="302" customFormat="1" ht="24" customHeight="1">
      <c r="A9" s="303"/>
      <c r="B9" s="303"/>
      <c r="C9" s="303"/>
      <c r="D9" s="303"/>
      <c r="E9" s="303"/>
      <c r="F9" s="2609"/>
      <c r="G9" s="2609"/>
      <c r="H9" s="2609"/>
      <c r="I9" s="2609"/>
    </row>
    <row r="10" spans="1:9" s="302" customFormat="1" ht="24" customHeight="1">
      <c r="A10" s="303"/>
      <c r="B10" s="303"/>
      <c r="C10" s="303"/>
      <c r="D10" s="303"/>
      <c r="E10" s="303"/>
      <c r="F10" s="2609"/>
      <c r="G10" s="2609"/>
      <c r="H10" s="2609"/>
      <c r="I10" s="2609"/>
    </row>
    <row r="11" spans="1:9" s="302" customFormat="1" ht="24" customHeight="1">
      <c r="A11" s="303"/>
      <c r="B11" s="303"/>
      <c r="C11" s="303"/>
      <c r="D11" s="303"/>
      <c r="E11" s="303"/>
      <c r="F11" s="2132"/>
      <c r="G11" s="2132"/>
      <c r="H11" s="2132"/>
      <c r="I11" s="2132"/>
    </row>
    <row r="12" spans="1:9" s="302" customFormat="1" ht="24" customHeight="1">
      <c r="A12" s="303"/>
      <c r="B12" s="303" t="s">
        <v>4595</v>
      </c>
      <c r="C12" s="303"/>
      <c r="D12" s="303"/>
      <c r="E12" s="303"/>
      <c r="F12" s="303"/>
      <c r="G12" s="303"/>
    </row>
    <row r="13" spans="1:9" s="302" customFormat="1" ht="24" customHeight="1">
      <c r="A13" s="303"/>
      <c r="B13" s="303"/>
      <c r="C13" s="303"/>
      <c r="D13" s="303"/>
      <c r="E13" s="303"/>
      <c r="F13" s="303"/>
      <c r="G13" s="303"/>
    </row>
    <row r="14" spans="1:9" s="302" customFormat="1" ht="24" customHeight="1">
      <c r="A14" s="303"/>
      <c r="B14" s="303" t="s">
        <v>4558</v>
      </c>
      <c r="C14" s="303"/>
      <c r="D14" s="303"/>
      <c r="E14" s="303"/>
      <c r="F14" s="303"/>
      <c r="G14" s="303"/>
    </row>
    <row r="15" spans="1:9" s="302" customFormat="1" ht="24" customHeight="1">
      <c r="A15" s="303"/>
      <c r="B15" s="2611" t="s">
        <v>4559</v>
      </c>
      <c r="C15" s="2611"/>
      <c r="D15" s="2611"/>
      <c r="E15" s="2611"/>
      <c r="F15" s="2611"/>
      <c r="G15" s="2611"/>
      <c r="H15" s="2611"/>
      <c r="I15" s="2611"/>
    </row>
    <row r="16" spans="1:9" s="302" customFormat="1" ht="24" customHeight="1">
      <c r="A16" s="303"/>
      <c r="B16" s="303" t="s">
        <v>4596</v>
      </c>
      <c r="C16" s="303"/>
      <c r="D16" s="303"/>
      <c r="E16" s="303"/>
      <c r="F16" s="303"/>
      <c r="G16" s="303"/>
    </row>
    <row r="17" spans="1:9" s="302" customFormat="1" ht="24" customHeight="1">
      <c r="A17" s="303"/>
      <c r="B17" s="303" t="s">
        <v>4561</v>
      </c>
      <c r="C17" s="303"/>
      <c r="D17" s="303"/>
      <c r="E17" s="303"/>
      <c r="F17" s="303"/>
      <c r="G17" s="303"/>
    </row>
    <row r="18" spans="1:9" s="302" customFormat="1" ht="24" customHeight="1">
      <c r="A18" s="303"/>
      <c r="B18" s="2612" t="s">
        <v>4562</v>
      </c>
      <c r="C18" s="2612"/>
      <c r="D18" s="2612"/>
      <c r="E18" s="2612"/>
      <c r="F18" s="2612"/>
      <c r="G18" s="2612"/>
      <c r="H18" s="2612"/>
      <c r="I18" s="2612"/>
    </row>
    <row r="19" spans="1:9" s="302" customFormat="1" ht="24" customHeight="1">
      <c r="A19" s="303"/>
      <c r="B19" s="303" t="s">
        <v>4563</v>
      </c>
      <c r="C19" s="303"/>
      <c r="D19" s="303"/>
      <c r="E19" s="303"/>
      <c r="F19" s="303"/>
      <c r="G19" s="303"/>
    </row>
    <row r="20" spans="1:9" s="302" customFormat="1" ht="24" customHeight="1">
      <c r="A20" s="303"/>
      <c r="B20" s="303" t="s">
        <v>4564</v>
      </c>
      <c r="C20" s="303"/>
      <c r="D20" s="303"/>
      <c r="E20" s="303"/>
      <c r="F20" s="303"/>
      <c r="G20" s="303"/>
    </row>
    <row r="21" spans="1:9" s="302" customFormat="1" ht="24" customHeight="1">
      <c r="A21" s="303"/>
      <c r="B21" s="303" t="s">
        <v>4565</v>
      </c>
      <c r="C21" s="303"/>
      <c r="D21" s="303"/>
      <c r="E21" s="303"/>
      <c r="F21" s="303"/>
      <c r="G21" s="303"/>
    </row>
    <row r="22" spans="1:9" s="302" customFormat="1" ht="24" customHeight="1">
      <c r="A22" s="303"/>
      <c r="B22" s="303" t="s">
        <v>4566</v>
      </c>
      <c r="C22" s="303"/>
      <c r="D22" s="303"/>
      <c r="E22" s="303"/>
      <c r="F22" s="303"/>
      <c r="G22" s="303"/>
    </row>
    <row r="23" spans="1:9" s="302" customFormat="1" ht="24" customHeight="1">
      <c r="A23" s="303"/>
      <c r="B23" s="303" t="s">
        <v>4567</v>
      </c>
      <c r="C23" s="303"/>
      <c r="D23" s="303"/>
      <c r="E23" s="303"/>
      <c r="F23" s="303"/>
      <c r="G23" s="303"/>
    </row>
    <row r="24" spans="1:9" s="302" customFormat="1" ht="24" customHeight="1">
      <c r="A24" s="303"/>
      <c r="B24" s="303" t="s">
        <v>4568</v>
      </c>
      <c r="C24" s="303"/>
      <c r="D24" s="303"/>
      <c r="E24" s="303"/>
      <c r="F24" s="303"/>
      <c r="G24" s="303"/>
    </row>
    <row r="25" spans="1:9" s="302" customFormat="1" ht="24" customHeight="1">
      <c r="A25" s="303"/>
      <c r="B25" s="303" t="s">
        <v>4569</v>
      </c>
      <c r="C25" s="303"/>
      <c r="D25" s="303"/>
      <c r="E25" s="303"/>
      <c r="F25" s="303"/>
      <c r="G25" s="303"/>
    </row>
    <row r="26" spans="1:9" s="302" customFormat="1" ht="24" customHeight="1">
      <c r="A26" s="303"/>
      <c r="B26" s="303"/>
      <c r="C26" s="303"/>
      <c r="D26" s="303"/>
      <c r="E26" s="303"/>
      <c r="F26" s="303"/>
      <c r="G26" s="303"/>
    </row>
    <row r="27" spans="1:9" s="302" customFormat="1" ht="24" customHeight="1">
      <c r="A27" s="303"/>
      <c r="B27" s="303"/>
      <c r="C27" s="303"/>
      <c r="D27" s="303"/>
      <c r="E27" s="303"/>
      <c r="F27" s="303"/>
      <c r="G27" s="303"/>
    </row>
    <row r="28" spans="1:9" s="302" customFormat="1" ht="24" customHeight="1">
      <c r="A28" s="303"/>
      <c r="B28" s="303" t="s">
        <v>4570</v>
      </c>
      <c r="C28" s="303"/>
      <c r="D28" s="303"/>
      <c r="E28" s="303"/>
      <c r="F28" s="303"/>
      <c r="G28" s="303"/>
    </row>
    <row r="29" spans="1:9" s="302" customFormat="1" ht="24" customHeight="1">
      <c r="A29" s="303"/>
      <c r="B29" s="303" t="s">
        <v>4571</v>
      </c>
      <c r="C29" s="303"/>
      <c r="D29" s="2608"/>
      <c r="E29" s="2608"/>
      <c r="F29" s="2608"/>
      <c r="G29" s="2608"/>
    </row>
    <row r="30" spans="1:9" s="302" customFormat="1" ht="24" customHeight="1">
      <c r="B30" s="303" t="s">
        <v>4572</v>
      </c>
      <c r="C30" s="303"/>
      <c r="D30" s="2608"/>
      <c r="E30" s="2608"/>
      <c r="F30" s="2608"/>
      <c r="G30" s="2608"/>
    </row>
    <row r="31" spans="1:9" s="302" customFormat="1" ht="24" customHeight="1"/>
    <row r="32" spans="1:9" s="302" customFormat="1" ht="24" customHeight="1">
      <c r="G32" s="302" t="s">
        <v>4590</v>
      </c>
    </row>
    <row r="33" s="302" customFormat="1" ht="24" customHeight="1"/>
    <row r="34" s="302" customFormat="1" ht="24" customHeight="1"/>
    <row r="35" s="302" customFormat="1" ht="24" customHeight="1"/>
    <row r="36" s="302" customFormat="1" ht="24" customHeight="1"/>
    <row r="37" s="302" customFormat="1" ht="24" customHeight="1"/>
    <row r="38" s="302" customFormat="1" ht="24" customHeight="1"/>
    <row r="39" s="302" customFormat="1" ht="24" customHeight="1"/>
    <row r="40" s="302" customFormat="1" ht="24" customHeight="1"/>
    <row r="41" s="302" customFormat="1" ht="24" customHeight="1"/>
    <row r="42" s="302" customFormat="1" ht="24" customHeight="1"/>
    <row r="43" s="302" customFormat="1" ht="24" customHeight="1"/>
    <row r="44" s="302" customFormat="1" ht="24" customHeight="1"/>
    <row r="45" s="302" customFormat="1" ht="24" customHeight="1"/>
    <row r="46" s="302" customFormat="1" ht="24" customHeight="1"/>
    <row r="47" s="302" customFormat="1" ht="24" customHeight="1"/>
    <row r="48" s="302" customFormat="1" ht="24" customHeight="1"/>
    <row r="49" s="302" customFormat="1" ht="24" customHeight="1"/>
    <row r="50" s="302" customFormat="1" ht="24" customHeight="1"/>
    <row r="51" s="302" customFormat="1" ht="24" customHeight="1"/>
    <row r="52" s="302" customFormat="1" ht="24" customHeight="1"/>
    <row r="53" s="302" customFormat="1" ht="24" customHeight="1"/>
    <row r="54" s="302" customFormat="1" ht="24" customHeight="1"/>
    <row r="55" s="302" customFormat="1" ht="24" customHeight="1"/>
    <row r="56" s="302" customFormat="1" ht="24" customHeight="1"/>
    <row r="57" s="302" customFormat="1" ht="24" customHeight="1"/>
    <row r="58" s="302" customFormat="1" ht="24" customHeight="1"/>
    <row r="59" s="302" customFormat="1" ht="24" customHeight="1"/>
    <row r="60" s="302" customFormat="1" ht="24" customHeight="1"/>
    <row r="61" s="302" customFormat="1" ht="24" customHeight="1"/>
    <row r="62" s="302" customFormat="1" ht="24" customHeight="1"/>
    <row r="63" s="302" customFormat="1" ht="24" customHeight="1"/>
    <row r="64" s="302" customFormat="1" ht="24" customHeight="1"/>
    <row r="65" s="302" customFormat="1" ht="24" customHeight="1"/>
    <row r="66" s="302" customFormat="1" ht="24" customHeight="1"/>
    <row r="67" s="302" customFormat="1" ht="24" customHeight="1"/>
    <row r="68" s="302" customFormat="1" ht="24" customHeight="1"/>
    <row r="69" s="302" customFormat="1" ht="24" customHeight="1"/>
    <row r="70" s="302" customFormat="1" ht="24" customHeight="1"/>
    <row r="71" s="302" customFormat="1" ht="24" customHeight="1"/>
    <row r="72" s="302" customFormat="1" ht="24" customHeight="1"/>
    <row r="73" s="302" customFormat="1" ht="24" customHeight="1"/>
    <row r="74" s="302" customFormat="1" ht="24" customHeight="1"/>
    <row r="75" s="302" customFormat="1" ht="24" customHeight="1"/>
    <row r="76" s="302" customFormat="1" ht="24" customHeight="1"/>
    <row r="77" s="302" customFormat="1" ht="24" customHeight="1"/>
    <row r="78" s="302" customFormat="1" ht="24" customHeight="1"/>
    <row r="79" s="302" customFormat="1" ht="24" customHeight="1"/>
    <row r="80" s="302" customFormat="1" ht="24" customHeight="1"/>
    <row r="81" s="302" customFormat="1" ht="24" customHeight="1"/>
    <row r="82" s="302" customFormat="1" ht="24" customHeight="1"/>
    <row r="83" s="302" customFormat="1" ht="24" customHeight="1"/>
    <row r="84" s="302" customFormat="1" ht="24" customHeight="1"/>
    <row r="85" s="302" customFormat="1" ht="24" customHeight="1"/>
    <row r="86" s="302" customFormat="1" ht="24" customHeight="1"/>
    <row r="87" s="302" customFormat="1" ht="24" customHeight="1"/>
    <row r="88" s="302" customFormat="1" ht="24" customHeight="1"/>
    <row r="89" s="302" customFormat="1" ht="24" customHeight="1"/>
    <row r="90" s="302" customFormat="1" ht="24" customHeight="1"/>
    <row r="91" s="302" customFormat="1" ht="24" customHeight="1"/>
    <row r="92" s="302" customFormat="1" ht="24" customHeight="1"/>
    <row r="93" s="302" customFormat="1" ht="24" customHeight="1"/>
    <row r="94" s="302" customFormat="1" ht="24" customHeight="1"/>
    <row r="95" s="302" customFormat="1" ht="24" customHeight="1"/>
    <row r="96" s="302" customFormat="1" ht="24" customHeight="1"/>
    <row r="97" s="302" customFormat="1" ht="24" customHeight="1"/>
    <row r="98" s="302" customFormat="1" ht="24" customHeight="1"/>
    <row r="99" s="302" customFormat="1" ht="24" customHeight="1"/>
    <row r="100" s="302" customFormat="1" ht="24" customHeight="1"/>
    <row r="101" s="302" customFormat="1" ht="24" customHeight="1"/>
    <row r="102" s="302" customFormat="1" ht="24" customHeight="1"/>
    <row r="103" s="302" customFormat="1" ht="24" customHeight="1"/>
    <row r="104" s="302" customFormat="1" ht="24" customHeight="1"/>
    <row r="105" s="302" customFormat="1" ht="24" customHeight="1"/>
    <row r="106" s="302" customFormat="1" ht="24" customHeight="1"/>
    <row r="107" s="302" customFormat="1" ht="24" customHeight="1"/>
  </sheetData>
  <sheetProtection selectLockedCells="1" selectUnlockedCells="1"/>
  <mergeCells count="9">
    <mergeCell ref="D29:G29"/>
    <mergeCell ref="D30:G30"/>
    <mergeCell ref="F6:I10"/>
    <mergeCell ref="B1:I1"/>
    <mergeCell ref="B2:I2"/>
    <mergeCell ref="B3:I3"/>
    <mergeCell ref="B4:I4"/>
    <mergeCell ref="B15:I15"/>
    <mergeCell ref="B18:I18"/>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200.xml><?xml version="1.0" encoding="utf-8"?>
<worksheet xmlns="http://schemas.openxmlformats.org/spreadsheetml/2006/main" xmlns:r="http://schemas.openxmlformats.org/officeDocument/2006/relationships">
  <sheetPr>
    <tabColor rgb="FF7030A0"/>
  </sheetPr>
  <dimension ref="A1:L19"/>
  <sheetViews>
    <sheetView workbookViewId="0">
      <selection activeCell="P24" sqref="P24"/>
    </sheetView>
  </sheetViews>
  <sheetFormatPr defaultRowHeight="12.75"/>
  <cols>
    <col min="1" max="1" width="6.85546875" customWidth="1"/>
    <col min="2" max="2" width="19.140625" customWidth="1"/>
    <col min="3" max="3" width="11.5703125" customWidth="1"/>
    <col min="4" max="4" width="14.140625" customWidth="1"/>
    <col min="5" max="5" width="9.42578125" customWidth="1"/>
    <col min="6" max="6" width="9.140625" customWidth="1"/>
    <col min="7" max="7" width="10.42578125" customWidth="1"/>
    <col min="8" max="8" width="14.85546875" customWidth="1"/>
    <col min="9" max="9" width="23.140625" customWidth="1"/>
    <col min="10" max="10" width="17.7109375" customWidth="1"/>
  </cols>
  <sheetData>
    <row r="1" spans="1:12" ht="20.25">
      <c r="A1" s="2189" t="s">
        <v>2</v>
      </c>
      <c r="B1" s="2189"/>
      <c r="C1" s="2189"/>
      <c r="D1" s="2189"/>
      <c r="E1" s="2189"/>
      <c r="F1" s="2189"/>
      <c r="G1" s="2189"/>
      <c r="H1" s="2189"/>
      <c r="I1" s="2189"/>
      <c r="J1" s="2189"/>
      <c r="K1" s="2189"/>
    </row>
    <row r="2" spans="1:12" ht="23.25">
      <c r="A2" s="3302" t="s">
        <v>2090</v>
      </c>
      <c r="B2" s="3302"/>
      <c r="C2" s="3302"/>
      <c r="D2" s="3302"/>
      <c r="E2" s="3302"/>
      <c r="F2" s="3302"/>
      <c r="G2" s="3302"/>
      <c r="H2" s="3302"/>
      <c r="I2" s="3302"/>
      <c r="J2" s="3302"/>
      <c r="K2" s="3302"/>
    </row>
    <row r="3" spans="1:12" ht="20.25">
      <c r="A3" s="3861" t="s">
        <v>2352</v>
      </c>
      <c r="B3" s="3861"/>
      <c r="C3" s="3861"/>
      <c r="D3" s="3861"/>
      <c r="E3" s="3861"/>
      <c r="F3" s="3861"/>
      <c r="G3" s="3861"/>
      <c r="H3" s="3861"/>
      <c r="I3" s="3861"/>
      <c r="J3" s="3861"/>
      <c r="K3" s="3861"/>
    </row>
    <row r="4" spans="1:12" ht="20.25">
      <c r="A4" s="4129" t="s">
        <v>2071</v>
      </c>
      <c r="B4" s="4129"/>
      <c r="C4" s="4130"/>
      <c r="D4" s="4130"/>
      <c r="E4" s="4130"/>
      <c r="F4" s="4130"/>
      <c r="G4" s="4130"/>
      <c r="H4" s="4130"/>
      <c r="I4" s="4130"/>
      <c r="J4" s="4130"/>
      <c r="K4" s="4130"/>
    </row>
    <row r="5" spans="1:12" s="139" customFormat="1" ht="125.25" customHeight="1">
      <c r="A5" s="382" t="s">
        <v>2058</v>
      </c>
      <c r="B5" s="382" t="s">
        <v>2080</v>
      </c>
      <c r="C5" s="382" t="s">
        <v>2081</v>
      </c>
      <c r="D5" s="382" t="s">
        <v>2082</v>
      </c>
      <c r="E5" s="382" t="s">
        <v>2083</v>
      </c>
      <c r="F5" s="382" t="s">
        <v>2084</v>
      </c>
      <c r="G5" s="382" t="s">
        <v>2085</v>
      </c>
      <c r="H5" s="382" t="s">
        <v>2086</v>
      </c>
      <c r="I5" s="382" t="s">
        <v>2087</v>
      </c>
      <c r="J5" s="382" t="s">
        <v>2088</v>
      </c>
      <c r="K5" s="382" t="s">
        <v>2023</v>
      </c>
      <c r="L5" s="593"/>
    </row>
    <row r="6" spans="1:12" ht="20.25">
      <c r="A6" s="594">
        <v>1</v>
      </c>
      <c r="B6" s="150">
        <v>2</v>
      </c>
      <c r="C6" s="594">
        <v>3</v>
      </c>
      <c r="D6" s="150">
        <v>4</v>
      </c>
      <c r="E6" s="594">
        <v>5</v>
      </c>
      <c r="F6" s="150">
        <v>6</v>
      </c>
      <c r="G6" s="594">
        <v>7</v>
      </c>
      <c r="H6" s="150">
        <v>8</v>
      </c>
      <c r="I6" s="594">
        <v>9</v>
      </c>
      <c r="J6" s="150">
        <v>10</v>
      </c>
      <c r="K6" s="594">
        <v>11</v>
      </c>
    </row>
    <row r="7" spans="1:12" ht="21" customHeight="1">
      <c r="A7" s="901"/>
      <c r="B7" s="900"/>
      <c r="C7" s="900"/>
      <c r="D7" s="900"/>
      <c r="E7" s="901"/>
      <c r="F7" s="901"/>
      <c r="G7" s="901"/>
      <c r="H7" s="902"/>
      <c r="I7" s="900"/>
      <c r="J7" s="901"/>
      <c r="K7" s="900"/>
    </row>
    <row r="8" spans="1:12" ht="20.25">
      <c r="A8" s="901"/>
      <c r="B8" s="900"/>
      <c r="C8" s="900"/>
      <c r="D8" s="900"/>
      <c r="E8" s="901"/>
      <c r="F8" s="901"/>
      <c r="G8" s="901"/>
      <c r="H8" s="902"/>
      <c r="I8" s="900"/>
      <c r="J8" s="901"/>
      <c r="K8" s="900"/>
    </row>
    <row r="9" spans="1:12" ht="20.25">
      <c r="A9" s="901"/>
      <c r="B9" s="900"/>
      <c r="C9" s="900"/>
      <c r="D9" s="900"/>
      <c r="E9" s="901"/>
      <c r="F9" s="901"/>
      <c r="G9" s="901"/>
      <c r="H9" s="902"/>
      <c r="I9" s="900"/>
      <c r="J9" s="901"/>
      <c r="K9" s="900"/>
    </row>
    <row r="10" spans="1:12" ht="20.25">
      <c r="A10" s="901"/>
      <c r="B10" s="900"/>
      <c r="C10" s="900"/>
      <c r="D10" s="900"/>
      <c r="E10" s="901"/>
      <c r="F10" s="901"/>
      <c r="G10" s="901"/>
      <c r="H10" s="902"/>
      <c r="I10" s="900"/>
      <c r="J10" s="901"/>
      <c r="K10" s="900"/>
    </row>
    <row r="11" spans="1:12" ht="20.25">
      <c r="A11" s="901"/>
      <c r="B11" s="900"/>
      <c r="C11" s="900"/>
      <c r="D11" s="900"/>
      <c r="E11" s="901"/>
      <c r="F11" s="901"/>
      <c r="G11" s="901"/>
      <c r="H11" s="902"/>
      <c r="I11" s="900"/>
      <c r="J11" s="901"/>
      <c r="K11" s="900"/>
    </row>
    <row r="12" spans="1:12" ht="20.25">
      <c r="A12" s="901"/>
      <c r="B12" s="900"/>
      <c r="C12" s="900"/>
      <c r="D12" s="900"/>
      <c r="E12" s="901"/>
      <c r="F12" s="901"/>
      <c r="G12" s="901"/>
      <c r="H12" s="902"/>
      <c r="I12" s="900"/>
      <c r="J12" s="901"/>
      <c r="K12" s="900"/>
    </row>
    <row r="13" spans="1:12" s="139" customFormat="1" ht="20.25">
      <c r="A13" s="901"/>
      <c r="B13" s="900"/>
      <c r="C13" s="900"/>
      <c r="D13" s="900"/>
      <c r="E13" s="901"/>
      <c r="F13" s="901"/>
      <c r="G13" s="901"/>
      <c r="H13" s="902"/>
      <c r="I13" s="900"/>
      <c r="J13" s="901"/>
      <c r="K13" s="900"/>
    </row>
    <row r="14" spans="1:12" s="139" customFormat="1" ht="20.25">
      <c r="A14" s="901"/>
      <c r="B14" s="900"/>
      <c r="C14" s="900"/>
      <c r="D14" s="900"/>
      <c r="E14" s="901"/>
      <c r="F14" s="901"/>
      <c r="G14" s="901"/>
      <c r="H14" s="902"/>
      <c r="I14" s="900"/>
      <c r="J14" s="901"/>
      <c r="K14" s="900"/>
    </row>
    <row r="15" spans="1:12" ht="20.25">
      <c r="A15" s="8" t="s">
        <v>2089</v>
      </c>
    </row>
    <row r="16" spans="1:12" ht="20.25">
      <c r="A16" s="8" t="s">
        <v>2024</v>
      </c>
    </row>
    <row r="17" spans="1:9" ht="20.25">
      <c r="A17" s="2189" t="s">
        <v>2025</v>
      </c>
      <c r="B17" s="2189"/>
      <c r="C17" s="4132"/>
      <c r="D17" s="4132"/>
    </row>
    <row r="18" spans="1:9" ht="20.25">
      <c r="I18" s="8" t="s">
        <v>2026</v>
      </c>
    </row>
    <row r="19" spans="1:9" ht="20.25">
      <c r="I19" s="8" t="s">
        <v>2027</v>
      </c>
    </row>
  </sheetData>
  <sheetProtection password="A581" sheet="1" objects="1" scenarios="1" selectLockedCells="1" selectUnlockedCells="1"/>
  <mergeCells count="7">
    <mergeCell ref="A17:B17"/>
    <mergeCell ref="C17:D17"/>
    <mergeCell ref="A1:K1"/>
    <mergeCell ref="A2:K2"/>
    <mergeCell ref="A3:K3"/>
    <mergeCell ref="A4:B4"/>
    <mergeCell ref="C4:K4"/>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201.xml><?xml version="1.0" encoding="utf-8"?>
<worksheet xmlns="http://schemas.openxmlformats.org/spreadsheetml/2006/main" xmlns:r="http://schemas.openxmlformats.org/officeDocument/2006/relationships">
  <sheetPr>
    <tabColor rgb="FF7030A0"/>
  </sheetPr>
  <dimension ref="A1:H35"/>
  <sheetViews>
    <sheetView workbookViewId="0">
      <selection activeCell="P24" sqref="P24"/>
    </sheetView>
  </sheetViews>
  <sheetFormatPr defaultRowHeight="12.75"/>
  <cols>
    <col min="1" max="1" width="5.140625" customWidth="1"/>
    <col min="2" max="2" width="25.42578125" customWidth="1"/>
    <col min="3" max="3" width="11.85546875" customWidth="1"/>
    <col min="4" max="4" width="11.42578125" customWidth="1"/>
    <col min="5" max="5" width="12.42578125" customWidth="1"/>
    <col min="8" max="8" width="13" customWidth="1"/>
  </cols>
  <sheetData>
    <row r="1" spans="1:8" s="139" customFormat="1" ht="20.25">
      <c r="A1" s="4133" t="s">
        <v>2068</v>
      </c>
      <c r="B1" s="4133"/>
      <c r="C1" s="4134"/>
      <c r="D1" s="4134"/>
      <c r="E1" s="4134"/>
      <c r="F1" s="4134"/>
      <c r="G1" s="4134"/>
      <c r="H1" s="4134"/>
    </row>
    <row r="2" spans="1:8" ht="26.25">
      <c r="A2" s="4135" t="s">
        <v>2047</v>
      </c>
      <c r="B2" s="4135"/>
      <c r="C2" s="4135"/>
      <c r="D2" s="4135"/>
      <c r="E2" s="4135"/>
      <c r="F2" s="4135"/>
      <c r="G2" s="4135"/>
      <c r="H2" s="4135"/>
    </row>
    <row r="3" spans="1:8" ht="27.75">
      <c r="A3" s="4136" t="s">
        <v>2048</v>
      </c>
      <c r="B3" s="4136"/>
      <c r="C3" s="4136"/>
      <c r="D3" s="4136"/>
      <c r="E3" s="4136"/>
      <c r="F3" s="4136"/>
      <c r="G3" s="4136"/>
      <c r="H3" s="4136"/>
    </row>
    <row r="4" spans="1:8" ht="101.25">
      <c r="A4" s="586" t="s">
        <v>441</v>
      </c>
      <c r="B4" s="586" t="s">
        <v>941</v>
      </c>
      <c r="C4" s="586" t="s">
        <v>2049</v>
      </c>
      <c r="D4" s="596" t="s">
        <v>2050</v>
      </c>
      <c r="E4" s="586" t="s">
        <v>2051</v>
      </c>
      <c r="F4" s="589" t="s">
        <v>2052</v>
      </c>
      <c r="G4" s="589" t="s">
        <v>2053</v>
      </c>
      <c r="H4" s="590" t="s">
        <v>2054</v>
      </c>
    </row>
    <row r="5" spans="1:8" ht="20.25">
      <c r="A5" s="587">
        <v>1</v>
      </c>
      <c r="B5" s="587">
        <v>2</v>
      </c>
      <c r="C5" s="587">
        <v>3</v>
      </c>
      <c r="D5" s="588">
        <v>4</v>
      </c>
      <c r="E5" s="587">
        <v>5</v>
      </c>
      <c r="F5" s="591">
        <v>6</v>
      </c>
      <c r="G5" s="591">
        <v>7</v>
      </c>
      <c r="H5" s="592">
        <v>8</v>
      </c>
    </row>
    <row r="6" spans="1:8" ht="21" customHeight="1">
      <c r="A6" s="903"/>
      <c r="B6" s="900"/>
      <c r="C6" s="904"/>
      <c r="D6" s="904"/>
      <c r="E6" s="904"/>
      <c r="F6" s="904"/>
      <c r="G6" s="904"/>
      <c r="H6" s="900"/>
    </row>
    <row r="7" spans="1:8" ht="21" customHeight="1">
      <c r="A7" s="903"/>
      <c r="B7" s="900"/>
      <c r="C7" s="904"/>
      <c r="D7" s="904"/>
      <c r="E7" s="904"/>
      <c r="F7" s="904"/>
      <c r="G7" s="904"/>
      <c r="H7" s="900"/>
    </row>
    <row r="8" spans="1:8" ht="21" customHeight="1">
      <c r="A8" s="903"/>
      <c r="B8" s="900"/>
      <c r="C8" s="904"/>
      <c r="D8" s="904"/>
      <c r="E8" s="904"/>
      <c r="F8" s="904"/>
      <c r="G8" s="904"/>
      <c r="H8" s="900"/>
    </row>
    <row r="9" spans="1:8" ht="21" customHeight="1">
      <c r="A9" s="903"/>
      <c r="B9" s="900"/>
      <c r="C9" s="904"/>
      <c r="D9" s="904"/>
      <c r="E9" s="904"/>
      <c r="F9" s="904"/>
      <c r="G9" s="904"/>
      <c r="H9" s="900"/>
    </row>
    <row r="10" spans="1:8" ht="21" customHeight="1">
      <c r="A10" s="903"/>
      <c r="B10" s="900"/>
      <c r="C10" s="904"/>
      <c r="D10" s="904"/>
      <c r="E10" s="904"/>
      <c r="F10" s="904"/>
      <c r="G10" s="904"/>
      <c r="H10" s="900"/>
    </row>
    <row r="11" spans="1:8" ht="21" customHeight="1">
      <c r="A11" s="903"/>
      <c r="B11" s="900"/>
      <c r="C11" s="904"/>
      <c r="D11" s="904"/>
      <c r="E11" s="904"/>
      <c r="F11" s="904"/>
      <c r="G11" s="904"/>
      <c r="H11" s="900"/>
    </row>
    <row r="12" spans="1:8" s="139" customFormat="1" ht="21" customHeight="1">
      <c r="A12" s="903"/>
      <c r="B12" s="900"/>
      <c r="C12" s="904"/>
      <c r="D12" s="904"/>
      <c r="E12" s="904"/>
      <c r="F12" s="904"/>
      <c r="G12" s="904"/>
      <c r="H12" s="900"/>
    </row>
    <row r="13" spans="1:8" s="139" customFormat="1" ht="21" customHeight="1">
      <c r="A13" s="903"/>
      <c r="B13" s="900"/>
      <c r="C13" s="904"/>
      <c r="D13" s="904"/>
      <c r="E13" s="904"/>
      <c r="F13" s="904"/>
      <c r="G13" s="904"/>
      <c r="H13" s="900"/>
    </row>
    <row r="14" spans="1:8" s="139" customFormat="1" ht="21" customHeight="1">
      <c r="A14" s="903"/>
      <c r="B14" s="900"/>
      <c r="C14" s="904"/>
      <c r="D14" s="904"/>
      <c r="E14" s="904"/>
      <c r="F14" s="904"/>
      <c r="G14" s="904"/>
      <c r="H14" s="900"/>
    </row>
    <row r="15" spans="1:8" s="139" customFormat="1" ht="21" customHeight="1">
      <c r="A15" s="903"/>
      <c r="B15" s="900"/>
      <c r="C15" s="904"/>
      <c r="D15" s="904"/>
      <c r="E15" s="904"/>
      <c r="F15" s="904"/>
      <c r="G15" s="904"/>
      <c r="H15" s="900"/>
    </row>
    <row r="16" spans="1:8" s="139" customFormat="1" ht="21" customHeight="1">
      <c r="A16" s="903"/>
      <c r="B16" s="900"/>
      <c r="C16" s="904"/>
      <c r="D16" s="904"/>
      <c r="E16" s="904"/>
      <c r="F16" s="904"/>
      <c r="G16" s="904"/>
      <c r="H16" s="900"/>
    </row>
    <row r="17" spans="1:8" s="139" customFormat="1" ht="21" customHeight="1">
      <c r="A17" s="903"/>
      <c r="B17" s="900"/>
      <c r="C17" s="904"/>
      <c r="D17" s="904"/>
      <c r="E17" s="904"/>
      <c r="F17" s="904"/>
      <c r="G17" s="904"/>
      <c r="H17" s="900"/>
    </row>
    <row r="18" spans="1:8" s="139" customFormat="1" ht="21" customHeight="1">
      <c r="A18" s="903"/>
      <c r="B18" s="900"/>
      <c r="C18" s="904"/>
      <c r="D18" s="904"/>
      <c r="E18" s="904"/>
      <c r="F18" s="904"/>
      <c r="G18" s="904"/>
      <c r="H18" s="900"/>
    </row>
    <row r="19" spans="1:8" s="139" customFormat="1" ht="21" customHeight="1">
      <c r="A19" s="903"/>
      <c r="B19" s="900"/>
      <c r="C19" s="904"/>
      <c r="D19" s="904"/>
      <c r="E19" s="904"/>
      <c r="F19" s="904"/>
      <c r="G19" s="904"/>
      <c r="H19" s="900"/>
    </row>
    <row r="20" spans="1:8" s="139" customFormat="1" ht="21" customHeight="1">
      <c r="A20" s="903"/>
      <c r="B20" s="900"/>
      <c r="C20" s="904"/>
      <c r="D20" s="904"/>
      <c r="E20" s="904"/>
      <c r="F20" s="904"/>
      <c r="G20" s="904"/>
      <c r="H20" s="900"/>
    </row>
    <row r="21" spans="1:8" s="139" customFormat="1" ht="21" customHeight="1">
      <c r="A21" s="903"/>
      <c r="B21" s="900"/>
      <c r="C21" s="904"/>
      <c r="D21" s="904"/>
      <c r="E21" s="904"/>
      <c r="F21" s="904"/>
      <c r="G21" s="904"/>
      <c r="H21" s="900"/>
    </row>
    <row r="22" spans="1:8" s="139" customFormat="1" ht="21" customHeight="1">
      <c r="A22" s="903"/>
      <c r="B22" s="900"/>
      <c r="C22" s="904"/>
      <c r="D22" s="904"/>
      <c r="E22" s="904"/>
      <c r="F22" s="904"/>
      <c r="G22" s="904"/>
      <c r="H22" s="900"/>
    </row>
    <row r="23" spans="1:8" s="139" customFormat="1" ht="21" customHeight="1">
      <c r="A23" s="903"/>
      <c r="B23" s="900"/>
      <c r="C23" s="904"/>
      <c r="D23" s="904"/>
      <c r="E23" s="904"/>
      <c r="F23" s="904"/>
      <c r="G23" s="904"/>
      <c r="H23" s="900"/>
    </row>
    <row r="24" spans="1:8" s="139" customFormat="1" ht="21" customHeight="1">
      <c r="A24" s="903"/>
      <c r="B24" s="900"/>
      <c r="C24" s="904"/>
      <c r="D24" s="904"/>
      <c r="E24" s="904"/>
      <c r="F24" s="904"/>
      <c r="G24" s="904"/>
      <c r="H24" s="900"/>
    </row>
    <row r="25" spans="1:8" s="139" customFormat="1" ht="21" customHeight="1">
      <c r="A25" s="903"/>
      <c r="B25" s="900"/>
      <c r="C25" s="904"/>
      <c r="D25" s="904"/>
      <c r="E25" s="904"/>
      <c r="F25" s="904"/>
      <c r="G25" s="904"/>
      <c r="H25" s="900"/>
    </row>
    <row r="26" spans="1:8" s="139" customFormat="1" ht="21" customHeight="1">
      <c r="A26" s="903"/>
      <c r="B26" s="900"/>
      <c r="C26" s="904"/>
      <c r="D26" s="904"/>
      <c r="E26" s="904"/>
      <c r="F26" s="904"/>
      <c r="G26" s="904"/>
      <c r="H26" s="900"/>
    </row>
    <row r="27" spans="1:8" s="139" customFormat="1" ht="21" customHeight="1">
      <c r="A27" s="903"/>
      <c r="B27" s="900"/>
      <c r="C27" s="904"/>
      <c r="D27" s="904"/>
      <c r="E27" s="904"/>
      <c r="F27" s="904"/>
      <c r="G27" s="904"/>
      <c r="H27" s="900"/>
    </row>
    <row r="28" spans="1:8" s="139" customFormat="1" ht="21" customHeight="1">
      <c r="A28" s="903"/>
      <c r="B28" s="900"/>
      <c r="C28" s="904"/>
      <c r="D28" s="904"/>
      <c r="E28" s="904"/>
      <c r="F28" s="904"/>
      <c r="G28" s="904"/>
      <c r="H28" s="900"/>
    </row>
    <row r="29" spans="1:8" s="139" customFormat="1" ht="21" customHeight="1">
      <c r="A29" s="903"/>
      <c r="B29" s="900"/>
      <c r="C29" s="904"/>
      <c r="D29" s="904"/>
      <c r="E29" s="904"/>
      <c r="F29" s="904"/>
      <c r="G29" s="904"/>
      <c r="H29" s="900"/>
    </row>
    <row r="30" spans="1:8" s="139" customFormat="1" ht="21" customHeight="1">
      <c r="A30" s="903"/>
      <c r="B30" s="900"/>
      <c r="C30" s="904"/>
      <c r="D30" s="904"/>
      <c r="E30" s="904"/>
      <c r="F30" s="904"/>
      <c r="G30" s="904"/>
      <c r="H30" s="900"/>
    </row>
    <row r="31" spans="1:8" ht="21" customHeight="1">
      <c r="A31" s="903"/>
      <c r="B31" s="900"/>
      <c r="C31" s="904"/>
      <c r="D31" s="904"/>
      <c r="E31" s="904"/>
      <c r="F31" s="904"/>
      <c r="G31" s="904"/>
      <c r="H31" s="900"/>
    </row>
    <row r="32" spans="1:8" ht="21" customHeight="1">
      <c r="A32" s="903"/>
      <c r="B32" s="900"/>
      <c r="C32" s="904"/>
      <c r="D32" s="904"/>
      <c r="E32" s="904"/>
      <c r="F32" s="904"/>
      <c r="G32" s="904"/>
      <c r="H32" s="900"/>
    </row>
    <row r="33" spans="1:8" ht="15.75">
      <c r="A33" s="211"/>
      <c r="B33" s="211"/>
      <c r="C33" s="211"/>
      <c r="D33" s="211"/>
      <c r="E33" s="211"/>
      <c r="F33" s="211"/>
      <c r="G33" s="211"/>
      <c r="H33" s="212"/>
    </row>
    <row r="34" spans="1:8" ht="15.75">
      <c r="A34" s="211"/>
      <c r="B34" s="211" t="s">
        <v>2055</v>
      </c>
      <c r="C34" s="211"/>
      <c r="E34" s="597"/>
      <c r="F34" s="597" t="s">
        <v>2056</v>
      </c>
      <c r="G34" s="211"/>
      <c r="H34" s="212"/>
    </row>
    <row r="35" spans="1:8">
      <c r="A35" s="212"/>
      <c r="B35" s="212"/>
      <c r="C35" s="212"/>
      <c r="D35" s="212"/>
      <c r="E35" s="212"/>
      <c r="F35" s="212"/>
      <c r="G35" s="212"/>
      <c r="H35" s="212"/>
    </row>
  </sheetData>
  <sheetProtection password="A581" sheet="1" objects="1" scenarios="1" selectLockedCells="1" selectUnlockedCells="1"/>
  <mergeCells count="4">
    <mergeCell ref="A1:B1"/>
    <mergeCell ref="C1:H1"/>
    <mergeCell ref="A2:H2"/>
    <mergeCell ref="A3:H3"/>
  </mergeCells>
  <hyperlinks>
    <hyperlink ref="D4" r:id="rId1" display="Nk=@ Nk=k dk uke"/>
  </hyperlinks>
  <printOptions horizontalCentered="1"/>
  <pageMargins left="0.25" right="0.25" top="0.25" bottom="0.22" header="0.3" footer="0.25"/>
  <pageSetup paperSize="9" orientation="portrait" r:id="rId2"/>
  <headerFooter alignWithMargins="0">
    <oddFooter>&amp;Lwww.rajsevak.com</oddFooter>
  </headerFooter>
  <drawing r:id="rId3"/>
</worksheet>
</file>

<file path=xl/worksheets/sheet202.xml><?xml version="1.0" encoding="utf-8"?>
<worksheet xmlns="http://schemas.openxmlformats.org/spreadsheetml/2006/main" xmlns:r="http://schemas.openxmlformats.org/officeDocument/2006/relationships">
  <sheetPr>
    <tabColor rgb="FF7030A0"/>
  </sheetPr>
  <dimension ref="A2:I36"/>
  <sheetViews>
    <sheetView workbookViewId="0">
      <selection activeCell="P24" sqref="P24"/>
    </sheetView>
  </sheetViews>
  <sheetFormatPr defaultRowHeight="12.75"/>
  <cols>
    <col min="1" max="1" width="6.7109375" customWidth="1"/>
    <col min="2" max="2" width="11.140625" customWidth="1"/>
    <col min="3" max="3" width="11.7109375" customWidth="1"/>
    <col min="4" max="4" width="11.85546875" customWidth="1"/>
    <col min="5" max="5" width="11.7109375" customWidth="1"/>
    <col min="6" max="6" width="11.28515625" customWidth="1"/>
    <col min="7" max="7" width="10.7109375" customWidth="1"/>
    <col min="8" max="8" width="9.85546875" customWidth="1"/>
    <col min="9" max="9" width="14.7109375" customWidth="1"/>
  </cols>
  <sheetData>
    <row r="2" spans="1:9" ht="27.75" customHeight="1">
      <c r="A2" s="4133" t="s">
        <v>2068</v>
      </c>
      <c r="B2" s="4133"/>
      <c r="C2" s="4138"/>
      <c r="D2" s="4138"/>
      <c r="E2" s="4138"/>
      <c r="F2" s="4138"/>
      <c r="G2" s="4138"/>
      <c r="H2" s="4138"/>
      <c r="I2" s="4138"/>
    </row>
    <row r="3" spans="1:9" s="139" customFormat="1" ht="27.75" customHeight="1">
      <c r="A3" s="4139" t="s">
        <v>2091</v>
      </c>
      <c r="B3" s="4139"/>
      <c r="C3" s="4139"/>
      <c r="D3" s="4139"/>
      <c r="E3" s="4139"/>
      <c r="F3" s="4139"/>
      <c r="G3" s="4139"/>
      <c r="H3" s="4139"/>
      <c r="I3" s="4139"/>
    </row>
    <row r="4" spans="1:9" ht="18.75">
      <c r="A4" s="2793" t="s">
        <v>2031</v>
      </c>
      <c r="B4" s="2793"/>
      <c r="C4" s="2793"/>
      <c r="D4" s="905"/>
      <c r="E4" s="12" t="s">
        <v>2032</v>
      </c>
      <c r="F4" s="4137"/>
      <c r="G4" s="4137"/>
      <c r="H4" s="581" t="s">
        <v>2033</v>
      </c>
      <c r="I4" s="906"/>
    </row>
    <row r="5" spans="1:9" ht="75.75" customHeight="1">
      <c r="A5" s="130" t="s">
        <v>2034</v>
      </c>
      <c r="B5" s="130" t="s">
        <v>2035</v>
      </c>
      <c r="C5" s="130" t="s">
        <v>2036</v>
      </c>
      <c r="D5" s="130" t="s">
        <v>2037</v>
      </c>
      <c r="E5" s="582" t="s">
        <v>2038</v>
      </c>
      <c r="F5" s="583" t="s">
        <v>2039</v>
      </c>
      <c r="G5" s="583" t="s">
        <v>2040</v>
      </c>
      <c r="H5" s="130" t="s">
        <v>2041</v>
      </c>
      <c r="I5" s="130" t="s">
        <v>2042</v>
      </c>
    </row>
    <row r="6" spans="1:9">
      <c r="A6" s="175">
        <v>1</v>
      </c>
      <c r="B6" s="175">
        <v>2</v>
      </c>
      <c r="C6" s="175">
        <v>3</v>
      </c>
      <c r="D6" s="175">
        <v>4</v>
      </c>
      <c r="E6" s="175">
        <v>5</v>
      </c>
      <c r="F6" s="175">
        <v>6</v>
      </c>
      <c r="G6" s="175">
        <v>7</v>
      </c>
      <c r="H6" s="175">
        <v>8</v>
      </c>
      <c r="I6" s="175">
        <v>9</v>
      </c>
    </row>
    <row r="7" spans="1:9" ht="21" customHeight="1">
      <c r="A7" s="907"/>
      <c r="B7" s="908"/>
      <c r="C7" s="909"/>
      <c r="D7" s="910"/>
      <c r="E7" s="911"/>
      <c r="F7" s="909"/>
      <c r="G7" s="910"/>
      <c r="H7" s="911"/>
      <c r="I7" s="911"/>
    </row>
    <row r="8" spans="1:9" ht="18.75">
      <c r="A8" s="907"/>
      <c r="B8" s="908"/>
      <c r="C8" s="909"/>
      <c r="D8" s="910"/>
      <c r="E8" s="911"/>
      <c r="F8" s="909"/>
      <c r="G8" s="910"/>
      <c r="H8" s="911"/>
      <c r="I8" s="911"/>
    </row>
    <row r="9" spans="1:9" ht="18.75">
      <c r="A9" s="907"/>
      <c r="B9" s="908"/>
      <c r="C9" s="909"/>
      <c r="D9" s="910"/>
      <c r="E9" s="911"/>
      <c r="F9" s="909"/>
      <c r="G9" s="910"/>
      <c r="H9" s="911"/>
      <c r="I9" s="911"/>
    </row>
    <row r="10" spans="1:9" ht="18.75">
      <c r="A10" s="907"/>
      <c r="B10" s="908"/>
      <c r="C10" s="909"/>
      <c r="D10" s="910"/>
      <c r="E10" s="911"/>
      <c r="F10" s="909"/>
      <c r="G10" s="910"/>
      <c r="H10" s="911"/>
      <c r="I10" s="911"/>
    </row>
    <row r="11" spans="1:9" ht="18.75">
      <c r="A11" s="907"/>
      <c r="B11" s="908"/>
      <c r="C11" s="909"/>
      <c r="D11" s="910"/>
      <c r="E11" s="911"/>
      <c r="F11" s="909"/>
      <c r="G11" s="910"/>
      <c r="H11" s="911"/>
      <c r="I11" s="911"/>
    </row>
    <row r="12" spans="1:9" ht="18.75">
      <c r="A12" s="907"/>
      <c r="B12" s="908"/>
      <c r="C12" s="909"/>
      <c r="D12" s="910"/>
      <c r="E12" s="911"/>
      <c r="F12" s="909"/>
      <c r="G12" s="910"/>
      <c r="H12" s="911"/>
      <c r="I12" s="911"/>
    </row>
    <row r="13" spans="1:9" ht="18.75">
      <c r="A13" s="907"/>
      <c r="B13" s="908"/>
      <c r="C13" s="909"/>
      <c r="D13" s="910"/>
      <c r="E13" s="911"/>
      <c r="F13" s="909"/>
      <c r="G13" s="910"/>
      <c r="H13" s="911"/>
      <c r="I13" s="911"/>
    </row>
    <row r="14" spans="1:9" ht="18.75">
      <c r="A14" s="907"/>
      <c r="B14" s="908"/>
      <c r="C14" s="909"/>
      <c r="D14" s="910"/>
      <c r="E14" s="911"/>
      <c r="F14" s="909"/>
      <c r="G14" s="910"/>
      <c r="H14" s="911"/>
      <c r="I14" s="911"/>
    </row>
    <row r="15" spans="1:9" ht="18.75">
      <c r="A15" s="907"/>
      <c r="B15" s="908"/>
      <c r="C15" s="909"/>
      <c r="D15" s="910"/>
      <c r="E15" s="911"/>
      <c r="F15" s="909"/>
      <c r="G15" s="910"/>
      <c r="H15" s="911"/>
      <c r="I15" s="911"/>
    </row>
    <row r="16" spans="1:9" ht="18.75">
      <c r="A16" s="907"/>
      <c r="B16" s="908"/>
      <c r="C16" s="909"/>
      <c r="D16" s="910"/>
      <c r="E16" s="911"/>
      <c r="F16" s="909"/>
      <c r="G16" s="910"/>
      <c r="H16" s="911"/>
      <c r="I16" s="911"/>
    </row>
    <row r="17" spans="1:9" ht="18.75">
      <c r="A17" s="907"/>
      <c r="B17" s="908"/>
      <c r="C17" s="909"/>
      <c r="D17" s="910"/>
      <c r="E17" s="911"/>
      <c r="F17" s="909"/>
      <c r="G17" s="910"/>
      <c r="H17" s="911"/>
      <c r="I17" s="911"/>
    </row>
    <row r="18" spans="1:9" ht="18.75">
      <c r="A18" s="907"/>
      <c r="B18" s="908"/>
      <c r="C18" s="909"/>
      <c r="D18" s="910"/>
      <c r="E18" s="911"/>
      <c r="F18" s="909"/>
      <c r="G18" s="910"/>
      <c r="H18" s="911"/>
      <c r="I18" s="911"/>
    </row>
    <row r="19" spans="1:9" ht="18.75">
      <c r="A19" s="907"/>
      <c r="B19" s="908"/>
      <c r="C19" s="909"/>
      <c r="D19" s="910"/>
      <c r="E19" s="911"/>
      <c r="F19" s="909"/>
      <c r="G19" s="910"/>
      <c r="H19" s="911"/>
      <c r="I19" s="911"/>
    </row>
    <row r="20" spans="1:9" ht="18.75">
      <c r="A20" s="907"/>
      <c r="B20" s="908"/>
      <c r="C20" s="909"/>
      <c r="D20" s="910"/>
      <c r="E20" s="911"/>
      <c r="F20" s="909"/>
      <c r="G20" s="910"/>
      <c r="H20" s="911"/>
      <c r="I20" s="911"/>
    </row>
    <row r="21" spans="1:9" ht="18.75">
      <c r="A21" s="907"/>
      <c r="B21" s="908"/>
      <c r="C21" s="909"/>
      <c r="D21" s="910"/>
      <c r="E21" s="911"/>
      <c r="F21" s="909"/>
      <c r="G21" s="910"/>
      <c r="H21" s="911"/>
      <c r="I21" s="911"/>
    </row>
    <row r="22" spans="1:9" ht="18.75">
      <c r="A22" s="907"/>
      <c r="B22" s="908"/>
      <c r="C22" s="909"/>
      <c r="D22" s="910"/>
      <c r="E22" s="911"/>
      <c r="F22" s="909"/>
      <c r="G22" s="910"/>
      <c r="H22" s="911"/>
      <c r="I22" s="911"/>
    </row>
    <row r="23" spans="1:9" ht="18.75">
      <c r="A23" s="907"/>
      <c r="B23" s="908"/>
      <c r="C23" s="909"/>
      <c r="D23" s="910"/>
      <c r="E23" s="911"/>
      <c r="F23" s="909"/>
      <c r="G23" s="910"/>
      <c r="H23" s="911"/>
      <c r="I23" s="911"/>
    </row>
    <row r="24" spans="1:9" ht="18.75">
      <c r="A24" s="907"/>
      <c r="B24" s="908"/>
      <c r="C24" s="909"/>
      <c r="D24" s="910"/>
      <c r="E24" s="911"/>
      <c r="F24" s="909"/>
      <c r="G24" s="910"/>
      <c r="H24" s="911"/>
      <c r="I24" s="911"/>
    </row>
    <row r="25" spans="1:9" ht="18.75">
      <c r="A25" s="907"/>
      <c r="B25" s="908"/>
      <c r="C25" s="909"/>
      <c r="D25" s="910"/>
      <c r="E25" s="911"/>
      <c r="F25" s="909"/>
      <c r="G25" s="910"/>
      <c r="H25" s="911"/>
      <c r="I25" s="911"/>
    </row>
    <row r="26" spans="1:9" ht="18.75">
      <c r="A26" s="907"/>
      <c r="B26" s="908"/>
      <c r="C26" s="909"/>
      <c r="D26" s="910"/>
      <c r="E26" s="911"/>
      <c r="F26" s="909"/>
      <c r="G26" s="910"/>
      <c r="H26" s="911"/>
      <c r="I26" s="911"/>
    </row>
    <row r="27" spans="1:9" ht="18.75">
      <c r="A27" s="907"/>
      <c r="B27" s="908"/>
      <c r="C27" s="909"/>
      <c r="D27" s="910"/>
      <c r="E27" s="911"/>
      <c r="F27" s="909"/>
      <c r="G27" s="910"/>
      <c r="H27" s="911"/>
      <c r="I27" s="911"/>
    </row>
    <row r="28" spans="1:9" ht="18.75">
      <c r="A28" s="907"/>
      <c r="B28" s="908"/>
      <c r="C28" s="909"/>
      <c r="D28" s="910"/>
      <c r="E28" s="911"/>
      <c r="F28" s="909"/>
      <c r="G28" s="910"/>
      <c r="H28" s="911"/>
      <c r="I28" s="911"/>
    </row>
    <row r="29" spans="1:9" ht="18.75">
      <c r="A29" s="907"/>
      <c r="B29" s="908"/>
      <c r="C29" s="909"/>
      <c r="D29" s="910"/>
      <c r="E29" s="911"/>
      <c r="F29" s="909"/>
      <c r="G29" s="910"/>
      <c r="H29" s="911"/>
      <c r="I29" s="911"/>
    </row>
    <row r="30" spans="1:9" ht="18.75">
      <c r="A30" s="907"/>
      <c r="B30" s="908"/>
      <c r="C30" s="909"/>
      <c r="D30" s="910"/>
      <c r="E30" s="911"/>
      <c r="F30" s="909"/>
      <c r="G30" s="910"/>
      <c r="H30" s="911"/>
      <c r="I30" s="911"/>
    </row>
    <row r="31" spans="1:9" ht="18.75">
      <c r="A31" s="907"/>
      <c r="B31" s="908"/>
      <c r="C31" s="909"/>
      <c r="D31" s="910"/>
      <c r="E31" s="911"/>
      <c r="F31" s="909"/>
      <c r="G31" s="910"/>
      <c r="H31" s="911"/>
      <c r="I31" s="911"/>
    </row>
    <row r="32" spans="1:9" ht="18.75">
      <c r="A32" s="907"/>
      <c r="B32" s="908"/>
      <c r="C32" s="909"/>
      <c r="D32" s="910"/>
      <c r="E32" s="911"/>
      <c r="F32" s="909"/>
      <c r="G32" s="910"/>
      <c r="H32" s="911"/>
      <c r="I32" s="911"/>
    </row>
    <row r="33" spans="1:9" ht="18.75">
      <c r="A33" s="907"/>
      <c r="B33" s="908"/>
      <c r="C33" s="909"/>
      <c r="D33" s="910"/>
      <c r="E33" s="911"/>
      <c r="F33" s="909"/>
      <c r="G33" s="910"/>
      <c r="H33" s="911"/>
      <c r="I33" s="911"/>
    </row>
    <row r="34" spans="1:9" ht="18.75">
      <c r="A34" s="907"/>
      <c r="B34" s="908"/>
      <c r="C34" s="909"/>
      <c r="D34" s="910"/>
      <c r="E34" s="911"/>
      <c r="F34" s="909"/>
      <c r="G34" s="910"/>
      <c r="H34" s="911"/>
      <c r="I34" s="911"/>
    </row>
    <row r="35" spans="1:9" ht="18.75">
      <c r="A35" s="907"/>
      <c r="B35" s="908"/>
      <c r="C35" s="909"/>
      <c r="D35" s="910"/>
      <c r="E35" s="911"/>
      <c r="F35" s="909"/>
      <c r="G35" s="910"/>
      <c r="H35" s="911"/>
      <c r="I35" s="911"/>
    </row>
    <row r="36" spans="1:9" ht="18.75">
      <c r="A36" s="907"/>
      <c r="B36" s="908"/>
      <c r="C36" s="909"/>
      <c r="D36" s="910"/>
      <c r="E36" s="911"/>
      <c r="F36" s="909"/>
      <c r="G36" s="910"/>
      <c r="H36" s="911"/>
      <c r="I36" s="911"/>
    </row>
  </sheetData>
  <sheetProtection password="A581" sheet="1" objects="1" scenarios="1" selectLockedCells="1" selectUnlockedCells="1"/>
  <mergeCells count="5">
    <mergeCell ref="A4:C4"/>
    <mergeCell ref="F4:G4"/>
    <mergeCell ref="A2:B2"/>
    <mergeCell ref="C2:I2"/>
    <mergeCell ref="A3:I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203.xml><?xml version="1.0" encoding="utf-8"?>
<worksheet xmlns="http://schemas.openxmlformats.org/spreadsheetml/2006/main" xmlns:r="http://schemas.openxmlformats.org/officeDocument/2006/relationships">
  <sheetPr>
    <tabColor rgb="FF7030A0"/>
  </sheetPr>
  <dimension ref="A1:K27"/>
  <sheetViews>
    <sheetView workbookViewId="0">
      <selection activeCell="P24" sqref="P24"/>
    </sheetView>
  </sheetViews>
  <sheetFormatPr defaultRowHeight="12.75"/>
  <sheetData>
    <row r="1" spans="1:11" s="139" customFormat="1"/>
    <row r="2" spans="1:11" s="139" customFormat="1"/>
    <row r="3" spans="1:11" ht="20.25">
      <c r="A3" s="2733" t="s">
        <v>2068</v>
      </c>
      <c r="B3" s="2733"/>
      <c r="C3" s="2791"/>
      <c r="D3" s="2791"/>
      <c r="E3" s="2791"/>
      <c r="F3" s="2791"/>
      <c r="G3" s="2791"/>
      <c r="H3" s="2791"/>
      <c r="I3" s="2791"/>
      <c r="J3" s="2791"/>
      <c r="K3" s="2791"/>
    </row>
    <row r="4" spans="1:11" ht="30.75">
      <c r="A4" s="2819" t="s">
        <v>2092</v>
      </c>
      <c r="B4" s="2819"/>
      <c r="C4" s="2819"/>
      <c r="D4" s="2819"/>
      <c r="E4" s="2819"/>
      <c r="F4" s="2819"/>
      <c r="G4" s="2819"/>
      <c r="H4" s="2819"/>
      <c r="I4" s="2819"/>
      <c r="J4" s="2819"/>
      <c r="K4" s="2819"/>
    </row>
    <row r="5" spans="1:11" ht="20.25">
      <c r="A5" s="3858" t="s">
        <v>2093</v>
      </c>
      <c r="B5" s="3858"/>
      <c r="C5" s="912"/>
      <c r="H5" s="8" t="s">
        <v>119</v>
      </c>
      <c r="I5" s="4140"/>
      <c r="J5" s="4140"/>
      <c r="K5" s="4140"/>
    </row>
    <row r="6" spans="1:11" ht="20.25">
      <c r="A6" s="3861" t="s">
        <v>2094</v>
      </c>
      <c r="B6" s="3861"/>
      <c r="C6" s="3301"/>
      <c r="D6" s="3301"/>
      <c r="E6" s="3301"/>
      <c r="F6" s="3301"/>
      <c r="G6" s="3301"/>
      <c r="H6" s="3301"/>
      <c r="I6" s="3301"/>
      <c r="J6" s="3301"/>
      <c r="K6" s="3301"/>
    </row>
    <row r="7" spans="1:11" ht="20.25">
      <c r="A7" s="3861" t="s">
        <v>2095</v>
      </c>
      <c r="B7" s="3861"/>
      <c r="C7" s="3301"/>
      <c r="D7" s="3301"/>
      <c r="E7" s="3301"/>
      <c r="F7" s="3301"/>
      <c r="G7" s="3301"/>
      <c r="H7" s="3301"/>
      <c r="I7" s="3301"/>
      <c r="J7" s="3301"/>
      <c r="K7" s="3301"/>
    </row>
    <row r="8" spans="1:11" ht="18.75">
      <c r="A8" s="67" t="s">
        <v>2028</v>
      </c>
    </row>
    <row r="9" spans="1:11" ht="20.25">
      <c r="A9" s="3301"/>
      <c r="B9" s="3301"/>
      <c r="C9" s="3301"/>
      <c r="D9" s="3301"/>
      <c r="E9" s="3301"/>
      <c r="F9" s="8" t="s">
        <v>2096</v>
      </c>
      <c r="G9" s="3301"/>
      <c r="H9" s="3301"/>
      <c r="I9" s="3301"/>
      <c r="J9" s="3301"/>
      <c r="K9" s="3301"/>
    </row>
    <row r="10" spans="1:11" ht="20.25">
      <c r="A10" s="8" t="s">
        <v>2097</v>
      </c>
      <c r="B10" s="4141"/>
      <c r="C10" s="4141"/>
      <c r="D10" s="8" t="s">
        <v>2098</v>
      </c>
      <c r="F10" s="3456"/>
      <c r="G10" s="3456"/>
      <c r="H10" s="3456"/>
      <c r="I10" s="3456"/>
      <c r="J10" s="3456"/>
      <c r="K10" s="3456"/>
    </row>
    <row r="11" spans="1:11" ht="20.25">
      <c r="A11" s="8" t="s">
        <v>2099</v>
      </c>
      <c r="B11" s="3456"/>
      <c r="C11" s="3456"/>
      <c r="D11" s="3456"/>
      <c r="E11" s="3456"/>
      <c r="F11" s="3456"/>
      <c r="G11" s="3456"/>
      <c r="H11" s="3456"/>
      <c r="I11" s="3456"/>
      <c r="J11" s="3456"/>
      <c r="K11" s="3456"/>
    </row>
    <row r="12" spans="1:11" ht="20.25">
      <c r="A12" s="3301"/>
      <c r="B12" s="3301"/>
      <c r="C12" s="3301"/>
      <c r="D12" s="3301"/>
      <c r="E12" s="3301"/>
      <c r="F12" s="3301"/>
      <c r="G12" s="3301"/>
      <c r="H12" s="3301"/>
      <c r="I12" s="3301"/>
      <c r="J12" s="3301"/>
      <c r="K12" s="3301"/>
    </row>
    <row r="13" spans="1:11" ht="20.25">
      <c r="A13" s="3301"/>
      <c r="B13" s="3301"/>
      <c r="C13" s="3301"/>
      <c r="D13" s="3301"/>
      <c r="E13" s="3301"/>
      <c r="F13" s="3301"/>
      <c r="G13" s="8" t="s">
        <v>2100</v>
      </c>
    </row>
    <row r="14" spans="1:11" ht="20.25">
      <c r="A14" s="8"/>
    </row>
    <row r="15" spans="1:11" ht="20.25">
      <c r="A15" s="8" t="s">
        <v>2029</v>
      </c>
      <c r="B15" s="3301"/>
      <c r="C15" s="3301"/>
      <c r="D15" s="3301"/>
    </row>
    <row r="16" spans="1:11" ht="20.25">
      <c r="A16" s="8" t="s">
        <v>1523</v>
      </c>
      <c r="B16" s="4140"/>
      <c r="C16" s="4140"/>
      <c r="D16" s="4140"/>
    </row>
    <row r="17" spans="1:11" s="139" customFormat="1" ht="18" customHeight="1"/>
    <row r="18" spans="1:11" ht="20.25">
      <c r="A18" s="8"/>
      <c r="G18" s="8" t="s">
        <v>2101</v>
      </c>
    </row>
    <row r="19" spans="1:11" s="139" customFormat="1" ht="20.25">
      <c r="A19" s="8"/>
      <c r="G19" s="8"/>
    </row>
    <row r="20" spans="1:11" ht="20.25">
      <c r="A20" s="8"/>
    </row>
    <row r="21" spans="1:11" ht="20.25">
      <c r="A21" s="8" t="s">
        <v>2106</v>
      </c>
      <c r="J21" s="139"/>
      <c r="K21" s="139"/>
    </row>
    <row r="22" spans="1:11" ht="20.25">
      <c r="A22" s="4142"/>
      <c r="B22" s="4142"/>
      <c r="C22" s="8" t="s">
        <v>119</v>
      </c>
      <c r="D22" s="4142"/>
      <c r="E22" s="4142"/>
      <c r="F22" s="8" t="s">
        <v>2102</v>
      </c>
      <c r="J22" s="3301"/>
      <c r="K22" s="3301"/>
    </row>
    <row r="23" spans="1:11" s="139" customFormat="1" ht="20.25">
      <c r="A23" s="8" t="s">
        <v>2103</v>
      </c>
      <c r="C23" s="8"/>
      <c r="D23" s="912"/>
      <c r="E23" s="8" t="s">
        <v>2104</v>
      </c>
      <c r="F23" s="8"/>
      <c r="G23" s="4142"/>
      <c r="H23" s="4142"/>
      <c r="I23" s="8" t="s">
        <v>2105</v>
      </c>
    </row>
    <row r="25" spans="1:11" s="139" customFormat="1"/>
    <row r="26" spans="1:11" ht="20.25">
      <c r="A26" s="8"/>
    </row>
    <row r="27" spans="1:11" ht="20.25">
      <c r="A27" s="8"/>
      <c r="G27" s="8" t="s">
        <v>2030</v>
      </c>
    </row>
  </sheetData>
  <sheetProtection password="A581" sheet="1" objects="1" scenarios="1" selectLockedCells="1" selectUnlockedCells="1"/>
  <mergeCells count="22">
    <mergeCell ref="G23:H23"/>
    <mergeCell ref="A22:B22"/>
    <mergeCell ref="J22:K22"/>
    <mergeCell ref="A12:K12"/>
    <mergeCell ref="A13:F13"/>
    <mergeCell ref="B15:D15"/>
    <mergeCell ref="B16:D16"/>
    <mergeCell ref="D22:E22"/>
    <mergeCell ref="B10:C10"/>
    <mergeCell ref="F10:K10"/>
    <mergeCell ref="B11:K11"/>
    <mergeCell ref="A6:B6"/>
    <mergeCell ref="A7:B7"/>
    <mergeCell ref="C6:K6"/>
    <mergeCell ref="C7:K7"/>
    <mergeCell ref="A9:E9"/>
    <mergeCell ref="G9:K9"/>
    <mergeCell ref="A3:B3"/>
    <mergeCell ref="C3:K3"/>
    <mergeCell ref="A4:K4"/>
    <mergeCell ref="A5:B5"/>
    <mergeCell ref="I5:K5"/>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204.xml><?xml version="1.0" encoding="utf-8"?>
<worksheet xmlns="http://schemas.openxmlformats.org/spreadsheetml/2006/main" xmlns:r="http://schemas.openxmlformats.org/officeDocument/2006/relationships">
  <sheetPr>
    <tabColor rgb="FF7030A0"/>
  </sheetPr>
  <dimension ref="A1:L49"/>
  <sheetViews>
    <sheetView workbookViewId="0">
      <selection activeCell="M13" sqref="M13"/>
    </sheetView>
  </sheetViews>
  <sheetFormatPr defaultColWidth="9.140625" defaultRowHeight="12.75"/>
  <cols>
    <col min="1" max="1" width="3.7109375" style="139" customWidth="1"/>
    <col min="2" max="2" width="5.140625" style="139" customWidth="1"/>
    <col min="3" max="4" width="9.140625" style="139"/>
    <col min="5" max="5" width="3" style="139" customWidth="1"/>
    <col min="6" max="8" width="9.140625" style="139"/>
    <col min="9" max="9" width="8.5703125" style="139" customWidth="1"/>
    <col min="10" max="10" width="10" style="139" customWidth="1"/>
    <col min="11" max="11" width="10.85546875" style="139" customWidth="1"/>
    <col min="12" max="12" width="10" style="139" customWidth="1"/>
    <col min="13" max="16384" width="9.140625" style="139"/>
  </cols>
  <sheetData>
    <row r="1" spans="1:12" ht="20.25">
      <c r="A1" s="2763" t="s">
        <v>2410</v>
      </c>
      <c r="B1" s="2763"/>
      <c r="C1" s="2763"/>
      <c r="D1" s="985"/>
      <c r="E1" s="154"/>
      <c r="F1" s="3282" t="s">
        <v>2411</v>
      </c>
      <c r="G1" s="3282"/>
      <c r="H1" s="4148"/>
      <c r="I1" s="4149"/>
      <c r="J1" s="984" t="s">
        <v>2412</v>
      </c>
      <c r="K1" s="3284"/>
      <c r="L1" s="3285"/>
    </row>
    <row r="2" spans="1:12" ht="20.25">
      <c r="A2" s="3286" t="s">
        <v>2414</v>
      </c>
      <c r="B2" s="3286"/>
      <c r="C2" s="3286"/>
      <c r="D2" s="3286"/>
      <c r="E2" s="3286"/>
      <c r="F2" s="3287" t="s">
        <v>2717</v>
      </c>
      <c r="G2" s="3287"/>
      <c r="H2" s="3288" t="s">
        <v>3529</v>
      </c>
      <c r="I2" s="3288"/>
      <c r="J2" s="3288"/>
      <c r="K2" s="3288"/>
      <c r="L2" s="3288"/>
    </row>
    <row r="3" spans="1:12" ht="18.75" customHeight="1">
      <c r="A3" s="3295" t="s">
        <v>2416</v>
      </c>
      <c r="B3" s="3295"/>
      <c r="C3" s="3295"/>
      <c r="D3" s="3295"/>
      <c r="E3" s="4146"/>
      <c r="F3" s="4146"/>
      <c r="G3" s="4146"/>
      <c r="H3" s="3299" t="s">
        <v>2417</v>
      </c>
      <c r="I3" s="3299"/>
      <c r="J3" s="3299"/>
      <c r="K3" s="3299"/>
      <c r="L3" s="3299"/>
    </row>
    <row r="4" spans="1:12" ht="20.25">
      <c r="A4" s="2928" t="s">
        <v>2418</v>
      </c>
      <c r="B4" s="2928"/>
      <c r="C4" s="2928"/>
      <c r="D4" s="4147"/>
      <c r="E4" s="4147"/>
      <c r="F4" s="4147"/>
      <c r="G4" s="4147"/>
      <c r="H4" s="4147"/>
      <c r="I4" s="4147"/>
      <c r="J4" s="4147"/>
      <c r="K4" s="4147"/>
      <c r="L4" s="4147"/>
    </row>
    <row r="5" spans="1:12" ht="20.25">
      <c r="A5" s="2763" t="s">
        <v>2419</v>
      </c>
      <c r="B5" s="2763"/>
      <c r="C5" s="2763"/>
      <c r="D5" s="2763"/>
      <c r="E5" s="2763"/>
      <c r="F5" s="4147"/>
      <c r="G5" s="4147"/>
      <c r="H5" s="4147"/>
      <c r="I5" s="4147"/>
      <c r="J5" s="4147"/>
      <c r="K5" s="4147"/>
      <c r="L5" s="4147"/>
    </row>
    <row r="6" spans="1:12" ht="18.75">
      <c r="A6" s="20" t="s">
        <v>2421</v>
      </c>
      <c r="B6" s="20"/>
      <c r="C6" s="20"/>
      <c r="D6" s="4144"/>
      <c r="E6" s="4144"/>
      <c r="F6" s="4144"/>
      <c r="G6" s="979"/>
      <c r="H6" s="2928" t="s">
        <v>2422</v>
      </c>
      <c r="I6" s="3291"/>
      <c r="J6" s="3294"/>
      <c r="K6" s="3294"/>
      <c r="L6" s="3294"/>
    </row>
    <row r="7" spans="1:12" ht="18.75">
      <c r="A7" s="2928" t="s">
        <v>2423</v>
      </c>
      <c r="B7" s="2928"/>
      <c r="C7" s="2928"/>
      <c r="D7" s="2928"/>
      <c r="E7" s="2928"/>
      <c r="F7" s="2928"/>
      <c r="G7" s="2928"/>
      <c r="H7" s="4145"/>
      <c r="I7" s="4145"/>
      <c r="J7" s="3294"/>
      <c r="K7" s="3294"/>
      <c r="L7" s="3294"/>
    </row>
    <row r="8" spans="1:12" ht="18.75">
      <c r="A8" s="2928" t="s">
        <v>2424</v>
      </c>
      <c r="B8" s="2928"/>
      <c r="C8" s="2928"/>
      <c r="D8" s="2928"/>
      <c r="E8" s="2928"/>
      <c r="F8" s="2928"/>
      <c r="G8" s="2928"/>
      <c r="H8" s="2928"/>
      <c r="I8" s="989"/>
      <c r="J8" s="979" t="s">
        <v>2426</v>
      </c>
      <c r="K8" s="986"/>
      <c r="L8" s="979" t="s">
        <v>1341</v>
      </c>
    </row>
    <row r="9" spans="1:12" ht="18.75">
      <c r="A9" s="2928" t="s">
        <v>2428</v>
      </c>
      <c r="B9" s="2928"/>
      <c r="C9" s="2928"/>
      <c r="D9" s="2928"/>
      <c r="E9" s="2928"/>
      <c r="F9" s="2928"/>
      <c r="G9" s="2928"/>
      <c r="H9" s="2928"/>
      <c r="I9" s="986"/>
      <c r="J9" s="979" t="s">
        <v>2426</v>
      </c>
      <c r="K9" s="986"/>
      <c r="L9" s="979" t="s">
        <v>1341</v>
      </c>
    </row>
    <row r="10" spans="1:12" ht="17.25">
      <c r="A10" s="3300" t="s">
        <v>2429</v>
      </c>
      <c r="B10" s="3300"/>
      <c r="C10" s="3300"/>
      <c r="D10" s="3300"/>
      <c r="E10" s="3300"/>
      <c r="F10" s="3300"/>
      <c r="G10" s="3300"/>
      <c r="H10" s="3300"/>
      <c r="I10" s="3300"/>
      <c r="J10" s="3300"/>
      <c r="K10" s="3300"/>
      <c r="L10" s="3300"/>
    </row>
    <row r="11" spans="1:12" ht="41.25" customHeight="1">
      <c r="A11" s="868" t="s">
        <v>2430</v>
      </c>
      <c r="B11" s="3276" t="s">
        <v>2471</v>
      </c>
      <c r="C11" s="3276"/>
      <c r="D11" s="3276"/>
      <c r="E11" s="3276"/>
      <c r="F11" s="3277"/>
      <c r="G11" s="983" t="s">
        <v>2472</v>
      </c>
      <c r="H11" s="3276" t="s">
        <v>2473</v>
      </c>
      <c r="I11" s="3277"/>
      <c r="J11" s="3278" t="s">
        <v>2431</v>
      </c>
      <c r="K11" s="3279"/>
      <c r="L11" s="3280"/>
    </row>
    <row r="12" spans="1:12" ht="12" customHeight="1">
      <c r="A12" s="3256">
        <v>1</v>
      </c>
      <c r="B12" s="3273" t="s">
        <v>2432</v>
      </c>
      <c r="C12" s="3274"/>
      <c r="D12" s="3274"/>
      <c r="E12" s="3274"/>
      <c r="F12" s="3275"/>
      <c r="G12" s="254"/>
      <c r="H12" s="3246"/>
      <c r="I12" s="3246"/>
      <c r="J12" s="3260"/>
      <c r="K12" s="3261"/>
      <c r="L12" s="3262"/>
    </row>
    <row r="13" spans="1:12" ht="12" customHeight="1">
      <c r="A13" s="3256"/>
      <c r="B13" s="173" t="s">
        <v>2433</v>
      </c>
      <c r="C13" s="3246"/>
      <c r="D13" s="3246"/>
      <c r="E13" s="3246"/>
      <c r="F13" s="3246"/>
      <c r="G13" s="3237" t="s">
        <v>2434</v>
      </c>
      <c r="H13" s="3238"/>
      <c r="I13" s="3239"/>
      <c r="J13" s="3260"/>
      <c r="K13" s="3261"/>
      <c r="L13" s="3262"/>
    </row>
    <row r="14" spans="1:12" ht="12" customHeight="1">
      <c r="A14" s="3256"/>
      <c r="B14" s="173" t="s">
        <v>2435</v>
      </c>
      <c r="C14" s="3246"/>
      <c r="D14" s="3246"/>
      <c r="E14" s="3246"/>
      <c r="F14" s="3246"/>
      <c r="G14" s="3240"/>
      <c r="H14" s="3241"/>
      <c r="I14" s="3242"/>
      <c r="J14" s="3260"/>
      <c r="K14" s="3261"/>
      <c r="L14" s="3262"/>
    </row>
    <row r="15" spans="1:12" ht="12" customHeight="1">
      <c r="A15" s="3256">
        <v>2</v>
      </c>
      <c r="B15" s="3273" t="s">
        <v>2436</v>
      </c>
      <c r="C15" s="3274"/>
      <c r="D15" s="3274"/>
      <c r="E15" s="3274"/>
      <c r="F15" s="3275"/>
      <c r="G15" s="3240"/>
      <c r="H15" s="3241"/>
      <c r="I15" s="3242"/>
      <c r="J15" s="3260"/>
      <c r="K15" s="3261"/>
      <c r="L15" s="3262"/>
    </row>
    <row r="16" spans="1:12" ht="12" customHeight="1">
      <c r="A16" s="3256"/>
      <c r="B16" s="173" t="s">
        <v>2433</v>
      </c>
      <c r="C16" s="3246"/>
      <c r="D16" s="3246"/>
      <c r="E16" s="3246"/>
      <c r="F16" s="3246"/>
      <c r="G16" s="3243"/>
      <c r="H16" s="3244"/>
      <c r="I16" s="3245"/>
      <c r="J16" s="3260"/>
      <c r="K16" s="3261"/>
      <c r="L16" s="3262"/>
    </row>
    <row r="17" spans="1:12" ht="12" customHeight="1">
      <c r="A17" s="3256"/>
      <c r="B17" s="173" t="s">
        <v>2435</v>
      </c>
      <c r="C17" s="3246"/>
      <c r="D17" s="3246"/>
      <c r="E17" s="3246"/>
      <c r="F17" s="3246"/>
      <c r="G17" s="254"/>
      <c r="H17" s="3246"/>
      <c r="I17" s="3246"/>
      <c r="J17" s="3260"/>
      <c r="K17" s="3261"/>
      <c r="L17" s="3262"/>
    </row>
    <row r="18" spans="1:12" ht="12" customHeight="1">
      <c r="A18" s="3256">
        <v>3</v>
      </c>
      <c r="B18" s="3273" t="s">
        <v>2437</v>
      </c>
      <c r="C18" s="3274"/>
      <c r="D18" s="3274"/>
      <c r="E18" s="3274"/>
      <c r="F18" s="3275"/>
      <c r="G18" s="254"/>
      <c r="H18" s="3246"/>
      <c r="I18" s="3246"/>
      <c r="J18" s="3260"/>
      <c r="K18" s="3261"/>
      <c r="L18" s="3262"/>
    </row>
    <row r="19" spans="1:12" ht="12" customHeight="1">
      <c r="A19" s="3256"/>
      <c r="B19" s="173" t="s">
        <v>2433</v>
      </c>
      <c r="C19" s="3246"/>
      <c r="D19" s="3246"/>
      <c r="E19" s="3246"/>
      <c r="F19" s="3246"/>
      <c r="G19" s="254"/>
      <c r="H19" s="3246"/>
      <c r="I19" s="3246"/>
      <c r="J19" s="3260"/>
      <c r="K19" s="3261"/>
      <c r="L19" s="3262"/>
    </row>
    <row r="20" spans="1:12" ht="12" customHeight="1">
      <c r="A20" s="3256"/>
      <c r="B20" s="173" t="s">
        <v>2435</v>
      </c>
      <c r="C20" s="3246"/>
      <c r="D20" s="3246"/>
      <c r="E20" s="3246"/>
      <c r="F20" s="3246"/>
      <c r="G20" s="254"/>
      <c r="H20" s="3246"/>
      <c r="I20" s="3246"/>
      <c r="J20" s="3260"/>
      <c r="K20" s="3261"/>
      <c r="L20" s="3262"/>
    </row>
    <row r="21" spans="1:12" ht="12" customHeight="1">
      <c r="A21" s="982">
        <v>4</v>
      </c>
      <c r="B21" s="4143" t="s">
        <v>2438</v>
      </c>
      <c r="C21" s="4143"/>
      <c r="D21" s="4143"/>
      <c r="E21" s="4143"/>
      <c r="F21" s="4143"/>
      <c r="G21" s="254"/>
      <c r="H21" s="3246"/>
      <c r="I21" s="3246"/>
      <c r="J21" s="3260"/>
      <c r="K21" s="3261"/>
      <c r="L21" s="3262"/>
    </row>
    <row r="22" spans="1:12" ht="12" customHeight="1">
      <c r="A22" s="982">
        <v>5</v>
      </c>
      <c r="B22" s="4143" t="s">
        <v>2439</v>
      </c>
      <c r="C22" s="4143"/>
      <c r="D22" s="4143"/>
      <c r="E22" s="4143"/>
      <c r="F22" s="4143"/>
      <c r="G22" s="254"/>
      <c r="H22" s="3246"/>
      <c r="I22" s="3246"/>
      <c r="J22" s="3260"/>
      <c r="K22" s="3261"/>
      <c r="L22" s="3262"/>
    </row>
    <row r="23" spans="1:12" ht="12" customHeight="1">
      <c r="A23" s="982">
        <v>6</v>
      </c>
      <c r="B23" s="4143" t="s">
        <v>2440</v>
      </c>
      <c r="C23" s="4143"/>
      <c r="D23" s="4143"/>
      <c r="E23" s="4143"/>
      <c r="F23" s="4143"/>
      <c r="G23" s="254"/>
      <c r="H23" s="3246"/>
      <c r="I23" s="3246"/>
      <c r="J23" s="3260"/>
      <c r="K23" s="3261"/>
      <c r="L23" s="3262"/>
    </row>
    <row r="24" spans="1:12" ht="12" customHeight="1">
      <c r="A24" s="982">
        <v>7</v>
      </c>
      <c r="B24" s="4143" t="s">
        <v>2441</v>
      </c>
      <c r="C24" s="4143"/>
      <c r="D24" s="4143"/>
      <c r="E24" s="4143"/>
      <c r="F24" s="4143"/>
      <c r="G24" s="254"/>
      <c r="H24" s="3246"/>
      <c r="I24" s="3246"/>
      <c r="J24" s="3260"/>
      <c r="K24" s="3261"/>
      <c r="L24" s="3262"/>
    </row>
    <row r="25" spans="1:12" ht="12" customHeight="1">
      <c r="A25" s="982">
        <v>8</v>
      </c>
      <c r="B25" s="4143" t="s">
        <v>2442</v>
      </c>
      <c r="C25" s="4143"/>
      <c r="D25" s="4143"/>
      <c r="E25" s="4143"/>
      <c r="F25" s="4143"/>
      <c r="G25" s="254"/>
      <c r="H25" s="3246"/>
      <c r="I25" s="3246"/>
      <c r="J25" s="3260"/>
      <c r="K25" s="3261"/>
      <c r="L25" s="3262"/>
    </row>
    <row r="26" spans="1:12" ht="14.25" customHeight="1">
      <c r="A26" s="3263" t="s">
        <v>2443</v>
      </c>
      <c r="B26" s="3263"/>
      <c r="C26" s="3263"/>
      <c r="D26" s="3263"/>
      <c r="E26" s="3263"/>
      <c r="F26" s="3263"/>
      <c r="G26" s="3263"/>
      <c r="H26" s="3263"/>
      <c r="I26" s="3263"/>
      <c r="J26" s="3263"/>
      <c r="K26" s="3263"/>
      <c r="L26" s="3263"/>
    </row>
    <row r="27" spans="1:12" ht="18.75">
      <c r="A27" s="3264" t="s">
        <v>723</v>
      </c>
      <c r="B27" s="3264"/>
      <c r="C27" s="3264" t="s">
        <v>1007</v>
      </c>
      <c r="D27" s="3264"/>
      <c r="E27" s="3264"/>
      <c r="F27" s="3264"/>
      <c r="G27" s="3246" t="s">
        <v>2444</v>
      </c>
      <c r="H27" s="3246"/>
      <c r="I27" s="3266" t="s">
        <v>2445</v>
      </c>
      <c r="J27" s="3267"/>
      <c r="K27" s="3268" t="s">
        <v>2446</v>
      </c>
      <c r="L27" s="3269"/>
    </row>
    <row r="28" spans="1:12" ht="16.5">
      <c r="A28" s="3264"/>
      <c r="B28" s="3264"/>
      <c r="C28" s="3264"/>
      <c r="D28" s="3264"/>
      <c r="E28" s="3264"/>
      <c r="F28" s="3264"/>
      <c r="G28" s="866" t="s">
        <v>2447</v>
      </c>
      <c r="H28" s="867" t="s">
        <v>2448</v>
      </c>
      <c r="I28" s="3267"/>
      <c r="J28" s="3267"/>
      <c r="K28" s="3270"/>
      <c r="L28" s="3271"/>
    </row>
    <row r="29" spans="1:12" ht="14.1" customHeight="1">
      <c r="A29" s="3251" t="s">
        <v>2449</v>
      </c>
      <c r="B29" s="3251"/>
      <c r="C29" s="987"/>
      <c r="D29" s="987"/>
      <c r="E29" s="987"/>
      <c r="F29" s="987"/>
      <c r="G29" s="987"/>
      <c r="H29" s="987"/>
      <c r="I29" s="3252"/>
      <c r="J29" s="3252"/>
      <c r="K29" s="3252"/>
      <c r="L29" s="3252"/>
    </row>
    <row r="30" spans="1:12" ht="14.1" customHeight="1">
      <c r="A30" s="3251" t="s">
        <v>2450</v>
      </c>
      <c r="B30" s="3251"/>
      <c r="C30" s="987"/>
      <c r="D30" s="987"/>
      <c r="E30" s="987"/>
      <c r="F30" s="987"/>
      <c r="G30" s="987"/>
      <c r="H30" s="987"/>
      <c r="I30" s="3252"/>
      <c r="J30" s="3252"/>
      <c r="K30" s="3252"/>
      <c r="L30" s="3252"/>
    </row>
    <row r="31" spans="1:12" ht="14.1" customHeight="1">
      <c r="A31" s="3251" t="s">
        <v>2451</v>
      </c>
      <c r="B31" s="3251"/>
      <c r="C31" s="987"/>
      <c r="D31" s="987"/>
      <c r="E31" s="987"/>
      <c r="F31" s="987"/>
      <c r="G31" s="987"/>
      <c r="H31" s="987"/>
      <c r="I31" s="3252"/>
      <c r="J31" s="3252"/>
      <c r="K31" s="3252"/>
      <c r="L31" s="3252"/>
    </row>
    <row r="32" spans="1:12" ht="14.1" customHeight="1">
      <c r="A32" s="3251" t="s">
        <v>2452</v>
      </c>
      <c r="B32" s="3251"/>
      <c r="C32" s="987"/>
      <c r="D32" s="987"/>
      <c r="E32" s="987"/>
      <c r="F32" s="987"/>
      <c r="G32" s="987"/>
      <c r="H32" s="987"/>
      <c r="I32" s="3252"/>
      <c r="J32" s="3252"/>
      <c r="K32" s="3252"/>
      <c r="L32" s="3252"/>
    </row>
    <row r="33" spans="1:12" ht="14.1" customHeight="1">
      <c r="A33" s="3251" t="s">
        <v>2453</v>
      </c>
      <c r="B33" s="3251"/>
      <c r="C33" s="987"/>
      <c r="D33" s="987"/>
      <c r="E33" s="987"/>
      <c r="F33" s="987"/>
      <c r="G33" s="987"/>
      <c r="H33" s="987"/>
      <c r="I33" s="3252"/>
      <c r="J33" s="3252"/>
      <c r="K33" s="3252"/>
      <c r="L33" s="3252"/>
    </row>
    <row r="34" spans="1:12" ht="14.1" customHeight="1">
      <c r="A34" s="3251" t="s">
        <v>2454</v>
      </c>
      <c r="B34" s="3251"/>
      <c r="C34" s="987"/>
      <c r="D34" s="987"/>
      <c r="E34" s="987"/>
      <c r="F34" s="987"/>
      <c r="G34" s="987"/>
      <c r="H34" s="987"/>
      <c r="I34" s="3252"/>
      <c r="J34" s="3252"/>
      <c r="K34" s="3252"/>
      <c r="L34" s="3252"/>
    </row>
    <row r="35" spans="1:12" ht="14.1" customHeight="1">
      <c r="A35" s="3251" t="s">
        <v>2455</v>
      </c>
      <c r="B35" s="3251"/>
      <c r="C35" s="987"/>
      <c r="D35" s="987"/>
      <c r="E35" s="987"/>
      <c r="F35" s="987"/>
      <c r="G35" s="987"/>
      <c r="H35" s="987"/>
      <c r="I35" s="3252"/>
      <c r="J35" s="3252"/>
      <c r="K35" s="3252"/>
      <c r="L35" s="3252"/>
    </row>
    <row r="36" spans="1:12" ht="18.75">
      <c r="A36" s="3253" t="s">
        <v>2456</v>
      </c>
      <c r="B36" s="3236"/>
      <c r="C36" s="3236"/>
      <c r="D36" s="3236"/>
      <c r="E36" s="3236"/>
      <c r="F36" s="3236"/>
      <c r="G36" s="3236"/>
      <c r="H36" s="3236"/>
      <c r="I36" s="3236"/>
      <c r="J36" s="3236"/>
      <c r="K36" s="3236"/>
      <c r="L36" s="3236"/>
    </row>
    <row r="37" spans="1:12" ht="16.5">
      <c r="A37" s="3254" t="s">
        <v>2457</v>
      </c>
      <c r="B37" s="3254"/>
      <c r="C37" s="3254"/>
      <c r="D37" s="3254"/>
      <c r="E37" s="3254"/>
      <c r="F37" s="3254"/>
      <c r="G37" s="3254"/>
      <c r="H37" s="3254"/>
      <c r="I37" s="3254"/>
      <c r="J37" s="3254"/>
      <c r="K37" s="3254"/>
      <c r="L37" s="3254"/>
    </row>
    <row r="38" spans="1:12" ht="33.75" customHeight="1">
      <c r="A38" s="3255" t="s">
        <v>2458</v>
      </c>
      <c r="B38" s="3255"/>
      <c r="C38" s="3255"/>
      <c r="D38" s="3255"/>
      <c r="E38" s="3255"/>
      <c r="F38" s="3256" t="s">
        <v>2459</v>
      </c>
      <c r="G38" s="3256"/>
      <c r="H38" s="3256"/>
      <c r="I38" s="981" t="s">
        <v>2460</v>
      </c>
      <c r="J38" s="3257" t="s">
        <v>2461</v>
      </c>
      <c r="K38" s="3258"/>
      <c r="L38" s="981" t="s">
        <v>2462</v>
      </c>
    </row>
    <row r="39" spans="1:12" ht="16.5" customHeight="1">
      <c r="A39" s="3246"/>
      <c r="B39" s="3246"/>
      <c r="C39" s="3246"/>
      <c r="D39" s="3246"/>
      <c r="E39" s="3246"/>
      <c r="F39" s="3246"/>
      <c r="G39" s="3246"/>
      <c r="H39" s="3246"/>
      <c r="I39" s="254"/>
      <c r="J39" s="3246"/>
      <c r="K39" s="3246"/>
      <c r="L39" s="254"/>
    </row>
    <row r="40" spans="1:12" ht="18.75">
      <c r="A40" s="3247" t="s">
        <v>2463</v>
      </c>
      <c r="B40" s="3248"/>
      <c r="C40" s="3248"/>
      <c r="D40" s="3248"/>
      <c r="E40" s="3248"/>
      <c r="F40" s="3248"/>
      <c r="G40" s="3248"/>
      <c r="H40" s="3248"/>
      <c r="I40" s="3248"/>
      <c r="J40" s="3248"/>
      <c r="K40" s="3248"/>
      <c r="L40" s="3249"/>
    </row>
    <row r="41" spans="1:12" ht="16.5">
      <c r="A41" s="3250" t="s">
        <v>2464</v>
      </c>
      <c r="B41" s="3250"/>
      <c r="C41" s="3250"/>
      <c r="D41" s="3250"/>
      <c r="E41" s="3250"/>
      <c r="F41" s="3250"/>
      <c r="G41" s="3250"/>
      <c r="H41" s="3250"/>
      <c r="I41" s="3250"/>
      <c r="J41" s="3250"/>
      <c r="K41" s="3250"/>
      <c r="L41" s="3250"/>
    </row>
    <row r="42" spans="1:12" ht="18.75">
      <c r="A42" s="3246" t="s">
        <v>684</v>
      </c>
      <c r="B42" s="3246"/>
      <c r="C42" s="3246" t="s">
        <v>2465</v>
      </c>
      <c r="D42" s="3246"/>
      <c r="E42" s="3246"/>
      <c r="F42" s="3246"/>
      <c r="G42" s="3246" t="s">
        <v>393</v>
      </c>
      <c r="H42" s="3246"/>
      <c r="I42" s="3246" t="s">
        <v>2466</v>
      </c>
      <c r="J42" s="3246"/>
      <c r="K42" s="3246"/>
      <c r="L42" s="3246"/>
    </row>
    <row r="43" spans="1:12" ht="12.75" customHeight="1">
      <c r="A43" s="3246"/>
      <c r="B43" s="3246"/>
      <c r="C43" s="3246"/>
      <c r="D43" s="3246"/>
      <c r="E43" s="3246"/>
      <c r="F43" s="3246"/>
      <c r="G43" s="3246"/>
      <c r="H43" s="3246"/>
      <c r="I43" s="3246"/>
      <c r="J43" s="3246"/>
      <c r="K43" s="3246"/>
      <c r="L43" s="3246"/>
    </row>
    <row r="44" spans="1:12" ht="18.75">
      <c r="A44" s="3236" t="s">
        <v>2467</v>
      </c>
      <c r="B44" s="3236"/>
      <c r="C44" s="3236"/>
      <c r="D44" s="3236"/>
      <c r="E44" s="3236"/>
      <c r="F44" s="3236"/>
      <c r="G44" s="3236"/>
      <c r="H44" s="3236"/>
      <c r="I44" s="3236"/>
      <c r="J44" s="3236"/>
      <c r="K44" s="3236"/>
      <c r="L44" s="3236"/>
    </row>
    <row r="45" spans="1:12" ht="18.75">
      <c r="A45" s="2763"/>
      <c r="B45" s="2763"/>
      <c r="C45" s="2763"/>
      <c r="D45" s="2763"/>
      <c r="E45" s="2763"/>
      <c r="F45" s="2763"/>
      <c r="G45" s="2763"/>
      <c r="H45" s="2763"/>
      <c r="I45" s="2763"/>
      <c r="J45" s="2763"/>
      <c r="K45" s="2763"/>
      <c r="L45" s="2763"/>
    </row>
    <row r="46" spans="1:12" ht="18.75">
      <c r="A46" s="980"/>
      <c r="B46" s="980"/>
      <c r="C46" s="980"/>
      <c r="D46" s="980"/>
      <c r="E46" s="980"/>
      <c r="F46" s="980"/>
      <c r="G46" s="980"/>
      <c r="H46" s="980"/>
      <c r="I46" s="980"/>
      <c r="J46" s="980"/>
      <c r="K46" s="980"/>
      <c r="L46" s="980"/>
    </row>
    <row r="47" spans="1:12" ht="18.75">
      <c r="A47" s="129"/>
      <c r="B47" s="129"/>
      <c r="C47" s="129"/>
      <c r="D47" s="129"/>
      <c r="E47" s="129"/>
      <c r="F47" s="129"/>
      <c r="G47" s="129"/>
      <c r="H47" s="129"/>
      <c r="I47" s="2793" t="s">
        <v>2468</v>
      </c>
      <c r="J47" s="2793"/>
      <c r="K47" s="2793"/>
      <c r="L47" s="2793"/>
    </row>
    <row r="48" spans="1:12" ht="18.75">
      <c r="A48" s="332" t="s">
        <v>2469</v>
      </c>
      <c r="B48" s="332"/>
      <c r="C48" s="332"/>
      <c r="D48" s="332"/>
      <c r="E48" s="332"/>
      <c r="F48" s="332"/>
      <c r="G48" s="332"/>
      <c r="H48" s="988"/>
      <c r="I48" s="20" t="s">
        <v>15</v>
      </c>
      <c r="J48" s="2928"/>
      <c r="K48" s="2928"/>
      <c r="L48" s="2928"/>
    </row>
    <row r="49" spans="9:12" ht="18.75">
      <c r="I49" s="20" t="s">
        <v>2470</v>
      </c>
      <c r="J49" s="2918"/>
      <c r="K49" s="2918"/>
      <c r="L49" s="2918"/>
    </row>
  </sheetData>
  <sheetProtection password="A581" sheet="1" objects="1" scenarios="1" selectLockedCells="1" selectUnlockedCells="1"/>
  <mergeCells count="118">
    <mergeCell ref="A3:D3"/>
    <mergeCell ref="E3:G3"/>
    <mergeCell ref="H3:L3"/>
    <mergeCell ref="A4:C4"/>
    <mergeCell ref="D4:L4"/>
    <mergeCell ref="A5:E5"/>
    <mergeCell ref="F5:L5"/>
    <mergeCell ref="A1:C1"/>
    <mergeCell ref="F1:G1"/>
    <mergeCell ref="H1:I1"/>
    <mergeCell ref="K1:L1"/>
    <mergeCell ref="A2:E2"/>
    <mergeCell ref="F2:G2"/>
    <mergeCell ref="H2:L2"/>
    <mergeCell ref="A8:H8"/>
    <mergeCell ref="A9:H9"/>
    <mergeCell ref="A10:L10"/>
    <mergeCell ref="B11:F11"/>
    <mergeCell ref="H11:I11"/>
    <mergeCell ref="J11:L11"/>
    <mergeCell ref="D6:F6"/>
    <mergeCell ref="H6:I6"/>
    <mergeCell ref="J6:L6"/>
    <mergeCell ref="A7:G7"/>
    <mergeCell ref="H7:I7"/>
    <mergeCell ref="J7:L7"/>
    <mergeCell ref="B15:F15"/>
    <mergeCell ref="J15:L15"/>
    <mergeCell ref="C16:F16"/>
    <mergeCell ref="J16:L16"/>
    <mergeCell ref="C17:F17"/>
    <mergeCell ref="H17:I17"/>
    <mergeCell ref="J17:L17"/>
    <mergeCell ref="A12:A14"/>
    <mergeCell ref="B12:F12"/>
    <mergeCell ref="H12:I12"/>
    <mergeCell ref="J12:L12"/>
    <mergeCell ref="C13:F13"/>
    <mergeCell ref="G13:I16"/>
    <mergeCell ref="J13:L13"/>
    <mergeCell ref="C14:F14"/>
    <mergeCell ref="J14:L14"/>
    <mergeCell ref="A15:A17"/>
    <mergeCell ref="A18:A20"/>
    <mergeCell ref="B18:F18"/>
    <mergeCell ref="H18:I18"/>
    <mergeCell ref="J18:L18"/>
    <mergeCell ref="C19:F19"/>
    <mergeCell ref="H19:I19"/>
    <mergeCell ref="J19:L19"/>
    <mergeCell ref="C20:F20"/>
    <mergeCell ref="H20:I20"/>
    <mergeCell ref="J20:L20"/>
    <mergeCell ref="B23:F23"/>
    <mergeCell ref="H23:I23"/>
    <mergeCell ref="J23:L23"/>
    <mergeCell ref="B24:F24"/>
    <mergeCell ref="H24:I24"/>
    <mergeCell ref="J24:L24"/>
    <mergeCell ref="B21:F21"/>
    <mergeCell ref="H21:I21"/>
    <mergeCell ref="J21:L21"/>
    <mergeCell ref="B22:F22"/>
    <mergeCell ref="H22:I22"/>
    <mergeCell ref="J22:L22"/>
    <mergeCell ref="B25:F25"/>
    <mergeCell ref="H25:I25"/>
    <mergeCell ref="J25:L25"/>
    <mergeCell ref="A26:L26"/>
    <mergeCell ref="A27:B28"/>
    <mergeCell ref="C27:F28"/>
    <mergeCell ref="G27:H27"/>
    <mergeCell ref="I27:J28"/>
    <mergeCell ref="K27:L28"/>
    <mergeCell ref="A31:B31"/>
    <mergeCell ref="I31:J31"/>
    <mergeCell ref="K31:L31"/>
    <mergeCell ref="A32:B32"/>
    <mergeCell ref="I32:J32"/>
    <mergeCell ref="K32:L32"/>
    <mergeCell ref="A29:B29"/>
    <mergeCell ref="I29:J29"/>
    <mergeCell ref="K29:L29"/>
    <mergeCell ref="A30:B30"/>
    <mergeCell ref="I30:J30"/>
    <mergeCell ref="K30:L30"/>
    <mergeCell ref="A35:B35"/>
    <mergeCell ref="I35:J35"/>
    <mergeCell ref="K35:L35"/>
    <mergeCell ref="A36:L36"/>
    <mergeCell ref="A37:L37"/>
    <mergeCell ref="A38:E38"/>
    <mergeCell ref="F38:H38"/>
    <mergeCell ref="J38:K38"/>
    <mergeCell ref="A33:B33"/>
    <mergeCell ref="I33:J33"/>
    <mergeCell ref="K33:L33"/>
    <mergeCell ref="A34:B34"/>
    <mergeCell ref="I34:J34"/>
    <mergeCell ref="K34:L34"/>
    <mergeCell ref="A39:E39"/>
    <mergeCell ref="F39:H39"/>
    <mergeCell ref="J39:K39"/>
    <mergeCell ref="A40:L40"/>
    <mergeCell ref="A41:L41"/>
    <mergeCell ref="A42:B42"/>
    <mergeCell ref="C42:F42"/>
    <mergeCell ref="G42:H42"/>
    <mergeCell ref="I42:L42"/>
    <mergeCell ref="I47:L47"/>
    <mergeCell ref="J48:L48"/>
    <mergeCell ref="J49:L49"/>
    <mergeCell ref="A43:B43"/>
    <mergeCell ref="C43:F43"/>
    <mergeCell ref="G43:H43"/>
    <mergeCell ref="I43:L43"/>
    <mergeCell ref="A44:L44"/>
    <mergeCell ref="A45:L45"/>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21.xml><?xml version="1.0" encoding="utf-8"?>
<worksheet xmlns="http://schemas.openxmlformats.org/spreadsheetml/2006/main" xmlns:r="http://schemas.openxmlformats.org/officeDocument/2006/relationships">
  <sheetPr>
    <tabColor rgb="FF7030A0"/>
  </sheetPr>
  <dimension ref="A1:I105"/>
  <sheetViews>
    <sheetView workbookViewId="0">
      <selection activeCell="D20" sqref="D20"/>
    </sheetView>
  </sheetViews>
  <sheetFormatPr defaultRowHeight="12.75"/>
  <cols>
    <col min="1" max="1" width="4.28515625" style="139" customWidth="1"/>
    <col min="2" max="2" width="20.140625" style="139" customWidth="1"/>
    <col min="3" max="3" width="12.5703125" style="139" customWidth="1"/>
    <col min="4" max="4" width="10.7109375" style="139" customWidth="1"/>
    <col min="5" max="5" width="9.140625" style="139"/>
    <col min="6" max="6" width="12.42578125" style="139" customWidth="1"/>
    <col min="7" max="7" width="17.28515625" style="139" customWidth="1"/>
    <col min="8" max="8" width="3.85546875" style="139" hidden="1" customWidth="1"/>
    <col min="9" max="9" width="9.140625" style="139"/>
    <col min="10" max="10" width="4.28515625" style="139" customWidth="1"/>
    <col min="11" max="16384" width="9.140625" style="139"/>
  </cols>
  <sheetData>
    <row r="1" spans="1:9" s="302" customFormat="1" ht="24" customHeight="1">
      <c r="B1" s="2610" t="s">
        <v>4600</v>
      </c>
      <c r="C1" s="2610"/>
      <c r="D1" s="2610"/>
      <c r="E1" s="2610"/>
      <c r="F1" s="2610"/>
      <c r="G1" s="2610"/>
      <c r="H1" s="2610"/>
      <c r="I1" s="2610"/>
    </row>
    <row r="2" spans="1:9" s="302" customFormat="1" ht="24" customHeight="1">
      <c r="B2" s="2610" t="s">
        <v>4597</v>
      </c>
      <c r="C2" s="2610"/>
      <c r="D2" s="2610"/>
      <c r="E2" s="2610"/>
      <c r="F2" s="2610"/>
      <c r="G2" s="2610"/>
      <c r="H2" s="2610"/>
      <c r="I2" s="2610"/>
    </row>
    <row r="3" spans="1:9" s="302" customFormat="1" ht="24" customHeight="1">
      <c r="B3" s="2610" t="s">
        <v>4593</v>
      </c>
      <c r="C3" s="2610"/>
      <c r="D3" s="2610"/>
      <c r="E3" s="2610"/>
      <c r="F3" s="2610"/>
      <c r="G3" s="2610"/>
      <c r="H3" s="2610"/>
      <c r="I3" s="2610"/>
    </row>
    <row r="4" spans="1:9" s="302" customFormat="1" ht="24" customHeight="1">
      <c r="B4" s="2610" t="s">
        <v>4594</v>
      </c>
      <c r="C4" s="2610"/>
      <c r="D4" s="2610"/>
      <c r="E4" s="2610"/>
      <c r="F4" s="2610"/>
      <c r="G4" s="2610"/>
      <c r="H4" s="2610"/>
      <c r="I4" s="2610"/>
    </row>
    <row r="5" spans="1:9" s="302" customFormat="1" ht="24" customHeight="1">
      <c r="A5" s="303"/>
      <c r="B5" s="303" t="s">
        <v>4551</v>
      </c>
      <c r="C5" s="303"/>
      <c r="D5" s="303" t="s">
        <v>4552</v>
      </c>
      <c r="E5" s="303" t="s">
        <v>4553</v>
      </c>
      <c r="F5" s="303"/>
      <c r="G5" s="303"/>
    </row>
    <row r="6" spans="1:9" s="302" customFormat="1" ht="24" customHeight="1">
      <c r="A6" s="303"/>
      <c r="B6" s="303" t="s">
        <v>4554</v>
      </c>
      <c r="C6" s="303"/>
      <c r="D6" s="303"/>
      <c r="E6" s="303"/>
      <c r="F6" s="303"/>
      <c r="G6" s="303"/>
    </row>
    <row r="7" spans="1:9" s="302" customFormat="1" ht="24" customHeight="1">
      <c r="A7" s="303"/>
      <c r="B7" s="303" t="s">
        <v>4555</v>
      </c>
      <c r="C7" s="303"/>
      <c r="D7" s="303"/>
      <c r="E7" s="303"/>
      <c r="F7" s="303"/>
      <c r="G7" s="303"/>
    </row>
    <row r="8" spans="1:9" s="302" customFormat="1" ht="24" customHeight="1">
      <c r="A8" s="303"/>
      <c r="B8" s="303" t="s">
        <v>4601</v>
      </c>
      <c r="C8" s="303"/>
      <c r="D8" s="303"/>
      <c r="E8" s="303"/>
      <c r="F8" s="303"/>
      <c r="G8" s="303"/>
    </row>
    <row r="9" spans="1:9" s="302" customFormat="1" ht="24" customHeight="1">
      <c r="A9" s="303"/>
      <c r="B9" s="303"/>
      <c r="C9" s="303"/>
      <c r="D9" s="303"/>
      <c r="E9" s="303"/>
      <c r="F9" s="303"/>
      <c r="G9" s="303"/>
    </row>
    <row r="10" spans="1:9" s="302" customFormat="1" ht="24" customHeight="1">
      <c r="A10" s="303"/>
      <c r="B10" s="303" t="s">
        <v>4595</v>
      </c>
      <c r="C10" s="303"/>
      <c r="D10" s="303"/>
      <c r="E10" s="303"/>
      <c r="F10" s="303"/>
      <c r="G10" s="303"/>
    </row>
    <row r="11" spans="1:9" s="302" customFormat="1" ht="24" customHeight="1">
      <c r="A11" s="303"/>
      <c r="B11" s="303"/>
      <c r="C11" s="303"/>
      <c r="D11" s="303"/>
      <c r="E11" s="303"/>
      <c r="F11" s="303"/>
      <c r="G11" s="303"/>
    </row>
    <row r="12" spans="1:9" s="302" customFormat="1" ht="24" customHeight="1">
      <c r="A12" s="303"/>
      <c r="B12" s="303" t="s">
        <v>4558</v>
      </c>
      <c r="C12" s="303"/>
      <c r="D12" s="303"/>
      <c r="E12" s="303"/>
      <c r="F12" s="303"/>
      <c r="G12" s="303"/>
    </row>
    <row r="13" spans="1:9" s="302" customFormat="1" ht="24" customHeight="1">
      <c r="A13" s="303"/>
      <c r="B13" s="2611" t="s">
        <v>4559</v>
      </c>
      <c r="C13" s="2611"/>
      <c r="D13" s="2611"/>
      <c r="E13" s="2611"/>
      <c r="F13" s="2611"/>
      <c r="G13" s="2611"/>
      <c r="H13" s="2611"/>
      <c r="I13" s="2611"/>
    </row>
    <row r="14" spans="1:9" s="302" customFormat="1" ht="24" customHeight="1">
      <c r="A14" s="303"/>
      <c r="B14" s="303" t="s">
        <v>4596</v>
      </c>
      <c r="C14" s="303"/>
      <c r="D14" s="303"/>
      <c r="E14" s="303"/>
      <c r="F14" s="303"/>
      <c r="G14" s="303"/>
    </row>
    <row r="15" spans="1:9" s="302" customFormat="1" ht="24" customHeight="1">
      <c r="A15" s="303"/>
      <c r="B15" s="303" t="s">
        <v>4561</v>
      </c>
      <c r="C15" s="303"/>
      <c r="D15" s="303"/>
      <c r="E15" s="303"/>
      <c r="F15" s="303"/>
      <c r="G15" s="303"/>
    </row>
    <row r="16" spans="1:9" s="302" customFormat="1" ht="24" customHeight="1">
      <c r="A16" s="303"/>
      <c r="B16" s="2612" t="s">
        <v>4562</v>
      </c>
      <c r="C16" s="2612"/>
      <c r="D16" s="2612"/>
      <c r="E16" s="2612"/>
      <c r="F16" s="2612"/>
      <c r="G16" s="2612"/>
      <c r="H16" s="2612"/>
      <c r="I16" s="2612"/>
    </row>
    <row r="17" spans="1:7" s="302" customFormat="1" ht="24" customHeight="1">
      <c r="A17" s="303"/>
      <c r="B17" s="303" t="s">
        <v>4563</v>
      </c>
      <c r="C17" s="303"/>
      <c r="D17" s="303"/>
      <c r="E17" s="303"/>
      <c r="F17" s="303"/>
      <c r="G17" s="303"/>
    </row>
    <row r="18" spans="1:7" s="302" customFormat="1" ht="24" customHeight="1">
      <c r="A18" s="303"/>
      <c r="B18" s="303" t="s">
        <v>4564</v>
      </c>
      <c r="C18" s="303"/>
      <c r="D18" s="303"/>
      <c r="E18" s="303"/>
      <c r="F18" s="303"/>
      <c r="G18" s="303"/>
    </row>
    <row r="19" spans="1:7" s="302" customFormat="1" ht="24" customHeight="1">
      <c r="A19" s="303"/>
      <c r="B19" s="303" t="s">
        <v>4565</v>
      </c>
      <c r="C19" s="303"/>
      <c r="D19" s="303"/>
      <c r="E19" s="303"/>
      <c r="F19" s="303"/>
      <c r="G19" s="303"/>
    </row>
    <row r="20" spans="1:7" s="302" customFormat="1" ht="24" customHeight="1">
      <c r="A20" s="303"/>
      <c r="B20" s="303" t="s">
        <v>4566</v>
      </c>
      <c r="C20" s="303"/>
      <c r="D20" s="303"/>
      <c r="E20" s="303"/>
      <c r="F20" s="303"/>
      <c r="G20" s="303"/>
    </row>
    <row r="21" spans="1:7" s="302" customFormat="1" ht="24" customHeight="1">
      <c r="A21" s="303"/>
      <c r="B21" s="303" t="s">
        <v>4567</v>
      </c>
      <c r="C21" s="303"/>
      <c r="D21" s="303"/>
      <c r="E21" s="303"/>
      <c r="F21" s="303"/>
      <c r="G21" s="303"/>
    </row>
    <row r="22" spans="1:7" s="302" customFormat="1" ht="24" customHeight="1">
      <c r="A22" s="303"/>
      <c r="B22" s="303" t="s">
        <v>4568</v>
      </c>
      <c r="C22" s="303"/>
      <c r="D22" s="303"/>
      <c r="E22" s="303"/>
      <c r="F22" s="303"/>
      <c r="G22" s="303"/>
    </row>
    <row r="23" spans="1:7" s="302" customFormat="1" ht="24" customHeight="1">
      <c r="A23" s="303"/>
      <c r="B23" s="303" t="s">
        <v>4569</v>
      </c>
      <c r="C23" s="303"/>
      <c r="D23" s="303"/>
      <c r="E23" s="303"/>
      <c r="F23" s="303"/>
      <c r="G23" s="303"/>
    </row>
    <row r="24" spans="1:7" s="302" customFormat="1" ht="24" customHeight="1">
      <c r="A24" s="303"/>
      <c r="B24" s="303"/>
      <c r="C24" s="303"/>
      <c r="D24" s="303"/>
      <c r="E24" s="303"/>
      <c r="F24" s="303"/>
      <c r="G24" s="303"/>
    </row>
    <row r="25" spans="1:7" s="302" customFormat="1" ht="24" customHeight="1">
      <c r="A25" s="303"/>
      <c r="B25" s="303"/>
      <c r="C25" s="303"/>
      <c r="D25" s="303"/>
      <c r="E25" s="303"/>
      <c r="F25" s="303"/>
      <c r="G25" s="303"/>
    </row>
    <row r="26" spans="1:7" s="302" customFormat="1" ht="24" customHeight="1">
      <c r="A26" s="303"/>
      <c r="B26" s="303" t="s">
        <v>4570</v>
      </c>
      <c r="C26" s="303"/>
      <c r="D26" s="303"/>
      <c r="E26" s="303"/>
      <c r="F26" s="303"/>
      <c r="G26" s="303"/>
    </row>
    <row r="27" spans="1:7" s="302" customFormat="1" ht="24" customHeight="1">
      <c r="A27" s="303"/>
      <c r="B27" s="303" t="s">
        <v>4571</v>
      </c>
      <c r="C27" s="303"/>
      <c r="D27" s="2608"/>
      <c r="E27" s="2608"/>
      <c r="F27" s="2608"/>
      <c r="G27" s="2608"/>
    </row>
    <row r="28" spans="1:7" s="302" customFormat="1" ht="24" customHeight="1">
      <c r="B28" s="303" t="s">
        <v>4572</v>
      </c>
      <c r="C28" s="303"/>
      <c r="D28" s="2608"/>
      <c r="E28" s="2608"/>
      <c r="F28" s="2608"/>
      <c r="G28" s="2608"/>
    </row>
    <row r="29" spans="1:7" s="302" customFormat="1" ht="24" customHeight="1"/>
    <row r="30" spans="1:7" s="302" customFormat="1" ht="24" customHeight="1">
      <c r="B30" s="302" t="s">
        <v>4598</v>
      </c>
      <c r="E30" s="302" t="s">
        <v>4599</v>
      </c>
      <c r="G30" s="302" t="s">
        <v>4599</v>
      </c>
    </row>
    <row r="31" spans="1:7" s="302" customFormat="1" ht="24" customHeight="1"/>
    <row r="32" spans="1:7" s="302" customFormat="1" ht="24" customHeight="1"/>
    <row r="33" s="302" customFormat="1" ht="24" customHeight="1"/>
    <row r="34" s="302" customFormat="1" ht="24" customHeight="1"/>
    <row r="35" s="302" customFormat="1" ht="24" customHeight="1"/>
    <row r="36" s="302" customFormat="1" ht="24" customHeight="1"/>
    <row r="37" s="302" customFormat="1" ht="24" customHeight="1"/>
    <row r="38" s="302" customFormat="1" ht="24" customHeight="1"/>
    <row r="39" s="302" customFormat="1" ht="24" customHeight="1"/>
    <row r="40" s="302" customFormat="1" ht="24" customHeight="1"/>
    <row r="41" s="302" customFormat="1" ht="24" customHeight="1"/>
    <row r="42" s="302" customFormat="1" ht="24" customHeight="1"/>
    <row r="43" s="302" customFormat="1" ht="24" customHeight="1"/>
    <row r="44" s="302" customFormat="1" ht="24" customHeight="1"/>
    <row r="45" s="302" customFormat="1" ht="24" customHeight="1"/>
    <row r="46" s="302" customFormat="1" ht="24" customHeight="1"/>
    <row r="47" s="302" customFormat="1" ht="24" customHeight="1"/>
    <row r="48" s="302" customFormat="1" ht="24" customHeight="1"/>
    <row r="49" s="302" customFormat="1" ht="24" customHeight="1"/>
    <row r="50" s="302" customFormat="1" ht="24" customHeight="1"/>
    <row r="51" s="302" customFormat="1" ht="24" customHeight="1"/>
    <row r="52" s="302" customFormat="1" ht="24" customHeight="1"/>
    <row r="53" s="302" customFormat="1" ht="24" customHeight="1"/>
    <row r="54" s="302" customFormat="1" ht="24" customHeight="1"/>
    <row r="55" s="302" customFormat="1" ht="24" customHeight="1"/>
    <row r="56" s="302" customFormat="1" ht="24" customHeight="1"/>
    <row r="57" s="302" customFormat="1" ht="24" customHeight="1"/>
    <row r="58" s="302" customFormat="1" ht="24" customHeight="1"/>
    <row r="59" s="302" customFormat="1" ht="24" customHeight="1"/>
    <row r="60" s="302" customFormat="1" ht="24" customHeight="1"/>
    <row r="61" s="302" customFormat="1" ht="24" customHeight="1"/>
    <row r="62" s="302" customFormat="1" ht="24" customHeight="1"/>
    <row r="63" s="302" customFormat="1" ht="24" customHeight="1"/>
    <row r="64" s="302" customFormat="1" ht="24" customHeight="1"/>
    <row r="65" s="302" customFormat="1" ht="24" customHeight="1"/>
    <row r="66" s="302" customFormat="1" ht="24" customHeight="1"/>
    <row r="67" s="302" customFormat="1" ht="24" customHeight="1"/>
    <row r="68" s="302" customFormat="1" ht="24" customHeight="1"/>
    <row r="69" s="302" customFormat="1" ht="24" customHeight="1"/>
    <row r="70" s="302" customFormat="1" ht="24" customHeight="1"/>
    <row r="71" s="302" customFormat="1" ht="24" customHeight="1"/>
    <row r="72" s="302" customFormat="1" ht="24" customHeight="1"/>
    <row r="73" s="302" customFormat="1" ht="24" customHeight="1"/>
    <row r="74" s="302" customFormat="1" ht="24" customHeight="1"/>
    <row r="75" s="302" customFormat="1" ht="24" customHeight="1"/>
    <row r="76" s="302" customFormat="1" ht="24" customHeight="1"/>
    <row r="77" s="302" customFormat="1" ht="24" customHeight="1"/>
    <row r="78" s="302" customFormat="1" ht="24" customHeight="1"/>
    <row r="79" s="302" customFormat="1" ht="24" customHeight="1"/>
    <row r="80" s="302" customFormat="1" ht="24" customHeight="1"/>
    <row r="81" s="302" customFormat="1" ht="24" customHeight="1"/>
    <row r="82" s="302" customFormat="1" ht="24" customHeight="1"/>
    <row r="83" s="302" customFormat="1" ht="24" customHeight="1"/>
    <row r="84" s="302" customFormat="1" ht="24" customHeight="1"/>
    <row r="85" s="302" customFormat="1" ht="24" customHeight="1"/>
    <row r="86" s="302" customFormat="1" ht="24" customHeight="1"/>
    <row r="87" s="302" customFormat="1" ht="24" customHeight="1"/>
    <row r="88" s="302" customFormat="1" ht="24" customHeight="1"/>
    <row r="89" s="302" customFormat="1" ht="24" customHeight="1"/>
    <row r="90" s="302" customFormat="1" ht="24" customHeight="1"/>
    <row r="91" s="302" customFormat="1" ht="24" customHeight="1"/>
    <row r="92" s="302" customFormat="1" ht="24" customHeight="1"/>
    <row r="93" s="302" customFormat="1" ht="24" customHeight="1"/>
    <row r="94" s="302" customFormat="1" ht="24" customHeight="1"/>
    <row r="95" s="302" customFormat="1" ht="24" customHeight="1"/>
    <row r="96" s="302" customFormat="1" ht="24" customHeight="1"/>
    <row r="97" s="302" customFormat="1" ht="24" customHeight="1"/>
    <row r="98" s="302" customFormat="1" ht="24" customHeight="1"/>
    <row r="99" s="302" customFormat="1" ht="24" customHeight="1"/>
    <row r="100" s="302" customFormat="1" ht="24" customHeight="1"/>
    <row r="101" s="302" customFormat="1" ht="24" customHeight="1"/>
    <row r="102" s="302" customFormat="1" ht="24" customHeight="1"/>
    <row r="103" s="302" customFormat="1" ht="24" customHeight="1"/>
    <row r="104" s="302" customFormat="1" ht="24" customHeight="1"/>
    <row r="105" s="302" customFormat="1" ht="24" customHeight="1"/>
  </sheetData>
  <sheetProtection selectLockedCells="1" selectUnlockedCells="1"/>
  <mergeCells count="8">
    <mergeCell ref="D27:G27"/>
    <mergeCell ref="D28:G28"/>
    <mergeCell ref="B1:I1"/>
    <mergeCell ref="B2:I2"/>
    <mergeCell ref="B3:I3"/>
    <mergeCell ref="B4:I4"/>
    <mergeCell ref="B13:I13"/>
    <mergeCell ref="B16:I1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22.xml><?xml version="1.0" encoding="utf-8"?>
<worksheet xmlns="http://schemas.openxmlformats.org/spreadsheetml/2006/main" xmlns:r="http://schemas.openxmlformats.org/officeDocument/2006/relationships">
  <sheetPr>
    <tabColor rgb="FF7030A0"/>
  </sheetPr>
  <dimension ref="A1:I105"/>
  <sheetViews>
    <sheetView workbookViewId="0">
      <selection activeCell="G34" sqref="G34"/>
    </sheetView>
  </sheetViews>
  <sheetFormatPr defaultRowHeight="12.75"/>
  <cols>
    <col min="1" max="1" width="4.28515625" style="139" customWidth="1"/>
    <col min="2" max="2" width="20.140625" style="139" customWidth="1"/>
    <col min="3" max="3" width="12.5703125" style="139" customWidth="1"/>
    <col min="4" max="4" width="10.7109375" style="139" customWidth="1"/>
    <col min="5" max="5" width="9.140625" style="139"/>
    <col min="6" max="6" width="12.42578125" style="139" customWidth="1"/>
    <col min="7" max="7" width="17.28515625" style="139" customWidth="1"/>
    <col min="8" max="8" width="3.85546875" style="139" hidden="1" customWidth="1"/>
    <col min="9" max="9" width="9.140625" style="139"/>
    <col min="10" max="10" width="4.28515625" style="139" customWidth="1"/>
    <col min="11" max="16384" width="9.140625" style="139"/>
  </cols>
  <sheetData>
    <row r="1" spans="1:9" s="302" customFormat="1" ht="24" customHeight="1">
      <c r="B1" s="2610" t="s">
        <v>52</v>
      </c>
      <c r="C1" s="2610"/>
      <c r="D1" s="2610"/>
      <c r="E1" s="2610"/>
      <c r="F1" s="2610"/>
      <c r="G1" s="2610"/>
      <c r="H1" s="2610"/>
      <c r="I1" s="2610"/>
    </row>
    <row r="2" spans="1:9" s="302" customFormat="1" ht="24" customHeight="1">
      <c r="B2" s="2610" t="s">
        <v>4597</v>
      </c>
      <c r="C2" s="2610"/>
      <c r="D2" s="2610"/>
      <c r="E2" s="2610"/>
      <c r="F2" s="2610"/>
      <c r="G2" s="2610"/>
      <c r="H2" s="2610"/>
      <c r="I2" s="2610"/>
    </row>
    <row r="3" spans="1:9" s="302" customFormat="1" ht="24" customHeight="1">
      <c r="B3" s="2610" t="s">
        <v>4593</v>
      </c>
      <c r="C3" s="2610"/>
      <c r="D3" s="2610"/>
      <c r="E3" s="2610"/>
      <c r="F3" s="2610"/>
      <c r="G3" s="2610"/>
      <c r="H3" s="2610"/>
      <c r="I3" s="2610"/>
    </row>
    <row r="4" spans="1:9" s="302" customFormat="1" ht="24" customHeight="1">
      <c r="B4" s="2610" t="s">
        <v>4594</v>
      </c>
      <c r="C4" s="2610"/>
      <c r="D4" s="2610"/>
      <c r="E4" s="2610"/>
      <c r="F4" s="2610"/>
      <c r="G4" s="2610"/>
      <c r="H4" s="2610"/>
      <c r="I4" s="2610"/>
    </row>
    <row r="5" spans="1:9" s="302" customFormat="1" ht="24" customHeight="1">
      <c r="A5" s="303"/>
      <c r="B5" s="303" t="s">
        <v>4551</v>
      </c>
      <c r="C5" s="303"/>
      <c r="D5" s="303" t="s">
        <v>4552</v>
      </c>
      <c r="E5" s="303" t="s">
        <v>4553</v>
      </c>
      <c r="F5" s="303"/>
      <c r="G5" s="303"/>
    </row>
    <row r="6" spans="1:9" s="302" customFormat="1" ht="24" customHeight="1">
      <c r="A6" s="303"/>
      <c r="B6" s="303" t="s">
        <v>4554</v>
      </c>
      <c r="C6" s="303"/>
      <c r="D6" s="303"/>
      <c r="E6" s="303"/>
      <c r="F6" s="303"/>
      <c r="G6" s="303"/>
    </row>
    <row r="7" spans="1:9" s="302" customFormat="1" ht="24" customHeight="1">
      <c r="A7" s="303"/>
      <c r="B7" s="303" t="s">
        <v>4555</v>
      </c>
      <c r="C7" s="303"/>
      <c r="D7" s="303"/>
      <c r="E7" s="303"/>
      <c r="F7" s="303"/>
      <c r="G7" s="303"/>
    </row>
    <row r="8" spans="1:9" s="302" customFormat="1" ht="24" customHeight="1">
      <c r="A8" s="303"/>
      <c r="B8" s="303" t="s">
        <v>4556</v>
      </c>
      <c r="C8" s="303"/>
      <c r="D8" s="303"/>
      <c r="E8" s="303"/>
      <c r="F8" s="303"/>
      <c r="G8" s="303"/>
    </row>
    <row r="9" spans="1:9" s="302" customFormat="1" ht="24" customHeight="1">
      <c r="A9" s="303"/>
      <c r="B9" s="303"/>
      <c r="C9" s="303"/>
      <c r="D9" s="303"/>
      <c r="E9" s="303"/>
      <c r="F9" s="303"/>
      <c r="G9" s="303"/>
    </row>
    <row r="10" spans="1:9" s="302" customFormat="1" ht="24" customHeight="1">
      <c r="A10" s="303"/>
      <c r="B10" s="303" t="s">
        <v>4595</v>
      </c>
      <c r="C10" s="303"/>
      <c r="D10" s="303"/>
      <c r="E10" s="303"/>
      <c r="F10" s="303"/>
      <c r="G10" s="303"/>
    </row>
    <row r="11" spans="1:9" s="302" customFormat="1" ht="24" customHeight="1">
      <c r="A11" s="303"/>
      <c r="B11" s="303"/>
      <c r="C11" s="303"/>
      <c r="D11" s="303"/>
      <c r="E11" s="303"/>
      <c r="F11" s="303"/>
      <c r="G11" s="303"/>
    </row>
    <row r="12" spans="1:9" s="302" customFormat="1" ht="24" customHeight="1">
      <c r="A12" s="303"/>
      <c r="B12" s="303" t="s">
        <v>4558</v>
      </c>
      <c r="C12" s="303"/>
      <c r="D12" s="303"/>
      <c r="E12" s="303"/>
      <c r="F12" s="303"/>
      <c r="G12" s="303"/>
    </row>
    <row r="13" spans="1:9" s="302" customFormat="1" ht="24" customHeight="1">
      <c r="A13" s="303"/>
      <c r="B13" s="2611" t="s">
        <v>4559</v>
      </c>
      <c r="C13" s="2611"/>
      <c r="D13" s="2611"/>
      <c r="E13" s="2611"/>
      <c r="F13" s="2611"/>
      <c r="G13" s="2611"/>
      <c r="H13" s="2611"/>
      <c r="I13" s="2611"/>
    </row>
    <row r="14" spans="1:9" s="302" customFormat="1" ht="24" customHeight="1">
      <c r="A14" s="303"/>
      <c r="B14" s="303" t="s">
        <v>4596</v>
      </c>
      <c r="C14" s="303"/>
      <c r="D14" s="303"/>
      <c r="E14" s="303"/>
      <c r="F14" s="303"/>
      <c r="G14" s="303"/>
    </row>
    <row r="15" spans="1:9" s="302" customFormat="1" ht="24" customHeight="1">
      <c r="A15" s="303"/>
      <c r="B15" s="303" t="s">
        <v>4561</v>
      </c>
      <c r="C15" s="303"/>
      <c r="D15" s="303"/>
      <c r="E15" s="303"/>
      <c r="F15" s="303"/>
      <c r="G15" s="303"/>
    </row>
    <row r="16" spans="1:9" s="302" customFormat="1" ht="24" customHeight="1">
      <c r="A16" s="303"/>
      <c r="B16" s="2612" t="s">
        <v>4562</v>
      </c>
      <c r="C16" s="2612"/>
      <c r="D16" s="2612"/>
      <c r="E16" s="2612"/>
      <c r="F16" s="2612"/>
      <c r="G16" s="2612"/>
      <c r="H16" s="2612"/>
      <c r="I16" s="2612"/>
    </row>
    <row r="17" spans="1:7" s="302" customFormat="1" ht="24" customHeight="1">
      <c r="A17" s="303"/>
      <c r="B17" s="303" t="s">
        <v>4563</v>
      </c>
      <c r="C17" s="303"/>
      <c r="D17" s="303"/>
      <c r="E17" s="303"/>
      <c r="F17" s="303"/>
      <c r="G17" s="303"/>
    </row>
    <row r="18" spans="1:7" s="302" customFormat="1" ht="24" customHeight="1">
      <c r="A18" s="303"/>
      <c r="B18" s="303" t="s">
        <v>4564</v>
      </c>
      <c r="C18" s="303"/>
      <c r="D18" s="303"/>
      <c r="E18" s="303"/>
      <c r="F18" s="303"/>
      <c r="G18" s="303"/>
    </row>
    <row r="19" spans="1:7" s="302" customFormat="1" ht="24" customHeight="1">
      <c r="A19" s="303"/>
      <c r="B19" s="303" t="s">
        <v>4565</v>
      </c>
      <c r="C19" s="303"/>
      <c r="D19" s="303"/>
      <c r="E19" s="303"/>
      <c r="F19" s="303"/>
      <c r="G19" s="303"/>
    </row>
    <row r="20" spans="1:7" s="302" customFormat="1" ht="24" customHeight="1">
      <c r="A20" s="303"/>
      <c r="B20" s="303" t="s">
        <v>4566</v>
      </c>
      <c r="C20" s="303"/>
      <c r="D20" s="303"/>
      <c r="E20" s="303"/>
      <c r="F20" s="303"/>
      <c r="G20" s="303"/>
    </row>
    <row r="21" spans="1:7" s="302" customFormat="1" ht="24" customHeight="1">
      <c r="A21" s="303"/>
      <c r="B21" s="303" t="s">
        <v>4567</v>
      </c>
      <c r="C21" s="303"/>
      <c r="D21" s="303"/>
      <c r="E21" s="303"/>
      <c r="F21" s="303"/>
      <c r="G21" s="303"/>
    </row>
    <row r="22" spans="1:7" s="302" customFormat="1" ht="24" customHeight="1">
      <c r="A22" s="303"/>
      <c r="B22" s="303" t="s">
        <v>4568</v>
      </c>
      <c r="C22" s="303"/>
      <c r="D22" s="303"/>
      <c r="E22" s="303"/>
      <c r="F22" s="303"/>
      <c r="G22" s="303"/>
    </row>
    <row r="23" spans="1:7" s="302" customFormat="1" ht="24" customHeight="1">
      <c r="A23" s="303"/>
      <c r="B23" s="303" t="s">
        <v>4569</v>
      </c>
      <c r="C23" s="303"/>
      <c r="D23" s="303"/>
      <c r="E23" s="303"/>
      <c r="F23" s="303"/>
      <c r="G23" s="303"/>
    </row>
    <row r="24" spans="1:7" s="302" customFormat="1" ht="24" customHeight="1">
      <c r="A24" s="303"/>
      <c r="B24" s="303"/>
      <c r="C24" s="303"/>
      <c r="D24" s="303"/>
      <c r="E24" s="303"/>
      <c r="F24" s="303"/>
      <c r="G24" s="303"/>
    </row>
    <row r="25" spans="1:7" s="302" customFormat="1" ht="24" customHeight="1">
      <c r="A25" s="303"/>
      <c r="B25" s="303"/>
      <c r="C25" s="303"/>
      <c r="D25" s="303"/>
      <c r="E25" s="303"/>
      <c r="F25" s="303"/>
      <c r="G25" s="303"/>
    </row>
    <row r="26" spans="1:7" s="302" customFormat="1" ht="24" customHeight="1">
      <c r="A26" s="303"/>
      <c r="B26" s="303" t="s">
        <v>4570</v>
      </c>
      <c r="C26" s="303"/>
      <c r="D26" s="303"/>
      <c r="E26" s="303"/>
      <c r="F26" s="303"/>
      <c r="G26" s="303"/>
    </row>
    <row r="27" spans="1:7" s="302" customFormat="1" ht="24" customHeight="1">
      <c r="A27" s="303"/>
      <c r="B27" s="303" t="s">
        <v>4571</v>
      </c>
      <c r="C27" s="303"/>
      <c r="D27" s="2608"/>
      <c r="E27" s="2608"/>
      <c r="F27" s="2608"/>
      <c r="G27" s="2608"/>
    </row>
    <row r="28" spans="1:7" s="302" customFormat="1" ht="24" customHeight="1">
      <c r="B28" s="303" t="s">
        <v>4572</v>
      </c>
      <c r="C28" s="303"/>
      <c r="D28" s="2608"/>
      <c r="E28" s="2608"/>
      <c r="F28" s="2608"/>
      <c r="G28" s="2608"/>
    </row>
    <row r="29" spans="1:7" s="302" customFormat="1" ht="24" customHeight="1"/>
    <row r="30" spans="1:7" s="302" customFormat="1" ht="24" customHeight="1">
      <c r="B30" s="302" t="s">
        <v>4598</v>
      </c>
      <c r="E30" s="302" t="s">
        <v>4599</v>
      </c>
      <c r="G30" s="302" t="s">
        <v>4599</v>
      </c>
    </row>
    <row r="31" spans="1:7" s="302" customFormat="1" ht="24" customHeight="1"/>
    <row r="32" spans="1:7" s="302" customFormat="1" ht="24" customHeight="1"/>
    <row r="33" s="302" customFormat="1" ht="24" customHeight="1"/>
    <row r="34" s="302" customFormat="1" ht="24" customHeight="1"/>
    <row r="35" s="302" customFormat="1" ht="24" customHeight="1"/>
    <row r="36" s="302" customFormat="1" ht="24" customHeight="1"/>
    <row r="37" s="302" customFormat="1" ht="24" customHeight="1"/>
    <row r="38" s="302" customFormat="1" ht="24" customHeight="1"/>
    <row r="39" s="302" customFormat="1" ht="24" customHeight="1"/>
    <row r="40" s="302" customFormat="1" ht="24" customHeight="1"/>
    <row r="41" s="302" customFormat="1" ht="24" customHeight="1"/>
    <row r="42" s="302" customFormat="1" ht="24" customHeight="1"/>
    <row r="43" s="302" customFormat="1" ht="24" customHeight="1"/>
    <row r="44" s="302" customFormat="1" ht="24" customHeight="1"/>
    <row r="45" s="302" customFormat="1" ht="24" customHeight="1"/>
    <row r="46" s="302" customFormat="1" ht="24" customHeight="1"/>
    <row r="47" s="302" customFormat="1" ht="24" customHeight="1"/>
    <row r="48" s="302" customFormat="1" ht="24" customHeight="1"/>
    <row r="49" s="302" customFormat="1" ht="24" customHeight="1"/>
    <row r="50" s="302" customFormat="1" ht="24" customHeight="1"/>
    <row r="51" s="302" customFormat="1" ht="24" customHeight="1"/>
    <row r="52" s="302" customFormat="1" ht="24" customHeight="1"/>
    <row r="53" s="302" customFormat="1" ht="24" customHeight="1"/>
    <row r="54" s="302" customFormat="1" ht="24" customHeight="1"/>
    <row r="55" s="302" customFormat="1" ht="24" customHeight="1"/>
    <row r="56" s="302" customFormat="1" ht="24" customHeight="1"/>
    <row r="57" s="302" customFormat="1" ht="24" customHeight="1"/>
    <row r="58" s="302" customFormat="1" ht="24" customHeight="1"/>
    <row r="59" s="302" customFormat="1" ht="24" customHeight="1"/>
    <row r="60" s="302" customFormat="1" ht="24" customHeight="1"/>
    <row r="61" s="302" customFormat="1" ht="24" customHeight="1"/>
    <row r="62" s="302" customFormat="1" ht="24" customHeight="1"/>
    <row r="63" s="302" customFormat="1" ht="24" customHeight="1"/>
    <row r="64" s="302" customFormat="1" ht="24" customHeight="1"/>
    <row r="65" s="302" customFormat="1" ht="24" customHeight="1"/>
    <row r="66" s="302" customFormat="1" ht="24" customHeight="1"/>
    <row r="67" s="302" customFormat="1" ht="24" customHeight="1"/>
    <row r="68" s="302" customFormat="1" ht="24" customHeight="1"/>
    <row r="69" s="302" customFormat="1" ht="24" customHeight="1"/>
    <row r="70" s="302" customFormat="1" ht="24" customHeight="1"/>
    <row r="71" s="302" customFormat="1" ht="24" customHeight="1"/>
    <row r="72" s="302" customFormat="1" ht="24" customHeight="1"/>
    <row r="73" s="302" customFormat="1" ht="24" customHeight="1"/>
    <row r="74" s="302" customFormat="1" ht="24" customHeight="1"/>
    <row r="75" s="302" customFormat="1" ht="24" customHeight="1"/>
    <row r="76" s="302" customFormat="1" ht="24" customHeight="1"/>
    <row r="77" s="302" customFormat="1" ht="24" customHeight="1"/>
    <row r="78" s="302" customFormat="1" ht="24" customHeight="1"/>
    <row r="79" s="302" customFormat="1" ht="24" customHeight="1"/>
    <row r="80" s="302" customFormat="1" ht="24" customHeight="1"/>
    <row r="81" s="302" customFormat="1" ht="24" customHeight="1"/>
    <row r="82" s="302" customFormat="1" ht="24" customHeight="1"/>
    <row r="83" s="302" customFormat="1" ht="24" customHeight="1"/>
    <row r="84" s="302" customFormat="1" ht="24" customHeight="1"/>
    <row r="85" s="302" customFormat="1" ht="24" customHeight="1"/>
    <row r="86" s="302" customFormat="1" ht="24" customHeight="1"/>
    <row r="87" s="302" customFormat="1" ht="24" customHeight="1"/>
    <row r="88" s="302" customFormat="1" ht="24" customHeight="1"/>
    <row r="89" s="302" customFormat="1" ht="24" customHeight="1"/>
    <row r="90" s="302" customFormat="1" ht="24" customHeight="1"/>
    <row r="91" s="302" customFormat="1" ht="24" customHeight="1"/>
    <row r="92" s="302" customFormat="1" ht="24" customHeight="1"/>
    <row r="93" s="302" customFormat="1" ht="24" customHeight="1"/>
    <row r="94" s="302" customFormat="1" ht="24" customHeight="1"/>
    <row r="95" s="302" customFormat="1" ht="24" customHeight="1"/>
    <row r="96" s="302" customFormat="1" ht="24" customHeight="1"/>
    <row r="97" s="302" customFormat="1" ht="24" customHeight="1"/>
    <row r="98" s="302" customFormat="1" ht="24" customHeight="1"/>
    <row r="99" s="302" customFormat="1" ht="24" customHeight="1"/>
    <row r="100" s="302" customFormat="1" ht="24" customHeight="1"/>
    <row r="101" s="302" customFormat="1" ht="24" customHeight="1"/>
    <row r="102" s="302" customFormat="1" ht="24" customHeight="1"/>
    <row r="103" s="302" customFormat="1" ht="24" customHeight="1"/>
    <row r="104" s="302" customFormat="1" ht="24" customHeight="1"/>
    <row r="105" s="302" customFormat="1" ht="24" customHeight="1"/>
  </sheetData>
  <sheetProtection selectLockedCells="1" selectUnlockedCells="1"/>
  <mergeCells count="8">
    <mergeCell ref="B1:I1"/>
    <mergeCell ref="B2:I2"/>
    <mergeCell ref="D27:G27"/>
    <mergeCell ref="D28:G28"/>
    <mergeCell ref="B16:I16"/>
    <mergeCell ref="B13:I13"/>
    <mergeCell ref="B3:I3"/>
    <mergeCell ref="B4:I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23.xml><?xml version="1.0" encoding="utf-8"?>
<worksheet xmlns="http://schemas.openxmlformats.org/spreadsheetml/2006/main" xmlns:r="http://schemas.openxmlformats.org/officeDocument/2006/relationships">
  <sheetPr>
    <tabColor rgb="FF7030A0"/>
  </sheetPr>
  <dimension ref="A1:I94"/>
  <sheetViews>
    <sheetView workbookViewId="0">
      <selection activeCell="F18" sqref="F18"/>
    </sheetView>
  </sheetViews>
  <sheetFormatPr defaultRowHeight="12.75"/>
  <cols>
    <col min="1" max="1" width="4.28515625" style="139" customWidth="1"/>
    <col min="2" max="2" width="20.140625" style="139" customWidth="1"/>
    <col min="3" max="3" width="12.5703125" style="139" customWidth="1"/>
    <col min="4" max="4" width="10.7109375" style="139" customWidth="1"/>
    <col min="5" max="5" width="9.140625" style="139"/>
    <col min="6" max="6" width="12.42578125" style="139" customWidth="1"/>
    <col min="7" max="7" width="17.28515625" style="139" customWidth="1"/>
    <col min="8" max="8" width="3.85546875" style="139" hidden="1" customWidth="1"/>
    <col min="9" max="16384" width="9.140625" style="139"/>
  </cols>
  <sheetData>
    <row r="1" spans="1:9" s="302" customFormat="1" ht="24" customHeight="1"/>
    <row r="2" spans="1:9" s="302" customFormat="1" ht="24" customHeight="1">
      <c r="B2" s="2613" t="s">
        <v>4591</v>
      </c>
      <c r="C2" s="2613"/>
      <c r="D2" s="2613"/>
      <c r="E2" s="2613"/>
      <c r="F2" s="2613"/>
      <c r="G2" s="2613"/>
      <c r="H2" s="2613"/>
      <c r="I2" s="2613"/>
    </row>
    <row r="3" spans="1:9" s="302" customFormat="1" ht="24" customHeight="1">
      <c r="A3" s="303"/>
      <c r="B3" s="2614" t="s">
        <v>4592</v>
      </c>
      <c r="C3" s="2614"/>
      <c r="D3" s="2614"/>
      <c r="E3" s="2614"/>
      <c r="F3" s="2614"/>
      <c r="G3" s="2614"/>
      <c r="H3" s="2614"/>
      <c r="I3" s="2614"/>
    </row>
    <row r="4" spans="1:9" s="302" customFormat="1" ht="24" customHeight="1">
      <c r="A4" s="303"/>
      <c r="B4" s="303" t="s">
        <v>4575</v>
      </c>
      <c r="C4" s="303"/>
      <c r="D4" s="303"/>
      <c r="E4" s="303"/>
      <c r="F4" s="303" t="s">
        <v>4576</v>
      </c>
      <c r="G4" s="303"/>
    </row>
    <row r="5" spans="1:9" s="302" customFormat="1" ht="24" customHeight="1">
      <c r="A5" s="303"/>
      <c r="B5" s="303"/>
      <c r="C5" s="303"/>
      <c r="D5" s="303"/>
      <c r="E5" s="303"/>
      <c r="F5" s="303"/>
      <c r="G5" s="303"/>
    </row>
    <row r="6" spans="1:9" s="302" customFormat="1" ht="24" customHeight="1">
      <c r="A6" s="303"/>
      <c r="B6" s="2615" t="s">
        <v>4577</v>
      </c>
      <c r="C6" s="2615"/>
      <c r="D6" s="2615"/>
      <c r="E6" s="2615"/>
      <c r="F6" s="2615"/>
      <c r="G6" s="2615"/>
      <c r="H6" s="2615"/>
      <c r="I6" s="2615"/>
    </row>
    <row r="7" spans="1:9" s="302" customFormat="1" ht="24" customHeight="1">
      <c r="A7" s="303"/>
      <c r="B7" s="2130"/>
      <c r="C7" s="2130"/>
      <c r="D7" s="2130"/>
      <c r="E7" s="2130"/>
      <c r="F7" s="2130"/>
      <c r="G7" s="2130"/>
      <c r="H7" s="2130"/>
      <c r="I7" s="2130"/>
    </row>
    <row r="8" spans="1:9" s="302" customFormat="1" ht="24" customHeight="1">
      <c r="A8" s="303"/>
      <c r="B8" s="303" t="s">
        <v>4584</v>
      </c>
      <c r="C8" s="303"/>
      <c r="D8" s="303"/>
      <c r="E8" s="303"/>
      <c r="F8" s="303"/>
      <c r="G8" s="303"/>
    </row>
    <row r="9" spans="1:9" s="302" customFormat="1" ht="24" customHeight="1">
      <c r="B9" s="302" t="s">
        <v>4585</v>
      </c>
    </row>
    <row r="10" spans="1:9" s="302" customFormat="1" ht="24" customHeight="1"/>
    <row r="11" spans="1:9" s="302" customFormat="1" ht="57" customHeight="1">
      <c r="B11" s="302" t="s">
        <v>4586</v>
      </c>
    </row>
    <row r="12" spans="1:9" s="302" customFormat="1" ht="57" customHeight="1">
      <c r="B12" s="302" t="s">
        <v>4587</v>
      </c>
    </row>
    <row r="13" spans="1:9" s="302" customFormat="1" ht="57" customHeight="1">
      <c r="B13" s="302" t="s">
        <v>4588</v>
      </c>
    </row>
    <row r="14" spans="1:9" s="302" customFormat="1" ht="57" customHeight="1">
      <c r="B14" s="302" t="s">
        <v>4589</v>
      </c>
    </row>
    <row r="15" spans="1:9" s="302" customFormat="1" ht="57" customHeight="1">
      <c r="B15" s="302" t="s">
        <v>4583</v>
      </c>
    </row>
    <row r="16" spans="1:9" s="302" customFormat="1" ht="24" customHeight="1"/>
    <row r="17" spans="6:6" s="302" customFormat="1" ht="24" customHeight="1"/>
    <row r="18" spans="6:6" s="302" customFormat="1" ht="24" customHeight="1">
      <c r="F18" s="302" t="s">
        <v>4590</v>
      </c>
    </row>
    <row r="19" spans="6:6" s="302" customFormat="1" ht="24" customHeight="1"/>
    <row r="20" spans="6:6" s="302" customFormat="1" ht="24" customHeight="1"/>
    <row r="21" spans="6:6" s="302" customFormat="1" ht="24" customHeight="1"/>
    <row r="22" spans="6:6" s="302" customFormat="1" ht="24" customHeight="1"/>
    <row r="23" spans="6:6" s="302" customFormat="1" ht="24" customHeight="1"/>
    <row r="24" spans="6:6" s="302" customFormat="1" ht="24" customHeight="1"/>
    <row r="25" spans="6:6" s="302" customFormat="1" ht="24" customHeight="1"/>
    <row r="26" spans="6:6" s="302" customFormat="1" ht="24" customHeight="1"/>
    <row r="27" spans="6:6" s="302" customFormat="1" ht="24" customHeight="1"/>
    <row r="28" spans="6:6" s="302" customFormat="1" ht="24" customHeight="1"/>
    <row r="29" spans="6:6" s="302" customFormat="1" ht="24" customHeight="1"/>
    <row r="30" spans="6:6" s="302" customFormat="1" ht="24" customHeight="1"/>
    <row r="31" spans="6:6" s="302" customFormat="1" ht="24" customHeight="1"/>
    <row r="32" spans="6:6" s="302" customFormat="1" ht="24" customHeight="1"/>
    <row r="33" s="302" customFormat="1" ht="24" customHeight="1"/>
    <row r="34" s="302" customFormat="1" ht="24" customHeight="1"/>
    <row r="35" s="302" customFormat="1" ht="24" customHeight="1"/>
    <row r="36" s="302" customFormat="1" ht="24" customHeight="1"/>
    <row r="37" s="302" customFormat="1" ht="24" customHeight="1"/>
    <row r="38" s="302" customFormat="1" ht="24" customHeight="1"/>
    <row r="39" s="302" customFormat="1" ht="24" customHeight="1"/>
    <row r="40" s="302" customFormat="1" ht="24" customHeight="1"/>
    <row r="41" s="302" customFormat="1" ht="24" customHeight="1"/>
    <row r="42" s="302" customFormat="1" ht="24" customHeight="1"/>
    <row r="43" s="302" customFormat="1" ht="24" customHeight="1"/>
    <row r="44" s="302" customFormat="1" ht="24" customHeight="1"/>
    <row r="45" s="302" customFormat="1" ht="24" customHeight="1"/>
    <row r="46" s="302" customFormat="1" ht="24" customHeight="1"/>
    <row r="47" s="302" customFormat="1" ht="24" customHeight="1"/>
    <row r="48" s="302" customFormat="1" ht="24" customHeight="1"/>
    <row r="49" s="302" customFormat="1" ht="24" customHeight="1"/>
    <row r="50" s="302" customFormat="1" ht="24" customHeight="1"/>
    <row r="51" s="302" customFormat="1" ht="24" customHeight="1"/>
    <row r="52" s="302" customFormat="1" ht="24" customHeight="1"/>
    <row r="53" s="302" customFormat="1" ht="24" customHeight="1"/>
    <row r="54" s="302" customFormat="1" ht="24" customHeight="1"/>
    <row r="55" s="302" customFormat="1" ht="24" customHeight="1"/>
    <row r="56" s="302" customFormat="1" ht="24" customHeight="1"/>
    <row r="57" s="302" customFormat="1" ht="24" customHeight="1"/>
    <row r="58" s="302" customFormat="1" ht="24" customHeight="1"/>
    <row r="59" s="302" customFormat="1" ht="24" customHeight="1"/>
    <row r="60" s="302" customFormat="1" ht="24" customHeight="1"/>
    <row r="61" s="302" customFormat="1" ht="24" customHeight="1"/>
    <row r="62" s="302" customFormat="1" ht="24" customHeight="1"/>
    <row r="63" s="302" customFormat="1" ht="24" customHeight="1"/>
    <row r="64" s="302" customFormat="1" ht="24" customHeight="1"/>
    <row r="65" s="302" customFormat="1" ht="24" customHeight="1"/>
    <row r="66" s="302" customFormat="1" ht="24" customHeight="1"/>
    <row r="67" s="302" customFormat="1" ht="24" customHeight="1"/>
    <row r="68" s="302" customFormat="1" ht="24" customHeight="1"/>
    <row r="69" s="302" customFormat="1" ht="24" customHeight="1"/>
    <row r="70" s="302" customFormat="1" ht="24" customHeight="1"/>
    <row r="71" s="302" customFormat="1" ht="24" customHeight="1"/>
    <row r="72" s="302" customFormat="1" ht="24" customHeight="1"/>
    <row r="73" s="302" customFormat="1" ht="24" customHeight="1"/>
    <row r="74" s="302" customFormat="1" ht="24" customHeight="1"/>
    <row r="75" s="302" customFormat="1" ht="24" customHeight="1"/>
    <row r="76" s="302" customFormat="1" ht="24" customHeight="1"/>
    <row r="77" s="302" customFormat="1" ht="24" customHeight="1"/>
    <row r="78" s="302" customFormat="1" ht="24" customHeight="1"/>
    <row r="79" s="302" customFormat="1" ht="24" customHeight="1"/>
    <row r="80" s="302" customFormat="1" ht="24" customHeight="1"/>
    <row r="81" s="302" customFormat="1" ht="24" customHeight="1"/>
    <row r="82" s="302" customFormat="1" ht="24" customHeight="1"/>
    <row r="83" s="302" customFormat="1" ht="24" customHeight="1"/>
    <row r="84" s="302" customFormat="1" ht="24" customHeight="1"/>
    <row r="85" s="302" customFormat="1" ht="24" customHeight="1"/>
    <row r="86" s="302" customFormat="1" ht="24" customHeight="1"/>
    <row r="87" s="302" customFormat="1" ht="24" customHeight="1"/>
    <row r="88" s="302" customFormat="1" ht="24" customHeight="1"/>
    <row r="89" s="302" customFormat="1" ht="24" customHeight="1"/>
    <row r="90" s="302" customFormat="1" ht="24" customHeight="1"/>
    <row r="91" s="302" customFormat="1" ht="24" customHeight="1"/>
    <row r="92" s="302" customFormat="1" ht="24" customHeight="1"/>
    <row r="93" s="302" customFormat="1" ht="24" customHeight="1"/>
    <row r="94" s="302" customFormat="1" ht="24" customHeight="1"/>
  </sheetData>
  <sheetProtection selectLockedCells="1" selectUnlockedCells="1"/>
  <mergeCells count="3">
    <mergeCell ref="B2:I2"/>
    <mergeCell ref="B3:I3"/>
    <mergeCell ref="B6:I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24.xml><?xml version="1.0" encoding="utf-8"?>
<worksheet xmlns="http://schemas.openxmlformats.org/spreadsheetml/2006/main" xmlns:r="http://schemas.openxmlformats.org/officeDocument/2006/relationships">
  <sheetPr>
    <tabColor rgb="FF7030A0"/>
  </sheetPr>
  <dimension ref="A1:I94"/>
  <sheetViews>
    <sheetView workbookViewId="0">
      <selection activeCell="K15" sqref="K15"/>
    </sheetView>
  </sheetViews>
  <sheetFormatPr defaultRowHeight="12.75"/>
  <cols>
    <col min="1" max="1" width="4.28515625" style="139" customWidth="1"/>
    <col min="2" max="2" width="20.140625" style="139" customWidth="1"/>
    <col min="3" max="3" width="12.5703125" style="139" customWidth="1"/>
    <col min="4" max="4" width="10.7109375" style="139" customWidth="1"/>
    <col min="5" max="5" width="9.140625" style="139"/>
    <col min="6" max="6" width="12.42578125" style="139" customWidth="1"/>
    <col min="7" max="7" width="17.28515625" style="139" customWidth="1"/>
    <col min="8" max="8" width="3.85546875" style="139" hidden="1" customWidth="1"/>
    <col min="9" max="16384" width="9.140625" style="139"/>
  </cols>
  <sheetData>
    <row r="1" spans="1:9" s="302" customFormat="1" ht="24" customHeight="1"/>
    <row r="2" spans="1:9" s="302" customFormat="1" ht="24" customHeight="1">
      <c r="B2" s="2613" t="s">
        <v>4573</v>
      </c>
      <c r="C2" s="2613"/>
      <c r="D2" s="2613"/>
      <c r="E2" s="2613"/>
      <c r="F2" s="2613"/>
      <c r="G2" s="2613"/>
      <c r="H2" s="2613"/>
      <c r="I2" s="2613"/>
    </row>
    <row r="3" spans="1:9" s="302" customFormat="1" ht="24" customHeight="1">
      <c r="A3" s="303"/>
      <c r="B3" s="2614" t="s">
        <v>4574</v>
      </c>
      <c r="C3" s="2614"/>
      <c r="D3" s="2614"/>
      <c r="E3" s="2614"/>
      <c r="F3" s="2614"/>
      <c r="G3" s="2614"/>
      <c r="H3" s="2614"/>
      <c r="I3" s="2614"/>
    </row>
    <row r="4" spans="1:9" s="302" customFormat="1" ht="24" customHeight="1">
      <c r="A4" s="303"/>
      <c r="B4" s="303" t="s">
        <v>4575</v>
      </c>
      <c r="C4" s="303"/>
      <c r="D4" s="303"/>
      <c r="E4" s="303"/>
      <c r="F4" s="303" t="s">
        <v>4576</v>
      </c>
      <c r="G4" s="303"/>
    </row>
    <row r="5" spans="1:9" s="302" customFormat="1" ht="24" customHeight="1">
      <c r="A5" s="303"/>
      <c r="B5" s="303"/>
      <c r="C5" s="303"/>
      <c r="D5" s="303"/>
      <c r="E5" s="303"/>
      <c r="F5" s="303"/>
      <c r="G5" s="303"/>
    </row>
    <row r="6" spans="1:9" s="302" customFormat="1" ht="24" customHeight="1">
      <c r="A6" s="303"/>
      <c r="B6" s="2615" t="s">
        <v>4577</v>
      </c>
      <c r="C6" s="2615"/>
      <c r="D6" s="2615"/>
      <c r="E6" s="2615"/>
      <c r="F6" s="2615"/>
      <c r="G6" s="2615"/>
      <c r="H6" s="2615"/>
      <c r="I6" s="2615"/>
    </row>
    <row r="7" spans="1:9" s="302" customFormat="1" ht="24" customHeight="1">
      <c r="A7" s="303"/>
      <c r="B7" s="2130"/>
      <c r="C7" s="2130"/>
      <c r="D7" s="2130"/>
      <c r="E7" s="2130"/>
      <c r="F7" s="2130"/>
      <c r="G7" s="2130"/>
      <c r="H7" s="2130"/>
      <c r="I7" s="2130"/>
    </row>
    <row r="8" spans="1:9" s="302" customFormat="1" ht="24" customHeight="1">
      <c r="A8" s="303"/>
      <c r="B8" s="303" t="s">
        <v>4584</v>
      </c>
      <c r="C8" s="303"/>
      <c r="D8" s="303"/>
      <c r="E8" s="303"/>
      <c r="F8" s="303"/>
      <c r="G8" s="303"/>
    </row>
    <row r="9" spans="1:9" s="302" customFormat="1" ht="24" customHeight="1">
      <c r="B9" s="302" t="s">
        <v>4585</v>
      </c>
    </row>
    <row r="10" spans="1:9" s="302" customFormat="1" ht="24" customHeight="1"/>
    <row r="11" spans="1:9" s="302" customFormat="1" ht="57" customHeight="1">
      <c r="B11" s="302" t="s">
        <v>4586</v>
      </c>
    </row>
    <row r="12" spans="1:9" s="302" customFormat="1" ht="57" customHeight="1">
      <c r="B12" s="302" t="s">
        <v>4587</v>
      </c>
    </row>
    <row r="13" spans="1:9" s="302" customFormat="1" ht="57" customHeight="1">
      <c r="B13" s="302" t="s">
        <v>4588</v>
      </c>
    </row>
    <row r="14" spans="1:9" s="302" customFormat="1" ht="57" customHeight="1">
      <c r="B14" s="302" t="s">
        <v>4589</v>
      </c>
    </row>
    <row r="15" spans="1:9" s="302" customFormat="1" ht="57" customHeight="1">
      <c r="B15" s="302" t="s">
        <v>4583</v>
      </c>
    </row>
    <row r="16" spans="1:9" s="302" customFormat="1" ht="24" customHeight="1"/>
    <row r="17" spans="6:6" s="302" customFormat="1" ht="24" customHeight="1"/>
    <row r="18" spans="6:6" s="302" customFormat="1" ht="24" customHeight="1">
      <c r="F18" s="302" t="s">
        <v>4590</v>
      </c>
    </row>
    <row r="19" spans="6:6" s="302" customFormat="1" ht="24" customHeight="1"/>
    <row r="20" spans="6:6" s="302" customFormat="1" ht="24" customHeight="1"/>
    <row r="21" spans="6:6" s="302" customFormat="1" ht="24" customHeight="1"/>
    <row r="22" spans="6:6" s="302" customFormat="1" ht="24" customHeight="1"/>
    <row r="23" spans="6:6" s="302" customFormat="1" ht="24" customHeight="1"/>
    <row r="24" spans="6:6" s="302" customFormat="1" ht="24" customHeight="1"/>
    <row r="25" spans="6:6" s="302" customFormat="1" ht="24" customHeight="1"/>
    <row r="26" spans="6:6" s="302" customFormat="1" ht="24" customHeight="1"/>
    <row r="27" spans="6:6" s="302" customFormat="1" ht="24" customHeight="1"/>
    <row r="28" spans="6:6" s="302" customFormat="1" ht="24" customHeight="1"/>
    <row r="29" spans="6:6" s="302" customFormat="1" ht="24" customHeight="1"/>
    <row r="30" spans="6:6" s="302" customFormat="1" ht="24" customHeight="1"/>
    <row r="31" spans="6:6" s="302" customFormat="1" ht="24" customHeight="1"/>
    <row r="32" spans="6:6" s="302" customFormat="1" ht="24" customHeight="1"/>
    <row r="33" s="302" customFormat="1" ht="24" customHeight="1"/>
    <row r="34" s="302" customFormat="1" ht="24" customHeight="1"/>
    <row r="35" s="302" customFormat="1" ht="24" customHeight="1"/>
    <row r="36" s="302" customFormat="1" ht="24" customHeight="1"/>
    <row r="37" s="302" customFormat="1" ht="24" customHeight="1"/>
    <row r="38" s="302" customFormat="1" ht="24" customHeight="1"/>
    <row r="39" s="302" customFormat="1" ht="24" customHeight="1"/>
    <row r="40" s="302" customFormat="1" ht="24" customHeight="1"/>
    <row r="41" s="302" customFormat="1" ht="24" customHeight="1"/>
    <row r="42" s="302" customFormat="1" ht="24" customHeight="1"/>
    <row r="43" s="302" customFormat="1" ht="24" customHeight="1"/>
    <row r="44" s="302" customFormat="1" ht="24" customHeight="1"/>
    <row r="45" s="302" customFormat="1" ht="24" customHeight="1"/>
    <row r="46" s="302" customFormat="1" ht="24" customHeight="1"/>
    <row r="47" s="302" customFormat="1" ht="24" customHeight="1"/>
    <row r="48" s="302" customFormat="1" ht="24" customHeight="1"/>
    <row r="49" s="302" customFormat="1" ht="24" customHeight="1"/>
    <row r="50" s="302" customFormat="1" ht="24" customHeight="1"/>
    <row r="51" s="302" customFormat="1" ht="24" customHeight="1"/>
    <row r="52" s="302" customFormat="1" ht="24" customHeight="1"/>
    <row r="53" s="302" customFormat="1" ht="24" customHeight="1"/>
    <row r="54" s="302" customFormat="1" ht="24" customHeight="1"/>
    <row r="55" s="302" customFormat="1" ht="24" customHeight="1"/>
    <row r="56" s="302" customFormat="1" ht="24" customHeight="1"/>
    <row r="57" s="302" customFormat="1" ht="24" customHeight="1"/>
    <row r="58" s="302" customFormat="1" ht="24" customHeight="1"/>
    <row r="59" s="302" customFormat="1" ht="24" customHeight="1"/>
    <row r="60" s="302" customFormat="1" ht="24" customHeight="1"/>
    <row r="61" s="302" customFormat="1" ht="24" customHeight="1"/>
    <row r="62" s="302" customFormat="1" ht="24" customHeight="1"/>
    <row r="63" s="302" customFormat="1" ht="24" customHeight="1"/>
    <row r="64" s="302" customFormat="1" ht="24" customHeight="1"/>
    <row r="65" s="302" customFormat="1" ht="24" customHeight="1"/>
    <row r="66" s="302" customFormat="1" ht="24" customHeight="1"/>
    <row r="67" s="302" customFormat="1" ht="24" customHeight="1"/>
    <row r="68" s="302" customFormat="1" ht="24" customHeight="1"/>
    <row r="69" s="302" customFormat="1" ht="24" customHeight="1"/>
    <row r="70" s="302" customFormat="1" ht="24" customHeight="1"/>
    <row r="71" s="302" customFormat="1" ht="24" customHeight="1"/>
    <row r="72" s="302" customFormat="1" ht="24" customHeight="1"/>
    <row r="73" s="302" customFormat="1" ht="24" customHeight="1"/>
    <row r="74" s="302" customFormat="1" ht="24" customHeight="1"/>
    <row r="75" s="302" customFormat="1" ht="24" customHeight="1"/>
    <row r="76" s="302" customFormat="1" ht="24" customHeight="1"/>
    <row r="77" s="302" customFormat="1" ht="24" customHeight="1"/>
    <row r="78" s="302" customFormat="1" ht="24" customHeight="1"/>
    <row r="79" s="302" customFormat="1" ht="24" customHeight="1"/>
    <row r="80" s="302" customFormat="1" ht="24" customHeight="1"/>
    <row r="81" s="302" customFormat="1" ht="24" customHeight="1"/>
    <row r="82" s="302" customFormat="1" ht="24" customHeight="1"/>
    <row r="83" s="302" customFormat="1" ht="24" customHeight="1"/>
    <row r="84" s="302" customFormat="1" ht="24" customHeight="1"/>
    <row r="85" s="302" customFormat="1" ht="24" customHeight="1"/>
    <row r="86" s="302" customFormat="1" ht="24" customHeight="1"/>
    <row r="87" s="302" customFormat="1" ht="24" customHeight="1"/>
    <row r="88" s="302" customFormat="1" ht="24" customHeight="1"/>
    <row r="89" s="302" customFormat="1" ht="24" customHeight="1"/>
    <row r="90" s="302" customFormat="1" ht="24" customHeight="1"/>
    <row r="91" s="302" customFormat="1" ht="24" customHeight="1"/>
    <row r="92" s="302" customFormat="1" ht="24" customHeight="1"/>
    <row r="93" s="302" customFormat="1" ht="24" customHeight="1"/>
    <row r="94" s="302" customFormat="1" ht="24" customHeight="1"/>
  </sheetData>
  <sheetProtection selectLockedCells="1" selectUnlockedCells="1"/>
  <mergeCells count="3">
    <mergeCell ref="B2:I2"/>
    <mergeCell ref="B3:I3"/>
    <mergeCell ref="B6:I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25.xml><?xml version="1.0" encoding="utf-8"?>
<worksheet xmlns="http://schemas.openxmlformats.org/spreadsheetml/2006/main" xmlns:r="http://schemas.openxmlformats.org/officeDocument/2006/relationships">
  <sheetPr>
    <tabColor rgb="FF7030A0"/>
  </sheetPr>
  <dimension ref="A1:H113"/>
  <sheetViews>
    <sheetView topLeftCell="A13" workbookViewId="0">
      <selection activeCell="M7" sqref="M7"/>
    </sheetView>
  </sheetViews>
  <sheetFormatPr defaultRowHeight="12.75"/>
  <cols>
    <col min="1" max="1" width="4.28515625" style="139" customWidth="1"/>
    <col min="2" max="2" width="20.140625" style="139" customWidth="1"/>
    <col min="3" max="3" width="12.5703125" style="139" customWidth="1"/>
    <col min="4" max="4" width="10.7109375" style="139" customWidth="1"/>
    <col min="5" max="5" width="9.140625" style="139"/>
    <col min="6" max="6" width="12.42578125" style="139" customWidth="1"/>
    <col min="7" max="7" width="17.28515625" style="139" customWidth="1"/>
    <col min="8" max="8" width="3.85546875" style="139" hidden="1" customWidth="1"/>
    <col min="9" max="16384" width="9.140625" style="139"/>
  </cols>
  <sheetData>
    <row r="1" spans="1:7" s="302" customFormat="1" ht="24" customHeight="1"/>
    <row r="2" spans="1:7" s="302" customFormat="1" ht="24" customHeight="1">
      <c r="A2" s="2616" t="s">
        <v>1258</v>
      </c>
      <c r="B2" s="2616"/>
      <c r="C2" s="2616"/>
      <c r="D2" s="2616"/>
      <c r="E2" s="2616"/>
      <c r="F2" s="2616"/>
      <c r="G2" s="2616"/>
    </row>
    <row r="3" spans="1:7" s="302" customFormat="1" ht="24" customHeight="1">
      <c r="A3" s="303"/>
      <c r="B3" s="303"/>
      <c r="C3" s="303"/>
      <c r="D3" s="303"/>
      <c r="E3" s="303"/>
      <c r="F3" s="303"/>
      <c r="G3" s="303"/>
    </row>
    <row r="4" spans="1:7" s="302" customFormat="1" ht="24" customHeight="1">
      <c r="A4" s="303"/>
      <c r="B4" s="303" t="s">
        <v>4551</v>
      </c>
      <c r="C4" s="303"/>
      <c r="D4" s="303" t="s">
        <v>4552</v>
      </c>
      <c r="E4" s="303" t="s">
        <v>4553</v>
      </c>
      <c r="F4" s="303"/>
      <c r="G4" s="303"/>
    </row>
    <row r="5" spans="1:7" s="302" customFormat="1" ht="24" customHeight="1">
      <c r="A5" s="303"/>
      <c r="B5" s="303" t="s">
        <v>4554</v>
      </c>
      <c r="C5" s="303"/>
      <c r="D5" s="303"/>
      <c r="E5" s="303"/>
      <c r="F5" s="303"/>
      <c r="G5" s="303"/>
    </row>
    <row r="6" spans="1:7" s="302" customFormat="1" ht="24" customHeight="1">
      <c r="A6" s="303"/>
      <c r="B6" s="303" t="s">
        <v>4555</v>
      </c>
      <c r="C6" s="303"/>
      <c r="D6" s="303"/>
      <c r="E6" s="303"/>
      <c r="F6" s="303"/>
      <c r="G6" s="303"/>
    </row>
    <row r="7" spans="1:7" s="302" customFormat="1" ht="24" customHeight="1">
      <c r="A7" s="303"/>
      <c r="B7" s="303" t="s">
        <v>4556</v>
      </c>
      <c r="C7" s="303"/>
      <c r="D7" s="303"/>
      <c r="E7" s="303"/>
      <c r="F7" s="303"/>
      <c r="G7" s="303"/>
    </row>
    <row r="8" spans="1:7" s="302" customFormat="1" ht="24" customHeight="1">
      <c r="A8" s="303"/>
      <c r="B8" s="303" t="s">
        <v>4557</v>
      </c>
      <c r="C8" s="303"/>
      <c r="D8" s="303"/>
      <c r="E8" s="303"/>
      <c r="F8" s="303"/>
      <c r="G8" s="303"/>
    </row>
    <row r="9" spans="1:7" s="302" customFormat="1" ht="24" customHeight="1">
      <c r="A9" s="303"/>
      <c r="B9" s="303" t="s">
        <v>4558</v>
      </c>
      <c r="C9" s="303"/>
      <c r="D9" s="303"/>
      <c r="E9" s="303"/>
      <c r="F9" s="303"/>
      <c r="G9" s="303"/>
    </row>
    <row r="10" spans="1:7" s="302" customFormat="1" ht="24" customHeight="1">
      <c r="A10" s="303"/>
      <c r="B10" s="303" t="s">
        <v>4559</v>
      </c>
      <c r="C10" s="303"/>
      <c r="D10" s="303"/>
      <c r="E10" s="303"/>
      <c r="F10" s="303"/>
      <c r="G10" s="303"/>
    </row>
    <row r="11" spans="1:7" s="302" customFormat="1" ht="24" customHeight="1">
      <c r="A11" s="303"/>
      <c r="B11" s="303" t="s">
        <v>4560</v>
      </c>
      <c r="C11" s="303"/>
      <c r="D11" s="303"/>
      <c r="E11" s="303"/>
      <c r="F11" s="303"/>
      <c r="G11" s="303"/>
    </row>
    <row r="12" spans="1:7" s="302" customFormat="1" ht="24" customHeight="1">
      <c r="A12" s="303"/>
      <c r="B12" s="303" t="s">
        <v>4561</v>
      </c>
      <c r="C12" s="303"/>
      <c r="D12" s="303"/>
      <c r="E12" s="303"/>
      <c r="F12" s="303"/>
      <c r="G12" s="303"/>
    </row>
    <row r="13" spans="1:7" s="302" customFormat="1" ht="24" customHeight="1">
      <c r="A13" s="303"/>
      <c r="B13" s="303" t="s">
        <v>4562</v>
      </c>
      <c r="C13" s="303"/>
      <c r="D13" s="303"/>
      <c r="E13" s="303" t="s">
        <v>2791</v>
      </c>
      <c r="F13" s="303"/>
      <c r="G13" s="303"/>
    </row>
    <row r="14" spans="1:7" s="302" customFormat="1" ht="24" customHeight="1">
      <c r="A14" s="303"/>
      <c r="B14" s="303" t="s">
        <v>4563</v>
      </c>
      <c r="C14" s="303"/>
      <c r="D14" s="303"/>
      <c r="E14" s="303"/>
      <c r="F14" s="303"/>
      <c r="G14" s="303"/>
    </row>
    <row r="15" spans="1:7" s="302" customFormat="1" ht="24" customHeight="1">
      <c r="A15" s="303"/>
      <c r="B15" s="303" t="s">
        <v>4564</v>
      </c>
      <c r="C15" s="303"/>
      <c r="D15" s="303"/>
      <c r="E15" s="303"/>
      <c r="F15" s="303"/>
      <c r="G15" s="303"/>
    </row>
    <row r="16" spans="1:7" s="302" customFormat="1" ht="24" customHeight="1">
      <c r="A16" s="303"/>
      <c r="B16" s="303" t="s">
        <v>4565</v>
      </c>
      <c r="C16" s="303"/>
      <c r="D16" s="303"/>
      <c r="E16" s="303"/>
      <c r="F16" s="303"/>
      <c r="G16" s="303"/>
    </row>
    <row r="17" spans="1:7" s="302" customFormat="1" ht="24" customHeight="1">
      <c r="A17" s="303"/>
      <c r="B17" s="303" t="s">
        <v>4566</v>
      </c>
      <c r="C17" s="303"/>
      <c r="D17" s="303"/>
      <c r="E17" s="303"/>
      <c r="F17" s="303"/>
      <c r="G17" s="303"/>
    </row>
    <row r="18" spans="1:7" s="302" customFormat="1" ht="24" customHeight="1">
      <c r="A18" s="303"/>
      <c r="B18" s="303" t="s">
        <v>4567</v>
      </c>
      <c r="C18" s="303"/>
      <c r="D18" s="303"/>
      <c r="E18" s="303"/>
      <c r="F18" s="303"/>
      <c r="G18" s="303"/>
    </row>
    <row r="19" spans="1:7" s="302" customFormat="1" ht="24" customHeight="1">
      <c r="A19" s="303"/>
      <c r="B19" s="303" t="s">
        <v>4568</v>
      </c>
      <c r="C19" s="303"/>
      <c r="D19" s="303"/>
      <c r="E19" s="303"/>
      <c r="F19" s="303"/>
      <c r="G19" s="303"/>
    </row>
    <row r="20" spans="1:7" s="302" customFormat="1" ht="24" customHeight="1">
      <c r="A20" s="303"/>
      <c r="B20" s="303" t="s">
        <v>4569</v>
      </c>
      <c r="C20" s="303"/>
      <c r="D20" s="303"/>
      <c r="E20" s="303"/>
      <c r="F20" s="303"/>
      <c r="G20" s="303"/>
    </row>
    <row r="21" spans="1:7" s="302" customFormat="1" ht="24" customHeight="1">
      <c r="A21" s="303"/>
      <c r="B21" s="303" t="s">
        <v>4570</v>
      </c>
      <c r="C21" s="303"/>
      <c r="D21" s="303"/>
      <c r="E21" s="303"/>
      <c r="F21" s="303"/>
      <c r="G21" s="303"/>
    </row>
    <row r="22" spans="1:7" s="302" customFormat="1" ht="24" customHeight="1">
      <c r="A22" s="303"/>
      <c r="B22" s="303" t="s">
        <v>4571</v>
      </c>
      <c r="C22" s="303"/>
      <c r="D22" s="2608"/>
      <c r="E22" s="2608"/>
      <c r="F22" s="2608"/>
      <c r="G22" s="2608"/>
    </row>
    <row r="23" spans="1:7" s="302" customFormat="1" ht="24" customHeight="1">
      <c r="B23" s="303" t="s">
        <v>4572</v>
      </c>
      <c r="C23" s="303"/>
      <c r="D23" s="2608"/>
      <c r="E23" s="2608"/>
      <c r="F23" s="2608"/>
      <c r="G23" s="2608"/>
    </row>
    <row r="24" spans="1:7" s="302" customFormat="1" ht="24" customHeight="1">
      <c r="B24" s="303" t="s">
        <v>4573</v>
      </c>
      <c r="C24" s="303"/>
      <c r="D24" s="303"/>
      <c r="E24" s="303"/>
      <c r="F24" s="303"/>
      <c r="G24" s="303"/>
    </row>
    <row r="25" spans="1:7" s="302" customFormat="1" ht="24" customHeight="1">
      <c r="A25" s="303"/>
      <c r="B25" s="303" t="s">
        <v>4574</v>
      </c>
      <c r="C25" s="303"/>
      <c r="D25" s="303"/>
      <c r="E25" s="303"/>
      <c r="F25" s="303"/>
      <c r="G25" s="303"/>
    </row>
    <row r="26" spans="1:7" s="302" customFormat="1" ht="24" customHeight="1">
      <c r="A26" s="303"/>
      <c r="B26" s="303" t="s">
        <v>4575</v>
      </c>
      <c r="C26" s="303"/>
      <c r="D26" s="303"/>
      <c r="E26" s="303"/>
      <c r="F26" s="303" t="s">
        <v>4576</v>
      </c>
      <c r="G26" s="303"/>
    </row>
    <row r="27" spans="1:7" s="302" customFormat="1" ht="24" customHeight="1">
      <c r="A27" s="303"/>
      <c r="B27" s="303" t="s">
        <v>4577</v>
      </c>
      <c r="C27" s="303"/>
      <c r="D27" s="303"/>
      <c r="E27" s="303"/>
      <c r="F27" s="303"/>
      <c r="G27" s="303"/>
    </row>
    <row r="28" spans="1:7" s="302" customFormat="1" ht="24" customHeight="1">
      <c r="A28" s="303"/>
      <c r="B28" s="303" t="s">
        <v>4578</v>
      </c>
      <c r="C28" s="303"/>
      <c r="D28" s="303"/>
      <c r="E28" s="303"/>
      <c r="F28" s="303"/>
      <c r="G28" s="303"/>
    </row>
    <row r="29" spans="1:7" s="302" customFormat="1" ht="24" customHeight="1">
      <c r="B29" s="302" t="s">
        <v>4579</v>
      </c>
    </row>
    <row r="30" spans="1:7" s="302" customFormat="1" ht="24" customHeight="1">
      <c r="B30" s="302" t="s">
        <v>4580</v>
      </c>
    </row>
    <row r="31" spans="1:7" s="302" customFormat="1" ht="24" customHeight="1">
      <c r="B31" s="302" t="s">
        <v>4581</v>
      </c>
    </row>
    <row r="32" spans="1:7" s="302" customFormat="1" ht="24" customHeight="1">
      <c r="B32" s="302" t="s">
        <v>4582</v>
      </c>
    </row>
    <row r="33" spans="2:2" s="302" customFormat="1" ht="24" customHeight="1">
      <c r="B33" s="302" t="s">
        <v>4583</v>
      </c>
    </row>
    <row r="34" spans="2:2" s="302" customFormat="1" ht="24" customHeight="1"/>
    <row r="35" spans="2:2" s="302" customFormat="1" ht="24" customHeight="1"/>
    <row r="36" spans="2:2" s="302" customFormat="1" ht="24" customHeight="1"/>
    <row r="37" spans="2:2" s="302" customFormat="1" ht="24" customHeight="1"/>
    <row r="38" spans="2:2" s="302" customFormat="1" ht="24" customHeight="1"/>
    <row r="39" spans="2:2" s="302" customFormat="1" ht="24" customHeight="1"/>
    <row r="40" spans="2:2" s="302" customFormat="1" ht="24" customHeight="1"/>
    <row r="41" spans="2:2" s="302" customFormat="1" ht="24" customHeight="1"/>
    <row r="42" spans="2:2" s="302" customFormat="1" ht="24" customHeight="1"/>
    <row r="43" spans="2:2" s="302" customFormat="1" ht="24" customHeight="1"/>
    <row r="44" spans="2:2" s="302" customFormat="1" ht="24" customHeight="1"/>
    <row r="45" spans="2:2" s="302" customFormat="1" ht="24" customHeight="1"/>
    <row r="46" spans="2:2" s="302" customFormat="1" ht="24" customHeight="1"/>
    <row r="47" spans="2:2" s="302" customFormat="1" ht="24" customHeight="1"/>
    <row r="48" spans="2:2" s="302" customFormat="1" ht="24" customHeight="1"/>
    <row r="49" s="302" customFormat="1" ht="24" customHeight="1"/>
    <row r="50" s="302" customFormat="1" ht="24" customHeight="1"/>
    <row r="51" s="302" customFormat="1" ht="24" customHeight="1"/>
    <row r="52" s="302" customFormat="1" ht="24" customHeight="1"/>
    <row r="53" s="302" customFormat="1" ht="24" customHeight="1"/>
    <row r="54" s="302" customFormat="1" ht="24" customHeight="1"/>
    <row r="55" s="302" customFormat="1" ht="24" customHeight="1"/>
    <row r="56" s="302" customFormat="1" ht="24" customHeight="1"/>
    <row r="57" s="302" customFormat="1" ht="24" customHeight="1"/>
    <row r="58" s="302" customFormat="1" ht="24" customHeight="1"/>
    <row r="59" s="302" customFormat="1" ht="24" customHeight="1"/>
    <row r="60" s="302" customFormat="1" ht="24" customHeight="1"/>
    <row r="61" s="302" customFormat="1" ht="24" customHeight="1"/>
    <row r="62" s="302" customFormat="1" ht="24" customHeight="1"/>
    <row r="63" s="302" customFormat="1" ht="24" customHeight="1"/>
    <row r="64" s="302" customFormat="1" ht="24" customHeight="1"/>
    <row r="65" s="302" customFormat="1" ht="24" customHeight="1"/>
    <row r="66" s="302" customFormat="1" ht="24" customHeight="1"/>
    <row r="67" s="302" customFormat="1" ht="24" customHeight="1"/>
    <row r="68" s="302" customFormat="1" ht="24" customHeight="1"/>
    <row r="69" s="302" customFormat="1" ht="24" customHeight="1"/>
    <row r="70" s="302" customFormat="1" ht="24" customHeight="1"/>
    <row r="71" s="302" customFormat="1" ht="24" customHeight="1"/>
    <row r="72" s="302" customFormat="1" ht="24" customHeight="1"/>
    <row r="73" s="302" customFormat="1" ht="24" customHeight="1"/>
    <row r="74" s="302" customFormat="1" ht="24" customHeight="1"/>
    <row r="75" s="302" customFormat="1" ht="24" customHeight="1"/>
    <row r="76" s="302" customFormat="1" ht="24" customHeight="1"/>
    <row r="77" s="302" customFormat="1" ht="24" customHeight="1"/>
    <row r="78" s="302" customFormat="1" ht="24" customHeight="1"/>
    <row r="79" s="302" customFormat="1" ht="24" customHeight="1"/>
    <row r="80" s="302" customFormat="1" ht="24" customHeight="1"/>
    <row r="81" s="302" customFormat="1" ht="24" customHeight="1"/>
    <row r="82" s="302" customFormat="1" ht="24" customHeight="1"/>
    <row r="83" s="302" customFormat="1" ht="24" customHeight="1"/>
    <row r="84" s="302" customFormat="1" ht="24" customHeight="1"/>
    <row r="85" s="302" customFormat="1" ht="24" customHeight="1"/>
    <row r="86" s="302" customFormat="1" ht="24" customHeight="1"/>
    <row r="87" s="302" customFormat="1" ht="24" customHeight="1"/>
    <row r="88" s="302" customFormat="1" ht="24" customHeight="1"/>
    <row r="89" s="302" customFormat="1" ht="24" customHeight="1"/>
    <row r="90" s="302" customFormat="1" ht="24" customHeight="1"/>
    <row r="91" s="302" customFormat="1" ht="24" customHeight="1"/>
    <row r="92" s="302" customFormat="1" ht="24" customHeight="1"/>
    <row r="93" s="302" customFormat="1" ht="24" customHeight="1"/>
    <row r="94" s="302" customFormat="1" ht="24" customHeight="1"/>
    <row r="95" s="302" customFormat="1" ht="24" customHeight="1"/>
    <row r="96" s="302" customFormat="1" ht="24" customHeight="1"/>
    <row r="97" s="302" customFormat="1" ht="24" customHeight="1"/>
    <row r="98" s="302" customFormat="1" ht="24" customHeight="1"/>
    <row r="99" s="302" customFormat="1" ht="24" customHeight="1"/>
    <row r="100" s="302" customFormat="1" ht="24" customHeight="1"/>
    <row r="101" s="302" customFormat="1" ht="24" customHeight="1"/>
    <row r="102" s="302" customFormat="1" ht="24" customHeight="1"/>
    <row r="103" s="302" customFormat="1" ht="24" customHeight="1"/>
    <row r="104" s="302" customFormat="1" ht="24" customHeight="1"/>
    <row r="105" s="302" customFormat="1" ht="24" customHeight="1"/>
    <row r="106" s="302" customFormat="1" ht="24" customHeight="1"/>
    <row r="107" s="302" customFormat="1" ht="24" customHeight="1"/>
    <row r="108" s="302" customFormat="1" ht="24" customHeight="1"/>
    <row r="109" s="302" customFormat="1" ht="24" customHeight="1"/>
    <row r="110" s="302" customFormat="1" ht="24" customHeight="1"/>
    <row r="111" s="302" customFormat="1" ht="24" customHeight="1"/>
    <row r="112" s="302" customFormat="1" ht="24" customHeight="1"/>
    <row r="113" s="302" customFormat="1" ht="24" customHeight="1"/>
  </sheetData>
  <sheetProtection selectLockedCells="1" selectUnlockedCells="1"/>
  <mergeCells count="3">
    <mergeCell ref="A2:G2"/>
    <mergeCell ref="D22:G22"/>
    <mergeCell ref="D23:G2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26.xml><?xml version="1.0" encoding="utf-8"?>
<worksheet xmlns="http://schemas.openxmlformats.org/spreadsheetml/2006/main" xmlns:r="http://schemas.openxmlformats.org/officeDocument/2006/relationships">
  <sheetPr>
    <tabColor rgb="FF7030A0"/>
  </sheetPr>
  <dimension ref="A1:J787"/>
  <sheetViews>
    <sheetView workbookViewId="0">
      <selection activeCell="T14" sqref="T14"/>
    </sheetView>
  </sheetViews>
  <sheetFormatPr defaultRowHeight="12.75"/>
  <cols>
    <col min="1" max="1" width="2.140625" style="139" customWidth="1"/>
    <col min="2" max="2" width="2" style="139" customWidth="1"/>
    <col min="3" max="3" width="3.42578125" style="139" customWidth="1"/>
    <col min="4" max="4" width="14.28515625" style="139" customWidth="1"/>
    <col min="5" max="5" width="14.5703125" style="139" customWidth="1"/>
    <col min="6" max="6" width="12.7109375" style="139" customWidth="1"/>
    <col min="7" max="7" width="12.85546875" style="139" customWidth="1"/>
    <col min="8" max="8" width="15.28515625" style="139" customWidth="1"/>
    <col min="9" max="9" width="13.5703125" style="139" customWidth="1"/>
    <col min="10" max="10" width="12.85546875" style="139" customWidth="1"/>
    <col min="11" max="16384" width="9.140625" style="139"/>
  </cols>
  <sheetData>
    <row r="1" spans="1:10" ht="21" customHeight="1">
      <c r="A1" s="2621" t="s">
        <v>1156</v>
      </c>
      <c r="B1" s="2621"/>
      <c r="C1" s="2621"/>
      <c r="D1" s="2621"/>
      <c r="E1" s="2622"/>
      <c r="F1" s="1673">
        <v>1</v>
      </c>
      <c r="G1" s="1096"/>
      <c r="H1" s="1096"/>
      <c r="I1" s="1096"/>
      <c r="J1" s="1096"/>
    </row>
    <row r="2" spans="1:10" ht="21" customHeight="1">
      <c r="B2" s="2620" t="s">
        <v>4602</v>
      </c>
      <c r="C2" s="2620"/>
      <c r="D2" s="2620"/>
      <c r="E2" s="2620"/>
      <c r="F2" s="2620"/>
      <c r="G2" s="2620"/>
      <c r="H2" s="2620"/>
    </row>
    <row r="3" spans="1:10" s="6" customFormat="1" ht="21" customHeight="1">
      <c r="G3" s="2144" t="s">
        <v>4605</v>
      </c>
    </row>
    <row r="4" spans="1:10" s="6" customFormat="1" ht="17.100000000000001" customHeight="1">
      <c r="G4" s="2144" t="s">
        <v>4603</v>
      </c>
    </row>
    <row r="5" spans="1:10" s="6" customFormat="1" ht="17.100000000000001" customHeight="1">
      <c r="G5" s="2144" t="s">
        <v>4604</v>
      </c>
    </row>
    <row r="6" spans="1:10" s="6" customFormat="1" ht="17.100000000000001" customHeight="1">
      <c r="G6" s="2144" t="s">
        <v>4606</v>
      </c>
    </row>
    <row r="7" spans="1:10" s="6" customFormat="1" ht="17.100000000000001" customHeight="1">
      <c r="G7" s="2144" t="s">
        <v>4607</v>
      </c>
    </row>
    <row r="8" spans="1:10" s="6" customFormat="1" ht="17.100000000000001" customHeight="1">
      <c r="G8" s="2144" t="s">
        <v>4608</v>
      </c>
    </row>
    <row r="9" spans="1:10" s="6" customFormat="1" ht="21" customHeight="1">
      <c r="C9" s="2619" t="s">
        <v>4609</v>
      </c>
      <c r="D9" s="2619"/>
      <c r="E9" s="2619"/>
      <c r="F9" s="2619"/>
      <c r="G9" s="2619"/>
      <c r="H9" s="2619"/>
    </row>
    <row r="10" spans="1:10" s="6" customFormat="1" ht="21" customHeight="1">
      <c r="B10" s="6">
        <v>1</v>
      </c>
      <c r="C10" s="6" t="s">
        <v>4610</v>
      </c>
      <c r="F10" s="409" t="str">
        <f>(INDEX(MASTER!B8:B42,MATCH('VARISTHA YOGAYTA SANSODHANX'!F1,MASTER!A8:A42,0)))</f>
        <v>Jh Hkxorh yky luk&lt;;</v>
      </c>
    </row>
    <row r="11" spans="1:10" s="6" customFormat="1" ht="21" customHeight="1">
      <c r="B11" s="6">
        <v>2</v>
      </c>
      <c r="C11" s="6" t="s">
        <v>4611</v>
      </c>
    </row>
    <row r="12" spans="1:10" s="6" customFormat="1" ht="21" customHeight="1">
      <c r="B12" s="6">
        <v>3</v>
      </c>
      <c r="C12" s="6" t="s">
        <v>4612</v>
      </c>
      <c r="F12" s="280" t="str">
        <f>(INDEX(MASTER!C8:C42,MATCH('VARISTHA YOGAYTA SANSODHANX'!F1,MASTER!A8:A42,0)))</f>
        <v>अतिरिक्त प्रशासनिक अधिकारी</v>
      </c>
    </row>
    <row r="13" spans="1:10" s="6" customFormat="1" ht="21" customHeight="1">
      <c r="B13" s="6">
        <v>4</v>
      </c>
      <c r="C13" s="6" t="s">
        <v>4613</v>
      </c>
    </row>
    <row r="14" spans="1:10" s="2133" customFormat="1" ht="30" customHeight="1">
      <c r="C14" s="2143" t="s">
        <v>4614</v>
      </c>
      <c r="D14" s="2143" t="s">
        <v>7</v>
      </c>
      <c r="E14" s="2143" t="s">
        <v>4615</v>
      </c>
      <c r="F14" s="2143" t="s">
        <v>4616</v>
      </c>
      <c r="G14" s="2143" t="s">
        <v>4617</v>
      </c>
      <c r="H14" s="2143" t="s">
        <v>4618</v>
      </c>
    </row>
    <row r="15" spans="1:10" s="6" customFormat="1" ht="21" customHeight="1">
      <c r="C15" s="6">
        <v>1</v>
      </c>
      <c r="D15" s="6" t="s">
        <v>4619</v>
      </c>
    </row>
    <row r="16" spans="1:10" s="6" customFormat="1" ht="21" customHeight="1">
      <c r="C16" s="6">
        <v>2</v>
      </c>
      <c r="D16" s="6" t="s">
        <v>4620</v>
      </c>
    </row>
    <row r="17" spans="2:8" s="6" customFormat="1" ht="21" customHeight="1">
      <c r="C17" s="6">
        <v>3</v>
      </c>
      <c r="D17" s="6" t="s">
        <v>4621</v>
      </c>
    </row>
    <row r="18" spans="2:8" s="6" customFormat="1" ht="21" customHeight="1">
      <c r="C18" s="6">
        <v>4</v>
      </c>
      <c r="D18" s="6" t="s">
        <v>4622</v>
      </c>
    </row>
    <row r="19" spans="2:8" s="6" customFormat="1" ht="21" customHeight="1">
      <c r="C19" s="6">
        <v>5</v>
      </c>
      <c r="D19" s="6" t="s">
        <v>4623</v>
      </c>
    </row>
    <row r="20" spans="2:8" s="6" customFormat="1" ht="21" customHeight="1">
      <c r="C20" s="6">
        <v>6</v>
      </c>
      <c r="D20" s="6" t="s">
        <v>29</v>
      </c>
    </row>
    <row r="21" spans="2:8" s="6" customFormat="1" ht="15.75" customHeight="1">
      <c r="B21" s="6">
        <v>5</v>
      </c>
      <c r="C21" s="6" t="s">
        <v>4624</v>
      </c>
    </row>
    <row r="22" spans="2:8" s="6" customFormat="1" ht="31.5">
      <c r="C22" s="2143" t="s">
        <v>4614</v>
      </c>
      <c r="D22" s="2143" t="s">
        <v>4625</v>
      </c>
      <c r="E22" s="2143" t="s">
        <v>1007</v>
      </c>
      <c r="F22" s="2143" t="s">
        <v>4626</v>
      </c>
      <c r="G22" s="2143" t="s">
        <v>4628</v>
      </c>
      <c r="H22" s="2143" t="s">
        <v>4627</v>
      </c>
    </row>
    <row r="23" spans="2:8" s="6" customFormat="1" ht="21" customHeight="1">
      <c r="C23" s="6">
        <v>1</v>
      </c>
      <c r="D23" s="6" t="s">
        <v>4629</v>
      </c>
    </row>
    <row r="24" spans="2:8" s="6" customFormat="1" ht="21" customHeight="1">
      <c r="C24" s="6">
        <v>2</v>
      </c>
      <c r="D24" s="6" t="s">
        <v>4630</v>
      </c>
    </row>
    <row r="25" spans="2:8" s="6" customFormat="1" ht="21" customHeight="1">
      <c r="C25" s="6">
        <v>3</v>
      </c>
      <c r="D25" s="6" t="s">
        <v>4631</v>
      </c>
    </row>
    <row r="26" spans="2:8" s="6" customFormat="1" ht="21" customHeight="1">
      <c r="C26" s="6">
        <v>4</v>
      </c>
      <c r="D26" s="6" t="s">
        <v>4632</v>
      </c>
    </row>
    <row r="27" spans="2:8" s="6" customFormat="1" ht="21" customHeight="1">
      <c r="C27" s="6" t="s">
        <v>4633</v>
      </c>
    </row>
    <row r="28" spans="2:8" s="6" customFormat="1" ht="16.5" customHeight="1">
      <c r="C28" s="6" t="s">
        <v>4678</v>
      </c>
    </row>
    <row r="29" spans="2:8" s="6" customFormat="1" ht="21" customHeight="1">
      <c r="C29" s="6" t="s">
        <v>4634</v>
      </c>
    </row>
    <row r="30" spans="2:8" s="6" customFormat="1" ht="21" customHeight="1">
      <c r="C30" s="6">
        <v>1</v>
      </c>
      <c r="D30" s="6" t="s">
        <v>4635</v>
      </c>
    </row>
    <row r="31" spans="2:8" s="6" customFormat="1" ht="21" customHeight="1">
      <c r="C31" s="6">
        <v>2</v>
      </c>
      <c r="D31" s="6" t="s">
        <v>4636</v>
      </c>
    </row>
    <row r="32" spans="2:8" s="6" customFormat="1" ht="21" customHeight="1">
      <c r="C32" s="6">
        <v>3</v>
      </c>
      <c r="D32" s="6" t="s">
        <v>4637</v>
      </c>
    </row>
    <row r="33" spans="3:8" s="6" customFormat="1" ht="21" customHeight="1">
      <c r="C33" s="6" t="s">
        <v>4638</v>
      </c>
    </row>
    <row r="34" spans="3:8" s="6" customFormat="1" ht="21" customHeight="1">
      <c r="C34" s="6">
        <v>1</v>
      </c>
      <c r="D34" s="6" t="s">
        <v>4639</v>
      </c>
    </row>
    <row r="35" spans="3:8" s="6" customFormat="1" ht="21" customHeight="1">
      <c r="C35" s="6">
        <v>2</v>
      </c>
      <c r="D35" s="6" t="s">
        <v>4640</v>
      </c>
    </row>
    <row r="36" spans="3:8" s="6" customFormat="1" ht="21" customHeight="1">
      <c r="C36" s="6">
        <v>3</v>
      </c>
      <c r="D36" s="6" t="s">
        <v>4641</v>
      </c>
    </row>
    <row r="37" spans="3:8" s="6" customFormat="1" ht="21" customHeight="1">
      <c r="C37" s="6">
        <v>4</v>
      </c>
      <c r="D37" s="6" t="s">
        <v>4642</v>
      </c>
    </row>
    <row r="38" spans="3:8" s="6" customFormat="1" ht="21" customHeight="1">
      <c r="C38" s="6" t="s">
        <v>4643</v>
      </c>
    </row>
    <row r="39" spans="3:8" s="6" customFormat="1" ht="21" customHeight="1">
      <c r="C39" s="6">
        <v>1</v>
      </c>
      <c r="D39" s="6" t="s">
        <v>4644</v>
      </c>
    </row>
    <row r="40" spans="3:8" s="6" customFormat="1" ht="21" customHeight="1">
      <c r="C40" s="6">
        <v>2</v>
      </c>
      <c r="D40" s="6" t="s">
        <v>4645</v>
      </c>
    </row>
    <row r="41" spans="3:8" s="6" customFormat="1" ht="21" customHeight="1">
      <c r="C41" s="6">
        <v>3</v>
      </c>
      <c r="D41" s="6" t="s">
        <v>4646</v>
      </c>
    </row>
    <row r="42" spans="3:8" s="6" customFormat="1" ht="21" customHeight="1"/>
    <row r="43" spans="3:8" s="6" customFormat="1" ht="21" customHeight="1">
      <c r="H43" s="6" t="s">
        <v>493</v>
      </c>
    </row>
    <row r="44" spans="3:8" s="6" customFormat="1" ht="15.75" customHeight="1">
      <c r="C44" s="6" t="s">
        <v>4647</v>
      </c>
    </row>
    <row r="45" spans="3:8" s="6" customFormat="1" ht="18" customHeight="1">
      <c r="C45" s="6" t="s">
        <v>4648</v>
      </c>
    </row>
    <row r="46" spans="3:8" s="6" customFormat="1" ht="17.100000000000001" customHeight="1">
      <c r="C46" s="486" t="s">
        <v>4649</v>
      </c>
      <c r="D46" s="6" t="s">
        <v>4653</v>
      </c>
    </row>
    <row r="47" spans="3:8" s="6" customFormat="1" ht="17.100000000000001" customHeight="1">
      <c r="C47" s="486" t="s">
        <v>4650</v>
      </c>
      <c r="D47" s="6" t="s">
        <v>4654</v>
      </c>
    </row>
    <row r="48" spans="3:8" s="6" customFormat="1" ht="17.100000000000001" customHeight="1">
      <c r="C48" s="486" t="s">
        <v>4651</v>
      </c>
      <c r="D48" s="6" t="s">
        <v>4655</v>
      </c>
    </row>
    <row r="49" spans="3:9" s="6" customFormat="1" ht="17.100000000000001" customHeight="1">
      <c r="C49" s="486" t="s">
        <v>4652</v>
      </c>
      <c r="D49" s="6" t="s">
        <v>4656</v>
      </c>
    </row>
    <row r="50" spans="3:9" s="6" customFormat="1" ht="12.75" customHeight="1">
      <c r="C50" s="6" t="s">
        <v>4657</v>
      </c>
    </row>
    <row r="51" spans="3:9" s="6" customFormat="1" ht="17.100000000000001" customHeight="1">
      <c r="C51" s="486" t="s">
        <v>4649</v>
      </c>
      <c r="D51" s="6" t="s">
        <v>4658</v>
      </c>
    </row>
    <row r="52" spans="3:9" s="6" customFormat="1" ht="17.100000000000001" customHeight="1">
      <c r="C52" s="486" t="s">
        <v>4650</v>
      </c>
      <c r="D52" s="6" t="s">
        <v>4659</v>
      </c>
    </row>
    <row r="53" spans="3:9" s="6" customFormat="1" ht="17.100000000000001" customHeight="1">
      <c r="C53" s="486" t="s">
        <v>4651</v>
      </c>
      <c r="D53" s="6" t="s">
        <v>4660</v>
      </c>
    </row>
    <row r="54" spans="3:9" s="6" customFormat="1" ht="17.100000000000001" customHeight="1">
      <c r="C54" s="486" t="s">
        <v>4652</v>
      </c>
      <c r="D54" s="6" t="s">
        <v>4661</v>
      </c>
    </row>
    <row r="55" spans="3:9" s="6" customFormat="1" ht="15.75" customHeight="1">
      <c r="C55" s="6" t="s">
        <v>4662</v>
      </c>
    </row>
    <row r="56" spans="3:9" s="6" customFormat="1" ht="17.100000000000001" customHeight="1">
      <c r="C56" s="486" t="s">
        <v>4649</v>
      </c>
      <c r="D56" s="6" t="s">
        <v>4663</v>
      </c>
    </row>
    <row r="57" spans="3:9" s="6" customFormat="1" ht="17.100000000000001" customHeight="1">
      <c r="C57" s="486" t="s">
        <v>4650</v>
      </c>
      <c r="D57" s="6" t="s">
        <v>4664</v>
      </c>
    </row>
    <row r="58" spans="3:9" s="6" customFormat="1" ht="21" customHeight="1">
      <c r="C58" s="2617" t="s">
        <v>4665</v>
      </c>
      <c r="D58" s="2617"/>
      <c r="E58" s="2617"/>
      <c r="F58" s="2617"/>
      <c r="G58" s="2617"/>
      <c r="H58" s="2617"/>
      <c r="I58" s="2617"/>
    </row>
    <row r="59" spans="3:9" s="6" customFormat="1" ht="21" customHeight="1">
      <c r="C59" s="2618" t="s">
        <v>4666</v>
      </c>
      <c r="D59" s="2618"/>
      <c r="E59" s="2618"/>
      <c r="F59" s="2618"/>
      <c r="G59" s="2618"/>
      <c r="H59" s="2618"/>
      <c r="I59" s="2618"/>
    </row>
    <row r="60" spans="3:9" s="6" customFormat="1" ht="12.75" customHeight="1">
      <c r="C60" s="2618"/>
      <c r="D60" s="2618"/>
      <c r="E60" s="2618"/>
      <c r="F60" s="2618"/>
      <c r="G60" s="2618"/>
      <c r="H60" s="2618"/>
      <c r="I60" s="2618"/>
    </row>
    <row r="61" spans="3:9" s="6" customFormat="1" ht="21" customHeight="1">
      <c r="H61" s="6" t="s">
        <v>493</v>
      </c>
    </row>
    <row r="62" spans="3:9" s="6" customFormat="1" ht="15.75" customHeight="1">
      <c r="C62" s="2623" t="s">
        <v>4667</v>
      </c>
      <c r="D62" s="2623"/>
      <c r="E62" s="2623"/>
      <c r="F62" s="2623"/>
      <c r="G62" s="2623"/>
      <c r="H62" s="2623"/>
      <c r="I62" s="2623"/>
    </row>
    <row r="63" spans="3:9" s="6" customFormat="1" ht="21" customHeight="1">
      <c r="C63" s="2618" t="s">
        <v>4668</v>
      </c>
      <c r="D63" s="2618"/>
      <c r="E63" s="2618"/>
      <c r="F63" s="2618"/>
      <c r="G63" s="2618"/>
      <c r="H63" s="2618"/>
      <c r="I63" s="2618"/>
    </row>
    <row r="64" spans="3:9" s="6" customFormat="1" ht="17.25" customHeight="1">
      <c r="C64" s="2618"/>
      <c r="D64" s="2618"/>
      <c r="E64" s="2618"/>
      <c r="F64" s="2618"/>
      <c r="G64" s="2618"/>
      <c r="H64" s="2618"/>
      <c r="I64" s="2618"/>
    </row>
    <row r="65" spans="3:9" s="6" customFormat="1" ht="21" customHeight="1">
      <c r="H65" s="6" t="s">
        <v>4669</v>
      </c>
    </row>
    <row r="66" spans="3:9" s="6" customFormat="1" ht="21" customHeight="1">
      <c r="H66" s="6" t="s">
        <v>4670</v>
      </c>
    </row>
    <row r="67" spans="3:9" s="6" customFormat="1" ht="21" customHeight="1">
      <c r="C67" s="2617" t="s">
        <v>4671</v>
      </c>
      <c r="D67" s="2617"/>
      <c r="E67" s="2617"/>
      <c r="F67" s="2617"/>
      <c r="G67" s="2617"/>
      <c r="H67" s="2617"/>
      <c r="I67" s="2617"/>
    </row>
    <row r="68" spans="3:9" s="6" customFormat="1" ht="21" customHeight="1">
      <c r="C68" s="2618" t="s">
        <v>4672</v>
      </c>
      <c r="D68" s="2618"/>
      <c r="E68" s="2618"/>
      <c r="F68" s="2618"/>
      <c r="G68" s="2618"/>
      <c r="H68" s="2618"/>
      <c r="I68" s="2618"/>
    </row>
    <row r="69" spans="3:9" s="6" customFormat="1" ht="18" customHeight="1">
      <c r="C69" s="2618"/>
      <c r="D69" s="2618"/>
      <c r="E69" s="2618"/>
      <c r="F69" s="2618"/>
      <c r="G69" s="2618"/>
      <c r="H69" s="2618"/>
      <c r="I69" s="2618"/>
    </row>
    <row r="70" spans="3:9" s="6" customFormat="1" ht="21" customHeight="1">
      <c r="H70" s="6" t="s">
        <v>4669</v>
      </c>
    </row>
    <row r="71" spans="3:9" s="6" customFormat="1" ht="21" customHeight="1">
      <c r="H71" s="6" t="s">
        <v>4673</v>
      </c>
    </row>
    <row r="72" spans="3:9" s="6" customFormat="1" ht="21" customHeight="1">
      <c r="C72" s="6" t="s">
        <v>4674</v>
      </c>
      <c r="H72" s="6" t="s">
        <v>119</v>
      </c>
    </row>
    <row r="73" spans="3:9" s="6" customFormat="1" ht="21" customHeight="1">
      <c r="C73" s="6" t="s">
        <v>4675</v>
      </c>
    </row>
    <row r="74" spans="3:9" s="6" customFormat="1" ht="21" customHeight="1">
      <c r="C74" s="6">
        <v>1</v>
      </c>
      <c r="D74" s="6" t="s">
        <v>4676</v>
      </c>
    </row>
    <row r="75" spans="3:9" s="6" customFormat="1" ht="21" customHeight="1">
      <c r="C75" s="6">
        <v>2</v>
      </c>
      <c r="D75" s="6" t="s">
        <v>4677</v>
      </c>
    </row>
    <row r="76" spans="3:9" s="6" customFormat="1" ht="21" customHeight="1"/>
    <row r="77" spans="3:9" s="6" customFormat="1" ht="21" customHeight="1"/>
    <row r="78" spans="3:9" s="6" customFormat="1" ht="21" customHeight="1"/>
    <row r="79" spans="3:9" s="6" customFormat="1" ht="21" customHeight="1"/>
    <row r="80" spans="3:9" s="6" customFormat="1" ht="21" customHeight="1"/>
    <row r="81" s="6" customFormat="1" ht="21" customHeight="1"/>
    <row r="82" s="6" customFormat="1" ht="21" customHeight="1"/>
    <row r="83" s="6" customFormat="1" ht="21" customHeight="1"/>
    <row r="84" s="6" customFormat="1" ht="21" customHeight="1"/>
    <row r="85" s="6" customFormat="1" ht="21" customHeight="1"/>
    <row r="86" s="6" customFormat="1" ht="21" customHeight="1"/>
    <row r="87" s="6" customFormat="1" ht="21" customHeight="1"/>
    <row r="88" s="6" customFormat="1" ht="21" customHeight="1"/>
    <row r="89" s="6" customFormat="1" ht="21" customHeight="1"/>
    <row r="90" s="6" customFormat="1" ht="21" customHeight="1"/>
    <row r="91" s="6" customFormat="1" ht="21" customHeight="1"/>
    <row r="92" s="6" customFormat="1" ht="21" customHeight="1"/>
    <row r="93" s="6" customFormat="1" ht="21" customHeight="1"/>
    <row r="94" s="6" customFormat="1" ht="21" customHeight="1"/>
    <row r="95" s="6" customFormat="1" ht="21" customHeight="1"/>
    <row r="96" s="6" customFormat="1" ht="21" customHeight="1"/>
    <row r="97" s="6" customFormat="1" ht="21" customHeight="1"/>
    <row r="98" s="6" customFormat="1" ht="21" customHeight="1"/>
    <row r="99" s="6" customFormat="1" ht="21" customHeight="1"/>
    <row r="100" s="6" customFormat="1" ht="21" customHeight="1"/>
    <row r="101" s="6" customFormat="1" ht="21" customHeight="1"/>
    <row r="102" s="6" customFormat="1" ht="21" customHeight="1"/>
    <row r="103" s="6" customFormat="1" ht="21" customHeight="1"/>
    <row r="104" s="6" customFormat="1" ht="21" customHeight="1"/>
    <row r="105" s="6" customFormat="1" ht="21" customHeight="1"/>
    <row r="106" s="6" customFormat="1" ht="21" customHeight="1"/>
    <row r="107" s="6" customFormat="1" ht="21" customHeight="1"/>
    <row r="108" s="6" customFormat="1" ht="21" customHeight="1"/>
    <row r="109" s="6" customFormat="1" ht="21" customHeight="1"/>
    <row r="110" s="6" customFormat="1" ht="21" customHeight="1"/>
    <row r="111" s="6" customFormat="1" ht="21" customHeight="1"/>
    <row r="112" s="6" customFormat="1" ht="21" customHeight="1"/>
    <row r="113" s="6" customFormat="1" ht="21" customHeight="1"/>
    <row r="114" s="6" customFormat="1" ht="21" customHeight="1"/>
    <row r="115" s="6" customFormat="1" ht="21" customHeight="1"/>
    <row r="116" s="6" customFormat="1" ht="21" customHeight="1"/>
    <row r="117" s="6" customFormat="1" ht="21" customHeight="1"/>
    <row r="118" s="6" customFormat="1" ht="21" customHeight="1"/>
    <row r="119" s="6" customFormat="1" ht="21" customHeight="1"/>
    <row r="120" s="6" customFormat="1" ht="21" customHeight="1"/>
    <row r="121" s="6" customFormat="1" ht="21" customHeight="1"/>
    <row r="122" s="6" customFormat="1" ht="21" customHeight="1"/>
    <row r="123" s="6" customFormat="1" ht="21" customHeight="1"/>
    <row r="124" s="6" customFormat="1" ht="21" customHeight="1"/>
    <row r="125" s="6" customFormat="1" ht="21" customHeight="1"/>
    <row r="126" s="6" customFormat="1" ht="21" customHeight="1"/>
    <row r="127" s="6" customFormat="1" ht="21" customHeight="1"/>
    <row r="128" s="6" customFormat="1" ht="21" customHeight="1"/>
    <row r="129" s="6" customFormat="1" ht="21" customHeight="1"/>
    <row r="130" s="6" customFormat="1" ht="21" customHeight="1"/>
    <row r="131" s="6" customFormat="1" ht="21" customHeight="1"/>
    <row r="132" s="6" customFormat="1" ht="21" customHeight="1"/>
    <row r="133" s="6" customFormat="1" ht="21" customHeight="1"/>
    <row r="134" s="6" customFormat="1" ht="21" customHeight="1"/>
    <row r="135" s="6" customFormat="1" ht="21" customHeight="1"/>
    <row r="136" s="6" customFormat="1" ht="21" customHeight="1"/>
    <row r="137" s="6" customFormat="1" ht="21" customHeight="1"/>
    <row r="138" s="6" customFormat="1" ht="21" customHeight="1"/>
    <row r="139" s="6" customFormat="1" ht="21" customHeight="1"/>
    <row r="140" s="6" customFormat="1" ht="21" customHeight="1"/>
    <row r="141" s="6" customFormat="1" ht="21" customHeight="1"/>
    <row r="142" s="6" customFormat="1" ht="21" customHeight="1"/>
    <row r="143" s="6" customFormat="1" ht="21" customHeight="1"/>
    <row r="144" s="6" customFormat="1" ht="21" customHeight="1"/>
    <row r="145" s="6" customFormat="1" ht="21" customHeight="1"/>
    <row r="146" s="6" customFormat="1" ht="21" customHeight="1"/>
    <row r="147" s="6" customFormat="1" ht="21" customHeight="1"/>
    <row r="148" s="6" customFormat="1" ht="21" customHeight="1"/>
    <row r="149" s="6" customFormat="1" ht="21" customHeight="1"/>
    <row r="150" s="6" customFormat="1" ht="21" customHeight="1"/>
    <row r="151" s="6" customFormat="1" ht="21" customHeight="1"/>
    <row r="152" s="6" customFormat="1" ht="21" customHeight="1"/>
    <row r="153" s="6" customFormat="1" ht="21" customHeight="1"/>
    <row r="154" s="6" customFormat="1" ht="21" customHeight="1"/>
    <row r="155" s="6" customFormat="1" ht="21" customHeight="1"/>
    <row r="156" s="6" customFormat="1" ht="21" customHeight="1"/>
    <row r="157" s="6" customFormat="1" ht="21" customHeight="1"/>
    <row r="158" s="6" customFormat="1" ht="21" customHeight="1"/>
    <row r="159" s="6" customFormat="1" ht="21" customHeight="1"/>
    <row r="160" s="6" customFormat="1" ht="21" customHeight="1"/>
    <row r="161" s="6" customFormat="1" ht="21" customHeight="1"/>
    <row r="162" s="6" customFormat="1" ht="21" customHeight="1"/>
    <row r="163" s="6" customFormat="1" ht="21" customHeight="1"/>
    <row r="164" s="6" customFormat="1" ht="21" customHeight="1"/>
    <row r="165" s="6" customFormat="1" ht="21" customHeight="1"/>
    <row r="166" s="6" customFormat="1" ht="21" customHeight="1"/>
    <row r="167" s="6" customFormat="1" ht="21" customHeight="1"/>
    <row r="168" s="6" customFormat="1" ht="21" customHeight="1"/>
    <row r="169" s="6" customFormat="1" ht="21" customHeight="1"/>
    <row r="170" s="6" customFormat="1" ht="21" customHeight="1"/>
    <row r="171" s="6" customFormat="1" ht="21" customHeight="1"/>
    <row r="172" s="6" customFormat="1" ht="21" customHeight="1"/>
    <row r="173" s="6" customFormat="1" ht="21" customHeight="1"/>
    <row r="174" s="6" customFormat="1" ht="21" customHeight="1"/>
    <row r="175" s="6" customFormat="1" ht="21" customHeight="1"/>
    <row r="176" s="6" customFormat="1" ht="21" customHeight="1"/>
    <row r="177" s="6" customFormat="1" ht="21" customHeight="1"/>
    <row r="178" s="6" customFormat="1" ht="21" customHeight="1"/>
    <row r="179" s="6" customFormat="1" ht="21" customHeight="1"/>
    <row r="180" s="6" customFormat="1" ht="21" customHeight="1"/>
    <row r="181" s="6" customFormat="1" ht="21" customHeight="1"/>
    <row r="182" s="6" customFormat="1" ht="21" customHeight="1"/>
    <row r="183" s="6" customFormat="1" ht="21" customHeight="1"/>
    <row r="184" s="6" customFormat="1" ht="21" customHeight="1"/>
    <row r="185" s="6" customFormat="1" ht="21" customHeight="1"/>
    <row r="186" s="6" customFormat="1" ht="21" customHeight="1"/>
    <row r="187" s="6" customFormat="1" ht="21" customHeight="1"/>
    <row r="188" s="6" customFormat="1" ht="21" customHeight="1"/>
    <row r="189" s="6" customFormat="1" ht="21" customHeight="1"/>
    <row r="190" s="6" customFormat="1" ht="21" customHeight="1"/>
    <row r="191" s="6" customFormat="1" ht="21" customHeight="1"/>
    <row r="192" s="6" customFormat="1" ht="21" customHeight="1"/>
    <row r="193" s="6" customFormat="1" ht="21" customHeight="1"/>
    <row r="194" s="6" customFormat="1" ht="21" customHeight="1"/>
    <row r="195" s="6" customFormat="1" ht="21" customHeight="1"/>
    <row r="196" s="6" customFormat="1" ht="21" customHeight="1"/>
    <row r="197" s="6" customFormat="1" ht="21" customHeight="1"/>
    <row r="198" s="6" customFormat="1" ht="21" customHeight="1"/>
    <row r="199" s="6" customFormat="1" ht="21" customHeight="1"/>
    <row r="200" s="6" customFormat="1" ht="21" customHeight="1"/>
    <row r="201" s="6" customFormat="1" ht="21" customHeight="1"/>
    <row r="202" s="6" customFormat="1" ht="21" customHeight="1"/>
    <row r="203" s="6" customFormat="1" ht="21" customHeight="1"/>
    <row r="204" s="6" customFormat="1" ht="21" customHeight="1"/>
    <row r="205" s="6" customFormat="1" ht="21" customHeight="1"/>
    <row r="206" s="6" customFormat="1" ht="21" customHeight="1"/>
    <row r="207" s="6" customFormat="1" ht="21" customHeight="1"/>
    <row r="208" s="6" customFormat="1" ht="21" customHeight="1"/>
    <row r="209" s="6" customFormat="1" ht="21" customHeight="1"/>
    <row r="210" s="6" customFormat="1" ht="21" customHeight="1"/>
    <row r="211" s="6" customFormat="1" ht="21" customHeight="1"/>
    <row r="212" s="6" customFormat="1" ht="21" customHeight="1"/>
    <row r="213" s="6" customFormat="1" ht="21" customHeight="1"/>
    <row r="214" s="6" customFormat="1" ht="21" customHeight="1"/>
    <row r="215" s="6" customFormat="1" ht="21" customHeight="1"/>
    <row r="216" s="6" customFormat="1" ht="21" customHeight="1"/>
    <row r="217" s="6" customFormat="1" ht="21" customHeight="1"/>
    <row r="218" s="6" customFormat="1" ht="21" customHeight="1"/>
    <row r="219" s="6" customFormat="1" ht="21" customHeight="1"/>
    <row r="220" s="6" customFormat="1" ht="21" customHeight="1"/>
    <row r="221" s="6" customFormat="1" ht="21" customHeight="1"/>
    <row r="222" s="6" customFormat="1" ht="21" customHeight="1"/>
    <row r="223" s="6" customFormat="1" ht="21" customHeight="1"/>
    <row r="224" s="6" customFormat="1" ht="21" customHeight="1"/>
    <row r="225" s="6" customFormat="1" ht="21" customHeight="1"/>
    <row r="226" s="6" customFormat="1" ht="21" customHeight="1"/>
    <row r="227" s="6" customFormat="1" ht="21" customHeight="1"/>
    <row r="228" s="6" customFormat="1" ht="21" customHeight="1"/>
    <row r="229" s="6" customFormat="1" ht="21" customHeight="1"/>
    <row r="230" s="6" customFormat="1" ht="21" customHeight="1"/>
    <row r="231" s="6" customFormat="1" ht="21" customHeight="1"/>
    <row r="232" s="6" customFormat="1" ht="21" customHeight="1"/>
    <row r="233" s="6" customFormat="1" ht="21" customHeight="1"/>
    <row r="234" s="6" customFormat="1" ht="21" customHeight="1"/>
    <row r="235" s="6" customFormat="1" ht="21" customHeight="1"/>
    <row r="236" s="6" customFormat="1" ht="21" customHeight="1"/>
    <row r="237" s="6" customFormat="1" ht="21" customHeight="1"/>
    <row r="238" s="6" customFormat="1" ht="21" customHeight="1"/>
    <row r="239" s="6" customFormat="1" ht="21" customHeight="1"/>
    <row r="240" s="6" customFormat="1" ht="21" customHeight="1"/>
    <row r="241" s="6" customFormat="1" ht="21" customHeight="1"/>
    <row r="242" s="6" customFormat="1" ht="21" customHeight="1"/>
    <row r="243" s="6" customFormat="1" ht="21" customHeight="1"/>
    <row r="244" s="6" customFormat="1" ht="21" customHeight="1"/>
    <row r="245" s="6" customFormat="1" ht="21" customHeight="1"/>
    <row r="246" s="6" customFormat="1" ht="21" customHeight="1"/>
    <row r="247" s="6" customFormat="1" ht="21" customHeight="1"/>
    <row r="248" s="6" customFormat="1" ht="21" customHeight="1"/>
    <row r="249" s="6" customFormat="1" ht="21" customHeight="1"/>
    <row r="250" s="6" customFormat="1" ht="21" customHeight="1"/>
    <row r="251" s="6" customFormat="1" ht="21" customHeight="1"/>
    <row r="252" s="6" customFormat="1" ht="21" customHeight="1"/>
    <row r="253" s="6" customFormat="1" ht="21" customHeight="1"/>
    <row r="254" s="6" customFormat="1" ht="21" customHeight="1"/>
    <row r="255" s="6" customFormat="1" ht="21" customHeight="1"/>
    <row r="256" s="6" customFormat="1" ht="21" customHeight="1"/>
    <row r="257" s="6" customFormat="1" ht="21" customHeight="1"/>
    <row r="258" s="6" customFormat="1" ht="21" customHeight="1"/>
    <row r="259" s="6" customFormat="1" ht="21" customHeight="1"/>
    <row r="260" s="6" customFormat="1" ht="21" customHeight="1"/>
    <row r="261" s="6" customFormat="1" ht="21" customHeight="1"/>
    <row r="262" s="6" customFormat="1" ht="21" customHeight="1"/>
    <row r="263" s="6" customFormat="1" ht="21" customHeight="1"/>
    <row r="264" s="6" customFormat="1" ht="21" customHeight="1"/>
    <row r="265" s="6" customFormat="1" ht="21" customHeight="1"/>
    <row r="266" s="6" customFormat="1" ht="21" customHeight="1"/>
    <row r="267" s="6" customFormat="1" ht="21" customHeight="1"/>
    <row r="268" s="6" customFormat="1" ht="21" customHeight="1"/>
    <row r="269" s="6" customFormat="1" ht="21" customHeight="1"/>
    <row r="270" s="6" customFormat="1" ht="21" customHeight="1"/>
    <row r="271" s="6" customFormat="1" ht="21" customHeight="1"/>
    <row r="272" s="6" customFormat="1" ht="21" customHeight="1"/>
    <row r="273" s="6" customFormat="1" ht="21" customHeight="1"/>
    <row r="274" s="6" customFormat="1" ht="21" customHeight="1"/>
    <row r="275" s="6" customFormat="1" ht="21" customHeight="1"/>
    <row r="276" s="6" customFormat="1" ht="21" customHeight="1"/>
    <row r="277" s="6" customFormat="1" ht="21" customHeight="1"/>
    <row r="278" s="6" customFormat="1" ht="21" customHeight="1"/>
    <row r="279" s="6" customFormat="1" ht="21" customHeight="1"/>
    <row r="280" s="6" customFormat="1" ht="21" customHeight="1"/>
    <row r="281" s="6" customFormat="1" ht="21" customHeight="1"/>
    <row r="282" s="6" customFormat="1" ht="21" customHeight="1"/>
    <row r="283" s="6" customFormat="1" ht="21" customHeight="1"/>
    <row r="284" s="6" customFormat="1" ht="21" customHeight="1"/>
    <row r="285" s="6" customFormat="1" ht="21" customHeight="1"/>
    <row r="286" s="6" customFormat="1" ht="21" customHeight="1"/>
    <row r="287" s="6" customFormat="1" ht="21" customHeight="1"/>
    <row r="288" s="6" customFormat="1" ht="21" customHeight="1"/>
    <row r="289" s="6" customFormat="1" ht="21" customHeight="1"/>
    <row r="290" s="6" customFormat="1" ht="21" customHeight="1"/>
    <row r="291" s="6" customFormat="1" ht="21" customHeight="1"/>
    <row r="292" s="6" customFormat="1" ht="21" customHeight="1"/>
    <row r="293" s="6" customFormat="1" ht="21" customHeight="1"/>
    <row r="294" s="6" customFormat="1" ht="21" customHeight="1"/>
    <row r="295" s="6" customFormat="1" ht="21" customHeight="1"/>
    <row r="296" s="6" customFormat="1" ht="21" customHeight="1"/>
    <row r="297" s="6" customFormat="1" ht="21" customHeight="1"/>
    <row r="298" s="6" customFormat="1" ht="21" customHeight="1"/>
    <row r="299" s="6" customFormat="1" ht="21" customHeight="1"/>
    <row r="300" s="6" customFormat="1" ht="21" customHeight="1"/>
    <row r="301" s="6" customFormat="1" ht="21" customHeight="1"/>
    <row r="302" s="6" customFormat="1" ht="21" customHeight="1"/>
    <row r="303" s="6" customFormat="1" ht="21" customHeight="1"/>
    <row r="304" s="6" customFormat="1" ht="21" customHeight="1"/>
    <row r="305" s="6" customFormat="1" ht="21" customHeight="1"/>
    <row r="306" s="6" customFormat="1" ht="21" customHeight="1"/>
    <row r="307" s="6" customFormat="1" ht="21" customHeight="1"/>
    <row r="308" s="6" customFormat="1" ht="21" customHeight="1"/>
    <row r="309" s="6" customFormat="1" ht="21" customHeight="1"/>
    <row r="310" s="6" customFormat="1" ht="21" customHeight="1"/>
    <row r="311" s="6" customFormat="1" ht="21" customHeight="1"/>
    <row r="312" s="6" customFormat="1" ht="21" customHeight="1"/>
    <row r="313" s="6" customFormat="1" ht="21" customHeight="1"/>
    <row r="314" s="6" customFormat="1" ht="21" customHeight="1"/>
    <row r="315" s="6" customFormat="1" ht="21" customHeight="1"/>
    <row r="316" s="6" customFormat="1" ht="21" customHeight="1"/>
    <row r="317" s="6" customFormat="1" ht="21" customHeight="1"/>
    <row r="318" s="6" customFormat="1" ht="21" customHeight="1"/>
    <row r="319" s="6" customFormat="1" ht="21" customHeight="1"/>
    <row r="320" s="6" customFormat="1" ht="21" customHeight="1"/>
    <row r="321" s="6" customFormat="1" ht="21" customHeight="1"/>
    <row r="322" s="6" customFormat="1" ht="21" customHeight="1"/>
    <row r="323" s="6" customFormat="1" ht="21" customHeight="1"/>
    <row r="324" s="6" customFormat="1" ht="21" customHeight="1"/>
    <row r="325" s="6" customFormat="1" ht="21" customHeight="1"/>
    <row r="326" s="6" customFormat="1" ht="21" customHeight="1"/>
    <row r="327" s="6" customFormat="1" ht="21" customHeight="1"/>
    <row r="328" s="6" customFormat="1" ht="21" customHeight="1"/>
    <row r="329" s="6" customFormat="1" ht="21" customHeight="1"/>
    <row r="330" s="6" customFormat="1" ht="21" customHeight="1"/>
    <row r="331" s="6" customFormat="1" ht="21" customHeight="1"/>
    <row r="332" s="6" customFormat="1" ht="21" customHeight="1"/>
    <row r="333" s="6" customFormat="1" ht="21" customHeight="1"/>
    <row r="334" s="6" customFormat="1" ht="21" customHeight="1"/>
    <row r="335" s="6" customFormat="1" ht="21" customHeight="1"/>
    <row r="336" s="6" customFormat="1" ht="21" customHeight="1"/>
    <row r="337" s="6" customFormat="1" ht="21" customHeight="1"/>
    <row r="338" s="6" customFormat="1" ht="21" customHeight="1"/>
    <row r="339" s="6" customFormat="1" ht="21" customHeight="1"/>
    <row r="340" s="6" customFormat="1" ht="21" customHeight="1"/>
    <row r="341" s="6" customFormat="1" ht="21" customHeight="1"/>
    <row r="342" s="6" customFormat="1" ht="21" customHeight="1"/>
    <row r="343" s="6" customFormat="1" ht="21" customHeight="1"/>
    <row r="344" s="6" customFormat="1" ht="21" customHeight="1"/>
    <row r="345" s="6" customFormat="1" ht="21" customHeight="1"/>
    <row r="346" s="6" customFormat="1" ht="21" customHeight="1"/>
    <row r="347" s="6" customFormat="1" ht="21" customHeight="1"/>
    <row r="348" s="6" customFormat="1" ht="21" customHeight="1"/>
    <row r="349" s="6" customFormat="1" ht="21" customHeight="1"/>
    <row r="350" s="6" customFormat="1" ht="21" customHeight="1"/>
    <row r="351" s="6" customFormat="1" ht="21" customHeight="1"/>
    <row r="352" s="6" customFormat="1" ht="21" customHeight="1"/>
    <row r="353" s="6" customFormat="1" ht="21" customHeight="1"/>
    <row r="354" s="6" customFormat="1" ht="21" customHeight="1"/>
    <row r="355" s="6" customFormat="1" ht="21" customHeight="1"/>
    <row r="356" s="6" customFormat="1" ht="21" customHeight="1"/>
    <row r="357" s="6" customFormat="1" ht="21" customHeight="1"/>
    <row r="358" s="6" customFormat="1" ht="21" customHeight="1"/>
    <row r="359" s="6" customFormat="1" ht="21" customHeight="1"/>
    <row r="360" s="6" customFormat="1" ht="21" customHeight="1"/>
    <row r="361" s="6" customFormat="1" ht="21" customHeight="1"/>
    <row r="362" s="6" customFormat="1" ht="21" customHeight="1"/>
    <row r="363" s="6" customFormat="1" ht="21" customHeight="1"/>
    <row r="364" s="6" customFormat="1" ht="21" customHeight="1"/>
    <row r="365" s="6" customFormat="1" ht="21" customHeight="1"/>
    <row r="366" s="6" customFormat="1" ht="21" customHeight="1"/>
    <row r="367" s="6" customFormat="1" ht="21" customHeight="1"/>
    <row r="368" s="6" customFormat="1" ht="21" customHeight="1"/>
    <row r="369" s="6" customFormat="1" ht="21" customHeight="1"/>
    <row r="370" s="6" customFormat="1" ht="21" customHeight="1"/>
    <row r="371" s="6" customFormat="1" ht="21" customHeight="1"/>
    <row r="372" s="6" customFormat="1" ht="21" customHeight="1"/>
    <row r="373" s="6" customFormat="1" ht="21" customHeight="1"/>
    <row r="374" s="6" customFormat="1" ht="21" customHeight="1"/>
    <row r="375" s="6" customFormat="1" ht="21" customHeight="1"/>
    <row r="376" s="6" customFormat="1" ht="21" customHeight="1"/>
    <row r="377" s="6" customFormat="1" ht="21" customHeight="1"/>
    <row r="378" s="6" customFormat="1" ht="21" customHeight="1"/>
    <row r="379" s="6" customFormat="1" ht="21" customHeight="1"/>
    <row r="380" s="6" customFormat="1" ht="21" customHeight="1"/>
    <row r="381" s="6" customFormat="1" ht="21" customHeight="1"/>
    <row r="382" s="6" customFormat="1" ht="21" customHeight="1"/>
    <row r="383" s="6" customFormat="1" ht="21" customHeight="1"/>
    <row r="384" s="6" customFormat="1" ht="21" customHeight="1"/>
    <row r="385" s="6" customFormat="1" ht="21" customHeight="1"/>
    <row r="386" s="6" customFormat="1" ht="21" customHeight="1"/>
    <row r="387" s="6" customFormat="1" ht="21" customHeight="1"/>
    <row r="388" s="6" customFormat="1" ht="21" customHeight="1"/>
    <row r="389" s="6" customFormat="1" ht="21" customHeight="1"/>
    <row r="390" s="6" customFormat="1" ht="21" customHeight="1"/>
    <row r="391" s="6" customFormat="1" ht="21" customHeight="1"/>
    <row r="392" s="6" customFormat="1" ht="21" customHeight="1"/>
    <row r="393" s="6" customFormat="1" ht="21" customHeight="1"/>
    <row r="394" s="6" customFormat="1" ht="21" customHeight="1"/>
    <row r="395" s="6" customFormat="1" ht="21" customHeight="1"/>
    <row r="396" s="6" customFormat="1" ht="21" customHeight="1"/>
    <row r="397" s="6" customFormat="1" ht="21" customHeight="1"/>
    <row r="398" s="6" customFormat="1" ht="21" customHeight="1"/>
    <row r="399" s="6" customFormat="1" ht="21" customHeight="1"/>
    <row r="400" s="6" customFormat="1" ht="21" customHeight="1"/>
    <row r="401" s="6" customFormat="1" ht="21" customHeight="1"/>
    <row r="402" s="6" customFormat="1" ht="21" customHeight="1"/>
    <row r="403" s="6" customFormat="1" ht="21" customHeight="1"/>
    <row r="404" s="6" customFormat="1" ht="21" customHeight="1"/>
    <row r="405" s="6" customFormat="1" ht="21" customHeight="1"/>
    <row r="406" s="6" customFormat="1" ht="21" customHeight="1"/>
    <row r="407" s="6" customFormat="1" ht="21" customHeight="1"/>
    <row r="408" s="6" customFormat="1" ht="21" customHeight="1"/>
    <row r="409" s="6" customFormat="1" ht="21" customHeight="1"/>
    <row r="410" s="6" customFormat="1" ht="21" customHeight="1"/>
    <row r="411" s="6" customFormat="1" ht="21" customHeight="1"/>
    <row r="412" s="6" customFormat="1" ht="21" customHeight="1"/>
    <row r="413" s="6" customFormat="1" ht="21" customHeight="1"/>
    <row r="414" s="6" customFormat="1" ht="21" customHeight="1"/>
    <row r="415" s="6" customFormat="1" ht="21" customHeight="1"/>
    <row r="416" s="6" customFormat="1" ht="21" customHeight="1"/>
    <row r="417" s="6" customFormat="1" ht="21" customHeight="1"/>
    <row r="418" s="6" customFormat="1" ht="21" customHeight="1"/>
    <row r="419" s="6" customFormat="1" ht="21" customHeight="1"/>
    <row r="420" s="6" customFormat="1" ht="21" customHeight="1"/>
    <row r="421" s="6" customFormat="1" ht="21" customHeight="1"/>
    <row r="422" s="6" customFormat="1" ht="21" customHeight="1"/>
    <row r="423" s="6" customFormat="1" ht="21" customHeight="1"/>
    <row r="424" s="6" customFormat="1" ht="21" customHeight="1"/>
    <row r="425" s="6" customFormat="1" ht="21" customHeight="1"/>
    <row r="426" s="6" customFormat="1" ht="21" customHeight="1"/>
    <row r="427" s="6" customFormat="1" ht="21" customHeight="1"/>
    <row r="428" s="6" customFormat="1" ht="21" customHeight="1"/>
    <row r="429" s="6" customFormat="1" ht="21" customHeight="1"/>
    <row r="430" s="6" customFormat="1" ht="21" customHeight="1"/>
    <row r="431" s="6" customFormat="1" ht="21" customHeight="1"/>
    <row r="432" s="6" customFormat="1" ht="21" customHeight="1"/>
    <row r="433" s="6" customFormat="1" ht="21" customHeight="1"/>
    <row r="434" s="6" customFormat="1" ht="21" customHeight="1"/>
    <row r="435" s="6" customFormat="1" ht="21" customHeight="1"/>
    <row r="436" s="6" customFormat="1" ht="21" customHeight="1"/>
    <row r="437" s="6" customFormat="1" ht="21" customHeight="1"/>
    <row r="438" s="6" customFormat="1" ht="21" customHeight="1"/>
    <row r="439" s="6" customFormat="1" ht="21" customHeight="1"/>
    <row r="440" s="6" customFormat="1" ht="21" customHeight="1"/>
    <row r="441" s="6" customFormat="1" ht="21" customHeight="1"/>
    <row r="442" s="6" customFormat="1" ht="21" customHeight="1"/>
    <row r="443" s="6" customFormat="1" ht="21" customHeight="1"/>
    <row r="444" s="6" customFormat="1" ht="21" customHeight="1"/>
    <row r="445" s="6" customFormat="1" ht="21" customHeight="1"/>
    <row r="446" s="6" customFormat="1" ht="21" customHeight="1"/>
    <row r="447" s="6" customFormat="1" ht="21" customHeight="1"/>
    <row r="448" s="6" customFormat="1" ht="21" customHeight="1"/>
    <row r="449" s="6" customFormat="1" ht="21" customHeight="1"/>
    <row r="450" s="6" customFormat="1" ht="21" customHeight="1"/>
    <row r="451" s="6" customFormat="1" ht="21" customHeight="1"/>
    <row r="452" s="6" customFormat="1" ht="21" customHeight="1"/>
    <row r="453" s="6" customFormat="1" ht="21" customHeight="1"/>
    <row r="454" s="6" customFormat="1" ht="21" customHeight="1"/>
    <row r="455" s="6" customFormat="1" ht="21" customHeight="1"/>
    <row r="456" s="6" customFormat="1" ht="21" customHeight="1"/>
    <row r="457" s="6" customFormat="1" ht="21" customHeight="1"/>
    <row r="458" s="6" customFormat="1" ht="21" customHeight="1"/>
    <row r="459" s="6" customFormat="1" ht="21" customHeight="1"/>
    <row r="460" s="6" customFormat="1" ht="21" customHeight="1"/>
    <row r="461" s="6" customFormat="1" ht="21" customHeight="1"/>
    <row r="462" s="6" customFormat="1" ht="21" customHeight="1"/>
    <row r="463" s="6" customFormat="1" ht="21" customHeight="1"/>
    <row r="464" s="6" customFormat="1" ht="21" customHeight="1"/>
    <row r="465" s="6" customFormat="1" ht="21" customHeight="1"/>
    <row r="466" s="6" customFormat="1" ht="21" customHeight="1"/>
    <row r="467" s="6" customFormat="1" ht="21" customHeight="1"/>
    <row r="468" s="6" customFormat="1" ht="21" customHeight="1"/>
    <row r="469" s="6" customFormat="1" ht="21" customHeight="1"/>
    <row r="470" s="6" customFormat="1" ht="21" customHeight="1"/>
    <row r="471" s="6" customFormat="1" ht="21" customHeight="1"/>
    <row r="472" s="6" customFormat="1" ht="21" customHeight="1"/>
    <row r="473" s="6" customFormat="1" ht="21" customHeight="1"/>
    <row r="474" s="6" customFormat="1" ht="21" customHeight="1"/>
    <row r="475" s="6" customFormat="1" ht="21" customHeight="1"/>
    <row r="476" s="6" customFormat="1" ht="21" customHeight="1"/>
    <row r="477" s="6" customFormat="1" ht="21" customHeight="1"/>
    <row r="478" s="6" customFormat="1" ht="21" customHeight="1"/>
    <row r="479" s="6" customFormat="1" ht="21" customHeight="1"/>
    <row r="480" s="6" customFormat="1" ht="21" customHeight="1"/>
    <row r="481" s="6" customFormat="1" ht="21" customHeight="1"/>
    <row r="482" s="6" customFormat="1" ht="21" customHeight="1"/>
    <row r="483" s="6" customFormat="1" ht="21" customHeight="1"/>
    <row r="484" s="6" customFormat="1" ht="21" customHeight="1"/>
    <row r="485" s="6" customFormat="1" ht="21" customHeight="1"/>
    <row r="486" s="6" customFormat="1" ht="21" customHeight="1"/>
    <row r="487" s="6" customFormat="1" ht="21" customHeight="1"/>
    <row r="488" s="6" customFormat="1" ht="21" customHeight="1"/>
    <row r="489" s="6" customFormat="1" ht="21" customHeight="1"/>
    <row r="490" s="6" customFormat="1" ht="21" customHeight="1"/>
    <row r="491" s="6" customFormat="1" ht="21" customHeight="1"/>
    <row r="492" s="6" customFormat="1" ht="21" customHeight="1"/>
    <row r="493" s="6" customFormat="1" ht="21" customHeight="1"/>
    <row r="494" s="6" customFormat="1" ht="21" customHeight="1"/>
    <row r="495" s="6" customFormat="1" ht="21" customHeight="1"/>
    <row r="496" s="6" customFormat="1" ht="21" customHeight="1"/>
    <row r="497" s="6" customFormat="1" ht="21" customHeight="1"/>
    <row r="498" s="6" customFormat="1" ht="21" customHeight="1"/>
    <row r="499" s="6" customFormat="1" ht="21" customHeight="1"/>
    <row r="500" s="6" customFormat="1" ht="21" customHeight="1"/>
    <row r="501" s="6" customFormat="1" ht="21" customHeight="1"/>
    <row r="502" s="6" customFormat="1" ht="21" customHeight="1"/>
    <row r="503" s="6" customFormat="1" ht="21" customHeight="1"/>
    <row r="504" s="6" customFormat="1" ht="21" customHeight="1"/>
    <row r="505" s="6" customFormat="1" ht="21" customHeight="1"/>
    <row r="506" s="6" customFormat="1" ht="21" customHeight="1"/>
    <row r="507" s="6" customFormat="1" ht="21" customHeight="1"/>
    <row r="508" s="6" customFormat="1" ht="21" customHeight="1"/>
    <row r="509" s="6" customFormat="1" ht="21" customHeight="1"/>
    <row r="510" s="6" customFormat="1" ht="21" customHeight="1"/>
    <row r="511" s="6" customFormat="1" ht="21" customHeight="1"/>
    <row r="512" s="6" customFormat="1" ht="21" customHeight="1"/>
    <row r="513" s="6" customFormat="1" ht="21" customHeight="1"/>
    <row r="514" s="6" customFormat="1" ht="21" customHeight="1"/>
    <row r="515" s="6" customFormat="1" ht="21" customHeight="1"/>
    <row r="516" s="6" customFormat="1" ht="21" customHeight="1"/>
    <row r="517" s="6" customFormat="1" ht="21" customHeight="1"/>
    <row r="518" s="6" customFormat="1" ht="21" customHeight="1"/>
    <row r="519" s="6" customFormat="1" ht="21" customHeight="1"/>
    <row r="520" s="6" customFormat="1" ht="21" customHeight="1"/>
    <row r="521" s="6" customFormat="1" ht="21" customHeight="1"/>
    <row r="522" s="6" customFormat="1" ht="21" customHeight="1"/>
    <row r="523" s="6" customFormat="1" ht="21" customHeight="1"/>
    <row r="524" s="6" customFormat="1" ht="21" customHeight="1"/>
    <row r="525" s="6" customFormat="1" ht="21" customHeight="1"/>
    <row r="526" s="6" customFormat="1" ht="21" customHeight="1"/>
    <row r="527" s="6" customFormat="1" ht="21" customHeight="1"/>
    <row r="528" s="6" customFormat="1" ht="21" customHeight="1"/>
    <row r="529" s="6" customFormat="1" ht="21" customHeight="1"/>
    <row r="530" s="6" customFormat="1" ht="21" customHeight="1"/>
    <row r="531" s="6" customFormat="1" ht="21" customHeight="1"/>
    <row r="532" s="6" customFormat="1" ht="21" customHeight="1"/>
    <row r="533" s="6" customFormat="1" ht="21" customHeight="1"/>
    <row r="534" s="6" customFormat="1" ht="21" customHeight="1"/>
    <row r="535" s="6" customFormat="1" ht="21" customHeight="1"/>
    <row r="536" s="6" customFormat="1" ht="21" customHeight="1"/>
    <row r="537" s="6" customFormat="1" ht="21" customHeight="1"/>
    <row r="538" s="6" customFormat="1" ht="21" customHeight="1"/>
    <row r="539" s="6" customFormat="1" ht="21" customHeight="1"/>
    <row r="540" s="6" customFormat="1" ht="21" customHeight="1"/>
    <row r="541" s="6" customFormat="1" ht="21" customHeight="1"/>
    <row r="542" s="6" customFormat="1" ht="21" customHeight="1"/>
    <row r="543" s="6" customFormat="1" ht="21" customHeight="1"/>
    <row r="544" s="6" customFormat="1" ht="21" customHeight="1"/>
    <row r="545" s="6" customFormat="1" ht="21" customHeight="1"/>
    <row r="546" s="6" customFormat="1" ht="21" customHeight="1"/>
    <row r="547" s="6" customFormat="1" ht="21" customHeight="1"/>
    <row r="548" s="6" customFormat="1" ht="21" customHeight="1"/>
    <row r="549" s="6" customFormat="1" ht="21" customHeight="1"/>
    <row r="550" s="6" customFormat="1" ht="21" customHeight="1"/>
    <row r="551" s="6" customFormat="1" ht="21" customHeight="1"/>
    <row r="552" s="6" customFormat="1" ht="21" customHeight="1"/>
    <row r="553" s="6" customFormat="1" ht="21" customHeight="1"/>
    <row r="554" s="6" customFormat="1" ht="21" customHeight="1"/>
    <row r="555" s="6" customFormat="1" ht="21" customHeight="1"/>
    <row r="556" s="6" customFormat="1" ht="21" customHeight="1"/>
    <row r="557" s="6" customFormat="1" ht="21" customHeight="1"/>
    <row r="558" s="6" customFormat="1" ht="21" customHeight="1"/>
    <row r="559" s="6" customFormat="1" ht="21" customHeight="1"/>
    <row r="560" s="6" customFormat="1" ht="21" customHeight="1"/>
    <row r="561" s="6" customFormat="1" ht="21" customHeight="1"/>
    <row r="562" s="6" customFormat="1" ht="21" customHeight="1"/>
    <row r="563" s="6" customFormat="1" ht="21" customHeight="1"/>
    <row r="564" s="6" customFormat="1" ht="21" customHeight="1"/>
    <row r="565" s="6" customFormat="1" ht="21" customHeight="1"/>
    <row r="566" s="6" customFormat="1" ht="21" customHeight="1"/>
    <row r="567" s="6" customFormat="1" ht="21" customHeight="1"/>
    <row r="568" s="6" customFormat="1" ht="21" customHeight="1"/>
    <row r="569" s="6" customFormat="1" ht="21" customHeight="1"/>
    <row r="570" s="6" customFormat="1" ht="21" customHeight="1"/>
    <row r="571" s="6" customFormat="1" ht="21" customHeight="1"/>
    <row r="572" s="6" customFormat="1" ht="21" customHeight="1"/>
    <row r="573" s="6" customFormat="1" ht="21" customHeight="1"/>
    <row r="574" s="6" customFormat="1" ht="21" customHeight="1"/>
    <row r="575" s="6" customFormat="1" ht="21" customHeight="1"/>
    <row r="576" s="6" customFormat="1" ht="21" customHeight="1"/>
    <row r="577" s="6" customFormat="1" ht="21" customHeight="1"/>
    <row r="578" s="6" customFormat="1" ht="21" customHeight="1"/>
    <row r="579" s="6" customFormat="1" ht="21" customHeight="1"/>
    <row r="580" s="6" customFormat="1" ht="21" customHeight="1"/>
    <row r="581" s="6" customFormat="1" ht="21" customHeight="1"/>
    <row r="582" s="6" customFormat="1" ht="21" customHeight="1"/>
    <row r="583" s="6" customFormat="1" ht="21" customHeight="1"/>
    <row r="584" s="6" customFormat="1" ht="21" customHeight="1"/>
    <row r="585" s="6" customFormat="1" ht="21" customHeight="1"/>
    <row r="586" s="6" customFormat="1" ht="21" customHeight="1"/>
    <row r="587" s="6" customFormat="1" ht="21" customHeight="1"/>
    <row r="588" s="6" customFormat="1" ht="21" customHeight="1"/>
    <row r="589" s="6" customFormat="1" ht="21" customHeight="1"/>
    <row r="590" s="6" customFormat="1" ht="21" customHeight="1"/>
    <row r="591" s="6" customFormat="1" ht="21" customHeight="1"/>
    <row r="592" s="6" customFormat="1" ht="21" customHeight="1"/>
    <row r="593" s="6" customFormat="1" ht="21" customHeight="1"/>
    <row r="594" s="6" customFormat="1" ht="21" customHeight="1"/>
    <row r="595" s="6" customFormat="1" ht="21" customHeight="1"/>
    <row r="596" s="6" customFormat="1" ht="21" customHeight="1"/>
    <row r="597" s="6" customFormat="1" ht="21" customHeight="1"/>
    <row r="598" s="6" customFormat="1" ht="21" customHeight="1"/>
    <row r="599" s="6" customFormat="1" ht="21" customHeight="1"/>
    <row r="600" s="6" customFormat="1" ht="21" customHeight="1"/>
    <row r="601" s="6" customFormat="1" ht="21" customHeight="1"/>
    <row r="602" s="6" customFormat="1" ht="21" customHeight="1"/>
    <row r="603" s="6" customFormat="1" ht="21" customHeight="1"/>
    <row r="604" s="6" customFormat="1" ht="21" customHeight="1"/>
    <row r="605" s="6" customFormat="1" ht="21" customHeight="1"/>
    <row r="606" s="6" customFormat="1" ht="21" customHeight="1"/>
    <row r="607" s="6" customFormat="1" ht="21" customHeight="1"/>
    <row r="608" s="6" customFormat="1" ht="21" customHeight="1"/>
    <row r="609" s="6" customFormat="1" ht="21" customHeight="1"/>
    <row r="610" s="6" customFormat="1" ht="21" customHeight="1"/>
    <row r="611" s="6" customFormat="1" ht="21" customHeight="1"/>
    <row r="612" s="6" customFormat="1" ht="21" customHeight="1"/>
    <row r="613" s="6" customFormat="1" ht="21" customHeight="1"/>
    <row r="614" s="6" customFormat="1" ht="21" customHeight="1"/>
    <row r="615" s="6" customFormat="1" ht="21" customHeight="1"/>
    <row r="616" s="6" customFormat="1" ht="21" customHeight="1"/>
    <row r="617" s="6" customFormat="1" ht="21" customHeight="1"/>
    <row r="618" s="6" customFormat="1" ht="21" customHeight="1"/>
    <row r="619" s="6" customFormat="1" ht="21" customHeight="1"/>
    <row r="620" s="6" customFormat="1" ht="21" customHeight="1"/>
    <row r="621" s="6" customFormat="1" ht="21" customHeight="1"/>
    <row r="622" s="6" customFormat="1" ht="21" customHeight="1"/>
    <row r="623" s="6" customFormat="1" ht="21" customHeight="1"/>
    <row r="624" s="6" customFormat="1" ht="21" customHeight="1"/>
    <row r="625" s="6" customFormat="1" ht="21" customHeight="1"/>
    <row r="626" s="6" customFormat="1" ht="21" customHeight="1"/>
    <row r="627" s="6" customFormat="1" ht="21" customHeight="1"/>
    <row r="628" s="6" customFormat="1" ht="21" customHeight="1"/>
    <row r="629" s="6" customFormat="1" ht="21" customHeight="1"/>
    <row r="630" s="6" customFormat="1" ht="21" customHeight="1"/>
    <row r="631" s="6" customFormat="1" ht="21" customHeight="1"/>
    <row r="632" s="6" customFormat="1" ht="21" customHeight="1"/>
    <row r="633" s="6" customFormat="1" ht="21" customHeight="1"/>
    <row r="634" s="6" customFormat="1" ht="21" customHeight="1"/>
    <row r="635" s="6" customFormat="1" ht="21" customHeight="1"/>
    <row r="636" s="6" customFormat="1" ht="21" customHeight="1"/>
    <row r="637" s="6" customFormat="1" ht="21" customHeight="1"/>
    <row r="638" s="6" customFormat="1" ht="21" customHeight="1"/>
    <row r="639" s="6" customFormat="1" ht="21" customHeight="1"/>
    <row r="640" s="6" customFormat="1" ht="21" customHeight="1"/>
    <row r="641" s="6" customFormat="1" ht="21" customHeight="1"/>
    <row r="642" s="6" customFormat="1" ht="21" customHeight="1"/>
    <row r="643" s="6" customFormat="1" ht="21" customHeight="1"/>
    <row r="644" s="6" customFormat="1" ht="21" customHeight="1"/>
    <row r="645" s="6" customFormat="1" ht="21" customHeight="1"/>
    <row r="646" s="6" customFormat="1" ht="21" customHeight="1"/>
    <row r="647" s="6" customFormat="1" ht="21" customHeight="1"/>
    <row r="648" s="6" customFormat="1" ht="21" customHeight="1"/>
    <row r="649" s="6" customFormat="1" ht="21" customHeight="1"/>
    <row r="650" s="6" customFormat="1" ht="21" customHeight="1"/>
    <row r="651" s="6" customFormat="1" ht="21" customHeight="1"/>
    <row r="652" s="6" customFormat="1" ht="21" customHeight="1"/>
    <row r="653" s="6" customFormat="1" ht="21" customHeight="1"/>
    <row r="654" s="6" customFormat="1" ht="21" customHeight="1"/>
    <row r="655" s="6" customFormat="1" ht="21" customHeight="1"/>
    <row r="656" s="6" customFormat="1" ht="21" customHeight="1"/>
    <row r="657" s="6" customFormat="1" ht="21" customHeight="1"/>
    <row r="658" s="6" customFormat="1" ht="21" customHeight="1"/>
    <row r="659" s="6" customFormat="1" ht="21" customHeight="1"/>
    <row r="660" s="6" customFormat="1" ht="21" customHeight="1"/>
    <row r="661" s="6" customFormat="1" ht="21" customHeight="1"/>
    <row r="662" s="6" customFormat="1" ht="21" customHeight="1"/>
    <row r="663" s="6" customFormat="1" ht="21" customHeight="1"/>
    <row r="664" s="6" customFormat="1" ht="21" customHeight="1"/>
    <row r="665" s="6" customFormat="1" ht="21" customHeight="1"/>
    <row r="666" s="6" customFormat="1" ht="21" customHeight="1"/>
    <row r="667" s="6" customFormat="1" ht="21" customHeight="1"/>
    <row r="668" s="6" customFormat="1" ht="21" customHeight="1"/>
    <row r="669" s="6" customFormat="1" ht="21" customHeight="1"/>
    <row r="670" s="6" customFormat="1" ht="21" customHeight="1"/>
    <row r="671" s="6" customFormat="1" ht="21" customHeight="1"/>
    <row r="672" s="6" customFormat="1" ht="21" customHeight="1"/>
    <row r="673" s="6" customFormat="1" ht="21" customHeight="1"/>
    <row r="674" s="6" customFormat="1" ht="21" customHeight="1"/>
    <row r="675" s="6" customFormat="1" ht="21" customHeight="1"/>
    <row r="676" s="6" customFormat="1" ht="21" customHeight="1"/>
    <row r="677" s="6" customFormat="1" ht="21" customHeight="1"/>
    <row r="678" s="6" customFormat="1" ht="21" customHeight="1"/>
    <row r="679" s="6" customFormat="1" ht="21" customHeight="1"/>
    <row r="680" s="6" customFormat="1" ht="21" customHeight="1"/>
    <row r="681" s="6" customFormat="1" ht="21" customHeight="1"/>
    <row r="682" s="6" customFormat="1" ht="21" customHeight="1"/>
    <row r="683" s="6" customFormat="1" ht="21" customHeight="1"/>
    <row r="684" s="6" customFormat="1" ht="21" customHeight="1"/>
    <row r="685" s="6" customFormat="1" ht="21" customHeight="1"/>
    <row r="686" s="6" customFormat="1" ht="21" customHeight="1"/>
    <row r="687" s="6" customFormat="1" ht="21" customHeight="1"/>
    <row r="688" s="6" customFormat="1" ht="21" customHeight="1"/>
    <row r="689" s="6" customFormat="1" ht="21" customHeight="1"/>
    <row r="690" s="6" customFormat="1" ht="21" customHeight="1"/>
    <row r="691" s="6" customFormat="1" ht="21" customHeight="1"/>
    <row r="692" s="6" customFormat="1" ht="21" customHeight="1"/>
    <row r="693" s="6" customFormat="1" ht="21" customHeight="1"/>
    <row r="694" s="6" customFormat="1" ht="21" customHeight="1"/>
    <row r="695" s="6" customFormat="1" ht="21" customHeight="1"/>
    <row r="696" s="6" customFormat="1" ht="21" customHeight="1"/>
    <row r="697" s="6" customFormat="1" ht="21" customHeight="1"/>
    <row r="698" s="6" customFormat="1" ht="21" customHeight="1"/>
    <row r="699" s="6" customFormat="1" ht="21" customHeight="1"/>
    <row r="700" s="6" customFormat="1" ht="21" customHeight="1"/>
    <row r="701" s="6" customFormat="1" ht="21" customHeight="1"/>
    <row r="702" s="6" customFormat="1" ht="21" customHeight="1"/>
    <row r="703" s="6" customFormat="1" ht="21" customHeight="1"/>
    <row r="704" s="6" customFormat="1" ht="21" customHeight="1"/>
    <row r="705" s="6" customFormat="1" ht="21" customHeight="1"/>
    <row r="706" s="6" customFormat="1" ht="21" customHeight="1"/>
    <row r="707" s="6" customFormat="1" ht="21" customHeight="1"/>
    <row r="708" s="6" customFormat="1" ht="21" customHeight="1"/>
    <row r="709" s="6" customFormat="1" ht="21" customHeight="1"/>
    <row r="710" s="6" customFormat="1" ht="21" customHeight="1"/>
    <row r="711" s="6" customFormat="1" ht="21" customHeight="1"/>
    <row r="712" s="6" customFormat="1" ht="21" customHeight="1"/>
    <row r="713" s="6" customFormat="1" ht="21" customHeight="1"/>
    <row r="714" s="6" customFormat="1" ht="21" customHeight="1"/>
    <row r="715" s="6" customFormat="1" ht="21" customHeight="1"/>
    <row r="716" s="6" customFormat="1" ht="21" customHeight="1"/>
    <row r="717" s="6" customFormat="1" ht="21" customHeight="1"/>
    <row r="718" s="6" customFormat="1" ht="21" customHeight="1"/>
    <row r="719" s="6" customFormat="1" ht="21" customHeight="1"/>
    <row r="720" s="6" customFormat="1" ht="21" customHeight="1"/>
    <row r="721" s="6" customFormat="1" ht="21" customHeight="1"/>
    <row r="722" s="6" customFormat="1" ht="21" customHeight="1"/>
    <row r="723" s="6" customFormat="1" ht="21" customHeight="1"/>
    <row r="724" s="6" customFormat="1" ht="21" customHeight="1"/>
    <row r="725" s="6" customFormat="1" ht="21" customHeight="1"/>
    <row r="726" s="6" customFormat="1" ht="21" customHeight="1"/>
    <row r="727" s="6" customFormat="1" ht="21" customHeight="1"/>
    <row r="728" s="6" customFormat="1" ht="21" customHeight="1"/>
    <row r="729" s="6" customFormat="1" ht="21" customHeight="1"/>
    <row r="730" s="6" customFormat="1" ht="21" customHeight="1"/>
    <row r="731" s="6" customFormat="1" ht="21" customHeight="1"/>
    <row r="732" s="6" customFormat="1" ht="21" customHeight="1"/>
    <row r="733" s="6" customFormat="1" ht="21" customHeight="1"/>
    <row r="734" s="6" customFormat="1" ht="21" customHeight="1"/>
    <row r="735" s="6" customFormat="1" ht="21" customHeight="1"/>
    <row r="736" s="6" customFormat="1" ht="21" customHeight="1"/>
    <row r="737" s="6" customFormat="1" ht="21" customHeight="1"/>
    <row r="738" s="6" customFormat="1" ht="21" customHeight="1"/>
    <row r="739" s="6" customFormat="1" ht="21" customHeight="1"/>
    <row r="740" s="6" customFormat="1" ht="21" customHeight="1"/>
    <row r="741" s="6" customFormat="1" ht="21" customHeight="1"/>
    <row r="742" s="6" customFormat="1" ht="21" customHeight="1"/>
    <row r="743" s="6" customFormat="1" ht="21" customHeight="1"/>
    <row r="744" s="6" customFormat="1" ht="21" customHeight="1"/>
    <row r="745" s="6" customFormat="1" ht="21" customHeight="1"/>
    <row r="746" s="6" customFormat="1" ht="21" customHeight="1"/>
    <row r="747" s="6" customFormat="1" ht="21" customHeight="1"/>
    <row r="748" s="6" customFormat="1" ht="21" customHeight="1"/>
    <row r="749" s="6" customFormat="1" ht="21" customHeight="1"/>
    <row r="750" s="6" customFormat="1" ht="21" customHeight="1"/>
    <row r="751" s="6" customFormat="1" ht="21" customHeight="1"/>
    <row r="752" s="6" customFormat="1" ht="21" customHeight="1"/>
    <row r="753" s="6" customFormat="1" ht="21" customHeight="1"/>
    <row r="754" s="6" customFormat="1" ht="21" customHeight="1"/>
    <row r="755" s="6" customFormat="1" ht="21" customHeight="1"/>
    <row r="756" s="6" customFormat="1" ht="21" customHeight="1"/>
    <row r="757" s="6" customFormat="1" ht="21" customHeight="1"/>
    <row r="758" s="6" customFormat="1" ht="21" customHeight="1"/>
    <row r="759" s="6" customFormat="1" ht="21" customHeight="1"/>
    <row r="760" s="6" customFormat="1" ht="21" customHeight="1"/>
    <row r="761" s="6" customFormat="1" ht="21" customHeight="1"/>
    <row r="762" s="6" customFormat="1" ht="21" customHeight="1"/>
    <row r="763" s="6" customFormat="1" ht="21" customHeight="1"/>
    <row r="764" s="6" customFormat="1" ht="21" customHeight="1"/>
    <row r="765" s="6" customFormat="1" ht="21" customHeight="1"/>
    <row r="766" s="6" customFormat="1" ht="21" customHeight="1"/>
    <row r="767" s="6" customFormat="1" ht="21" customHeight="1"/>
    <row r="768" s="6" customFormat="1" ht="21" customHeight="1"/>
    <row r="769" s="6" customFormat="1" ht="21" customHeight="1"/>
    <row r="770" s="6" customFormat="1" ht="21" customHeight="1"/>
    <row r="771" s="6" customFormat="1" ht="21" customHeight="1"/>
    <row r="772" s="6" customFormat="1" ht="21" customHeight="1"/>
    <row r="773" s="6" customFormat="1" ht="21" customHeight="1"/>
    <row r="774" s="6" customFormat="1" ht="21" customHeight="1"/>
    <row r="775" s="6" customFormat="1" ht="21" customHeight="1"/>
    <row r="776" s="6" customFormat="1" ht="21" customHeight="1"/>
    <row r="777" s="6" customFormat="1" ht="21" customHeight="1"/>
    <row r="778" s="6" customFormat="1" ht="21" customHeight="1"/>
    <row r="779" s="6" customFormat="1" ht="21" customHeight="1"/>
    <row r="780" s="6" customFormat="1" ht="21" customHeight="1"/>
    <row r="781" s="6" customFormat="1" ht="21" customHeight="1"/>
    <row r="782" s="6" customFormat="1" ht="21" customHeight="1"/>
    <row r="783" s="6" customFormat="1" ht="21" customHeight="1"/>
    <row r="784" s="6" customFormat="1" ht="21" customHeight="1"/>
    <row r="785" s="6" customFormat="1" ht="21" customHeight="1"/>
    <row r="786" s="6" customFormat="1" ht="21" customHeight="1"/>
    <row r="787" s="6" customFormat="1" ht="21" customHeight="1"/>
  </sheetData>
  <sheetProtection selectLockedCells="1"/>
  <mergeCells count="9">
    <mergeCell ref="C67:I67"/>
    <mergeCell ref="C68:I69"/>
    <mergeCell ref="C9:H9"/>
    <mergeCell ref="B2:H2"/>
    <mergeCell ref="A1:E1"/>
    <mergeCell ref="C59:I60"/>
    <mergeCell ref="C58:I58"/>
    <mergeCell ref="C62:I62"/>
    <mergeCell ref="C63:I64"/>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27.xml><?xml version="1.0" encoding="utf-8"?>
<worksheet xmlns="http://schemas.openxmlformats.org/spreadsheetml/2006/main" xmlns:r="http://schemas.openxmlformats.org/officeDocument/2006/relationships">
  <sheetPr>
    <tabColor rgb="FF7030A0"/>
  </sheetPr>
  <dimension ref="A1:H113"/>
  <sheetViews>
    <sheetView workbookViewId="0">
      <selection activeCell="B33" sqref="B33"/>
    </sheetView>
  </sheetViews>
  <sheetFormatPr defaultRowHeight="12.75"/>
  <cols>
    <col min="1" max="1" width="4.28515625" style="139" customWidth="1"/>
    <col min="2" max="2" width="20.140625" style="139" customWidth="1"/>
    <col min="3" max="3" width="12.5703125" style="139" customWidth="1"/>
    <col min="4" max="4" width="10.7109375" style="139" customWidth="1"/>
    <col min="5" max="5" width="9.140625" style="139"/>
    <col min="6" max="6" width="12.42578125" style="139" customWidth="1"/>
    <col min="7" max="7" width="17.28515625" style="139" customWidth="1"/>
    <col min="8" max="8" width="3.85546875" style="139" hidden="1" customWidth="1"/>
    <col min="9" max="16384" width="9.140625" style="139"/>
  </cols>
  <sheetData>
    <row r="1" spans="1:7" s="302" customFormat="1" ht="24" customHeight="1"/>
    <row r="2" spans="1:7" s="302" customFormat="1" ht="24" customHeight="1">
      <c r="A2" s="2616" t="s">
        <v>1258</v>
      </c>
      <c r="B2" s="2616"/>
      <c r="C2" s="2616"/>
      <c r="D2" s="2616"/>
      <c r="E2" s="2616"/>
      <c r="F2" s="2616"/>
      <c r="G2" s="2616"/>
    </row>
    <row r="3" spans="1:7" s="302" customFormat="1" ht="24" customHeight="1">
      <c r="A3" s="303"/>
      <c r="B3" s="303"/>
      <c r="C3" s="303"/>
      <c r="D3" s="303"/>
      <c r="E3" s="303"/>
      <c r="F3" s="303"/>
      <c r="G3" s="303"/>
    </row>
    <row r="4" spans="1:7" s="302" customFormat="1" ht="24" customHeight="1">
      <c r="A4" s="303"/>
      <c r="B4" s="303" t="s">
        <v>4551</v>
      </c>
      <c r="C4" s="303"/>
      <c r="D4" s="303" t="s">
        <v>4552</v>
      </c>
      <c r="E4" s="303" t="s">
        <v>4553</v>
      </c>
      <c r="F4" s="303"/>
      <c r="G4" s="303"/>
    </row>
    <row r="5" spans="1:7" s="302" customFormat="1" ht="24" customHeight="1">
      <c r="A5" s="303"/>
      <c r="B5" s="303" t="s">
        <v>4554</v>
      </c>
      <c r="C5" s="303"/>
      <c r="D5" s="303"/>
      <c r="E5" s="303"/>
      <c r="F5" s="303"/>
      <c r="G5" s="303"/>
    </row>
    <row r="6" spans="1:7" s="302" customFormat="1" ht="24" customHeight="1">
      <c r="A6" s="303"/>
      <c r="B6" s="303" t="s">
        <v>4555</v>
      </c>
      <c r="C6" s="303"/>
      <c r="D6" s="303"/>
      <c r="E6" s="303"/>
      <c r="F6" s="303"/>
      <c r="G6" s="303"/>
    </row>
    <row r="7" spans="1:7" s="302" customFormat="1" ht="24" customHeight="1">
      <c r="A7" s="303"/>
      <c r="B7" s="303" t="s">
        <v>4556</v>
      </c>
      <c r="C7" s="303"/>
      <c r="D7" s="303"/>
      <c r="E7" s="303"/>
      <c r="F7" s="303"/>
      <c r="G7" s="303"/>
    </row>
    <row r="8" spans="1:7" s="302" customFormat="1" ht="24" customHeight="1">
      <c r="A8" s="303"/>
      <c r="B8" s="303" t="s">
        <v>4557</v>
      </c>
      <c r="C8" s="303"/>
      <c r="D8" s="303"/>
      <c r="E8" s="303"/>
      <c r="F8" s="303"/>
      <c r="G8" s="303"/>
    </row>
    <row r="9" spans="1:7" s="302" customFormat="1" ht="24" customHeight="1">
      <c r="A9" s="303"/>
      <c r="B9" s="303" t="s">
        <v>4558</v>
      </c>
      <c r="C9" s="303"/>
      <c r="D9" s="303"/>
      <c r="E9" s="303"/>
      <c r="F9" s="303"/>
      <c r="G9" s="303"/>
    </row>
    <row r="10" spans="1:7" s="302" customFormat="1" ht="24" customHeight="1">
      <c r="A10" s="303"/>
      <c r="B10" s="303" t="s">
        <v>4559</v>
      </c>
      <c r="C10" s="303"/>
      <c r="D10" s="303"/>
      <c r="E10" s="303"/>
      <c r="F10" s="303"/>
      <c r="G10" s="303"/>
    </row>
    <row r="11" spans="1:7" s="302" customFormat="1" ht="24" customHeight="1">
      <c r="A11" s="303"/>
      <c r="B11" s="303" t="s">
        <v>4560</v>
      </c>
      <c r="C11" s="303"/>
      <c r="D11" s="303"/>
      <c r="E11" s="303"/>
      <c r="F11" s="303"/>
      <c r="G11" s="303"/>
    </row>
    <row r="12" spans="1:7" s="302" customFormat="1" ht="24" customHeight="1">
      <c r="A12" s="303"/>
      <c r="B12" s="303" t="s">
        <v>4561</v>
      </c>
      <c r="C12" s="303"/>
      <c r="D12" s="303"/>
      <c r="E12" s="303"/>
      <c r="F12" s="303"/>
      <c r="G12" s="303"/>
    </row>
    <row r="13" spans="1:7" s="302" customFormat="1" ht="24" customHeight="1">
      <c r="A13" s="303"/>
      <c r="B13" s="303" t="s">
        <v>4562</v>
      </c>
      <c r="C13" s="303"/>
      <c r="D13" s="303"/>
      <c r="E13" s="303" t="s">
        <v>2791</v>
      </c>
      <c r="F13" s="303"/>
      <c r="G13" s="303"/>
    </row>
    <row r="14" spans="1:7" s="302" customFormat="1" ht="24" customHeight="1">
      <c r="A14" s="303"/>
      <c r="B14" s="303" t="s">
        <v>4563</v>
      </c>
      <c r="C14" s="303"/>
      <c r="D14" s="303"/>
      <c r="E14" s="303"/>
      <c r="F14" s="303"/>
      <c r="G14" s="303"/>
    </row>
    <row r="15" spans="1:7" s="302" customFormat="1" ht="24" customHeight="1">
      <c r="A15" s="303"/>
      <c r="B15" s="303" t="s">
        <v>4564</v>
      </c>
      <c r="C15" s="303"/>
      <c r="D15" s="303"/>
      <c r="E15" s="303"/>
      <c r="F15" s="303"/>
      <c r="G15" s="303"/>
    </row>
    <row r="16" spans="1:7" s="302" customFormat="1" ht="24" customHeight="1">
      <c r="A16" s="303"/>
      <c r="B16" s="303" t="s">
        <v>4565</v>
      </c>
      <c r="C16" s="303"/>
      <c r="D16" s="303"/>
      <c r="E16" s="303"/>
      <c r="F16" s="303"/>
      <c r="G16" s="303"/>
    </row>
    <row r="17" spans="1:7" s="302" customFormat="1" ht="24" customHeight="1">
      <c r="A17" s="303"/>
      <c r="B17" s="303" t="s">
        <v>4566</v>
      </c>
      <c r="C17" s="303"/>
      <c r="D17" s="303"/>
      <c r="E17" s="303"/>
      <c r="F17" s="303"/>
      <c r="G17" s="303"/>
    </row>
    <row r="18" spans="1:7" s="302" customFormat="1" ht="24" customHeight="1">
      <c r="A18" s="303"/>
      <c r="B18" s="303" t="s">
        <v>4567</v>
      </c>
      <c r="C18" s="303"/>
      <c r="D18" s="303"/>
      <c r="E18" s="303"/>
      <c r="F18" s="303"/>
      <c r="G18" s="303"/>
    </row>
    <row r="19" spans="1:7" s="302" customFormat="1" ht="24" customHeight="1">
      <c r="A19" s="303"/>
      <c r="B19" s="303" t="s">
        <v>4568</v>
      </c>
      <c r="C19" s="303"/>
      <c r="D19" s="303"/>
      <c r="E19" s="303"/>
      <c r="F19" s="303"/>
      <c r="G19" s="303"/>
    </row>
    <row r="20" spans="1:7" s="302" customFormat="1" ht="24" customHeight="1">
      <c r="A20" s="303"/>
      <c r="B20" s="303" t="s">
        <v>4569</v>
      </c>
      <c r="C20" s="303"/>
      <c r="D20" s="303"/>
      <c r="E20" s="303"/>
      <c r="F20" s="303"/>
      <c r="G20" s="303"/>
    </row>
    <row r="21" spans="1:7" s="302" customFormat="1" ht="24" customHeight="1">
      <c r="A21" s="303"/>
      <c r="B21" s="303" t="s">
        <v>4570</v>
      </c>
      <c r="C21" s="303"/>
      <c r="D21" s="303"/>
      <c r="E21" s="303"/>
      <c r="F21" s="303"/>
      <c r="G21" s="303"/>
    </row>
    <row r="22" spans="1:7" s="302" customFormat="1" ht="24" customHeight="1">
      <c r="A22" s="303"/>
      <c r="B22" s="303" t="s">
        <v>4571</v>
      </c>
      <c r="C22" s="303"/>
      <c r="D22" s="2608"/>
      <c r="E22" s="2608"/>
      <c r="F22" s="2608"/>
      <c r="G22" s="2608"/>
    </row>
    <row r="23" spans="1:7" s="302" customFormat="1" ht="24" customHeight="1">
      <c r="B23" s="303" t="s">
        <v>4572</v>
      </c>
      <c r="C23" s="303"/>
      <c r="D23" s="2608"/>
      <c r="E23" s="2608"/>
      <c r="F23" s="2608"/>
      <c r="G23" s="2608"/>
    </row>
    <row r="24" spans="1:7" s="302" customFormat="1" ht="24" customHeight="1">
      <c r="B24" s="303" t="s">
        <v>4573</v>
      </c>
      <c r="C24" s="303"/>
      <c r="D24" s="303"/>
      <c r="E24" s="303"/>
      <c r="F24" s="303"/>
      <c r="G24" s="303"/>
    </row>
    <row r="25" spans="1:7" s="302" customFormat="1" ht="24" customHeight="1">
      <c r="A25" s="303"/>
      <c r="B25" s="303" t="s">
        <v>4574</v>
      </c>
      <c r="C25" s="303"/>
      <c r="D25" s="303"/>
      <c r="E25" s="303"/>
      <c r="F25" s="303"/>
      <c r="G25" s="303"/>
    </row>
    <row r="26" spans="1:7" s="302" customFormat="1" ht="24" customHeight="1">
      <c r="A26" s="303"/>
      <c r="B26" s="303" t="s">
        <v>4575</v>
      </c>
      <c r="C26" s="303"/>
      <c r="D26" s="303"/>
      <c r="E26" s="303"/>
      <c r="F26" s="303" t="s">
        <v>4576</v>
      </c>
      <c r="G26" s="303"/>
    </row>
    <row r="27" spans="1:7" s="302" customFormat="1" ht="24" customHeight="1">
      <c r="A27" s="303"/>
      <c r="B27" s="303" t="s">
        <v>4577</v>
      </c>
      <c r="C27" s="303"/>
      <c r="D27" s="303"/>
      <c r="E27" s="303"/>
      <c r="F27" s="303"/>
      <c r="G27" s="303"/>
    </row>
    <row r="28" spans="1:7" s="302" customFormat="1" ht="24" customHeight="1">
      <c r="A28" s="303"/>
      <c r="B28" s="303" t="s">
        <v>4578</v>
      </c>
      <c r="C28" s="303"/>
      <c r="D28" s="303"/>
      <c r="E28" s="303"/>
      <c r="F28" s="303"/>
      <c r="G28" s="303"/>
    </row>
    <row r="29" spans="1:7" s="302" customFormat="1" ht="24" customHeight="1">
      <c r="B29" s="302" t="s">
        <v>4579</v>
      </c>
    </row>
    <row r="30" spans="1:7" s="302" customFormat="1" ht="24" customHeight="1">
      <c r="B30" s="302" t="s">
        <v>4580</v>
      </c>
    </row>
    <row r="31" spans="1:7" s="302" customFormat="1" ht="24" customHeight="1">
      <c r="B31" s="302" t="s">
        <v>4581</v>
      </c>
    </row>
    <row r="32" spans="1:7" s="302" customFormat="1" ht="24" customHeight="1">
      <c r="B32" s="302" t="s">
        <v>4582</v>
      </c>
    </row>
    <row r="33" spans="2:2" s="302" customFormat="1" ht="24" customHeight="1">
      <c r="B33" s="302" t="s">
        <v>4583</v>
      </c>
    </row>
    <row r="34" spans="2:2" s="302" customFormat="1" ht="24" customHeight="1"/>
    <row r="35" spans="2:2" s="302" customFormat="1" ht="24" customHeight="1"/>
    <row r="36" spans="2:2" s="302" customFormat="1" ht="24" customHeight="1"/>
    <row r="37" spans="2:2" s="302" customFormat="1" ht="24" customHeight="1"/>
    <row r="38" spans="2:2" s="302" customFormat="1" ht="24" customHeight="1"/>
    <row r="39" spans="2:2" s="302" customFormat="1" ht="24" customHeight="1"/>
    <row r="40" spans="2:2" s="302" customFormat="1" ht="24" customHeight="1"/>
    <row r="41" spans="2:2" s="302" customFormat="1" ht="24" customHeight="1"/>
    <row r="42" spans="2:2" s="302" customFormat="1" ht="24" customHeight="1"/>
    <row r="43" spans="2:2" s="302" customFormat="1" ht="24" customHeight="1"/>
    <row r="44" spans="2:2" s="302" customFormat="1" ht="24" customHeight="1"/>
    <row r="45" spans="2:2" s="302" customFormat="1" ht="24" customHeight="1"/>
    <row r="46" spans="2:2" s="302" customFormat="1" ht="24" customHeight="1"/>
    <row r="47" spans="2:2" s="302" customFormat="1" ht="24" customHeight="1"/>
    <row r="48" spans="2:2" s="302" customFormat="1" ht="24" customHeight="1"/>
    <row r="49" s="302" customFormat="1" ht="24" customHeight="1"/>
    <row r="50" s="302" customFormat="1" ht="24" customHeight="1"/>
    <row r="51" s="302" customFormat="1" ht="24" customHeight="1"/>
    <row r="52" s="302" customFormat="1" ht="24" customHeight="1"/>
    <row r="53" s="302" customFormat="1" ht="24" customHeight="1"/>
    <row r="54" s="302" customFormat="1" ht="24" customHeight="1"/>
    <row r="55" s="302" customFormat="1" ht="24" customHeight="1"/>
    <row r="56" s="302" customFormat="1" ht="24" customHeight="1"/>
    <row r="57" s="302" customFormat="1" ht="24" customHeight="1"/>
    <row r="58" s="302" customFormat="1" ht="24" customHeight="1"/>
    <row r="59" s="302" customFormat="1" ht="24" customHeight="1"/>
    <row r="60" s="302" customFormat="1" ht="24" customHeight="1"/>
    <row r="61" s="302" customFormat="1" ht="24" customHeight="1"/>
    <row r="62" s="302" customFormat="1" ht="24" customHeight="1"/>
    <row r="63" s="302" customFormat="1" ht="24" customHeight="1"/>
    <row r="64" s="302" customFormat="1" ht="24" customHeight="1"/>
    <row r="65" s="302" customFormat="1" ht="24" customHeight="1"/>
    <row r="66" s="302" customFormat="1" ht="24" customHeight="1"/>
    <row r="67" s="302" customFormat="1" ht="24" customHeight="1"/>
    <row r="68" s="302" customFormat="1" ht="24" customHeight="1"/>
    <row r="69" s="302" customFormat="1" ht="24" customHeight="1"/>
    <row r="70" s="302" customFormat="1" ht="24" customHeight="1"/>
    <row r="71" s="302" customFormat="1" ht="24" customHeight="1"/>
    <row r="72" s="302" customFormat="1" ht="24" customHeight="1"/>
    <row r="73" s="302" customFormat="1" ht="24" customHeight="1"/>
    <row r="74" s="302" customFormat="1" ht="24" customHeight="1"/>
    <row r="75" s="302" customFormat="1" ht="24" customHeight="1"/>
    <row r="76" s="302" customFormat="1" ht="24" customHeight="1"/>
    <row r="77" s="302" customFormat="1" ht="24" customHeight="1"/>
    <row r="78" s="302" customFormat="1" ht="24" customHeight="1"/>
    <row r="79" s="302" customFormat="1" ht="24" customHeight="1"/>
    <row r="80" s="302" customFormat="1" ht="24" customHeight="1"/>
    <row r="81" s="302" customFormat="1" ht="24" customHeight="1"/>
    <row r="82" s="302" customFormat="1" ht="24" customHeight="1"/>
    <row r="83" s="302" customFormat="1" ht="24" customHeight="1"/>
    <row r="84" s="302" customFormat="1" ht="24" customHeight="1"/>
    <row r="85" s="302" customFormat="1" ht="24" customHeight="1"/>
    <row r="86" s="302" customFormat="1" ht="24" customHeight="1"/>
    <row r="87" s="302" customFormat="1" ht="24" customHeight="1"/>
    <row r="88" s="302" customFormat="1" ht="24" customHeight="1"/>
    <row r="89" s="302" customFormat="1" ht="24" customHeight="1"/>
    <row r="90" s="302" customFormat="1" ht="24" customHeight="1"/>
    <row r="91" s="302" customFormat="1" ht="24" customHeight="1"/>
    <row r="92" s="302" customFormat="1" ht="24" customHeight="1"/>
    <row r="93" s="302" customFormat="1" ht="24" customHeight="1"/>
    <row r="94" s="302" customFormat="1" ht="24" customHeight="1"/>
    <row r="95" s="302" customFormat="1" ht="24" customHeight="1"/>
    <row r="96" s="302" customFormat="1" ht="24" customHeight="1"/>
    <row r="97" s="302" customFormat="1" ht="24" customHeight="1"/>
    <row r="98" s="302" customFormat="1" ht="24" customHeight="1"/>
    <row r="99" s="302" customFormat="1" ht="24" customHeight="1"/>
    <row r="100" s="302" customFormat="1" ht="24" customHeight="1"/>
    <row r="101" s="302" customFormat="1" ht="24" customHeight="1"/>
    <row r="102" s="302" customFormat="1" ht="24" customHeight="1"/>
    <row r="103" s="302" customFormat="1" ht="24" customHeight="1"/>
    <row r="104" s="302" customFormat="1" ht="24" customHeight="1"/>
    <row r="105" s="302" customFormat="1" ht="24" customHeight="1"/>
    <row r="106" s="302" customFormat="1" ht="24" customHeight="1"/>
    <row r="107" s="302" customFormat="1" ht="24" customHeight="1"/>
    <row r="108" s="302" customFormat="1" ht="24" customHeight="1"/>
    <row r="109" s="302" customFormat="1" ht="24" customHeight="1"/>
    <row r="110" s="302" customFormat="1" ht="24" customHeight="1"/>
    <row r="111" s="302" customFormat="1" ht="24" customHeight="1"/>
    <row r="112" s="302" customFormat="1" ht="24" customHeight="1"/>
    <row r="113" s="302" customFormat="1" ht="24" customHeight="1"/>
  </sheetData>
  <sheetProtection selectLockedCells="1" selectUnlockedCells="1"/>
  <mergeCells count="3">
    <mergeCell ref="A2:G2"/>
    <mergeCell ref="D22:G22"/>
    <mergeCell ref="D23:G2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28.xml><?xml version="1.0" encoding="utf-8"?>
<worksheet xmlns="http://schemas.openxmlformats.org/spreadsheetml/2006/main" xmlns:r="http://schemas.openxmlformats.org/officeDocument/2006/relationships">
  <sheetPr codeName="Sheet1">
    <tabColor rgb="FFC00000"/>
  </sheetPr>
  <dimension ref="A1:AL36"/>
  <sheetViews>
    <sheetView showGridLines="0" tabSelected="1" workbookViewId="0">
      <selection activeCell="O37" sqref="O37"/>
    </sheetView>
  </sheetViews>
  <sheetFormatPr defaultColWidth="9.140625" defaultRowHeight="20.25"/>
  <cols>
    <col min="1" max="1" width="4.85546875" style="11" customWidth="1"/>
    <col min="2" max="2" width="26.28515625" style="11" customWidth="1"/>
    <col min="3" max="3" width="10.85546875" style="11" customWidth="1"/>
    <col min="4" max="4" width="4.140625" style="11" customWidth="1"/>
    <col min="5" max="5" width="4.7109375" style="11" customWidth="1"/>
    <col min="6" max="6" width="12.7109375" style="22" bestFit="1" customWidth="1"/>
    <col min="7" max="7" width="3.7109375" style="11" customWidth="1"/>
    <col min="8" max="8" width="5.5703125" style="11" bestFit="1" customWidth="1"/>
    <col min="9" max="9" width="7.85546875" style="11" bestFit="1" customWidth="1"/>
    <col min="10" max="10" width="9.140625" style="11"/>
    <col min="11" max="11" width="8" style="11" customWidth="1"/>
    <col min="12" max="12" width="9.140625" style="11"/>
    <col min="13" max="13" width="7.85546875" style="11" customWidth="1"/>
    <col min="14" max="14" width="15.140625" style="11" customWidth="1"/>
    <col min="15" max="15" width="2.28515625" style="11" customWidth="1"/>
    <col min="16" max="16" width="9.140625" style="11" hidden="1" customWidth="1"/>
    <col min="17" max="36" width="0" style="11" hidden="1" customWidth="1"/>
    <col min="37" max="16384" width="9.140625" style="11"/>
  </cols>
  <sheetData>
    <row r="1" spans="1:38" ht="19.5" customHeight="1">
      <c r="A1" s="2632" t="s">
        <v>2847</v>
      </c>
      <c r="B1" s="2632"/>
      <c r="C1" s="2632"/>
      <c r="D1" s="2632"/>
      <c r="E1" s="2632"/>
      <c r="F1" s="2632"/>
      <c r="G1" s="2632"/>
      <c r="H1" s="2632"/>
      <c r="I1" s="2632"/>
      <c r="J1" s="2632"/>
      <c r="K1" s="2632"/>
      <c r="L1" s="2632"/>
      <c r="M1" s="2632"/>
      <c r="N1" s="2632"/>
      <c r="O1" s="2632"/>
      <c r="Q1" s="2640" t="s">
        <v>30</v>
      </c>
      <c r="R1" s="2640"/>
      <c r="S1" s="2640"/>
      <c r="T1" s="2640"/>
      <c r="U1" s="2640"/>
      <c r="V1" s="2640"/>
      <c r="W1" s="2640"/>
      <c r="X1" s="2640"/>
      <c r="Y1" s="2640"/>
      <c r="Z1" s="2640"/>
      <c r="AA1" s="2640"/>
      <c r="AB1" s="2640"/>
      <c r="AC1" s="2640"/>
      <c r="AD1" s="2640"/>
      <c r="AE1" s="2640"/>
    </row>
    <row r="2" spans="1:38">
      <c r="A2" s="2635" t="s">
        <v>2848</v>
      </c>
      <c r="B2" s="2635"/>
      <c r="C2" s="2635"/>
      <c r="D2" s="2635"/>
      <c r="E2" s="2635"/>
      <c r="F2" s="2635"/>
      <c r="G2" s="2635"/>
      <c r="H2" s="2635"/>
      <c r="I2" s="2635"/>
      <c r="J2" s="2635"/>
      <c r="K2" s="2635"/>
      <c r="L2" s="2635"/>
      <c r="M2" s="2635"/>
      <c r="N2" s="2635"/>
      <c r="O2" s="2635"/>
      <c r="Q2" s="9"/>
      <c r="R2" s="2641" t="s">
        <v>48</v>
      </c>
      <c r="S2" s="2641"/>
      <c r="T2" s="2641"/>
      <c r="U2" s="2641"/>
      <c r="V2" s="2641"/>
      <c r="W2" s="2641"/>
      <c r="X2" s="2641"/>
      <c r="Y2" s="2641"/>
      <c r="Z2" s="2641"/>
      <c r="AA2" s="2641"/>
      <c r="AB2" s="2641"/>
      <c r="AC2" s="2641"/>
      <c r="AD2" s="2641"/>
      <c r="AE2" s="2641"/>
    </row>
    <row r="3" spans="1:38" ht="34.5" customHeight="1">
      <c r="A3" s="1097"/>
      <c r="B3" s="2636" t="s">
        <v>2849</v>
      </c>
      <c r="C3" s="2636"/>
      <c r="D3" s="2636"/>
      <c r="E3" s="2636"/>
      <c r="F3" s="2636"/>
      <c r="G3" s="2636"/>
      <c r="H3" s="2636"/>
      <c r="I3" s="2636"/>
      <c r="J3" s="2636"/>
      <c r="K3" s="2636"/>
      <c r="L3" s="2636"/>
      <c r="M3" s="2636"/>
      <c r="N3" s="2636"/>
      <c r="O3" s="1112"/>
      <c r="Q3" s="10"/>
      <c r="R3" s="2642" t="s">
        <v>41</v>
      </c>
      <c r="S3" s="2642"/>
      <c r="T3" s="2642"/>
      <c r="U3" s="2642"/>
      <c r="V3" s="2642"/>
      <c r="W3" s="2642"/>
      <c r="X3" s="2642"/>
      <c r="Y3" s="2642"/>
      <c r="Z3" s="2642"/>
      <c r="AA3" s="2642"/>
      <c r="AB3" s="2642"/>
      <c r="AC3" s="2642"/>
      <c r="AD3" s="2642"/>
      <c r="AE3" s="2642"/>
    </row>
    <row r="4" spans="1:38" ht="102" customHeight="1">
      <c r="A4" s="10"/>
      <c r="B4" s="1111"/>
      <c r="C4" s="1111"/>
      <c r="D4" s="1111"/>
      <c r="E4" s="1111"/>
      <c r="F4" s="1111"/>
      <c r="G4" s="1111"/>
      <c r="H4" s="1111"/>
      <c r="I4" s="1111"/>
      <c r="J4" s="1111"/>
      <c r="K4" s="1111"/>
      <c r="L4" s="1111"/>
      <c r="M4" s="1111"/>
      <c r="N4" s="1111"/>
      <c r="O4" s="1111"/>
      <c r="Q4" s="10"/>
      <c r="R4" s="2643"/>
      <c r="S4" s="2643"/>
      <c r="T4" s="2643"/>
      <c r="U4" s="2643"/>
      <c r="V4" s="2643"/>
      <c r="W4" s="2643"/>
      <c r="X4" s="2643"/>
      <c r="Y4" s="2643"/>
      <c r="Z4" s="2643"/>
      <c r="AA4" s="2643"/>
      <c r="AB4" s="2643"/>
      <c r="AC4" s="2643"/>
      <c r="AD4" s="2643"/>
      <c r="AE4" s="2643"/>
    </row>
    <row r="5" spans="1:38" ht="17.25" customHeight="1">
      <c r="A5" s="10"/>
      <c r="B5" s="2634" t="s">
        <v>49</v>
      </c>
      <c r="C5" s="2634"/>
      <c r="D5" s="2634"/>
      <c r="E5" s="2634"/>
      <c r="F5" s="2634"/>
      <c r="G5" s="2634"/>
      <c r="H5" s="2634"/>
      <c r="I5" s="2634"/>
      <c r="J5" s="2634"/>
      <c r="K5" s="2634"/>
      <c r="L5" s="2634"/>
      <c r="M5" s="2634"/>
      <c r="N5" s="2634"/>
      <c r="O5" s="2634"/>
      <c r="Q5" s="10"/>
      <c r="R5" s="2634" t="s">
        <v>49</v>
      </c>
      <c r="S5" s="2634"/>
      <c r="T5" s="2634"/>
      <c r="U5" s="2634"/>
      <c r="V5" s="2634"/>
      <c r="W5" s="2634"/>
      <c r="X5" s="2634"/>
      <c r="Y5" s="2634"/>
      <c r="Z5" s="2634"/>
      <c r="AA5" s="2634"/>
      <c r="AB5" s="2634"/>
      <c r="AC5" s="2634"/>
      <c r="AD5" s="2634"/>
      <c r="AE5" s="2634"/>
      <c r="AL5" s="1115" t="s">
        <v>3013</v>
      </c>
    </row>
    <row r="6" spans="1:38" ht="88.5" customHeight="1">
      <c r="A6" s="1113">
        <v>1</v>
      </c>
      <c r="B6" s="2626" t="s">
        <v>4691</v>
      </c>
      <c r="C6" s="2626"/>
      <c r="D6" s="2626"/>
      <c r="E6" s="2626"/>
      <c r="F6" s="2626"/>
      <c r="G6" s="2626"/>
      <c r="H6" s="2626"/>
      <c r="I6" s="2626"/>
      <c r="J6" s="2626"/>
      <c r="K6" s="2626"/>
      <c r="L6" s="2626"/>
      <c r="M6" s="2626"/>
      <c r="N6" s="2626"/>
      <c r="O6" s="2626"/>
      <c r="Q6" s="65">
        <v>1</v>
      </c>
      <c r="R6" s="2646" t="s">
        <v>2531</v>
      </c>
      <c r="S6" s="2646"/>
      <c r="T6" s="2646"/>
      <c r="U6" s="2646"/>
      <c r="V6" s="2646"/>
      <c r="W6" s="2646"/>
      <c r="X6" s="2646"/>
      <c r="Y6" s="2646"/>
      <c r="Z6" s="2646"/>
      <c r="AA6" s="2646"/>
      <c r="AB6" s="2646"/>
      <c r="AC6" s="2646"/>
      <c r="AD6" s="2646"/>
      <c r="AE6" s="2646"/>
    </row>
    <row r="7" spans="1:38" ht="87.75" customHeight="1">
      <c r="A7" s="1113">
        <v>2</v>
      </c>
      <c r="B7" s="2639" t="s">
        <v>4692</v>
      </c>
      <c r="C7" s="2639"/>
      <c r="D7" s="2639"/>
      <c r="E7" s="2639"/>
      <c r="F7" s="2639"/>
      <c r="G7" s="2639"/>
      <c r="H7" s="2639"/>
      <c r="I7" s="2639"/>
      <c r="J7" s="2639"/>
      <c r="K7" s="2639"/>
      <c r="L7" s="2639"/>
      <c r="M7" s="2639"/>
      <c r="N7" s="2639"/>
      <c r="O7" s="2639"/>
      <c r="Q7" s="65"/>
      <c r="R7" s="1281"/>
      <c r="S7" s="1281"/>
      <c r="T7" s="1281"/>
      <c r="U7" s="1281"/>
      <c r="V7" s="1281"/>
      <c r="W7" s="1281"/>
      <c r="X7" s="1281"/>
      <c r="Y7" s="1281"/>
      <c r="Z7" s="1281"/>
      <c r="AA7" s="1281"/>
      <c r="AB7" s="1281"/>
      <c r="AC7" s="1281"/>
      <c r="AD7" s="1281"/>
      <c r="AE7" s="1281"/>
    </row>
    <row r="8" spans="1:38" ht="39.75" customHeight="1">
      <c r="A8" s="1113">
        <v>3</v>
      </c>
      <c r="B8" s="2626" t="s">
        <v>2905</v>
      </c>
      <c r="C8" s="2626"/>
      <c r="D8" s="2626"/>
      <c r="E8" s="2626"/>
      <c r="F8" s="2626"/>
      <c r="G8" s="2626"/>
      <c r="H8" s="2626"/>
      <c r="I8" s="2626"/>
      <c r="J8" s="2626"/>
      <c r="K8" s="2626"/>
      <c r="L8" s="2626"/>
      <c r="M8" s="2626"/>
      <c r="N8" s="2626"/>
      <c r="O8" s="2626"/>
      <c r="Q8" s="65">
        <v>2</v>
      </c>
      <c r="R8" s="2646" t="s">
        <v>2834</v>
      </c>
      <c r="S8" s="2646"/>
      <c r="T8" s="2646"/>
      <c r="U8" s="2646"/>
      <c r="V8" s="2646"/>
      <c r="W8" s="2646"/>
      <c r="X8" s="2646"/>
      <c r="Y8" s="2646"/>
      <c r="Z8" s="2646"/>
      <c r="AA8" s="2646"/>
      <c r="AB8" s="2646"/>
      <c r="AC8" s="2646"/>
      <c r="AD8" s="2646"/>
      <c r="AE8" s="2646"/>
      <c r="AL8" s="1116" t="s">
        <v>3051</v>
      </c>
    </row>
    <row r="9" spans="1:38" ht="33" customHeight="1">
      <c r="A9" s="1113">
        <v>4</v>
      </c>
      <c r="B9" s="2626" t="s">
        <v>2906</v>
      </c>
      <c r="C9" s="2626"/>
      <c r="D9" s="2626"/>
      <c r="E9" s="2626"/>
      <c r="F9" s="2626"/>
      <c r="G9" s="2626"/>
      <c r="H9" s="2626"/>
      <c r="I9" s="2626"/>
      <c r="J9" s="2626"/>
      <c r="K9" s="2626"/>
      <c r="L9" s="2626"/>
      <c r="M9" s="2626"/>
      <c r="N9" s="2626"/>
      <c r="O9" s="2626"/>
      <c r="Q9" s="65">
        <v>3</v>
      </c>
      <c r="R9" s="2646" t="s">
        <v>2532</v>
      </c>
      <c r="S9" s="2646"/>
      <c r="T9" s="2646"/>
      <c r="U9" s="2646"/>
      <c r="V9" s="2646"/>
      <c r="W9" s="2646"/>
      <c r="X9" s="2646"/>
      <c r="Y9" s="2646"/>
      <c r="Z9" s="2646"/>
      <c r="AA9" s="2646"/>
      <c r="AB9" s="2646"/>
      <c r="AC9" s="2646"/>
      <c r="AD9" s="2646"/>
      <c r="AE9" s="2646"/>
    </row>
    <row r="10" spans="1:38" ht="49.5" customHeight="1">
      <c r="A10" s="1113">
        <v>5</v>
      </c>
      <c r="B10" s="2626" t="s">
        <v>2907</v>
      </c>
      <c r="C10" s="2626"/>
      <c r="D10" s="2626"/>
      <c r="E10" s="2626"/>
      <c r="F10" s="2626"/>
      <c r="G10" s="2626"/>
      <c r="H10" s="2626"/>
      <c r="I10" s="2626"/>
      <c r="J10" s="2626"/>
      <c r="K10" s="2626"/>
      <c r="L10" s="2626"/>
      <c r="M10" s="2626"/>
      <c r="N10" s="2626"/>
      <c r="O10" s="2626"/>
      <c r="Q10" s="65">
        <v>4</v>
      </c>
      <c r="R10" s="2646" t="s">
        <v>2533</v>
      </c>
      <c r="S10" s="2646"/>
      <c r="T10" s="2646"/>
      <c r="U10" s="2646"/>
      <c r="V10" s="2646"/>
      <c r="W10" s="2646"/>
      <c r="X10" s="2646"/>
      <c r="Y10" s="2646"/>
      <c r="Z10" s="2646"/>
      <c r="AA10" s="2646"/>
      <c r="AB10" s="2646"/>
      <c r="AC10" s="2646"/>
      <c r="AD10" s="2646"/>
      <c r="AE10" s="2646"/>
    </row>
    <row r="11" spans="1:38" ht="18.75" customHeight="1">
      <c r="A11" s="1113">
        <v>6</v>
      </c>
      <c r="B11" s="2626" t="s">
        <v>2850</v>
      </c>
      <c r="C11" s="2626"/>
      <c r="D11" s="2626"/>
      <c r="E11" s="2626"/>
      <c r="F11" s="2626"/>
      <c r="G11" s="2626"/>
      <c r="H11" s="2626"/>
      <c r="I11" s="2626"/>
      <c r="J11" s="2626"/>
      <c r="K11" s="2626"/>
      <c r="L11" s="2626"/>
      <c r="M11" s="2626"/>
      <c r="N11" s="2626"/>
      <c r="O11" s="2626"/>
      <c r="Q11" s="65">
        <v>5</v>
      </c>
      <c r="R11" s="2646" t="s">
        <v>389</v>
      </c>
      <c r="S11" s="2646"/>
      <c r="T11" s="2646"/>
      <c r="U11" s="2646"/>
      <c r="V11" s="2646"/>
      <c r="W11" s="2646"/>
      <c r="X11" s="2646"/>
      <c r="Y11" s="2646"/>
      <c r="Z11" s="2646"/>
      <c r="AA11" s="2646"/>
      <c r="AB11" s="2646"/>
      <c r="AC11" s="2646"/>
      <c r="AD11" s="2646"/>
      <c r="AE11" s="2646"/>
    </row>
    <row r="12" spans="1:38" ht="18.75" customHeight="1">
      <c r="A12" s="1113">
        <v>7</v>
      </c>
      <c r="B12" s="2637" t="s">
        <v>3124</v>
      </c>
      <c r="C12" s="2638"/>
      <c r="D12" s="2638"/>
      <c r="E12" s="2638"/>
      <c r="F12" s="2638"/>
      <c r="G12" s="2638"/>
      <c r="H12" s="2638"/>
      <c r="I12" s="2638"/>
      <c r="J12" s="2638"/>
      <c r="K12" s="2638"/>
      <c r="L12" s="2638"/>
      <c r="M12" s="2638"/>
      <c r="N12" s="2638"/>
      <c r="O12" s="2638"/>
      <c r="Q12" s="65"/>
      <c r="R12" s="1268"/>
      <c r="S12" s="1268"/>
      <c r="T12" s="1268"/>
      <c r="U12" s="1268"/>
      <c r="V12" s="1268"/>
      <c r="W12" s="1268"/>
      <c r="X12" s="1268"/>
      <c r="Y12" s="1268"/>
      <c r="Z12" s="1268"/>
      <c r="AA12" s="1268"/>
      <c r="AB12" s="1268"/>
      <c r="AC12" s="1268"/>
      <c r="AD12" s="1268"/>
      <c r="AE12" s="1268"/>
    </row>
    <row r="13" spans="1:38" ht="36.75" customHeight="1">
      <c r="A13" s="1113">
        <v>8</v>
      </c>
      <c r="B13" s="2626" t="s">
        <v>2908</v>
      </c>
      <c r="C13" s="2626"/>
      <c r="D13" s="2626"/>
      <c r="E13" s="2626"/>
      <c r="F13" s="2626"/>
      <c r="G13" s="2626"/>
      <c r="H13" s="2626"/>
      <c r="I13" s="2626"/>
      <c r="J13" s="2626"/>
      <c r="K13" s="2626"/>
      <c r="L13" s="2626"/>
      <c r="M13" s="2626"/>
      <c r="N13" s="2626"/>
      <c r="O13" s="2626"/>
      <c r="Q13" s="65">
        <v>6</v>
      </c>
      <c r="R13" s="2646" t="s">
        <v>2534</v>
      </c>
      <c r="S13" s="2646"/>
      <c r="T13" s="2646"/>
      <c r="U13" s="2646"/>
      <c r="V13" s="2646"/>
      <c r="W13" s="2646"/>
      <c r="X13" s="2646"/>
      <c r="Y13" s="2646"/>
      <c r="Z13" s="2646"/>
      <c r="AA13" s="2646"/>
      <c r="AB13" s="2646"/>
      <c r="AC13" s="2646"/>
      <c r="AD13" s="2646"/>
      <c r="AE13" s="2646"/>
    </row>
    <row r="14" spans="1:38" ht="18.75" customHeight="1">
      <c r="A14" s="1113"/>
      <c r="B14" s="2633" t="s">
        <v>42</v>
      </c>
      <c r="C14" s="2633"/>
      <c r="D14" s="2633"/>
      <c r="E14" s="2633"/>
      <c r="F14" s="2633"/>
      <c r="G14" s="2633"/>
      <c r="H14" s="2633"/>
      <c r="I14" s="2633"/>
      <c r="J14" s="2633"/>
      <c r="K14" s="2633"/>
      <c r="L14" s="2633"/>
      <c r="M14" s="2633"/>
      <c r="N14" s="2633"/>
      <c r="O14" s="2633"/>
      <c r="Q14" s="65"/>
      <c r="R14" s="2644" t="s">
        <v>42</v>
      </c>
      <c r="S14" s="2644"/>
      <c r="T14" s="2644"/>
      <c r="U14" s="2644"/>
      <c r="V14" s="2644"/>
      <c r="W14" s="2644"/>
      <c r="X14" s="2644"/>
      <c r="Y14" s="2644"/>
      <c r="Z14" s="2644"/>
      <c r="AA14" s="2644"/>
      <c r="AB14" s="2644"/>
      <c r="AC14" s="2644"/>
      <c r="AD14" s="2644"/>
      <c r="AE14" s="2644"/>
    </row>
    <row r="15" spans="1:38" ht="17.25" customHeight="1">
      <c r="A15" s="1113">
        <v>1</v>
      </c>
      <c r="B15" s="2626" t="s">
        <v>2909</v>
      </c>
      <c r="C15" s="2626"/>
      <c r="D15" s="2626"/>
      <c r="E15" s="2626"/>
      <c r="F15" s="2626"/>
      <c r="G15" s="2626"/>
      <c r="H15" s="2626"/>
      <c r="I15" s="2626"/>
      <c r="J15" s="2626"/>
      <c r="K15" s="2626"/>
      <c r="L15" s="2626"/>
      <c r="M15" s="2626"/>
      <c r="N15" s="2626"/>
      <c r="O15" s="2626"/>
      <c r="Q15" s="65">
        <v>1</v>
      </c>
      <c r="R15" s="2645" t="s">
        <v>2535</v>
      </c>
      <c r="S15" s="2645"/>
      <c r="T15" s="2645"/>
      <c r="U15" s="2645"/>
      <c r="V15" s="2645"/>
      <c r="W15" s="2645"/>
      <c r="X15" s="2645"/>
      <c r="Y15" s="2645"/>
      <c r="Z15" s="2645"/>
      <c r="AA15" s="2645"/>
      <c r="AB15" s="2645"/>
      <c r="AC15" s="2645"/>
      <c r="AD15" s="2645"/>
      <c r="AE15" s="2645"/>
    </row>
    <row r="16" spans="1:38" ht="34.5" customHeight="1">
      <c r="A16" s="1113">
        <v>2</v>
      </c>
      <c r="B16" s="2626" t="s">
        <v>2910</v>
      </c>
      <c r="C16" s="2626"/>
      <c r="D16" s="2626"/>
      <c r="E16" s="2626"/>
      <c r="F16" s="2626"/>
      <c r="G16" s="2626"/>
      <c r="H16" s="2626"/>
      <c r="I16" s="2626"/>
      <c r="J16" s="2626"/>
      <c r="K16" s="2626"/>
      <c r="L16" s="2626"/>
      <c r="M16" s="2626"/>
      <c r="N16" s="2626"/>
      <c r="O16" s="2626"/>
      <c r="Q16" s="65">
        <v>2</v>
      </c>
      <c r="R16" s="2646" t="s">
        <v>2536</v>
      </c>
      <c r="S16" s="2646"/>
      <c r="T16" s="2646"/>
      <c r="U16" s="2646"/>
      <c r="V16" s="2646"/>
      <c r="W16" s="2646"/>
      <c r="X16" s="2646"/>
      <c r="Y16" s="2646"/>
      <c r="Z16" s="2646"/>
      <c r="AA16" s="2646"/>
      <c r="AB16" s="2646"/>
      <c r="AC16" s="2646"/>
      <c r="AD16" s="2646"/>
      <c r="AE16" s="2646"/>
    </row>
    <row r="17" spans="1:31" ht="33.75" customHeight="1">
      <c r="A17" s="1113">
        <v>3</v>
      </c>
      <c r="B17" s="2626" t="s">
        <v>2851</v>
      </c>
      <c r="C17" s="2626"/>
      <c r="D17" s="2626"/>
      <c r="E17" s="2626"/>
      <c r="F17" s="2626"/>
      <c r="G17" s="2626"/>
      <c r="H17" s="2626"/>
      <c r="I17" s="2626"/>
      <c r="J17" s="2626"/>
      <c r="K17" s="2626"/>
      <c r="L17" s="2626"/>
      <c r="M17" s="2626"/>
      <c r="N17" s="2626"/>
      <c r="O17" s="2626"/>
      <c r="Q17" s="65">
        <v>3</v>
      </c>
      <c r="R17" s="2646" t="s">
        <v>1991</v>
      </c>
      <c r="S17" s="2646"/>
      <c r="T17" s="2646"/>
      <c r="U17" s="2646"/>
      <c r="V17" s="2646"/>
      <c r="W17" s="2646"/>
      <c r="X17" s="2646"/>
      <c r="Y17" s="2646"/>
      <c r="Z17" s="2646"/>
      <c r="AA17" s="2646"/>
      <c r="AB17" s="2646"/>
      <c r="AC17" s="2646"/>
      <c r="AD17" s="2646"/>
      <c r="AE17" s="2646"/>
    </row>
    <row r="18" spans="1:31" ht="40.5" customHeight="1">
      <c r="A18" s="1113">
        <v>4</v>
      </c>
      <c r="B18" s="2626" t="s">
        <v>2852</v>
      </c>
      <c r="C18" s="2626"/>
      <c r="D18" s="2626"/>
      <c r="E18" s="2626"/>
      <c r="F18" s="2626"/>
      <c r="G18" s="2626"/>
      <c r="H18" s="2626"/>
      <c r="I18" s="2626"/>
      <c r="J18" s="2626"/>
      <c r="K18" s="2626"/>
      <c r="L18" s="2626"/>
      <c r="M18" s="2626"/>
      <c r="N18" s="2626"/>
      <c r="O18" s="2626"/>
      <c r="Q18" s="65">
        <v>4</v>
      </c>
      <c r="R18" s="2646" t="s">
        <v>2309</v>
      </c>
      <c r="S18" s="2646"/>
      <c r="T18" s="2646"/>
      <c r="U18" s="2646"/>
      <c r="V18" s="2646"/>
      <c r="W18" s="2646"/>
      <c r="X18" s="2646"/>
      <c r="Y18" s="2646"/>
      <c r="Z18" s="2646"/>
      <c r="AA18" s="2646"/>
      <c r="AB18" s="2646"/>
      <c r="AC18" s="2646"/>
      <c r="AD18" s="2646"/>
      <c r="AE18" s="2646"/>
    </row>
    <row r="19" spans="1:31" ht="17.25" customHeight="1">
      <c r="A19" s="1113"/>
      <c r="B19" s="2625" t="s">
        <v>2308</v>
      </c>
      <c r="C19" s="2625"/>
      <c r="D19" s="2625"/>
      <c r="E19" s="2625"/>
      <c r="F19" s="2625"/>
      <c r="G19" s="2625"/>
      <c r="H19" s="2625"/>
      <c r="I19" s="2625"/>
      <c r="J19" s="2625"/>
      <c r="K19" s="2625"/>
      <c r="L19" s="2625"/>
      <c r="M19" s="2625"/>
      <c r="N19" s="2625"/>
      <c r="O19" s="2625"/>
      <c r="Q19" s="65"/>
      <c r="R19" s="2625" t="s">
        <v>2308</v>
      </c>
      <c r="S19" s="2625"/>
      <c r="T19" s="2625"/>
      <c r="U19" s="2625"/>
      <c r="V19" s="2625"/>
      <c r="W19" s="2625"/>
      <c r="X19" s="2625"/>
      <c r="Y19" s="2625"/>
      <c r="Z19" s="2625"/>
      <c r="AA19" s="2625"/>
      <c r="AB19" s="2625"/>
      <c r="AC19" s="2625"/>
      <c r="AD19" s="2625"/>
      <c r="AE19" s="2625"/>
    </row>
    <row r="20" spans="1:31" ht="41.25" customHeight="1">
      <c r="A20" s="1113"/>
      <c r="B20" s="2626" t="s">
        <v>2853</v>
      </c>
      <c r="C20" s="2626"/>
      <c r="D20" s="2626"/>
      <c r="E20" s="2626"/>
      <c r="F20" s="2626"/>
      <c r="G20" s="2626"/>
      <c r="H20" s="2626"/>
      <c r="I20" s="2626"/>
      <c r="J20" s="2626"/>
      <c r="K20" s="2626"/>
      <c r="L20" s="2626"/>
      <c r="M20" s="2626"/>
      <c r="N20" s="2626"/>
      <c r="O20" s="2626"/>
      <c r="Q20" s="65"/>
      <c r="R20" s="2646" t="s">
        <v>2310</v>
      </c>
      <c r="S20" s="2646"/>
      <c r="T20" s="2646"/>
      <c r="U20" s="2646"/>
      <c r="V20" s="2646"/>
      <c r="W20" s="2646"/>
      <c r="X20" s="2646"/>
      <c r="Y20" s="2646"/>
      <c r="Z20" s="2646"/>
      <c r="AA20" s="2646"/>
      <c r="AB20" s="2646"/>
      <c r="AC20" s="2646"/>
      <c r="AD20" s="2646"/>
      <c r="AE20" s="2646"/>
    </row>
    <row r="21" spans="1:31" ht="24.75" customHeight="1">
      <c r="A21" s="1113">
        <v>1</v>
      </c>
      <c r="B21" s="2626" t="s">
        <v>2911</v>
      </c>
      <c r="C21" s="2626"/>
      <c r="D21" s="2626"/>
      <c r="E21" s="2626"/>
      <c r="F21" s="2626"/>
      <c r="G21" s="2626"/>
      <c r="H21" s="2626"/>
      <c r="I21" s="2626"/>
      <c r="J21" s="2626"/>
      <c r="K21" s="2626"/>
      <c r="L21" s="2626"/>
      <c r="M21" s="2626"/>
      <c r="N21" s="2626"/>
      <c r="O21" s="2626"/>
      <c r="Q21" s="65">
        <v>1</v>
      </c>
      <c r="R21" s="2646" t="s">
        <v>2311</v>
      </c>
      <c r="S21" s="2646"/>
      <c r="T21" s="2646"/>
      <c r="U21" s="2646"/>
      <c r="V21" s="2646"/>
      <c r="W21" s="2646"/>
      <c r="X21" s="2646"/>
      <c r="Y21" s="2646"/>
      <c r="Z21" s="2646"/>
      <c r="AA21" s="2646"/>
      <c r="AB21" s="2646"/>
      <c r="AC21" s="2646"/>
      <c r="AD21" s="2646"/>
      <c r="AE21" s="2646"/>
    </row>
    <row r="22" spans="1:31" ht="23.25" customHeight="1">
      <c r="A22" s="1113">
        <v>2</v>
      </c>
      <c r="B22" s="2626" t="s">
        <v>2912</v>
      </c>
      <c r="C22" s="2626"/>
      <c r="D22" s="2626"/>
      <c r="E22" s="2626"/>
      <c r="F22" s="2626"/>
      <c r="G22" s="2626"/>
      <c r="H22" s="2626"/>
      <c r="I22" s="2626"/>
      <c r="J22" s="2626"/>
      <c r="K22" s="2626"/>
      <c r="L22" s="2626"/>
      <c r="M22" s="2626"/>
      <c r="N22" s="2626"/>
      <c r="O22" s="2626"/>
      <c r="Q22" s="65">
        <v>2</v>
      </c>
      <c r="R22" s="2646" t="s">
        <v>2307</v>
      </c>
      <c r="S22" s="2646"/>
      <c r="T22" s="2646"/>
      <c r="U22" s="2646"/>
      <c r="V22" s="2646"/>
      <c r="W22" s="2646"/>
      <c r="X22" s="2646"/>
      <c r="Y22" s="2646"/>
      <c r="Z22" s="2646"/>
      <c r="AA22" s="2646"/>
      <c r="AB22" s="2646"/>
      <c r="AC22" s="2646"/>
      <c r="AD22" s="2646"/>
      <c r="AE22" s="2646"/>
    </row>
    <row r="23" spans="1:31" ht="16.5" customHeight="1">
      <c r="A23" s="1113"/>
      <c r="B23" s="2625" t="s">
        <v>165</v>
      </c>
      <c r="C23" s="2625"/>
      <c r="D23" s="2625"/>
      <c r="E23" s="2625"/>
      <c r="F23" s="2625"/>
      <c r="G23" s="2625"/>
      <c r="H23" s="2625"/>
      <c r="I23" s="2625"/>
      <c r="J23" s="2625"/>
      <c r="K23" s="2625"/>
      <c r="L23" s="2625"/>
      <c r="M23" s="2625"/>
      <c r="N23" s="2625"/>
      <c r="O23" s="2625"/>
      <c r="P23" s="64"/>
      <c r="Q23" s="65"/>
      <c r="R23" s="2625" t="s">
        <v>165</v>
      </c>
      <c r="S23" s="2625"/>
      <c r="T23" s="2625"/>
      <c r="U23" s="2625"/>
      <c r="V23" s="2625"/>
      <c r="W23" s="2625"/>
      <c r="X23" s="2625"/>
      <c r="Y23" s="2625"/>
      <c r="Z23" s="2625"/>
      <c r="AA23" s="2625"/>
      <c r="AB23" s="2625"/>
      <c r="AC23" s="2625"/>
      <c r="AD23" s="2625"/>
      <c r="AE23" s="2625"/>
    </row>
    <row r="24" spans="1:31" ht="23.25" customHeight="1">
      <c r="A24" s="1113">
        <v>1</v>
      </c>
      <c r="B24" s="2626" t="s">
        <v>2854</v>
      </c>
      <c r="C24" s="2626"/>
      <c r="D24" s="2626"/>
      <c r="E24" s="2626"/>
      <c r="F24" s="2626"/>
      <c r="G24" s="2626"/>
      <c r="H24" s="2626"/>
      <c r="I24" s="2626"/>
      <c r="J24" s="2626"/>
      <c r="K24" s="2626"/>
      <c r="L24" s="2626"/>
      <c r="M24" s="2626"/>
      <c r="N24" s="2626"/>
      <c r="O24" s="2626"/>
      <c r="P24" s="64"/>
      <c r="Q24" s="65">
        <v>1</v>
      </c>
      <c r="R24" s="2651" t="s">
        <v>2312</v>
      </c>
      <c r="S24" s="2651"/>
      <c r="T24" s="2651"/>
      <c r="U24" s="2651"/>
      <c r="V24" s="2651"/>
      <c r="W24" s="2651"/>
      <c r="X24" s="2651"/>
      <c r="Y24" s="2651"/>
      <c r="Z24" s="2651"/>
      <c r="AA24" s="2651"/>
      <c r="AB24" s="2651"/>
      <c r="AC24" s="2651"/>
      <c r="AD24" s="2651"/>
      <c r="AE24" s="2651"/>
    </row>
    <row r="25" spans="1:31" ht="18.75" customHeight="1">
      <c r="A25" s="1113">
        <v>2</v>
      </c>
      <c r="B25" s="2626" t="s">
        <v>2855</v>
      </c>
      <c r="C25" s="2626"/>
      <c r="D25" s="2626"/>
      <c r="E25" s="2626"/>
      <c r="F25" s="2626"/>
      <c r="G25" s="2626"/>
      <c r="H25" s="2626"/>
      <c r="I25" s="2626"/>
      <c r="J25" s="2626"/>
      <c r="K25" s="2626"/>
      <c r="L25" s="2626"/>
      <c r="M25" s="2626"/>
      <c r="N25" s="2626"/>
      <c r="O25" s="2626"/>
      <c r="P25" s="64"/>
      <c r="Q25" s="65">
        <v>2</v>
      </c>
      <c r="R25" s="2652" t="s">
        <v>2247</v>
      </c>
      <c r="S25" s="2652"/>
      <c r="T25" s="2652"/>
      <c r="U25" s="2652"/>
      <c r="V25" s="2652"/>
      <c r="W25" s="2652"/>
      <c r="X25" s="2652"/>
      <c r="Y25" s="2652"/>
      <c r="Z25" s="2652"/>
      <c r="AA25" s="2652"/>
      <c r="AB25" s="2652"/>
      <c r="AC25" s="2652"/>
      <c r="AD25" s="2652"/>
      <c r="AE25" s="1094"/>
    </row>
    <row r="26" spans="1:31" ht="21.75" customHeight="1">
      <c r="A26" s="1113">
        <v>3</v>
      </c>
      <c r="B26" s="2626" t="s">
        <v>2856</v>
      </c>
      <c r="C26" s="2626"/>
      <c r="D26" s="2626"/>
      <c r="E26" s="2626"/>
      <c r="F26" s="2626"/>
      <c r="G26" s="2626"/>
      <c r="H26" s="2626"/>
      <c r="I26" s="2626"/>
      <c r="J26" s="2626"/>
      <c r="K26" s="2626"/>
      <c r="L26" s="2626"/>
      <c r="M26" s="2626"/>
      <c r="N26" s="2626"/>
      <c r="O26" s="2626"/>
      <c r="P26" s="64"/>
      <c r="Q26" s="65">
        <v>3</v>
      </c>
      <c r="R26" s="2646" t="s">
        <v>2313</v>
      </c>
      <c r="S26" s="2646"/>
      <c r="T26" s="2646"/>
      <c r="U26" s="2646"/>
      <c r="V26" s="2646"/>
      <c r="W26" s="2646"/>
      <c r="X26" s="2646"/>
      <c r="Y26" s="2646"/>
      <c r="Z26" s="2646"/>
      <c r="AA26" s="2646"/>
      <c r="AB26" s="2646"/>
      <c r="AC26" s="2646"/>
      <c r="AD26" s="2646"/>
      <c r="AE26" s="2646"/>
    </row>
    <row r="27" spans="1:31" ht="18.75" customHeight="1">
      <c r="A27" s="1113">
        <v>4</v>
      </c>
      <c r="B27" s="2626" t="s">
        <v>2857</v>
      </c>
      <c r="C27" s="2626"/>
      <c r="D27" s="2626"/>
      <c r="E27" s="2626"/>
      <c r="F27" s="2626"/>
      <c r="G27" s="2626"/>
      <c r="H27" s="2626"/>
      <c r="I27" s="2626"/>
      <c r="J27" s="2626"/>
      <c r="K27" s="2626"/>
      <c r="L27" s="2626"/>
      <c r="M27" s="2626"/>
      <c r="N27" s="2626"/>
      <c r="O27" s="2626"/>
      <c r="P27" s="64"/>
      <c r="Q27" s="65">
        <v>4</v>
      </c>
      <c r="R27" s="2646" t="s">
        <v>390</v>
      </c>
      <c r="S27" s="2646"/>
      <c r="T27" s="2646"/>
      <c r="U27" s="2646"/>
      <c r="V27" s="2646"/>
      <c r="W27" s="2646"/>
      <c r="X27" s="2646"/>
      <c r="Y27" s="2646"/>
      <c r="Z27" s="2646"/>
      <c r="AA27" s="2646"/>
      <c r="AB27" s="2646"/>
      <c r="AC27" s="2646"/>
      <c r="AD27" s="2646"/>
      <c r="AE27" s="2646"/>
    </row>
    <row r="28" spans="1:31" ht="18.75" customHeight="1">
      <c r="A28" s="1113"/>
      <c r="B28" s="2629" t="s">
        <v>2858</v>
      </c>
      <c r="C28" s="2629"/>
      <c r="D28" s="2629"/>
      <c r="E28" s="2629"/>
      <c r="F28" s="2629"/>
      <c r="G28" s="2629"/>
      <c r="H28" s="2629"/>
      <c r="I28" s="2629"/>
      <c r="J28" s="2629"/>
      <c r="K28" s="2629"/>
      <c r="L28" s="2629"/>
      <c r="M28" s="2629"/>
      <c r="N28" s="2629"/>
      <c r="O28" s="2629"/>
      <c r="P28" s="64"/>
      <c r="Q28" s="63"/>
      <c r="R28" s="2647" t="s">
        <v>166</v>
      </c>
      <c r="S28" s="2647"/>
      <c r="T28" s="2647"/>
      <c r="U28" s="2647"/>
      <c r="V28" s="2647"/>
      <c r="W28" s="2647"/>
      <c r="X28" s="2647"/>
      <c r="Y28" s="2647"/>
      <c r="Z28" s="2647"/>
      <c r="AA28" s="2647"/>
      <c r="AB28" s="2647"/>
      <c r="AC28" s="2647"/>
      <c r="AD28" s="2647"/>
      <c r="AE28" s="2647"/>
    </row>
    <row r="29" spans="1:31" ht="20.25" customHeight="1">
      <c r="A29" s="1113"/>
      <c r="B29" s="2630" t="s">
        <v>43</v>
      </c>
      <c r="C29" s="2630"/>
      <c r="D29" s="2630"/>
      <c r="E29" s="2630"/>
      <c r="F29" s="2630"/>
      <c r="G29" s="2630"/>
      <c r="H29" s="2630"/>
      <c r="I29" s="2630"/>
      <c r="J29" s="2630"/>
      <c r="K29" s="2630"/>
      <c r="L29" s="2630"/>
      <c r="M29" s="2630"/>
      <c r="N29" s="2630"/>
      <c r="O29" s="2630"/>
      <c r="Q29" s="63"/>
      <c r="R29" s="2649" t="s">
        <v>43</v>
      </c>
      <c r="S29" s="2649"/>
      <c r="T29" s="2649"/>
      <c r="U29" s="2649"/>
      <c r="V29" s="2649"/>
      <c r="W29" s="2649"/>
      <c r="X29" s="2649"/>
      <c r="Y29" s="2649"/>
      <c r="Z29" s="2649"/>
      <c r="AA29" s="2649"/>
      <c r="AB29" s="2649"/>
      <c r="AC29" s="2649"/>
      <c r="AD29" s="2649"/>
      <c r="AE29" s="2649"/>
    </row>
    <row r="30" spans="1:31" ht="30.75" customHeight="1">
      <c r="A30" s="1113"/>
      <c r="B30" s="2631" t="s">
        <v>2859</v>
      </c>
      <c r="C30" s="2631"/>
      <c r="D30" s="2631"/>
      <c r="E30" s="2631"/>
      <c r="F30" s="2631"/>
      <c r="G30" s="2631"/>
      <c r="H30" s="2631"/>
      <c r="I30" s="2631"/>
      <c r="J30" s="2631"/>
      <c r="K30" s="2631"/>
      <c r="L30" s="2631"/>
      <c r="M30" s="2631"/>
      <c r="N30" s="2631"/>
      <c r="O30" s="2631"/>
      <c r="Q30" s="63"/>
      <c r="R30" s="2650" t="s">
        <v>44</v>
      </c>
      <c r="S30" s="2650"/>
      <c r="T30" s="2650"/>
      <c r="U30" s="2650"/>
      <c r="V30" s="2650"/>
      <c r="W30" s="2650"/>
      <c r="X30" s="2650"/>
      <c r="Y30" s="2650"/>
      <c r="Z30" s="2650"/>
      <c r="AA30" s="2650"/>
      <c r="AB30" s="2650"/>
      <c r="AC30" s="2650"/>
      <c r="AD30" s="2650"/>
      <c r="AE30" s="2650"/>
    </row>
    <row r="31" spans="1:31" ht="21.75" customHeight="1">
      <c r="A31" s="1113"/>
      <c r="B31" s="2629" t="s">
        <v>4304</v>
      </c>
      <c r="C31" s="2629"/>
      <c r="D31" s="2629"/>
      <c r="E31" s="2629"/>
      <c r="F31" s="2629"/>
      <c r="G31" s="2629"/>
      <c r="H31" s="2629"/>
      <c r="I31" s="2629"/>
      <c r="J31" s="2629"/>
      <c r="K31" s="2629"/>
      <c r="L31" s="2629"/>
      <c r="M31" s="2629"/>
      <c r="N31" s="2629"/>
      <c r="O31" s="2629"/>
      <c r="Q31" s="63"/>
      <c r="R31" s="2650" t="s">
        <v>45</v>
      </c>
      <c r="S31" s="2650"/>
      <c r="T31" s="2650"/>
      <c r="U31" s="2650"/>
      <c r="V31" s="2650"/>
      <c r="W31" s="2650"/>
      <c r="X31" s="2650"/>
      <c r="Y31" s="2650"/>
      <c r="Z31" s="2650"/>
      <c r="AA31" s="2650"/>
      <c r="AB31" s="2650"/>
      <c r="AC31" s="2650"/>
      <c r="AD31" s="2650"/>
      <c r="AE31" s="2650"/>
    </row>
    <row r="32" spans="1:31" ht="17.25" customHeight="1">
      <c r="A32" s="1113"/>
      <c r="B32" s="2628" t="s">
        <v>4693</v>
      </c>
      <c r="C32" s="2628"/>
      <c r="D32" s="2628"/>
      <c r="E32" s="2628"/>
      <c r="F32" s="2628"/>
      <c r="G32" s="2628"/>
      <c r="H32" s="2628"/>
      <c r="I32" s="2628"/>
      <c r="J32" s="2628"/>
      <c r="K32" s="2628"/>
      <c r="L32" s="2628"/>
      <c r="M32" s="2628"/>
      <c r="N32" s="2628"/>
      <c r="O32" s="2628"/>
      <c r="Q32" s="63"/>
      <c r="R32" s="2650" t="s">
        <v>164</v>
      </c>
      <c r="S32" s="2650"/>
      <c r="T32" s="2650"/>
      <c r="U32" s="2650"/>
      <c r="V32" s="2650"/>
      <c r="W32" s="2650"/>
      <c r="X32" s="2650"/>
      <c r="Y32" s="2650"/>
      <c r="Z32" s="2650"/>
      <c r="AA32" s="2650"/>
      <c r="AB32" s="2650"/>
      <c r="AC32" s="2650"/>
      <c r="AD32" s="2650"/>
      <c r="AE32" s="2650"/>
    </row>
    <row r="33" spans="1:31" ht="18" customHeight="1">
      <c r="A33" s="1113"/>
      <c r="B33" s="2627" t="s">
        <v>46</v>
      </c>
      <c r="C33" s="2627"/>
      <c r="D33" s="2627"/>
      <c r="E33" s="2627"/>
      <c r="F33" s="2627"/>
      <c r="G33" s="2627"/>
      <c r="H33" s="2627"/>
      <c r="I33" s="2627"/>
      <c r="J33" s="2627"/>
      <c r="K33" s="2627"/>
      <c r="L33" s="2627"/>
      <c r="M33" s="2627"/>
      <c r="N33" s="2627"/>
      <c r="O33" s="2627"/>
      <c r="Q33" s="63"/>
      <c r="R33" s="2648" t="s">
        <v>46</v>
      </c>
      <c r="S33" s="2648"/>
      <c r="T33" s="2648"/>
      <c r="U33" s="2648"/>
      <c r="V33" s="2648"/>
      <c r="W33" s="2648"/>
      <c r="X33" s="2648"/>
      <c r="Y33" s="2648"/>
      <c r="Z33" s="2648"/>
      <c r="AA33" s="2648"/>
      <c r="AB33" s="2648"/>
      <c r="AC33" s="2648"/>
      <c r="AD33" s="2648"/>
      <c r="AE33" s="2648"/>
    </row>
    <row r="34" spans="1:31" ht="23.25" customHeight="1">
      <c r="A34" s="1113"/>
      <c r="B34" s="2627" t="s">
        <v>47</v>
      </c>
      <c r="C34" s="2627"/>
      <c r="D34" s="2627"/>
      <c r="E34" s="2627"/>
      <c r="F34" s="2627"/>
      <c r="G34" s="2627"/>
      <c r="H34" s="2627"/>
      <c r="I34" s="2627"/>
      <c r="J34" s="2627"/>
      <c r="K34" s="2627"/>
      <c r="L34" s="2627"/>
      <c r="M34" s="2627"/>
      <c r="N34" s="2627"/>
      <c r="O34" s="2627"/>
      <c r="Q34" s="63"/>
      <c r="R34" s="2648" t="s">
        <v>47</v>
      </c>
      <c r="S34" s="2648"/>
      <c r="T34" s="2648"/>
      <c r="U34" s="2648"/>
      <c r="V34" s="2648"/>
      <c r="W34" s="2648"/>
      <c r="X34" s="2648"/>
      <c r="Y34" s="2648"/>
      <c r="Z34" s="2648"/>
      <c r="AA34" s="2648"/>
      <c r="AB34" s="2648"/>
      <c r="AC34" s="2648"/>
      <c r="AD34" s="2648"/>
      <c r="AE34" s="2648"/>
    </row>
    <row r="35" spans="1:31">
      <c r="A35" s="63"/>
      <c r="B35" s="2624" t="s">
        <v>4423</v>
      </c>
      <c r="C35" s="2624"/>
      <c r="D35" s="2624"/>
      <c r="E35" s="2624"/>
      <c r="F35" s="2624"/>
      <c r="G35" s="2624"/>
      <c r="H35" s="2624"/>
      <c r="I35" s="2624"/>
      <c r="J35" s="2624"/>
      <c r="K35" s="2624"/>
      <c r="L35" s="2624"/>
      <c r="M35" s="2624"/>
      <c r="N35" s="2624"/>
      <c r="O35" s="2624"/>
    </row>
    <row r="36" spans="1:31">
      <c r="A36" s="63"/>
      <c r="B36" s="2624" t="s">
        <v>4424</v>
      </c>
      <c r="C36" s="2624"/>
      <c r="D36" s="2624"/>
      <c r="E36" s="2624"/>
      <c r="F36" s="2624"/>
      <c r="G36" s="2624"/>
      <c r="H36" s="2624"/>
      <c r="I36" s="2624"/>
      <c r="J36" s="2624"/>
      <c r="K36" s="2624"/>
      <c r="L36" s="2624"/>
      <c r="M36" s="2624"/>
      <c r="N36" s="2624"/>
      <c r="O36" s="2624"/>
    </row>
  </sheetData>
  <sheetProtection password="A581" sheet="1" objects="1" scenarios="1" selectLockedCells="1" selectUnlockedCells="1"/>
  <mergeCells count="67">
    <mergeCell ref="R18:AE18"/>
    <mergeCell ref="R19:AE19"/>
    <mergeCell ref="R20:AE20"/>
    <mergeCell ref="R21:AE21"/>
    <mergeCell ref="R22:AE22"/>
    <mergeCell ref="R24:AE24"/>
    <mergeCell ref="R25:AD25"/>
    <mergeCell ref="R26:AE26"/>
    <mergeCell ref="R27:AE27"/>
    <mergeCell ref="R23:AE23"/>
    <mergeCell ref="R28:AE28"/>
    <mergeCell ref="R34:AE34"/>
    <mergeCell ref="R29:AE29"/>
    <mergeCell ref="R30:AE30"/>
    <mergeCell ref="R31:AE31"/>
    <mergeCell ref="R32:AE32"/>
    <mergeCell ref="R33:AE33"/>
    <mergeCell ref="R14:AE14"/>
    <mergeCell ref="R15:AE15"/>
    <mergeCell ref="R16:AE16"/>
    <mergeCell ref="R17:AE17"/>
    <mergeCell ref="R6:AE6"/>
    <mergeCell ref="R8:AE8"/>
    <mergeCell ref="R9:AE9"/>
    <mergeCell ref="R10:AE10"/>
    <mergeCell ref="R11:AE11"/>
    <mergeCell ref="R13:AE13"/>
    <mergeCell ref="Q1:AE1"/>
    <mergeCell ref="R2:AE2"/>
    <mergeCell ref="R3:AE3"/>
    <mergeCell ref="R4:AE4"/>
    <mergeCell ref="R5:AE5"/>
    <mergeCell ref="B23:O23"/>
    <mergeCell ref="B25:O25"/>
    <mergeCell ref="B17:O17"/>
    <mergeCell ref="B18:O18"/>
    <mergeCell ref="B15:O15"/>
    <mergeCell ref="B16:O16"/>
    <mergeCell ref="A1:O1"/>
    <mergeCell ref="B14:O14"/>
    <mergeCell ref="B11:O11"/>
    <mergeCell ref="B10:O10"/>
    <mergeCell ref="B13:O13"/>
    <mergeCell ref="B5:O5"/>
    <mergeCell ref="B6:O6"/>
    <mergeCell ref="B9:O9"/>
    <mergeCell ref="B8:O8"/>
    <mergeCell ref="A2:O2"/>
    <mergeCell ref="B3:N3"/>
    <mergeCell ref="B12:O12"/>
    <mergeCell ref="B7:O7"/>
    <mergeCell ref="B35:O35"/>
    <mergeCell ref="B36:O36"/>
    <mergeCell ref="B19:O19"/>
    <mergeCell ref="B20:O20"/>
    <mergeCell ref="B21:O21"/>
    <mergeCell ref="B22:O22"/>
    <mergeCell ref="B34:O34"/>
    <mergeCell ref="B32:O32"/>
    <mergeCell ref="B33:O33"/>
    <mergeCell ref="B28:O28"/>
    <mergeCell ref="B29:O29"/>
    <mergeCell ref="B30:O30"/>
    <mergeCell ref="B31:O31"/>
    <mergeCell ref="B24:O24"/>
    <mergeCell ref="B26:O26"/>
    <mergeCell ref="B27:O27"/>
  </mergeCells>
  <printOptions horizontalCentered="1"/>
  <pageMargins left="0.7" right="0.7" top="0.28000000000000003" bottom="0.34" header="0.3" footer="0.3"/>
  <pageSetup paperSize="9" orientation="landscape" r:id="rId1"/>
  <headerFooter alignWithMargins="0">
    <oddFooter>&amp;Lwww.rajsevak.com</oddFooter>
  </headerFooter>
  <drawing r:id="rId2"/>
</worksheet>
</file>

<file path=xl/worksheets/sheet29.xml><?xml version="1.0" encoding="utf-8"?>
<worksheet xmlns="http://schemas.openxmlformats.org/spreadsheetml/2006/main" xmlns:r="http://schemas.openxmlformats.org/officeDocument/2006/relationships">
  <sheetPr>
    <tabColor rgb="FF7030A0"/>
  </sheetPr>
  <dimension ref="A1:T5"/>
  <sheetViews>
    <sheetView showGridLines="0" zoomScale="110" zoomScaleNormal="110" workbookViewId="0">
      <selection activeCell="P17" sqref="P17"/>
    </sheetView>
  </sheetViews>
  <sheetFormatPr defaultColWidth="9.140625" defaultRowHeight="15"/>
  <cols>
    <col min="1" max="1" width="4.140625" style="2" customWidth="1"/>
    <col min="2" max="2" width="19.7109375" style="2" customWidth="1"/>
    <col min="3" max="3" width="7.28515625" style="2" customWidth="1"/>
    <col min="4" max="4" width="5.5703125" style="2" customWidth="1"/>
    <col min="5" max="5" width="6.5703125" style="2" customWidth="1"/>
    <col min="6" max="6" width="10.5703125" style="2" customWidth="1"/>
    <col min="7" max="7" width="10.28515625" style="2" customWidth="1"/>
    <col min="8" max="8" width="10.5703125" style="2" customWidth="1"/>
    <col min="9" max="9" width="10.140625" style="2" customWidth="1"/>
    <col min="10" max="10" width="11" style="2" customWidth="1"/>
    <col min="11" max="11" width="4.42578125" style="2" customWidth="1"/>
    <col min="12" max="12" width="8" style="2" customWidth="1"/>
    <col min="13" max="13" width="16.140625" style="2" customWidth="1"/>
    <col min="14" max="14" width="13.42578125" style="2" hidden="1" customWidth="1"/>
    <col min="15" max="15" width="8.5703125" style="2" customWidth="1"/>
    <col min="16" max="16" width="10.85546875" style="2" customWidth="1"/>
    <col min="17" max="17" width="4" style="2" customWidth="1"/>
    <col min="18" max="18" width="11.28515625" style="2" customWidth="1"/>
    <col min="19" max="19" width="10.28515625" style="2" customWidth="1"/>
    <col min="20" max="20" width="10" style="2" customWidth="1"/>
    <col min="21" max="21" width="18.28515625" style="2" customWidth="1"/>
    <col min="22" max="22" width="10.28515625" style="2" customWidth="1"/>
    <col min="23" max="23" width="18" style="2" customWidth="1"/>
    <col min="24" max="24" width="12.7109375" style="2" customWidth="1"/>
    <col min="25" max="25" width="12.5703125" style="2" customWidth="1"/>
    <col min="26" max="26" width="11.7109375" style="2" customWidth="1"/>
    <col min="27" max="27" width="10.28515625" style="2" customWidth="1"/>
    <col min="28" max="28" width="11.42578125" style="2" customWidth="1"/>
    <col min="29" max="16384" width="9.140625" style="2"/>
  </cols>
  <sheetData>
    <row r="1" spans="1:20" ht="42" customHeight="1">
      <c r="A1" s="2653" t="s">
        <v>30</v>
      </c>
      <c r="B1" s="2653"/>
      <c r="C1" s="2653"/>
      <c r="D1" s="2653"/>
      <c r="E1" s="2653"/>
      <c r="F1" s="2653"/>
      <c r="G1" s="2653"/>
      <c r="H1" s="2653"/>
      <c r="I1" s="2653"/>
      <c r="J1" s="2653"/>
      <c r="K1" s="2653"/>
      <c r="L1" s="2653"/>
      <c r="M1" s="2653"/>
      <c r="N1" s="2653"/>
      <c r="O1" s="2653"/>
      <c r="P1" s="2653"/>
    </row>
    <row r="3" spans="1:20" ht="33.75" customHeight="1">
      <c r="T3" s="1116" t="s">
        <v>3123</v>
      </c>
    </row>
    <row r="4" spans="1:20" ht="38.25" customHeight="1">
      <c r="P4" s="478"/>
      <c r="T4" s="1116" t="s">
        <v>3123</v>
      </c>
    </row>
    <row r="5" spans="1:20" ht="48.75" customHeight="1">
      <c r="L5" s="548"/>
      <c r="M5" s="548"/>
      <c r="N5" s="548"/>
      <c r="O5" s="548"/>
      <c r="R5" s="518" t="s">
        <v>1814</v>
      </c>
      <c r="T5" s="1116" t="s">
        <v>3123</v>
      </c>
    </row>
  </sheetData>
  <sheetProtection password="A581" sheet="1" objects="1" scenarios="1" selectLockedCells="1" selectUnlockedCells="1"/>
  <mergeCells count="1">
    <mergeCell ref="A1:P1"/>
  </mergeCell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3.xml><?xml version="1.0" encoding="utf-8"?>
<worksheet xmlns="http://schemas.openxmlformats.org/spreadsheetml/2006/main" xmlns:r="http://schemas.openxmlformats.org/officeDocument/2006/relationships">
  <sheetPr>
    <tabColor rgb="FF00B050"/>
  </sheetPr>
  <dimension ref="A1:AE27"/>
  <sheetViews>
    <sheetView zoomScale="95" zoomScaleNormal="95" workbookViewId="0">
      <selection activeCell="C13" sqref="C13:O13"/>
    </sheetView>
  </sheetViews>
  <sheetFormatPr defaultRowHeight="12.75"/>
  <cols>
    <col min="1" max="1" width="6.5703125" style="139" customWidth="1"/>
    <col min="2" max="2" width="4.140625" style="139" customWidth="1"/>
    <col min="3" max="14" width="9.140625" style="139"/>
    <col min="15" max="15" width="14.140625" style="139" customWidth="1"/>
    <col min="16" max="16" width="12" style="139" customWidth="1"/>
    <col min="17" max="17" width="9.140625" style="139"/>
    <col min="18" max="18" width="46.140625" style="139" customWidth="1"/>
    <col min="19" max="16384" width="9.140625" style="139"/>
  </cols>
  <sheetData>
    <row r="1" spans="1:31" ht="26.25" customHeight="1">
      <c r="B1" s="1248"/>
      <c r="C1" s="2203" t="str">
        <f>MASTER!C1</f>
        <v>ftyk f'k{kk vf/kdkjh</v>
      </c>
      <c r="D1" s="2203"/>
      <c r="E1" s="2203"/>
      <c r="F1" s="2203"/>
      <c r="G1" s="2203"/>
      <c r="H1" s="2203"/>
      <c r="I1" s="2203"/>
      <c r="J1" s="2203"/>
      <c r="K1" s="2203"/>
      <c r="L1" s="2203"/>
      <c r="M1" s="2203"/>
      <c r="N1" s="2203"/>
      <c r="O1" s="2203"/>
      <c r="R1" s="1246" t="s">
        <v>3104</v>
      </c>
    </row>
    <row r="2" spans="1:31" ht="27.75">
      <c r="B2" s="1247"/>
      <c r="C2" s="2204" t="str">
        <f>R2</f>
        <v>vkLFkfxr osru fcy ekg ekpZ 2020 gsrq vko';d izek.k i=  fnukad 02-03-2021</v>
      </c>
      <c r="D2" s="2204"/>
      <c r="E2" s="2204"/>
      <c r="F2" s="2204"/>
      <c r="G2" s="2204"/>
      <c r="H2" s="2204"/>
      <c r="I2" s="2204"/>
      <c r="J2" s="2204"/>
      <c r="K2" s="2204"/>
      <c r="L2" s="2204"/>
      <c r="M2" s="2204"/>
      <c r="N2" s="2204"/>
      <c r="O2" s="2204"/>
      <c r="R2" s="1250" t="s">
        <v>3972</v>
      </c>
    </row>
    <row r="3" spans="1:31" ht="27.75">
      <c r="B3" s="1247"/>
      <c r="C3" s="2204" t="str">
        <f>R3</f>
        <v>ctV gsM 2202&amp;02&amp;109&amp;27&amp;01 LVsV Q.M</v>
      </c>
      <c r="D3" s="2204"/>
      <c r="E3" s="2204"/>
      <c r="F3" s="2204"/>
      <c r="G3" s="2204"/>
      <c r="H3" s="2204"/>
      <c r="I3" s="2204"/>
      <c r="J3" s="2204"/>
      <c r="K3" s="2204"/>
      <c r="L3" s="2204"/>
      <c r="M3" s="2204"/>
      <c r="N3" s="2204"/>
      <c r="O3" s="2204"/>
      <c r="R3" s="1250" t="s">
        <v>3978</v>
      </c>
    </row>
    <row r="4" spans="1:31" ht="24" customHeight="1">
      <c r="B4" s="1249"/>
      <c r="C4" s="2205" t="s">
        <v>3027</v>
      </c>
      <c r="D4" s="2205"/>
      <c r="E4" s="2205"/>
      <c r="F4" s="2205"/>
      <c r="G4" s="2205"/>
      <c r="H4" s="2205"/>
      <c r="I4" s="2205"/>
      <c r="J4" s="2205"/>
      <c r="K4" s="2205"/>
      <c r="L4" s="2205"/>
      <c r="M4" s="2205"/>
      <c r="N4" s="2205"/>
      <c r="O4" s="2205"/>
      <c r="R4" s="518" t="s">
        <v>1814</v>
      </c>
    </row>
    <row r="5" spans="1:31" ht="19.5" customHeight="1">
      <c r="A5" s="1238">
        <v>1</v>
      </c>
      <c r="B5" s="1241">
        <f>IF(C5="","",1)</f>
        <v>1</v>
      </c>
      <c r="C5" s="2201" t="str">
        <f>IFERROR(VLOOKUP(A5,$Q$5:$AD20,2,0),"")</f>
        <v xml:space="preserve">;g izekf.kr fd;k tkrk gS fd bl fcy dh jkf'k iwoZ esa ugha mBkbZ xbZ gSA </v>
      </c>
      <c r="D5" s="2201"/>
      <c r="E5" s="2201"/>
      <c r="F5" s="2201"/>
      <c r="G5" s="2201"/>
      <c r="H5" s="2201"/>
      <c r="I5" s="2201"/>
      <c r="J5" s="2201"/>
      <c r="K5" s="2201"/>
      <c r="L5" s="2201"/>
      <c r="M5" s="2201"/>
      <c r="N5" s="2201"/>
      <c r="O5" s="2201"/>
      <c r="Q5" s="1235">
        <v>1</v>
      </c>
      <c r="R5" s="1242" t="s">
        <v>3103</v>
      </c>
      <c r="S5" s="477"/>
      <c r="T5" s="477"/>
      <c r="U5" s="477"/>
      <c r="V5" s="477"/>
      <c r="W5" s="477"/>
      <c r="X5" s="477"/>
      <c r="Y5" s="477"/>
      <c r="Z5" s="477"/>
      <c r="AA5" s="477"/>
      <c r="AB5" s="477"/>
      <c r="AC5" s="477"/>
      <c r="AD5" s="477"/>
    </row>
    <row r="6" spans="1:31" ht="24" customHeight="1">
      <c r="A6" s="1238">
        <v>3</v>
      </c>
      <c r="B6" s="1241">
        <f>IF(C6="","",B5+1)</f>
        <v>2</v>
      </c>
      <c r="C6" s="2201" t="str">
        <f>IFERROR(VLOOKUP(A6,$Q$5:$AD21,2,0),"")</f>
        <v xml:space="preserve">th-ih-,Q- ,oa ,l-vkbZ- dh dVkSrh fcy esa vafdr lsokfuo`r dkfeZdksa dh fu;ekuqlkj cUn dj nh xbZ gS A </v>
      </c>
      <c r="D6" s="2201"/>
      <c r="E6" s="2201"/>
      <c r="F6" s="2201"/>
      <c r="G6" s="2201"/>
      <c r="H6" s="2201"/>
      <c r="I6" s="2201"/>
      <c r="J6" s="2201"/>
      <c r="K6" s="2201"/>
      <c r="L6" s="2201"/>
      <c r="M6" s="2201"/>
      <c r="N6" s="2201"/>
      <c r="O6" s="2201"/>
      <c r="Q6" s="1235">
        <v>2</v>
      </c>
      <c r="R6" s="1243" t="s">
        <v>3100</v>
      </c>
      <c r="S6" s="1618"/>
      <c r="T6" s="1618"/>
      <c r="U6" s="1618"/>
      <c r="V6" s="1618"/>
      <c r="W6" s="1618"/>
      <c r="X6" s="1618"/>
      <c r="Y6" s="1618"/>
      <c r="Z6" s="1618"/>
      <c r="AA6" s="1618"/>
      <c r="AB6" s="1618"/>
      <c r="AC6" s="1618"/>
      <c r="AD6" s="1618"/>
      <c r="AE6" s="1194"/>
    </row>
    <row r="7" spans="1:31" ht="22.5" customHeight="1">
      <c r="A7" s="1238">
        <v>4</v>
      </c>
      <c r="B7" s="1241">
        <f t="shared" ref="B7:B20" si="0">IF(C7="","",B6+1)</f>
        <v>3</v>
      </c>
      <c r="C7" s="2201" t="str">
        <f>IFERROR(VLOOKUP(A7,$Q$5:$AD22,2,0),"")</f>
        <v xml:space="preserve">,l-vkbZ-dh dVkSrh fcy esa vafdr 55 o"kZ ls mij ds dkfeZdksa dh fu;ekuqlkj iwoZ Lysc ds vuqlkj gh dj yh xbZ gSA </v>
      </c>
      <c r="D7" s="2201"/>
      <c r="E7" s="2201"/>
      <c r="F7" s="2201"/>
      <c r="G7" s="2201"/>
      <c r="H7" s="2201"/>
      <c r="I7" s="2201"/>
      <c r="J7" s="2201"/>
      <c r="K7" s="2201"/>
      <c r="L7" s="2201"/>
      <c r="M7" s="2201"/>
      <c r="N7" s="2201"/>
      <c r="O7" s="2201"/>
      <c r="Q7" s="1235">
        <v>3</v>
      </c>
      <c r="R7" s="1242" t="s">
        <v>3101</v>
      </c>
      <c r="S7" s="477"/>
      <c r="T7" s="477"/>
      <c r="U7" s="477"/>
      <c r="V7" s="477"/>
      <c r="W7" s="477"/>
      <c r="X7" s="477"/>
      <c r="Y7" s="477"/>
      <c r="Z7" s="477"/>
      <c r="AA7" s="477"/>
      <c r="AB7" s="477"/>
      <c r="AC7" s="477"/>
      <c r="AD7" s="477"/>
    </row>
    <row r="8" spans="1:31" ht="19.5" customHeight="1">
      <c r="A8" s="1238">
        <v>5</v>
      </c>
      <c r="B8" s="1241">
        <f t="shared" si="0"/>
        <v>4</v>
      </c>
      <c r="C8" s="2201" t="str">
        <f>IFERROR(VLOOKUP(A8,$Q$5:$AD23,2,0),"")</f>
        <v>lHkh dVksfr;k fcy esa vafdr lHkh dkfeZdks dh fu;ekuqlkj dj yh x;h gS A</v>
      </c>
      <c r="D8" s="2201"/>
      <c r="E8" s="2201"/>
      <c r="F8" s="2201"/>
      <c r="G8" s="2201"/>
      <c r="H8" s="2201"/>
      <c r="I8" s="2201"/>
      <c r="J8" s="2201"/>
      <c r="K8" s="2201"/>
      <c r="L8" s="2201"/>
      <c r="M8" s="2201"/>
      <c r="N8" s="2201"/>
      <c r="O8" s="2201"/>
      <c r="Q8" s="1235">
        <v>4</v>
      </c>
      <c r="R8" s="1242" t="s">
        <v>3102</v>
      </c>
      <c r="S8" s="477"/>
      <c r="T8" s="477"/>
      <c r="U8" s="477"/>
      <c r="V8" s="477"/>
      <c r="W8" s="477"/>
      <c r="X8" s="477"/>
      <c r="Y8" s="477"/>
      <c r="Z8" s="477"/>
      <c r="AA8" s="477"/>
      <c r="AB8" s="477"/>
      <c r="AC8" s="477"/>
      <c r="AD8" s="477"/>
      <c r="AE8" s="1233"/>
    </row>
    <row r="9" spans="1:31" ht="37.5" customHeight="1">
      <c r="A9" s="1238"/>
      <c r="B9" s="1241" t="str">
        <f t="shared" si="0"/>
        <v/>
      </c>
      <c r="C9" s="2201" t="str">
        <f>IFERROR(VLOOKUP(A9,$Q$5:$AD24,2,0),"")</f>
        <v/>
      </c>
      <c r="D9" s="2201"/>
      <c r="E9" s="2201"/>
      <c r="F9" s="2201"/>
      <c r="G9" s="2201"/>
      <c r="H9" s="2201"/>
      <c r="I9" s="2201"/>
      <c r="J9" s="2201"/>
      <c r="K9" s="2201"/>
      <c r="L9" s="2201"/>
      <c r="M9" s="2201"/>
      <c r="N9" s="2201"/>
      <c r="O9" s="2201"/>
      <c r="Q9" s="1235">
        <v>5</v>
      </c>
      <c r="R9" s="1242" t="s">
        <v>3029</v>
      </c>
      <c r="S9" s="477"/>
      <c r="T9" s="477"/>
      <c r="U9" s="477"/>
      <c r="V9" s="477"/>
      <c r="W9" s="477"/>
      <c r="X9" s="477"/>
      <c r="Y9" s="477"/>
      <c r="Z9" s="477"/>
      <c r="AA9" s="477"/>
      <c r="AB9" s="477"/>
      <c r="AC9" s="477"/>
      <c r="AD9" s="477"/>
      <c r="AE9" s="1233"/>
    </row>
    <row r="10" spans="1:31" ht="39.75" customHeight="1">
      <c r="A10" s="1238"/>
      <c r="B10" s="1241" t="str">
        <f t="shared" si="0"/>
        <v/>
      </c>
      <c r="C10" s="2201" t="str">
        <f>IFERROR(VLOOKUP(A10,$Q$5:$AD25,2,0),"")</f>
        <v/>
      </c>
      <c r="D10" s="2201"/>
      <c r="E10" s="2201"/>
      <c r="F10" s="2201"/>
      <c r="G10" s="2201"/>
      <c r="H10" s="2201"/>
      <c r="I10" s="2201"/>
      <c r="J10" s="2201"/>
      <c r="K10" s="2201"/>
      <c r="L10" s="2201"/>
      <c r="M10" s="2201"/>
      <c r="N10" s="2201"/>
      <c r="O10" s="2201"/>
      <c r="Q10" s="1235">
        <v>6</v>
      </c>
      <c r="R10" s="1242" t="s">
        <v>3030</v>
      </c>
      <c r="S10" s="477"/>
      <c r="T10" s="477"/>
      <c r="U10" s="477"/>
      <c r="V10" s="477"/>
      <c r="W10" s="477"/>
      <c r="X10" s="477"/>
      <c r="Y10" s="477"/>
      <c r="Z10" s="477"/>
      <c r="AA10" s="477"/>
      <c r="AB10" s="477"/>
      <c r="AC10" s="477"/>
      <c r="AD10" s="477"/>
      <c r="AE10" s="1233"/>
    </row>
    <row r="11" spans="1:31" ht="78.75" customHeight="1">
      <c r="A11" s="1238">
        <v>2</v>
      </c>
      <c r="B11" s="1241" t="e">
        <f t="shared" si="0"/>
        <v>#VALUE!</v>
      </c>
      <c r="C11" s="2201" t="str">
        <f>IFERROR(VLOOKUP(A11,$Q$5:$AD26,2,0),"")</f>
        <v xml:space="preserve">izekf.kr fd;k tkrk gS fd uohu va'knk;h ;kstuk ds dVkSrh i=ksa esa izku uEcj ] ih isu uEcj ] ,EIyks;h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v>
      </c>
      <c r="D11" s="2201"/>
      <c r="E11" s="2201"/>
      <c r="F11" s="2201"/>
      <c r="G11" s="2201"/>
      <c r="H11" s="2201"/>
      <c r="I11" s="2201"/>
      <c r="J11" s="2201"/>
      <c r="K11" s="2201"/>
      <c r="L11" s="2201"/>
      <c r="M11" s="2201"/>
      <c r="N11" s="2201"/>
      <c r="O11" s="2201"/>
      <c r="Q11" s="1235">
        <v>7</v>
      </c>
      <c r="R11" s="1244" t="s">
        <v>3092</v>
      </c>
      <c r="S11" s="1618"/>
      <c r="T11" s="1618"/>
      <c r="U11" s="1618"/>
      <c r="V11" s="1618"/>
      <c r="W11" s="1618"/>
      <c r="X11" s="1618"/>
      <c r="Y11" s="1618"/>
      <c r="Z11" s="1618"/>
      <c r="AA11" s="1618"/>
      <c r="AB11" s="1618"/>
      <c r="AC11" s="1618"/>
      <c r="AD11" s="1618"/>
    </row>
    <row r="12" spans="1:31" ht="38.25" customHeight="1">
      <c r="A12" s="1238"/>
      <c r="B12" s="1241" t="str">
        <f t="shared" si="0"/>
        <v/>
      </c>
      <c r="C12" s="2201" t="str">
        <f>IFERROR(VLOOKUP(A12,$Q$5:$AD27,2,0),"")</f>
        <v/>
      </c>
      <c r="D12" s="2201"/>
      <c r="E12" s="2201"/>
      <c r="F12" s="2201"/>
      <c r="G12" s="2201"/>
      <c r="H12" s="2201"/>
      <c r="I12" s="2201"/>
      <c r="J12" s="2201"/>
      <c r="K12" s="2201"/>
      <c r="L12" s="2201"/>
      <c r="M12" s="2201"/>
      <c r="N12" s="2201"/>
      <c r="O12" s="2201"/>
      <c r="Q12" s="1235">
        <v>8</v>
      </c>
      <c r="R12" s="1242" t="s">
        <v>3043</v>
      </c>
      <c r="S12" s="477"/>
      <c r="T12" s="477"/>
      <c r="U12" s="477"/>
      <c r="V12" s="477"/>
      <c r="W12" s="477"/>
      <c r="X12" s="477"/>
      <c r="Y12" s="477"/>
      <c r="Z12" s="477"/>
      <c r="AA12" s="477"/>
      <c r="AB12" s="477"/>
      <c r="AC12" s="477"/>
      <c r="AD12" s="477"/>
    </row>
    <row r="13" spans="1:31" ht="114.75" customHeight="1">
      <c r="A13" s="1238"/>
      <c r="B13" s="1241" t="str">
        <f t="shared" si="0"/>
        <v/>
      </c>
      <c r="C13" s="2201" t="str">
        <f>IFERROR(VLOOKUP(A13,$Q$5:$AD28,2,0),"")</f>
        <v/>
      </c>
      <c r="D13" s="2201"/>
      <c r="E13" s="2201"/>
      <c r="F13" s="2201"/>
      <c r="G13" s="2201"/>
      <c r="H13" s="2201"/>
      <c r="I13" s="2201"/>
      <c r="J13" s="2201"/>
      <c r="K13" s="2201"/>
      <c r="L13" s="2201"/>
      <c r="M13" s="2201"/>
      <c r="N13" s="2201"/>
      <c r="O13" s="2201"/>
      <c r="Q13" s="1235">
        <v>9</v>
      </c>
      <c r="R13" s="1244" t="s">
        <v>3093</v>
      </c>
      <c r="S13" s="1618"/>
      <c r="T13" s="1618"/>
      <c r="U13" s="1618"/>
      <c r="V13" s="1618"/>
      <c r="W13" s="1618"/>
      <c r="X13" s="1618"/>
      <c r="Y13" s="1618"/>
      <c r="Z13" s="1618"/>
      <c r="AA13" s="1618"/>
      <c r="AB13" s="1618"/>
      <c r="AC13" s="1618"/>
      <c r="AD13" s="1618"/>
    </row>
    <row r="14" spans="1:31" ht="38.25" customHeight="1">
      <c r="A14" s="1238"/>
      <c r="B14" s="1241" t="str">
        <f t="shared" si="0"/>
        <v/>
      </c>
      <c r="C14" s="2201" t="str">
        <f>IFERROR(VLOOKUP(A14,$Q$5:$AD29,2,0),"")</f>
        <v/>
      </c>
      <c r="D14" s="2201"/>
      <c r="E14" s="2201"/>
      <c r="F14" s="2201"/>
      <c r="G14" s="2201"/>
      <c r="H14" s="2201"/>
      <c r="I14" s="2201"/>
      <c r="J14" s="2201"/>
      <c r="K14" s="2201"/>
      <c r="L14" s="2201"/>
      <c r="M14" s="2201"/>
      <c r="N14" s="2201"/>
      <c r="O14" s="2201"/>
      <c r="Q14" s="1235">
        <v>10</v>
      </c>
      <c r="R14" s="1244" t="s">
        <v>3086</v>
      </c>
      <c r="S14" s="1618"/>
      <c r="T14" s="1618"/>
      <c r="U14" s="1618"/>
      <c r="V14" s="1618"/>
      <c r="W14" s="1618"/>
      <c r="X14" s="1618"/>
      <c r="Y14" s="1618"/>
      <c r="Z14" s="1618"/>
      <c r="AA14" s="1618"/>
      <c r="AB14" s="1618"/>
      <c r="AC14" s="1618"/>
      <c r="AD14" s="1618"/>
    </row>
    <row r="15" spans="1:31" ht="39.75" customHeight="1">
      <c r="A15" s="1238"/>
      <c r="B15" s="1241" t="str">
        <f t="shared" si="0"/>
        <v/>
      </c>
      <c r="C15" s="2201" t="str">
        <f>IFERROR(VLOOKUP(A15,$Q$5:$AD30,2,0),"")</f>
        <v/>
      </c>
      <c r="D15" s="2201"/>
      <c r="E15" s="2201"/>
      <c r="F15" s="2201"/>
      <c r="G15" s="2201"/>
      <c r="H15" s="2201"/>
      <c r="I15" s="2201"/>
      <c r="J15" s="2201"/>
      <c r="K15" s="2201"/>
      <c r="L15" s="2201"/>
      <c r="M15" s="2201"/>
      <c r="N15" s="2201"/>
      <c r="O15" s="2201"/>
      <c r="Q15" s="1235">
        <v>11</v>
      </c>
      <c r="R15" s="1244" t="s">
        <v>3087</v>
      </c>
      <c r="S15" s="1618"/>
      <c r="T15" s="1618"/>
      <c r="U15" s="1618"/>
      <c r="V15" s="1618"/>
      <c r="W15" s="1618"/>
      <c r="X15" s="1618"/>
      <c r="Y15" s="1618"/>
      <c r="Z15" s="1618"/>
      <c r="AA15" s="1618"/>
      <c r="AB15" s="1618"/>
      <c r="AC15" s="1618"/>
      <c r="AD15" s="1618"/>
    </row>
    <row r="16" spans="1:31" ht="235.5" customHeight="1">
      <c r="A16" s="1238"/>
      <c r="B16" s="1241" t="str">
        <f t="shared" si="0"/>
        <v/>
      </c>
      <c r="C16" s="2201" t="str">
        <f>IFERROR(VLOOKUP(A16,$Q$5:$AD31,2,0),"")</f>
        <v/>
      </c>
      <c r="D16" s="2201"/>
      <c r="E16" s="2201"/>
      <c r="F16" s="2201"/>
      <c r="G16" s="2201"/>
      <c r="H16" s="2201"/>
      <c r="I16" s="2201"/>
      <c r="J16" s="2201"/>
      <c r="K16" s="2201"/>
      <c r="L16" s="2201"/>
      <c r="M16" s="2201"/>
      <c r="N16" s="2201"/>
      <c r="O16" s="2201"/>
      <c r="Q16" s="1235">
        <v>12</v>
      </c>
      <c r="R16" s="1243" t="s">
        <v>3174</v>
      </c>
      <c r="S16" s="15"/>
      <c r="T16" s="15"/>
      <c r="U16" s="15"/>
      <c r="V16" s="15"/>
      <c r="W16" s="15"/>
      <c r="X16" s="15"/>
      <c r="Y16" s="15"/>
      <c r="Z16" s="15"/>
      <c r="AA16" s="15"/>
      <c r="AB16" s="15"/>
      <c r="AC16" s="15"/>
    </row>
    <row r="17" spans="1:30" ht="131.25" customHeight="1">
      <c r="A17" s="1238"/>
      <c r="B17" s="1241" t="str">
        <f t="shared" si="0"/>
        <v/>
      </c>
      <c r="C17" s="2201" t="str">
        <f>IFERROR(VLOOKUP(A17,$Q$5:$AD32,2,0),"")</f>
        <v/>
      </c>
      <c r="D17" s="2201"/>
      <c r="E17" s="2201"/>
      <c r="F17" s="2201"/>
      <c r="G17" s="2201"/>
      <c r="H17" s="2201"/>
      <c r="I17" s="2201"/>
      <c r="J17" s="2201"/>
      <c r="K17" s="2201"/>
      <c r="L17" s="2201"/>
      <c r="M17" s="2201"/>
      <c r="N17" s="2201"/>
      <c r="O17" s="2201"/>
      <c r="Q17" s="1235">
        <v>13</v>
      </c>
      <c r="R17" s="1244" t="s">
        <v>3973</v>
      </c>
    </row>
    <row r="18" spans="1:30" ht="44.25" customHeight="1">
      <c r="A18" s="1238"/>
      <c r="B18" s="1241" t="str">
        <f t="shared" si="0"/>
        <v/>
      </c>
      <c r="C18" s="2201" t="str">
        <f>IFERROR(VLOOKUP(A18,$Q$5:$AD33,2,0),"")</f>
        <v/>
      </c>
      <c r="D18" s="2201"/>
      <c r="E18" s="2201"/>
      <c r="F18" s="2201"/>
      <c r="G18" s="2201"/>
      <c r="H18" s="2201"/>
      <c r="I18" s="2201"/>
      <c r="J18" s="2201"/>
      <c r="K18" s="2201"/>
      <c r="L18" s="2201"/>
      <c r="M18" s="2201"/>
      <c r="N18" s="2201"/>
      <c r="O18" s="2201"/>
      <c r="Q18" s="1235">
        <v>14</v>
      </c>
      <c r="R18" s="2200" t="s">
        <v>3974</v>
      </c>
      <c r="S18" s="2200"/>
      <c r="T18" s="2200"/>
      <c r="U18" s="2200"/>
      <c r="V18" s="2200"/>
      <c r="W18" s="2200"/>
      <c r="X18" s="2200"/>
      <c r="Y18" s="2200"/>
      <c r="Z18" s="2200"/>
      <c r="AA18" s="2200"/>
      <c r="AB18" s="2200"/>
      <c r="AC18" s="2200"/>
      <c r="AD18" s="2200"/>
    </row>
    <row r="19" spans="1:30" ht="18.75" customHeight="1">
      <c r="A19" s="1238"/>
      <c r="B19" s="1241" t="str">
        <f t="shared" si="0"/>
        <v/>
      </c>
      <c r="C19" s="2201" t="str">
        <f>IFERROR(VLOOKUP(A19,$Q$5:$AD34,2,0),"")</f>
        <v/>
      </c>
      <c r="D19" s="2201"/>
      <c r="E19" s="2201"/>
      <c r="F19" s="2201"/>
      <c r="G19" s="2201"/>
      <c r="H19" s="2201"/>
      <c r="I19" s="2201"/>
      <c r="J19" s="2201"/>
      <c r="K19" s="2201"/>
      <c r="L19" s="2201"/>
      <c r="M19" s="2201"/>
      <c r="N19" s="2201"/>
      <c r="O19" s="2201"/>
      <c r="Q19" s="1235">
        <v>15</v>
      </c>
      <c r="R19" s="2200" t="s">
        <v>3041</v>
      </c>
      <c r="S19" s="2200"/>
      <c r="T19" s="2200"/>
      <c r="U19" s="2200"/>
      <c r="V19" s="2200"/>
      <c r="W19" s="2200"/>
      <c r="X19" s="2200"/>
      <c r="Y19" s="2200"/>
      <c r="Z19" s="2200"/>
      <c r="AA19" s="2200"/>
      <c r="AB19" s="2200"/>
      <c r="AC19" s="2200"/>
      <c r="AD19" s="2200"/>
    </row>
    <row r="20" spans="1:30" ht="18.75" customHeight="1">
      <c r="A20" s="1238"/>
      <c r="B20" s="1241" t="str">
        <f t="shared" si="0"/>
        <v/>
      </c>
      <c r="C20" s="2201" t="str">
        <f>IFERROR(VLOOKUP(A20,$Q$5:$AD35,2,0),"")</f>
        <v/>
      </c>
      <c r="D20" s="2201"/>
      <c r="E20" s="2201"/>
      <c r="F20" s="2201"/>
      <c r="G20" s="2201"/>
      <c r="H20" s="2201"/>
      <c r="I20" s="2201"/>
      <c r="J20" s="2201"/>
      <c r="K20" s="2201"/>
      <c r="L20" s="2201"/>
      <c r="M20" s="2201"/>
      <c r="N20" s="2201"/>
      <c r="O20" s="2201"/>
      <c r="Q20" s="1235">
        <v>16</v>
      </c>
      <c r="R20" s="2200" t="s">
        <v>3094</v>
      </c>
      <c r="S20" s="2200"/>
      <c r="T20" s="2200"/>
      <c r="U20" s="2200"/>
      <c r="V20" s="2200"/>
      <c r="W20" s="2200"/>
      <c r="X20" s="2200"/>
      <c r="Y20" s="2200"/>
      <c r="Z20" s="2200"/>
      <c r="AA20" s="2200"/>
      <c r="AB20" s="2200"/>
      <c r="AC20" s="2200"/>
      <c r="AD20" s="2200"/>
    </row>
    <row r="21" spans="1:30" ht="18.75">
      <c r="A21" s="1152"/>
      <c r="B21" s="1152"/>
      <c r="D21" s="154"/>
      <c r="E21" s="154"/>
      <c r="F21" s="154"/>
      <c r="G21" s="154"/>
      <c r="H21" s="154"/>
      <c r="I21" s="154"/>
      <c r="J21" s="154"/>
      <c r="K21" s="154"/>
      <c r="L21" s="154"/>
      <c r="M21" s="154"/>
      <c r="N21" s="154"/>
    </row>
    <row r="22" spans="1:30" ht="18.75">
      <c r="A22" s="1152"/>
      <c r="B22" s="1152"/>
      <c r="D22" s="154"/>
      <c r="E22" s="154"/>
      <c r="F22" s="154"/>
      <c r="G22" s="154"/>
      <c r="H22" s="154"/>
      <c r="I22" s="154"/>
      <c r="J22" s="154"/>
      <c r="K22" s="154"/>
      <c r="L22" s="154"/>
      <c r="M22" s="154"/>
      <c r="N22" s="154"/>
    </row>
    <row r="23" spans="1:30" ht="18.75">
      <c r="A23" s="1152"/>
      <c r="B23" s="1152"/>
      <c r="D23" s="154"/>
      <c r="E23" s="154"/>
      <c r="F23" s="154"/>
      <c r="G23" s="154"/>
      <c r="H23" s="154"/>
      <c r="I23" s="154"/>
      <c r="J23" s="154"/>
      <c r="K23" s="154"/>
      <c r="L23" s="154"/>
      <c r="M23" s="154"/>
      <c r="N23" s="154"/>
    </row>
    <row r="24" spans="1:30" ht="18.75">
      <c r="A24" s="1152"/>
      <c r="B24" s="1152"/>
      <c r="D24" s="154"/>
      <c r="E24" s="154"/>
      <c r="F24" s="154"/>
      <c r="G24" s="154"/>
      <c r="H24" s="154"/>
      <c r="I24" s="154"/>
      <c r="J24" s="154"/>
      <c r="K24" s="154"/>
      <c r="L24" s="154"/>
      <c r="M24" s="154"/>
      <c r="N24" s="154"/>
    </row>
    <row r="25" spans="1:30" ht="18.75">
      <c r="A25" s="1152"/>
      <c r="B25" s="1152"/>
      <c r="C25" s="15"/>
      <c r="D25" s="154"/>
      <c r="E25" s="154"/>
      <c r="F25" s="154"/>
      <c r="G25" s="154"/>
      <c r="H25" s="154"/>
      <c r="I25" s="154"/>
      <c r="J25" s="154"/>
      <c r="K25" s="154"/>
      <c r="L25" s="154"/>
      <c r="M25" s="154"/>
      <c r="N25" s="154"/>
    </row>
    <row r="26" spans="1:30" ht="15">
      <c r="C26" s="154"/>
      <c r="D26" s="154"/>
      <c r="E26" s="154"/>
      <c r="F26" s="154"/>
      <c r="G26" s="154"/>
      <c r="H26" s="154"/>
      <c r="I26" s="154"/>
      <c r="J26" s="154"/>
      <c r="K26" s="154"/>
      <c r="L26" s="154"/>
      <c r="M26" s="154"/>
      <c r="N26" s="154"/>
    </row>
    <row r="27" spans="1:30" ht="18.75">
      <c r="C27" s="15"/>
      <c r="D27" s="154"/>
      <c r="E27" s="154"/>
      <c r="F27" s="154"/>
      <c r="G27" s="154"/>
      <c r="H27" s="154"/>
      <c r="I27" s="154"/>
      <c r="J27" s="154"/>
      <c r="K27" s="154"/>
      <c r="L27" s="154"/>
      <c r="M27" s="154"/>
      <c r="N27" s="154"/>
    </row>
  </sheetData>
  <sheetProtection selectLockedCells="1"/>
  <mergeCells count="23">
    <mergeCell ref="R18:AD18"/>
    <mergeCell ref="C19:O19"/>
    <mergeCell ref="R19:AD19"/>
    <mergeCell ref="C20:O20"/>
    <mergeCell ref="R20:AD20"/>
    <mergeCell ref="C18:O18"/>
    <mergeCell ref="C13:O13"/>
    <mergeCell ref="C14:O14"/>
    <mergeCell ref="C15:O15"/>
    <mergeCell ref="C16:O16"/>
    <mergeCell ref="C17:O17"/>
    <mergeCell ref="C12:O12"/>
    <mergeCell ref="C1:O1"/>
    <mergeCell ref="C2:O2"/>
    <mergeCell ref="C3:O3"/>
    <mergeCell ref="C4:O4"/>
    <mergeCell ref="C5:O5"/>
    <mergeCell ref="C6:O6"/>
    <mergeCell ref="C7:O7"/>
    <mergeCell ref="C8:O8"/>
    <mergeCell ref="C9:O9"/>
    <mergeCell ref="C10:O10"/>
    <mergeCell ref="C11:O11"/>
  </mergeCells>
  <dataValidations count="1">
    <dataValidation type="list" allowBlank="1" showInputMessage="1" showErrorMessage="1" sqref="A5:A20">
      <formula1>$Q$5:$Q$20</formula1>
    </dataValidation>
  </dataValidations>
  <pageMargins left="0.25" right="0.25" top="0.75" bottom="0.75" header="0.3" footer="0.3"/>
  <pageSetup paperSize="9"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dimension ref="A1:H47"/>
  <sheetViews>
    <sheetView zoomScale="136" zoomScaleNormal="136" workbookViewId="0">
      <selection activeCell="E41" sqref="E41"/>
    </sheetView>
  </sheetViews>
  <sheetFormatPr defaultRowHeight="12.75"/>
  <cols>
    <col min="1" max="1" width="4" customWidth="1"/>
    <col min="2" max="2" width="22.28515625" style="139" customWidth="1"/>
    <col min="3" max="3" width="28.5703125" customWidth="1"/>
    <col min="4" max="4" width="23.85546875" customWidth="1"/>
    <col min="5" max="5" width="17.85546875" customWidth="1"/>
    <col min="6" max="6" width="26" customWidth="1"/>
    <col min="7" max="7" width="22.5703125" customWidth="1"/>
  </cols>
  <sheetData>
    <row r="1" spans="1:8" ht="43.5" customHeight="1">
      <c r="B1" s="1115" t="s">
        <v>3013</v>
      </c>
      <c r="D1" s="1117" t="s">
        <v>3014</v>
      </c>
      <c r="E1" s="1118" t="s">
        <v>2625</v>
      </c>
      <c r="F1" s="1116" t="s">
        <v>3015</v>
      </c>
      <c r="G1" s="1116" t="s">
        <v>3016</v>
      </c>
    </row>
    <row r="2" spans="1:8" s="139" customFormat="1" ht="28.5" customHeight="1">
      <c r="A2" s="2654" t="s">
        <v>3530</v>
      </c>
      <c r="B2" s="2654"/>
      <c r="C2" s="2654"/>
      <c r="D2" s="2654"/>
      <c r="E2" s="2654"/>
      <c r="F2" s="2655" t="s">
        <v>3059</v>
      </c>
      <c r="G2" s="2655"/>
    </row>
    <row r="3" spans="1:8" ht="33.75" customHeight="1">
      <c r="A3" s="1274" t="s">
        <v>2899</v>
      </c>
      <c r="B3" s="1273" t="s">
        <v>3017</v>
      </c>
      <c r="C3" s="1272" t="s">
        <v>2913</v>
      </c>
      <c r="D3" s="1272" t="s">
        <v>2914</v>
      </c>
      <c r="E3" s="1798" t="s">
        <v>2915</v>
      </c>
      <c r="F3" s="1799" t="s">
        <v>4345</v>
      </c>
      <c r="G3" s="1272" t="s">
        <v>2916</v>
      </c>
    </row>
    <row r="4" spans="1:8" s="931" customFormat="1" ht="30.75" customHeight="1">
      <c r="A4" s="1271">
        <v>1</v>
      </c>
      <c r="B4" s="1119" t="s">
        <v>2794</v>
      </c>
      <c r="C4" s="1219" t="s">
        <v>2917</v>
      </c>
      <c r="D4" s="1219" t="s">
        <v>2918</v>
      </c>
      <c r="E4" s="1219" t="s">
        <v>2919</v>
      </c>
      <c r="F4" s="1219" t="s">
        <v>2920</v>
      </c>
      <c r="G4" s="1219" t="s">
        <v>2921</v>
      </c>
    </row>
    <row r="5" spans="1:8" s="931" customFormat="1" ht="39.75" customHeight="1">
      <c r="A5" s="1271">
        <v>2</v>
      </c>
      <c r="B5" s="1119" t="s">
        <v>2805</v>
      </c>
      <c r="C5" s="1219" t="s">
        <v>2922</v>
      </c>
      <c r="D5" s="1219" t="s">
        <v>2923</v>
      </c>
      <c r="E5" s="1219" t="s">
        <v>2924</v>
      </c>
      <c r="F5" s="1219" t="s">
        <v>2925</v>
      </c>
      <c r="G5" s="1219" t="s">
        <v>2926</v>
      </c>
      <c r="H5" s="518" t="s">
        <v>1814</v>
      </c>
    </row>
    <row r="6" spans="1:8" s="931" customFormat="1" ht="43.5" customHeight="1">
      <c r="A6" s="1271">
        <v>3</v>
      </c>
      <c r="B6" s="1119" t="s">
        <v>3538</v>
      </c>
      <c r="C6" s="1219" t="s">
        <v>2927</v>
      </c>
      <c r="D6" s="1219" t="s">
        <v>2928</v>
      </c>
      <c r="E6" s="1219" t="s">
        <v>2929</v>
      </c>
      <c r="F6" s="1219" t="s">
        <v>2930</v>
      </c>
      <c r="G6" s="1219" t="s">
        <v>2931</v>
      </c>
    </row>
    <row r="7" spans="1:8" s="931" customFormat="1" ht="43.5" customHeight="1">
      <c r="A7" s="1271"/>
      <c r="B7" s="1119" t="s">
        <v>3537</v>
      </c>
      <c r="C7" s="1219" t="s">
        <v>2932</v>
      </c>
      <c r="D7" s="1219" t="s">
        <v>2933</v>
      </c>
      <c r="E7" s="1219" t="s">
        <v>2934</v>
      </c>
      <c r="F7" s="1219" t="s">
        <v>4342</v>
      </c>
      <c r="G7" s="1219" t="s">
        <v>2936</v>
      </c>
    </row>
    <row r="8" spans="1:8" s="931" customFormat="1" ht="43.5" customHeight="1">
      <c r="A8" s="1271"/>
      <c r="B8" s="1119" t="s">
        <v>2797</v>
      </c>
      <c r="C8" s="1219" t="s">
        <v>2937</v>
      </c>
      <c r="D8" s="1219" t="s">
        <v>2938</v>
      </c>
      <c r="E8" s="1219" t="s">
        <v>2939</v>
      </c>
      <c r="F8" s="1219" t="s">
        <v>4343</v>
      </c>
      <c r="G8" s="1219" t="s">
        <v>2941</v>
      </c>
    </row>
    <row r="9" spans="1:8" s="931" customFormat="1" ht="43.5" customHeight="1">
      <c r="A9" s="1271"/>
      <c r="B9" s="1119" t="s">
        <v>2799</v>
      </c>
      <c r="C9" s="1219" t="s">
        <v>2942</v>
      </c>
      <c r="D9" s="1219" t="s">
        <v>2943</v>
      </c>
      <c r="E9" s="1219" t="s">
        <v>2944</v>
      </c>
      <c r="F9" s="1219" t="s">
        <v>4344</v>
      </c>
      <c r="G9" s="1219" t="s">
        <v>2946</v>
      </c>
    </row>
    <row r="10" spans="1:8" s="931" customFormat="1" ht="42.75" customHeight="1">
      <c r="A10" s="1271">
        <v>4</v>
      </c>
      <c r="B10" s="1119" t="s">
        <v>2816</v>
      </c>
      <c r="C10" s="1119" t="s">
        <v>3078</v>
      </c>
      <c r="D10" s="1219" t="s">
        <v>2947</v>
      </c>
      <c r="E10" s="1219" t="s">
        <v>2948</v>
      </c>
      <c r="F10" s="1219" t="s">
        <v>2935</v>
      </c>
      <c r="G10" s="1219" t="s">
        <v>2950</v>
      </c>
    </row>
    <row r="11" spans="1:8" s="931" customFormat="1" ht="28.5" customHeight="1">
      <c r="A11" s="1271">
        <v>5</v>
      </c>
      <c r="B11" s="1119" t="s">
        <v>2800</v>
      </c>
      <c r="C11" s="1119" t="s">
        <v>4349</v>
      </c>
      <c r="D11" s="1219" t="s">
        <v>2952</v>
      </c>
      <c r="E11" s="1219" t="s">
        <v>2953</v>
      </c>
      <c r="F11" s="1219" t="s">
        <v>2940</v>
      </c>
      <c r="G11" s="1219" t="s">
        <v>2955</v>
      </c>
    </row>
    <row r="12" spans="1:8" s="931" customFormat="1" ht="39" customHeight="1">
      <c r="A12" s="1271">
        <v>6</v>
      </c>
      <c r="B12" s="1119" t="s">
        <v>2806</v>
      </c>
      <c r="C12" s="1219" t="s">
        <v>2936</v>
      </c>
      <c r="D12" s="1219" t="s">
        <v>2957</v>
      </c>
      <c r="E12" s="1219" t="s">
        <v>2958</v>
      </c>
      <c r="F12" s="1219" t="s">
        <v>2945</v>
      </c>
      <c r="G12" s="1219" t="s">
        <v>2960</v>
      </c>
    </row>
    <row r="13" spans="1:8" s="931" customFormat="1" ht="39" customHeight="1">
      <c r="A13" s="1271">
        <v>7</v>
      </c>
      <c r="B13" s="1119" t="s">
        <v>2802</v>
      </c>
      <c r="C13" s="1219" t="s">
        <v>3148</v>
      </c>
      <c r="D13" s="1219" t="s">
        <v>2962</v>
      </c>
      <c r="E13" s="1219" t="s">
        <v>2963</v>
      </c>
      <c r="F13" s="1219" t="s">
        <v>2949</v>
      </c>
      <c r="G13" s="1219" t="s">
        <v>2964</v>
      </c>
    </row>
    <row r="14" spans="1:8" s="931" customFormat="1" ht="39" customHeight="1">
      <c r="A14" s="1271"/>
      <c r="B14" s="1119" t="s">
        <v>2803</v>
      </c>
      <c r="C14" s="1219" t="s">
        <v>2951</v>
      </c>
      <c r="D14" s="1219" t="s">
        <v>2966</v>
      </c>
      <c r="E14" s="1219"/>
      <c r="F14" s="1219" t="s">
        <v>2954</v>
      </c>
      <c r="G14" s="1219" t="s">
        <v>2967</v>
      </c>
    </row>
    <row r="15" spans="1:8" s="931" customFormat="1" ht="39" customHeight="1">
      <c r="A15" s="1271">
        <v>8</v>
      </c>
      <c r="B15" s="1119" t="s">
        <v>2804</v>
      </c>
      <c r="C15" s="1219" t="s">
        <v>2956</v>
      </c>
      <c r="D15" s="1219" t="s">
        <v>2969</v>
      </c>
      <c r="E15" s="1219"/>
      <c r="F15" s="1219" t="s">
        <v>2959</v>
      </c>
      <c r="G15" s="1219" t="s">
        <v>2970</v>
      </c>
    </row>
    <row r="16" spans="1:8" s="931" customFormat="1" ht="40.5" customHeight="1">
      <c r="A16" s="1271">
        <v>9</v>
      </c>
      <c r="B16" s="1119" t="s">
        <v>2817</v>
      </c>
      <c r="C16" s="1219" t="s">
        <v>2961</v>
      </c>
      <c r="D16" s="1219" t="s">
        <v>2972</v>
      </c>
      <c r="E16" s="1219"/>
      <c r="F16" s="1219"/>
      <c r="G16" s="1219" t="s">
        <v>2973</v>
      </c>
    </row>
    <row r="17" spans="1:7" s="931" customFormat="1" ht="41.25" customHeight="1">
      <c r="A17" s="1271">
        <v>10</v>
      </c>
      <c r="B17" s="1119" t="s">
        <v>2819</v>
      </c>
      <c r="C17" s="1219" t="s">
        <v>2965</v>
      </c>
      <c r="D17" s="1219" t="s">
        <v>2975</v>
      </c>
      <c r="E17" s="1219"/>
      <c r="F17" s="1219"/>
      <c r="G17" s="1219" t="s">
        <v>2976</v>
      </c>
    </row>
    <row r="18" spans="1:7" s="931" customFormat="1" ht="39" customHeight="1">
      <c r="A18" s="1271">
        <v>11</v>
      </c>
      <c r="B18" s="1119" t="s">
        <v>2820</v>
      </c>
      <c r="C18" s="1219" t="s">
        <v>2968</v>
      </c>
      <c r="D18" s="1219" t="s">
        <v>2978</v>
      </c>
      <c r="E18" s="1219"/>
      <c r="F18" s="1219"/>
      <c r="G18" s="1219"/>
    </row>
    <row r="19" spans="1:7" s="931" customFormat="1" ht="31.5" customHeight="1">
      <c r="A19" s="1271">
        <v>12</v>
      </c>
      <c r="B19" s="2103" t="s">
        <v>2821</v>
      </c>
      <c r="C19" s="1219" t="s">
        <v>2971</v>
      </c>
      <c r="D19" s="1219" t="s">
        <v>2980</v>
      </c>
      <c r="E19" s="1219"/>
      <c r="F19" s="1219"/>
      <c r="G19" s="1219"/>
    </row>
    <row r="20" spans="1:7" s="931" customFormat="1" ht="35.25" customHeight="1">
      <c r="A20" s="1271">
        <v>13</v>
      </c>
      <c r="B20" s="1800" t="s">
        <v>1813</v>
      </c>
      <c r="C20" s="1219" t="s">
        <v>2974</v>
      </c>
      <c r="D20" s="1219" t="s">
        <v>2982</v>
      </c>
      <c r="E20" s="1219"/>
      <c r="F20" s="1219"/>
      <c r="G20" s="1219"/>
    </row>
    <row r="21" spans="1:7" s="931" customFormat="1" ht="30.75" customHeight="1">
      <c r="A21" s="1271">
        <v>14</v>
      </c>
      <c r="B21" s="1119"/>
      <c r="C21" s="1219" t="s">
        <v>2977</v>
      </c>
      <c r="D21" s="1219" t="s">
        <v>2984</v>
      </c>
      <c r="E21" s="1219"/>
      <c r="F21" s="1219"/>
      <c r="G21" s="1219"/>
    </row>
    <row r="22" spans="1:7" s="931" customFormat="1" ht="34.5" customHeight="1">
      <c r="A22" s="1271">
        <v>15</v>
      </c>
      <c r="B22" s="1119"/>
      <c r="C22" s="2099" t="s">
        <v>4013</v>
      </c>
      <c r="D22" s="1219" t="s">
        <v>2986</v>
      </c>
      <c r="E22" s="1219"/>
      <c r="F22" s="1219"/>
      <c r="G22" s="1219"/>
    </row>
    <row r="23" spans="1:7" s="931" customFormat="1" ht="39.75" customHeight="1">
      <c r="A23" s="1271">
        <v>16</v>
      </c>
      <c r="B23" s="1119"/>
      <c r="C23" s="1219" t="s">
        <v>2979</v>
      </c>
      <c r="D23" s="1219" t="s">
        <v>2988</v>
      </c>
      <c r="E23" s="1219"/>
      <c r="F23" s="1219"/>
      <c r="G23" s="1219"/>
    </row>
    <row r="24" spans="1:7" s="931" customFormat="1" ht="33.75" customHeight="1">
      <c r="A24" s="1271">
        <v>1</v>
      </c>
      <c r="B24" s="1271"/>
      <c r="C24" s="1219" t="s">
        <v>2981</v>
      </c>
      <c r="D24" s="1219" t="s">
        <v>2990</v>
      </c>
      <c r="E24" s="1219"/>
      <c r="F24" s="1219"/>
      <c r="G24" s="1219"/>
    </row>
    <row r="25" spans="1:7" s="931" customFormat="1" ht="26.25" customHeight="1">
      <c r="A25" s="1271"/>
      <c r="B25" s="1271"/>
      <c r="C25" s="1219" t="s">
        <v>2983</v>
      </c>
      <c r="D25" s="1219" t="s">
        <v>2992</v>
      </c>
      <c r="E25" s="1219"/>
      <c r="F25" s="1219"/>
      <c r="G25" s="1219"/>
    </row>
    <row r="26" spans="1:7" s="931" customFormat="1" ht="39.75" customHeight="1">
      <c r="A26" s="1271">
        <v>18</v>
      </c>
      <c r="B26" s="1271"/>
      <c r="C26" s="1219" t="s">
        <v>2985</v>
      </c>
      <c r="D26" s="1219" t="s">
        <v>2994</v>
      </c>
      <c r="E26" s="1219"/>
      <c r="F26" s="1219"/>
      <c r="G26" s="1219"/>
    </row>
    <row r="27" spans="1:7" s="931" customFormat="1" ht="33" customHeight="1">
      <c r="A27" s="1271">
        <v>19</v>
      </c>
      <c r="B27" s="1271"/>
      <c r="C27" s="1219" t="s">
        <v>2987</v>
      </c>
      <c r="D27" s="1219" t="s">
        <v>2996</v>
      </c>
      <c r="E27" s="1219"/>
      <c r="F27" s="1219"/>
      <c r="G27" s="1219"/>
    </row>
    <row r="28" spans="1:7" s="931" customFormat="1" ht="42.75" customHeight="1">
      <c r="A28" s="1271">
        <v>20</v>
      </c>
      <c r="B28" s="1271"/>
      <c r="C28" s="1219" t="s">
        <v>2989</v>
      </c>
      <c r="D28" s="1219" t="s">
        <v>2998</v>
      </c>
      <c r="E28" s="1219"/>
      <c r="F28" s="1219"/>
      <c r="G28" s="1219"/>
    </row>
    <row r="29" spans="1:7" s="931" customFormat="1" ht="27" customHeight="1">
      <c r="A29" s="1271">
        <v>21</v>
      </c>
      <c r="B29" s="1271"/>
      <c r="C29" s="1219" t="s">
        <v>2991</v>
      </c>
      <c r="D29" s="1219" t="s">
        <v>3000</v>
      </c>
      <c r="E29" s="1219"/>
      <c r="F29" s="1219"/>
      <c r="G29" s="1219"/>
    </row>
    <row r="30" spans="1:7" s="931" customFormat="1" ht="39.75" customHeight="1">
      <c r="A30" s="1271">
        <v>22</v>
      </c>
      <c r="B30" s="1271"/>
      <c r="C30" s="2098" t="s">
        <v>4474</v>
      </c>
      <c r="D30" s="1219" t="s">
        <v>3002</v>
      </c>
      <c r="E30" s="1219"/>
      <c r="F30" s="1219"/>
      <c r="G30" s="1219"/>
    </row>
    <row r="31" spans="1:7" s="931" customFormat="1" ht="27" customHeight="1">
      <c r="A31" s="1271">
        <v>23</v>
      </c>
      <c r="B31" s="1271"/>
      <c r="C31" s="1219" t="s">
        <v>2993</v>
      </c>
      <c r="D31" s="1219" t="s">
        <v>3117</v>
      </c>
      <c r="E31" s="1219"/>
      <c r="F31" s="1219"/>
      <c r="G31" s="1219"/>
    </row>
    <row r="32" spans="1:7" s="931" customFormat="1" ht="29.25" customHeight="1">
      <c r="A32" s="1271">
        <v>24</v>
      </c>
      <c r="B32" s="1271"/>
      <c r="C32" s="1219" t="s">
        <v>2995</v>
      </c>
      <c r="D32" s="2101" t="s">
        <v>3118</v>
      </c>
      <c r="E32" s="1219"/>
      <c r="F32" s="1219"/>
      <c r="G32" s="1219"/>
    </row>
    <row r="33" spans="1:7" s="931" customFormat="1" ht="39.75" customHeight="1">
      <c r="A33" s="1271">
        <v>25</v>
      </c>
      <c r="B33" s="1271"/>
      <c r="C33" s="1219" t="s">
        <v>2997</v>
      </c>
      <c r="D33" s="1219" t="s">
        <v>3119</v>
      </c>
      <c r="E33" s="1219"/>
      <c r="F33" s="1219"/>
      <c r="G33" s="1219"/>
    </row>
    <row r="34" spans="1:7" s="931" customFormat="1" ht="31.5" customHeight="1">
      <c r="A34" s="1271">
        <v>26</v>
      </c>
      <c r="B34" s="1271"/>
      <c r="C34" s="1219" t="s">
        <v>2999</v>
      </c>
      <c r="D34" s="2102" t="s">
        <v>3120</v>
      </c>
      <c r="E34" s="1219"/>
      <c r="F34" s="1219"/>
      <c r="G34" s="1219"/>
    </row>
    <row r="35" spans="1:7" s="931" customFormat="1" ht="41.25" customHeight="1">
      <c r="A35" s="1271">
        <v>27</v>
      </c>
      <c r="B35" s="1271"/>
      <c r="C35" s="1219" t="s">
        <v>3001</v>
      </c>
      <c r="D35" s="1219" t="s">
        <v>3121</v>
      </c>
      <c r="E35" s="1219"/>
      <c r="F35" s="1219"/>
      <c r="G35" s="1219"/>
    </row>
    <row r="36" spans="1:7" s="931" customFormat="1" ht="39.75" customHeight="1">
      <c r="A36" s="1271">
        <v>28</v>
      </c>
      <c r="B36" s="1271"/>
      <c r="C36" s="1219" t="s">
        <v>3003</v>
      </c>
      <c r="D36" s="1219" t="s">
        <v>3122</v>
      </c>
      <c r="E36" s="1219"/>
      <c r="F36" s="1219"/>
      <c r="G36" s="1219"/>
    </row>
    <row r="37" spans="1:7" s="931" customFormat="1" ht="21.75" customHeight="1">
      <c r="A37" s="1271">
        <v>29</v>
      </c>
      <c r="B37" s="1271"/>
      <c r="C37" s="1219" t="s">
        <v>3004</v>
      </c>
      <c r="D37" s="1219" t="s">
        <v>3334</v>
      </c>
      <c r="E37" s="1219"/>
      <c r="F37" s="1219"/>
      <c r="G37" s="1219"/>
    </row>
    <row r="38" spans="1:7" s="931" customFormat="1" ht="42.75" customHeight="1">
      <c r="A38" s="1271">
        <v>30</v>
      </c>
      <c r="B38" s="1271"/>
      <c r="C38" s="1219" t="s">
        <v>3005</v>
      </c>
      <c r="D38" s="1219" t="s">
        <v>3335</v>
      </c>
      <c r="E38" s="1219"/>
      <c r="F38" s="1219"/>
      <c r="G38" s="1219"/>
    </row>
    <row r="39" spans="1:7" s="931" customFormat="1" ht="40.5" customHeight="1">
      <c r="A39" s="1271">
        <v>31</v>
      </c>
      <c r="B39" s="1271"/>
      <c r="C39" s="1219" t="s">
        <v>3006</v>
      </c>
      <c r="D39" s="1340" t="s">
        <v>3336</v>
      </c>
      <c r="E39" s="1219"/>
      <c r="F39" s="1219"/>
      <c r="G39" s="1219"/>
    </row>
    <row r="40" spans="1:7" s="931" customFormat="1" ht="20.25" customHeight="1">
      <c r="A40" s="1271">
        <v>32</v>
      </c>
      <c r="B40" s="1271"/>
      <c r="C40" s="1219" t="s">
        <v>3007</v>
      </c>
      <c r="D40" s="551" t="s">
        <v>1975</v>
      </c>
      <c r="E40" s="1219"/>
      <c r="F40" s="1219"/>
      <c r="G40" s="1219"/>
    </row>
    <row r="41" spans="1:7" s="931" customFormat="1" ht="29.25" customHeight="1">
      <c r="A41" s="1271">
        <v>33</v>
      </c>
      <c r="B41" s="1295"/>
      <c r="C41" s="1219" t="s">
        <v>3008</v>
      </c>
      <c r="D41" s="2100" t="s">
        <v>4488</v>
      </c>
      <c r="E41" s="1219"/>
      <c r="F41" s="1219"/>
      <c r="G41" s="1219"/>
    </row>
    <row r="42" spans="1:7" s="931" customFormat="1" ht="27.75" customHeight="1">
      <c r="A42" s="1271">
        <v>34</v>
      </c>
      <c r="B42" s="1295"/>
      <c r="C42" s="1219" t="s">
        <v>3009</v>
      </c>
      <c r="D42" s="2100" t="s">
        <v>4487</v>
      </c>
      <c r="E42" s="1219"/>
      <c r="F42" s="1219"/>
      <c r="G42" s="1219"/>
    </row>
    <row r="43" spans="1:7" s="931" customFormat="1" ht="22.5" customHeight="1">
      <c r="A43" s="1271">
        <v>35</v>
      </c>
      <c r="B43" s="1271"/>
      <c r="C43" s="2102" t="s">
        <v>3010</v>
      </c>
      <c r="D43" s="2187" t="s">
        <v>4755</v>
      </c>
      <c r="E43" s="1219"/>
      <c r="F43" s="1219"/>
      <c r="G43" s="1219"/>
    </row>
    <row r="44" spans="1:7" s="931" customFormat="1" ht="30" customHeight="1">
      <c r="A44" s="1271">
        <v>36</v>
      </c>
      <c r="B44" s="1295"/>
      <c r="C44" s="2151" t="s">
        <v>4031</v>
      </c>
      <c r="D44" s="1340"/>
      <c r="E44" s="1295"/>
      <c r="F44" s="1295"/>
      <c r="G44" s="1295"/>
    </row>
    <row r="45" spans="1:7" s="931" customFormat="1" ht="18" customHeight="1">
      <c r="A45" s="1271">
        <v>37</v>
      </c>
      <c r="B45" s="1295"/>
      <c r="C45" s="2151" t="s">
        <v>4510</v>
      </c>
      <c r="D45" s="1340"/>
      <c r="E45" s="1295"/>
      <c r="F45" s="1295"/>
      <c r="G45" s="1295"/>
    </row>
    <row r="46" spans="1:7" ht="30.75" customHeight="1">
      <c r="A46" s="1271">
        <v>38</v>
      </c>
      <c r="B46" s="1295"/>
      <c r="C46" s="2100" t="s">
        <v>4602</v>
      </c>
      <c r="D46" s="1340"/>
      <c r="E46" s="1295"/>
      <c r="F46" s="1295"/>
      <c r="G46" s="1295"/>
    </row>
    <row r="47" spans="1:7" ht="30.75" customHeight="1">
      <c r="A47" s="1271">
        <v>39</v>
      </c>
      <c r="B47" s="1295"/>
      <c r="C47" s="2100" t="s">
        <v>4696</v>
      </c>
      <c r="D47" s="1340"/>
      <c r="E47" s="1295"/>
      <c r="F47" s="1295"/>
      <c r="G47" s="1295"/>
    </row>
  </sheetData>
  <sheetProtection password="A581" sheet="1" objects="1" scenarios="1" selectLockedCells="1" selectUnlockedCells="1"/>
  <mergeCells count="2">
    <mergeCell ref="A2:E2"/>
    <mergeCell ref="F2:G2"/>
  </mergeCells>
  <pageMargins left="0.25" right="0.25" top="0.31" bottom="0.31" header="0.3" footer="0.3"/>
  <pageSetup paperSize="9" orientation="landscape" horizontalDpi="300" verticalDpi="300" r:id="rId1"/>
  <drawing r:id="rId2"/>
</worksheet>
</file>

<file path=xl/worksheets/sheet31.xml><?xml version="1.0" encoding="utf-8"?>
<worksheet xmlns="http://schemas.openxmlformats.org/spreadsheetml/2006/main" xmlns:r="http://schemas.openxmlformats.org/officeDocument/2006/relationships">
  <sheetPr codeName="Sheet2">
    <tabColor rgb="FFFFFF00"/>
  </sheetPr>
  <dimension ref="A1:AS93"/>
  <sheetViews>
    <sheetView showGridLines="0" zoomScale="110" zoomScaleNormal="110" workbookViewId="0">
      <pane xSplit="2" topLeftCell="C1" activePane="topRight" state="frozen"/>
      <selection pane="topRight" activeCell="C1" sqref="C1:K1"/>
    </sheetView>
  </sheetViews>
  <sheetFormatPr defaultColWidth="9.140625" defaultRowHeight="15"/>
  <cols>
    <col min="1" max="1" width="3.7109375" style="2" customWidth="1"/>
    <col min="2" max="2" width="22.42578125" style="2" customWidth="1"/>
    <col min="3" max="3" width="7.28515625" style="2" customWidth="1"/>
    <col min="4" max="4" width="16" style="2" customWidth="1"/>
    <col min="5" max="5" width="5.5703125" style="2" customWidth="1"/>
    <col min="6" max="6" width="7.28515625" style="2" customWidth="1"/>
    <col min="7" max="7" width="10.5703125" style="2" customWidth="1"/>
    <col min="8" max="8" width="10.28515625" style="2" customWidth="1"/>
    <col min="9" max="9" width="10.5703125" style="2" customWidth="1"/>
    <col min="10" max="10" width="10.42578125" style="2" customWidth="1"/>
    <col min="11" max="11" width="10.140625" style="2" customWidth="1"/>
    <col min="12" max="12" width="5.7109375" style="2" customWidth="1"/>
    <col min="13" max="13" width="8" style="2" customWidth="1"/>
    <col min="14" max="14" width="16.140625" style="2" customWidth="1"/>
    <col min="15" max="15" width="13.42578125" style="2" hidden="1" customWidth="1"/>
    <col min="16" max="16" width="8.5703125" style="2" customWidth="1"/>
    <col min="17" max="17" width="10.85546875" style="2" customWidth="1"/>
    <col min="18" max="18" width="5.85546875" style="2" customWidth="1"/>
    <col min="19" max="19" width="8" style="2" customWidth="1"/>
    <col min="20" max="20" width="11.7109375" style="2" customWidth="1"/>
    <col min="21" max="21" width="10.42578125" style="2" customWidth="1"/>
    <col min="22" max="22" width="18.28515625" style="2" customWidth="1"/>
    <col min="23" max="23" width="10.140625" style="2" customWidth="1"/>
    <col min="24" max="24" width="18" style="2" customWidth="1"/>
    <col min="25" max="25" width="9.28515625" style="2" customWidth="1"/>
    <col min="26" max="26" width="12.5703125" style="2" customWidth="1"/>
    <col min="27" max="27" width="11.7109375" style="2" customWidth="1"/>
    <col min="28" max="29" width="10.28515625" style="2" customWidth="1"/>
    <col min="30" max="30" width="13.28515625" style="2" customWidth="1"/>
    <col min="31" max="31" width="8.140625" style="2" customWidth="1"/>
    <col min="32" max="32" width="11.42578125" style="2" customWidth="1"/>
    <col min="33" max="33" width="12.42578125" style="2" customWidth="1"/>
    <col min="34" max="34" width="15.5703125" style="2" customWidth="1"/>
    <col min="35" max="35" width="15" style="2" customWidth="1"/>
    <col min="36" max="36" width="9" style="2" hidden="1" customWidth="1"/>
    <col min="37" max="37" width="7.140625" style="2" hidden="1" customWidth="1"/>
    <col min="38" max="38" width="10.85546875" style="2" hidden="1" customWidth="1"/>
    <col min="39" max="40" width="9.5703125" style="2" hidden="1" customWidth="1"/>
    <col min="41" max="41" width="7.85546875" style="2" hidden="1" customWidth="1"/>
    <col min="42" max="42" width="9.5703125" style="2" hidden="1" customWidth="1"/>
    <col min="43" max="43" width="23.28515625" style="2" customWidth="1"/>
    <col min="44" max="44" width="23.5703125" style="2" customWidth="1"/>
    <col min="45" max="45" width="14.42578125" style="2" customWidth="1"/>
    <col min="46" max="16384" width="9.140625" style="2"/>
  </cols>
  <sheetData>
    <row r="1" spans="1:45" ht="20.25" customHeight="1">
      <c r="A1" s="1101">
        <v>1</v>
      </c>
      <c r="B1" s="1105" t="s">
        <v>2860</v>
      </c>
      <c r="C1" s="2717" t="s">
        <v>4673</v>
      </c>
      <c r="D1" s="2718"/>
      <c r="E1" s="2718"/>
      <c r="F1" s="2718"/>
      <c r="G1" s="2718"/>
      <c r="H1" s="2718"/>
      <c r="I1" s="2718"/>
      <c r="J1" s="2718"/>
      <c r="K1" s="2719"/>
      <c r="L1" s="2716" t="s">
        <v>3044</v>
      </c>
      <c r="M1" s="2716"/>
      <c r="N1" s="1156">
        <v>2022</v>
      </c>
      <c r="O1" s="1228"/>
      <c r="P1" s="1156">
        <v>2023</v>
      </c>
      <c r="Q1" s="2722" t="s">
        <v>3811</v>
      </c>
      <c r="R1" s="2723"/>
      <c r="S1" s="2720" t="s">
        <v>4491</v>
      </c>
      <c r="T1" s="2720"/>
      <c r="U1" s="2720"/>
      <c r="V1" s="2721" t="s">
        <v>4523</v>
      </c>
      <c r="W1" s="2721"/>
      <c r="X1" s="2700" t="s">
        <v>4525</v>
      </c>
      <c r="Y1" s="2721"/>
    </row>
    <row r="2" spans="1:45" ht="18.75">
      <c r="A2" s="1102">
        <v>2</v>
      </c>
      <c r="B2" s="1106" t="s">
        <v>2861</v>
      </c>
      <c r="C2" s="2686" t="s">
        <v>29</v>
      </c>
      <c r="D2" s="2687"/>
      <c r="E2" s="2687"/>
      <c r="F2" s="2687"/>
      <c r="G2" s="2688"/>
      <c r="H2" s="2701" t="s">
        <v>2865</v>
      </c>
      <c r="I2" s="2702"/>
      <c r="J2" s="2702"/>
      <c r="K2" s="2703"/>
      <c r="L2" s="2698" t="s">
        <v>4366</v>
      </c>
      <c r="M2" s="2699"/>
      <c r="N2" s="2700"/>
      <c r="O2" s="2724" t="s">
        <v>4522</v>
      </c>
      <c r="P2" s="2725"/>
      <c r="Q2" s="2725"/>
      <c r="R2" s="2726"/>
      <c r="S2" s="2712" t="s">
        <v>4695</v>
      </c>
      <c r="T2" s="2712"/>
      <c r="U2" s="2712"/>
      <c r="V2" s="2721" t="s">
        <v>4524</v>
      </c>
      <c r="W2" s="2721"/>
      <c r="X2" s="2127">
        <v>9134786504</v>
      </c>
    </row>
    <row r="3" spans="1:45" ht="15.75">
      <c r="A3" s="1102">
        <v>3</v>
      </c>
      <c r="B3" s="1106" t="s">
        <v>2862</v>
      </c>
      <c r="C3" s="2713" t="s">
        <v>1593</v>
      </c>
      <c r="D3" s="2714"/>
      <c r="E3" s="2714"/>
      <c r="F3" s="2714"/>
      <c r="G3" s="2715"/>
      <c r="H3" s="1099" t="s">
        <v>2866</v>
      </c>
      <c r="I3" s="1099"/>
      <c r="J3" s="1099"/>
      <c r="K3" s="1099"/>
      <c r="L3" s="2704" t="s">
        <v>4490</v>
      </c>
      <c r="M3" s="2705"/>
      <c r="N3" s="2706"/>
      <c r="O3" s="1001"/>
      <c r="P3" s="1116" t="s">
        <v>3051</v>
      </c>
      <c r="Q3" s="1116" t="s">
        <v>3052</v>
      </c>
      <c r="U3" s="1116" t="s">
        <v>3123</v>
      </c>
    </row>
    <row r="4" spans="1:45" ht="18.75">
      <c r="A4" s="1102">
        <v>4</v>
      </c>
      <c r="B4" s="1106" t="s">
        <v>2863</v>
      </c>
      <c r="C4" s="2686" t="s">
        <v>4690</v>
      </c>
      <c r="D4" s="2687"/>
      <c r="E4" s="2687"/>
      <c r="F4" s="2687"/>
      <c r="G4" s="2688"/>
      <c r="H4" s="1099" t="s">
        <v>2867</v>
      </c>
      <c r="I4" s="1099"/>
      <c r="J4" s="1099"/>
      <c r="K4" s="1099"/>
      <c r="L4" s="2707" t="s">
        <v>4690</v>
      </c>
      <c r="M4" s="2708"/>
      <c r="N4" s="2709"/>
      <c r="O4" s="1001"/>
      <c r="P4" s="1116" t="s">
        <v>3016</v>
      </c>
      <c r="Q4" s="1001"/>
    </row>
    <row r="5" spans="1:45" ht="15.75">
      <c r="A5" s="1102">
        <v>5</v>
      </c>
      <c r="B5" s="1106" t="s">
        <v>2864</v>
      </c>
      <c r="C5" s="1098">
        <v>1234</v>
      </c>
      <c r="D5" s="1785"/>
      <c r="E5" s="2658" t="s">
        <v>2868</v>
      </c>
      <c r="F5" s="2659"/>
      <c r="G5" s="2660"/>
      <c r="H5" s="2690" t="s">
        <v>4690</v>
      </c>
      <c r="I5" s="2691"/>
      <c r="J5" s="2692"/>
      <c r="K5" s="1106" t="s">
        <v>2869</v>
      </c>
      <c r="L5" s="2689" t="s">
        <v>4300</v>
      </c>
      <c r="M5" s="2689"/>
      <c r="N5" s="999"/>
      <c r="O5" s="999"/>
      <c r="P5" s="1002"/>
      <c r="Q5" s="1001"/>
    </row>
    <row r="6" spans="1:45" ht="39.75" customHeight="1">
      <c r="A6" s="2666" t="s">
        <v>2899</v>
      </c>
      <c r="B6" s="2668" t="s">
        <v>2870</v>
      </c>
      <c r="C6" s="2668" t="s">
        <v>2898</v>
      </c>
      <c r="D6" s="2710" t="s">
        <v>4333</v>
      </c>
      <c r="E6" s="2666" t="s">
        <v>2871</v>
      </c>
      <c r="F6" s="2668" t="s">
        <v>2872</v>
      </c>
      <c r="G6" s="2670" t="s">
        <v>2873</v>
      </c>
      <c r="H6" s="2672" t="s">
        <v>2874</v>
      </c>
      <c r="I6" s="2672" t="s">
        <v>2875</v>
      </c>
      <c r="J6" s="2693" t="s">
        <v>2876</v>
      </c>
      <c r="K6" s="2694"/>
      <c r="L6" s="2695"/>
      <c r="M6" s="2668" t="s">
        <v>2880</v>
      </c>
      <c r="N6" s="2696" t="s">
        <v>2902</v>
      </c>
      <c r="O6" s="2666" t="s">
        <v>2903</v>
      </c>
      <c r="P6" s="2668" t="s">
        <v>2881</v>
      </c>
      <c r="Q6" s="2668" t="s">
        <v>2882</v>
      </c>
      <c r="R6" s="2678" t="s">
        <v>2885</v>
      </c>
      <c r="S6" s="2680" t="s">
        <v>2886</v>
      </c>
      <c r="T6" s="2674" t="s">
        <v>2883</v>
      </c>
      <c r="U6" s="2675"/>
      <c r="V6" s="2676" t="s">
        <v>2884</v>
      </c>
      <c r="W6" s="2677"/>
      <c r="X6" s="2682" t="s">
        <v>2887</v>
      </c>
      <c r="Y6" s="2663" t="s">
        <v>2888</v>
      </c>
      <c r="Z6" s="2664"/>
      <c r="AA6" s="2664"/>
      <c r="AB6" s="2664"/>
      <c r="AC6" s="2665"/>
      <c r="AD6" s="2684" t="s">
        <v>3126</v>
      </c>
      <c r="AE6" s="2685"/>
      <c r="AF6" s="2685"/>
      <c r="AG6" s="2685"/>
      <c r="AH6" s="2685"/>
      <c r="AI6" s="2685"/>
      <c r="AJ6" s="1448" t="s">
        <v>3797</v>
      </c>
      <c r="AK6" s="1449"/>
      <c r="AL6" s="1449"/>
      <c r="AM6" s="1450"/>
      <c r="AN6" s="1450"/>
      <c r="AO6" s="1450"/>
      <c r="AP6" s="1450"/>
    </row>
    <row r="7" spans="1:45" ht="42" customHeight="1">
      <c r="A7" s="2667"/>
      <c r="B7" s="2669"/>
      <c r="C7" s="2669"/>
      <c r="D7" s="2711"/>
      <c r="E7" s="2667"/>
      <c r="F7" s="2669"/>
      <c r="G7" s="2671"/>
      <c r="H7" s="2673"/>
      <c r="I7" s="2673"/>
      <c r="J7" s="1100" t="s">
        <v>2877</v>
      </c>
      <c r="K7" s="1100" t="s">
        <v>2878</v>
      </c>
      <c r="L7" s="1077" t="s">
        <v>2879</v>
      </c>
      <c r="M7" s="2669"/>
      <c r="N7" s="2697"/>
      <c r="O7" s="2667"/>
      <c r="P7" s="2669"/>
      <c r="Q7" s="2669"/>
      <c r="R7" s="2679"/>
      <c r="S7" s="2681"/>
      <c r="T7" s="1100" t="s">
        <v>2889</v>
      </c>
      <c r="U7" s="1100" t="s">
        <v>2890</v>
      </c>
      <c r="V7" s="1056" t="s">
        <v>2891</v>
      </c>
      <c r="W7" s="1056" t="s">
        <v>2892</v>
      </c>
      <c r="X7" s="2683"/>
      <c r="Y7" s="1780" t="s">
        <v>2893</v>
      </c>
      <c r="Z7" s="1103" t="s">
        <v>2894</v>
      </c>
      <c r="AA7" s="1103" t="s">
        <v>2895</v>
      </c>
      <c r="AB7" s="471" t="s">
        <v>2896</v>
      </c>
      <c r="AC7" s="1109" t="s">
        <v>2897</v>
      </c>
      <c r="AD7" s="471" t="s">
        <v>3127</v>
      </c>
      <c r="AE7" s="1103" t="s">
        <v>3128</v>
      </c>
      <c r="AF7" s="1103" t="s">
        <v>3129</v>
      </c>
      <c r="AG7" s="471" t="s">
        <v>703</v>
      </c>
      <c r="AH7" s="471" t="s">
        <v>396</v>
      </c>
      <c r="AI7" s="471" t="s">
        <v>3991</v>
      </c>
      <c r="AJ7" s="471" t="s">
        <v>3991</v>
      </c>
      <c r="AK7" s="471" t="s">
        <v>3991</v>
      </c>
      <c r="AL7" s="471" t="s">
        <v>3991</v>
      </c>
      <c r="AM7" s="471" t="s">
        <v>3991</v>
      </c>
      <c r="AN7" s="471" t="s">
        <v>3991</v>
      </c>
      <c r="AO7" s="471" t="s">
        <v>3991</v>
      </c>
      <c r="AP7" s="471" t="s">
        <v>3991</v>
      </c>
      <c r="AQ7" s="471" t="s">
        <v>4513</v>
      </c>
      <c r="AR7" s="471" t="s">
        <v>4520</v>
      </c>
      <c r="AS7" s="471" t="s">
        <v>4531</v>
      </c>
    </row>
    <row r="8" spans="1:45" s="1017" customFormat="1" ht="27" customHeight="1">
      <c r="A8" s="794">
        <v>1</v>
      </c>
      <c r="B8" s="778" t="s">
        <v>431</v>
      </c>
      <c r="C8" s="1748" t="s">
        <v>1164</v>
      </c>
      <c r="D8" s="1775" t="s">
        <v>4694</v>
      </c>
      <c r="E8" s="1749" t="s">
        <v>510</v>
      </c>
      <c r="F8" s="1085">
        <v>60700</v>
      </c>
      <c r="G8" s="1086">
        <v>25392</v>
      </c>
      <c r="H8" s="1086">
        <v>31668</v>
      </c>
      <c r="I8" s="1088">
        <f>IF(H8="","",IF(DAY(G8)&gt;1,DATE(YEAR(G8)+60,MONTH(G8),DAY(EOMONTH(G8,0))),DATE(YEAR(G8)+60,MONTH(G8),DAY(G8))-1))</f>
        <v>47330</v>
      </c>
      <c r="J8" s="1086">
        <v>44732</v>
      </c>
      <c r="K8" s="1086">
        <v>44737</v>
      </c>
      <c r="L8" s="1090">
        <f>IF(OR(J8="",K8=""),"",K8-J8+1)</f>
        <v>6</v>
      </c>
      <c r="M8" s="1091" t="s">
        <v>2814</v>
      </c>
      <c r="N8" s="1092" t="s">
        <v>2794</v>
      </c>
      <c r="O8" s="1093"/>
      <c r="P8" s="1104" t="s">
        <v>4194</v>
      </c>
      <c r="Q8" s="1089" t="s">
        <v>4305</v>
      </c>
      <c r="R8" s="1229">
        <v>284</v>
      </c>
      <c r="S8" s="1229">
        <v>12</v>
      </c>
      <c r="T8" s="1777">
        <f>J8-1</f>
        <v>44731</v>
      </c>
      <c r="U8" s="1777">
        <f>K8+1</f>
        <v>44738</v>
      </c>
      <c r="V8" s="1772" t="s">
        <v>4367</v>
      </c>
      <c r="W8" s="1086">
        <f t="shared" ref="W8" si="0">U8</f>
        <v>44738</v>
      </c>
      <c r="X8" s="1230" t="s">
        <v>911</v>
      </c>
      <c r="Y8" s="1231"/>
      <c r="Z8" s="1232"/>
      <c r="AA8" s="1232"/>
      <c r="AB8" s="1086"/>
      <c r="AC8" s="1086"/>
      <c r="AD8" s="1278">
        <v>570605</v>
      </c>
      <c r="AE8" s="1229">
        <v>563265</v>
      </c>
      <c r="AF8" s="1229"/>
      <c r="AG8" s="1229" t="s">
        <v>1663</v>
      </c>
      <c r="AH8" s="1446">
        <v>51060313242</v>
      </c>
      <c r="AI8" s="1446">
        <v>8209921634</v>
      </c>
      <c r="AJ8" s="1446">
        <v>8209921634</v>
      </c>
      <c r="AK8" s="1446">
        <v>8209921634</v>
      </c>
      <c r="AL8" s="1446">
        <v>8209921634</v>
      </c>
      <c r="AM8" s="1446">
        <v>8209921634</v>
      </c>
      <c r="AN8" s="1446">
        <v>8209921634</v>
      </c>
      <c r="AO8" s="1446">
        <v>8209921634</v>
      </c>
      <c r="AP8" s="1446">
        <v>8209921634</v>
      </c>
      <c r="AQ8" s="2125" t="s">
        <v>4514</v>
      </c>
      <c r="AR8" s="2125" t="s">
        <v>4521</v>
      </c>
      <c r="AS8" s="2128" t="s">
        <v>4532</v>
      </c>
    </row>
    <row r="9" spans="1:45" s="1017" customFormat="1" ht="27" customHeight="1">
      <c r="A9" s="794"/>
      <c r="B9" s="1776"/>
      <c r="C9" s="1084"/>
      <c r="D9" s="1775"/>
      <c r="E9" s="1749"/>
      <c r="F9" s="1085"/>
      <c r="G9" s="1086"/>
      <c r="H9" s="1086"/>
      <c r="I9" s="1088" t="str">
        <f t="shared" ref="I9:I15" si="1">IF(H9="","",IF(DAY(G9)&gt;1,DATE(YEAR(G9)+60,MONTH(G9),DAY(EOMONTH(G9,0))),DATE(YEAR(G9)+60,MONTH(G9),DAY(G9))-1))</f>
        <v/>
      </c>
      <c r="J9" s="1086"/>
      <c r="K9" s="1086"/>
      <c r="L9" s="1090" t="str">
        <f t="shared" ref="L9:L15" si="2">IF(OR(J9="",K9=""),"",K9-J9+1)</f>
        <v/>
      </c>
      <c r="M9" s="1091"/>
      <c r="N9" s="1092"/>
      <c r="O9" s="1093"/>
      <c r="P9" s="1104"/>
      <c r="Q9" s="1089"/>
      <c r="R9" s="1229"/>
      <c r="S9" s="1229" t="str">
        <f t="shared" ref="S9:S42" si="3">L9</f>
        <v/>
      </c>
      <c r="T9" s="1777">
        <f t="shared" ref="T9:T42" si="4">J9-1</f>
        <v>-1</v>
      </c>
      <c r="U9" s="1777">
        <f t="shared" ref="U9:U42" si="5">K9+1</f>
        <v>1</v>
      </c>
      <c r="V9" s="1772"/>
      <c r="W9" s="1086"/>
      <c r="X9" s="1230"/>
      <c r="Y9" s="1231"/>
      <c r="Z9" s="1232"/>
      <c r="AA9" s="1232"/>
      <c r="AB9" s="1086"/>
      <c r="AC9" s="1086"/>
      <c r="AD9" s="1278"/>
      <c r="AE9" s="1229"/>
      <c r="AF9" s="1229"/>
      <c r="AG9" s="1229"/>
      <c r="AH9" s="1446"/>
      <c r="AI9" s="1446"/>
      <c r="AJ9" s="1447"/>
      <c r="AK9" s="1659"/>
      <c r="AL9" s="1658"/>
      <c r="AM9" s="1447"/>
      <c r="AN9" s="1447"/>
      <c r="AO9" s="1447"/>
      <c r="AP9" s="1447"/>
      <c r="AQ9" s="2125"/>
      <c r="AR9" s="2125"/>
      <c r="AS9" s="2128"/>
    </row>
    <row r="10" spans="1:45" s="1017" customFormat="1" ht="27" customHeight="1">
      <c r="A10" s="794"/>
      <c r="B10" s="1776"/>
      <c r="C10" s="1084"/>
      <c r="D10" s="1775"/>
      <c r="E10" s="1749"/>
      <c r="F10" s="1085"/>
      <c r="G10" s="1086"/>
      <c r="H10" s="1086"/>
      <c r="I10" s="1088" t="str">
        <f>IF(H10="","",IF(DAY(G10)&gt;1,DATE(YEAR(G10)+60,MONTH(G10),DAY(EOMONTH(G10,0))),DATE(YEAR(G10)+60,MONTH(G10),DAY(G10))-1))</f>
        <v/>
      </c>
      <c r="J10" s="1086"/>
      <c r="K10" s="1086"/>
      <c r="L10" s="1090" t="str">
        <f>IF(OR(J10="",K10=""),"",K10-J10+1)</f>
        <v/>
      </c>
      <c r="M10" s="1091"/>
      <c r="N10" s="1092"/>
      <c r="O10" s="1093"/>
      <c r="P10" s="1104"/>
      <c r="Q10" s="1089"/>
      <c r="R10" s="1229"/>
      <c r="S10" s="1229" t="str">
        <f t="shared" si="3"/>
        <v/>
      </c>
      <c r="T10" s="1777">
        <f t="shared" si="4"/>
        <v>-1</v>
      </c>
      <c r="U10" s="1777">
        <f t="shared" si="5"/>
        <v>1</v>
      </c>
      <c r="V10" s="1772"/>
      <c r="W10" s="1086"/>
      <c r="X10" s="1230"/>
      <c r="Y10" s="1231"/>
      <c r="Z10" s="1232"/>
      <c r="AA10" s="1232"/>
      <c r="AB10" s="1086"/>
      <c r="AC10" s="1086"/>
      <c r="AD10" s="1278"/>
      <c r="AE10" s="1229"/>
      <c r="AF10" s="1229"/>
      <c r="AG10" s="1229"/>
      <c r="AH10" s="1446"/>
      <c r="AI10" s="1446"/>
      <c r="AJ10" s="1447"/>
      <c r="AK10" s="1659"/>
      <c r="AL10" s="1658"/>
      <c r="AM10" s="1447"/>
      <c r="AN10" s="1447"/>
      <c r="AO10" s="1447"/>
      <c r="AP10" s="1447"/>
      <c r="AQ10" s="2125"/>
      <c r="AR10" s="2125"/>
      <c r="AS10" s="2128"/>
    </row>
    <row r="11" spans="1:45" s="1017" customFormat="1" ht="27" customHeight="1">
      <c r="A11" s="794"/>
      <c r="B11" s="1776"/>
      <c r="C11" s="1084"/>
      <c r="D11" s="1775"/>
      <c r="E11" s="1749"/>
      <c r="F11" s="1085"/>
      <c r="G11" s="1086"/>
      <c r="H11" s="1086"/>
      <c r="I11" s="1088" t="str">
        <f>IF(H11="","",IF(DAY(G11)&gt;1,DATE(YEAR(G11)+60,MONTH(G11),DAY(EOMONTH(G11,0))),DATE(YEAR(G11)+60,MONTH(G11),DAY(G11))-1))</f>
        <v/>
      </c>
      <c r="J11" s="1086"/>
      <c r="K11" s="1086"/>
      <c r="L11" s="1090" t="str">
        <f t="shared" si="2"/>
        <v/>
      </c>
      <c r="M11" s="1091"/>
      <c r="N11" s="1092"/>
      <c r="O11" s="1093"/>
      <c r="P11" s="1104"/>
      <c r="Q11" s="1089"/>
      <c r="R11" s="1229"/>
      <c r="S11" s="1229" t="str">
        <f t="shared" si="3"/>
        <v/>
      </c>
      <c r="T11" s="1777">
        <f t="shared" si="4"/>
        <v>-1</v>
      </c>
      <c r="U11" s="1777">
        <f t="shared" si="5"/>
        <v>1</v>
      </c>
      <c r="V11" s="1772"/>
      <c r="W11" s="1086"/>
      <c r="X11" s="1230"/>
      <c r="Y11" s="1231"/>
      <c r="Z11" s="1232"/>
      <c r="AA11" s="1232"/>
      <c r="AB11" s="1086"/>
      <c r="AC11" s="1086"/>
      <c r="AD11" s="1278"/>
      <c r="AE11" s="1229"/>
      <c r="AF11" s="1229"/>
      <c r="AG11" s="1229"/>
      <c r="AH11" s="1446"/>
      <c r="AI11" s="1446"/>
      <c r="AJ11" s="1447"/>
      <c r="AK11" s="1659"/>
      <c r="AL11" s="1658"/>
      <c r="AM11" s="1447"/>
      <c r="AN11" s="1447"/>
      <c r="AO11" s="1447"/>
      <c r="AP11" s="1447"/>
      <c r="AQ11" s="2125"/>
      <c r="AR11" s="2125"/>
      <c r="AS11" s="2128"/>
    </row>
    <row r="12" spans="1:45" s="1017" customFormat="1" ht="27" customHeight="1">
      <c r="A12" s="794"/>
      <c r="B12" s="778"/>
      <c r="C12" s="1748"/>
      <c r="D12" s="1775"/>
      <c r="E12" s="1749"/>
      <c r="F12" s="1750"/>
      <c r="G12" s="1086"/>
      <c r="H12" s="1086"/>
      <c r="I12" s="1088" t="str">
        <f t="shared" si="1"/>
        <v/>
      </c>
      <c r="J12" s="1086"/>
      <c r="K12" s="1086"/>
      <c r="L12" s="1090" t="str">
        <f t="shared" si="2"/>
        <v/>
      </c>
      <c r="M12" s="1091"/>
      <c r="N12" s="1092"/>
      <c r="O12" s="1093"/>
      <c r="P12" s="1104"/>
      <c r="Q12" s="1089"/>
      <c r="R12" s="1229"/>
      <c r="S12" s="1229" t="str">
        <f t="shared" si="3"/>
        <v/>
      </c>
      <c r="T12" s="1777">
        <f t="shared" si="4"/>
        <v>-1</v>
      </c>
      <c r="U12" s="1777">
        <f t="shared" si="5"/>
        <v>1</v>
      </c>
      <c r="V12" s="1772"/>
      <c r="W12" s="1086"/>
      <c r="X12" s="1230"/>
      <c r="Y12" s="1231"/>
      <c r="Z12" s="1232"/>
      <c r="AA12" s="1232"/>
      <c r="AB12" s="1086"/>
      <c r="AC12" s="1086"/>
      <c r="AD12" s="1278"/>
      <c r="AE12" s="1229"/>
      <c r="AF12" s="1229"/>
      <c r="AG12" s="1229"/>
      <c r="AH12" s="1446"/>
      <c r="AI12" s="1446"/>
      <c r="AJ12" s="1447"/>
      <c r="AK12" s="1659"/>
      <c r="AL12" s="1658"/>
      <c r="AM12" s="1447"/>
      <c r="AN12" s="1447"/>
      <c r="AO12" s="1447"/>
      <c r="AP12" s="1447"/>
      <c r="AQ12" s="2125"/>
      <c r="AR12" s="2125"/>
      <c r="AS12" s="2128"/>
    </row>
    <row r="13" spans="1:45" s="1017" customFormat="1" ht="27.75" customHeight="1">
      <c r="A13" s="794"/>
      <c r="B13" s="778"/>
      <c r="C13" s="1748"/>
      <c r="D13" s="1775"/>
      <c r="E13" s="1749"/>
      <c r="F13" s="1085"/>
      <c r="G13" s="1086"/>
      <c r="H13" s="1086"/>
      <c r="I13" s="1088" t="str">
        <f>IF(H13="","",IF(DAY(G13)&gt;1,DATE(YEAR(G13)+60,MONTH(G13),DAY(EOMONTH(G13,0))),DATE(YEAR(G13)+60,MONTH(G13),DAY(G13))-1))</f>
        <v/>
      </c>
      <c r="J13" s="1086"/>
      <c r="K13" s="1086"/>
      <c r="L13" s="1090" t="str">
        <f>IF(OR(J13="",K13=""),"",K13-J13+1)</f>
        <v/>
      </c>
      <c r="M13" s="1091"/>
      <c r="N13" s="1092"/>
      <c r="O13" s="1093"/>
      <c r="P13" s="1104"/>
      <c r="Q13" s="1089"/>
      <c r="R13" s="1229"/>
      <c r="S13" s="1229"/>
      <c r="T13" s="1777">
        <f t="shared" si="4"/>
        <v>-1</v>
      </c>
      <c r="U13" s="1777">
        <f t="shared" si="5"/>
        <v>1</v>
      </c>
      <c r="V13" s="1772"/>
      <c r="W13" s="1086"/>
      <c r="X13" s="1230"/>
      <c r="Y13" s="1231"/>
      <c r="Z13" s="1232"/>
      <c r="AA13" s="1232"/>
      <c r="AB13" s="1086"/>
      <c r="AC13" s="1086"/>
      <c r="AD13" s="1278"/>
      <c r="AE13" s="1229"/>
      <c r="AF13" s="1229"/>
      <c r="AG13" s="1229"/>
      <c r="AH13" s="1446"/>
      <c r="AI13" s="1446"/>
      <c r="AJ13" s="1447"/>
      <c r="AK13" s="1659"/>
      <c r="AL13" s="1658"/>
      <c r="AM13" s="1447"/>
      <c r="AN13" s="1447"/>
      <c r="AO13" s="1447"/>
      <c r="AP13" s="1447"/>
      <c r="AQ13" s="2125"/>
      <c r="AR13" s="2125"/>
      <c r="AS13" s="2128"/>
    </row>
    <row r="14" spans="1:45" s="1017" customFormat="1" ht="27" customHeight="1">
      <c r="A14" s="794"/>
      <c r="B14" s="1776"/>
      <c r="C14" s="1084"/>
      <c r="D14" s="1775"/>
      <c r="E14" s="1749"/>
      <c r="F14" s="1085"/>
      <c r="G14" s="1086"/>
      <c r="H14" s="1086"/>
      <c r="I14" s="1088" t="str">
        <f t="shared" si="1"/>
        <v/>
      </c>
      <c r="J14" s="1086"/>
      <c r="K14" s="1086"/>
      <c r="L14" s="1090" t="str">
        <f t="shared" si="2"/>
        <v/>
      </c>
      <c r="M14" s="1091"/>
      <c r="N14" s="1092"/>
      <c r="O14" s="1093"/>
      <c r="P14" s="1104"/>
      <c r="Q14" s="1089"/>
      <c r="R14" s="1229"/>
      <c r="S14" s="1229" t="str">
        <f t="shared" si="3"/>
        <v/>
      </c>
      <c r="T14" s="1777">
        <f t="shared" si="4"/>
        <v>-1</v>
      </c>
      <c r="U14" s="1777">
        <f t="shared" si="5"/>
        <v>1</v>
      </c>
      <c r="V14" s="1772"/>
      <c r="W14" s="1086"/>
      <c r="X14" s="1230"/>
      <c r="Y14" s="1231"/>
      <c r="Z14" s="1232"/>
      <c r="AA14" s="1232"/>
      <c r="AB14" s="1086"/>
      <c r="AC14" s="1086"/>
      <c r="AD14" s="1278"/>
      <c r="AE14" s="1229"/>
      <c r="AF14" s="1229"/>
      <c r="AG14" s="1229"/>
      <c r="AH14" s="1446"/>
      <c r="AI14" s="1446"/>
      <c r="AJ14" s="1447"/>
      <c r="AK14" s="1659"/>
      <c r="AL14" s="1658"/>
      <c r="AM14" s="1447"/>
      <c r="AN14" s="1447"/>
      <c r="AO14" s="1447"/>
      <c r="AP14" s="1447"/>
      <c r="AQ14" s="2125"/>
      <c r="AR14" s="2125"/>
      <c r="AS14" s="2128"/>
    </row>
    <row r="15" spans="1:45" s="1017" customFormat="1" ht="27" customHeight="1">
      <c r="A15" s="794"/>
      <c r="B15" s="1776"/>
      <c r="C15" s="1084"/>
      <c r="D15" s="1775"/>
      <c r="E15" s="1749"/>
      <c r="F15" s="1085"/>
      <c r="G15" s="1086"/>
      <c r="H15" s="1086"/>
      <c r="I15" s="1088" t="str">
        <f t="shared" si="1"/>
        <v/>
      </c>
      <c r="J15" s="1086"/>
      <c r="K15" s="1086"/>
      <c r="L15" s="1090" t="str">
        <f t="shared" si="2"/>
        <v/>
      </c>
      <c r="M15" s="1091"/>
      <c r="N15" s="1092"/>
      <c r="O15" s="1093"/>
      <c r="P15" s="1104"/>
      <c r="Q15" s="1089"/>
      <c r="R15" s="1229"/>
      <c r="S15" s="1229" t="str">
        <f t="shared" si="3"/>
        <v/>
      </c>
      <c r="T15" s="1777">
        <f t="shared" si="4"/>
        <v>-1</v>
      </c>
      <c r="U15" s="1777">
        <f t="shared" si="5"/>
        <v>1</v>
      </c>
      <c r="V15" s="1772"/>
      <c r="W15" s="1086"/>
      <c r="X15" s="1230"/>
      <c r="Y15" s="1231"/>
      <c r="Z15" s="1232"/>
      <c r="AA15" s="1232"/>
      <c r="AB15" s="1086"/>
      <c r="AC15" s="1086"/>
      <c r="AD15" s="1278"/>
      <c r="AE15" s="1229"/>
      <c r="AF15" s="1229"/>
      <c r="AG15" s="1229"/>
      <c r="AH15" s="1446"/>
      <c r="AI15" s="1446"/>
      <c r="AJ15" s="1447"/>
      <c r="AK15" s="1659"/>
      <c r="AL15" s="1658"/>
      <c r="AM15" s="1447"/>
      <c r="AN15" s="1447"/>
      <c r="AO15" s="1447"/>
      <c r="AP15" s="1447"/>
      <c r="AQ15" s="2125"/>
      <c r="AR15" s="2125"/>
      <c r="AS15" s="2128"/>
    </row>
    <row r="16" spans="1:45" s="1017" customFormat="1" ht="27" customHeight="1">
      <c r="A16" s="794"/>
      <c r="B16" s="778"/>
      <c r="C16" s="1748"/>
      <c r="D16" s="1775"/>
      <c r="E16" s="1749"/>
      <c r="F16" s="1085"/>
      <c r="G16" s="1086"/>
      <c r="H16" s="1086"/>
      <c r="I16" s="1088" t="str">
        <f t="shared" ref="I16:I39" si="6">IF(H16="","",IF(DAY(G16)&gt;1,DATE(YEAR(G16)+60,MONTH(G16),DAY(EOMONTH(G16,0))),DATE(YEAR(G16)+60,MONTH(G16),DAY(G16))-1))</f>
        <v/>
      </c>
      <c r="J16" s="1086"/>
      <c r="K16" s="1086"/>
      <c r="L16" s="1090" t="str">
        <f t="shared" ref="L16:L33" si="7">IF(OR(J16="",K16=""),"",K16-J16+1)</f>
        <v/>
      </c>
      <c r="M16" s="1091"/>
      <c r="N16" s="1092"/>
      <c r="O16" s="1093"/>
      <c r="P16" s="1104"/>
      <c r="Q16" s="1089"/>
      <c r="R16" s="1229"/>
      <c r="S16" s="1229" t="str">
        <f t="shared" si="3"/>
        <v/>
      </c>
      <c r="T16" s="1777">
        <f t="shared" si="4"/>
        <v>-1</v>
      </c>
      <c r="U16" s="1777">
        <f t="shared" si="5"/>
        <v>1</v>
      </c>
      <c r="V16" s="1772"/>
      <c r="W16" s="1086"/>
      <c r="X16" s="1230"/>
      <c r="Y16" s="1231"/>
      <c r="Z16" s="1232"/>
      <c r="AA16" s="1232"/>
      <c r="AB16" s="1086"/>
      <c r="AC16" s="1086"/>
      <c r="AD16" s="1278"/>
      <c r="AE16" s="1229"/>
      <c r="AF16" s="1229"/>
      <c r="AG16" s="1229"/>
      <c r="AH16" s="1446"/>
      <c r="AI16" s="1446"/>
      <c r="AJ16" s="1447"/>
      <c r="AK16" s="1659"/>
      <c r="AL16" s="1658"/>
      <c r="AM16" s="1447"/>
      <c r="AN16" s="1447"/>
      <c r="AO16" s="1447"/>
      <c r="AP16" s="1447"/>
      <c r="AQ16" s="2125"/>
      <c r="AR16" s="2125"/>
      <c r="AS16" s="2128"/>
    </row>
    <row r="17" spans="1:45" s="1017" customFormat="1" ht="27" customHeight="1">
      <c r="A17" s="794"/>
      <c r="B17" s="778"/>
      <c r="C17" s="1748"/>
      <c r="D17" s="1775"/>
      <c r="E17" s="1749"/>
      <c r="F17" s="1085"/>
      <c r="G17" s="1086"/>
      <c r="H17" s="1086"/>
      <c r="I17" s="1088" t="str">
        <f t="shared" si="6"/>
        <v/>
      </c>
      <c r="J17" s="1086"/>
      <c r="K17" s="1086"/>
      <c r="L17" s="1090" t="str">
        <f t="shared" si="7"/>
        <v/>
      </c>
      <c r="M17" s="1091"/>
      <c r="N17" s="1092"/>
      <c r="O17" s="1093"/>
      <c r="P17" s="1104"/>
      <c r="Q17" s="1089"/>
      <c r="R17" s="1229"/>
      <c r="S17" s="1229" t="str">
        <f t="shared" si="3"/>
        <v/>
      </c>
      <c r="T17" s="1777">
        <f t="shared" si="4"/>
        <v>-1</v>
      </c>
      <c r="U17" s="1777">
        <f t="shared" si="5"/>
        <v>1</v>
      </c>
      <c r="V17" s="1772"/>
      <c r="W17" s="1086"/>
      <c r="X17" s="1230"/>
      <c r="Y17" s="1231"/>
      <c r="Z17" s="1232"/>
      <c r="AA17" s="1232"/>
      <c r="AB17" s="1086"/>
      <c r="AC17" s="1086"/>
      <c r="AD17" s="1278"/>
      <c r="AE17" s="1229"/>
      <c r="AF17" s="1229"/>
      <c r="AG17" s="1229"/>
      <c r="AH17" s="1446"/>
      <c r="AI17" s="1446"/>
      <c r="AJ17" s="1447"/>
      <c r="AK17" s="1659"/>
      <c r="AL17" s="1658"/>
      <c r="AM17" s="1447"/>
      <c r="AN17" s="1447"/>
      <c r="AO17" s="1447"/>
      <c r="AP17" s="1447"/>
      <c r="AQ17" s="2125"/>
      <c r="AR17" s="2125"/>
      <c r="AS17" s="2128"/>
    </row>
    <row r="18" spans="1:45" s="1017" customFormat="1" ht="27" customHeight="1">
      <c r="A18" s="794"/>
      <c r="B18" s="778"/>
      <c r="C18" s="1748"/>
      <c r="D18" s="1775"/>
      <c r="E18" s="1749"/>
      <c r="F18" s="1085"/>
      <c r="G18" s="1086"/>
      <c r="H18" s="1086"/>
      <c r="I18" s="1088" t="str">
        <f t="shared" si="6"/>
        <v/>
      </c>
      <c r="J18" s="1086"/>
      <c r="K18" s="1086"/>
      <c r="L18" s="1090" t="str">
        <f t="shared" si="7"/>
        <v/>
      </c>
      <c r="M18" s="1091"/>
      <c r="N18" s="1092"/>
      <c r="O18" s="1093"/>
      <c r="P18" s="1104"/>
      <c r="Q18" s="1089"/>
      <c r="R18" s="1229"/>
      <c r="S18" s="1229" t="str">
        <f t="shared" si="3"/>
        <v/>
      </c>
      <c r="T18" s="1777">
        <f t="shared" si="4"/>
        <v>-1</v>
      </c>
      <c r="U18" s="1777">
        <f t="shared" si="5"/>
        <v>1</v>
      </c>
      <c r="V18" s="1772"/>
      <c r="W18" s="1086"/>
      <c r="X18" s="1230"/>
      <c r="Y18" s="1231"/>
      <c r="Z18" s="1232"/>
      <c r="AA18" s="1232"/>
      <c r="AB18" s="1086"/>
      <c r="AC18" s="1086"/>
      <c r="AD18" s="1278"/>
      <c r="AE18" s="1229"/>
      <c r="AF18" s="1229"/>
      <c r="AG18" s="1229"/>
      <c r="AH18" s="1446"/>
      <c r="AI18" s="1446"/>
      <c r="AJ18" s="1447"/>
      <c r="AK18" s="1659"/>
      <c r="AL18" s="1658"/>
      <c r="AM18" s="1447"/>
      <c r="AN18" s="1447"/>
      <c r="AO18" s="1447"/>
      <c r="AP18" s="1447"/>
      <c r="AQ18" s="2125"/>
      <c r="AR18" s="2125"/>
      <c r="AS18" s="2128"/>
    </row>
    <row r="19" spans="1:45" s="1017" customFormat="1" ht="27" customHeight="1">
      <c r="A19" s="794"/>
      <c r="B19" s="778"/>
      <c r="C19" s="1748"/>
      <c r="D19" s="1775"/>
      <c r="E19" s="1749"/>
      <c r="F19" s="1085"/>
      <c r="G19" s="1086"/>
      <c r="H19" s="1086"/>
      <c r="I19" s="1088" t="str">
        <f t="shared" si="6"/>
        <v/>
      </c>
      <c r="J19" s="1086"/>
      <c r="K19" s="1086"/>
      <c r="L19" s="1090" t="str">
        <f t="shared" si="7"/>
        <v/>
      </c>
      <c r="M19" s="1091"/>
      <c r="N19" s="1092"/>
      <c r="O19" s="1093"/>
      <c r="P19" s="1104"/>
      <c r="Q19" s="1089"/>
      <c r="R19" s="1229"/>
      <c r="S19" s="1229" t="str">
        <f t="shared" si="3"/>
        <v/>
      </c>
      <c r="T19" s="1777">
        <f t="shared" si="4"/>
        <v>-1</v>
      </c>
      <c r="U19" s="1777">
        <f t="shared" si="5"/>
        <v>1</v>
      </c>
      <c r="V19" s="1772"/>
      <c r="W19" s="1086"/>
      <c r="X19" s="1230"/>
      <c r="Y19" s="1231"/>
      <c r="Z19" s="1232"/>
      <c r="AA19" s="1232"/>
      <c r="AB19" s="1086"/>
      <c r="AC19" s="1086"/>
      <c r="AD19" s="1278"/>
      <c r="AE19" s="1229"/>
      <c r="AF19" s="1229"/>
      <c r="AG19" s="1229"/>
      <c r="AH19" s="1446"/>
      <c r="AI19" s="1446"/>
      <c r="AJ19" s="1447"/>
      <c r="AK19" s="1659"/>
      <c r="AL19" s="1658"/>
      <c r="AM19" s="1447"/>
      <c r="AN19" s="1447"/>
      <c r="AO19" s="1447"/>
      <c r="AP19" s="1447"/>
      <c r="AQ19" s="2125"/>
      <c r="AR19" s="2125"/>
      <c r="AS19" s="2128"/>
    </row>
    <row r="20" spans="1:45" s="1017" customFormat="1" ht="27" customHeight="1">
      <c r="A20" s="794"/>
      <c r="B20" s="778"/>
      <c r="C20" s="1748"/>
      <c r="D20" s="1775"/>
      <c r="E20" s="1749"/>
      <c r="F20" s="1085"/>
      <c r="G20" s="1086"/>
      <c r="H20" s="1086"/>
      <c r="I20" s="1088" t="str">
        <f t="shared" si="6"/>
        <v/>
      </c>
      <c r="J20" s="1086"/>
      <c r="K20" s="1086"/>
      <c r="L20" s="1090" t="str">
        <f t="shared" si="7"/>
        <v/>
      </c>
      <c r="M20" s="1091"/>
      <c r="N20" s="1092"/>
      <c r="O20" s="1093"/>
      <c r="P20" s="1104"/>
      <c r="Q20" s="1089"/>
      <c r="R20" s="1229"/>
      <c r="S20" s="1229" t="str">
        <f t="shared" si="3"/>
        <v/>
      </c>
      <c r="T20" s="1777">
        <f t="shared" si="4"/>
        <v>-1</v>
      </c>
      <c r="U20" s="1777">
        <f t="shared" si="5"/>
        <v>1</v>
      </c>
      <c r="V20" s="1772"/>
      <c r="W20" s="1086"/>
      <c r="X20" s="1230"/>
      <c r="Y20" s="1231"/>
      <c r="Z20" s="1232"/>
      <c r="AA20" s="1232"/>
      <c r="AB20" s="1086"/>
      <c r="AC20" s="1086"/>
      <c r="AD20" s="1278"/>
      <c r="AE20" s="1229"/>
      <c r="AF20" s="1229"/>
      <c r="AG20" s="1229"/>
      <c r="AH20" s="1446"/>
      <c r="AI20" s="1446"/>
      <c r="AJ20" s="1447"/>
      <c r="AK20" s="1659"/>
      <c r="AL20" s="1658"/>
      <c r="AM20" s="1447"/>
      <c r="AN20" s="1447"/>
      <c r="AO20" s="1447"/>
      <c r="AP20" s="1447"/>
      <c r="AQ20" s="2125"/>
      <c r="AR20" s="2125"/>
      <c r="AS20" s="2128"/>
    </row>
    <row r="21" spans="1:45" s="1017" customFormat="1" ht="27" customHeight="1">
      <c r="A21" s="794"/>
      <c r="B21" s="778"/>
      <c r="C21" s="1748"/>
      <c r="D21" s="1748"/>
      <c r="E21" s="1749"/>
      <c r="F21" s="1085"/>
      <c r="G21" s="1086"/>
      <c r="H21" s="1086"/>
      <c r="I21" s="1088" t="str">
        <f t="shared" si="6"/>
        <v/>
      </c>
      <c r="J21" s="1086"/>
      <c r="K21" s="1086"/>
      <c r="L21" s="1090" t="str">
        <f t="shared" si="7"/>
        <v/>
      </c>
      <c r="M21" s="1091"/>
      <c r="N21" s="1092"/>
      <c r="O21" s="1093"/>
      <c r="P21" s="1104"/>
      <c r="Q21" s="1089"/>
      <c r="R21" s="1229"/>
      <c r="S21" s="1229" t="str">
        <f t="shared" si="3"/>
        <v/>
      </c>
      <c r="T21" s="1777">
        <f t="shared" si="4"/>
        <v>-1</v>
      </c>
      <c r="U21" s="1777">
        <f t="shared" si="5"/>
        <v>1</v>
      </c>
      <c r="V21" s="1772"/>
      <c r="W21" s="1086"/>
      <c r="X21" s="1230"/>
      <c r="Y21" s="1231"/>
      <c r="Z21" s="1232"/>
      <c r="AA21" s="1232"/>
      <c r="AB21" s="1086"/>
      <c r="AC21" s="1086"/>
      <c r="AD21" s="1278"/>
      <c r="AE21" s="1229"/>
      <c r="AF21" s="1229"/>
      <c r="AG21" s="1229"/>
      <c r="AH21" s="1446"/>
      <c r="AI21" s="1446"/>
      <c r="AJ21" s="1447"/>
      <c r="AK21" s="1659"/>
      <c r="AL21" s="1658"/>
      <c r="AM21" s="1447"/>
      <c r="AN21" s="1447"/>
      <c r="AO21" s="1447"/>
      <c r="AP21" s="1447"/>
      <c r="AQ21" s="2125"/>
      <c r="AR21" s="2125"/>
      <c r="AS21" s="2128"/>
    </row>
    <row r="22" spans="1:45" s="1017" customFormat="1" ht="27" customHeight="1">
      <c r="A22" s="794"/>
      <c r="B22" s="778"/>
      <c r="C22" s="1748"/>
      <c r="D22" s="1748"/>
      <c r="E22" s="1749"/>
      <c r="F22" s="1085"/>
      <c r="G22" s="1086"/>
      <c r="H22" s="1086"/>
      <c r="I22" s="1088" t="str">
        <f t="shared" si="6"/>
        <v/>
      </c>
      <c r="J22" s="1086"/>
      <c r="K22" s="1086"/>
      <c r="L22" s="1090" t="str">
        <f t="shared" si="7"/>
        <v/>
      </c>
      <c r="M22" s="1091"/>
      <c r="N22" s="1092"/>
      <c r="O22" s="1093"/>
      <c r="P22" s="1104"/>
      <c r="Q22" s="1089"/>
      <c r="R22" s="1229"/>
      <c r="S22" s="1229" t="str">
        <f t="shared" si="3"/>
        <v/>
      </c>
      <c r="T22" s="1777">
        <f t="shared" si="4"/>
        <v>-1</v>
      </c>
      <c r="U22" s="1777">
        <f t="shared" si="5"/>
        <v>1</v>
      </c>
      <c r="V22" s="1772"/>
      <c r="W22" s="1086"/>
      <c r="X22" s="1230"/>
      <c r="Y22" s="1231"/>
      <c r="Z22" s="1232"/>
      <c r="AA22" s="1232"/>
      <c r="AB22" s="1086"/>
      <c r="AC22" s="1086"/>
      <c r="AD22" s="1278"/>
      <c r="AE22" s="1229"/>
      <c r="AF22" s="1229"/>
      <c r="AG22" s="1229"/>
      <c r="AH22" s="1446"/>
      <c r="AI22" s="1446"/>
      <c r="AJ22" s="1447"/>
      <c r="AK22" s="1659"/>
      <c r="AL22" s="1658"/>
      <c r="AM22" s="1447"/>
      <c r="AN22" s="1447"/>
      <c r="AO22" s="1447"/>
      <c r="AP22" s="1447"/>
      <c r="AQ22" s="2125"/>
      <c r="AR22" s="2125"/>
      <c r="AS22" s="2128"/>
    </row>
    <row r="23" spans="1:45" s="1017" customFormat="1" ht="27" customHeight="1">
      <c r="A23" s="794"/>
      <c r="B23" s="778"/>
      <c r="C23" s="1748"/>
      <c r="D23" s="1748"/>
      <c r="E23" s="1749"/>
      <c r="F23" s="1085"/>
      <c r="G23" s="1086"/>
      <c r="H23" s="1086"/>
      <c r="I23" s="1088" t="str">
        <f t="shared" si="6"/>
        <v/>
      </c>
      <c r="J23" s="1086"/>
      <c r="K23" s="1086"/>
      <c r="L23" s="1090" t="str">
        <f t="shared" si="7"/>
        <v/>
      </c>
      <c r="M23" s="1091"/>
      <c r="N23" s="1092"/>
      <c r="O23" s="1093"/>
      <c r="P23" s="1104"/>
      <c r="Q23" s="1089"/>
      <c r="R23" s="1229"/>
      <c r="S23" s="1229" t="str">
        <f t="shared" si="3"/>
        <v/>
      </c>
      <c r="T23" s="1777">
        <f t="shared" si="4"/>
        <v>-1</v>
      </c>
      <c r="U23" s="1777">
        <f t="shared" si="5"/>
        <v>1</v>
      </c>
      <c r="V23" s="1772"/>
      <c r="W23" s="1086"/>
      <c r="X23" s="1230"/>
      <c r="Y23" s="1231"/>
      <c r="Z23" s="1232"/>
      <c r="AA23" s="1232"/>
      <c r="AB23" s="1086"/>
      <c r="AC23" s="1086"/>
      <c r="AD23" s="1278"/>
      <c r="AE23" s="1229"/>
      <c r="AF23" s="1229"/>
      <c r="AG23" s="1229"/>
      <c r="AH23" s="1446"/>
      <c r="AI23" s="1446"/>
      <c r="AJ23" s="1447"/>
      <c r="AK23" s="1659"/>
      <c r="AL23" s="1658"/>
      <c r="AM23" s="1447"/>
      <c r="AN23" s="1447"/>
      <c r="AO23" s="1447"/>
      <c r="AP23" s="1447"/>
      <c r="AQ23" s="2125"/>
      <c r="AR23" s="2125"/>
      <c r="AS23" s="2128"/>
    </row>
    <row r="24" spans="1:45" s="1017" customFormat="1" ht="27" customHeight="1">
      <c r="A24" s="794">
        <v>17</v>
      </c>
      <c r="B24" s="778"/>
      <c r="C24" s="1748"/>
      <c r="D24" s="1748"/>
      <c r="E24" s="1749"/>
      <c r="F24" s="1085"/>
      <c r="G24" s="1086"/>
      <c r="H24" s="1086"/>
      <c r="I24" s="1088" t="str">
        <f t="shared" si="6"/>
        <v/>
      </c>
      <c r="J24" s="1086"/>
      <c r="K24" s="1086"/>
      <c r="L24" s="1090" t="str">
        <f t="shared" si="7"/>
        <v/>
      </c>
      <c r="M24" s="1091"/>
      <c r="N24" s="1092"/>
      <c r="O24" s="1093"/>
      <c r="P24" s="1104"/>
      <c r="Q24" s="1089"/>
      <c r="R24" s="1229"/>
      <c r="S24" s="1229" t="str">
        <f t="shared" si="3"/>
        <v/>
      </c>
      <c r="T24" s="1777">
        <f t="shared" si="4"/>
        <v>-1</v>
      </c>
      <c r="U24" s="1777">
        <f t="shared" si="5"/>
        <v>1</v>
      </c>
      <c r="V24" s="1772"/>
      <c r="W24" s="1086"/>
      <c r="X24" s="1230"/>
      <c r="Y24" s="1231"/>
      <c r="Z24" s="1232"/>
      <c r="AA24" s="1232"/>
      <c r="AB24" s="1086"/>
      <c r="AC24" s="1086"/>
      <c r="AD24" s="1278"/>
      <c r="AE24" s="1229"/>
      <c r="AF24" s="1229"/>
      <c r="AG24" s="1229"/>
      <c r="AH24" s="1446"/>
      <c r="AI24" s="1446"/>
      <c r="AJ24" s="1447"/>
      <c r="AK24" s="1659"/>
      <c r="AL24" s="1658"/>
      <c r="AM24" s="1447"/>
      <c r="AN24" s="1447"/>
      <c r="AO24" s="1447"/>
      <c r="AP24" s="1447"/>
      <c r="AQ24" s="2125"/>
      <c r="AR24" s="2125"/>
      <c r="AS24" s="2128"/>
    </row>
    <row r="25" spans="1:45" s="1017" customFormat="1" ht="27" customHeight="1">
      <c r="A25" s="794">
        <v>18</v>
      </c>
      <c r="B25" s="778"/>
      <c r="C25" s="1748"/>
      <c r="D25" s="1748"/>
      <c r="E25" s="1749"/>
      <c r="F25" s="1085"/>
      <c r="G25" s="1086"/>
      <c r="H25" s="1086"/>
      <c r="I25" s="1088" t="str">
        <f t="shared" si="6"/>
        <v/>
      </c>
      <c r="J25" s="1086"/>
      <c r="K25" s="1086"/>
      <c r="L25" s="1090" t="str">
        <f t="shared" si="7"/>
        <v/>
      </c>
      <c r="M25" s="1091"/>
      <c r="N25" s="1092"/>
      <c r="O25" s="1093"/>
      <c r="P25" s="1104"/>
      <c r="Q25" s="1089"/>
      <c r="R25" s="1229"/>
      <c r="S25" s="1229" t="str">
        <f t="shared" si="3"/>
        <v/>
      </c>
      <c r="T25" s="1777">
        <f t="shared" si="4"/>
        <v>-1</v>
      </c>
      <c r="U25" s="1777">
        <f t="shared" si="5"/>
        <v>1</v>
      </c>
      <c r="V25" s="1772"/>
      <c r="W25" s="1086"/>
      <c r="X25" s="1230"/>
      <c r="Y25" s="1231"/>
      <c r="Z25" s="1232"/>
      <c r="AA25" s="1232"/>
      <c r="AB25" s="1086"/>
      <c r="AC25" s="1086"/>
      <c r="AD25" s="1278"/>
      <c r="AE25" s="1229"/>
      <c r="AF25" s="1229"/>
      <c r="AG25" s="1229"/>
      <c r="AH25" s="1446"/>
      <c r="AI25" s="1446"/>
      <c r="AJ25" s="1447"/>
      <c r="AK25" s="1659"/>
      <c r="AL25" s="1658"/>
      <c r="AM25" s="1447"/>
      <c r="AN25" s="1447"/>
      <c r="AO25" s="1447"/>
      <c r="AP25" s="1447"/>
      <c r="AQ25" s="2125"/>
      <c r="AR25" s="2125"/>
      <c r="AS25" s="2128"/>
    </row>
    <row r="26" spans="1:45" s="1017" customFormat="1" ht="27" customHeight="1">
      <c r="A26" s="794">
        <v>19</v>
      </c>
      <c r="B26" s="778"/>
      <c r="C26" s="1748"/>
      <c r="D26" s="1748"/>
      <c r="E26" s="1749"/>
      <c r="F26" s="1085"/>
      <c r="G26" s="1086"/>
      <c r="H26" s="1086"/>
      <c r="I26" s="1088" t="str">
        <f t="shared" si="6"/>
        <v/>
      </c>
      <c r="J26" s="1086"/>
      <c r="K26" s="1086"/>
      <c r="L26" s="1090" t="str">
        <f t="shared" si="7"/>
        <v/>
      </c>
      <c r="M26" s="1091"/>
      <c r="N26" s="1092"/>
      <c r="O26" s="1093"/>
      <c r="P26" s="1104"/>
      <c r="Q26" s="1089"/>
      <c r="R26" s="1229"/>
      <c r="S26" s="1229" t="str">
        <f t="shared" si="3"/>
        <v/>
      </c>
      <c r="T26" s="1777">
        <f t="shared" si="4"/>
        <v>-1</v>
      </c>
      <c r="U26" s="1777">
        <f t="shared" si="5"/>
        <v>1</v>
      </c>
      <c r="V26" s="1772"/>
      <c r="W26" s="1086"/>
      <c r="X26" s="1230"/>
      <c r="Y26" s="1231"/>
      <c r="Z26" s="1232"/>
      <c r="AA26" s="1232"/>
      <c r="AB26" s="1086"/>
      <c r="AC26" s="1086"/>
      <c r="AD26" s="1278"/>
      <c r="AE26" s="1229"/>
      <c r="AF26" s="1229"/>
      <c r="AG26" s="1229"/>
      <c r="AH26" s="1446"/>
      <c r="AI26" s="1446"/>
      <c r="AJ26" s="1447"/>
      <c r="AK26" s="1659"/>
      <c r="AL26" s="1658"/>
      <c r="AM26" s="1447"/>
      <c r="AN26" s="1447"/>
      <c r="AO26" s="1447"/>
      <c r="AP26" s="1447"/>
      <c r="AQ26" s="2125"/>
      <c r="AR26" s="2125"/>
      <c r="AS26" s="2128"/>
    </row>
    <row r="27" spans="1:45" s="1017" customFormat="1" ht="27" customHeight="1">
      <c r="A27" s="794">
        <v>20</v>
      </c>
      <c r="B27" s="778"/>
      <c r="C27" s="1748"/>
      <c r="D27" s="1748"/>
      <c r="E27" s="1749"/>
      <c r="F27" s="1085"/>
      <c r="G27" s="1086"/>
      <c r="H27" s="1086"/>
      <c r="I27" s="1088" t="str">
        <f t="shared" si="6"/>
        <v/>
      </c>
      <c r="J27" s="1086"/>
      <c r="K27" s="1086"/>
      <c r="L27" s="1090" t="str">
        <f t="shared" si="7"/>
        <v/>
      </c>
      <c r="M27" s="1091"/>
      <c r="N27" s="1092"/>
      <c r="O27" s="1093"/>
      <c r="P27" s="1104"/>
      <c r="Q27" s="1089"/>
      <c r="R27" s="1229"/>
      <c r="S27" s="1229" t="str">
        <f t="shared" si="3"/>
        <v/>
      </c>
      <c r="T27" s="1777">
        <f t="shared" si="4"/>
        <v>-1</v>
      </c>
      <c r="U27" s="1777">
        <f t="shared" si="5"/>
        <v>1</v>
      </c>
      <c r="V27" s="1772"/>
      <c r="W27" s="1086"/>
      <c r="X27" s="1230"/>
      <c r="Y27" s="1231"/>
      <c r="Z27" s="1232"/>
      <c r="AA27" s="1232"/>
      <c r="AB27" s="1086"/>
      <c r="AC27" s="1086"/>
      <c r="AD27" s="1278"/>
      <c r="AE27" s="1229"/>
      <c r="AF27" s="1229"/>
      <c r="AG27" s="1229"/>
      <c r="AH27" s="1446"/>
      <c r="AI27" s="1446"/>
      <c r="AJ27" s="1447"/>
      <c r="AK27" s="1659"/>
      <c r="AL27" s="1658"/>
      <c r="AM27" s="1447"/>
      <c r="AN27" s="1447"/>
      <c r="AO27" s="1447"/>
      <c r="AP27" s="1447"/>
      <c r="AQ27" s="2125"/>
      <c r="AR27" s="2125"/>
      <c r="AS27" s="2128"/>
    </row>
    <row r="28" spans="1:45" s="1017" customFormat="1" ht="27" customHeight="1">
      <c r="A28" s="794">
        <v>21</v>
      </c>
      <c r="B28" s="778"/>
      <c r="C28" s="1748"/>
      <c r="D28" s="1748"/>
      <c r="E28" s="1749"/>
      <c r="F28" s="1085"/>
      <c r="G28" s="1086"/>
      <c r="H28" s="1086"/>
      <c r="I28" s="1088" t="str">
        <f t="shared" si="6"/>
        <v/>
      </c>
      <c r="J28" s="1086"/>
      <c r="K28" s="1086"/>
      <c r="L28" s="1090" t="str">
        <f t="shared" si="7"/>
        <v/>
      </c>
      <c r="M28" s="1091"/>
      <c r="N28" s="1092"/>
      <c r="O28" s="1093"/>
      <c r="P28" s="1104"/>
      <c r="Q28" s="1089"/>
      <c r="R28" s="1229"/>
      <c r="S28" s="1229" t="str">
        <f t="shared" si="3"/>
        <v/>
      </c>
      <c r="T28" s="1777">
        <f t="shared" si="4"/>
        <v>-1</v>
      </c>
      <c r="U28" s="1777">
        <f t="shared" si="5"/>
        <v>1</v>
      </c>
      <c r="V28" s="1772"/>
      <c r="W28" s="1086"/>
      <c r="X28" s="1230"/>
      <c r="Y28" s="1231"/>
      <c r="Z28" s="1232"/>
      <c r="AA28" s="1232"/>
      <c r="AB28" s="1086"/>
      <c r="AC28" s="1086"/>
      <c r="AD28" s="1278"/>
      <c r="AE28" s="1229"/>
      <c r="AF28" s="1229"/>
      <c r="AG28" s="1229"/>
      <c r="AH28" s="1446"/>
      <c r="AI28" s="1446"/>
      <c r="AJ28" s="1447"/>
      <c r="AK28" s="1659"/>
      <c r="AL28" s="1658"/>
      <c r="AM28" s="1447"/>
      <c r="AN28" s="1447"/>
      <c r="AO28" s="1447"/>
      <c r="AP28" s="1447"/>
      <c r="AQ28" s="2125"/>
      <c r="AR28" s="2125"/>
      <c r="AS28" s="2128"/>
    </row>
    <row r="29" spans="1:45" s="1017" customFormat="1" ht="27" customHeight="1">
      <c r="A29" s="794">
        <v>22</v>
      </c>
      <c r="B29" s="778"/>
      <c r="C29" s="1748"/>
      <c r="D29" s="1748"/>
      <c r="E29" s="1749"/>
      <c r="F29" s="1085"/>
      <c r="G29" s="1086"/>
      <c r="H29" s="1086"/>
      <c r="I29" s="1088" t="str">
        <f t="shared" si="6"/>
        <v/>
      </c>
      <c r="J29" s="1086"/>
      <c r="K29" s="1086"/>
      <c r="L29" s="1090" t="str">
        <f t="shared" si="7"/>
        <v/>
      </c>
      <c r="M29" s="1091"/>
      <c r="N29" s="1092"/>
      <c r="O29" s="1093"/>
      <c r="P29" s="1104"/>
      <c r="Q29" s="1089"/>
      <c r="R29" s="1229"/>
      <c r="S29" s="1229" t="str">
        <f t="shared" si="3"/>
        <v/>
      </c>
      <c r="T29" s="1777">
        <f t="shared" si="4"/>
        <v>-1</v>
      </c>
      <c r="U29" s="1777">
        <f t="shared" si="5"/>
        <v>1</v>
      </c>
      <c r="V29" s="1772"/>
      <c r="W29" s="1086"/>
      <c r="X29" s="1230"/>
      <c r="Y29" s="1231"/>
      <c r="Z29" s="1232"/>
      <c r="AA29" s="1232"/>
      <c r="AB29" s="1086"/>
      <c r="AC29" s="1086"/>
      <c r="AD29" s="1278"/>
      <c r="AE29" s="1229"/>
      <c r="AF29" s="1229"/>
      <c r="AG29" s="1229"/>
      <c r="AH29" s="1446"/>
      <c r="AI29" s="1446"/>
      <c r="AJ29" s="1447"/>
      <c r="AK29" s="1659"/>
      <c r="AL29" s="1658"/>
      <c r="AM29" s="1447"/>
      <c r="AN29" s="1447"/>
      <c r="AO29" s="1447"/>
      <c r="AP29" s="1447"/>
      <c r="AQ29" s="2125"/>
      <c r="AR29" s="2125"/>
      <c r="AS29" s="2128"/>
    </row>
    <row r="30" spans="1:45" s="1017" customFormat="1" ht="27" customHeight="1">
      <c r="A30" s="794">
        <v>23</v>
      </c>
      <c r="B30" s="778"/>
      <c r="C30" s="1748"/>
      <c r="D30" s="1748"/>
      <c r="E30" s="1749"/>
      <c r="F30" s="1085"/>
      <c r="G30" s="1086"/>
      <c r="H30" s="1086"/>
      <c r="I30" s="1088" t="str">
        <f t="shared" si="6"/>
        <v/>
      </c>
      <c r="J30" s="1086"/>
      <c r="K30" s="1086"/>
      <c r="L30" s="1090" t="str">
        <f t="shared" si="7"/>
        <v/>
      </c>
      <c r="M30" s="1091"/>
      <c r="N30" s="1092"/>
      <c r="O30" s="1093"/>
      <c r="P30" s="1104"/>
      <c r="Q30" s="1089"/>
      <c r="R30" s="1229"/>
      <c r="S30" s="1229" t="str">
        <f t="shared" si="3"/>
        <v/>
      </c>
      <c r="T30" s="1777">
        <f t="shared" si="4"/>
        <v>-1</v>
      </c>
      <c r="U30" s="1777">
        <f t="shared" si="5"/>
        <v>1</v>
      </c>
      <c r="V30" s="1772"/>
      <c r="W30" s="1086"/>
      <c r="X30" s="1230"/>
      <c r="Y30" s="1231"/>
      <c r="Z30" s="1232"/>
      <c r="AA30" s="1232"/>
      <c r="AB30" s="1086"/>
      <c r="AC30" s="1086"/>
      <c r="AD30" s="1278"/>
      <c r="AE30" s="1229"/>
      <c r="AF30" s="1229"/>
      <c r="AG30" s="1229"/>
      <c r="AH30" s="1446"/>
      <c r="AI30" s="1446"/>
      <c r="AJ30" s="1447"/>
      <c r="AK30" s="1659"/>
      <c r="AL30" s="1658"/>
      <c r="AM30" s="1447"/>
      <c r="AN30" s="1447"/>
      <c r="AO30" s="1447"/>
      <c r="AP30" s="1447"/>
      <c r="AQ30" s="2125"/>
      <c r="AR30" s="2125"/>
      <c r="AS30" s="2128"/>
    </row>
    <row r="31" spans="1:45" s="1017" customFormat="1" ht="27" customHeight="1">
      <c r="A31" s="794">
        <v>24</v>
      </c>
      <c r="B31" s="778"/>
      <c r="C31" s="1748"/>
      <c r="D31" s="1748"/>
      <c r="E31" s="1749"/>
      <c r="F31" s="1085"/>
      <c r="G31" s="1086"/>
      <c r="H31" s="1086"/>
      <c r="I31" s="1088" t="str">
        <f t="shared" si="6"/>
        <v/>
      </c>
      <c r="J31" s="1086"/>
      <c r="K31" s="1086"/>
      <c r="L31" s="1090" t="str">
        <f t="shared" si="7"/>
        <v/>
      </c>
      <c r="M31" s="1091"/>
      <c r="N31" s="1092"/>
      <c r="O31" s="1093"/>
      <c r="P31" s="1104"/>
      <c r="Q31" s="1089"/>
      <c r="R31" s="1229"/>
      <c r="S31" s="1229" t="str">
        <f t="shared" si="3"/>
        <v/>
      </c>
      <c r="T31" s="1777">
        <f t="shared" si="4"/>
        <v>-1</v>
      </c>
      <c r="U31" s="1777">
        <f t="shared" si="5"/>
        <v>1</v>
      </c>
      <c r="V31" s="1772"/>
      <c r="W31" s="1086"/>
      <c r="X31" s="1230"/>
      <c r="Y31" s="1231"/>
      <c r="Z31" s="1232"/>
      <c r="AA31" s="1232"/>
      <c r="AB31" s="1086"/>
      <c r="AC31" s="1086"/>
      <c r="AD31" s="1278"/>
      <c r="AE31" s="1229"/>
      <c r="AF31" s="1229"/>
      <c r="AG31" s="1229"/>
      <c r="AH31" s="1446"/>
      <c r="AI31" s="1446"/>
      <c r="AJ31" s="1447"/>
      <c r="AK31" s="1659"/>
      <c r="AL31" s="1658"/>
      <c r="AM31" s="1447"/>
      <c r="AN31" s="1447"/>
      <c r="AO31" s="1447"/>
      <c r="AP31" s="1447"/>
      <c r="AQ31" s="2125"/>
      <c r="AR31" s="2125"/>
      <c r="AS31" s="2128"/>
    </row>
    <row r="32" spans="1:45" s="1017" customFormat="1" ht="27" customHeight="1">
      <c r="A32" s="794">
        <v>25</v>
      </c>
      <c r="B32" s="778"/>
      <c r="C32" s="1748"/>
      <c r="D32" s="1748"/>
      <c r="E32" s="1749"/>
      <c r="F32" s="1085"/>
      <c r="G32" s="1086"/>
      <c r="H32" s="1086"/>
      <c r="I32" s="1088" t="str">
        <f t="shared" si="6"/>
        <v/>
      </c>
      <c r="J32" s="1086"/>
      <c r="K32" s="1086"/>
      <c r="L32" s="1090" t="str">
        <f t="shared" si="7"/>
        <v/>
      </c>
      <c r="M32" s="1091"/>
      <c r="N32" s="1092"/>
      <c r="O32" s="1093"/>
      <c r="P32" s="1104"/>
      <c r="Q32" s="1089"/>
      <c r="R32" s="1229"/>
      <c r="S32" s="1229" t="str">
        <f t="shared" si="3"/>
        <v/>
      </c>
      <c r="T32" s="1777">
        <f t="shared" si="4"/>
        <v>-1</v>
      </c>
      <c r="U32" s="1777">
        <f t="shared" si="5"/>
        <v>1</v>
      </c>
      <c r="V32" s="1772"/>
      <c r="W32" s="1086"/>
      <c r="X32" s="1230"/>
      <c r="Y32" s="1231"/>
      <c r="Z32" s="1232"/>
      <c r="AA32" s="1232"/>
      <c r="AB32" s="1086"/>
      <c r="AC32" s="1086"/>
      <c r="AD32" s="1278"/>
      <c r="AE32" s="1229"/>
      <c r="AF32" s="1229"/>
      <c r="AG32" s="1229"/>
      <c r="AH32" s="1446"/>
      <c r="AI32" s="1446"/>
      <c r="AJ32" s="1447"/>
      <c r="AK32" s="1659"/>
      <c r="AL32" s="1658"/>
      <c r="AM32" s="1447"/>
      <c r="AN32" s="1447"/>
      <c r="AO32" s="1447"/>
      <c r="AP32" s="1447"/>
      <c r="AQ32" s="2125"/>
      <c r="AR32" s="2125"/>
      <c r="AS32" s="2128"/>
    </row>
    <row r="33" spans="1:45" s="1017" customFormat="1" ht="27" customHeight="1">
      <c r="A33" s="794">
        <v>26</v>
      </c>
      <c r="B33" s="778"/>
      <c r="C33" s="1748"/>
      <c r="D33" s="1748"/>
      <c r="E33" s="1749"/>
      <c r="F33" s="1085"/>
      <c r="G33" s="1086"/>
      <c r="H33" s="1086"/>
      <c r="I33" s="1088" t="str">
        <f t="shared" si="6"/>
        <v/>
      </c>
      <c r="J33" s="1086"/>
      <c r="K33" s="1086"/>
      <c r="L33" s="1090" t="str">
        <f t="shared" si="7"/>
        <v/>
      </c>
      <c r="M33" s="1091"/>
      <c r="N33" s="1092"/>
      <c r="O33" s="1093"/>
      <c r="P33" s="1104"/>
      <c r="Q33" s="1089"/>
      <c r="R33" s="1229"/>
      <c r="S33" s="1229" t="str">
        <f t="shared" si="3"/>
        <v/>
      </c>
      <c r="T33" s="1777">
        <f t="shared" si="4"/>
        <v>-1</v>
      </c>
      <c r="U33" s="1777">
        <f t="shared" si="5"/>
        <v>1</v>
      </c>
      <c r="V33" s="1772"/>
      <c r="W33" s="1086"/>
      <c r="X33" s="1230"/>
      <c r="Y33" s="1231"/>
      <c r="Z33" s="1232"/>
      <c r="AA33" s="1232"/>
      <c r="AB33" s="1086"/>
      <c r="AC33" s="1086"/>
      <c r="AD33" s="1278"/>
      <c r="AE33" s="1229"/>
      <c r="AF33" s="1229"/>
      <c r="AG33" s="1229"/>
      <c r="AH33" s="1446"/>
      <c r="AI33" s="1446"/>
      <c r="AJ33" s="1447"/>
      <c r="AK33" s="1659"/>
      <c r="AL33" s="1658"/>
      <c r="AM33" s="1447"/>
      <c r="AN33" s="1447"/>
      <c r="AO33" s="1447"/>
      <c r="AP33" s="1447"/>
      <c r="AQ33" s="2125"/>
      <c r="AR33" s="2125"/>
      <c r="AS33" s="2128"/>
    </row>
    <row r="34" spans="1:45" s="1017" customFormat="1" ht="27" customHeight="1">
      <c r="A34" s="794">
        <v>27</v>
      </c>
      <c r="B34" s="778"/>
      <c r="C34" s="1748"/>
      <c r="D34" s="1748"/>
      <c r="E34" s="1749"/>
      <c r="F34" s="1085"/>
      <c r="G34" s="1086"/>
      <c r="H34" s="1086"/>
      <c r="I34" s="1088" t="str">
        <f>IF(H34="","",IF(DAY(G34)&gt;1,DATE(YEAR(G34)+60,MONTH(G34),DAY(EOMONTH(G34,0))),DATE(YEAR(G34)+60,MONTH(G34),DAY(G34))-1))</f>
        <v/>
      </c>
      <c r="J34" s="1086"/>
      <c r="K34" s="1086"/>
      <c r="L34" s="1090" t="str">
        <f t="shared" ref="L34:L39" si="8">IF(OR(J34="",K34=""),"",K34-J34+1)</f>
        <v/>
      </c>
      <c r="M34" s="1091"/>
      <c r="N34" s="1092"/>
      <c r="O34" s="1093"/>
      <c r="P34" s="1104"/>
      <c r="Q34" s="1089"/>
      <c r="R34" s="1229"/>
      <c r="S34" s="1229" t="str">
        <f t="shared" si="3"/>
        <v/>
      </c>
      <c r="T34" s="1777">
        <f t="shared" si="4"/>
        <v>-1</v>
      </c>
      <c r="U34" s="1777">
        <f t="shared" si="5"/>
        <v>1</v>
      </c>
      <c r="V34" s="1772"/>
      <c r="W34" s="1086"/>
      <c r="X34" s="1230"/>
      <c r="Y34" s="1231"/>
      <c r="Z34" s="1232"/>
      <c r="AA34" s="1232"/>
      <c r="AB34" s="1086"/>
      <c r="AC34" s="1086"/>
      <c r="AD34" s="1278"/>
      <c r="AE34" s="1229"/>
      <c r="AF34" s="1229"/>
      <c r="AG34" s="1229"/>
      <c r="AH34" s="1446"/>
      <c r="AI34" s="1446"/>
      <c r="AJ34" s="1447"/>
      <c r="AK34" s="1659"/>
      <c r="AL34" s="1658"/>
      <c r="AM34" s="1447"/>
      <c r="AN34" s="1447"/>
      <c r="AO34" s="1447"/>
      <c r="AP34" s="1447"/>
      <c r="AQ34" s="2125"/>
      <c r="AR34" s="2125"/>
      <c r="AS34" s="2128"/>
    </row>
    <row r="35" spans="1:45" s="1017" customFormat="1" ht="27" customHeight="1">
      <c r="A35" s="794">
        <v>28</v>
      </c>
      <c r="B35" s="778"/>
      <c r="C35" s="1748"/>
      <c r="D35" s="1748"/>
      <c r="E35" s="1749"/>
      <c r="F35" s="1085"/>
      <c r="G35" s="1086"/>
      <c r="H35" s="1086"/>
      <c r="I35" s="1088" t="str">
        <f>IF(H35="","",IF(DAY(G35)&gt;1,DATE(YEAR(G35)+60,MONTH(G35),DAY(EOMONTH(G35,0))),DATE(YEAR(G35)+60,MONTH(G35),DAY(G35))-1))</f>
        <v/>
      </c>
      <c r="J35" s="1086"/>
      <c r="K35" s="1086"/>
      <c r="L35" s="1090" t="str">
        <f t="shared" si="8"/>
        <v/>
      </c>
      <c r="M35" s="1091"/>
      <c r="N35" s="1092"/>
      <c r="O35" s="1093"/>
      <c r="P35" s="1104"/>
      <c r="Q35" s="1089"/>
      <c r="R35" s="1229"/>
      <c r="S35" s="1229" t="str">
        <f t="shared" si="3"/>
        <v/>
      </c>
      <c r="T35" s="1777">
        <f t="shared" si="4"/>
        <v>-1</v>
      </c>
      <c r="U35" s="1777">
        <f t="shared" si="5"/>
        <v>1</v>
      </c>
      <c r="V35" s="1772"/>
      <c r="W35" s="1086"/>
      <c r="X35" s="1230"/>
      <c r="Y35" s="1231"/>
      <c r="Z35" s="1232"/>
      <c r="AA35" s="1232"/>
      <c r="AB35" s="1086"/>
      <c r="AC35" s="1086"/>
      <c r="AD35" s="1278"/>
      <c r="AE35" s="1229"/>
      <c r="AF35" s="1229"/>
      <c r="AG35" s="1229"/>
      <c r="AH35" s="1446"/>
      <c r="AI35" s="1446"/>
      <c r="AJ35" s="1447"/>
      <c r="AK35" s="1659"/>
      <c r="AL35" s="1658"/>
      <c r="AM35" s="1447"/>
      <c r="AN35" s="1447"/>
      <c r="AO35" s="1447"/>
      <c r="AP35" s="1447"/>
      <c r="AQ35" s="2125"/>
      <c r="AR35" s="2125"/>
      <c r="AS35" s="2128"/>
    </row>
    <row r="36" spans="1:45" s="1017" customFormat="1" ht="27" customHeight="1">
      <c r="A36" s="794">
        <v>29</v>
      </c>
      <c r="B36" s="778"/>
      <c r="C36" s="1748"/>
      <c r="D36" s="1748"/>
      <c r="E36" s="1749"/>
      <c r="F36" s="1085"/>
      <c r="G36" s="1086"/>
      <c r="H36" s="1086"/>
      <c r="I36" s="1088" t="str">
        <f>IF(H36="","",IF(DAY(G36)&gt;1,DATE(YEAR(G36)+60,MONTH(G36),DAY(EOMONTH(G36,0))),DATE(YEAR(G36)+60,MONTH(G36),DAY(G36))-1))</f>
        <v/>
      </c>
      <c r="J36" s="1086"/>
      <c r="K36" s="1086"/>
      <c r="L36" s="1090" t="str">
        <f t="shared" si="8"/>
        <v/>
      </c>
      <c r="M36" s="1091"/>
      <c r="N36" s="1092"/>
      <c r="O36" s="1093"/>
      <c r="P36" s="1104"/>
      <c r="Q36" s="1089"/>
      <c r="R36" s="1229"/>
      <c r="S36" s="1229" t="str">
        <f t="shared" si="3"/>
        <v/>
      </c>
      <c r="T36" s="1777">
        <f t="shared" si="4"/>
        <v>-1</v>
      </c>
      <c r="U36" s="1777">
        <f t="shared" si="5"/>
        <v>1</v>
      </c>
      <c r="V36" s="1772"/>
      <c r="W36" s="1086"/>
      <c r="X36" s="1230"/>
      <c r="Y36" s="1231"/>
      <c r="Z36" s="1232"/>
      <c r="AA36" s="1232"/>
      <c r="AB36" s="1086"/>
      <c r="AC36" s="1086"/>
      <c r="AD36" s="1278"/>
      <c r="AE36" s="1229"/>
      <c r="AF36" s="1229"/>
      <c r="AG36" s="1229"/>
      <c r="AH36" s="1446"/>
      <c r="AI36" s="1446"/>
      <c r="AJ36" s="1447"/>
      <c r="AK36" s="1659"/>
      <c r="AL36" s="1658"/>
      <c r="AM36" s="1447"/>
      <c r="AN36" s="1447"/>
      <c r="AO36" s="1447"/>
      <c r="AP36" s="1447"/>
      <c r="AQ36" s="2125"/>
      <c r="AR36" s="2125"/>
      <c r="AS36" s="2128"/>
    </row>
    <row r="37" spans="1:45" s="1017" customFormat="1" ht="27" customHeight="1">
      <c r="A37" s="794">
        <v>30</v>
      </c>
      <c r="B37" s="778"/>
      <c r="C37" s="1748"/>
      <c r="D37" s="1748"/>
      <c r="E37" s="1749"/>
      <c r="F37" s="1085"/>
      <c r="G37" s="1086"/>
      <c r="H37" s="1086"/>
      <c r="I37" s="1088" t="str">
        <f>IF(H37="","",IF(DAY(G37)&gt;1,DATE(YEAR(G37)+60,MONTH(G37),DAY(EOMONTH(G37,0))),DATE(YEAR(G37)+60,MONTH(G37),DAY(G37))-1))</f>
        <v/>
      </c>
      <c r="J37" s="1086"/>
      <c r="K37" s="1086"/>
      <c r="L37" s="1090" t="str">
        <f t="shared" si="8"/>
        <v/>
      </c>
      <c r="M37" s="1091"/>
      <c r="N37" s="1092"/>
      <c r="O37" s="1093"/>
      <c r="P37" s="1104"/>
      <c r="Q37" s="1089"/>
      <c r="R37" s="1229"/>
      <c r="S37" s="1229" t="str">
        <f t="shared" si="3"/>
        <v/>
      </c>
      <c r="T37" s="1777">
        <f t="shared" si="4"/>
        <v>-1</v>
      </c>
      <c r="U37" s="1777">
        <f t="shared" si="5"/>
        <v>1</v>
      </c>
      <c r="V37" s="1772"/>
      <c r="W37" s="1086"/>
      <c r="X37" s="1230"/>
      <c r="Y37" s="1231"/>
      <c r="Z37" s="1232"/>
      <c r="AA37" s="1232"/>
      <c r="AB37" s="1086"/>
      <c r="AC37" s="1086"/>
      <c r="AD37" s="1278"/>
      <c r="AE37" s="1229"/>
      <c r="AF37" s="1229"/>
      <c r="AG37" s="1229"/>
      <c r="AH37" s="1446"/>
      <c r="AI37" s="1446"/>
      <c r="AJ37" s="1447"/>
      <c r="AK37" s="1659"/>
      <c r="AL37" s="1658"/>
      <c r="AM37" s="1447"/>
      <c r="AN37" s="1447"/>
      <c r="AO37" s="1447"/>
      <c r="AP37" s="1447"/>
      <c r="AQ37" s="2125"/>
      <c r="AR37" s="2125"/>
      <c r="AS37" s="2128"/>
    </row>
    <row r="38" spans="1:45" s="1017" customFormat="1" ht="27" customHeight="1">
      <c r="A38" s="794">
        <v>31</v>
      </c>
      <c r="B38" s="778"/>
      <c r="C38" s="1748"/>
      <c r="D38" s="1748"/>
      <c r="E38" s="1749"/>
      <c r="F38" s="1085"/>
      <c r="G38" s="1086"/>
      <c r="H38" s="1086"/>
      <c r="I38" s="1088" t="str">
        <f>IF(H38="","",IF(DAY(G38)&gt;1,DATE(YEAR(G38)+60,MONTH(G38),DAY(EOMONTH(G38,0))),DATE(YEAR(G38)+60,MONTH(G38),DAY(G38))-1))</f>
        <v/>
      </c>
      <c r="J38" s="1086"/>
      <c r="K38" s="1086"/>
      <c r="L38" s="1090" t="str">
        <f t="shared" si="8"/>
        <v/>
      </c>
      <c r="M38" s="1091"/>
      <c r="N38" s="1092"/>
      <c r="O38" s="1093"/>
      <c r="P38" s="1104"/>
      <c r="Q38" s="1089"/>
      <c r="R38" s="1229"/>
      <c r="S38" s="1229" t="str">
        <f t="shared" si="3"/>
        <v/>
      </c>
      <c r="T38" s="1777">
        <f t="shared" si="4"/>
        <v>-1</v>
      </c>
      <c r="U38" s="1777">
        <f t="shared" si="5"/>
        <v>1</v>
      </c>
      <c r="V38" s="1772"/>
      <c r="W38" s="1086"/>
      <c r="X38" s="1230"/>
      <c r="Y38" s="1231"/>
      <c r="Z38" s="1232"/>
      <c r="AA38" s="1232"/>
      <c r="AB38" s="1086"/>
      <c r="AC38" s="1086"/>
      <c r="AD38" s="1278"/>
      <c r="AE38" s="1229"/>
      <c r="AF38" s="1229"/>
      <c r="AG38" s="1229"/>
      <c r="AH38" s="1446"/>
      <c r="AI38" s="1446"/>
      <c r="AJ38" s="1447"/>
      <c r="AK38" s="1659"/>
      <c r="AL38" s="1658"/>
      <c r="AM38" s="1447"/>
      <c r="AN38" s="1447"/>
      <c r="AO38" s="1447"/>
      <c r="AP38" s="1447"/>
      <c r="AQ38" s="2125"/>
      <c r="AR38" s="2125"/>
      <c r="AS38" s="2128"/>
    </row>
    <row r="39" spans="1:45" s="1017" customFormat="1" ht="27" customHeight="1">
      <c r="A39" s="794">
        <v>32</v>
      </c>
      <c r="B39" s="778"/>
      <c r="C39" s="1748"/>
      <c r="D39" s="1748"/>
      <c r="E39" s="1749"/>
      <c r="F39" s="1085"/>
      <c r="G39" s="1086"/>
      <c r="H39" s="1086"/>
      <c r="I39" s="1088" t="str">
        <f t="shared" si="6"/>
        <v/>
      </c>
      <c r="J39" s="1086"/>
      <c r="K39" s="1086"/>
      <c r="L39" s="1090" t="str">
        <f t="shared" si="8"/>
        <v/>
      </c>
      <c r="M39" s="1091"/>
      <c r="N39" s="1092"/>
      <c r="O39" s="1093"/>
      <c r="P39" s="1104"/>
      <c r="Q39" s="1089"/>
      <c r="R39" s="1229"/>
      <c r="S39" s="1229" t="str">
        <f t="shared" si="3"/>
        <v/>
      </c>
      <c r="T39" s="1777">
        <f t="shared" si="4"/>
        <v>-1</v>
      </c>
      <c r="U39" s="1777">
        <f t="shared" si="5"/>
        <v>1</v>
      </c>
      <c r="V39" s="1772"/>
      <c r="W39" s="1086"/>
      <c r="X39" s="1230"/>
      <c r="Y39" s="1231"/>
      <c r="Z39" s="1232"/>
      <c r="AA39" s="1232"/>
      <c r="AB39" s="1086"/>
      <c r="AC39" s="1086"/>
      <c r="AD39" s="1278"/>
      <c r="AE39" s="1229"/>
      <c r="AF39" s="1229"/>
      <c r="AG39" s="1229"/>
      <c r="AH39" s="1446"/>
      <c r="AI39" s="1446"/>
      <c r="AJ39" s="1447"/>
      <c r="AK39" s="1659"/>
      <c r="AL39" s="1658"/>
      <c r="AM39" s="1447"/>
      <c r="AN39" s="1447"/>
      <c r="AO39" s="1447"/>
      <c r="AP39" s="1447"/>
      <c r="AQ39" s="2125"/>
      <c r="AR39" s="2125"/>
      <c r="AS39" s="2128"/>
    </row>
    <row r="40" spans="1:45" s="1017" customFormat="1" ht="27" customHeight="1">
      <c r="A40" s="794">
        <v>33</v>
      </c>
      <c r="B40" s="778"/>
      <c r="C40" s="1748"/>
      <c r="D40" s="1748"/>
      <c r="E40" s="1749"/>
      <c r="F40" s="1085"/>
      <c r="G40" s="1086"/>
      <c r="H40" s="1086"/>
      <c r="I40" s="1088" t="str">
        <f>IF(H40="","",IF(DAY(G40)&gt;1,DATE(YEAR(G40)+60,MONTH(G40),DAY(EOMONTH(G40,0))),DATE(YEAR(G40)+60,MONTH(G40),DAY(G40))-1))</f>
        <v/>
      </c>
      <c r="J40" s="1086"/>
      <c r="K40" s="1086"/>
      <c r="L40" s="1090" t="str">
        <f>IF(OR(J40="",K40=""),"",K40-J40+1)</f>
        <v/>
      </c>
      <c r="M40" s="1091"/>
      <c r="N40" s="1092"/>
      <c r="O40" s="1093"/>
      <c r="P40" s="1104"/>
      <c r="Q40" s="1089"/>
      <c r="R40" s="1229"/>
      <c r="S40" s="1229" t="str">
        <f t="shared" si="3"/>
        <v/>
      </c>
      <c r="T40" s="1777">
        <f t="shared" si="4"/>
        <v>-1</v>
      </c>
      <c r="U40" s="1777">
        <f t="shared" si="5"/>
        <v>1</v>
      </c>
      <c r="V40" s="1772"/>
      <c r="W40" s="1086"/>
      <c r="X40" s="1230"/>
      <c r="Y40" s="1231"/>
      <c r="Z40" s="1232"/>
      <c r="AA40" s="1232"/>
      <c r="AB40" s="1086"/>
      <c r="AC40" s="1086"/>
      <c r="AD40" s="1278"/>
      <c r="AE40" s="1229"/>
      <c r="AF40" s="1229"/>
      <c r="AG40" s="1229"/>
      <c r="AH40" s="1446"/>
      <c r="AI40" s="1446"/>
      <c r="AJ40" s="1447"/>
      <c r="AK40" s="1659"/>
      <c r="AL40" s="1658"/>
      <c r="AM40" s="1447"/>
      <c r="AN40" s="1447"/>
      <c r="AO40" s="1447"/>
      <c r="AP40" s="1447"/>
      <c r="AQ40" s="2125"/>
      <c r="AR40" s="2125"/>
      <c r="AS40" s="2128"/>
    </row>
    <row r="41" spans="1:45" s="1017" customFormat="1" ht="27" customHeight="1">
      <c r="A41" s="794">
        <v>34</v>
      </c>
      <c r="B41" s="778"/>
      <c r="C41" s="1748"/>
      <c r="D41" s="1748"/>
      <c r="E41" s="1749"/>
      <c r="F41" s="1085"/>
      <c r="G41" s="1086"/>
      <c r="H41" s="1086"/>
      <c r="I41" s="1088" t="str">
        <f>IF(H41="","",IF(DAY(G41)&gt;1,DATE(YEAR(G41)+60,MONTH(G41),DAY(EOMONTH(G41,0))),DATE(YEAR(G41)+60,MONTH(G41),DAY(G41))-1))</f>
        <v/>
      </c>
      <c r="J41" s="1086"/>
      <c r="K41" s="1086"/>
      <c r="L41" s="1090" t="str">
        <f>IF(OR(J41="",K41=""),"",K41-J41+1)</f>
        <v/>
      </c>
      <c r="M41" s="1091"/>
      <c r="N41" s="1092"/>
      <c r="O41" s="1093"/>
      <c r="P41" s="1104"/>
      <c r="Q41" s="1089"/>
      <c r="R41" s="1229"/>
      <c r="S41" s="1229" t="str">
        <f t="shared" si="3"/>
        <v/>
      </c>
      <c r="T41" s="1777">
        <f t="shared" si="4"/>
        <v>-1</v>
      </c>
      <c r="U41" s="1777">
        <f t="shared" si="5"/>
        <v>1</v>
      </c>
      <c r="V41" s="1772"/>
      <c r="W41" s="1086"/>
      <c r="X41" s="1230"/>
      <c r="Y41" s="1231"/>
      <c r="Z41" s="1232"/>
      <c r="AA41" s="1232"/>
      <c r="AB41" s="1086"/>
      <c r="AC41" s="1086"/>
      <c r="AD41" s="1278"/>
      <c r="AE41" s="1229"/>
      <c r="AF41" s="1229"/>
      <c r="AG41" s="1229"/>
      <c r="AH41" s="1446"/>
      <c r="AI41" s="1446"/>
      <c r="AJ41" s="1447"/>
      <c r="AK41" s="1659"/>
      <c r="AL41" s="1658"/>
      <c r="AM41" s="1447"/>
      <c r="AN41" s="1447"/>
      <c r="AO41" s="1447"/>
      <c r="AP41" s="1447"/>
      <c r="AQ41" s="2125"/>
      <c r="AR41" s="2125"/>
      <c r="AS41" s="2128"/>
    </row>
    <row r="42" spans="1:45" s="1017" customFormat="1" ht="27" customHeight="1">
      <c r="A42" s="794">
        <v>35</v>
      </c>
      <c r="B42" s="778"/>
      <c r="C42" s="1748"/>
      <c r="D42" s="1748"/>
      <c r="E42" s="1749"/>
      <c r="F42" s="1085"/>
      <c r="G42" s="1086"/>
      <c r="H42" s="1086"/>
      <c r="I42" s="1088" t="str">
        <f>IF(H42="","",IF(DAY(G42)&gt;1,DATE(YEAR(G42)+60,MONTH(G42),DAY(EOMONTH(G42,0))),DATE(YEAR(G42)+60,MONTH(G42),DAY(G42))-1))</f>
        <v/>
      </c>
      <c r="J42" s="1086"/>
      <c r="K42" s="1086"/>
      <c r="L42" s="1090" t="str">
        <f>IF(OR(J42="",K42=""),"",K42-J42+1)</f>
        <v/>
      </c>
      <c r="M42" s="1091"/>
      <c r="N42" s="1092"/>
      <c r="O42" s="1093"/>
      <c r="P42" s="1104"/>
      <c r="Q42" s="1089"/>
      <c r="R42" s="1229"/>
      <c r="S42" s="1229" t="str">
        <f t="shared" si="3"/>
        <v/>
      </c>
      <c r="T42" s="1777">
        <f t="shared" si="4"/>
        <v>-1</v>
      </c>
      <c r="U42" s="1777">
        <f t="shared" si="5"/>
        <v>1</v>
      </c>
      <c r="V42" s="1772"/>
      <c r="W42" s="1086"/>
      <c r="X42" s="1230"/>
      <c r="Y42" s="1231"/>
      <c r="Z42" s="1232"/>
      <c r="AA42" s="1232"/>
      <c r="AB42" s="1086"/>
      <c r="AC42" s="1086"/>
      <c r="AD42" s="1278"/>
      <c r="AE42" s="1229"/>
      <c r="AF42" s="1229"/>
      <c r="AG42" s="1229"/>
      <c r="AH42" s="1446"/>
      <c r="AI42" s="1446"/>
      <c r="AJ42" s="1447"/>
      <c r="AK42" s="1659"/>
      <c r="AL42" s="1658"/>
      <c r="AM42" s="1447"/>
      <c r="AN42" s="1447"/>
      <c r="AO42" s="1447"/>
      <c r="AP42" s="1447"/>
      <c r="AQ42" s="2125"/>
      <c r="AR42" s="2125"/>
      <c r="AS42" s="2128"/>
    </row>
    <row r="43" spans="1:45" s="568" customFormat="1" ht="17.100000000000001" customHeight="1">
      <c r="A43" s="1108"/>
      <c r="B43" s="2656" t="s">
        <v>2904</v>
      </c>
      <c r="C43" s="2657"/>
      <c r="D43" s="2657"/>
      <c r="E43" s="2657"/>
      <c r="F43" s="2657"/>
      <c r="G43" s="2657"/>
      <c r="H43" s="2657"/>
      <c r="I43" s="2657"/>
      <c r="J43" s="2657"/>
      <c r="K43" s="2657"/>
      <c r="L43" s="2657"/>
      <c r="M43" s="2657"/>
      <c r="N43" s="2657"/>
      <c r="O43" s="2657"/>
      <c r="P43" s="2657"/>
      <c r="Q43" s="2657"/>
    </row>
    <row r="44" spans="1:45" s="568" customFormat="1" ht="30.75" customHeight="1">
      <c r="A44" s="1108"/>
      <c r="B44" s="1004" t="s">
        <v>2898</v>
      </c>
      <c r="C44" s="1110" t="s">
        <v>1130</v>
      </c>
      <c r="D44" s="1110"/>
      <c r="E44" s="1003" t="s">
        <v>2899</v>
      </c>
      <c r="F44" s="1014" t="s">
        <v>2900</v>
      </c>
      <c r="G44" s="1016"/>
      <c r="H44" s="1011"/>
      <c r="I44" s="1136" t="s">
        <v>2901</v>
      </c>
      <c r="J44" s="1134"/>
      <c r="K44" s="1134"/>
      <c r="L44" s="1135"/>
      <c r="M44" s="2661" t="s">
        <v>2902</v>
      </c>
      <c r="N44" s="2662"/>
      <c r="O44" s="2662"/>
      <c r="P44" s="2662"/>
      <c r="Q44" s="2662"/>
      <c r="S44" s="1649" t="s">
        <v>4014</v>
      </c>
    </row>
    <row r="45" spans="1:45" s="568" customFormat="1" ht="27" hidden="1" customHeight="1">
      <c r="A45" s="1108"/>
      <c r="B45" s="1007" t="s">
        <v>1179</v>
      </c>
      <c r="C45" s="1008" t="s">
        <v>1131</v>
      </c>
      <c r="D45" s="1008"/>
      <c r="E45" s="1220">
        <v>1</v>
      </c>
      <c r="F45" s="1221" t="s">
        <v>2807</v>
      </c>
      <c r="G45" s="1015"/>
      <c r="H45" s="1012"/>
      <c r="I45" s="1222" t="s">
        <v>2752</v>
      </c>
      <c r="J45" s="1016"/>
      <c r="K45" s="1016"/>
      <c r="L45" s="1011"/>
      <c r="M45" s="1223" t="s">
        <v>2794</v>
      </c>
      <c r="N45" s="1224"/>
      <c r="O45" s="1224"/>
      <c r="P45" s="1224"/>
      <c r="Q45" s="1225"/>
      <c r="S45" s="996" t="s">
        <v>313</v>
      </c>
    </row>
    <row r="46" spans="1:45" s="568" customFormat="1" ht="27" hidden="1" customHeight="1">
      <c r="A46" s="1108"/>
      <c r="B46" s="997" t="s">
        <v>1190</v>
      </c>
      <c r="C46" s="996" t="s">
        <v>1132</v>
      </c>
      <c r="D46" s="996"/>
      <c r="E46" s="1220">
        <v>2</v>
      </c>
      <c r="F46" s="1221" t="s">
        <v>2808</v>
      </c>
      <c r="G46" s="1010"/>
      <c r="H46" s="1012"/>
      <c r="I46" s="1222" t="s">
        <v>2754</v>
      </c>
      <c r="J46" s="1016"/>
      <c r="K46" s="1016"/>
      <c r="L46" s="1011"/>
      <c r="M46" s="1223" t="s">
        <v>2805</v>
      </c>
      <c r="N46" s="1224"/>
      <c r="O46" s="1224" t="s">
        <v>2755</v>
      </c>
      <c r="P46" s="1224"/>
      <c r="Q46" s="1225"/>
      <c r="S46" s="996" t="s">
        <v>3286</v>
      </c>
    </row>
    <row r="47" spans="1:45" s="568" customFormat="1" ht="27" hidden="1" customHeight="1">
      <c r="A47" s="1108"/>
      <c r="B47" s="995" t="s">
        <v>1187</v>
      </c>
      <c r="C47" s="996" t="s">
        <v>1133</v>
      </c>
      <c r="D47" s="996"/>
      <c r="E47" s="1220">
        <v>3</v>
      </c>
      <c r="F47" s="1221" t="s">
        <v>2814</v>
      </c>
      <c r="G47" s="1010"/>
      <c r="H47" s="1012"/>
      <c r="I47" s="1222" t="s">
        <v>2756</v>
      </c>
      <c r="J47" s="1016"/>
      <c r="K47" s="1016"/>
      <c r="L47" s="1011"/>
      <c r="M47" s="1223" t="s">
        <v>2795</v>
      </c>
      <c r="N47" s="1224"/>
      <c r="O47" s="1224" t="s">
        <v>2757</v>
      </c>
      <c r="P47" s="1224"/>
      <c r="Q47" s="1225"/>
      <c r="S47" s="1650" t="s">
        <v>3251</v>
      </c>
    </row>
    <row r="48" spans="1:45" s="568" customFormat="1" ht="27" hidden="1" customHeight="1">
      <c r="A48" s="1108"/>
      <c r="B48" s="997" t="s">
        <v>910</v>
      </c>
      <c r="C48" s="996" t="s">
        <v>1134</v>
      </c>
      <c r="D48" s="996"/>
      <c r="E48" s="1220">
        <v>4</v>
      </c>
      <c r="F48" s="1221" t="s">
        <v>1223</v>
      </c>
      <c r="G48" s="1010"/>
      <c r="H48" s="1012"/>
      <c r="I48" s="1222" t="s">
        <v>2758</v>
      </c>
      <c r="J48" s="1016"/>
      <c r="K48" s="1016"/>
      <c r="L48" s="1011"/>
      <c r="M48" s="1223" t="s">
        <v>2796</v>
      </c>
      <c r="N48" s="1224"/>
      <c r="O48" s="1224" t="s">
        <v>2759</v>
      </c>
      <c r="P48" s="1224"/>
      <c r="Q48" s="1225"/>
      <c r="S48" s="1655">
        <v>8</v>
      </c>
    </row>
    <row r="49" spans="1:20" s="568" customFormat="1" ht="27" hidden="1" customHeight="1">
      <c r="A49" s="1108"/>
      <c r="B49" s="995" t="s">
        <v>1191</v>
      </c>
      <c r="C49" s="996" t="s">
        <v>1135</v>
      </c>
      <c r="D49" s="996"/>
      <c r="E49" s="1220">
        <v>5</v>
      </c>
      <c r="F49" s="1221" t="s">
        <v>1224</v>
      </c>
      <c r="G49" s="1010"/>
      <c r="H49" s="1012"/>
      <c r="I49" s="1222" t="s">
        <v>2760</v>
      </c>
      <c r="J49" s="1016"/>
      <c r="K49" s="1016"/>
      <c r="L49" s="1011"/>
      <c r="M49" s="1223" t="s">
        <v>2797</v>
      </c>
      <c r="N49" s="1224"/>
      <c r="O49" s="1224" t="s">
        <v>2761</v>
      </c>
      <c r="P49" s="1224"/>
      <c r="Q49" s="1225"/>
      <c r="S49" s="1655">
        <v>16</v>
      </c>
    </row>
    <row r="50" spans="1:20" s="568" customFormat="1" ht="27" hidden="1" customHeight="1">
      <c r="A50" s="1108"/>
      <c r="B50" s="997" t="s">
        <v>1192</v>
      </c>
      <c r="C50" s="996" t="s">
        <v>1136</v>
      </c>
      <c r="D50" s="996"/>
      <c r="E50" s="1220">
        <v>6</v>
      </c>
      <c r="F50" s="1221" t="s">
        <v>2798</v>
      </c>
      <c r="G50" s="1010"/>
      <c r="H50" s="1012"/>
      <c r="I50" s="1222" t="s">
        <v>2762</v>
      </c>
      <c r="J50" s="1016"/>
      <c r="K50" s="1016"/>
      <c r="L50" s="1011"/>
      <c r="M50" s="1223" t="s">
        <v>2799</v>
      </c>
      <c r="N50" s="1224"/>
      <c r="O50" s="1224" t="s">
        <v>2763</v>
      </c>
      <c r="P50" s="1224"/>
      <c r="Q50" s="1225"/>
      <c r="S50" s="1655" t="s">
        <v>3050</v>
      </c>
    </row>
    <row r="51" spans="1:20" s="568" customFormat="1" ht="27" hidden="1" customHeight="1">
      <c r="A51" s="1108"/>
      <c r="B51" s="995" t="s">
        <v>1193</v>
      </c>
      <c r="C51" s="996" t="s">
        <v>1137</v>
      </c>
      <c r="D51" s="996"/>
      <c r="E51" s="1220">
        <v>7</v>
      </c>
      <c r="F51" s="1221" t="s">
        <v>2809</v>
      </c>
      <c r="G51" s="1010"/>
      <c r="H51" s="1012"/>
      <c r="I51" s="1222" t="s">
        <v>2764</v>
      </c>
      <c r="J51" s="1016"/>
      <c r="K51" s="1016"/>
      <c r="L51" s="1011"/>
      <c r="M51" s="1223" t="s">
        <v>2816</v>
      </c>
      <c r="N51" s="1224"/>
      <c r="O51" s="1224" t="s">
        <v>2765</v>
      </c>
      <c r="P51" s="1224"/>
      <c r="Q51" s="1225"/>
      <c r="S51" s="1656" t="s">
        <v>3803</v>
      </c>
    </row>
    <row r="52" spans="1:20" s="568" customFormat="1" ht="27" hidden="1" customHeight="1">
      <c r="A52" s="1108"/>
      <c r="B52" s="997" t="s">
        <v>1178</v>
      </c>
      <c r="C52" s="996" t="s">
        <v>1138</v>
      </c>
      <c r="D52" s="996"/>
      <c r="E52" s="1220">
        <v>8</v>
      </c>
      <c r="F52" s="1221" t="s">
        <v>1436</v>
      </c>
      <c r="G52" s="1010"/>
      <c r="H52" s="1012"/>
      <c r="I52" s="1222" t="s">
        <v>2767</v>
      </c>
      <c r="J52" s="1016"/>
      <c r="K52" s="1016"/>
      <c r="L52" s="1011"/>
      <c r="M52" s="1223" t="s">
        <v>2800</v>
      </c>
      <c r="N52" s="1224"/>
      <c r="O52" s="1224" t="s">
        <v>2766</v>
      </c>
      <c r="P52" s="1224"/>
      <c r="Q52" s="1225"/>
      <c r="S52" s="1657" t="s">
        <v>3576</v>
      </c>
    </row>
    <row r="53" spans="1:20" s="568" customFormat="1" ht="27" hidden="1" customHeight="1">
      <c r="A53" s="1108"/>
      <c r="B53" s="997" t="s">
        <v>1176</v>
      </c>
      <c r="C53" s="996" t="s">
        <v>1139</v>
      </c>
      <c r="D53" s="996"/>
      <c r="E53" s="1220">
        <v>9</v>
      </c>
      <c r="F53" s="1221" t="s">
        <v>2810</v>
      </c>
      <c r="G53" s="1010"/>
      <c r="H53" s="1012"/>
      <c r="I53" s="1222" t="s">
        <v>2768</v>
      </c>
      <c r="J53" s="1016"/>
      <c r="K53" s="1016"/>
      <c r="L53" s="1011"/>
      <c r="M53" s="1223" t="s">
        <v>2806</v>
      </c>
      <c r="N53" s="1224"/>
      <c r="O53" s="1224" t="s">
        <v>2769</v>
      </c>
      <c r="P53" s="1224"/>
      <c r="Q53" s="1225"/>
      <c r="S53" s="1657" t="s">
        <v>3581</v>
      </c>
    </row>
    <row r="54" spans="1:20" s="568" customFormat="1" ht="27" hidden="1" customHeight="1">
      <c r="A54" s="1108"/>
      <c r="B54" s="995" t="s">
        <v>1177</v>
      </c>
      <c r="C54" s="996" t="s">
        <v>1140</v>
      </c>
      <c r="D54" s="996"/>
      <c r="E54" s="1220">
        <v>10</v>
      </c>
      <c r="F54" s="1221" t="s">
        <v>2801</v>
      </c>
      <c r="G54" s="1010"/>
      <c r="H54" s="1012"/>
      <c r="I54" s="1222" t="s">
        <v>2770</v>
      </c>
      <c r="J54" s="1016"/>
      <c r="K54" s="1016"/>
      <c r="L54" s="1011"/>
      <c r="M54" s="1223" t="s">
        <v>2802</v>
      </c>
      <c r="N54" s="1224"/>
      <c r="O54" s="1224" t="s">
        <v>2773</v>
      </c>
      <c r="P54" s="1224"/>
      <c r="Q54" s="1225"/>
      <c r="S54" s="1657" t="s">
        <v>3582</v>
      </c>
      <c r="T54" s="1005"/>
    </row>
    <row r="55" spans="1:20" s="568" customFormat="1" ht="27" hidden="1" customHeight="1">
      <c r="A55" s="1108"/>
      <c r="B55" s="997" t="s">
        <v>1437</v>
      </c>
      <c r="C55" s="996" t="s">
        <v>510</v>
      </c>
      <c r="D55" s="996"/>
      <c r="E55" s="1220">
        <v>11</v>
      </c>
      <c r="F55" s="1221" t="s">
        <v>2811</v>
      </c>
      <c r="G55" s="1010"/>
      <c r="H55" s="1012"/>
      <c r="I55" s="1222" t="s">
        <v>2774</v>
      </c>
      <c r="J55" s="1016"/>
      <c r="K55" s="1016"/>
      <c r="L55" s="1011"/>
      <c r="M55" s="1223" t="s">
        <v>2803</v>
      </c>
      <c r="N55" s="1224"/>
      <c r="O55" s="1224" t="s">
        <v>2775</v>
      </c>
      <c r="P55" s="1224"/>
      <c r="Q55" s="1225"/>
      <c r="S55" s="1657" t="s">
        <v>3586</v>
      </c>
    </row>
    <row r="56" spans="1:20" s="568" customFormat="1" ht="27" hidden="1" customHeight="1">
      <c r="A56" s="1108"/>
      <c r="B56" s="997" t="s">
        <v>1182</v>
      </c>
      <c r="C56" s="996" t="s">
        <v>511</v>
      </c>
      <c r="D56" s="996"/>
      <c r="E56" s="1220">
        <v>12</v>
      </c>
      <c r="F56" s="1221" t="s">
        <v>2792</v>
      </c>
      <c r="G56" s="1010"/>
      <c r="H56" s="1012"/>
      <c r="I56" s="1222" t="s">
        <v>2776</v>
      </c>
      <c r="J56" s="1016"/>
      <c r="K56" s="1016"/>
      <c r="L56" s="1011"/>
      <c r="M56" s="1223" t="s">
        <v>2804</v>
      </c>
      <c r="N56" s="1224"/>
      <c r="O56" s="1224" t="s">
        <v>2777</v>
      </c>
      <c r="P56" s="1224"/>
      <c r="Q56" s="1225"/>
      <c r="S56" s="1657" t="s">
        <v>3589</v>
      </c>
    </row>
    <row r="57" spans="1:20" s="568" customFormat="1" ht="27" hidden="1" customHeight="1">
      <c r="A57" s="1108"/>
      <c r="B57" s="995" t="s">
        <v>1183</v>
      </c>
      <c r="C57" s="996" t="s">
        <v>924</v>
      </c>
      <c r="D57" s="996"/>
      <c r="E57" s="1220">
        <v>13</v>
      </c>
      <c r="F57" s="1221" t="s">
        <v>2812</v>
      </c>
      <c r="G57" s="1010"/>
      <c r="H57" s="1012"/>
      <c r="I57" s="1222" t="s">
        <v>2778</v>
      </c>
      <c r="J57" s="1016"/>
      <c r="K57" s="1016"/>
      <c r="L57" s="1011"/>
      <c r="M57" s="1223" t="s">
        <v>2817</v>
      </c>
      <c r="N57" s="1224"/>
      <c r="O57" s="1224" t="s">
        <v>2780</v>
      </c>
      <c r="P57" s="1224"/>
      <c r="Q57" s="1225"/>
      <c r="S57" s="1656" t="s">
        <v>3806</v>
      </c>
    </row>
    <row r="58" spans="1:20" s="568" customFormat="1" ht="27" hidden="1" customHeight="1">
      <c r="A58" s="1108"/>
      <c r="B58" s="995" t="s">
        <v>1175</v>
      </c>
      <c r="C58" s="996" t="s">
        <v>1141</v>
      </c>
      <c r="D58" s="996"/>
      <c r="E58" s="1220">
        <v>14</v>
      </c>
      <c r="F58" s="1221" t="s">
        <v>2813</v>
      </c>
      <c r="G58" s="1010"/>
      <c r="H58" s="1012"/>
      <c r="I58" s="1222" t="s">
        <v>2781</v>
      </c>
      <c r="J58" s="1016"/>
      <c r="K58" s="1016"/>
      <c r="L58" s="1011"/>
      <c r="M58" s="1223" t="s">
        <v>2818</v>
      </c>
      <c r="N58" s="1224"/>
      <c r="O58" s="1224" t="s">
        <v>2784</v>
      </c>
      <c r="P58" s="1224"/>
      <c r="Q58" s="1225"/>
      <c r="S58" s="1657" t="s">
        <v>3593</v>
      </c>
    </row>
    <row r="59" spans="1:20" s="568" customFormat="1" ht="27" hidden="1" customHeight="1">
      <c r="A59" s="1108"/>
      <c r="B59" s="997" t="s">
        <v>1178</v>
      </c>
      <c r="C59" s="996" t="s">
        <v>1142</v>
      </c>
      <c r="D59" s="996"/>
      <c r="E59" s="1220">
        <v>15</v>
      </c>
      <c r="F59" s="1221" t="s">
        <v>2107</v>
      </c>
      <c r="G59" s="1013"/>
      <c r="H59" s="1012"/>
      <c r="I59" s="1222" t="s">
        <v>2782</v>
      </c>
      <c r="J59" s="1016"/>
      <c r="K59" s="1016"/>
      <c r="L59" s="1011"/>
      <c r="M59" s="1223" t="s">
        <v>2819</v>
      </c>
      <c r="N59" s="1224"/>
      <c r="O59" s="1224" t="s">
        <v>2783</v>
      </c>
      <c r="P59" s="1224"/>
      <c r="Q59" s="1225"/>
      <c r="S59" s="1657" t="s">
        <v>3595</v>
      </c>
    </row>
    <row r="60" spans="1:20" s="568" customFormat="1" ht="27" hidden="1" customHeight="1">
      <c r="A60" s="1108"/>
      <c r="B60" s="997" t="s">
        <v>1176</v>
      </c>
      <c r="C60" s="996" t="s">
        <v>1143</v>
      </c>
      <c r="D60" s="996"/>
      <c r="E60" s="1220">
        <v>16</v>
      </c>
      <c r="F60" s="1221" t="s">
        <v>2793</v>
      </c>
      <c r="G60" s="1013"/>
      <c r="H60" s="1012"/>
      <c r="I60" s="1222" t="s">
        <v>2785</v>
      </c>
      <c r="J60" s="1016"/>
      <c r="K60" s="1016"/>
      <c r="L60" s="1011"/>
      <c r="M60" s="1223" t="s">
        <v>2820</v>
      </c>
      <c r="N60" s="1224"/>
      <c r="O60" s="1224" t="s">
        <v>2787</v>
      </c>
      <c r="P60" s="1224"/>
      <c r="Q60" s="1225"/>
      <c r="S60" s="1656" t="s">
        <v>3805</v>
      </c>
    </row>
    <row r="61" spans="1:20" s="568" customFormat="1" ht="27" hidden="1" customHeight="1">
      <c r="A61" s="1108"/>
      <c r="B61" s="995" t="s">
        <v>1177</v>
      </c>
      <c r="C61" s="996" t="s">
        <v>1144</v>
      </c>
      <c r="D61" s="996"/>
      <c r="E61" s="1220">
        <v>17</v>
      </c>
      <c r="F61" s="1221" t="s">
        <v>2815</v>
      </c>
      <c r="G61" s="1013"/>
      <c r="H61" s="1012"/>
      <c r="I61" s="1226" t="s">
        <v>2788</v>
      </c>
      <c r="J61" s="1227"/>
      <c r="K61" s="1227"/>
      <c r="L61" s="1009"/>
      <c r="M61" s="1223" t="s">
        <v>2821</v>
      </c>
      <c r="N61" s="1224"/>
      <c r="O61" s="1224" t="s">
        <v>2789</v>
      </c>
      <c r="P61" s="1224"/>
      <c r="Q61" s="1225"/>
      <c r="S61" s="1657" t="s">
        <v>3593</v>
      </c>
    </row>
    <row r="62" spans="1:20" s="568" customFormat="1" ht="27" hidden="1" customHeight="1">
      <c r="A62" s="1108"/>
      <c r="B62" s="571" t="s">
        <v>1196</v>
      </c>
      <c r="C62" s="570" t="s">
        <v>1145</v>
      </c>
      <c r="D62" s="570"/>
      <c r="E62" s="1220">
        <v>18</v>
      </c>
      <c r="F62" s="1221" t="s">
        <v>3050</v>
      </c>
      <c r="G62" s="1013"/>
      <c r="H62" s="1012"/>
      <c r="I62" s="1226" t="s">
        <v>3050</v>
      </c>
      <c r="J62" s="1227"/>
      <c r="K62" s="1227"/>
      <c r="L62" s="1009"/>
      <c r="M62" s="1223" t="s">
        <v>3050</v>
      </c>
      <c r="N62" s="1224"/>
      <c r="O62" s="1224"/>
      <c r="P62" s="1224"/>
      <c r="Q62" s="1225"/>
      <c r="S62" s="1657" t="s">
        <v>3595</v>
      </c>
    </row>
    <row r="63" spans="1:20" s="568" customFormat="1" ht="32.25" hidden="1" customHeight="1">
      <c r="A63" s="1108"/>
      <c r="B63" s="571" t="s">
        <v>1184</v>
      </c>
      <c r="C63" s="570" t="s">
        <v>1146</v>
      </c>
      <c r="D63" s="570"/>
      <c r="E63" s="1220">
        <v>19</v>
      </c>
      <c r="F63" s="1221"/>
      <c r="G63" s="1013"/>
      <c r="H63" s="1012"/>
      <c r="I63" s="1226"/>
      <c r="J63" s="1227"/>
      <c r="K63" s="1227"/>
      <c r="L63" s="1009"/>
      <c r="M63" s="1223"/>
      <c r="N63" s="1224"/>
      <c r="O63" s="1224"/>
      <c r="P63" s="1224"/>
      <c r="Q63" s="1225"/>
      <c r="S63" s="1656" t="s">
        <v>3804</v>
      </c>
      <c r="T63" s="1653" t="s">
        <v>3807</v>
      </c>
    </row>
    <row r="64" spans="1:20" s="568" customFormat="1" ht="17.100000000000001" hidden="1" customHeight="1">
      <c r="A64" s="1108"/>
      <c r="B64" s="569" t="s">
        <v>1164</v>
      </c>
      <c r="C64" s="570" t="s">
        <v>1147</v>
      </c>
      <c r="D64" s="1786"/>
      <c r="L64" s="1000"/>
      <c r="M64" s="1000"/>
      <c r="N64" s="1000"/>
      <c r="O64" s="1000"/>
      <c r="P64" s="1000"/>
      <c r="Q64" s="1000"/>
      <c r="S64" s="1657" t="s">
        <v>3593</v>
      </c>
      <c r="T64" s="1654">
        <v>4</v>
      </c>
    </row>
    <row r="65" spans="1:20" s="568" customFormat="1" ht="17.100000000000001" hidden="1" customHeight="1">
      <c r="A65" s="1108"/>
      <c r="B65" s="571" t="s">
        <v>1194</v>
      </c>
      <c r="C65" s="570" t="s">
        <v>1148</v>
      </c>
      <c r="D65" s="1786"/>
      <c r="L65" s="1000"/>
      <c r="M65" s="1000"/>
      <c r="N65" s="1000"/>
      <c r="O65" s="1000"/>
      <c r="P65" s="1000"/>
      <c r="Q65" s="1000"/>
      <c r="S65" s="1657" t="s">
        <v>3595</v>
      </c>
      <c r="T65" s="1654">
        <v>5</v>
      </c>
    </row>
    <row r="66" spans="1:20" s="568" customFormat="1" ht="17.100000000000001" hidden="1" customHeight="1">
      <c r="A66" s="1108"/>
      <c r="B66" s="571" t="s">
        <v>1188</v>
      </c>
      <c r="C66" s="570" t="s">
        <v>1149</v>
      </c>
      <c r="D66" s="1786"/>
      <c r="L66" s="1000"/>
      <c r="M66" s="1000"/>
      <c r="N66" s="1000"/>
      <c r="O66" s="1000"/>
      <c r="P66" s="1000"/>
      <c r="Q66" s="1000"/>
      <c r="T66" s="1652">
        <v>6</v>
      </c>
    </row>
    <row r="67" spans="1:20" s="568" customFormat="1" ht="17.100000000000001" hidden="1" customHeight="1">
      <c r="A67" s="1108"/>
      <c r="B67" s="571" t="s">
        <v>1170</v>
      </c>
      <c r="C67" s="570" t="s">
        <v>1150</v>
      </c>
      <c r="D67" s="1786"/>
      <c r="L67" s="1000"/>
      <c r="M67" s="1000"/>
      <c r="N67" s="1000"/>
      <c r="O67" s="1000"/>
      <c r="P67" s="1000"/>
      <c r="Q67" s="1000"/>
      <c r="T67" s="1652">
        <v>7</v>
      </c>
    </row>
    <row r="68" spans="1:20" s="568" customFormat="1" ht="17.100000000000001" hidden="1" customHeight="1">
      <c r="A68" s="1108"/>
      <c r="B68" s="571" t="s">
        <v>1174</v>
      </c>
      <c r="C68" s="570" t="s">
        <v>1151</v>
      </c>
      <c r="D68" s="1786"/>
      <c r="L68" s="998"/>
      <c r="M68" s="998"/>
      <c r="N68" s="998"/>
      <c r="O68" s="998"/>
      <c r="P68" s="998"/>
      <c r="Q68" s="998"/>
      <c r="T68" s="1652">
        <v>8</v>
      </c>
    </row>
    <row r="69" spans="1:20" s="568" customFormat="1" ht="17.100000000000001" hidden="1" customHeight="1">
      <c r="A69" s="1108"/>
      <c r="B69" s="569" t="s">
        <v>1181</v>
      </c>
      <c r="C69" s="572" t="s">
        <v>1152</v>
      </c>
      <c r="D69" s="1787"/>
      <c r="L69" s="998"/>
      <c r="M69" s="998"/>
      <c r="N69" s="998"/>
      <c r="O69" s="998"/>
      <c r="P69" s="998"/>
      <c r="Q69" s="998"/>
      <c r="T69" s="1652">
        <v>9</v>
      </c>
    </row>
    <row r="70" spans="1:20" s="568" customFormat="1" ht="17.100000000000001" hidden="1" customHeight="1">
      <c r="A70" s="1108"/>
      <c r="B70" s="569" t="s">
        <v>1173</v>
      </c>
      <c r="C70" s="573"/>
      <c r="D70" s="573"/>
      <c r="L70" s="998"/>
      <c r="M70" s="998"/>
      <c r="N70" s="998"/>
      <c r="O70" s="998"/>
      <c r="P70" s="998"/>
      <c r="Q70" s="998"/>
      <c r="T70" s="1652">
        <v>10</v>
      </c>
    </row>
    <row r="71" spans="1:20" s="568" customFormat="1" ht="17.100000000000001" hidden="1" customHeight="1">
      <c r="A71" s="1108"/>
      <c r="B71" s="571" t="s">
        <v>1180</v>
      </c>
      <c r="C71" s="573"/>
      <c r="D71" s="573"/>
      <c r="L71" s="998"/>
      <c r="M71" s="998"/>
      <c r="N71" s="998"/>
      <c r="O71" s="998"/>
      <c r="P71" s="998"/>
      <c r="Q71" s="998"/>
      <c r="T71" s="1652">
        <v>11</v>
      </c>
    </row>
    <row r="72" spans="1:20" s="568" customFormat="1" ht="17.100000000000001" hidden="1" customHeight="1">
      <c r="A72" s="1108"/>
      <c r="B72" s="569" t="s">
        <v>1167</v>
      </c>
      <c r="C72" s="573"/>
      <c r="D72" s="573"/>
      <c r="L72" s="998"/>
      <c r="M72" s="998"/>
      <c r="N72" s="998"/>
      <c r="O72" s="998"/>
      <c r="P72" s="998"/>
      <c r="Q72" s="998"/>
      <c r="T72" s="1652">
        <v>12</v>
      </c>
    </row>
    <row r="73" spans="1:20" s="568" customFormat="1" ht="17.100000000000001" hidden="1" customHeight="1">
      <c r="A73" s="1108"/>
      <c r="B73" s="569" t="s">
        <v>1175</v>
      </c>
      <c r="C73" s="573"/>
      <c r="D73" s="573"/>
      <c r="L73" s="998"/>
      <c r="M73" s="998"/>
      <c r="N73" s="998"/>
      <c r="O73" s="998"/>
      <c r="P73" s="998"/>
      <c r="Q73" s="998"/>
      <c r="T73" s="1652">
        <v>1</v>
      </c>
    </row>
    <row r="74" spans="1:20" s="568" customFormat="1" ht="17.100000000000001" hidden="1" customHeight="1">
      <c r="A74" s="1108"/>
      <c r="B74" s="571" t="s">
        <v>1163</v>
      </c>
      <c r="L74" s="998"/>
      <c r="M74" s="998"/>
      <c r="N74" s="998"/>
      <c r="O74" s="998"/>
      <c r="P74" s="998"/>
      <c r="Q74" s="998"/>
      <c r="T74" s="1652">
        <v>2</v>
      </c>
    </row>
    <row r="75" spans="1:20" s="568" customFormat="1" ht="17.100000000000001" hidden="1" customHeight="1">
      <c r="A75" s="1108"/>
      <c r="B75" s="571" t="s">
        <v>1166</v>
      </c>
      <c r="L75" s="998"/>
      <c r="M75" s="998"/>
      <c r="N75" s="998"/>
      <c r="O75" s="998"/>
      <c r="P75" s="998"/>
      <c r="Q75" s="998"/>
      <c r="T75" s="1652">
        <v>3</v>
      </c>
    </row>
    <row r="76" spans="1:20" s="568" customFormat="1" hidden="1">
      <c r="A76" s="1108"/>
      <c r="B76" s="569" t="s">
        <v>1195</v>
      </c>
      <c r="L76" s="998"/>
      <c r="M76" s="998"/>
      <c r="N76" s="998"/>
      <c r="O76" s="998"/>
      <c r="P76" s="998"/>
      <c r="Q76" s="998"/>
    </row>
    <row r="77" spans="1:20" s="568" customFormat="1" ht="15" hidden="1" customHeight="1">
      <c r="A77" s="1108"/>
      <c r="B77" s="571" t="s">
        <v>1168</v>
      </c>
      <c r="L77" s="998"/>
      <c r="M77" s="998"/>
      <c r="N77" s="998"/>
      <c r="O77" s="998"/>
      <c r="P77" s="998"/>
      <c r="Q77" s="998"/>
    </row>
    <row r="78" spans="1:20" s="568" customFormat="1" ht="15" hidden="1" customHeight="1">
      <c r="A78" s="1108"/>
      <c r="B78" s="569" t="s">
        <v>1169</v>
      </c>
      <c r="L78" s="998"/>
      <c r="M78" s="998"/>
      <c r="N78" s="998"/>
      <c r="O78" s="998"/>
      <c r="P78" s="998"/>
      <c r="Q78" s="998"/>
    </row>
    <row r="79" spans="1:20" s="568" customFormat="1" ht="15" hidden="1" customHeight="1">
      <c r="A79" s="1108"/>
      <c r="B79" s="571" t="s">
        <v>1172</v>
      </c>
      <c r="L79" s="998"/>
      <c r="M79" s="998"/>
      <c r="N79" s="998"/>
      <c r="O79" s="998"/>
      <c r="P79" s="998"/>
      <c r="Q79" s="998"/>
    </row>
    <row r="80" spans="1:20" s="568" customFormat="1" hidden="1">
      <c r="A80" s="1108"/>
      <c r="B80" s="569" t="s">
        <v>1197</v>
      </c>
      <c r="L80" s="998"/>
      <c r="M80" s="998"/>
      <c r="N80" s="998"/>
      <c r="O80" s="998"/>
      <c r="P80" s="998"/>
      <c r="Q80" s="998"/>
    </row>
    <row r="81" spans="1:17" s="568" customFormat="1" ht="15" hidden="1" customHeight="1">
      <c r="A81" s="1108"/>
      <c r="B81" s="569" t="s">
        <v>1165</v>
      </c>
      <c r="L81" s="998"/>
      <c r="M81" s="998"/>
      <c r="N81" s="998"/>
      <c r="O81" s="998"/>
      <c r="P81" s="998"/>
      <c r="Q81" s="998"/>
    </row>
    <row r="82" spans="1:17" s="568" customFormat="1" hidden="1">
      <c r="A82" s="1108"/>
      <c r="B82" s="569" t="s">
        <v>1185</v>
      </c>
      <c r="L82" s="998"/>
      <c r="M82" s="998"/>
      <c r="N82" s="998"/>
      <c r="O82" s="998"/>
      <c r="P82" s="998"/>
      <c r="Q82" s="998"/>
    </row>
    <row r="83" spans="1:17" s="568" customFormat="1" ht="15" hidden="1" customHeight="1">
      <c r="A83" s="1108"/>
      <c r="B83" s="571" t="s">
        <v>1186</v>
      </c>
      <c r="L83" s="998"/>
      <c r="M83" s="998"/>
      <c r="N83" s="998"/>
      <c r="O83" s="998"/>
      <c r="P83" s="998"/>
      <c r="Q83" s="998"/>
    </row>
    <row r="84" spans="1:17" s="568" customFormat="1" ht="15" hidden="1" customHeight="1">
      <c r="A84" s="1108"/>
      <c r="B84" s="569" t="s">
        <v>1189</v>
      </c>
    </row>
    <row r="85" spans="1:17" ht="15" hidden="1" customHeight="1">
      <c r="A85" s="1107"/>
      <c r="B85" s="565" t="s">
        <v>1171</v>
      </c>
      <c r="C85" s="564"/>
      <c r="D85" s="564"/>
      <c r="E85" s="564"/>
      <c r="F85" s="564"/>
      <c r="G85" s="564"/>
      <c r="H85" s="564"/>
      <c r="L85" s="564"/>
      <c r="M85" s="564"/>
      <c r="N85" s="564"/>
      <c r="O85" s="564"/>
      <c r="P85" s="564"/>
      <c r="Q85" s="564"/>
    </row>
    <row r="86" spans="1:17" ht="15" hidden="1" customHeight="1">
      <c r="A86" s="1107"/>
      <c r="B86" s="1774" t="s">
        <v>4299</v>
      </c>
      <c r="C86" s="564"/>
      <c r="D86" s="564"/>
      <c r="E86" s="564"/>
      <c r="F86" s="564"/>
      <c r="G86" s="564"/>
      <c r="H86" s="564"/>
      <c r="L86" s="564"/>
      <c r="M86" s="564"/>
      <c r="N86" s="564"/>
      <c r="O86" s="564"/>
      <c r="P86" s="567"/>
      <c r="Q86" s="567"/>
    </row>
    <row r="87" spans="1:17" ht="15" customHeight="1">
      <c r="A87" s="1107"/>
      <c r="B87" s="566" t="s">
        <v>4306</v>
      </c>
      <c r="C87" s="564"/>
      <c r="D87" s="564"/>
      <c r="E87" s="564"/>
      <c r="F87" s="564"/>
      <c r="G87" s="564"/>
      <c r="H87" s="564"/>
      <c r="I87" s="564"/>
      <c r="J87" s="564"/>
      <c r="K87" s="564"/>
      <c r="L87" s="564"/>
      <c r="M87" s="564"/>
      <c r="N87" s="564"/>
      <c r="O87" s="564"/>
      <c r="P87" s="567"/>
      <c r="Q87" s="567"/>
    </row>
    <row r="88" spans="1:17" ht="15" customHeight="1">
      <c r="A88" s="1107"/>
      <c r="B88" s="565" t="s">
        <v>1198</v>
      </c>
      <c r="C88" s="564"/>
      <c r="D88" s="564"/>
      <c r="E88" s="564"/>
      <c r="F88" s="564"/>
      <c r="G88" s="564"/>
      <c r="H88" s="564"/>
      <c r="I88" s="564"/>
      <c r="J88" s="564"/>
      <c r="K88" s="564"/>
      <c r="L88" s="564"/>
      <c r="M88" s="564"/>
      <c r="N88" s="564"/>
      <c r="O88" s="564"/>
      <c r="P88" s="567"/>
      <c r="Q88" s="567"/>
    </row>
    <row r="89" spans="1:17" ht="15" customHeight="1">
      <c r="A89" s="1107"/>
      <c r="B89" s="566" t="s">
        <v>1198</v>
      </c>
      <c r="C89" s="564"/>
      <c r="D89" s="564"/>
      <c r="E89" s="564"/>
      <c r="F89" s="564"/>
      <c r="G89" s="564"/>
      <c r="H89" s="564"/>
      <c r="I89" s="564"/>
      <c r="J89" s="564"/>
      <c r="K89" s="564"/>
      <c r="L89" s="564"/>
      <c r="M89" s="564"/>
      <c r="N89" s="564"/>
      <c r="O89" s="564"/>
      <c r="P89" s="567"/>
      <c r="Q89" s="567"/>
    </row>
    <row r="90" spans="1:17">
      <c r="A90" s="1107"/>
      <c r="B90" s="565" t="s">
        <v>1198</v>
      </c>
      <c r="C90" s="564"/>
      <c r="D90" s="564"/>
      <c r="E90" s="564"/>
      <c r="F90" s="564"/>
      <c r="G90" s="564"/>
      <c r="H90" s="564"/>
      <c r="I90" s="564"/>
      <c r="J90" s="564"/>
      <c r="K90" s="564"/>
      <c r="L90" s="564"/>
      <c r="M90" s="564"/>
      <c r="N90" s="564"/>
      <c r="O90" s="564"/>
      <c r="P90" s="564"/>
      <c r="Q90" s="564"/>
    </row>
    <row r="93" spans="1:17">
      <c r="K93" s="1773"/>
    </row>
  </sheetData>
  <sheetProtection password="A581" sheet="1" objects="1" scenarios="1" selectLockedCells="1"/>
  <mergeCells count="43">
    <mergeCell ref="S1:U1"/>
    <mergeCell ref="V2:W2"/>
    <mergeCell ref="V1:W1"/>
    <mergeCell ref="X1:Y1"/>
    <mergeCell ref="Q1:R1"/>
    <mergeCell ref="O2:R2"/>
    <mergeCell ref="A6:A7"/>
    <mergeCell ref="B6:B7"/>
    <mergeCell ref="C6:C7"/>
    <mergeCell ref="C3:G3"/>
    <mergeCell ref="L1:M1"/>
    <mergeCell ref="C1:K1"/>
    <mergeCell ref="AD6:AI6"/>
    <mergeCell ref="C2:G2"/>
    <mergeCell ref="C4:G4"/>
    <mergeCell ref="O6:O7"/>
    <mergeCell ref="M6:M7"/>
    <mergeCell ref="L5:M5"/>
    <mergeCell ref="H5:J5"/>
    <mergeCell ref="J6:L6"/>
    <mergeCell ref="N6:N7"/>
    <mergeCell ref="L2:N2"/>
    <mergeCell ref="H2:K2"/>
    <mergeCell ref="L3:N3"/>
    <mergeCell ref="L4:N4"/>
    <mergeCell ref="D6:D7"/>
    <mergeCell ref="S2:U2"/>
    <mergeCell ref="B43:Q43"/>
    <mergeCell ref="E5:G5"/>
    <mergeCell ref="M44:Q44"/>
    <mergeCell ref="Y6:AC6"/>
    <mergeCell ref="E6:E7"/>
    <mergeCell ref="F6:F7"/>
    <mergeCell ref="G6:G7"/>
    <mergeCell ref="H6:H7"/>
    <mergeCell ref="I6:I7"/>
    <mergeCell ref="T6:U6"/>
    <mergeCell ref="V6:W6"/>
    <mergeCell ref="Q6:Q7"/>
    <mergeCell ref="R6:R7"/>
    <mergeCell ref="S6:S7"/>
    <mergeCell ref="X6:X7"/>
    <mergeCell ref="P6:P7"/>
  </mergeCells>
  <phoneticPr fontId="5" type="noConversion"/>
  <dataValidations count="12">
    <dataValidation type="list" allowBlank="1" showInputMessage="1" showErrorMessage="1" sqref="C8:C42 D20:D42">
      <formula1>$B$45:$B$90</formula1>
    </dataValidation>
    <dataValidation type="list" allowBlank="1" showInputMessage="1" showErrorMessage="1" sqref="E8:E42">
      <formula1>$C$45:$C$69</formula1>
    </dataValidation>
    <dataValidation type="list" allowBlank="1" showInputMessage="1" showErrorMessage="1" sqref="N8:N42">
      <formula1>$M$45:$M$61</formula1>
    </dataValidation>
    <dataValidation type="list" allowBlank="1" showInputMessage="1" showErrorMessage="1" sqref="O8:O42">
      <formula1>$O$45:$O$61</formula1>
    </dataValidation>
    <dataValidation type="list" allowBlank="1" showInputMessage="1" showErrorMessage="1" sqref="M8:M42">
      <formula1>$F$45:$F$63</formula1>
    </dataValidation>
    <dataValidation type="list" allowBlank="1" showInputMessage="1" showErrorMessage="1" sqref="AJ9:AJ42">
      <formula1>$S$45:$S$46</formula1>
    </dataValidation>
    <dataValidation type="list" allowBlank="1" showInputMessage="1" showErrorMessage="1" sqref="AK9:AK42">
      <formula1>$S$48:$S$50</formula1>
    </dataValidation>
    <dataValidation type="list" allowBlank="1" showInputMessage="1" showErrorMessage="1" sqref="AL9:AL42">
      <formula1>$S$52:$S$56</formula1>
    </dataValidation>
    <dataValidation type="list" allowBlank="1" showInputMessage="1" showErrorMessage="1" sqref="AM9:AM42">
      <formula1>$S$64:$S$65</formula1>
    </dataValidation>
    <dataValidation type="list" allowBlank="1" showInputMessage="1" showErrorMessage="1" sqref="AN9:AN42">
      <formula1>$T$64:$T$75</formula1>
    </dataValidation>
    <dataValidation type="list" allowBlank="1" showInputMessage="1" showErrorMessage="1" sqref="AO9:AO42">
      <formula1>$S$61:$S$62</formula1>
    </dataValidation>
    <dataValidation type="list" allowBlank="1" showInputMessage="1" showErrorMessage="1" sqref="AP9:AP42">
      <formula1>$S$58:$S$59</formula1>
    </dataValidation>
  </dataValidations>
  <printOptions horizontalCentered="1"/>
  <pageMargins left="0.23622047244094491" right="0.23622047244094491" top="0.74803149606299213" bottom="0.74803149606299213" header="0.31496062992125984" footer="0.31496062992125984"/>
  <pageSetup paperSize="9" scale="90" orientation="landscape" r:id="rId1"/>
  <headerFooter alignWithMargins="0">
    <oddFooter>&amp;Lwww.rajsevak.com</oddFooter>
  </headerFooter>
  <drawing r:id="rId2"/>
</worksheet>
</file>

<file path=xl/worksheets/sheet32.xml><?xml version="1.0" encoding="utf-8"?>
<worksheet xmlns="http://schemas.openxmlformats.org/spreadsheetml/2006/main" xmlns:r="http://schemas.openxmlformats.org/officeDocument/2006/relationships">
  <sheetPr>
    <tabColor rgb="FF00B050"/>
  </sheetPr>
  <dimension ref="A1:I37"/>
  <sheetViews>
    <sheetView workbookViewId="0">
      <selection activeCell="D19" sqref="D19"/>
    </sheetView>
  </sheetViews>
  <sheetFormatPr defaultRowHeight="12.75"/>
  <cols>
    <col min="1" max="3" width="9.140625" style="139"/>
    <col min="4" max="4" width="11" style="139" customWidth="1"/>
    <col min="5" max="5" width="9.85546875" style="139" customWidth="1"/>
    <col min="6" max="6" width="12.85546875" style="139" customWidth="1"/>
    <col min="7" max="9" width="9.140625" style="139" customWidth="1"/>
    <col min="10" max="16384" width="9.140625" style="139"/>
  </cols>
  <sheetData>
    <row r="1" spans="1:9" ht="15.75">
      <c r="A1" s="1" t="str">
        <f>MASTER!C1</f>
        <v>ftyk f'k{kk vf/kdkjh</v>
      </c>
    </row>
    <row r="2" spans="1:9" ht="18.75">
      <c r="A2" s="2729" t="s">
        <v>4295</v>
      </c>
      <c r="B2" s="2729"/>
      <c r="C2" s="2729"/>
      <c r="D2" s="2729"/>
      <c r="E2" s="2729"/>
      <c r="F2" s="2729"/>
      <c r="G2" s="2729"/>
      <c r="H2" s="2729"/>
      <c r="I2" s="2729"/>
    </row>
    <row r="3" spans="1:9" ht="20.25">
      <c r="A3" s="1771" t="s">
        <v>1475</v>
      </c>
      <c r="B3" s="1771"/>
      <c r="C3" s="1771"/>
      <c r="D3" s="1771"/>
      <c r="E3" s="1771"/>
      <c r="F3" s="1771"/>
    </row>
    <row r="4" spans="1:9" ht="20.25">
      <c r="A4" s="1771"/>
      <c r="B4" s="759" t="s">
        <v>1911</v>
      </c>
      <c r="C4" s="759"/>
      <c r="D4" s="759"/>
      <c r="E4" s="759"/>
      <c r="F4" s="1771"/>
    </row>
    <row r="5" spans="1:9" ht="20.25">
      <c r="A5" s="1771"/>
      <c r="B5" s="761" t="str">
        <f>MASTER!H5</f>
        <v>jkt ¼ jktLFkku ½</v>
      </c>
      <c r="C5" s="760"/>
      <c r="D5" s="760"/>
      <c r="E5" s="760"/>
      <c r="F5" s="1771"/>
    </row>
    <row r="6" spans="1:9" ht="11.25" customHeight="1">
      <c r="A6" s="11"/>
    </row>
    <row r="7" spans="1:9" ht="20.25">
      <c r="A7" s="11" t="s">
        <v>1953</v>
      </c>
    </row>
    <row r="8" spans="1:9" ht="20.25">
      <c r="A8" s="11" t="s">
        <v>1863</v>
      </c>
    </row>
    <row r="9" spans="1:9" ht="20.25">
      <c r="A9" s="11" t="s">
        <v>1952</v>
      </c>
    </row>
    <row r="10" spans="1:9" ht="20.25">
      <c r="A10" s="11" t="s">
        <v>1928</v>
      </c>
    </row>
    <row r="11" spans="1:9" ht="20.25">
      <c r="A11" s="11" t="s">
        <v>1941</v>
      </c>
    </row>
    <row r="12" spans="1:9" ht="12.75" customHeight="1">
      <c r="A12" s="11"/>
    </row>
    <row r="13" spans="1:9" ht="20.25">
      <c r="A13" s="2727" t="s">
        <v>1931</v>
      </c>
      <c r="B13" s="2727"/>
      <c r="C13" s="2727"/>
      <c r="D13" s="2727"/>
      <c r="E13" s="2727"/>
      <c r="F13" s="2730">
        <f>MASTER!C5</f>
        <v>1234</v>
      </c>
      <c r="G13" s="2730"/>
      <c r="H13" s="2730"/>
      <c r="I13" s="2730"/>
    </row>
    <row r="14" spans="1:9" ht="20.25">
      <c r="A14" s="2727" t="s">
        <v>1929</v>
      </c>
      <c r="B14" s="2727"/>
      <c r="C14" s="2727"/>
      <c r="D14" s="2727"/>
      <c r="E14" s="2727"/>
      <c r="F14" s="2730">
        <f>MASTER!C5</f>
        <v>1234</v>
      </c>
      <c r="G14" s="2730"/>
      <c r="H14" s="2730"/>
      <c r="I14" s="2730"/>
    </row>
    <row r="15" spans="1:9" ht="20.25">
      <c r="A15" s="2727" t="s">
        <v>1930</v>
      </c>
      <c r="B15" s="2727"/>
      <c r="C15" s="2727"/>
      <c r="D15" s="2727"/>
      <c r="E15" s="2727"/>
      <c r="F15" s="2728" t="s">
        <v>416</v>
      </c>
      <c r="G15" s="2728"/>
      <c r="H15" s="2728"/>
      <c r="I15" s="2728"/>
    </row>
    <row r="16" spans="1:9" ht="20.25">
      <c r="A16" s="2727" t="s">
        <v>25</v>
      </c>
      <c r="B16" s="2727"/>
      <c r="C16" s="2727"/>
      <c r="D16" s="2727"/>
      <c r="E16" s="2727"/>
      <c r="F16" s="2728" t="s">
        <v>29</v>
      </c>
      <c r="G16" s="2728"/>
      <c r="H16" s="2728"/>
      <c r="I16" s="2728"/>
    </row>
    <row r="17" spans="1:9" ht="20.25">
      <c r="A17" s="2727" t="s">
        <v>1951</v>
      </c>
      <c r="B17" s="2727"/>
      <c r="C17" s="2727"/>
      <c r="D17" s="2727"/>
      <c r="E17" s="2727"/>
      <c r="F17" s="2731" t="s">
        <v>4292</v>
      </c>
      <c r="G17" s="2731"/>
      <c r="H17" s="2731"/>
      <c r="I17" s="2731"/>
    </row>
    <row r="18" spans="1:9" ht="20.25">
      <c r="A18" s="2727" t="s">
        <v>1932</v>
      </c>
      <c r="B18" s="2727"/>
      <c r="C18" s="2727"/>
      <c r="D18" s="2727"/>
      <c r="E18" s="2727"/>
      <c r="F18" s="2731" t="s">
        <v>4293</v>
      </c>
      <c r="G18" s="2731"/>
      <c r="H18" s="2731"/>
      <c r="I18" s="2731"/>
    </row>
    <row r="19" spans="1:9" ht="12" customHeight="1">
      <c r="A19" s="536"/>
      <c r="B19" s="536"/>
      <c r="C19" s="536"/>
      <c r="D19" s="536"/>
      <c r="E19" s="536"/>
    </row>
    <row r="20" spans="1:9" ht="20.25">
      <c r="A20" s="2727" t="s">
        <v>1934</v>
      </c>
      <c r="B20" s="2727"/>
      <c r="C20" s="2727"/>
      <c r="D20" s="2727"/>
      <c r="E20" s="2727"/>
      <c r="F20" s="2728" t="s">
        <v>1946</v>
      </c>
      <c r="G20" s="2728"/>
      <c r="H20" s="2728"/>
      <c r="I20" s="2728"/>
    </row>
    <row r="21" spans="1:9" ht="20.25">
      <c r="A21" s="2727" t="s">
        <v>1935</v>
      </c>
      <c r="B21" s="2727"/>
      <c r="C21" s="2727"/>
      <c r="D21" s="2727"/>
      <c r="E21" s="2727"/>
      <c r="F21" s="2731" t="s">
        <v>4291</v>
      </c>
      <c r="G21" s="2731"/>
      <c r="H21" s="2731"/>
      <c r="I21" s="2731"/>
    </row>
    <row r="22" spans="1:9" ht="20.25">
      <c r="A22" s="2727" t="s">
        <v>1936</v>
      </c>
      <c r="B22" s="2727"/>
      <c r="C22" s="2727"/>
      <c r="D22" s="2727"/>
      <c r="E22" s="2727"/>
      <c r="F22" s="2728" t="s">
        <v>1947</v>
      </c>
      <c r="G22" s="2728"/>
      <c r="H22" s="2728"/>
      <c r="I22" s="2728"/>
    </row>
    <row r="23" spans="1:9" ht="12.75" customHeight="1">
      <c r="A23" s="11"/>
    </row>
    <row r="24" spans="1:9" ht="20.25">
      <c r="A24" s="2727" t="s">
        <v>1937</v>
      </c>
      <c r="B24" s="2727"/>
      <c r="C24" s="2727"/>
      <c r="D24" s="2727"/>
      <c r="E24" s="2727"/>
      <c r="F24" s="2727"/>
      <c r="G24" s="2727"/>
      <c r="H24" s="2727"/>
      <c r="I24" s="2727"/>
    </row>
    <row r="25" spans="1:9" ht="20.25">
      <c r="A25" s="2727" t="s">
        <v>1942</v>
      </c>
      <c r="B25" s="2727"/>
      <c r="C25" s="2727"/>
      <c r="D25" s="2727"/>
      <c r="E25" s="2727"/>
      <c r="F25" s="2727"/>
      <c r="G25" s="2727"/>
      <c r="H25" s="2727"/>
      <c r="I25" s="2727"/>
    </row>
    <row r="26" spans="1:9" ht="20.25">
      <c r="A26" s="2727" t="s">
        <v>1944</v>
      </c>
      <c r="B26" s="2727"/>
      <c r="C26" s="2727"/>
      <c r="D26" s="2727"/>
      <c r="E26" s="2727"/>
      <c r="F26" s="2727"/>
      <c r="G26" s="2732" t="s">
        <v>1943</v>
      </c>
      <c r="H26" s="2732"/>
      <c r="I26" s="2732"/>
    </row>
    <row r="27" spans="1:9" ht="20.25">
      <c r="A27" s="2727" t="s">
        <v>1938</v>
      </c>
      <c r="B27" s="2727"/>
      <c r="C27" s="2727"/>
      <c r="D27" s="2727"/>
      <c r="E27" s="2727"/>
      <c r="F27" s="2731">
        <v>7976870219</v>
      </c>
      <c r="G27" s="2731"/>
      <c r="H27" s="2731"/>
      <c r="I27" s="2731"/>
    </row>
    <row r="28" spans="1:9" ht="20.25">
      <c r="A28" s="2727" t="s">
        <v>1939</v>
      </c>
      <c r="B28" s="2727"/>
      <c r="C28" s="2727"/>
      <c r="D28" s="2727"/>
      <c r="E28" s="2727"/>
      <c r="F28" s="2731" t="s">
        <v>4294</v>
      </c>
      <c r="G28" s="2731"/>
      <c r="H28" s="2731"/>
      <c r="I28" s="2731"/>
    </row>
    <row r="29" spans="1:9" ht="20.25">
      <c r="A29" s="2727" t="s">
        <v>1940</v>
      </c>
      <c r="B29" s="2727"/>
      <c r="C29" s="2727"/>
      <c r="D29" s="2727"/>
      <c r="E29" s="2727"/>
      <c r="F29" s="2731" t="s">
        <v>4291</v>
      </c>
      <c r="G29" s="2731"/>
      <c r="H29" s="2731"/>
      <c r="I29" s="2731"/>
    </row>
    <row r="30" spans="1:9" ht="20.25">
      <c r="A30" s="11"/>
    </row>
    <row r="31" spans="1:9" ht="20.25">
      <c r="A31" s="11" t="s">
        <v>1949</v>
      </c>
    </row>
    <row r="32" spans="1:9" ht="20.25">
      <c r="A32" s="11" t="s">
        <v>1950</v>
      </c>
    </row>
    <row r="33" spans="1:9" ht="20.25">
      <c r="A33" s="11"/>
    </row>
    <row r="34" spans="1:9" ht="20.25">
      <c r="A34" s="11"/>
      <c r="F34" s="2189" t="str">
        <f>MASTER!C2</f>
        <v>iz/kkukpk;Z</v>
      </c>
      <c r="G34" s="2189"/>
      <c r="H34" s="2189"/>
      <c r="I34" s="2189"/>
    </row>
    <row r="35" spans="1:9" ht="20.25">
      <c r="A35" s="11"/>
      <c r="F35" s="2735" t="str">
        <f>MASTER!C3</f>
        <v xml:space="preserve">ftyk </v>
      </c>
      <c r="G35" s="2735"/>
      <c r="H35" s="2735"/>
      <c r="I35" s="2735"/>
    </row>
    <row r="36" spans="1:9" ht="20.25">
      <c r="F36" s="2189" t="str">
        <f>MASTER!C4</f>
        <v>jkt ¼ jktLFkku ½</v>
      </c>
      <c r="G36" s="2189"/>
      <c r="H36" s="2189"/>
      <c r="I36" s="2189"/>
    </row>
    <row r="37" spans="1:9" ht="27.75">
      <c r="F37" s="2733" t="s">
        <v>1927</v>
      </c>
      <c r="G37" s="2733"/>
      <c r="H37" s="2734">
        <f>MASTER!C5</f>
        <v>1234</v>
      </c>
      <c r="I37" s="2734"/>
    </row>
  </sheetData>
  <sheetProtection selectLockedCells="1"/>
  <mergeCells count="34">
    <mergeCell ref="F36:I36"/>
    <mergeCell ref="F37:G37"/>
    <mergeCell ref="H37:I37"/>
    <mergeCell ref="A28:E28"/>
    <mergeCell ref="F28:I28"/>
    <mergeCell ref="A29:E29"/>
    <mergeCell ref="F29:I29"/>
    <mergeCell ref="F34:I34"/>
    <mergeCell ref="F35:I35"/>
    <mergeCell ref="A24:I24"/>
    <mergeCell ref="A25:I25"/>
    <mergeCell ref="A26:F26"/>
    <mergeCell ref="G26:I26"/>
    <mergeCell ref="A27:E27"/>
    <mergeCell ref="F27:I27"/>
    <mergeCell ref="A20:E20"/>
    <mergeCell ref="F20:I20"/>
    <mergeCell ref="A21:E21"/>
    <mergeCell ref="F21:I21"/>
    <mergeCell ref="A22:E22"/>
    <mergeCell ref="F22:I22"/>
    <mergeCell ref="A16:E16"/>
    <mergeCell ref="F16:I16"/>
    <mergeCell ref="A17:E17"/>
    <mergeCell ref="F17:I17"/>
    <mergeCell ref="A18:E18"/>
    <mergeCell ref="F18:I18"/>
    <mergeCell ref="A15:E15"/>
    <mergeCell ref="F15:I15"/>
    <mergeCell ref="A2:I2"/>
    <mergeCell ref="A13:E13"/>
    <mergeCell ref="F13:I13"/>
    <mergeCell ref="A14:E14"/>
    <mergeCell ref="F14:I1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33.xml><?xml version="1.0" encoding="utf-8"?>
<worksheet xmlns="http://schemas.openxmlformats.org/spreadsheetml/2006/main" xmlns:r="http://schemas.openxmlformats.org/officeDocument/2006/relationships">
  <sheetPr>
    <tabColor rgb="FF00B050"/>
  </sheetPr>
  <dimension ref="A5:I38"/>
  <sheetViews>
    <sheetView workbookViewId="0">
      <selection activeCell="D16" sqref="D16:F16"/>
    </sheetView>
  </sheetViews>
  <sheetFormatPr defaultRowHeight="12.75"/>
  <cols>
    <col min="1" max="3" width="9.140625" style="139"/>
    <col min="4" max="4" width="9.140625" style="139" customWidth="1"/>
    <col min="5" max="6" width="9.140625" style="139"/>
    <col min="7" max="7" width="11.5703125" style="139" customWidth="1"/>
    <col min="8" max="8" width="10.42578125" style="139" customWidth="1"/>
    <col min="9" max="9" width="11.7109375" style="139" customWidth="1"/>
    <col min="10" max="16384" width="9.140625" style="139"/>
  </cols>
  <sheetData>
    <row r="5" spans="1:9" ht="15.75">
      <c r="A5" s="2619" t="str">
        <f>MASTER!C1</f>
        <v>ftyk f'k{kk vf/kdkjh</v>
      </c>
      <c r="B5" s="2619"/>
      <c r="C5" s="2619"/>
      <c r="D5" s="2619"/>
      <c r="E5" s="2619"/>
      <c r="F5" s="2619"/>
      <c r="G5" s="2619"/>
      <c r="H5" s="2619"/>
      <c r="I5" s="2619"/>
    </row>
    <row r="6" spans="1:9" ht="27" customHeight="1">
      <c r="A6" s="2736" t="s">
        <v>4287</v>
      </c>
      <c r="B6" s="2736"/>
      <c r="C6" s="2736"/>
      <c r="D6" s="2736"/>
      <c r="E6" s="2736"/>
      <c r="F6" s="2736"/>
      <c r="G6" s="2736"/>
      <c r="H6" s="2736"/>
      <c r="I6" s="2736"/>
    </row>
    <row r="7" spans="1:9" ht="27" customHeight="1">
      <c r="A7" s="534"/>
      <c r="B7" s="134"/>
      <c r="C7" s="134"/>
      <c r="D7" s="134"/>
      <c r="E7" s="134"/>
      <c r="F7" s="134"/>
      <c r="G7" s="134"/>
      <c r="H7" s="134"/>
      <c r="I7" s="134"/>
    </row>
    <row r="8" spans="1:9" ht="27" customHeight="1">
      <c r="A8" s="1771" t="s">
        <v>1475</v>
      </c>
      <c r="B8" s="1771"/>
      <c r="C8" s="1771"/>
      <c r="D8" s="1771"/>
      <c r="E8" s="1771"/>
      <c r="F8" s="1771"/>
      <c r="G8" s="1771"/>
      <c r="H8" s="1771"/>
      <c r="I8" s="1771"/>
    </row>
    <row r="9" spans="1:9" ht="27" customHeight="1">
      <c r="A9" s="1771"/>
      <c r="B9" s="759" t="s">
        <v>1911</v>
      </c>
      <c r="C9" s="759"/>
      <c r="D9" s="759"/>
      <c r="E9" s="759"/>
      <c r="F9" s="1771"/>
      <c r="G9" s="1771"/>
      <c r="H9" s="1771"/>
      <c r="I9" s="1771"/>
    </row>
    <row r="10" spans="1:9" ht="27" customHeight="1">
      <c r="A10" s="1771"/>
      <c r="B10" s="762" t="str">
        <f>MASTER!H5</f>
        <v>jkt ¼ jktLFkku ½</v>
      </c>
      <c r="C10" s="762"/>
      <c r="D10" s="762"/>
      <c r="E10" s="762"/>
      <c r="F10" s="1771"/>
      <c r="G10" s="1771"/>
      <c r="H10" s="1771"/>
      <c r="I10" s="1771"/>
    </row>
    <row r="11" spans="1:9" ht="27" customHeight="1">
      <c r="A11" s="1771"/>
      <c r="G11" s="1771"/>
      <c r="H11" s="1771"/>
      <c r="I11" s="1771"/>
    </row>
    <row r="12" spans="1:9" ht="27" customHeight="1">
      <c r="A12" s="1771"/>
      <c r="B12" s="1771" t="s">
        <v>1912</v>
      </c>
      <c r="C12" s="1771"/>
      <c r="D12" s="1771"/>
      <c r="E12" s="1771"/>
      <c r="F12" s="1771"/>
      <c r="G12" s="1771"/>
      <c r="H12" s="1771"/>
      <c r="I12" s="1771"/>
    </row>
    <row r="13" spans="1:9" ht="27" customHeight="1">
      <c r="A13" s="1771"/>
      <c r="B13" s="1771"/>
      <c r="C13" s="1771"/>
      <c r="D13" s="1771"/>
      <c r="E13" s="1771"/>
      <c r="F13" s="1771"/>
      <c r="G13" s="1771"/>
      <c r="H13" s="1771"/>
      <c r="I13" s="1771"/>
    </row>
    <row r="14" spans="1:9" ht="27" customHeight="1">
      <c r="A14" s="1771" t="s">
        <v>1913</v>
      </c>
      <c r="B14" s="1771"/>
      <c r="C14" s="1771"/>
      <c r="D14" s="1771"/>
      <c r="E14" s="1771"/>
      <c r="F14" s="1771"/>
      <c r="G14" s="1771"/>
      <c r="H14" s="1771"/>
      <c r="I14" s="1771"/>
    </row>
    <row r="15" spans="1:9" ht="27" customHeight="1">
      <c r="A15" s="1771"/>
      <c r="B15" s="1771" t="s">
        <v>4288</v>
      </c>
      <c r="C15" s="1771"/>
      <c r="D15" s="1771"/>
      <c r="E15" s="1771"/>
      <c r="F15" s="1771"/>
      <c r="G15" s="1771"/>
      <c r="H15" s="1771"/>
      <c r="I15" s="1771"/>
    </row>
    <row r="16" spans="1:9" ht="27" customHeight="1">
      <c r="A16" s="535" t="s">
        <v>1918</v>
      </c>
      <c r="B16" s="1771"/>
      <c r="C16" s="1771"/>
      <c r="D16" s="2737" t="s">
        <v>416</v>
      </c>
      <c r="E16" s="2737"/>
      <c r="F16" s="2737"/>
      <c r="G16" s="1771" t="s">
        <v>4289</v>
      </c>
      <c r="H16" s="1771"/>
      <c r="I16" s="1771"/>
    </row>
    <row r="17" spans="1:9" ht="27" customHeight="1">
      <c r="A17" s="1771" t="s">
        <v>4290</v>
      </c>
      <c r="B17" s="1770"/>
      <c r="C17" s="1770"/>
      <c r="D17" s="1770"/>
      <c r="E17" s="1770"/>
      <c r="G17" s="1771"/>
      <c r="H17" s="1771"/>
      <c r="I17" s="1771"/>
    </row>
    <row r="18" spans="1:9" ht="27" customHeight="1">
      <c r="A18" s="1771"/>
      <c r="B18" s="1771" t="s">
        <v>1922</v>
      </c>
      <c r="C18" s="1771"/>
      <c r="D18" s="1771"/>
      <c r="E18" s="1771"/>
      <c r="F18" s="1771"/>
      <c r="G18" s="1771"/>
      <c r="H18" s="1771"/>
      <c r="I18" s="1771"/>
    </row>
    <row r="19" spans="1:9" ht="27" customHeight="1">
      <c r="A19" s="1771" t="s">
        <v>1923</v>
      </c>
      <c r="B19" s="1771"/>
      <c r="C19" s="1771"/>
      <c r="D19" s="1771"/>
      <c r="E19" s="2738">
        <f>MASTER!C5</f>
        <v>1234</v>
      </c>
      <c r="F19" s="2738"/>
      <c r="G19" s="2739" t="s">
        <v>1924</v>
      </c>
      <c r="H19" s="2739"/>
      <c r="I19" s="2739"/>
    </row>
    <row r="20" spans="1:9" ht="27" customHeight="1">
      <c r="A20" s="1769" t="s">
        <v>1155</v>
      </c>
      <c r="B20" s="535" t="s">
        <v>1925</v>
      </c>
      <c r="C20" s="1771"/>
      <c r="D20" s="1771"/>
      <c r="E20" s="1771"/>
      <c r="F20" s="1771"/>
      <c r="G20" s="1771"/>
      <c r="H20" s="1771"/>
      <c r="I20" s="1771"/>
    </row>
    <row r="21" spans="1:9" ht="27" customHeight="1">
      <c r="A21" s="8"/>
      <c r="B21" s="8"/>
      <c r="C21" s="8"/>
      <c r="D21" s="8"/>
      <c r="E21" s="8"/>
      <c r="F21" s="8"/>
      <c r="G21" s="8"/>
      <c r="H21" s="8"/>
      <c r="I21" s="8"/>
    </row>
    <row r="22" spans="1:9" ht="27" customHeight="1">
      <c r="A22" s="8"/>
      <c r="B22" s="8"/>
      <c r="C22" s="8"/>
      <c r="D22" s="8"/>
      <c r="E22" s="8"/>
      <c r="F22" s="8"/>
      <c r="G22" s="8"/>
      <c r="H22" s="8"/>
      <c r="I22" s="8"/>
    </row>
    <row r="23" spans="1:9" ht="27" customHeight="1">
      <c r="A23" s="8"/>
      <c r="B23" s="8"/>
      <c r="C23" s="8"/>
      <c r="D23" s="8"/>
      <c r="E23" s="8"/>
      <c r="F23" s="2740" t="str">
        <f>MASTER!C2</f>
        <v>iz/kkukpk;Z</v>
      </c>
      <c r="G23" s="2740"/>
      <c r="H23" s="2740"/>
      <c r="I23" s="2740"/>
    </row>
    <row r="24" spans="1:9" ht="27" customHeight="1">
      <c r="A24" s="8"/>
      <c r="B24" s="8"/>
      <c r="C24" s="8"/>
      <c r="D24" s="8"/>
      <c r="E24" s="8"/>
      <c r="F24" s="2741" t="str">
        <f>MASTER!C3</f>
        <v xml:space="preserve">ftyk </v>
      </c>
      <c r="G24" s="2741"/>
      <c r="H24" s="2741"/>
      <c r="I24" s="2741"/>
    </row>
    <row r="25" spans="1:9" ht="27" customHeight="1">
      <c r="A25" s="8"/>
      <c r="B25" s="8"/>
      <c r="C25" s="8"/>
      <c r="D25" s="8"/>
      <c r="E25" s="8"/>
      <c r="F25" s="2740" t="str">
        <f>MASTER!C4</f>
        <v>jkt ¼ jktLFkku ½</v>
      </c>
      <c r="G25" s="2740"/>
      <c r="H25" s="2740"/>
      <c r="I25" s="2740"/>
    </row>
    <row r="26" spans="1:9" ht="27" customHeight="1">
      <c r="A26" s="8"/>
      <c r="B26" s="8"/>
      <c r="C26" s="8"/>
      <c r="D26" s="8"/>
      <c r="E26" s="8"/>
      <c r="F26" s="2733" t="s">
        <v>1927</v>
      </c>
      <c r="G26" s="2733"/>
      <c r="H26" s="2734">
        <f>E19</f>
        <v>1234</v>
      </c>
      <c r="I26" s="2734"/>
    </row>
    <row r="27" spans="1:9" ht="27" customHeight="1">
      <c r="A27" s="8"/>
      <c r="B27" s="8"/>
      <c r="C27" s="8"/>
      <c r="D27" s="8"/>
      <c r="E27" s="8"/>
      <c r="F27" s="8"/>
      <c r="G27" s="8"/>
      <c r="H27" s="8"/>
      <c r="I27" s="8"/>
    </row>
    <row r="28" spans="1:9" ht="27" customHeight="1">
      <c r="A28" s="8"/>
      <c r="B28" s="8"/>
      <c r="C28" s="8"/>
      <c r="D28" s="8"/>
      <c r="E28" s="8"/>
      <c r="F28" s="8"/>
      <c r="G28" s="8"/>
      <c r="H28" s="8"/>
      <c r="I28" s="8"/>
    </row>
    <row r="29" spans="1:9" ht="27" customHeight="1">
      <c r="A29" s="8"/>
      <c r="B29" s="8"/>
      <c r="C29" s="8"/>
      <c r="D29" s="8"/>
      <c r="E29" s="8"/>
      <c r="F29" s="8"/>
      <c r="G29" s="8"/>
      <c r="H29" s="8"/>
      <c r="I29" s="8"/>
    </row>
    <row r="30" spans="1:9" ht="27" customHeight="1">
      <c r="A30" s="8"/>
      <c r="B30" s="8"/>
      <c r="C30" s="8"/>
      <c r="D30" s="8"/>
      <c r="E30" s="8"/>
      <c r="F30" s="8"/>
      <c r="G30" s="8"/>
      <c r="H30" s="8"/>
      <c r="I30" s="8"/>
    </row>
    <row r="31" spans="1:9" ht="27" customHeight="1">
      <c r="A31" s="8"/>
      <c r="B31" s="8"/>
      <c r="C31" s="8"/>
      <c r="D31" s="8"/>
      <c r="E31" s="8"/>
      <c r="F31" s="8"/>
      <c r="G31" s="8"/>
      <c r="H31" s="8"/>
      <c r="I31" s="8"/>
    </row>
    <row r="32" spans="1:9" ht="27" customHeight="1"/>
    <row r="33" ht="27" customHeight="1"/>
    <row r="34" ht="27" customHeight="1"/>
    <row r="35" ht="27" customHeight="1"/>
    <row r="36" ht="27" customHeight="1"/>
    <row r="37" ht="27" customHeight="1"/>
    <row r="38" ht="27" customHeight="1"/>
  </sheetData>
  <sheetProtection selectLockedCells="1"/>
  <mergeCells count="10">
    <mergeCell ref="F23:I23"/>
    <mergeCell ref="F24:I24"/>
    <mergeCell ref="F25:I25"/>
    <mergeCell ref="F26:G26"/>
    <mergeCell ref="H26:I26"/>
    <mergeCell ref="A5:I5"/>
    <mergeCell ref="A6:I6"/>
    <mergeCell ref="D16:F16"/>
    <mergeCell ref="E19:F19"/>
    <mergeCell ref="G19:I19"/>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34.xml><?xml version="1.0" encoding="utf-8"?>
<worksheet xmlns="http://schemas.openxmlformats.org/spreadsheetml/2006/main" xmlns:r="http://schemas.openxmlformats.org/officeDocument/2006/relationships">
  <sheetPr>
    <tabColor rgb="FF00B0F0"/>
  </sheetPr>
  <dimension ref="A1:H18"/>
  <sheetViews>
    <sheetView workbookViewId="0">
      <selection activeCell="D7" sqref="D7"/>
    </sheetView>
  </sheetViews>
  <sheetFormatPr defaultRowHeight="12.75"/>
  <cols>
    <col min="1" max="1" width="5.7109375" style="139" customWidth="1"/>
    <col min="2" max="2" width="35.85546875" style="139" customWidth="1"/>
    <col min="3" max="3" width="17.7109375" style="139" customWidth="1"/>
    <col min="4" max="4" width="16.85546875" style="139" customWidth="1"/>
    <col min="5" max="5" width="12.85546875" style="139" customWidth="1"/>
    <col min="6" max="6" width="10.7109375" style="139" customWidth="1"/>
    <col min="7" max="7" width="18.140625" style="139" customWidth="1"/>
    <col min="8" max="8" width="20" style="139" customWidth="1"/>
    <col min="9" max="16384" width="9.140625" style="139"/>
  </cols>
  <sheetData>
    <row r="1" spans="1:8" ht="30" customHeight="1">
      <c r="A1" s="1768" t="s">
        <v>3950</v>
      </c>
      <c r="B1" s="1768"/>
      <c r="C1" s="2742" t="str">
        <f>MASTER!C1</f>
        <v>ftyk f'k{kk vf/kdkjh</v>
      </c>
      <c r="D1" s="2742"/>
      <c r="E1" s="2742"/>
      <c r="F1" s="2742"/>
      <c r="G1" s="1606" t="s">
        <v>3951</v>
      </c>
      <c r="H1" s="1580">
        <v>8250616405</v>
      </c>
    </row>
    <row r="2" spans="1:8" ht="23.25">
      <c r="A2" s="129"/>
      <c r="B2" s="2743" t="s">
        <v>4278</v>
      </c>
      <c r="C2" s="2743"/>
      <c r="D2" s="2743"/>
      <c r="E2" s="2743"/>
      <c r="F2" s="2743"/>
      <c r="G2" s="2743"/>
      <c r="H2" s="2743"/>
    </row>
    <row r="3" spans="1:8" ht="37.5" customHeight="1">
      <c r="A3" s="1764" t="s">
        <v>699</v>
      </c>
      <c r="B3" s="1764" t="s">
        <v>3932</v>
      </c>
      <c r="C3" s="1764" t="s">
        <v>3933</v>
      </c>
      <c r="D3" s="1764" t="s">
        <v>3934</v>
      </c>
      <c r="E3" s="1764" t="s">
        <v>3935</v>
      </c>
      <c r="F3" s="1764" t="s">
        <v>3936</v>
      </c>
      <c r="G3" s="1764" t="s">
        <v>50</v>
      </c>
      <c r="H3" s="1764" t="s">
        <v>1958</v>
      </c>
    </row>
    <row r="4" spans="1:8" ht="18.75">
      <c r="A4" s="1766">
        <v>1</v>
      </c>
      <c r="B4" s="1766">
        <v>2</v>
      </c>
      <c r="C4" s="1766">
        <v>3</v>
      </c>
      <c r="D4" s="1766">
        <v>4</v>
      </c>
      <c r="E4" s="1766">
        <v>5</v>
      </c>
      <c r="F4" s="1766">
        <v>6</v>
      </c>
      <c r="G4" s="1766">
        <v>7</v>
      </c>
      <c r="H4" s="1766">
        <v>8</v>
      </c>
    </row>
    <row r="5" spans="1:8" ht="29.1" customHeight="1">
      <c r="A5" s="1765">
        <v>1</v>
      </c>
      <c r="B5" s="1603" t="s">
        <v>3939</v>
      </c>
      <c r="C5" s="1767">
        <v>28000</v>
      </c>
      <c r="D5" s="1767">
        <v>0</v>
      </c>
      <c r="E5" s="1767">
        <f>SUM(C5:D5)</f>
        <v>28000</v>
      </c>
      <c r="F5" s="1767">
        <v>509469</v>
      </c>
      <c r="G5" s="1767" t="s">
        <v>4282</v>
      </c>
      <c r="H5" s="1766"/>
    </row>
    <row r="6" spans="1:8" ht="29.1" customHeight="1">
      <c r="A6" s="1765">
        <v>2</v>
      </c>
      <c r="B6" s="1603" t="s">
        <v>3940</v>
      </c>
      <c r="C6" s="1767">
        <v>50000</v>
      </c>
      <c r="D6" s="1767">
        <v>0</v>
      </c>
      <c r="E6" s="1767">
        <f>SUM(C6:D6)</f>
        <v>50000</v>
      </c>
      <c r="F6" s="1767">
        <v>509470</v>
      </c>
      <c r="G6" s="1767" t="s">
        <v>4282</v>
      </c>
      <c r="H6" s="1766"/>
    </row>
    <row r="7" spans="1:8" ht="29.1" customHeight="1">
      <c r="A7" s="1765">
        <v>3</v>
      </c>
      <c r="B7" s="1603" t="s">
        <v>3941</v>
      </c>
      <c r="C7" s="1767">
        <v>25000</v>
      </c>
      <c r="D7" s="1767">
        <v>0</v>
      </c>
      <c r="E7" s="1767">
        <f t="shared" ref="E7:E12" si="0">SUM(C7:D7)</f>
        <v>25000</v>
      </c>
      <c r="F7" s="1767">
        <v>509471</v>
      </c>
      <c r="G7" s="1767" t="s">
        <v>4282</v>
      </c>
      <c r="H7" s="1766"/>
    </row>
    <row r="8" spans="1:8" ht="29.1" customHeight="1">
      <c r="A8" s="1765">
        <v>4</v>
      </c>
      <c r="B8" s="1603" t="s">
        <v>3942</v>
      </c>
      <c r="C8" s="1767">
        <v>25000</v>
      </c>
      <c r="D8" s="1767">
        <v>0</v>
      </c>
      <c r="E8" s="1767">
        <f t="shared" si="0"/>
        <v>25000</v>
      </c>
      <c r="F8" s="1767">
        <v>509472</v>
      </c>
      <c r="G8" s="1767" t="s">
        <v>4282</v>
      </c>
      <c r="H8" s="1766"/>
    </row>
    <row r="9" spans="1:8" ht="29.1" customHeight="1">
      <c r="A9" s="1765">
        <v>5</v>
      </c>
      <c r="B9" s="1603" t="s">
        <v>4279</v>
      </c>
      <c r="C9" s="1767">
        <v>50000</v>
      </c>
      <c r="D9" s="1767">
        <v>0</v>
      </c>
      <c r="E9" s="1767">
        <f t="shared" si="0"/>
        <v>50000</v>
      </c>
      <c r="F9" s="1767">
        <v>509473</v>
      </c>
      <c r="G9" s="1767" t="s">
        <v>4282</v>
      </c>
      <c r="H9" s="1766"/>
    </row>
    <row r="10" spans="1:8" ht="29.1" customHeight="1">
      <c r="A10" s="1765">
        <v>6</v>
      </c>
      <c r="B10" s="1603" t="s">
        <v>3944</v>
      </c>
      <c r="C10" s="1767">
        <v>25000</v>
      </c>
      <c r="D10" s="1767">
        <v>0</v>
      </c>
      <c r="E10" s="1767">
        <f t="shared" si="0"/>
        <v>25000</v>
      </c>
      <c r="F10" s="1767">
        <v>509474</v>
      </c>
      <c r="G10" s="1767" t="s">
        <v>4282</v>
      </c>
      <c r="H10" s="1766"/>
    </row>
    <row r="11" spans="1:8" ht="29.1" customHeight="1">
      <c r="A11" s="1765">
        <v>7</v>
      </c>
      <c r="B11" s="1603" t="s">
        <v>3945</v>
      </c>
      <c r="C11" s="1767">
        <v>10000</v>
      </c>
      <c r="D11" s="1767">
        <v>0</v>
      </c>
      <c r="E11" s="1767">
        <f t="shared" si="0"/>
        <v>10000</v>
      </c>
      <c r="F11" s="1767">
        <v>509475</v>
      </c>
      <c r="G11" s="1767" t="s">
        <v>4282</v>
      </c>
      <c r="H11" s="1766"/>
    </row>
    <row r="12" spans="1:8" ht="29.1" customHeight="1">
      <c r="A12" s="1765">
        <v>8</v>
      </c>
      <c r="B12" s="1603" t="s">
        <v>4280</v>
      </c>
      <c r="C12" s="1767">
        <v>67500</v>
      </c>
      <c r="D12" s="1767">
        <v>0</v>
      </c>
      <c r="E12" s="1767">
        <f t="shared" si="0"/>
        <v>67500</v>
      </c>
      <c r="F12" s="1767">
        <v>509476</v>
      </c>
      <c r="G12" s="1767" t="s">
        <v>4282</v>
      </c>
      <c r="H12" s="1766"/>
    </row>
    <row r="13" spans="1:8" ht="34.5" customHeight="1">
      <c r="A13" s="1765">
        <v>9</v>
      </c>
      <c r="B13" s="1603" t="s">
        <v>4281</v>
      </c>
      <c r="C13" s="1767">
        <v>7500</v>
      </c>
      <c r="D13" s="1767">
        <v>0</v>
      </c>
      <c r="E13" s="1767">
        <f>SUM(C13:D13)</f>
        <v>7500</v>
      </c>
      <c r="F13" s="1767">
        <v>509477</v>
      </c>
      <c r="G13" s="1767" t="s">
        <v>4282</v>
      </c>
      <c r="H13" s="1766"/>
    </row>
    <row r="14" spans="1:8" ht="29.1" customHeight="1">
      <c r="A14" s="254"/>
      <c r="B14" s="1604" t="s">
        <v>708</v>
      </c>
      <c r="C14" s="1767">
        <f>SUM(C5:C13)</f>
        <v>288000</v>
      </c>
      <c r="D14" s="1767">
        <f>SUM(D5:D13)</f>
        <v>0</v>
      </c>
      <c r="E14" s="1767">
        <f>SUM(E5:E13)</f>
        <v>288000</v>
      </c>
      <c r="F14" s="1605"/>
      <c r="G14" s="1605"/>
      <c r="H14" s="1766"/>
    </row>
    <row r="15" spans="1:8" ht="18.75">
      <c r="A15" s="129"/>
      <c r="B15" s="129"/>
      <c r="C15" s="129"/>
      <c r="D15" s="129"/>
      <c r="E15" s="129"/>
      <c r="F15" s="129"/>
      <c r="G15" s="129"/>
      <c r="H15" s="129"/>
    </row>
    <row r="16" spans="1:8" ht="18.75">
      <c r="A16" s="129" t="s">
        <v>4283</v>
      </c>
      <c r="B16" s="129"/>
      <c r="C16" s="129"/>
      <c r="D16" s="129"/>
      <c r="E16" s="129"/>
      <c r="F16" s="129"/>
      <c r="G16" s="129"/>
      <c r="H16" s="129"/>
    </row>
    <row r="17" spans="1:8" ht="18.75">
      <c r="A17" s="129" t="s">
        <v>4284</v>
      </c>
      <c r="B17" s="129"/>
      <c r="C17" s="129"/>
      <c r="D17" s="129"/>
      <c r="E17" s="129"/>
      <c r="F17" s="129"/>
      <c r="G17" s="129"/>
      <c r="H17" s="129"/>
    </row>
    <row r="18" spans="1:8" ht="18.75">
      <c r="A18" s="129"/>
      <c r="B18" s="129"/>
      <c r="C18" s="129"/>
      <c r="D18" s="129"/>
      <c r="E18" s="129"/>
      <c r="F18" s="129"/>
      <c r="G18" s="129" t="s">
        <v>3949</v>
      </c>
      <c r="H18" s="129"/>
    </row>
  </sheetData>
  <mergeCells count="2">
    <mergeCell ref="C1:F1"/>
    <mergeCell ref="B2:H2"/>
  </mergeCells>
  <pageMargins left="0.25" right="0.25" top="0.75" bottom="0.75" header="0.3" footer="0.3"/>
  <pageSetup paperSize="9" orientation="landscape" horizontalDpi="300" verticalDpi="300" r:id="rId1"/>
</worksheet>
</file>

<file path=xl/worksheets/sheet35.xml><?xml version="1.0" encoding="utf-8"?>
<worksheet xmlns="http://schemas.openxmlformats.org/spreadsheetml/2006/main" xmlns:r="http://schemas.openxmlformats.org/officeDocument/2006/relationships">
  <sheetPr>
    <tabColor rgb="FF7030A0"/>
  </sheetPr>
  <dimension ref="B1:J48"/>
  <sheetViews>
    <sheetView workbookViewId="0">
      <selection activeCell="K50" sqref="K50"/>
    </sheetView>
  </sheetViews>
  <sheetFormatPr defaultRowHeight="12.75"/>
  <cols>
    <col min="1" max="16384" width="9.140625" style="139"/>
  </cols>
  <sheetData>
    <row r="1" spans="2:7" ht="18.75">
      <c r="B1" s="2757" t="s">
        <v>1156</v>
      </c>
      <c r="C1" s="2757"/>
      <c r="D1" s="2757"/>
      <c r="E1" s="2757"/>
      <c r="F1" s="2758"/>
      <c r="G1" s="616">
        <v>2</v>
      </c>
    </row>
    <row r="25" spans="2:10" ht="30" customHeight="1">
      <c r="B25" s="2759" t="s">
        <v>4273</v>
      </c>
      <c r="C25" s="2759"/>
      <c r="D25" s="2759"/>
      <c r="E25" s="2759"/>
      <c r="F25" s="2759"/>
      <c r="G25" s="2759"/>
      <c r="H25" s="2759"/>
      <c r="I25" s="2759"/>
      <c r="J25" s="2759"/>
    </row>
    <row r="26" spans="2:10" ht="30" customHeight="1">
      <c r="B26" s="2756" t="s">
        <v>4274</v>
      </c>
      <c r="C26" s="2756"/>
      <c r="D26" s="2756"/>
      <c r="E26" s="2756"/>
      <c r="F26" s="2756"/>
      <c r="G26" s="2756"/>
      <c r="H26" s="2756"/>
      <c r="I26" s="2756"/>
      <c r="J26" s="2756"/>
    </row>
    <row r="27" spans="2:10" ht="18.75">
      <c r="C27" s="135" t="s">
        <v>414</v>
      </c>
      <c r="D27" s="1761" t="e">
        <f>(INDEX(MASTER!B8:B42,MATCH('CHILD DECLARATION (2)'!G1,MASTER!A8:A42,0)))</f>
        <v>#N/A</v>
      </c>
      <c r="E27" s="23"/>
      <c r="F27" s="23"/>
      <c r="G27" s="23" t="s">
        <v>1591</v>
      </c>
      <c r="H27" s="489" t="e">
        <f>(INDEX(MASTER!C8:C42,MATCH('CHILD DECLARATION (2)'!G1,MASTER!A8:A42,0)))</f>
        <v>#N/A</v>
      </c>
      <c r="I27" s="23"/>
      <c r="J27" s="23"/>
    </row>
    <row r="28" spans="2:10" ht="31.5" customHeight="1">
      <c r="B28" s="135" t="s">
        <v>1682</v>
      </c>
      <c r="C28" s="145"/>
      <c r="D28" s="148"/>
      <c r="E28" s="2760" t="str">
        <f>MASTER!C1</f>
        <v>ftyk f'k{kk vf/kdkjh</v>
      </c>
      <c r="F28" s="2760"/>
      <c r="G28" s="2760"/>
      <c r="H28" s="2760"/>
      <c r="I28" s="2760"/>
      <c r="J28" s="2760"/>
    </row>
    <row r="29" spans="2:10" ht="18.75">
      <c r="B29" s="23" t="s">
        <v>404</v>
      </c>
      <c r="D29" s="23"/>
      <c r="E29" s="23"/>
      <c r="F29" s="23"/>
      <c r="H29" s="23"/>
      <c r="I29" s="23"/>
      <c r="J29" s="23"/>
    </row>
    <row r="30" spans="2:10" ht="23.25">
      <c r="B30" s="23" t="s">
        <v>406</v>
      </c>
      <c r="C30" s="23"/>
      <c r="D30" s="23"/>
      <c r="E30" s="23"/>
      <c r="F30" s="23"/>
      <c r="G30" s="23"/>
      <c r="H30" s="23"/>
      <c r="I30" s="1715">
        <v>2</v>
      </c>
      <c r="J30" s="23" t="s">
        <v>405</v>
      </c>
    </row>
    <row r="31" spans="2:10" ht="18.75">
      <c r="B31" s="146" t="s">
        <v>409</v>
      </c>
      <c r="C31" s="2750" t="s">
        <v>407</v>
      </c>
      <c r="D31" s="2750"/>
      <c r="E31" s="2750"/>
      <c r="F31" s="2750"/>
      <c r="G31" s="2750"/>
      <c r="H31" s="2750" t="s">
        <v>408</v>
      </c>
      <c r="I31" s="2750"/>
      <c r="J31" s="2750"/>
    </row>
    <row r="32" spans="2:10" ht="18.75">
      <c r="B32" s="1760">
        <v>1</v>
      </c>
      <c r="C32" s="2747" t="s">
        <v>4275</v>
      </c>
      <c r="D32" s="2748"/>
      <c r="E32" s="2748"/>
      <c r="F32" s="2748"/>
      <c r="G32" s="2749"/>
      <c r="H32" s="2746">
        <v>34185</v>
      </c>
      <c r="I32" s="2746"/>
      <c r="J32" s="2746"/>
    </row>
    <row r="33" spans="2:10" ht="18.75">
      <c r="B33" s="1760">
        <v>2</v>
      </c>
      <c r="C33" s="2747" t="s">
        <v>4276</v>
      </c>
      <c r="D33" s="2748"/>
      <c r="E33" s="2748"/>
      <c r="F33" s="2748"/>
      <c r="G33" s="2749"/>
      <c r="H33" s="2746">
        <v>35418</v>
      </c>
      <c r="I33" s="2746"/>
      <c r="J33" s="2746"/>
    </row>
    <row r="34" spans="2:10" ht="27" customHeight="1">
      <c r="B34" s="147" t="s">
        <v>410</v>
      </c>
      <c r="C34" s="147"/>
      <c r="D34" s="147"/>
      <c r="E34" s="147"/>
      <c r="F34" s="147"/>
      <c r="G34" s="147"/>
      <c r="H34" s="147"/>
      <c r="I34" s="147"/>
      <c r="J34" s="147"/>
    </row>
    <row r="35" spans="2:10" ht="18.75">
      <c r="B35" s="23" t="s">
        <v>411</v>
      </c>
      <c r="C35" s="23"/>
      <c r="D35" s="23"/>
      <c r="E35" s="23"/>
      <c r="F35" s="23"/>
      <c r="G35" s="23"/>
      <c r="H35" s="23"/>
      <c r="I35" s="1714">
        <v>0</v>
      </c>
      <c r="J35" s="23" t="s">
        <v>31</v>
      </c>
    </row>
    <row r="36" spans="2:10" ht="18.75">
      <c r="B36" s="146" t="s">
        <v>409</v>
      </c>
      <c r="C36" s="2750" t="s">
        <v>407</v>
      </c>
      <c r="D36" s="2750"/>
      <c r="E36" s="2750"/>
      <c r="F36" s="2750"/>
      <c r="G36" s="2750"/>
      <c r="H36" s="2750" t="s">
        <v>408</v>
      </c>
      <c r="I36" s="2750"/>
      <c r="J36" s="2750"/>
    </row>
    <row r="37" spans="2:10" ht="18.75">
      <c r="B37" s="1760">
        <v>1</v>
      </c>
      <c r="C37" s="2745" t="s">
        <v>1425</v>
      </c>
      <c r="D37" s="2745"/>
      <c r="E37" s="2745"/>
      <c r="F37" s="2745"/>
      <c r="G37" s="2745"/>
      <c r="H37" s="2746"/>
      <c r="I37" s="2746"/>
      <c r="J37" s="2746"/>
    </row>
    <row r="38" spans="2:10" ht="18.75">
      <c r="B38" s="23" t="s">
        <v>415</v>
      </c>
      <c r="C38" s="2751" t="s">
        <v>4266</v>
      </c>
      <c r="D38" s="2751"/>
      <c r="E38" s="23"/>
      <c r="F38" s="23"/>
      <c r="G38" s="23"/>
      <c r="H38" s="23"/>
      <c r="I38" s="23"/>
      <c r="J38" s="23"/>
    </row>
    <row r="39" spans="2:10" ht="20.25">
      <c r="B39" s="144"/>
      <c r="G39" s="2752" t="s">
        <v>412</v>
      </c>
      <c r="H39" s="2752"/>
      <c r="I39" s="2752"/>
    </row>
    <row r="40" spans="2:10" ht="20.25">
      <c r="B40" s="144"/>
      <c r="G40" s="1757"/>
      <c r="H40" s="1757"/>
      <c r="I40" s="1757"/>
    </row>
    <row r="41" spans="2:10" ht="18.75">
      <c r="C41" s="23"/>
      <c r="E41" s="23"/>
      <c r="F41" s="23" t="s">
        <v>413</v>
      </c>
      <c r="G41" s="23" t="e">
        <f>D27</f>
        <v>#N/A</v>
      </c>
      <c r="H41" s="23"/>
      <c r="I41" s="23"/>
      <c r="J41" s="23"/>
    </row>
    <row r="42" spans="2:10" ht="18.75">
      <c r="C42" s="23"/>
      <c r="F42" s="23" t="s">
        <v>1591</v>
      </c>
      <c r="G42" s="489" t="e">
        <f>H27</f>
        <v>#N/A</v>
      </c>
      <c r="H42" s="23"/>
      <c r="I42" s="23"/>
      <c r="J42" s="23"/>
    </row>
    <row r="43" spans="2:10" ht="33" customHeight="1">
      <c r="B43" s="2753" t="s">
        <v>1682</v>
      </c>
      <c r="C43" s="2753"/>
      <c r="D43" s="2753"/>
      <c r="E43" s="2754" t="str">
        <f>E28</f>
        <v>ftyk f'k{kk vf/kdkjh</v>
      </c>
      <c r="F43" s="2754"/>
      <c r="G43" s="2754"/>
      <c r="H43" s="2754"/>
      <c r="I43" s="2754"/>
      <c r="J43" s="2754"/>
    </row>
    <row r="44" spans="2:10" ht="21" customHeight="1">
      <c r="C44" s="2755" t="s">
        <v>4272</v>
      </c>
      <c r="D44" s="2755"/>
      <c r="E44" s="1763">
        <v>1211</v>
      </c>
      <c r="F44" s="1762" t="s">
        <v>4267</v>
      </c>
      <c r="G44" s="1758"/>
      <c r="H44" s="1763">
        <v>330</v>
      </c>
      <c r="I44" s="1758"/>
      <c r="J44" s="1758"/>
    </row>
    <row r="45" spans="2:10" ht="21" customHeight="1">
      <c r="B45" s="1759"/>
      <c r="C45" s="1759"/>
      <c r="D45" s="1759"/>
      <c r="E45" s="1758"/>
      <c r="F45" s="1762" t="s">
        <v>4268</v>
      </c>
      <c r="G45" s="1758"/>
      <c r="H45" s="1763" t="s">
        <v>4270</v>
      </c>
      <c r="I45" s="1758"/>
      <c r="J45" s="1758"/>
    </row>
    <row r="46" spans="2:10" ht="21" customHeight="1">
      <c r="B46" s="1759"/>
      <c r="C46" s="1759"/>
      <c r="D46" s="1759"/>
      <c r="E46" s="1758"/>
      <c r="F46" s="1762" t="s">
        <v>4269</v>
      </c>
      <c r="G46" s="1758"/>
      <c r="H46" s="1763" t="s">
        <v>4277</v>
      </c>
      <c r="I46" s="1758"/>
      <c r="J46" s="1758"/>
    </row>
    <row r="48" spans="2:10" ht="18.75">
      <c r="B48" s="2744" t="s">
        <v>403</v>
      </c>
      <c r="C48" s="2744"/>
      <c r="D48" s="2744"/>
    </row>
  </sheetData>
  <sheetProtection formatCells="0" formatColumns="0" formatRows="0" insertColumns="0" insertRows="0" insertHyperlinks="0" deleteColumns="0" deleteRows="0" selectLockedCells="1" sort="0" autoFilter="0" pivotTables="0"/>
  <mergeCells count="20">
    <mergeCell ref="C32:G32"/>
    <mergeCell ref="H32:J32"/>
    <mergeCell ref="B26:J26"/>
    <mergeCell ref="B1:F1"/>
    <mergeCell ref="B25:J25"/>
    <mergeCell ref="E28:J28"/>
    <mergeCell ref="C31:G31"/>
    <mergeCell ref="H31:J31"/>
    <mergeCell ref="B48:D48"/>
    <mergeCell ref="C37:G37"/>
    <mergeCell ref="H37:J37"/>
    <mergeCell ref="C33:G33"/>
    <mergeCell ref="H33:J33"/>
    <mergeCell ref="C36:G36"/>
    <mergeCell ref="H36:J36"/>
    <mergeCell ref="C38:D38"/>
    <mergeCell ref="G39:I39"/>
    <mergeCell ref="B43:D43"/>
    <mergeCell ref="E43:J43"/>
    <mergeCell ref="C44:D4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36.xml><?xml version="1.0" encoding="utf-8"?>
<worksheet xmlns="http://schemas.openxmlformats.org/spreadsheetml/2006/main" xmlns:r="http://schemas.openxmlformats.org/officeDocument/2006/relationships">
  <sheetPr>
    <tabColor rgb="FF00B050"/>
  </sheetPr>
  <dimension ref="A1:AE51"/>
  <sheetViews>
    <sheetView zoomScale="95" zoomScaleNormal="95" workbookViewId="0">
      <selection activeCell="C3" sqref="C3:O3"/>
    </sheetView>
  </sheetViews>
  <sheetFormatPr defaultRowHeight="12.75"/>
  <cols>
    <col min="1" max="1" width="6.5703125" style="139" customWidth="1"/>
    <col min="2" max="2" width="4.140625" style="139" customWidth="1"/>
    <col min="3" max="14" width="9.140625" style="139"/>
    <col min="15" max="15" width="14.140625" style="139" customWidth="1"/>
    <col min="16" max="16" width="2.42578125" style="139" customWidth="1"/>
    <col min="17" max="17" width="12.85546875" style="139" customWidth="1"/>
    <col min="18" max="18" width="84" style="139" customWidth="1"/>
    <col min="19" max="16384" width="9.140625" style="139"/>
  </cols>
  <sheetData>
    <row r="1" spans="1:31" ht="26.25" customHeight="1">
      <c r="B1" s="1248"/>
      <c r="C1" s="2203" t="str">
        <f>MASTER!C1</f>
        <v>ftyk f'k{kk vf/kdkjh</v>
      </c>
      <c r="D1" s="2203"/>
      <c r="E1" s="2203"/>
      <c r="F1" s="2203"/>
      <c r="G1" s="2203"/>
      <c r="H1" s="2203"/>
      <c r="I1" s="2203"/>
      <c r="J1" s="2203"/>
      <c r="K1" s="2203"/>
      <c r="L1" s="2203"/>
      <c r="M1" s="2203"/>
      <c r="N1" s="2203"/>
      <c r="O1" s="2203"/>
      <c r="R1" s="1246" t="s">
        <v>3104</v>
      </c>
    </row>
    <row r="2" spans="1:31" ht="27.75">
      <c r="B2" s="1247"/>
      <c r="C2" s="2761" t="s">
        <v>4297</v>
      </c>
      <c r="D2" s="2761"/>
      <c r="E2" s="2761"/>
      <c r="F2" s="2761"/>
      <c r="G2" s="2761"/>
      <c r="H2" s="2761"/>
      <c r="I2" s="2761"/>
      <c r="J2" s="2761"/>
      <c r="K2" s="2761"/>
      <c r="L2" s="2761"/>
      <c r="M2" s="2761"/>
      <c r="N2" s="2761"/>
      <c r="O2" s="2761"/>
      <c r="R2" s="1250" t="s">
        <v>4008</v>
      </c>
    </row>
    <row r="3" spans="1:31" ht="27.75">
      <c r="B3" s="1247"/>
      <c r="C3" s="2762" t="s">
        <v>4054</v>
      </c>
      <c r="D3" s="2762"/>
      <c r="E3" s="2762"/>
      <c r="F3" s="2762"/>
      <c r="G3" s="2762"/>
      <c r="H3" s="2762"/>
      <c r="I3" s="2762"/>
      <c r="J3" s="2762"/>
      <c r="K3" s="2762"/>
      <c r="L3" s="2762"/>
      <c r="M3" s="2762"/>
      <c r="N3" s="2762"/>
      <c r="O3" s="2762"/>
      <c r="R3" s="1250"/>
    </row>
    <row r="4" spans="1:31" ht="24" customHeight="1">
      <c r="B4" s="1249"/>
      <c r="C4" s="2205" t="s">
        <v>3027</v>
      </c>
      <c r="D4" s="2205"/>
      <c r="E4" s="2205"/>
      <c r="F4" s="2205"/>
      <c r="G4" s="2205"/>
      <c r="H4" s="2205"/>
      <c r="I4" s="2205"/>
      <c r="J4" s="2205"/>
      <c r="K4" s="2205"/>
      <c r="L4" s="2205"/>
      <c r="M4" s="2205"/>
      <c r="N4" s="2205"/>
      <c r="O4" s="2205"/>
      <c r="R4" s="518" t="s">
        <v>1814</v>
      </c>
    </row>
    <row r="5" spans="1:31" ht="28.5" customHeight="1">
      <c r="A5" s="1238">
        <v>1</v>
      </c>
      <c r="B5" s="1241">
        <f>IF(C5="","",1)</f>
        <v>1</v>
      </c>
      <c r="C5" s="2201" t="str">
        <f>IFERROR(VLOOKUP(A5,$Q$5:$AD25,2,0),"")</f>
        <v xml:space="preserve">;g izekf.kr fd;k tkrk gS fd bl fcy dh jkf'k iwoZ esa ugha mBkbZ xbZ gSA </v>
      </c>
      <c r="D5" s="2201"/>
      <c r="E5" s="2201"/>
      <c r="F5" s="2201"/>
      <c r="G5" s="2201"/>
      <c r="H5" s="2201"/>
      <c r="I5" s="2201"/>
      <c r="J5" s="2201"/>
      <c r="K5" s="2201"/>
      <c r="L5" s="2201"/>
      <c r="M5" s="2201"/>
      <c r="N5" s="2201"/>
      <c r="O5" s="2201"/>
      <c r="Q5" s="1235">
        <v>1</v>
      </c>
      <c r="R5" s="1244" t="s">
        <v>3103</v>
      </c>
      <c r="S5" s="477"/>
      <c r="T5" s="477"/>
      <c r="U5" s="477"/>
      <c r="V5" s="477"/>
      <c r="W5" s="477"/>
      <c r="X5" s="477"/>
      <c r="Y5" s="477"/>
      <c r="Z5" s="477"/>
      <c r="AA5" s="477"/>
      <c r="AB5" s="477"/>
      <c r="AC5" s="477"/>
      <c r="AD5" s="477"/>
    </row>
    <row r="6" spans="1:31" ht="25.5" customHeight="1">
      <c r="A6" s="1238">
        <v>3</v>
      </c>
      <c r="B6" s="1241">
        <f>IF(C6="","",B5+1)</f>
        <v>2</v>
      </c>
      <c r="C6" s="2201" t="str">
        <f>IFERROR(VLOOKUP(A6,$Q$5:$AD26,2,0),"")</f>
        <v xml:space="preserve">th-ih-,Q- ,oa ,l-vkbZ- dh dVkSrh fcy esa vafdr lsokfuo`r dkfeZdksa dh fu;ekuqlkj cUn dj nh xbZ gS A </v>
      </c>
      <c r="D6" s="2201"/>
      <c r="E6" s="2201"/>
      <c r="F6" s="2201"/>
      <c r="G6" s="2201"/>
      <c r="H6" s="2201"/>
      <c r="I6" s="2201"/>
      <c r="J6" s="2201"/>
      <c r="K6" s="2201"/>
      <c r="L6" s="2201"/>
      <c r="M6" s="2201"/>
      <c r="N6" s="2201"/>
      <c r="O6" s="2201"/>
      <c r="Q6" s="1235">
        <v>2</v>
      </c>
      <c r="R6" s="1712" t="s">
        <v>3100</v>
      </c>
      <c r="S6" s="1713"/>
      <c r="T6" s="1713"/>
      <c r="U6" s="1713"/>
      <c r="V6" s="1713"/>
      <c r="W6" s="1713"/>
      <c r="X6" s="1713"/>
      <c r="Y6" s="1713"/>
      <c r="Z6" s="1713"/>
      <c r="AA6" s="1713"/>
      <c r="AB6" s="1713"/>
      <c r="AC6" s="1713"/>
      <c r="AD6" s="1713"/>
      <c r="AE6" s="1194"/>
    </row>
    <row r="7" spans="1:31" ht="26.25" customHeight="1">
      <c r="A7" s="1238">
        <v>4</v>
      </c>
      <c r="B7" s="1241">
        <f t="shared" ref="B7:B25" si="0">IF(C7="","",B6+1)</f>
        <v>3</v>
      </c>
      <c r="C7" s="2201" t="str">
        <f>IFERROR(VLOOKUP(A7,$Q$5:$AD27,2,0),"")</f>
        <v xml:space="preserve">,l-vkbZ-dh dVkSrh fcy esa vafdr 55 o"kZ ls mij ds dkfeZdksa dh fu;ekuqlkj iwoZ Lysc ds vuqlkj gh dj yh xbZ gSA </v>
      </c>
      <c r="D7" s="2201"/>
      <c r="E7" s="2201"/>
      <c r="F7" s="2201"/>
      <c r="G7" s="2201"/>
      <c r="H7" s="2201"/>
      <c r="I7" s="2201"/>
      <c r="J7" s="2201"/>
      <c r="K7" s="2201"/>
      <c r="L7" s="2201"/>
      <c r="M7" s="2201"/>
      <c r="N7" s="2201"/>
      <c r="O7" s="2201"/>
      <c r="Q7" s="1235">
        <v>3</v>
      </c>
      <c r="R7" s="1244" t="s">
        <v>3101</v>
      </c>
      <c r="S7" s="477"/>
      <c r="T7" s="477"/>
      <c r="U7" s="477"/>
      <c r="V7" s="477"/>
      <c r="W7" s="477"/>
      <c r="X7" s="477"/>
      <c r="Y7" s="477"/>
      <c r="Z7" s="477"/>
      <c r="AA7" s="477"/>
      <c r="AB7" s="477"/>
      <c r="AC7" s="477"/>
      <c r="AD7" s="477"/>
    </row>
    <row r="8" spans="1:31" ht="22.5" customHeight="1">
      <c r="A8" s="1238">
        <v>5</v>
      </c>
      <c r="B8" s="1241">
        <f t="shared" si="0"/>
        <v>4</v>
      </c>
      <c r="C8" s="2201" t="str">
        <f>IFERROR(VLOOKUP(A8,$Q$5:$AD28,2,0),"")</f>
        <v>lHkh dVksfr;k fcy esa vafdr lHkh dkfeZdks dh fu;ekuqlkj dj yh x;h gS A</v>
      </c>
      <c r="D8" s="2201"/>
      <c r="E8" s="2201"/>
      <c r="F8" s="2201"/>
      <c r="G8" s="2201"/>
      <c r="H8" s="2201"/>
      <c r="I8" s="2201"/>
      <c r="J8" s="2201"/>
      <c r="K8" s="2201"/>
      <c r="L8" s="2201"/>
      <c r="M8" s="2201"/>
      <c r="N8" s="2201"/>
      <c r="O8" s="2201"/>
      <c r="Q8" s="1235">
        <v>4</v>
      </c>
      <c r="R8" s="1244" t="s">
        <v>3102</v>
      </c>
      <c r="S8" s="477"/>
      <c r="T8" s="477"/>
      <c r="U8" s="477"/>
      <c r="V8" s="477"/>
      <c r="W8" s="477"/>
      <c r="X8" s="477"/>
      <c r="Y8" s="477"/>
      <c r="Z8" s="477"/>
      <c r="AA8" s="477"/>
      <c r="AB8" s="477"/>
      <c r="AC8" s="477"/>
      <c r="AD8" s="477"/>
      <c r="AE8" s="1233"/>
    </row>
    <row r="9" spans="1:31" ht="80.25" customHeight="1">
      <c r="A9" s="1238">
        <v>2</v>
      </c>
      <c r="B9" s="1241">
        <f t="shared" si="0"/>
        <v>5</v>
      </c>
      <c r="C9" s="2201" t="str">
        <f>IFERROR(VLOOKUP(A9,$Q$5:$AD29,2,0),"")</f>
        <v xml:space="preserve">izekf.kr fd;k tkrk gS fd uohu va'knk;h ;kstuk ds dVkSrh i=ksa esa izku uEcj ] ih isu uEcj ] ,EIyks;h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v>
      </c>
      <c r="D9" s="2201"/>
      <c r="E9" s="2201"/>
      <c r="F9" s="2201"/>
      <c r="G9" s="2201"/>
      <c r="H9" s="2201"/>
      <c r="I9" s="2201"/>
      <c r="J9" s="2201"/>
      <c r="K9" s="2201"/>
      <c r="L9" s="2201"/>
      <c r="M9" s="2201"/>
      <c r="N9" s="2201"/>
      <c r="O9" s="2201"/>
      <c r="Q9" s="1235">
        <v>5</v>
      </c>
      <c r="R9" s="1244" t="s">
        <v>3029</v>
      </c>
      <c r="S9" s="477"/>
      <c r="T9" s="477"/>
      <c r="U9" s="477"/>
      <c r="V9" s="477"/>
      <c r="W9" s="477"/>
      <c r="X9" s="477"/>
      <c r="Y9" s="477"/>
      <c r="Z9" s="477"/>
      <c r="AA9" s="477"/>
      <c r="AB9" s="477"/>
      <c r="AC9" s="477"/>
      <c r="AD9" s="477"/>
      <c r="AE9" s="1233"/>
    </row>
    <row r="10" spans="1:31" ht="57" customHeight="1">
      <c r="A10" s="1238"/>
      <c r="B10" s="1241" t="str">
        <f t="shared" si="0"/>
        <v/>
      </c>
      <c r="C10" s="2201" t="str">
        <f>IFERROR(VLOOKUP(A10,$Q$5:$AD30,2,0),"")</f>
        <v/>
      </c>
      <c r="D10" s="2201"/>
      <c r="E10" s="2201"/>
      <c r="F10" s="2201"/>
      <c r="G10" s="2201"/>
      <c r="H10" s="2201"/>
      <c r="I10" s="2201"/>
      <c r="J10" s="2201"/>
      <c r="K10" s="2201"/>
      <c r="L10" s="2201"/>
      <c r="M10" s="2201"/>
      <c r="N10" s="2201"/>
      <c r="O10" s="2201"/>
      <c r="Q10" s="1235">
        <v>6</v>
      </c>
      <c r="R10" s="1244" t="s">
        <v>4213</v>
      </c>
      <c r="S10" s="477"/>
      <c r="T10" s="477"/>
      <c r="U10" s="477"/>
      <c r="V10" s="477"/>
      <c r="W10" s="477"/>
      <c r="X10" s="477"/>
      <c r="Y10" s="477"/>
      <c r="Z10" s="477"/>
      <c r="AA10" s="477"/>
      <c r="AB10" s="477"/>
      <c r="AC10" s="477"/>
      <c r="AD10" s="477"/>
      <c r="AE10" s="1233"/>
    </row>
    <row r="11" spans="1:31" ht="44.25" customHeight="1">
      <c r="A11" s="1238"/>
      <c r="B11" s="1241" t="str">
        <f t="shared" si="0"/>
        <v/>
      </c>
      <c r="C11" s="2201" t="str">
        <f>IFERROR(VLOOKUP(A11,$Q$5:$AD31,2,0),"")</f>
        <v/>
      </c>
      <c r="D11" s="2201"/>
      <c r="E11" s="2201"/>
      <c r="F11" s="2201"/>
      <c r="G11" s="2201"/>
      <c r="H11" s="2201"/>
      <c r="I11" s="2201"/>
      <c r="J11" s="2201"/>
      <c r="K11" s="2201"/>
      <c r="L11" s="2201"/>
      <c r="M11" s="2201"/>
      <c r="N11" s="2201"/>
      <c r="O11" s="2201"/>
      <c r="Q11" s="1235">
        <v>7</v>
      </c>
      <c r="R11" s="1244" t="s">
        <v>4041</v>
      </c>
      <c r="S11" s="1713"/>
      <c r="T11" s="1713"/>
      <c r="U11" s="1713"/>
      <c r="V11" s="1713"/>
      <c r="W11" s="1713"/>
      <c r="X11" s="1713"/>
      <c r="Y11" s="1713"/>
      <c r="Z11" s="1713"/>
      <c r="AA11" s="1713"/>
      <c r="AB11" s="1713"/>
      <c r="AC11" s="1713"/>
      <c r="AD11" s="1713"/>
    </row>
    <row r="12" spans="1:31" ht="38.25" customHeight="1">
      <c r="A12" s="1238"/>
      <c r="B12" s="1241" t="str">
        <f t="shared" si="0"/>
        <v/>
      </c>
      <c r="C12" s="2201" t="str">
        <f>IFERROR(VLOOKUP(A12,$Q$5:$AD32,2,0),"")</f>
        <v/>
      </c>
      <c r="D12" s="2201"/>
      <c r="E12" s="2201"/>
      <c r="F12" s="2201"/>
      <c r="G12" s="2201"/>
      <c r="H12" s="2201"/>
      <c r="I12" s="2201"/>
      <c r="J12" s="2201"/>
      <c r="K12" s="2201"/>
      <c r="L12" s="2201"/>
      <c r="M12" s="2201"/>
      <c r="N12" s="2201"/>
      <c r="O12" s="2201"/>
      <c r="P12" s="139">
        <v>0</v>
      </c>
      <c r="Q12" s="1235">
        <v>8</v>
      </c>
      <c r="R12" s="1244" t="s">
        <v>4097</v>
      </c>
      <c r="S12" s="477"/>
      <c r="T12" s="477"/>
      <c r="U12" s="477"/>
      <c r="V12" s="477"/>
      <c r="W12" s="477"/>
      <c r="X12" s="477"/>
      <c r="Y12" s="477"/>
      <c r="Z12" s="477"/>
      <c r="AA12" s="477"/>
      <c r="AB12" s="477"/>
      <c r="AC12" s="477"/>
      <c r="AD12" s="477"/>
    </row>
    <row r="13" spans="1:31" ht="117.75" customHeight="1">
      <c r="A13" s="1238"/>
      <c r="B13" s="1241" t="str">
        <f t="shared" si="0"/>
        <v/>
      </c>
      <c r="C13" s="2201" t="str">
        <f>IFERROR(VLOOKUP(A13,$Q$5:$AD29,2,0),"")</f>
        <v/>
      </c>
      <c r="D13" s="2201"/>
      <c r="E13" s="2201"/>
      <c r="F13" s="2201"/>
      <c r="G13" s="2201"/>
      <c r="H13" s="2201"/>
      <c r="I13" s="2201"/>
      <c r="J13" s="2201"/>
      <c r="K13" s="2201"/>
      <c r="L13" s="2201"/>
      <c r="M13" s="2201"/>
      <c r="N13" s="2201"/>
      <c r="O13" s="2201"/>
      <c r="Q13" s="1235">
        <v>9</v>
      </c>
      <c r="R13" s="1716" t="s">
        <v>4166</v>
      </c>
      <c r="S13" s="1713"/>
      <c r="T13" s="1713"/>
      <c r="U13" s="1713"/>
      <c r="V13" s="1713"/>
      <c r="W13" s="1713"/>
      <c r="X13" s="1713"/>
      <c r="Y13" s="1713"/>
      <c r="Z13" s="1713"/>
      <c r="AA13" s="1713"/>
      <c r="AB13" s="1713"/>
      <c r="AC13" s="1713"/>
      <c r="AD13" s="1713"/>
    </row>
    <row r="14" spans="1:31" ht="38.25" customHeight="1">
      <c r="A14" s="1238"/>
      <c r="B14" s="1241" t="str">
        <f t="shared" si="0"/>
        <v/>
      </c>
      <c r="C14" s="2201" t="str">
        <f>IFERROR(VLOOKUP(A14,$Q$5:$AD30,2,0),"")</f>
        <v/>
      </c>
      <c r="D14" s="2201"/>
      <c r="E14" s="2201"/>
      <c r="F14" s="2201"/>
      <c r="G14" s="2201"/>
      <c r="H14" s="2201"/>
      <c r="I14" s="2201"/>
      <c r="J14" s="2201"/>
      <c r="K14" s="2201"/>
      <c r="L14" s="2201"/>
      <c r="M14" s="2201"/>
      <c r="N14" s="2201"/>
      <c r="O14" s="2201"/>
      <c r="Q14" s="1235">
        <v>10</v>
      </c>
      <c r="R14" s="1244" t="s">
        <v>4252</v>
      </c>
      <c r="S14" s="1713"/>
      <c r="T14" s="1713"/>
      <c r="U14" s="1713"/>
      <c r="V14" s="1713"/>
      <c r="W14" s="1713"/>
      <c r="X14" s="1713"/>
      <c r="Y14" s="1713"/>
      <c r="Z14" s="1713"/>
      <c r="AA14" s="1713"/>
      <c r="AB14" s="1713"/>
      <c r="AC14" s="1713"/>
      <c r="AD14" s="1713"/>
    </row>
    <row r="15" spans="1:31" ht="39.75" customHeight="1">
      <c r="A15" s="1238"/>
      <c r="B15" s="1241" t="str">
        <f t="shared" si="0"/>
        <v/>
      </c>
      <c r="C15" s="2201" t="str">
        <f>IFERROR(VLOOKUP(A15,$Q$5:$AD31,2,0),"")</f>
        <v/>
      </c>
      <c r="D15" s="2201"/>
      <c r="E15" s="2201"/>
      <c r="F15" s="2201"/>
      <c r="G15" s="2201"/>
      <c r="H15" s="2201"/>
      <c r="I15" s="2201"/>
      <c r="J15" s="2201"/>
      <c r="K15" s="2201"/>
      <c r="L15" s="2201"/>
      <c r="M15" s="2201"/>
      <c r="N15" s="2201"/>
      <c r="O15" s="2201"/>
      <c r="Q15" s="1235">
        <v>11</v>
      </c>
      <c r="R15" s="1244" t="s">
        <v>4253</v>
      </c>
      <c r="S15" s="1713"/>
      <c r="T15" s="1713"/>
      <c r="U15" s="1713"/>
      <c r="V15" s="1713"/>
      <c r="W15" s="1713"/>
      <c r="X15" s="1713"/>
      <c r="Y15" s="1713"/>
      <c r="Z15" s="1713"/>
      <c r="AA15" s="1713"/>
      <c r="AB15" s="1713"/>
      <c r="AC15" s="1713"/>
      <c r="AD15" s="1713"/>
    </row>
    <row r="16" spans="1:31" ht="96" customHeight="1">
      <c r="A16" s="1238"/>
      <c r="B16" s="1241" t="str">
        <f t="shared" si="0"/>
        <v/>
      </c>
      <c r="C16" s="2201" t="str">
        <f>IFERROR(VLOOKUP(A16,$Q$5:$AD32,2,0),"")</f>
        <v/>
      </c>
      <c r="D16" s="2201"/>
      <c r="E16" s="2201"/>
      <c r="F16" s="2201"/>
      <c r="G16" s="2201"/>
      <c r="H16" s="2201"/>
      <c r="I16" s="2201"/>
      <c r="J16" s="2201"/>
      <c r="K16" s="2201"/>
      <c r="L16" s="2201"/>
      <c r="M16" s="2201"/>
      <c r="N16" s="2201"/>
      <c r="O16" s="2201"/>
      <c r="Q16" s="1235">
        <v>12</v>
      </c>
      <c r="R16" s="1712" t="s">
        <v>3174</v>
      </c>
      <c r="S16" s="15"/>
      <c r="T16" s="15"/>
      <c r="U16" s="15"/>
      <c r="V16" s="15"/>
      <c r="W16" s="15"/>
      <c r="X16" s="15"/>
      <c r="Y16" s="15"/>
      <c r="Z16" s="15"/>
      <c r="AA16" s="15"/>
      <c r="AB16" s="15"/>
      <c r="AC16" s="15"/>
    </row>
    <row r="17" spans="1:30" ht="45" customHeight="1">
      <c r="A17" s="1238"/>
      <c r="B17" s="1241" t="str">
        <f t="shared" si="0"/>
        <v/>
      </c>
      <c r="C17" s="2201" t="str">
        <f>IFERROR(VLOOKUP(A17,$Q$5:$AD33,2,0),"")</f>
        <v/>
      </c>
      <c r="D17" s="2201"/>
      <c r="E17" s="2201"/>
      <c r="F17" s="2201"/>
      <c r="G17" s="2201"/>
      <c r="H17" s="2201"/>
      <c r="I17" s="2201"/>
      <c r="J17" s="2201"/>
      <c r="K17" s="2201"/>
      <c r="L17" s="2201"/>
      <c r="M17" s="2201"/>
      <c r="N17" s="2201"/>
      <c r="O17" s="2201"/>
      <c r="Q17" s="1235">
        <v>13</v>
      </c>
      <c r="R17" s="1244" t="s">
        <v>3973</v>
      </c>
    </row>
    <row r="18" spans="1:30" ht="44.25" customHeight="1">
      <c r="A18" s="1238"/>
      <c r="B18" s="1241" t="str">
        <f t="shared" si="0"/>
        <v/>
      </c>
      <c r="C18" s="2201" t="str">
        <f>IFERROR(VLOOKUP(A18,$Q$5:$AD34,2,0),"")</f>
        <v/>
      </c>
      <c r="D18" s="2201"/>
      <c r="E18" s="2201"/>
      <c r="F18" s="2201"/>
      <c r="G18" s="2201"/>
      <c r="H18" s="2201"/>
      <c r="I18" s="2201"/>
      <c r="J18" s="2201"/>
      <c r="K18" s="2201"/>
      <c r="L18" s="2201"/>
      <c r="M18" s="2201"/>
      <c r="N18" s="2201"/>
      <c r="O18" s="2201"/>
      <c r="Q18" s="1235">
        <v>14</v>
      </c>
      <c r="R18" s="2200" t="s">
        <v>3974</v>
      </c>
      <c r="S18" s="2200"/>
      <c r="T18" s="2200"/>
      <c r="U18" s="2200"/>
      <c r="V18" s="2200"/>
      <c r="W18" s="2200"/>
      <c r="X18" s="2200"/>
      <c r="Y18" s="2200"/>
      <c r="Z18" s="2200"/>
      <c r="AA18" s="2200"/>
      <c r="AB18" s="2200"/>
      <c r="AC18" s="2200"/>
      <c r="AD18" s="2200"/>
    </row>
    <row r="19" spans="1:30" ht="18.75" customHeight="1">
      <c r="A19" s="1238"/>
      <c r="B19" s="1241" t="str">
        <f t="shared" si="0"/>
        <v/>
      </c>
      <c r="C19" s="2201" t="str">
        <f>IFERROR(VLOOKUP(A19,$Q$5:$AD35,2,0),"")</f>
        <v/>
      </c>
      <c r="D19" s="2201"/>
      <c r="E19" s="2201"/>
      <c r="F19" s="2201"/>
      <c r="G19" s="2201"/>
      <c r="H19" s="2201"/>
      <c r="I19" s="2201"/>
      <c r="J19" s="2201"/>
      <c r="K19" s="2201"/>
      <c r="L19" s="2201"/>
      <c r="M19" s="2201"/>
      <c r="N19" s="2201"/>
      <c r="O19" s="2201"/>
      <c r="Q19" s="1235">
        <v>15</v>
      </c>
      <c r="R19" s="2200" t="s">
        <v>3041</v>
      </c>
      <c r="S19" s="2200"/>
      <c r="T19" s="2200"/>
      <c r="U19" s="2200"/>
      <c r="V19" s="2200"/>
      <c r="W19" s="2200"/>
      <c r="X19" s="2200"/>
      <c r="Y19" s="2200"/>
      <c r="Z19" s="2200"/>
      <c r="AA19" s="2200"/>
      <c r="AB19" s="2200"/>
      <c r="AC19" s="2200"/>
      <c r="AD19" s="2200"/>
    </row>
    <row r="20" spans="1:30" ht="18.75" customHeight="1">
      <c r="A20" s="1238"/>
      <c r="B20" s="1241" t="str">
        <f t="shared" si="0"/>
        <v/>
      </c>
      <c r="C20" s="2201" t="str">
        <f>IFERROR(VLOOKUP(A20,$Q$5:$AD36,2,0),"")</f>
        <v/>
      </c>
      <c r="D20" s="2201"/>
      <c r="E20" s="2201"/>
      <c r="F20" s="2201"/>
      <c r="G20" s="2201"/>
      <c r="H20" s="2201"/>
      <c r="I20" s="2201"/>
      <c r="J20" s="2201"/>
      <c r="K20" s="2201"/>
      <c r="L20" s="2201"/>
      <c r="M20" s="2201"/>
      <c r="N20" s="2201"/>
      <c r="O20" s="2201"/>
      <c r="Q20" s="1235">
        <v>16</v>
      </c>
      <c r="R20" s="1244" t="s">
        <v>3094</v>
      </c>
      <c r="S20" s="1244"/>
      <c r="T20" s="1244"/>
      <c r="U20" s="1244"/>
      <c r="V20" s="1244"/>
      <c r="W20" s="1244"/>
      <c r="X20" s="1244"/>
      <c r="Y20" s="1244"/>
      <c r="Z20" s="1244"/>
      <c r="AA20" s="1244"/>
      <c r="AB20" s="1244"/>
      <c r="AC20" s="1244"/>
      <c r="AD20" s="1244"/>
    </row>
    <row r="21" spans="1:30" ht="18.75">
      <c r="A21" s="1238"/>
      <c r="B21" s="1241" t="str">
        <f t="shared" si="0"/>
        <v/>
      </c>
      <c r="C21" s="2201" t="str">
        <f>IFERROR(VLOOKUP(A21,$Q$5:$AD36,2,0),"")</f>
        <v/>
      </c>
      <c r="D21" s="2201"/>
      <c r="E21" s="2201"/>
      <c r="F21" s="2201"/>
      <c r="G21" s="2201"/>
      <c r="H21" s="2201"/>
      <c r="I21" s="2201"/>
      <c r="J21" s="2201"/>
      <c r="K21" s="2201"/>
      <c r="L21" s="2201"/>
      <c r="M21" s="2201"/>
      <c r="N21" s="2201"/>
      <c r="O21" s="2201"/>
      <c r="Q21" s="1235">
        <v>17</v>
      </c>
      <c r="R21" s="1242" t="s">
        <v>4009</v>
      </c>
    </row>
    <row r="22" spans="1:30" ht="18.75">
      <c r="A22" s="1238"/>
      <c r="B22" s="1241" t="str">
        <f t="shared" si="0"/>
        <v/>
      </c>
      <c r="C22" s="2201" t="str">
        <f>IFERROR(VLOOKUP(A22,$Q$5:$AD36,2,0),"")</f>
        <v/>
      </c>
      <c r="D22" s="2201"/>
      <c r="E22" s="2201"/>
      <c r="F22" s="2201"/>
      <c r="G22" s="2201"/>
      <c r="H22" s="2201"/>
      <c r="I22" s="2201"/>
      <c r="J22" s="2201"/>
      <c r="K22" s="2201"/>
      <c r="L22" s="2201"/>
      <c r="M22" s="2201"/>
      <c r="N22" s="2201"/>
      <c r="O22" s="2201"/>
      <c r="Q22" s="1235">
        <v>18</v>
      </c>
      <c r="R22" s="2200" t="s">
        <v>4025</v>
      </c>
      <c r="S22" s="2200"/>
      <c r="T22" s="2200"/>
      <c r="U22" s="2200"/>
      <c r="V22" s="2200"/>
      <c r="W22" s="2200"/>
      <c r="X22" s="2200"/>
      <c r="Y22" s="2200"/>
      <c r="Z22" s="2200"/>
      <c r="AA22" s="2200"/>
      <c r="AB22" s="2200"/>
      <c r="AC22" s="2200"/>
      <c r="AD22" s="2200"/>
    </row>
    <row r="23" spans="1:30" ht="93.75">
      <c r="A23" s="1238"/>
      <c r="B23" s="1241" t="str">
        <f t="shared" si="0"/>
        <v/>
      </c>
      <c r="C23" s="2201" t="str">
        <f>IFERROR(VLOOKUP(A23,$Q$5:$AD36,2,0),"")</f>
        <v/>
      </c>
      <c r="D23" s="2201"/>
      <c r="E23" s="2201"/>
      <c r="F23" s="2201"/>
      <c r="G23" s="2201"/>
      <c r="H23" s="2201"/>
      <c r="I23" s="2201"/>
      <c r="J23" s="2201"/>
      <c r="K23" s="2201"/>
      <c r="L23" s="2201"/>
      <c r="M23" s="2201"/>
      <c r="N23" s="2201"/>
      <c r="O23" s="2201"/>
      <c r="Q23" s="1235">
        <v>19</v>
      </c>
      <c r="R23" s="1244" t="s">
        <v>4026</v>
      </c>
    </row>
    <row r="24" spans="1:30" ht="83.25" customHeight="1">
      <c r="A24" s="1238"/>
      <c r="B24" s="1241" t="str">
        <f t="shared" si="0"/>
        <v/>
      </c>
      <c r="C24" s="2201" t="str">
        <f>IFERROR(VLOOKUP(A24,$Q$5:$AD36,2,0),"")</f>
        <v/>
      </c>
      <c r="D24" s="2201"/>
      <c r="E24" s="2201"/>
      <c r="F24" s="2201"/>
      <c r="G24" s="2201"/>
      <c r="H24" s="2201"/>
      <c r="I24" s="2201"/>
      <c r="J24" s="2201"/>
      <c r="K24" s="2201"/>
      <c r="L24" s="2201"/>
      <c r="M24" s="2201"/>
      <c r="N24" s="2201"/>
      <c r="O24" s="2201"/>
      <c r="Q24" s="1235">
        <v>20</v>
      </c>
      <c r="R24" s="1244" t="s">
        <v>4028</v>
      </c>
    </row>
    <row r="25" spans="1:30" ht="40.5" customHeight="1">
      <c r="A25" s="1238"/>
      <c r="B25" s="1241" t="str">
        <f t="shared" si="0"/>
        <v/>
      </c>
      <c r="C25" s="2201" t="str">
        <f>IFERROR(VLOOKUP(A25,$Q$5:$AD36,2,0),"")</f>
        <v/>
      </c>
      <c r="D25" s="2201"/>
      <c r="E25" s="2201"/>
      <c r="F25" s="2201"/>
      <c r="G25" s="2201"/>
      <c r="H25" s="2201"/>
      <c r="I25" s="2201"/>
      <c r="J25" s="2201"/>
      <c r="K25" s="2201"/>
      <c r="L25" s="2201"/>
      <c r="M25" s="2201"/>
      <c r="N25" s="2201"/>
      <c r="O25" s="2201"/>
      <c r="Q25" s="1235">
        <v>21</v>
      </c>
      <c r="R25" s="1244" t="s">
        <v>4027</v>
      </c>
    </row>
    <row r="26" spans="1:30" ht="15">
      <c r="C26" s="154"/>
      <c r="D26" s="154"/>
      <c r="E26" s="154"/>
      <c r="F26" s="154"/>
      <c r="G26" s="154"/>
      <c r="H26" s="154"/>
      <c r="I26" s="154"/>
      <c r="J26" s="154"/>
      <c r="K26" s="154"/>
      <c r="L26" s="154"/>
      <c r="M26" s="154"/>
      <c r="N26" s="154"/>
    </row>
    <row r="27" spans="1:30" ht="18.75">
      <c r="C27" s="15"/>
      <c r="D27" s="154"/>
      <c r="E27" s="154"/>
      <c r="F27" s="154"/>
      <c r="G27" s="154"/>
      <c r="H27" s="154"/>
      <c r="I27" s="154"/>
      <c r="J27" s="154"/>
      <c r="K27" s="154"/>
      <c r="L27" s="154"/>
      <c r="M27" s="154"/>
      <c r="N27" s="154"/>
    </row>
    <row r="28" spans="1:30" ht="18.75">
      <c r="R28" s="1674" t="s">
        <v>4051</v>
      </c>
    </row>
    <row r="29" spans="1:30" ht="18.75">
      <c r="R29" s="1674" t="s">
        <v>4052</v>
      </c>
    </row>
    <row r="30" spans="1:30" ht="18.75">
      <c r="R30" s="1674" t="s">
        <v>4053</v>
      </c>
    </row>
    <row r="31" spans="1:30" ht="18.75">
      <c r="R31" s="1674" t="s">
        <v>4054</v>
      </c>
    </row>
    <row r="32" spans="1:30" ht="18.75">
      <c r="R32" s="1674" t="s">
        <v>4055</v>
      </c>
    </row>
    <row r="33" spans="18:18" ht="18.75">
      <c r="R33" s="1674"/>
    </row>
    <row r="34" spans="18:18" ht="18.75">
      <c r="R34" s="1674"/>
    </row>
    <row r="35" spans="18:18" ht="18.75">
      <c r="R35" s="1674"/>
    </row>
    <row r="36" spans="18:18" ht="18.75">
      <c r="R36" s="1674"/>
    </row>
    <row r="38" spans="18:18" ht="26.25">
      <c r="R38" s="1250" t="s">
        <v>4008</v>
      </c>
    </row>
    <row r="39" spans="18:18" ht="26.25">
      <c r="R39" s="1250" t="s">
        <v>4029</v>
      </c>
    </row>
    <row r="40" spans="18:18" ht="23.25">
      <c r="R40" s="67" t="s">
        <v>4098</v>
      </c>
    </row>
    <row r="41" spans="18:18" ht="23.25">
      <c r="R41" s="67" t="s">
        <v>4140</v>
      </c>
    </row>
    <row r="42" spans="18:18" ht="23.25">
      <c r="R42" s="67" t="s">
        <v>4164</v>
      </c>
    </row>
    <row r="43" spans="18:18" ht="23.25">
      <c r="R43" s="67" t="s">
        <v>4167</v>
      </c>
    </row>
    <row r="44" spans="18:18" ht="23.25">
      <c r="R44" s="67" t="s">
        <v>4214</v>
      </c>
    </row>
    <row r="45" spans="18:18" ht="23.25">
      <c r="R45" s="67" t="s">
        <v>4218</v>
      </c>
    </row>
    <row r="46" spans="18:18" ht="23.25">
      <c r="R46" s="67" t="s">
        <v>4254</v>
      </c>
    </row>
    <row r="47" spans="18:18" ht="26.25">
      <c r="R47" s="67" t="s">
        <v>4296</v>
      </c>
    </row>
    <row r="48" spans="18:18" ht="18.75">
      <c r="R48" s="67" t="s">
        <v>4047</v>
      </c>
    </row>
    <row r="49" spans="18:18" ht="18.75">
      <c r="R49" s="67" t="s">
        <v>4048</v>
      </c>
    </row>
    <row r="50" spans="18:18" ht="18.75">
      <c r="R50" s="67" t="s">
        <v>4049</v>
      </c>
    </row>
    <row r="51" spans="18:18" ht="18.75">
      <c r="R51" s="67" t="s">
        <v>4050</v>
      </c>
    </row>
  </sheetData>
  <sheetProtection selectLockedCells="1"/>
  <mergeCells count="28">
    <mergeCell ref="C23:O23"/>
    <mergeCell ref="C24:O24"/>
    <mergeCell ref="C25:O25"/>
    <mergeCell ref="R18:AD18"/>
    <mergeCell ref="C19:O19"/>
    <mergeCell ref="R19:AD19"/>
    <mergeCell ref="C20:O20"/>
    <mergeCell ref="C21:O21"/>
    <mergeCell ref="C22:O22"/>
    <mergeCell ref="R22:AD22"/>
    <mergeCell ref="C18:O18"/>
    <mergeCell ref="C13:O13"/>
    <mergeCell ref="C14:O14"/>
    <mergeCell ref="C15:O15"/>
    <mergeCell ref="C16:O16"/>
    <mergeCell ref="C17:O17"/>
    <mergeCell ref="C12:O12"/>
    <mergeCell ref="C1:O1"/>
    <mergeCell ref="C2:O2"/>
    <mergeCell ref="C3:O3"/>
    <mergeCell ref="C4:O4"/>
    <mergeCell ref="C5:O5"/>
    <mergeCell ref="C6:O6"/>
    <mergeCell ref="C7:O7"/>
    <mergeCell ref="C8:O8"/>
    <mergeCell ref="C9:O9"/>
    <mergeCell ref="C10:O10"/>
    <mergeCell ref="C11:O11"/>
  </mergeCells>
  <dataValidations count="3">
    <dataValidation type="list" allowBlank="1" showInputMessage="1" showErrorMessage="1" sqref="C3:O3">
      <formula1>$R$28:$R$36</formula1>
    </dataValidation>
    <dataValidation type="list" allowBlank="1" showInputMessage="1" showErrorMessage="1" sqref="C2:O2">
      <formula1>$R$38:$R$51</formula1>
    </dataValidation>
    <dataValidation type="list" allowBlank="1" showInputMessage="1" showErrorMessage="1" sqref="A5:A25">
      <formula1>$Q$5:$Q$25</formula1>
    </dataValidation>
  </dataValidations>
  <pageMargins left="0.25" right="0.25" top="0.75" bottom="0.75" header="0.3" footer="0.3"/>
  <pageSetup paperSize="9" orientation="landscape" horizontalDpi="300" verticalDpi="300" r:id="rId1"/>
  <drawing r:id="rId2"/>
</worksheet>
</file>

<file path=xl/worksheets/sheet37.xml><?xml version="1.0" encoding="utf-8"?>
<worksheet xmlns="http://schemas.openxmlformats.org/spreadsheetml/2006/main" xmlns:r="http://schemas.openxmlformats.org/officeDocument/2006/relationships">
  <sheetPr>
    <tabColor rgb="FF7030A0"/>
  </sheetPr>
  <dimension ref="A2:M24"/>
  <sheetViews>
    <sheetView workbookViewId="0">
      <selection activeCell="K7" sqref="K7"/>
    </sheetView>
  </sheetViews>
  <sheetFormatPr defaultColWidth="9.140625" defaultRowHeight="14.25"/>
  <cols>
    <col min="1" max="1" width="4" style="5" customWidth="1"/>
    <col min="2" max="2" width="25.5703125" style="5" customWidth="1"/>
    <col min="3" max="3" width="11" style="5" customWidth="1"/>
    <col min="4" max="4" width="11.28515625" style="5" customWidth="1"/>
    <col min="5" max="5" width="3.5703125" style="5" customWidth="1"/>
    <col min="6" max="6" width="12" style="5" customWidth="1"/>
    <col min="7" max="7" width="16.5703125" style="5" customWidth="1"/>
    <col min="8" max="8" width="12.5703125" style="5" customWidth="1"/>
    <col min="9" max="9" width="7.140625" style="5" customWidth="1"/>
    <col min="10" max="10" width="16.7109375" style="5" customWidth="1"/>
    <col min="11" max="16384" width="9.140625" style="5"/>
  </cols>
  <sheetData>
    <row r="2" spans="1:13" ht="20.25">
      <c r="A2" s="2768" t="str">
        <f>MASTER!C1</f>
        <v>ftyk f'k{kk vf/kdkjh</v>
      </c>
      <c r="B2" s="2768"/>
      <c r="C2" s="2768"/>
      <c r="D2" s="2768"/>
      <c r="E2" s="2768"/>
      <c r="F2" s="2768"/>
      <c r="G2" s="2768"/>
      <c r="H2" s="2768"/>
      <c r="I2" s="155"/>
    </row>
    <row r="3" spans="1:13" ht="20.25">
      <c r="A3" s="2769" t="s">
        <v>436</v>
      </c>
      <c r="B3" s="2769"/>
      <c r="C3" s="2769"/>
      <c r="D3" s="2769"/>
      <c r="E3" s="2769"/>
      <c r="F3" s="2769"/>
      <c r="G3" s="2769"/>
      <c r="H3" s="2769"/>
      <c r="I3" s="155"/>
      <c r="M3" s="1754"/>
    </row>
    <row r="4" spans="1:13" ht="245.25" customHeight="1">
      <c r="A4" s="2770" t="s">
        <v>4260</v>
      </c>
      <c r="B4" s="2770"/>
      <c r="C4" s="2770"/>
      <c r="D4" s="2770"/>
      <c r="E4" s="2770"/>
      <c r="F4" s="2770"/>
      <c r="G4" s="2770"/>
      <c r="H4" s="2770"/>
      <c r="M4" s="155"/>
    </row>
    <row r="5" spans="1:13" ht="20.25">
      <c r="A5" s="2771" t="s">
        <v>441</v>
      </c>
      <c r="B5" s="2772" t="s">
        <v>442</v>
      </c>
      <c r="C5" s="2771" t="s">
        <v>7</v>
      </c>
      <c r="D5" s="2771" t="s">
        <v>443</v>
      </c>
      <c r="E5" s="2771"/>
      <c r="F5" s="2771"/>
      <c r="G5" s="2772" t="s">
        <v>444</v>
      </c>
      <c r="H5" s="2773" t="s">
        <v>4126</v>
      </c>
      <c r="M5" s="155"/>
    </row>
    <row r="6" spans="1:13" ht="30.75" customHeight="1">
      <c r="A6" s="2771"/>
      <c r="B6" s="2772"/>
      <c r="C6" s="2771"/>
      <c r="D6" s="156" t="s">
        <v>50</v>
      </c>
      <c r="E6" s="156" t="s">
        <v>402</v>
      </c>
      <c r="F6" s="156" t="s">
        <v>50</v>
      </c>
      <c r="G6" s="2772"/>
      <c r="H6" s="2773"/>
      <c r="M6" s="155"/>
    </row>
    <row r="7" spans="1:13" ht="42.75" customHeight="1">
      <c r="A7" s="1695">
        <v>1</v>
      </c>
      <c r="B7" s="1696" t="s">
        <v>4255</v>
      </c>
      <c r="C7" s="1756" t="s">
        <v>4256</v>
      </c>
      <c r="D7" s="1697" t="s">
        <v>4261</v>
      </c>
      <c r="E7" s="1695" t="s">
        <v>402</v>
      </c>
      <c r="F7" s="1697" t="s">
        <v>4262</v>
      </c>
      <c r="G7" s="1698">
        <v>45</v>
      </c>
      <c r="H7" s="1698">
        <v>15</v>
      </c>
    </row>
    <row r="8" spans="1:13" ht="20.25">
      <c r="A8" s="335"/>
      <c r="B8" s="336"/>
      <c r="C8" s="335"/>
      <c r="D8" s="337"/>
      <c r="E8" s="335"/>
      <c r="F8" s="337"/>
      <c r="G8" s="338"/>
    </row>
    <row r="9" spans="1:13" ht="20.25">
      <c r="A9" s="335"/>
      <c r="B9" s="336"/>
      <c r="C9" s="335"/>
      <c r="D9" s="337"/>
      <c r="E9" s="335"/>
      <c r="F9" s="337"/>
      <c r="G9" s="338"/>
    </row>
    <row r="10" spans="1:13" ht="18.75">
      <c r="A10" s="322"/>
      <c r="B10" s="323"/>
      <c r="C10" s="324"/>
      <c r="D10" s="2764" t="str">
        <f>MASTER!C2</f>
        <v>iz/kkukpk;Z</v>
      </c>
      <c r="E10" s="2764"/>
      <c r="F10" s="2764"/>
      <c r="G10" s="2764"/>
    </row>
    <row r="11" spans="1:13" ht="18.75">
      <c r="A11" s="322"/>
      <c r="B11" s="323"/>
      <c r="C11" s="324"/>
      <c r="D11" s="2764" t="str">
        <f>MASTER!C3</f>
        <v xml:space="preserve">ftyk </v>
      </c>
      <c r="E11" s="2764"/>
      <c r="F11" s="2764"/>
      <c r="G11" s="2764"/>
    </row>
    <row r="12" spans="1:13" ht="18.75">
      <c r="A12" s="139"/>
      <c r="B12" s="139"/>
      <c r="C12" s="139"/>
      <c r="D12" s="2764" t="str">
        <f>MASTER!C4</f>
        <v>jkt ¼ jktLFkku ½</v>
      </c>
      <c r="E12" s="2764"/>
      <c r="F12" s="2764"/>
      <c r="G12" s="2764"/>
    </row>
    <row r="13" spans="1:13" ht="18.75">
      <c r="A13" s="139"/>
      <c r="B13" s="139"/>
      <c r="C13" s="139"/>
      <c r="D13" s="1755"/>
      <c r="E13" s="1755"/>
      <c r="F13" s="1755"/>
      <c r="G13" s="1755"/>
    </row>
    <row r="14" spans="1:13" ht="18.75">
      <c r="A14" s="2765" t="s">
        <v>4259</v>
      </c>
      <c r="B14" s="2765"/>
      <c r="C14" s="2765"/>
      <c r="D14" s="2765"/>
      <c r="E14" s="2765"/>
      <c r="F14" s="2765"/>
      <c r="G14" s="2765"/>
      <c r="H14" s="2765"/>
    </row>
    <row r="15" spans="1:13" ht="18.75">
      <c r="A15" s="129" t="s">
        <v>695</v>
      </c>
      <c r="B15" s="129"/>
      <c r="C15" s="129"/>
      <c r="D15" s="129"/>
      <c r="E15" s="129"/>
      <c r="F15" s="129"/>
      <c r="G15" s="129"/>
    </row>
    <row r="16" spans="1:13" ht="18.75">
      <c r="A16" s="129">
        <v>1</v>
      </c>
      <c r="B16" s="2766" t="s">
        <v>1392</v>
      </c>
      <c r="C16" s="2766"/>
      <c r="D16" s="2766"/>
      <c r="E16" s="2767" t="s">
        <v>1365</v>
      </c>
      <c r="F16" s="2767"/>
      <c r="G16" s="129"/>
    </row>
    <row r="17" spans="1:7" ht="18.75">
      <c r="A17" s="129">
        <v>2</v>
      </c>
      <c r="B17" s="129" t="s">
        <v>696</v>
      </c>
      <c r="C17" s="129"/>
      <c r="D17" s="129" t="str">
        <f>B7</f>
        <v xml:space="preserve">Jh lyhe Mk;j </v>
      </c>
      <c r="E17" s="129"/>
      <c r="F17" s="129" t="str">
        <f>C7</f>
        <v xml:space="preserve">iz;ksx'kkyk lgk;d </v>
      </c>
      <c r="G17" s="129"/>
    </row>
    <row r="18" spans="1:7" ht="18.75">
      <c r="A18" s="129">
        <v>3</v>
      </c>
      <c r="B18" s="129" t="s">
        <v>697</v>
      </c>
      <c r="C18" s="129"/>
      <c r="D18" s="129" t="str">
        <f>D17</f>
        <v xml:space="preserve">Jh lyhe Mk;j </v>
      </c>
      <c r="E18" s="129"/>
      <c r="F18" s="129" t="str">
        <f>C7</f>
        <v xml:space="preserve">iz;ksx'kkyk lgk;d </v>
      </c>
      <c r="G18" s="129"/>
    </row>
    <row r="19" spans="1:7" ht="18.75">
      <c r="A19" s="129">
        <v>4</v>
      </c>
      <c r="B19" s="129" t="s">
        <v>698</v>
      </c>
      <c r="C19" s="129"/>
      <c r="D19" s="129"/>
      <c r="E19" s="129"/>
      <c r="F19" s="129"/>
      <c r="G19" s="129"/>
    </row>
    <row r="20" spans="1:7" ht="18.75">
      <c r="A20" s="129"/>
      <c r="B20" s="129"/>
      <c r="C20" s="129"/>
      <c r="D20" s="129"/>
      <c r="E20" s="129"/>
      <c r="F20" s="129"/>
      <c r="G20" s="129"/>
    </row>
    <row r="21" spans="1:7" ht="18.75">
      <c r="A21" s="129"/>
      <c r="B21" s="129"/>
      <c r="C21" s="129"/>
      <c r="D21" s="129"/>
      <c r="E21" s="129"/>
      <c r="F21" s="129"/>
      <c r="G21" s="129"/>
    </row>
    <row r="22" spans="1:7" ht="18.75">
      <c r="A22" s="129"/>
      <c r="B22" s="129"/>
      <c r="C22" s="129"/>
      <c r="D22" s="2763" t="str">
        <f>D10</f>
        <v>iz/kkukpk;Z</v>
      </c>
      <c r="E22" s="2763"/>
      <c r="F22" s="2763"/>
      <c r="G22" s="2763"/>
    </row>
    <row r="23" spans="1:7" ht="18.75">
      <c r="A23" s="129"/>
      <c r="B23" s="129"/>
      <c r="C23" s="129"/>
      <c r="D23" s="2763" t="str">
        <f>D11</f>
        <v xml:space="preserve">ftyk </v>
      </c>
      <c r="E23" s="2763"/>
      <c r="F23" s="2763"/>
      <c r="G23" s="2763"/>
    </row>
    <row r="24" spans="1:7" ht="18.75">
      <c r="A24" s="139"/>
      <c r="B24" s="139"/>
      <c r="C24" s="139"/>
      <c r="D24" s="2763" t="str">
        <f>D12</f>
        <v>jkt ¼ jktLFkku ½</v>
      </c>
      <c r="E24" s="2763"/>
      <c r="F24" s="2763"/>
      <c r="G24" s="2763"/>
    </row>
  </sheetData>
  <sheetProtection formatCells="0" formatColumns="0" formatRows="0" insertColumns="0" insertRows="0" insertHyperlinks="0" deleteColumns="0" deleteRows="0" selectLockedCells="1" sort="0" autoFilter="0" pivotTables="0"/>
  <mergeCells count="18">
    <mergeCell ref="A2:H2"/>
    <mergeCell ref="A3:H3"/>
    <mergeCell ref="A4:H4"/>
    <mergeCell ref="A5:A6"/>
    <mergeCell ref="B5:B6"/>
    <mergeCell ref="C5:C6"/>
    <mergeCell ref="D5:F5"/>
    <mergeCell ref="G5:G6"/>
    <mergeCell ref="H5:H6"/>
    <mergeCell ref="D22:G22"/>
    <mergeCell ref="D23:G23"/>
    <mergeCell ref="D24:G24"/>
    <mergeCell ref="D10:G10"/>
    <mergeCell ref="D11:G11"/>
    <mergeCell ref="D12:G12"/>
    <mergeCell ref="A14:H14"/>
    <mergeCell ref="B16:D16"/>
    <mergeCell ref="E16:F1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38.xml><?xml version="1.0" encoding="utf-8"?>
<worksheet xmlns="http://schemas.openxmlformats.org/spreadsheetml/2006/main" xmlns:r="http://schemas.openxmlformats.org/officeDocument/2006/relationships">
  <sheetPr>
    <tabColor rgb="FF00B050"/>
  </sheetPr>
  <dimension ref="A1:E46"/>
  <sheetViews>
    <sheetView workbookViewId="0">
      <selection activeCell="A14" sqref="A14"/>
    </sheetView>
  </sheetViews>
  <sheetFormatPr defaultRowHeight="12.75"/>
  <cols>
    <col min="1" max="1" width="6.28515625" style="139" customWidth="1"/>
    <col min="2" max="2" width="33" style="139" customWidth="1"/>
    <col min="3" max="3" width="20.85546875" style="139" customWidth="1"/>
    <col min="4" max="4" width="22.5703125" style="139" customWidth="1"/>
    <col min="5" max="5" width="15.42578125" style="139" customWidth="1"/>
    <col min="6" max="16384" width="9.140625" style="139"/>
  </cols>
  <sheetData>
    <row r="1" spans="1:5" ht="15.75">
      <c r="A1" s="2619" t="str">
        <f>MASTER!C1</f>
        <v>ftyk f'k{kk vf/kdkjh</v>
      </c>
      <c r="B1" s="2619"/>
      <c r="C1" s="2619"/>
      <c r="D1" s="2619"/>
      <c r="E1" s="2619"/>
    </row>
    <row r="2" spans="1:5" ht="20.25">
      <c r="A2" s="2774" t="s">
        <v>4236</v>
      </c>
      <c r="B2" s="2774"/>
      <c r="C2" s="2774"/>
      <c r="D2" s="2774"/>
      <c r="E2" s="2774"/>
    </row>
    <row r="3" spans="1:5" ht="20.25">
      <c r="A3" s="364" t="s">
        <v>4238</v>
      </c>
      <c r="B3" s="364"/>
      <c r="C3" s="364"/>
      <c r="D3" s="364"/>
      <c r="E3" s="364"/>
    </row>
    <row r="4" spans="1:5" ht="20.25">
      <c r="A4" s="364" t="s">
        <v>4237</v>
      </c>
      <c r="B4" s="364"/>
      <c r="C4" s="364"/>
      <c r="D4" s="364"/>
      <c r="E4" s="679">
        <v>44537</v>
      </c>
    </row>
    <row r="5" spans="1:5" ht="20.25">
      <c r="A5" s="364" t="s">
        <v>673</v>
      </c>
      <c r="B5" s="364"/>
      <c r="C5" s="364"/>
      <c r="D5" s="364"/>
      <c r="E5" s="364"/>
    </row>
    <row r="6" spans="1:5" ht="20.25">
      <c r="A6" s="364" t="s">
        <v>674</v>
      </c>
      <c r="B6" s="364"/>
      <c r="C6" s="364"/>
      <c r="D6" s="364"/>
      <c r="E6" s="364"/>
    </row>
    <row r="7" spans="1:5" ht="20.25">
      <c r="A7" s="364"/>
      <c r="B7" s="364"/>
      <c r="C7" s="1744" t="str">
        <f>MASTER!C2</f>
        <v>iz/kkukpk;Z</v>
      </c>
      <c r="D7" s="1744"/>
      <c r="E7" s="1744"/>
    </row>
    <row r="8" spans="1:5" ht="20.25">
      <c r="A8" s="1743"/>
      <c r="B8" s="1743"/>
      <c r="C8" s="1744" t="str">
        <f>MASTER!C3</f>
        <v xml:space="preserve">ftyk </v>
      </c>
      <c r="D8" s="1744"/>
      <c r="E8" s="1744"/>
    </row>
    <row r="9" spans="1:5" ht="20.25">
      <c r="A9" s="1743"/>
      <c r="B9" s="1743"/>
      <c r="C9" s="1745" t="str">
        <f>MASTER!C4</f>
        <v>jkt ¼ jktLFkku ½</v>
      </c>
      <c r="D9" s="1745"/>
      <c r="E9" s="1745"/>
    </row>
    <row r="10" spans="1:5" ht="42.75" customHeight="1">
      <c r="A10" s="465" t="s">
        <v>675</v>
      </c>
      <c r="B10" s="176" t="s">
        <v>676</v>
      </c>
      <c r="C10" s="176" t="s">
        <v>7</v>
      </c>
      <c r="D10" s="177" t="s">
        <v>677</v>
      </c>
      <c r="E10" s="179" t="s">
        <v>4239</v>
      </c>
    </row>
    <row r="11" spans="1:5" ht="20.25">
      <c r="A11" s="1746" t="s">
        <v>678</v>
      </c>
      <c r="B11" s="1746">
        <v>2</v>
      </c>
      <c r="C11" s="1746">
        <v>3</v>
      </c>
      <c r="D11" s="1746">
        <v>4</v>
      </c>
      <c r="E11" s="1747">
        <v>5</v>
      </c>
    </row>
    <row r="12" spans="1:5" ht="32.1" customHeight="1">
      <c r="A12" s="680">
        <v>1</v>
      </c>
      <c r="B12" s="681" t="str">
        <f>MASTER!B8</f>
        <v>Jh Hkxorh yky luk&lt;;</v>
      </c>
      <c r="C12" s="682" t="str">
        <f>MASTER!C8</f>
        <v>अतिरिक्त प्रशासनिक अधिकारी</v>
      </c>
      <c r="D12" s="1746"/>
      <c r="E12" s="1746"/>
    </row>
    <row r="13" spans="1:5" ht="32.1" customHeight="1">
      <c r="A13" s="680">
        <v>2</v>
      </c>
      <c r="B13" s="681">
        <f>MASTER!B9</f>
        <v>0</v>
      </c>
      <c r="C13" s="682">
        <f>MASTER!C9</f>
        <v>0</v>
      </c>
      <c r="D13" s="1746"/>
      <c r="E13" s="1746"/>
    </row>
    <row r="14" spans="1:5" ht="32.1" customHeight="1">
      <c r="A14" s="680">
        <v>3</v>
      </c>
      <c r="B14" s="681">
        <f>MASTER!B10</f>
        <v>0</v>
      </c>
      <c r="C14" s="682">
        <f>MASTER!C10</f>
        <v>0</v>
      </c>
      <c r="D14" s="1746"/>
      <c r="E14" s="1746"/>
    </row>
    <row r="15" spans="1:5" ht="32.1" customHeight="1">
      <c r="A15" s="680">
        <v>4</v>
      </c>
      <c r="B15" s="681">
        <f>MASTER!B11</f>
        <v>0</v>
      </c>
      <c r="C15" s="682">
        <f>MASTER!C11</f>
        <v>0</v>
      </c>
      <c r="D15" s="1746"/>
      <c r="E15" s="1746"/>
    </row>
    <row r="16" spans="1:5" ht="32.1" customHeight="1">
      <c r="A16" s="680">
        <v>5</v>
      </c>
      <c r="B16" s="681">
        <f>MASTER!B12</f>
        <v>0</v>
      </c>
      <c r="C16" s="682">
        <f>MASTER!C12</f>
        <v>0</v>
      </c>
      <c r="D16" s="1746"/>
      <c r="E16" s="1746"/>
    </row>
    <row r="17" spans="1:5" ht="32.1" customHeight="1">
      <c r="A17" s="680">
        <v>6</v>
      </c>
      <c r="B17" s="681">
        <f>MASTER!B13</f>
        <v>0</v>
      </c>
      <c r="C17" s="682">
        <f>MASTER!C13</f>
        <v>0</v>
      </c>
      <c r="D17" s="1746"/>
      <c r="E17" s="1746"/>
    </row>
    <row r="18" spans="1:5" ht="32.1" customHeight="1">
      <c r="A18" s="680">
        <v>7</v>
      </c>
      <c r="B18" s="681">
        <f>MASTER!B14</f>
        <v>0</v>
      </c>
      <c r="C18" s="682">
        <f>MASTER!C14</f>
        <v>0</v>
      </c>
      <c r="D18" s="1746"/>
      <c r="E18" s="1746"/>
    </row>
    <row r="19" spans="1:5" ht="32.1" customHeight="1">
      <c r="A19" s="680">
        <v>8</v>
      </c>
      <c r="B19" s="681">
        <f>MASTER!B15</f>
        <v>0</v>
      </c>
      <c r="C19" s="682">
        <f>MASTER!C15</f>
        <v>0</v>
      </c>
      <c r="D19" s="1746"/>
      <c r="E19" s="1746"/>
    </row>
    <row r="20" spans="1:5" ht="32.1" customHeight="1">
      <c r="A20" s="680">
        <v>9</v>
      </c>
      <c r="B20" s="681">
        <f>MASTER!B16</f>
        <v>0</v>
      </c>
      <c r="C20" s="682">
        <f>MASTER!C16</f>
        <v>0</v>
      </c>
      <c r="D20" s="1746"/>
      <c r="E20" s="1746"/>
    </row>
    <row r="21" spans="1:5" ht="32.1" customHeight="1">
      <c r="A21" s="680">
        <v>10</v>
      </c>
      <c r="B21" s="681">
        <f>MASTER!B17</f>
        <v>0</v>
      </c>
      <c r="C21" s="682">
        <f>MASTER!C17</f>
        <v>0</v>
      </c>
      <c r="D21" s="1746"/>
      <c r="E21" s="1746"/>
    </row>
    <row r="22" spans="1:5" ht="32.1" customHeight="1">
      <c r="A22" s="680">
        <v>11</v>
      </c>
      <c r="B22" s="681">
        <f>MASTER!B18</f>
        <v>0</v>
      </c>
      <c r="C22" s="682">
        <f>MASTER!C18</f>
        <v>0</v>
      </c>
      <c r="D22" s="1746"/>
      <c r="E22" s="1746"/>
    </row>
    <row r="23" spans="1:5" ht="32.1" customHeight="1">
      <c r="A23" s="680">
        <v>12</v>
      </c>
      <c r="B23" s="681">
        <f>MASTER!B19</f>
        <v>0</v>
      </c>
      <c r="C23" s="682">
        <f>MASTER!C19</f>
        <v>0</v>
      </c>
      <c r="D23" s="1746"/>
      <c r="E23" s="1746"/>
    </row>
    <row r="24" spans="1:5" ht="32.1" customHeight="1">
      <c r="A24" s="680">
        <v>13</v>
      </c>
      <c r="B24" s="681">
        <f>MASTER!B20</f>
        <v>0</v>
      </c>
      <c r="C24" s="682">
        <f>MASTER!C20</f>
        <v>0</v>
      </c>
      <c r="D24" s="1746"/>
      <c r="E24" s="1746"/>
    </row>
    <row r="25" spans="1:5" ht="32.1" customHeight="1">
      <c r="A25" s="680">
        <v>14</v>
      </c>
      <c r="B25" s="681">
        <f>MASTER!B21</f>
        <v>0</v>
      </c>
      <c r="C25" s="682">
        <f>MASTER!C21</f>
        <v>0</v>
      </c>
      <c r="D25" s="1746"/>
      <c r="E25" s="1746"/>
    </row>
    <row r="26" spans="1:5" ht="32.1" customHeight="1">
      <c r="A26" s="680">
        <v>15</v>
      </c>
      <c r="B26" s="681">
        <f>MASTER!B22</f>
        <v>0</v>
      </c>
      <c r="C26" s="682">
        <f>MASTER!C22</f>
        <v>0</v>
      </c>
      <c r="D26" s="1746"/>
      <c r="E26" s="1746"/>
    </row>
    <row r="27" spans="1:5" ht="32.1" customHeight="1">
      <c r="A27" s="680">
        <v>16</v>
      </c>
      <c r="B27" s="681">
        <f>MASTER!B23</f>
        <v>0</v>
      </c>
      <c r="C27" s="682">
        <f>MASTER!C23</f>
        <v>0</v>
      </c>
      <c r="D27" s="1746"/>
      <c r="E27" s="1746"/>
    </row>
    <row r="28" spans="1:5" ht="32.1" customHeight="1">
      <c r="A28" s="680">
        <v>17</v>
      </c>
      <c r="B28" s="681">
        <f>MASTER!B24</f>
        <v>0</v>
      </c>
      <c r="C28" s="682">
        <f>MASTER!C24</f>
        <v>0</v>
      </c>
      <c r="D28" s="1746"/>
      <c r="E28" s="1746"/>
    </row>
    <row r="29" spans="1:5" ht="32.1" customHeight="1">
      <c r="A29" s="680">
        <v>18</v>
      </c>
      <c r="B29" s="681">
        <f>MASTER!B25</f>
        <v>0</v>
      </c>
      <c r="C29" s="1751">
        <f>MASTER!C25</f>
        <v>0</v>
      </c>
      <c r="D29" s="1746"/>
      <c r="E29" s="1746"/>
    </row>
    <row r="30" spans="1:5" ht="32.1" customHeight="1">
      <c r="A30" s="680">
        <v>19</v>
      </c>
      <c r="B30" s="681">
        <f>MASTER!B26</f>
        <v>0</v>
      </c>
      <c r="C30" s="682">
        <f>MASTER!C26</f>
        <v>0</v>
      </c>
      <c r="D30" s="1746"/>
      <c r="E30" s="1746"/>
    </row>
    <row r="31" spans="1:5" ht="32.1" customHeight="1">
      <c r="A31" s="680">
        <v>20</v>
      </c>
      <c r="B31" s="681">
        <f>MASTER!B27</f>
        <v>0</v>
      </c>
      <c r="C31" s="682">
        <f>MASTER!C27</f>
        <v>0</v>
      </c>
      <c r="D31" s="1746"/>
      <c r="E31" s="1746"/>
    </row>
    <row r="32" spans="1:5" ht="32.1" customHeight="1">
      <c r="A32" s="680">
        <v>21</v>
      </c>
      <c r="B32" s="681">
        <f>MASTER!B28</f>
        <v>0</v>
      </c>
      <c r="C32" s="682">
        <f>MASTER!C28</f>
        <v>0</v>
      </c>
      <c r="D32" s="1746"/>
      <c r="E32" s="1746"/>
    </row>
    <row r="33" spans="1:5" ht="32.1" customHeight="1">
      <c r="A33" s="680">
        <v>22</v>
      </c>
      <c r="B33" s="681">
        <f>MASTER!B29</f>
        <v>0</v>
      </c>
      <c r="C33" s="682">
        <f>MASTER!C29</f>
        <v>0</v>
      </c>
      <c r="D33" s="1746"/>
      <c r="E33" s="1746"/>
    </row>
    <row r="34" spans="1:5" ht="32.1" customHeight="1">
      <c r="A34" s="680">
        <v>23</v>
      </c>
      <c r="B34" s="681">
        <f>MASTER!B30</f>
        <v>0</v>
      </c>
      <c r="C34" s="682">
        <f>MASTER!C30</f>
        <v>0</v>
      </c>
      <c r="D34" s="1746"/>
      <c r="E34" s="1746"/>
    </row>
    <row r="35" spans="1:5" ht="32.1" customHeight="1">
      <c r="A35" s="680">
        <v>24</v>
      </c>
      <c r="B35" s="681">
        <f>MASTER!B31</f>
        <v>0</v>
      </c>
      <c r="C35" s="1751">
        <f>MASTER!C31</f>
        <v>0</v>
      </c>
      <c r="D35" s="1746"/>
      <c r="E35" s="1746"/>
    </row>
    <row r="36" spans="1:5" ht="32.1" customHeight="1">
      <c r="A36" s="680">
        <v>25</v>
      </c>
      <c r="B36" s="681">
        <f>MASTER!B32</f>
        <v>0</v>
      </c>
      <c r="C36" s="682">
        <f>MASTER!C32</f>
        <v>0</v>
      </c>
      <c r="D36" s="1746"/>
      <c r="E36" s="1746"/>
    </row>
    <row r="37" spans="1:5" ht="32.1" customHeight="1">
      <c r="A37" s="680">
        <v>26</v>
      </c>
      <c r="B37" s="681">
        <f>MASTER!B33</f>
        <v>0</v>
      </c>
      <c r="C37" s="682">
        <f>MASTER!C33</f>
        <v>0</v>
      </c>
      <c r="D37" s="1746"/>
      <c r="E37" s="1746"/>
    </row>
    <row r="38" spans="1:5" ht="32.1" customHeight="1">
      <c r="A38" s="680">
        <v>27</v>
      </c>
      <c r="B38" s="681">
        <f>MASTER!B34</f>
        <v>0</v>
      </c>
      <c r="C38" s="682">
        <f>MASTER!C34</f>
        <v>0</v>
      </c>
      <c r="D38" s="1746"/>
      <c r="E38" s="1746"/>
    </row>
    <row r="39" spans="1:5" ht="32.1" customHeight="1">
      <c r="A39" s="680">
        <v>28</v>
      </c>
      <c r="B39" s="681">
        <f>MASTER!B35</f>
        <v>0</v>
      </c>
      <c r="C39" s="682">
        <f>MASTER!C35</f>
        <v>0</v>
      </c>
      <c r="D39" s="1746"/>
      <c r="E39" s="1746"/>
    </row>
    <row r="40" spans="1:5" ht="32.1" customHeight="1">
      <c r="A40" s="680">
        <v>29</v>
      </c>
      <c r="B40" s="681">
        <f>MASTER!B36</f>
        <v>0</v>
      </c>
      <c r="C40" s="682">
        <f>MASTER!C36</f>
        <v>0</v>
      </c>
      <c r="D40" s="1746"/>
      <c r="E40" s="1746"/>
    </row>
    <row r="41" spans="1:5" ht="32.1" customHeight="1">
      <c r="A41" s="680">
        <v>30</v>
      </c>
      <c r="B41" s="681">
        <f>MASTER!B37</f>
        <v>0</v>
      </c>
      <c r="C41" s="682">
        <f>MASTER!C37</f>
        <v>0</v>
      </c>
      <c r="D41" s="1746"/>
      <c r="E41" s="1746"/>
    </row>
    <row r="42" spans="1:5" ht="32.1" customHeight="1">
      <c r="A42" s="680">
        <v>31</v>
      </c>
      <c r="B42" s="681">
        <f>MASTER!B38</f>
        <v>0</v>
      </c>
      <c r="C42" s="682">
        <f>MASTER!C38</f>
        <v>0</v>
      </c>
      <c r="D42" s="1746"/>
      <c r="E42" s="1746"/>
    </row>
    <row r="43" spans="1:5" ht="32.1" customHeight="1">
      <c r="A43" s="680">
        <v>32</v>
      </c>
      <c r="B43" s="681">
        <f>MASTER!B39</f>
        <v>0</v>
      </c>
      <c r="C43" s="682">
        <f>MASTER!C39</f>
        <v>0</v>
      </c>
      <c r="D43" s="1746"/>
      <c r="E43" s="1746"/>
    </row>
    <row r="44" spans="1:5" ht="32.1" customHeight="1">
      <c r="A44" s="680">
        <v>33</v>
      </c>
      <c r="B44" s="681">
        <f>MASTER!B40</f>
        <v>0</v>
      </c>
      <c r="C44" s="682">
        <f>MASTER!C40</f>
        <v>0</v>
      </c>
      <c r="D44" s="1746"/>
      <c r="E44" s="1746"/>
    </row>
    <row r="45" spans="1:5" ht="32.1" customHeight="1">
      <c r="A45" s="680">
        <v>34</v>
      </c>
      <c r="B45" s="681">
        <f>MASTER!B41</f>
        <v>0</v>
      </c>
      <c r="C45" s="682">
        <f>MASTER!C41</f>
        <v>0</v>
      </c>
      <c r="D45" s="1746"/>
      <c r="E45" s="1746"/>
    </row>
    <row r="46" spans="1:5" ht="32.1" customHeight="1">
      <c r="A46" s="680">
        <v>35</v>
      </c>
      <c r="B46" s="681">
        <f>MASTER!B42</f>
        <v>0</v>
      </c>
      <c r="C46" s="682">
        <f>MASTER!C42</f>
        <v>0</v>
      </c>
      <c r="D46" s="1746"/>
      <c r="E46" s="1746"/>
    </row>
  </sheetData>
  <sheetProtection sheet="1" formatCells="0" formatColumns="0" formatRows="0" insertColumns="0" insertRows="0" insertHyperlinks="0" deleteColumns="0" deleteRows="0" selectLockedCells="1" sort="0" autoFilter="0" pivotTables="0"/>
  <mergeCells count="2">
    <mergeCell ref="A1:E1"/>
    <mergeCell ref="A2:E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39.xml><?xml version="1.0" encoding="utf-8"?>
<worksheet xmlns="http://schemas.openxmlformats.org/spreadsheetml/2006/main" xmlns:r="http://schemas.openxmlformats.org/officeDocument/2006/relationships">
  <sheetPr>
    <tabColor rgb="FF00B050"/>
  </sheetPr>
  <dimension ref="A1:AA52"/>
  <sheetViews>
    <sheetView zoomScale="95" zoomScaleNormal="95" workbookViewId="0">
      <selection activeCell="R16" sqref="R16"/>
    </sheetView>
  </sheetViews>
  <sheetFormatPr defaultRowHeight="12.75"/>
  <cols>
    <col min="1" max="1" width="7.85546875" style="139" customWidth="1"/>
    <col min="2" max="13" width="9.140625" style="139"/>
    <col min="14" max="14" width="12.5703125" style="139" customWidth="1"/>
    <col min="15" max="16384" width="9.140625" style="139"/>
  </cols>
  <sheetData>
    <row r="1" spans="1:27" ht="25.5" customHeight="1">
      <c r="A1" s="740"/>
      <c r="B1" s="740"/>
      <c r="C1" s="740"/>
      <c r="D1" s="740"/>
      <c r="E1" s="740"/>
      <c r="F1" s="740"/>
      <c r="G1" s="740"/>
      <c r="H1" s="740"/>
      <c r="I1" s="740"/>
      <c r="J1" s="740"/>
      <c r="K1" s="740"/>
      <c r="L1" s="740"/>
      <c r="M1" s="740"/>
      <c r="N1" s="740"/>
    </row>
    <row r="2" spans="1:27" ht="26.25" customHeight="1">
      <c r="A2" s="740"/>
      <c r="B2" s="2779" t="str">
        <f>MASTER!C1</f>
        <v>ftyk f'k{kk vf/kdkjh</v>
      </c>
      <c r="C2" s="2779"/>
      <c r="D2" s="2779"/>
      <c r="E2" s="2779"/>
      <c r="F2" s="2779"/>
      <c r="G2" s="2779"/>
      <c r="H2" s="2779"/>
      <c r="I2" s="2779"/>
      <c r="J2" s="2779"/>
      <c r="K2" s="2779"/>
      <c r="L2" s="2779"/>
      <c r="M2" s="2779"/>
      <c r="N2" s="2779"/>
    </row>
    <row r="3" spans="1:27" ht="24" customHeight="1">
      <c r="A3" s="740"/>
      <c r="B3" s="740"/>
      <c r="C3" s="740"/>
      <c r="D3" s="740"/>
      <c r="E3" s="740"/>
      <c r="F3" s="740"/>
      <c r="G3" s="740"/>
      <c r="H3" s="740"/>
      <c r="I3" s="740"/>
      <c r="J3" s="740"/>
      <c r="K3" s="740"/>
      <c r="L3" s="740"/>
      <c r="M3" s="740"/>
      <c r="N3" s="740"/>
    </row>
    <row r="4" spans="1:27" ht="37.5" customHeight="1">
      <c r="A4" s="2780" t="s">
        <v>4228</v>
      </c>
      <c r="B4" s="2780"/>
      <c r="C4" s="2780"/>
      <c r="D4" s="2780"/>
      <c r="E4" s="2780"/>
      <c r="F4" s="2780"/>
      <c r="G4" s="2780"/>
      <c r="H4" s="2780"/>
      <c r="I4" s="2780"/>
      <c r="J4" s="2780"/>
      <c r="K4" s="2780"/>
      <c r="L4" s="2780"/>
      <c r="M4" s="2780"/>
      <c r="N4" s="2780"/>
      <c r="Q4" s="154"/>
      <c r="R4" s="154"/>
      <c r="S4" s="154"/>
      <c r="T4" s="154"/>
      <c r="U4" s="154"/>
      <c r="V4" s="154"/>
      <c r="W4" s="154"/>
      <c r="X4" s="154"/>
      <c r="Y4" s="154"/>
      <c r="Z4" s="154"/>
      <c r="AA4" s="154"/>
    </row>
    <row r="5" spans="1:27" ht="37.5" customHeight="1">
      <c r="A5" s="1737"/>
      <c r="B5" s="2781" t="s">
        <v>3027</v>
      </c>
      <c r="C5" s="2781"/>
      <c r="D5" s="2781"/>
      <c r="E5" s="2781"/>
      <c r="F5" s="2781"/>
      <c r="G5" s="2781"/>
      <c r="H5" s="2781"/>
      <c r="I5" s="2781"/>
      <c r="J5" s="2781"/>
      <c r="K5" s="2781"/>
      <c r="L5" s="2781"/>
      <c r="M5" s="2781"/>
      <c r="N5" s="2781"/>
      <c r="Q5" s="154"/>
      <c r="R5" s="154"/>
      <c r="S5" s="154"/>
      <c r="T5" s="154"/>
      <c r="U5" s="154"/>
      <c r="V5" s="154"/>
      <c r="W5" s="154"/>
      <c r="X5" s="154"/>
      <c r="Y5" s="154"/>
      <c r="Z5" s="154"/>
      <c r="AA5" s="154"/>
    </row>
    <row r="6" spans="1:27">
      <c r="A6" s="1255"/>
      <c r="B6" s="1255"/>
      <c r="C6" s="1255"/>
      <c r="D6" s="1255"/>
      <c r="E6" s="1255"/>
      <c r="F6" s="1255"/>
      <c r="G6" s="1255"/>
      <c r="H6" s="1255"/>
      <c r="I6" s="1255"/>
      <c r="J6" s="1255"/>
      <c r="K6" s="1255"/>
      <c r="L6" s="1255"/>
      <c r="M6" s="1255"/>
      <c r="N6" s="1255"/>
    </row>
    <row r="7" spans="1:27" ht="18.75">
      <c r="A7" s="1254">
        <v>1</v>
      </c>
      <c r="B7" s="2782" t="s">
        <v>3028</v>
      </c>
      <c r="C7" s="2782"/>
      <c r="D7" s="2782"/>
      <c r="E7" s="2782"/>
      <c r="F7" s="2782"/>
      <c r="G7" s="2782"/>
      <c r="H7" s="2782"/>
      <c r="I7" s="2782"/>
      <c r="J7" s="2782"/>
      <c r="K7" s="2782"/>
      <c r="L7" s="2782"/>
      <c r="M7" s="2782"/>
      <c r="N7" s="2782"/>
    </row>
    <row r="8" spans="1:27" ht="80.25" customHeight="1">
      <c r="A8" s="1254">
        <v>2</v>
      </c>
      <c r="B8" s="2783" t="s">
        <v>4235</v>
      </c>
      <c r="C8" s="2783"/>
      <c r="D8" s="2783"/>
      <c r="E8" s="2783"/>
      <c r="F8" s="2783"/>
      <c r="G8" s="2783"/>
      <c r="H8" s="2783"/>
      <c r="I8" s="2783"/>
      <c r="J8" s="2783"/>
      <c r="K8" s="2783"/>
      <c r="L8" s="2783"/>
      <c r="M8" s="2783"/>
      <c r="N8" s="2783"/>
    </row>
    <row r="9" spans="1:27" ht="18.75">
      <c r="A9" s="1254">
        <v>3</v>
      </c>
      <c r="B9" s="2782" t="s">
        <v>4229</v>
      </c>
      <c r="C9" s="2782"/>
      <c r="D9" s="2782"/>
      <c r="E9" s="2782"/>
      <c r="F9" s="2782"/>
      <c r="G9" s="2782"/>
      <c r="H9" s="2782"/>
      <c r="I9" s="2782"/>
      <c r="J9" s="2782"/>
      <c r="K9" s="2782"/>
      <c r="L9" s="2782"/>
      <c r="M9" s="2782"/>
      <c r="N9" s="2782"/>
    </row>
    <row r="10" spans="1:27" ht="18" customHeight="1">
      <c r="A10" s="1254">
        <v>4</v>
      </c>
      <c r="B10" s="2782" t="s">
        <v>4230</v>
      </c>
      <c r="C10" s="2782"/>
      <c r="D10" s="2782"/>
      <c r="E10" s="2782"/>
      <c r="F10" s="2782"/>
      <c r="G10" s="2782"/>
      <c r="H10" s="2782"/>
      <c r="I10" s="2782"/>
      <c r="J10" s="2782"/>
      <c r="K10" s="2782"/>
      <c r="L10" s="2782"/>
      <c r="M10" s="2782"/>
      <c r="N10" s="2782"/>
    </row>
    <row r="11" spans="1:27" ht="16.5" customHeight="1">
      <c r="A11" s="1254"/>
      <c r="B11" s="2784" t="s">
        <v>4231</v>
      </c>
      <c r="C11" s="2784"/>
      <c r="D11" s="2784"/>
      <c r="E11" s="2784"/>
      <c r="F11" s="2784"/>
      <c r="G11" s="2784"/>
      <c r="H11" s="2784"/>
      <c r="I11" s="2784"/>
      <c r="J11" s="2784"/>
      <c r="K11" s="2784"/>
      <c r="L11" s="2784"/>
      <c r="M11" s="2784"/>
      <c r="N11" s="2784"/>
    </row>
    <row r="12" spans="1:27" ht="18.75">
      <c r="A12" s="1254"/>
      <c r="B12" s="2782" t="s">
        <v>4232</v>
      </c>
      <c r="C12" s="2782"/>
      <c r="D12" s="2782"/>
      <c r="E12" s="2782"/>
      <c r="F12" s="2782"/>
      <c r="G12" s="2782"/>
      <c r="H12" s="2782"/>
      <c r="I12" s="2782"/>
      <c r="J12" s="2782"/>
      <c r="K12" s="2782"/>
      <c r="L12" s="2782"/>
      <c r="M12" s="2782"/>
      <c r="N12" s="2782"/>
    </row>
    <row r="13" spans="1:27" ht="38.25" customHeight="1">
      <c r="A13" s="1254">
        <v>5</v>
      </c>
      <c r="B13" s="2783" t="s">
        <v>4234</v>
      </c>
      <c r="C13" s="2783"/>
      <c r="D13" s="2783"/>
      <c r="E13" s="2783"/>
      <c r="F13" s="2783"/>
      <c r="G13" s="2783"/>
      <c r="H13" s="2783"/>
      <c r="I13" s="2783"/>
      <c r="J13" s="2783"/>
      <c r="K13" s="2783"/>
      <c r="L13" s="2783"/>
      <c r="M13" s="2783"/>
      <c r="N13" s="2783"/>
    </row>
    <row r="14" spans="1:27" ht="18.75">
      <c r="A14" s="1254"/>
      <c r="B14" s="2782"/>
      <c r="C14" s="2782"/>
      <c r="D14" s="2782"/>
      <c r="E14" s="2782"/>
      <c r="F14" s="2782"/>
      <c r="G14" s="2782"/>
      <c r="H14" s="2782"/>
      <c r="I14" s="2782"/>
      <c r="J14" s="2782"/>
      <c r="K14" s="2782"/>
      <c r="L14" s="2782"/>
      <c r="M14" s="2782"/>
      <c r="N14" s="2782"/>
    </row>
    <row r="15" spans="1:27" ht="20.25">
      <c r="A15" s="1257"/>
      <c r="B15" s="1742" t="s">
        <v>4233</v>
      </c>
      <c r="C15" s="1258"/>
      <c r="D15" s="1258"/>
      <c r="E15" s="1258"/>
      <c r="F15" s="1258"/>
      <c r="G15" s="1258"/>
      <c r="H15" s="1258"/>
      <c r="I15" s="1258"/>
      <c r="J15" s="1258"/>
      <c r="K15" s="1258"/>
      <c r="L15" s="1258"/>
      <c r="M15" s="1258"/>
      <c r="N15" s="1255"/>
    </row>
    <row r="16" spans="1:27" ht="18.75">
      <c r="A16" s="1257"/>
      <c r="B16" s="1255"/>
      <c r="C16" s="1258"/>
      <c r="D16" s="1258"/>
      <c r="E16" s="1258"/>
      <c r="F16" s="1258"/>
      <c r="G16" s="1258"/>
      <c r="H16" s="1258"/>
      <c r="I16" s="1258"/>
      <c r="J16" s="1258"/>
      <c r="K16" s="1258"/>
      <c r="L16" s="1258"/>
      <c r="M16" s="1258"/>
      <c r="N16" s="1255"/>
    </row>
    <row r="17" spans="1:14" ht="15">
      <c r="A17" s="1255"/>
      <c r="B17" s="1255"/>
      <c r="C17" s="1258"/>
      <c r="D17" s="1258"/>
      <c r="E17" s="1258"/>
      <c r="F17" s="1258"/>
      <c r="G17" s="1258"/>
      <c r="H17" s="1258"/>
      <c r="I17" s="1258"/>
      <c r="J17" s="1258"/>
      <c r="K17" s="1258"/>
      <c r="L17" s="1258"/>
      <c r="M17" s="1258"/>
      <c r="N17" s="1255"/>
    </row>
    <row r="18" spans="1:14" ht="15">
      <c r="A18" s="1255"/>
      <c r="B18" s="1255"/>
      <c r="C18" s="1258"/>
      <c r="D18" s="1258"/>
      <c r="E18" s="1258"/>
      <c r="F18" s="1258"/>
      <c r="G18" s="1258"/>
      <c r="H18" s="1258"/>
      <c r="I18" s="1258"/>
      <c r="J18" s="1258"/>
      <c r="K18" s="1258"/>
      <c r="L18" s="1258"/>
      <c r="M18" s="1258"/>
      <c r="N18" s="1255"/>
    </row>
    <row r="19" spans="1:14" ht="15">
      <c r="A19" s="1255"/>
      <c r="B19" s="1255"/>
      <c r="C19" s="1258"/>
      <c r="D19" s="1258"/>
      <c r="E19" s="1258"/>
      <c r="F19" s="1258"/>
      <c r="G19" s="1258"/>
      <c r="H19" s="1258"/>
      <c r="I19" s="1258"/>
      <c r="J19" s="1258"/>
      <c r="K19" s="1258"/>
      <c r="L19" s="1258"/>
      <c r="M19" s="1258"/>
      <c r="N19" s="1255"/>
    </row>
    <row r="20" spans="1:14" ht="15">
      <c r="A20" s="1255"/>
      <c r="B20" s="1255"/>
      <c r="C20" s="1258"/>
      <c r="D20" s="1258"/>
      <c r="E20" s="1258"/>
      <c r="F20" s="1258"/>
      <c r="G20" s="1258"/>
      <c r="H20" s="1258"/>
      <c r="I20" s="1258"/>
      <c r="J20" s="1258"/>
      <c r="K20" s="1258"/>
      <c r="L20" s="1258"/>
      <c r="M20" s="1258"/>
      <c r="N20" s="1255"/>
    </row>
    <row r="21" spans="1:14" ht="15">
      <c r="A21" s="1255"/>
      <c r="B21" s="1255"/>
      <c r="C21" s="1258"/>
      <c r="D21" s="1258"/>
      <c r="E21" s="1258"/>
      <c r="F21" s="1258"/>
      <c r="G21" s="1258"/>
      <c r="H21" s="1258"/>
      <c r="I21" s="1258"/>
      <c r="J21" s="1258"/>
      <c r="K21" s="1258"/>
      <c r="L21" s="1258"/>
      <c r="M21" s="1258"/>
      <c r="N21" s="1255"/>
    </row>
    <row r="22" spans="1:14" ht="15">
      <c r="A22" s="1255"/>
      <c r="B22" s="1255"/>
      <c r="C22" s="1258"/>
      <c r="D22" s="1258"/>
      <c r="E22" s="1258"/>
      <c r="F22" s="1258"/>
      <c r="G22" s="1258"/>
      <c r="H22" s="1258"/>
      <c r="I22" s="1258"/>
      <c r="J22" s="1258"/>
      <c r="K22" s="1258"/>
      <c r="L22" s="1258"/>
      <c r="M22" s="1258"/>
      <c r="N22" s="1255"/>
    </row>
    <row r="23" spans="1:14" ht="15">
      <c r="A23" s="1255"/>
      <c r="B23" s="1255"/>
      <c r="C23" s="1258"/>
      <c r="D23" s="1258"/>
      <c r="E23" s="1258"/>
      <c r="F23" s="1258"/>
      <c r="G23" s="1258"/>
      <c r="H23" s="1258"/>
      <c r="I23" s="1258"/>
      <c r="J23" s="1258"/>
      <c r="K23" s="1258"/>
      <c r="L23" s="1258"/>
      <c r="M23" s="1258">
        <v>0</v>
      </c>
      <c r="N23" s="1255"/>
    </row>
    <row r="24" spans="1:14" ht="15">
      <c r="A24" s="1255"/>
      <c r="B24" s="1255"/>
      <c r="C24" s="1258"/>
      <c r="D24" s="1258"/>
      <c r="E24" s="1258"/>
      <c r="F24" s="1258"/>
      <c r="G24" s="1258"/>
      <c r="H24" s="1258"/>
      <c r="I24" s="1258"/>
      <c r="J24" s="1258"/>
      <c r="K24" s="1258"/>
      <c r="L24" s="1258"/>
      <c r="M24" s="1258"/>
      <c r="N24" s="1255"/>
    </row>
    <row r="25" spans="1:14" ht="15">
      <c r="A25" s="1255"/>
      <c r="B25" s="1255"/>
      <c r="C25" s="1258"/>
      <c r="D25" s="1258"/>
      <c r="E25" s="1258"/>
      <c r="F25" s="1258"/>
      <c r="G25" s="1258"/>
      <c r="H25" s="1258"/>
      <c r="I25" s="1258"/>
      <c r="J25" s="1258"/>
      <c r="K25" s="1258"/>
      <c r="L25" s="1258"/>
      <c r="M25" s="1258"/>
      <c r="N25" s="1255"/>
    </row>
    <row r="26" spans="1:14" ht="15">
      <c r="A26" s="1255"/>
      <c r="B26" s="1255"/>
      <c r="C26" s="1258"/>
      <c r="D26" s="1258"/>
      <c r="E26" s="1258"/>
      <c r="F26" s="1258"/>
      <c r="G26" s="1258"/>
      <c r="H26" s="1258"/>
      <c r="I26" s="1258"/>
      <c r="J26" s="1258"/>
      <c r="K26" s="1258"/>
      <c r="L26" s="1258"/>
      <c r="M26" s="1258"/>
      <c r="N26" s="1255"/>
    </row>
    <row r="27" spans="1:14" ht="15">
      <c r="A27" s="19"/>
      <c r="B27" s="19"/>
      <c r="C27" s="1236"/>
      <c r="D27" s="1236"/>
      <c r="E27" s="1236"/>
      <c r="F27" s="1236"/>
      <c r="G27" s="1236"/>
      <c r="H27" s="1236"/>
      <c r="I27" s="1236"/>
      <c r="J27" s="1236"/>
      <c r="K27" s="1236"/>
      <c r="L27" s="1236"/>
      <c r="M27" s="1236"/>
      <c r="N27" s="19"/>
    </row>
    <row r="28" spans="1:14" ht="33" customHeight="1">
      <c r="A28" s="2778" t="str">
        <f>B2</f>
        <v>ftyk f'k{kk vf/kdkjh</v>
      </c>
      <c r="B28" s="2778"/>
      <c r="C28" s="2778"/>
      <c r="D28" s="2778"/>
      <c r="E28" s="2778"/>
      <c r="F28" s="2778"/>
      <c r="G28" s="2778"/>
      <c r="H28" s="2778"/>
      <c r="I28" s="2778"/>
      <c r="J28" s="2778"/>
      <c r="K28" s="2778"/>
      <c r="L28" s="2778"/>
      <c r="M28" s="2778"/>
      <c r="N28" s="2778"/>
    </row>
    <row r="29" spans="1:14" ht="37.5" customHeight="1">
      <c r="A29" s="2775" t="s">
        <v>3042</v>
      </c>
      <c r="B29" s="2775"/>
      <c r="C29" s="2775"/>
      <c r="D29" s="2775"/>
      <c r="E29" s="2775"/>
      <c r="F29" s="2775"/>
      <c r="G29" s="2775"/>
      <c r="H29" s="2775"/>
      <c r="I29" s="2775"/>
      <c r="J29" s="2775"/>
      <c r="K29" s="2775"/>
      <c r="L29" s="2775"/>
      <c r="M29" s="2775"/>
      <c r="N29" s="2775"/>
    </row>
    <row r="30" spans="1:14" ht="18.75">
      <c r="A30" s="1235"/>
      <c r="B30" s="19"/>
      <c r="C30" s="1236"/>
      <c r="D30" s="1236"/>
      <c r="E30" s="1236"/>
      <c r="F30" s="1236"/>
      <c r="G30" s="1236"/>
      <c r="H30" s="1236"/>
      <c r="I30" s="1236"/>
      <c r="J30" s="1236"/>
      <c r="K30" s="1236"/>
      <c r="L30" s="1236"/>
      <c r="M30" s="1236"/>
      <c r="N30" s="19"/>
    </row>
    <row r="31" spans="1:14" ht="18.75">
      <c r="A31" s="1238">
        <v>1</v>
      </c>
      <c r="B31" s="2776" t="s">
        <v>3028</v>
      </c>
      <c r="C31" s="2776"/>
      <c r="D31" s="2776"/>
      <c r="E31" s="2776"/>
      <c r="F31" s="2776"/>
      <c r="G31" s="2776"/>
      <c r="H31" s="2776"/>
      <c r="I31" s="2776"/>
      <c r="J31" s="2776"/>
      <c r="K31" s="2776"/>
      <c r="L31" s="2776"/>
      <c r="M31" s="2776"/>
      <c r="N31" s="2776"/>
    </row>
    <row r="32" spans="1:14" ht="18.75">
      <c r="A32" s="1238">
        <v>2</v>
      </c>
      <c r="B32" s="2776" t="s">
        <v>3094</v>
      </c>
      <c r="C32" s="2776"/>
      <c r="D32" s="2776"/>
      <c r="E32" s="2776"/>
      <c r="F32" s="2776"/>
      <c r="G32" s="2776"/>
      <c r="H32" s="2776"/>
      <c r="I32" s="2776"/>
      <c r="J32" s="2776"/>
      <c r="K32" s="2776"/>
      <c r="L32" s="2776"/>
      <c r="M32" s="2776"/>
      <c r="N32" s="2776"/>
    </row>
    <row r="33" spans="1:14" ht="41.25" customHeight="1">
      <c r="A33" s="1238">
        <v>3</v>
      </c>
      <c r="B33" s="2201" t="s">
        <v>3091</v>
      </c>
      <c r="C33" s="2201"/>
      <c r="D33" s="2201"/>
      <c r="E33" s="2201"/>
      <c r="F33" s="2201"/>
      <c r="G33" s="2201"/>
      <c r="H33" s="2201"/>
      <c r="I33" s="2201"/>
      <c r="J33" s="2201"/>
      <c r="K33" s="2201"/>
      <c r="L33" s="2201"/>
      <c r="M33" s="2201"/>
      <c r="N33" s="2201"/>
    </row>
    <row r="34" spans="1:14" ht="79.5" customHeight="1">
      <c r="A34" s="1238">
        <v>4</v>
      </c>
      <c r="B34" s="2777" t="s">
        <v>3090</v>
      </c>
      <c r="C34" s="2777"/>
      <c r="D34" s="2777"/>
      <c r="E34" s="2777"/>
      <c r="F34" s="2777"/>
      <c r="G34" s="2777"/>
      <c r="H34" s="2777"/>
      <c r="I34" s="2777"/>
      <c r="J34" s="2777"/>
      <c r="K34" s="2777"/>
      <c r="L34" s="2777"/>
      <c r="M34" s="2777"/>
      <c r="N34" s="2777"/>
    </row>
    <row r="35" spans="1:14" ht="30.75">
      <c r="A35" s="1235"/>
      <c r="B35" s="477"/>
      <c r="C35" s="1237"/>
      <c r="D35" s="1237"/>
      <c r="E35" s="1237"/>
      <c r="F35" s="1237"/>
      <c r="G35" s="1237"/>
      <c r="H35" s="1237"/>
      <c r="I35" s="1237"/>
      <c r="J35" s="1237"/>
      <c r="K35" s="1237"/>
      <c r="L35" s="1237"/>
      <c r="M35" s="1237"/>
      <c r="N35" s="19"/>
    </row>
    <row r="36" spans="1:14" ht="18.75">
      <c r="A36" s="1152"/>
      <c r="B36" s="15"/>
      <c r="C36" s="15"/>
      <c r="D36" s="15"/>
      <c r="E36" s="15"/>
      <c r="F36" s="15"/>
      <c r="G36" s="15"/>
      <c r="H36" s="15"/>
      <c r="I36" s="15"/>
      <c r="J36" s="15"/>
      <c r="K36" s="15"/>
      <c r="L36" s="15"/>
      <c r="M36" s="15"/>
    </row>
    <row r="37" spans="1:14" ht="18.75">
      <c r="A37" s="1152"/>
      <c r="B37" s="15"/>
      <c r="C37" s="15"/>
      <c r="D37" s="15"/>
      <c r="E37" s="15"/>
      <c r="F37" s="15"/>
      <c r="G37" s="15"/>
      <c r="H37" s="15"/>
      <c r="I37" s="15"/>
      <c r="J37" s="15"/>
      <c r="K37" s="15"/>
      <c r="L37" s="15"/>
      <c r="M37" s="15"/>
    </row>
    <row r="38" spans="1:14" ht="18.75">
      <c r="A38" s="1197"/>
      <c r="B38" s="1153"/>
      <c r="C38" s="1153"/>
      <c r="D38" s="1153"/>
      <c r="E38" s="1153"/>
      <c r="F38" s="1153"/>
      <c r="G38" s="1153"/>
      <c r="H38" s="1153"/>
      <c r="I38" s="1153"/>
      <c r="J38" s="1153"/>
      <c r="K38" s="1153"/>
      <c r="L38" s="1153"/>
      <c r="M38" s="1153"/>
    </row>
    <row r="39" spans="1:14" ht="18.75">
      <c r="A39" s="1152"/>
      <c r="B39" s="1154"/>
      <c r="C39" s="15"/>
      <c r="D39" s="15"/>
      <c r="E39" s="15"/>
      <c r="F39" s="15"/>
      <c r="G39" s="15"/>
      <c r="H39" s="15"/>
      <c r="I39" s="15"/>
      <c r="J39" s="15"/>
      <c r="K39" s="15"/>
      <c r="L39" s="15"/>
      <c r="M39" s="15"/>
    </row>
    <row r="40" spans="1:14" ht="18.75">
      <c r="A40" s="1152"/>
      <c r="B40" s="15"/>
      <c r="C40" s="15"/>
      <c r="D40" s="15"/>
      <c r="E40" s="15"/>
      <c r="F40" s="15"/>
      <c r="G40" s="15"/>
      <c r="H40" s="15"/>
      <c r="I40" s="15"/>
      <c r="J40" s="15"/>
      <c r="K40" s="15"/>
      <c r="L40" s="15"/>
      <c r="M40" s="15"/>
    </row>
    <row r="41" spans="1:14" ht="18.75">
      <c r="A41" s="1152"/>
      <c r="B41" s="15"/>
      <c r="C41" s="15"/>
      <c r="D41" s="15"/>
      <c r="E41" s="15"/>
      <c r="F41" s="15"/>
      <c r="G41" s="15"/>
      <c r="H41" s="15"/>
      <c r="I41" s="15"/>
      <c r="J41" s="15"/>
      <c r="K41" s="15"/>
      <c r="L41" s="15"/>
      <c r="M41" s="15"/>
    </row>
    <row r="42" spans="1:14" ht="18.75">
      <c r="A42" s="1152"/>
      <c r="B42" s="15"/>
      <c r="C42" s="15"/>
      <c r="D42" s="15"/>
      <c r="E42" s="15"/>
      <c r="F42" s="15"/>
      <c r="G42" s="15"/>
      <c r="H42" s="15"/>
      <c r="I42" s="15"/>
      <c r="J42" s="15"/>
      <c r="K42" s="15"/>
      <c r="L42" s="1155"/>
      <c r="M42" s="1155"/>
    </row>
    <row r="43" spans="1:14" ht="18.75">
      <c r="A43" s="1152"/>
      <c r="C43" s="154"/>
      <c r="D43" s="154"/>
      <c r="E43" s="154"/>
      <c r="F43" s="154"/>
      <c r="G43" s="154"/>
      <c r="H43" s="154"/>
      <c r="I43" s="154"/>
      <c r="J43" s="154"/>
      <c r="K43" s="154"/>
      <c r="L43" s="154"/>
      <c r="M43" s="154"/>
    </row>
    <row r="44" spans="1:14" ht="15">
      <c r="C44" s="154"/>
      <c r="D44" s="154"/>
      <c r="E44" s="154"/>
      <c r="F44" s="154"/>
      <c r="G44" s="154"/>
      <c r="H44" s="154"/>
      <c r="I44" s="154"/>
      <c r="J44" s="154"/>
      <c r="K44" s="154"/>
      <c r="L44" s="154"/>
      <c r="M44" s="154"/>
    </row>
    <row r="45" spans="1:14" ht="15">
      <c r="C45" s="154"/>
      <c r="D45" s="154"/>
      <c r="E45" s="154"/>
      <c r="F45" s="154"/>
      <c r="G45" s="154"/>
      <c r="H45" s="154"/>
      <c r="I45" s="154"/>
      <c r="J45" s="154"/>
      <c r="K45" s="154"/>
      <c r="L45" s="154"/>
      <c r="M45" s="154"/>
    </row>
    <row r="46" spans="1:14" ht="18.75">
      <c r="A46" s="1152"/>
      <c r="C46" s="154"/>
      <c r="D46" s="154"/>
      <c r="E46" s="154"/>
      <c r="F46" s="154"/>
      <c r="G46" s="154"/>
      <c r="H46" s="154"/>
      <c r="I46" s="154"/>
      <c r="J46" s="154"/>
      <c r="K46" s="154"/>
      <c r="L46" s="154"/>
      <c r="M46" s="154"/>
    </row>
    <row r="47" spans="1:14" ht="18.75">
      <c r="A47" s="1152"/>
      <c r="C47" s="154"/>
      <c r="D47" s="154"/>
      <c r="E47" s="154"/>
      <c r="F47" s="154"/>
      <c r="G47" s="154"/>
      <c r="H47" s="154"/>
      <c r="I47" s="154"/>
      <c r="J47" s="154"/>
      <c r="K47" s="154"/>
      <c r="L47" s="154"/>
      <c r="M47" s="154"/>
    </row>
    <row r="48" spans="1:14" ht="18.75">
      <c r="A48" s="1152"/>
      <c r="C48" s="154"/>
      <c r="D48" s="154"/>
      <c r="E48" s="154"/>
      <c r="F48" s="154"/>
      <c r="G48" s="154"/>
      <c r="H48" s="154"/>
      <c r="I48" s="154"/>
      <c r="J48" s="154"/>
      <c r="K48" s="154"/>
      <c r="L48" s="154"/>
      <c r="M48" s="154"/>
    </row>
    <row r="49" spans="1:13" ht="18.75">
      <c r="A49" s="1152"/>
      <c r="C49" s="154"/>
      <c r="D49" s="154"/>
      <c r="E49" s="154"/>
      <c r="F49" s="154"/>
      <c r="G49" s="154"/>
      <c r="H49" s="154"/>
      <c r="I49" s="154"/>
      <c r="J49" s="154"/>
      <c r="K49" s="154"/>
      <c r="L49" s="154"/>
      <c r="M49" s="154"/>
    </row>
    <row r="50" spans="1:13" ht="18.75">
      <c r="A50" s="1152"/>
      <c r="B50" s="15"/>
      <c r="C50" s="154"/>
      <c r="D50" s="154"/>
      <c r="E50" s="154"/>
      <c r="F50" s="154"/>
      <c r="G50" s="154"/>
      <c r="H50" s="154"/>
      <c r="I50" s="154"/>
      <c r="J50" s="154"/>
      <c r="K50" s="154"/>
      <c r="L50" s="154"/>
      <c r="M50" s="154"/>
    </row>
    <row r="51" spans="1:13" ht="15">
      <c r="B51" s="154"/>
      <c r="C51" s="154"/>
      <c r="D51" s="154"/>
      <c r="E51" s="154"/>
      <c r="F51" s="154"/>
      <c r="G51" s="154"/>
      <c r="H51" s="154"/>
      <c r="I51" s="154"/>
      <c r="J51" s="154"/>
      <c r="K51" s="154"/>
      <c r="L51" s="154"/>
      <c r="M51" s="154"/>
    </row>
    <row r="52" spans="1:13" ht="18.75">
      <c r="B52" s="15"/>
      <c r="C52" s="154"/>
      <c r="D52" s="154"/>
      <c r="E52" s="154"/>
      <c r="F52" s="154"/>
      <c r="G52" s="154"/>
      <c r="H52" s="154"/>
      <c r="I52" s="154"/>
      <c r="J52" s="154"/>
      <c r="K52" s="154"/>
      <c r="L52" s="154"/>
      <c r="M52" s="154"/>
    </row>
  </sheetData>
  <sheetProtection formatCells="0" formatColumns="0" formatRows="0" insertColumns="0" insertRows="0" insertHyperlinks="0" deleteColumns="0" deleteRows="0" selectLockedCells="1" sort="0" autoFilter="0" pivotTables="0"/>
  <mergeCells count="17">
    <mergeCell ref="A28:N28"/>
    <mergeCell ref="B2:N2"/>
    <mergeCell ref="A4:N4"/>
    <mergeCell ref="B5:N5"/>
    <mergeCell ref="B7:N7"/>
    <mergeCell ref="B8:N8"/>
    <mergeCell ref="B9:N9"/>
    <mergeCell ref="B10:N10"/>
    <mergeCell ref="B11:N11"/>
    <mergeCell ref="B12:N12"/>
    <mergeCell ref="B13:N13"/>
    <mergeCell ref="B14:N14"/>
    <mergeCell ref="A29:N29"/>
    <mergeCell ref="B31:N31"/>
    <mergeCell ref="B32:N32"/>
    <mergeCell ref="B33:N33"/>
    <mergeCell ref="B34:N34"/>
  </mergeCells>
  <pageMargins left="0.7" right="0.7" top="0.27" bottom="0.63"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sheetPr>
    <tabColor rgb="FF00B050"/>
  </sheetPr>
  <dimension ref="A1:AE27"/>
  <sheetViews>
    <sheetView zoomScale="95" zoomScaleNormal="95" workbookViewId="0">
      <selection activeCell="R3" sqref="R3"/>
    </sheetView>
  </sheetViews>
  <sheetFormatPr defaultRowHeight="12.75"/>
  <cols>
    <col min="1" max="1" width="6.5703125" style="139" customWidth="1"/>
    <col min="2" max="2" width="4.140625" style="139" customWidth="1"/>
    <col min="3" max="14" width="9.140625" style="139"/>
    <col min="15" max="15" width="14.140625" style="139" customWidth="1"/>
    <col min="16" max="16" width="12" style="139" customWidth="1"/>
    <col min="17" max="17" width="9.140625" style="139"/>
    <col min="18" max="18" width="46.140625" style="139" customWidth="1"/>
    <col min="19" max="16384" width="9.140625" style="139"/>
  </cols>
  <sheetData>
    <row r="1" spans="1:31" ht="26.25" customHeight="1">
      <c r="B1" s="1248"/>
      <c r="C1" s="2203" t="str">
        <f>MASTER!C1</f>
        <v>ftyk f'k{kk vf/kdkjh</v>
      </c>
      <c r="D1" s="2203"/>
      <c r="E1" s="2203"/>
      <c r="F1" s="2203"/>
      <c r="G1" s="2203"/>
      <c r="H1" s="2203"/>
      <c r="I1" s="2203"/>
      <c r="J1" s="2203"/>
      <c r="K1" s="2203"/>
      <c r="L1" s="2203"/>
      <c r="M1" s="2203"/>
      <c r="N1" s="2203"/>
      <c r="O1" s="2203"/>
      <c r="R1" s="1246" t="s">
        <v>3104</v>
      </c>
    </row>
    <row r="2" spans="1:31" ht="27.75">
      <c r="B2" s="1247"/>
      <c r="C2" s="2204" t="str">
        <f>R2</f>
        <v>vkLFkfxr osru fcy ekg ekpZ 2020 gsrq vko';d izek.k i=  fnukad 02-03-2021</v>
      </c>
      <c r="D2" s="2204"/>
      <c r="E2" s="2204"/>
      <c r="F2" s="2204"/>
      <c r="G2" s="2204"/>
      <c r="H2" s="2204"/>
      <c r="I2" s="2204"/>
      <c r="J2" s="2204"/>
      <c r="K2" s="2204"/>
      <c r="L2" s="2204"/>
      <c r="M2" s="2204"/>
      <c r="N2" s="2204"/>
      <c r="O2" s="2204"/>
      <c r="R2" s="1250" t="s">
        <v>3972</v>
      </c>
    </row>
    <row r="3" spans="1:31" ht="27.75">
      <c r="B3" s="1247"/>
      <c r="C3" s="2204" t="str">
        <f>R3</f>
        <v>ctV gsM 2202&amp;02&amp;796&amp;02&amp;06 LVsV Q.M</v>
      </c>
      <c r="D3" s="2204"/>
      <c r="E3" s="2204"/>
      <c r="F3" s="2204"/>
      <c r="G3" s="2204"/>
      <c r="H3" s="2204"/>
      <c r="I3" s="2204"/>
      <c r="J3" s="2204"/>
      <c r="K3" s="2204"/>
      <c r="L3" s="2204"/>
      <c r="M3" s="2204"/>
      <c r="N3" s="2204"/>
      <c r="O3" s="2204"/>
      <c r="R3" s="1250" t="s">
        <v>3977</v>
      </c>
    </row>
    <row r="4" spans="1:31" ht="24" customHeight="1">
      <c r="B4" s="1249"/>
      <c r="C4" s="2205" t="s">
        <v>3027</v>
      </c>
      <c r="D4" s="2205"/>
      <c r="E4" s="2205"/>
      <c r="F4" s="2205"/>
      <c r="G4" s="2205"/>
      <c r="H4" s="2205"/>
      <c r="I4" s="2205"/>
      <c r="J4" s="2205"/>
      <c r="K4" s="2205"/>
      <c r="L4" s="2205"/>
      <c r="M4" s="2205"/>
      <c r="N4" s="2205"/>
      <c r="O4" s="2205"/>
      <c r="R4" s="518" t="s">
        <v>1814</v>
      </c>
    </row>
    <row r="5" spans="1:31" ht="19.5" customHeight="1">
      <c r="A5" s="1238">
        <v>1</v>
      </c>
      <c r="B5" s="1241">
        <f>IF(C5="","",1)</f>
        <v>1</v>
      </c>
      <c r="C5" s="2201" t="str">
        <f>IFERROR(VLOOKUP(A5,$Q$5:$AD20,2,0),"")</f>
        <v xml:space="preserve">;g izekf.kr fd;k tkrk gS fd bl fcy dh jkf'k iwoZ esa ugha mBkbZ xbZ gSA </v>
      </c>
      <c r="D5" s="2201"/>
      <c r="E5" s="2201"/>
      <c r="F5" s="2201"/>
      <c r="G5" s="2201"/>
      <c r="H5" s="2201"/>
      <c r="I5" s="2201"/>
      <c r="J5" s="2201"/>
      <c r="K5" s="2201"/>
      <c r="L5" s="2201"/>
      <c r="M5" s="2201"/>
      <c r="N5" s="2201"/>
      <c r="O5" s="2201"/>
      <c r="Q5" s="1235">
        <v>1</v>
      </c>
      <c r="R5" s="1242" t="s">
        <v>3103</v>
      </c>
      <c r="S5" s="477"/>
      <c r="T5" s="477"/>
      <c r="U5" s="477"/>
      <c r="V5" s="477"/>
      <c r="W5" s="477"/>
      <c r="X5" s="477"/>
      <c r="Y5" s="477"/>
      <c r="Z5" s="477"/>
      <c r="AA5" s="477"/>
      <c r="AB5" s="477"/>
      <c r="AC5" s="477"/>
      <c r="AD5" s="477"/>
    </row>
    <row r="6" spans="1:31" ht="24" customHeight="1">
      <c r="A6" s="1238">
        <v>3</v>
      </c>
      <c r="B6" s="1241">
        <f>IF(C6="","",B5+1)</f>
        <v>2</v>
      </c>
      <c r="C6" s="2201" t="str">
        <f>IFERROR(VLOOKUP(A6,$Q$5:$AD21,2,0),"")</f>
        <v xml:space="preserve">th-ih-,Q- ,oa ,l-vkbZ- dh dVkSrh fcy esa vafdr lsokfuo`r dkfeZdksa dh fu;ekuqlkj cUn dj nh xbZ gS A </v>
      </c>
      <c r="D6" s="2201"/>
      <c r="E6" s="2201"/>
      <c r="F6" s="2201"/>
      <c r="G6" s="2201"/>
      <c r="H6" s="2201"/>
      <c r="I6" s="2201"/>
      <c r="J6" s="2201"/>
      <c r="K6" s="2201"/>
      <c r="L6" s="2201"/>
      <c r="M6" s="2201"/>
      <c r="N6" s="2201"/>
      <c r="O6" s="2201"/>
      <c r="Q6" s="1235">
        <v>2</v>
      </c>
      <c r="R6" s="1243" t="s">
        <v>3100</v>
      </c>
      <c r="S6" s="1618"/>
      <c r="T6" s="1618"/>
      <c r="U6" s="1618"/>
      <c r="V6" s="1618"/>
      <c r="W6" s="1618"/>
      <c r="X6" s="1618"/>
      <c r="Y6" s="1618"/>
      <c r="Z6" s="1618"/>
      <c r="AA6" s="1618"/>
      <c r="AB6" s="1618"/>
      <c r="AC6" s="1618"/>
      <c r="AD6" s="1618"/>
      <c r="AE6" s="1194"/>
    </row>
    <row r="7" spans="1:31" ht="22.5" customHeight="1">
      <c r="A7" s="1238">
        <v>4</v>
      </c>
      <c r="B7" s="1241">
        <f t="shared" ref="B7:B20" si="0">IF(C7="","",B6+1)</f>
        <v>3</v>
      </c>
      <c r="C7" s="2201" t="str">
        <f>IFERROR(VLOOKUP(A7,$Q$5:$AD22,2,0),"")</f>
        <v xml:space="preserve">,l-vkbZ-dh dVkSrh fcy esa vafdr 55 o"kZ ls mij ds dkfeZdksa dh fu;ekuqlkj iwoZ Lysc ds vuqlkj gh dj yh xbZ gSA </v>
      </c>
      <c r="D7" s="2201"/>
      <c r="E7" s="2201"/>
      <c r="F7" s="2201"/>
      <c r="G7" s="2201"/>
      <c r="H7" s="2201"/>
      <c r="I7" s="2201"/>
      <c r="J7" s="2201"/>
      <c r="K7" s="2201"/>
      <c r="L7" s="2201"/>
      <c r="M7" s="2201"/>
      <c r="N7" s="2201"/>
      <c r="O7" s="2201"/>
      <c r="Q7" s="1235">
        <v>3</v>
      </c>
      <c r="R7" s="1242" t="s">
        <v>3101</v>
      </c>
      <c r="S7" s="477"/>
      <c r="T7" s="477"/>
      <c r="U7" s="477"/>
      <c r="V7" s="477"/>
      <c r="W7" s="477"/>
      <c r="X7" s="477"/>
      <c r="Y7" s="477"/>
      <c r="Z7" s="477"/>
      <c r="AA7" s="477"/>
      <c r="AB7" s="477"/>
      <c r="AC7" s="477"/>
      <c r="AD7" s="477"/>
    </row>
    <row r="8" spans="1:31" ht="19.5" customHeight="1">
      <c r="A8" s="1238">
        <v>5</v>
      </c>
      <c r="B8" s="1241">
        <f t="shared" si="0"/>
        <v>4</v>
      </c>
      <c r="C8" s="2201" t="str">
        <f>IFERROR(VLOOKUP(A8,$Q$5:$AD23,2,0),"")</f>
        <v>lHkh dVksfr;k fcy esa vafdr lHkh dkfeZdks dh fu;ekuqlkj dj yh x;h gS A</v>
      </c>
      <c r="D8" s="2201"/>
      <c r="E8" s="2201"/>
      <c r="F8" s="2201"/>
      <c r="G8" s="2201"/>
      <c r="H8" s="2201"/>
      <c r="I8" s="2201"/>
      <c r="J8" s="2201"/>
      <c r="K8" s="2201"/>
      <c r="L8" s="2201"/>
      <c r="M8" s="2201"/>
      <c r="N8" s="2201"/>
      <c r="O8" s="2201"/>
      <c r="Q8" s="1235">
        <v>4</v>
      </c>
      <c r="R8" s="1242" t="s">
        <v>3102</v>
      </c>
      <c r="S8" s="477"/>
      <c r="T8" s="477"/>
      <c r="U8" s="477"/>
      <c r="V8" s="477"/>
      <c r="W8" s="477"/>
      <c r="X8" s="477"/>
      <c r="Y8" s="477"/>
      <c r="Z8" s="477"/>
      <c r="AA8" s="477"/>
      <c r="AB8" s="477"/>
      <c r="AC8" s="477"/>
      <c r="AD8" s="477"/>
      <c r="AE8" s="1233"/>
    </row>
    <row r="9" spans="1:31" ht="37.5" customHeight="1">
      <c r="A9" s="1238">
        <v>11</v>
      </c>
      <c r="B9" s="1241">
        <f t="shared" si="0"/>
        <v>5</v>
      </c>
      <c r="C9" s="2201" t="str">
        <f>IFERROR(VLOOKUP(A9,$Q$5:$AD24,2,0),"")</f>
        <v xml:space="preserve">fcy esa vafdr lHkh dkfeZdks ls vk;dj x.kuk izi= 2020&amp;21 ds izkIr dj vk;dj dh fu;ekuqlkj dVksfr dj yh x;h gS rFkk fcy dh dk;kZy; izfr;ksa esa vk;dj x.kuk izi= 2020&amp;21 layXu dj fn;s x;s gSA </v>
      </c>
      <c r="D9" s="2201"/>
      <c r="E9" s="2201"/>
      <c r="F9" s="2201"/>
      <c r="G9" s="2201"/>
      <c r="H9" s="2201"/>
      <c r="I9" s="2201"/>
      <c r="J9" s="2201"/>
      <c r="K9" s="2201"/>
      <c r="L9" s="2201"/>
      <c r="M9" s="2201"/>
      <c r="N9" s="2201"/>
      <c r="O9" s="2201"/>
      <c r="Q9" s="1235">
        <v>5</v>
      </c>
      <c r="R9" s="1242" t="s">
        <v>3029</v>
      </c>
      <c r="S9" s="477"/>
      <c r="T9" s="477"/>
      <c r="U9" s="477"/>
      <c r="V9" s="477"/>
      <c r="W9" s="477"/>
      <c r="X9" s="477"/>
      <c r="Y9" s="477"/>
      <c r="Z9" s="477"/>
      <c r="AA9" s="477"/>
      <c r="AB9" s="477"/>
      <c r="AC9" s="477"/>
      <c r="AD9" s="477"/>
      <c r="AE9" s="1233"/>
    </row>
    <row r="10" spans="1:31" ht="39.75" customHeight="1">
      <c r="A10" s="1238">
        <v>16</v>
      </c>
      <c r="B10" s="1241">
        <f t="shared" si="0"/>
        <v>6</v>
      </c>
      <c r="C10" s="2201" t="str">
        <f>IFERROR(VLOOKUP(A10,$Q$5:$AD25,2,0),"")</f>
        <v xml:space="preserve">th ,Q ,.M , vkj dh /kkjk 200 ,oa 186 ds vUrxZr bl fcy dk bUnzkt fcy dhs dk;kZy; izfr;ksa esa dj fy;k x;k gSA </v>
      </c>
      <c r="D10" s="2201"/>
      <c r="E10" s="2201"/>
      <c r="F10" s="2201"/>
      <c r="G10" s="2201"/>
      <c r="H10" s="2201"/>
      <c r="I10" s="2201"/>
      <c r="J10" s="2201"/>
      <c r="K10" s="2201"/>
      <c r="L10" s="2201"/>
      <c r="M10" s="2201"/>
      <c r="N10" s="2201"/>
      <c r="O10" s="2201"/>
      <c r="Q10" s="1235">
        <v>6</v>
      </c>
      <c r="R10" s="1242" t="s">
        <v>3030</v>
      </c>
      <c r="S10" s="477"/>
      <c r="T10" s="477"/>
      <c r="U10" s="477"/>
      <c r="V10" s="477"/>
      <c r="W10" s="477"/>
      <c r="X10" s="477"/>
      <c r="Y10" s="477"/>
      <c r="Z10" s="477"/>
      <c r="AA10" s="477"/>
      <c r="AB10" s="477"/>
      <c r="AC10" s="477"/>
      <c r="AD10" s="477"/>
      <c r="AE10" s="1233"/>
    </row>
    <row r="11" spans="1:31" ht="78.75" customHeight="1">
      <c r="A11" s="1238">
        <v>2</v>
      </c>
      <c r="B11" s="1241">
        <f t="shared" si="0"/>
        <v>7</v>
      </c>
      <c r="C11" s="2201" t="str">
        <f>IFERROR(VLOOKUP(A11,$Q$5:$AD26,2,0),"")</f>
        <v xml:space="preserve">izekf.kr fd;k tkrk gS fd uohu va'knk;h ;kstuk ds dVkSrh i=ksa esa izku uEcj ] ih isu uEcj ] ,EIyks;h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v>
      </c>
      <c r="D11" s="2201"/>
      <c r="E11" s="2201"/>
      <c r="F11" s="2201"/>
      <c r="G11" s="2201"/>
      <c r="H11" s="2201"/>
      <c r="I11" s="2201"/>
      <c r="J11" s="2201"/>
      <c r="K11" s="2201"/>
      <c r="L11" s="2201"/>
      <c r="M11" s="2201"/>
      <c r="N11" s="2201"/>
      <c r="O11" s="2201"/>
      <c r="Q11" s="1235">
        <v>7</v>
      </c>
      <c r="R11" s="1244" t="s">
        <v>3092</v>
      </c>
      <c r="S11" s="1618"/>
      <c r="T11" s="1618"/>
      <c r="U11" s="1618"/>
      <c r="V11" s="1618"/>
      <c r="W11" s="1618"/>
      <c r="X11" s="1618"/>
      <c r="Y11" s="1618"/>
      <c r="Z11" s="1618"/>
      <c r="AA11" s="1618"/>
      <c r="AB11" s="1618"/>
      <c r="AC11" s="1618"/>
      <c r="AD11" s="1618"/>
    </row>
    <row r="12" spans="1:31" ht="38.25" customHeight="1">
      <c r="A12" s="1238">
        <v>14</v>
      </c>
      <c r="B12" s="1241">
        <f t="shared" si="0"/>
        <v>8</v>
      </c>
      <c r="C12" s="2201" t="str">
        <f>IFERROR(VLOOKUP(A12,$Q$5:$AD27,2,0),"")</f>
        <v xml:space="preserve">vkLFkfxr osru ekg ekpZ 2020 dk Lohd`fr vkns'k o osru vUrj rkfydk dh izfr o vk;dj x.kuk izi= 2020 &amp; 2021 lkFk layXu gSA </v>
      </c>
      <c r="D12" s="2201"/>
      <c r="E12" s="2201"/>
      <c r="F12" s="2201"/>
      <c r="G12" s="2201"/>
      <c r="H12" s="2201"/>
      <c r="I12" s="2201"/>
      <c r="J12" s="2201"/>
      <c r="K12" s="2201"/>
      <c r="L12" s="2201"/>
      <c r="M12" s="2201"/>
      <c r="N12" s="2201"/>
      <c r="O12" s="2201"/>
      <c r="Q12" s="1235">
        <v>8</v>
      </c>
      <c r="R12" s="1242" t="s">
        <v>3043</v>
      </c>
      <c r="S12" s="477"/>
      <c r="T12" s="477"/>
      <c r="U12" s="477"/>
      <c r="V12" s="477"/>
      <c r="W12" s="477"/>
      <c r="X12" s="477"/>
      <c r="Y12" s="477"/>
      <c r="Z12" s="477"/>
      <c r="AA12" s="477"/>
      <c r="AB12" s="477"/>
      <c r="AC12" s="477"/>
      <c r="AD12" s="477"/>
    </row>
    <row r="13" spans="1:31" ht="114.75" customHeight="1">
      <c r="A13" s="1238"/>
      <c r="B13" s="1241" t="str">
        <f t="shared" si="0"/>
        <v/>
      </c>
      <c r="C13" s="2201" t="str">
        <f>IFERROR(VLOOKUP(A13,$Q$5:$AD28,2,0),"")</f>
        <v/>
      </c>
      <c r="D13" s="2201"/>
      <c r="E13" s="2201"/>
      <c r="F13" s="2201"/>
      <c r="G13" s="2201"/>
      <c r="H13" s="2201"/>
      <c r="I13" s="2201"/>
      <c r="J13" s="2201"/>
      <c r="K13" s="2201"/>
      <c r="L13" s="2201"/>
      <c r="M13" s="2201"/>
      <c r="N13" s="2201"/>
      <c r="O13" s="2201"/>
      <c r="Q13" s="1235">
        <v>9</v>
      </c>
      <c r="R13" s="1244" t="s">
        <v>3093</v>
      </c>
      <c r="S13" s="1618"/>
      <c r="T13" s="1618"/>
      <c r="U13" s="1618"/>
      <c r="V13" s="1618"/>
      <c r="W13" s="1618"/>
      <c r="X13" s="1618"/>
      <c r="Y13" s="1618"/>
      <c r="Z13" s="1618"/>
      <c r="AA13" s="1618"/>
      <c r="AB13" s="1618"/>
      <c r="AC13" s="1618"/>
      <c r="AD13" s="1618"/>
    </row>
    <row r="14" spans="1:31" ht="38.25" customHeight="1">
      <c r="A14" s="1238"/>
      <c r="B14" s="1241" t="str">
        <f t="shared" si="0"/>
        <v/>
      </c>
      <c r="C14" s="2201" t="str">
        <f>IFERROR(VLOOKUP(A14,$Q$5:$AD29,2,0),"")</f>
        <v/>
      </c>
      <c r="D14" s="2201"/>
      <c r="E14" s="2201"/>
      <c r="F14" s="2201"/>
      <c r="G14" s="2201"/>
      <c r="H14" s="2201"/>
      <c r="I14" s="2201"/>
      <c r="J14" s="2201"/>
      <c r="K14" s="2201"/>
      <c r="L14" s="2201"/>
      <c r="M14" s="2201"/>
      <c r="N14" s="2201"/>
      <c r="O14" s="2201"/>
      <c r="Q14" s="1235">
        <v>10</v>
      </c>
      <c r="R14" s="1244" t="s">
        <v>3086</v>
      </c>
      <c r="S14" s="1618"/>
      <c r="T14" s="1618"/>
      <c r="U14" s="1618"/>
      <c r="V14" s="1618"/>
      <c r="W14" s="1618"/>
      <c r="X14" s="1618"/>
      <c r="Y14" s="1618"/>
      <c r="Z14" s="1618"/>
      <c r="AA14" s="1618"/>
      <c r="AB14" s="1618"/>
      <c r="AC14" s="1618"/>
      <c r="AD14" s="1618"/>
    </row>
    <row r="15" spans="1:31" ht="39.75" customHeight="1">
      <c r="A15" s="1238"/>
      <c r="B15" s="1241" t="str">
        <f t="shared" si="0"/>
        <v/>
      </c>
      <c r="C15" s="2201" t="str">
        <f>IFERROR(VLOOKUP(A15,$Q$5:$AD30,2,0),"")</f>
        <v/>
      </c>
      <c r="D15" s="2201"/>
      <c r="E15" s="2201"/>
      <c r="F15" s="2201"/>
      <c r="G15" s="2201"/>
      <c r="H15" s="2201"/>
      <c r="I15" s="2201"/>
      <c r="J15" s="2201"/>
      <c r="K15" s="2201"/>
      <c r="L15" s="2201"/>
      <c r="M15" s="2201"/>
      <c r="N15" s="2201"/>
      <c r="O15" s="2201"/>
      <c r="Q15" s="1235">
        <v>11</v>
      </c>
      <c r="R15" s="1244" t="s">
        <v>3087</v>
      </c>
      <c r="S15" s="1618"/>
      <c r="T15" s="1618"/>
      <c r="U15" s="1618"/>
      <c r="V15" s="1618"/>
      <c r="W15" s="1618"/>
      <c r="X15" s="1618"/>
      <c r="Y15" s="1618"/>
      <c r="Z15" s="1618"/>
      <c r="AA15" s="1618"/>
      <c r="AB15" s="1618"/>
      <c r="AC15" s="1618"/>
      <c r="AD15" s="1618"/>
    </row>
    <row r="16" spans="1:31" ht="235.5" customHeight="1">
      <c r="A16" s="1238"/>
      <c r="B16" s="1241" t="str">
        <f t="shared" si="0"/>
        <v/>
      </c>
      <c r="C16" s="2201" t="str">
        <f>IFERROR(VLOOKUP(A16,$Q$5:$AD31,2,0),"")</f>
        <v/>
      </c>
      <c r="D16" s="2201"/>
      <c r="E16" s="2201"/>
      <c r="F16" s="2201"/>
      <c r="G16" s="2201"/>
      <c r="H16" s="2201"/>
      <c r="I16" s="2201"/>
      <c r="J16" s="2201"/>
      <c r="K16" s="2201"/>
      <c r="L16" s="2201"/>
      <c r="M16" s="2201"/>
      <c r="N16" s="2201"/>
      <c r="O16" s="2201"/>
      <c r="Q16" s="1235">
        <v>12</v>
      </c>
      <c r="R16" s="1243" t="s">
        <v>3174</v>
      </c>
      <c r="S16" s="15"/>
      <c r="T16" s="15"/>
      <c r="U16" s="15"/>
      <c r="V16" s="15"/>
      <c r="W16" s="15"/>
      <c r="X16" s="15"/>
      <c r="Y16" s="15"/>
      <c r="Z16" s="15"/>
      <c r="AA16" s="15"/>
      <c r="AB16" s="15"/>
      <c r="AC16" s="15"/>
    </row>
    <row r="17" spans="1:30" ht="131.25" customHeight="1">
      <c r="A17" s="1238"/>
      <c r="B17" s="1241" t="str">
        <f t="shared" si="0"/>
        <v/>
      </c>
      <c r="C17" s="2201" t="str">
        <f>IFERROR(VLOOKUP(A17,$Q$5:$AD32,2,0),"")</f>
        <v/>
      </c>
      <c r="D17" s="2201"/>
      <c r="E17" s="2201"/>
      <c r="F17" s="2201"/>
      <c r="G17" s="2201"/>
      <c r="H17" s="2201"/>
      <c r="I17" s="2201"/>
      <c r="J17" s="2201"/>
      <c r="K17" s="2201"/>
      <c r="L17" s="2201"/>
      <c r="M17" s="2201"/>
      <c r="N17" s="2201"/>
      <c r="O17" s="2201"/>
      <c r="Q17" s="1235">
        <v>13</v>
      </c>
      <c r="R17" s="1244" t="s">
        <v>3973</v>
      </c>
    </row>
    <row r="18" spans="1:30" ht="44.25" customHeight="1">
      <c r="A18" s="1238"/>
      <c r="B18" s="1241" t="str">
        <f t="shared" si="0"/>
        <v/>
      </c>
      <c r="C18" s="2201" t="str">
        <f>IFERROR(VLOOKUP(A18,$Q$5:$AD33,2,0),"")</f>
        <v/>
      </c>
      <c r="D18" s="2201"/>
      <c r="E18" s="2201"/>
      <c r="F18" s="2201"/>
      <c r="G18" s="2201"/>
      <c r="H18" s="2201"/>
      <c r="I18" s="2201"/>
      <c r="J18" s="2201"/>
      <c r="K18" s="2201"/>
      <c r="L18" s="2201"/>
      <c r="M18" s="2201"/>
      <c r="N18" s="2201"/>
      <c r="O18" s="2201"/>
      <c r="Q18" s="1235">
        <v>14</v>
      </c>
      <c r="R18" s="2200" t="s">
        <v>3974</v>
      </c>
      <c r="S18" s="2200"/>
      <c r="T18" s="2200"/>
      <c r="U18" s="2200"/>
      <c r="V18" s="2200"/>
      <c r="W18" s="2200"/>
      <c r="X18" s="2200"/>
      <c r="Y18" s="2200"/>
      <c r="Z18" s="2200"/>
      <c r="AA18" s="2200"/>
      <c r="AB18" s="2200"/>
      <c r="AC18" s="2200"/>
      <c r="AD18" s="2200"/>
    </row>
    <row r="19" spans="1:30" ht="18.75" customHeight="1">
      <c r="A19" s="1238"/>
      <c r="B19" s="1241" t="str">
        <f t="shared" si="0"/>
        <v/>
      </c>
      <c r="C19" s="2201" t="str">
        <f>IFERROR(VLOOKUP(A19,$Q$5:$AD34,2,0),"")</f>
        <v/>
      </c>
      <c r="D19" s="2201"/>
      <c r="E19" s="2201"/>
      <c r="F19" s="2201"/>
      <c r="G19" s="2201"/>
      <c r="H19" s="2201"/>
      <c r="I19" s="2201"/>
      <c r="J19" s="2201"/>
      <c r="K19" s="2201"/>
      <c r="L19" s="2201"/>
      <c r="M19" s="2201"/>
      <c r="N19" s="2201"/>
      <c r="O19" s="2201"/>
      <c r="Q19" s="1235">
        <v>15</v>
      </c>
      <c r="R19" s="2200" t="s">
        <v>3041</v>
      </c>
      <c r="S19" s="2200"/>
      <c r="T19" s="2200"/>
      <c r="U19" s="2200"/>
      <c r="V19" s="2200"/>
      <c r="W19" s="2200"/>
      <c r="X19" s="2200"/>
      <c r="Y19" s="2200"/>
      <c r="Z19" s="2200"/>
      <c r="AA19" s="2200"/>
      <c r="AB19" s="2200"/>
      <c r="AC19" s="2200"/>
      <c r="AD19" s="2200"/>
    </row>
    <row r="20" spans="1:30" ht="18.75" customHeight="1">
      <c r="A20" s="1238"/>
      <c r="B20" s="1241" t="str">
        <f t="shared" si="0"/>
        <v/>
      </c>
      <c r="C20" s="2201" t="str">
        <f>IFERROR(VLOOKUP(A20,$Q$5:$AD35,2,0),"")</f>
        <v/>
      </c>
      <c r="D20" s="2201"/>
      <c r="E20" s="2201"/>
      <c r="F20" s="2201"/>
      <c r="G20" s="2201"/>
      <c r="H20" s="2201"/>
      <c r="I20" s="2201"/>
      <c r="J20" s="2201"/>
      <c r="K20" s="2201"/>
      <c r="L20" s="2201"/>
      <c r="M20" s="2201"/>
      <c r="N20" s="2201"/>
      <c r="O20" s="2201"/>
      <c r="Q20" s="1235">
        <v>16</v>
      </c>
      <c r="R20" s="2200" t="s">
        <v>3094</v>
      </c>
      <c r="S20" s="2200"/>
      <c r="T20" s="2200"/>
      <c r="U20" s="2200"/>
      <c r="V20" s="2200"/>
      <c r="W20" s="2200"/>
      <c r="X20" s="2200"/>
      <c r="Y20" s="2200"/>
      <c r="Z20" s="2200"/>
      <c r="AA20" s="2200"/>
      <c r="AB20" s="2200"/>
      <c r="AC20" s="2200"/>
      <c r="AD20" s="2200"/>
    </row>
    <row r="21" spans="1:30" ht="18.75">
      <c r="A21" s="1152"/>
      <c r="B21" s="1152"/>
      <c r="D21" s="154"/>
      <c r="E21" s="154"/>
      <c r="F21" s="154"/>
      <c r="G21" s="154"/>
      <c r="H21" s="154"/>
      <c r="I21" s="154"/>
      <c r="J21" s="154"/>
      <c r="K21" s="154"/>
      <c r="L21" s="154"/>
      <c r="M21" s="154"/>
      <c r="N21" s="154"/>
    </row>
    <row r="22" spans="1:30" ht="18.75">
      <c r="A22" s="1152"/>
      <c r="B22" s="1152"/>
      <c r="D22" s="154"/>
      <c r="E22" s="154"/>
      <c r="F22" s="154"/>
      <c r="G22" s="154"/>
      <c r="H22" s="154"/>
      <c r="I22" s="154"/>
      <c r="J22" s="154"/>
      <c r="K22" s="154"/>
      <c r="L22" s="154"/>
      <c r="M22" s="154"/>
      <c r="N22" s="154"/>
    </row>
    <row r="23" spans="1:30" ht="18.75">
      <c r="A23" s="1152"/>
      <c r="B23" s="1152"/>
      <c r="D23" s="154"/>
      <c r="E23" s="154"/>
      <c r="F23" s="154"/>
      <c r="G23" s="154"/>
      <c r="H23" s="154"/>
      <c r="I23" s="154"/>
      <c r="J23" s="154"/>
      <c r="K23" s="154"/>
      <c r="L23" s="154"/>
      <c r="M23" s="154"/>
      <c r="N23" s="154"/>
    </row>
    <row r="24" spans="1:30" ht="18.75">
      <c r="A24" s="1152"/>
      <c r="B24" s="1152"/>
      <c r="D24" s="154"/>
      <c r="E24" s="154"/>
      <c r="F24" s="154"/>
      <c r="G24" s="154"/>
      <c r="H24" s="154"/>
      <c r="I24" s="154"/>
      <c r="J24" s="154"/>
      <c r="K24" s="154"/>
      <c r="L24" s="154"/>
      <c r="M24" s="154"/>
      <c r="N24" s="154"/>
    </row>
    <row r="25" spans="1:30" ht="18.75">
      <c r="A25" s="1152"/>
      <c r="B25" s="1152"/>
      <c r="C25" s="15"/>
      <c r="D25" s="154"/>
      <c r="E25" s="154"/>
      <c r="F25" s="154"/>
      <c r="G25" s="154"/>
      <c r="H25" s="154"/>
      <c r="I25" s="154"/>
      <c r="J25" s="154"/>
      <c r="K25" s="154"/>
      <c r="L25" s="154"/>
      <c r="M25" s="154"/>
      <c r="N25" s="154"/>
    </row>
    <row r="26" spans="1:30" ht="15">
      <c r="C26" s="154"/>
      <c r="D26" s="154"/>
      <c r="E26" s="154"/>
      <c r="F26" s="154"/>
      <c r="G26" s="154"/>
      <c r="H26" s="154"/>
      <c r="I26" s="154"/>
      <c r="J26" s="154"/>
      <c r="K26" s="154"/>
      <c r="L26" s="154"/>
      <c r="M26" s="154"/>
      <c r="N26" s="154"/>
    </row>
    <row r="27" spans="1:30" ht="18.75">
      <c r="C27" s="15"/>
      <c r="D27" s="154"/>
      <c r="E27" s="154"/>
      <c r="F27" s="154"/>
      <c r="G27" s="154"/>
      <c r="H27" s="154"/>
      <c r="I27" s="154"/>
      <c r="J27" s="154"/>
      <c r="K27" s="154"/>
      <c r="L27" s="154"/>
      <c r="M27" s="154"/>
      <c r="N27" s="154"/>
    </row>
  </sheetData>
  <sheetProtection selectLockedCells="1"/>
  <mergeCells count="23">
    <mergeCell ref="R18:AD18"/>
    <mergeCell ref="C19:O19"/>
    <mergeCell ref="R19:AD19"/>
    <mergeCell ref="C20:O20"/>
    <mergeCell ref="R20:AD20"/>
    <mergeCell ref="C18:O18"/>
    <mergeCell ref="C13:O13"/>
    <mergeCell ref="C14:O14"/>
    <mergeCell ref="C15:O15"/>
    <mergeCell ref="C16:O16"/>
    <mergeCell ref="C17:O17"/>
    <mergeCell ref="C12:O12"/>
    <mergeCell ref="C1:O1"/>
    <mergeCell ref="C2:O2"/>
    <mergeCell ref="C3:O3"/>
    <mergeCell ref="C4:O4"/>
    <mergeCell ref="C5:O5"/>
    <mergeCell ref="C6:O6"/>
    <mergeCell ref="C7:O7"/>
    <mergeCell ref="C8:O8"/>
    <mergeCell ref="C9:O9"/>
    <mergeCell ref="C10:O10"/>
    <mergeCell ref="C11:O11"/>
  </mergeCells>
  <dataValidations count="1">
    <dataValidation type="list" allowBlank="1" showInputMessage="1" showErrorMessage="1" sqref="A5:A20">
      <formula1>$Q$5:$Q$20</formula1>
    </dataValidation>
  </dataValidations>
  <pageMargins left="0.25" right="0.25" top="0.75" bottom="0.75" header="0.3" footer="0.3"/>
  <pageSetup paperSize="9" orientation="landscape" horizontalDpi="300" verticalDpi="300" r:id="rId1"/>
  <drawing r:id="rId2"/>
</worksheet>
</file>

<file path=xl/worksheets/sheet40.xml><?xml version="1.0" encoding="utf-8"?>
<worksheet xmlns="http://schemas.openxmlformats.org/spreadsheetml/2006/main" xmlns:r="http://schemas.openxmlformats.org/officeDocument/2006/relationships">
  <sheetPr>
    <tabColor rgb="FF7030A0"/>
  </sheetPr>
  <dimension ref="A2:M24"/>
  <sheetViews>
    <sheetView workbookViewId="0">
      <selection activeCell="A14" sqref="A14:H14"/>
    </sheetView>
  </sheetViews>
  <sheetFormatPr defaultColWidth="9.140625" defaultRowHeight="14.25"/>
  <cols>
    <col min="1" max="1" width="4" style="5" customWidth="1"/>
    <col min="2" max="2" width="25.5703125" style="5" customWidth="1"/>
    <col min="3" max="3" width="11" style="5" customWidth="1"/>
    <col min="4" max="4" width="11.28515625" style="5" customWidth="1"/>
    <col min="5" max="5" width="3.5703125" style="5" customWidth="1"/>
    <col min="6" max="6" width="12" style="5" customWidth="1"/>
    <col min="7" max="7" width="16.5703125" style="5" customWidth="1"/>
    <col min="8" max="8" width="12.5703125" style="5" customWidth="1"/>
    <col min="9" max="9" width="7.140625" style="5" customWidth="1"/>
    <col min="10" max="10" width="16.7109375" style="5" customWidth="1"/>
    <col min="11" max="16384" width="9.140625" style="5"/>
  </cols>
  <sheetData>
    <row r="2" spans="1:13" ht="20.25">
      <c r="A2" s="2768" t="str">
        <f>MASTER!C1</f>
        <v>ftyk f'k{kk vf/kdkjh</v>
      </c>
      <c r="B2" s="2768"/>
      <c r="C2" s="2768"/>
      <c r="D2" s="2768"/>
      <c r="E2" s="2768"/>
      <c r="F2" s="2768"/>
      <c r="G2" s="2768"/>
      <c r="H2" s="2768"/>
      <c r="I2" s="155"/>
    </row>
    <row r="3" spans="1:13" ht="20.25">
      <c r="A3" s="2769" t="s">
        <v>436</v>
      </c>
      <c r="B3" s="2769"/>
      <c r="C3" s="2769"/>
      <c r="D3" s="2769"/>
      <c r="E3" s="2769"/>
      <c r="F3" s="2769"/>
      <c r="G3" s="2769"/>
      <c r="H3" s="2769"/>
      <c r="I3" s="155"/>
      <c r="M3" s="1736"/>
    </row>
    <row r="4" spans="1:13" ht="245.25" customHeight="1">
      <c r="A4" s="2770" t="s">
        <v>4257</v>
      </c>
      <c r="B4" s="2770"/>
      <c r="C4" s="2770"/>
      <c r="D4" s="2770"/>
      <c r="E4" s="2770"/>
      <c r="F4" s="2770"/>
      <c r="G4" s="2770"/>
      <c r="H4" s="2770"/>
      <c r="M4" s="155"/>
    </row>
    <row r="5" spans="1:13" ht="20.25">
      <c r="A5" s="2771" t="s">
        <v>441</v>
      </c>
      <c r="B5" s="2772" t="s">
        <v>442</v>
      </c>
      <c r="C5" s="2771" t="s">
        <v>7</v>
      </c>
      <c r="D5" s="2771" t="s">
        <v>443</v>
      </c>
      <c r="E5" s="2771"/>
      <c r="F5" s="2771"/>
      <c r="G5" s="2772" t="s">
        <v>444</v>
      </c>
      <c r="H5" s="2773" t="s">
        <v>4126</v>
      </c>
      <c r="M5" s="155"/>
    </row>
    <row r="6" spans="1:13" ht="30.75" customHeight="1">
      <c r="A6" s="2771"/>
      <c r="B6" s="2772"/>
      <c r="C6" s="2771"/>
      <c r="D6" s="156" t="s">
        <v>50</v>
      </c>
      <c r="E6" s="156" t="s">
        <v>402</v>
      </c>
      <c r="F6" s="156" t="s">
        <v>50</v>
      </c>
      <c r="G6" s="2772"/>
      <c r="H6" s="2773"/>
      <c r="M6" s="155"/>
    </row>
    <row r="7" spans="1:13" ht="42.75" customHeight="1">
      <c r="A7" s="1695">
        <v>1</v>
      </c>
      <c r="B7" s="1696" t="s">
        <v>4255</v>
      </c>
      <c r="C7" s="1756" t="s">
        <v>4256</v>
      </c>
      <c r="D7" s="1697" t="s">
        <v>445</v>
      </c>
      <c r="E7" s="1695" t="s">
        <v>402</v>
      </c>
      <c r="F7" s="1697" t="s">
        <v>4258</v>
      </c>
      <c r="G7" s="1698">
        <v>7</v>
      </c>
      <c r="H7" s="1698">
        <v>2</v>
      </c>
    </row>
    <row r="8" spans="1:13" ht="20.25">
      <c r="A8" s="335"/>
      <c r="B8" s="336"/>
      <c r="C8" s="335"/>
      <c r="D8" s="337"/>
      <c r="E8" s="335"/>
      <c r="F8" s="337"/>
      <c r="G8" s="338"/>
    </row>
    <row r="9" spans="1:13" ht="20.25">
      <c r="A9" s="335"/>
      <c r="B9" s="336"/>
      <c r="C9" s="335"/>
      <c r="D9" s="337"/>
      <c r="E9" s="335"/>
      <c r="F9" s="337"/>
      <c r="G9" s="338"/>
    </row>
    <row r="10" spans="1:13" ht="18.75">
      <c r="A10" s="322"/>
      <c r="B10" s="323"/>
      <c r="C10" s="324"/>
      <c r="D10" s="2764" t="str">
        <f>MASTER!C2</f>
        <v>iz/kkukpk;Z</v>
      </c>
      <c r="E10" s="2764"/>
      <c r="F10" s="2764"/>
      <c r="G10" s="2764"/>
    </row>
    <row r="11" spans="1:13" ht="18.75">
      <c r="A11" s="322"/>
      <c r="B11" s="323"/>
      <c r="C11" s="324"/>
      <c r="D11" s="2764" t="str">
        <f>MASTER!C3</f>
        <v xml:space="preserve">ftyk </v>
      </c>
      <c r="E11" s="2764"/>
      <c r="F11" s="2764"/>
      <c r="G11" s="2764"/>
    </row>
    <row r="12" spans="1:13" ht="18.75">
      <c r="A12" s="139"/>
      <c r="B12" s="139"/>
      <c r="C12" s="139"/>
      <c r="D12" s="2764" t="str">
        <f>MASTER!C4</f>
        <v>jkt ¼ jktLFkku ½</v>
      </c>
      <c r="E12" s="2764"/>
      <c r="F12" s="2764"/>
      <c r="G12" s="2764"/>
    </row>
    <row r="13" spans="1:13" ht="18.75">
      <c r="A13" s="139"/>
      <c r="B13" s="139"/>
      <c r="C13" s="139"/>
      <c r="D13" s="1735"/>
      <c r="E13" s="1735"/>
      <c r="F13" s="1735"/>
      <c r="G13" s="1735"/>
    </row>
    <row r="14" spans="1:13" ht="18.75">
      <c r="A14" s="2765" t="s">
        <v>4263</v>
      </c>
      <c r="B14" s="2765"/>
      <c r="C14" s="2765"/>
      <c r="D14" s="2765"/>
      <c r="E14" s="2765"/>
      <c r="F14" s="2765"/>
      <c r="G14" s="2765"/>
      <c r="H14" s="2765"/>
    </row>
    <row r="15" spans="1:13" ht="18.75">
      <c r="A15" s="129" t="s">
        <v>695</v>
      </c>
      <c r="B15" s="129"/>
      <c r="C15" s="129"/>
      <c r="D15" s="129"/>
      <c r="E15" s="129"/>
      <c r="F15" s="129"/>
      <c r="G15" s="129"/>
    </row>
    <row r="16" spans="1:13" ht="18.75">
      <c r="A16" s="129">
        <v>1</v>
      </c>
      <c r="B16" s="2766" t="s">
        <v>1392</v>
      </c>
      <c r="C16" s="2766"/>
      <c r="D16" s="2766"/>
      <c r="E16" s="2767" t="s">
        <v>1365</v>
      </c>
      <c r="F16" s="2767"/>
      <c r="G16" s="129"/>
    </row>
    <row r="17" spans="1:7" ht="18.75">
      <c r="A17" s="129">
        <v>2</v>
      </c>
      <c r="B17" s="129" t="s">
        <v>696</v>
      </c>
      <c r="C17" s="129"/>
      <c r="D17" s="129" t="str">
        <f>B7</f>
        <v xml:space="preserve">Jh lyhe Mk;j </v>
      </c>
      <c r="E17" s="129"/>
      <c r="F17" s="129" t="str">
        <f>C7</f>
        <v xml:space="preserve">iz;ksx'kkyk lgk;d </v>
      </c>
      <c r="G17" s="129"/>
    </row>
    <row r="18" spans="1:7" ht="18.75">
      <c r="A18" s="129">
        <v>3</v>
      </c>
      <c r="B18" s="129" t="s">
        <v>697</v>
      </c>
      <c r="C18" s="129"/>
      <c r="D18" s="129" t="str">
        <f>D17</f>
        <v xml:space="preserve">Jh lyhe Mk;j </v>
      </c>
      <c r="E18" s="129"/>
      <c r="F18" s="129" t="str">
        <f>C7</f>
        <v xml:space="preserve">iz;ksx'kkyk lgk;d </v>
      </c>
      <c r="G18" s="129"/>
    </row>
    <row r="19" spans="1:7" ht="18.75">
      <c r="A19" s="129">
        <v>4</v>
      </c>
      <c r="B19" s="129" t="s">
        <v>698</v>
      </c>
      <c r="C19" s="129"/>
      <c r="D19" s="129"/>
      <c r="E19" s="129"/>
      <c r="F19" s="129"/>
      <c r="G19" s="129"/>
    </row>
    <row r="20" spans="1:7" ht="18.75">
      <c r="A20" s="129"/>
      <c r="B20" s="129"/>
      <c r="C20" s="129"/>
      <c r="D20" s="129"/>
      <c r="E20" s="129"/>
      <c r="F20" s="129"/>
      <c r="G20" s="129"/>
    </row>
    <row r="21" spans="1:7" ht="18.75">
      <c r="A21" s="129"/>
      <c r="B21" s="129"/>
      <c r="C21" s="129"/>
      <c r="D21" s="129"/>
      <c r="E21" s="129"/>
      <c r="F21" s="129"/>
      <c r="G21" s="129"/>
    </row>
    <row r="22" spans="1:7" ht="18.75">
      <c r="A22" s="129"/>
      <c r="B22" s="129"/>
      <c r="C22" s="129"/>
      <c r="D22" s="2763" t="str">
        <f>D10</f>
        <v>iz/kkukpk;Z</v>
      </c>
      <c r="E22" s="2763"/>
      <c r="F22" s="2763"/>
      <c r="G22" s="2763"/>
    </row>
    <row r="23" spans="1:7" ht="18.75">
      <c r="A23" s="129"/>
      <c r="B23" s="129"/>
      <c r="C23" s="129"/>
      <c r="D23" s="2763" t="str">
        <f>D11</f>
        <v xml:space="preserve">ftyk </v>
      </c>
      <c r="E23" s="2763"/>
      <c r="F23" s="2763"/>
      <c r="G23" s="2763"/>
    </row>
    <row r="24" spans="1:7" ht="18.75">
      <c r="A24" s="139"/>
      <c r="B24" s="139"/>
      <c r="C24" s="139"/>
      <c r="D24" s="2763" t="str">
        <f>D12</f>
        <v>jkt ¼ jktLFkku ½</v>
      </c>
      <c r="E24" s="2763"/>
      <c r="F24" s="2763"/>
      <c r="G24" s="2763"/>
    </row>
  </sheetData>
  <sheetProtection formatCells="0" formatColumns="0" formatRows="0" insertColumns="0" insertRows="0" insertHyperlinks="0" deleteColumns="0" deleteRows="0" selectLockedCells="1" sort="0" autoFilter="0" pivotTables="0"/>
  <mergeCells count="18">
    <mergeCell ref="D22:G22"/>
    <mergeCell ref="D23:G23"/>
    <mergeCell ref="D24:G24"/>
    <mergeCell ref="D10:G10"/>
    <mergeCell ref="D11:G11"/>
    <mergeCell ref="D12:G12"/>
    <mergeCell ref="A14:H14"/>
    <mergeCell ref="B16:D16"/>
    <mergeCell ref="E16:F16"/>
    <mergeCell ref="A2:H2"/>
    <mergeCell ref="A3:H3"/>
    <mergeCell ref="A4:H4"/>
    <mergeCell ref="A5:A6"/>
    <mergeCell ref="B5:B6"/>
    <mergeCell ref="C5:C6"/>
    <mergeCell ref="D5:F5"/>
    <mergeCell ref="G5:G6"/>
    <mergeCell ref="H5:H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41.xml><?xml version="1.0" encoding="utf-8"?>
<worksheet xmlns="http://schemas.openxmlformats.org/spreadsheetml/2006/main" xmlns:r="http://schemas.openxmlformats.org/officeDocument/2006/relationships">
  <sheetPr>
    <tabColor rgb="FF7030A0"/>
  </sheetPr>
  <dimension ref="A1:J53"/>
  <sheetViews>
    <sheetView workbookViewId="0">
      <selection activeCell="I29" sqref="I29"/>
    </sheetView>
  </sheetViews>
  <sheetFormatPr defaultRowHeight="12.75"/>
  <cols>
    <col min="1" max="1" width="4.7109375" style="139" customWidth="1"/>
    <col min="2" max="2" width="7.28515625" style="139" customWidth="1"/>
    <col min="3" max="3" width="15.5703125" style="139" customWidth="1"/>
    <col min="4" max="4" width="13.28515625" style="139" customWidth="1"/>
    <col min="5" max="9" width="9.140625" style="139"/>
    <col min="10" max="10" width="10" style="139" customWidth="1"/>
    <col min="11" max="16384" width="9.140625" style="139"/>
  </cols>
  <sheetData>
    <row r="1" spans="1:10" ht="20.25">
      <c r="A1" s="2788" t="s">
        <v>1156</v>
      </c>
      <c r="B1" s="2788"/>
      <c r="C1" s="2788"/>
      <c r="D1" s="2788"/>
      <c r="E1" s="2789"/>
      <c r="F1" s="676">
        <v>0</v>
      </c>
    </row>
    <row r="2" spans="1:10" ht="21.75" customHeight="1"/>
    <row r="3" spans="1:10" ht="15.75">
      <c r="A3" s="2619" t="str">
        <f>MASTER!C1</f>
        <v>ftyk f'k{kk vf/kdkjh</v>
      </c>
      <c r="B3" s="2619"/>
      <c r="C3" s="2619"/>
      <c r="D3" s="2619"/>
      <c r="E3" s="2619"/>
      <c r="F3" s="2619"/>
      <c r="G3" s="2619"/>
      <c r="H3" s="2619"/>
      <c r="I3" s="2619"/>
      <c r="J3" s="2619"/>
    </row>
    <row r="4" spans="1:10" ht="18.75">
      <c r="A4" s="2790" t="s">
        <v>4217</v>
      </c>
      <c r="B4" s="2790"/>
      <c r="C4" s="2790"/>
      <c r="D4" s="2790"/>
      <c r="E4" s="2790"/>
      <c r="F4" s="2790"/>
      <c r="G4" s="2790"/>
      <c r="H4" s="2790"/>
      <c r="I4" s="2790"/>
      <c r="J4" s="2790"/>
    </row>
    <row r="5" spans="1:10" ht="18.75">
      <c r="A5" s="67"/>
      <c r="B5" s="67"/>
      <c r="C5" s="67"/>
      <c r="D5" s="67"/>
      <c r="E5" s="67"/>
      <c r="F5" s="67"/>
      <c r="G5" s="67"/>
      <c r="H5" s="67"/>
      <c r="I5" s="67"/>
    </row>
    <row r="6" spans="1:10" ht="23.25">
      <c r="A6" s="2787" t="s">
        <v>1668</v>
      </c>
      <c r="B6" s="2787"/>
      <c r="C6" s="2787"/>
      <c r="D6" s="2787"/>
      <c r="E6" s="2787"/>
      <c r="F6" s="2787"/>
      <c r="G6" s="2787"/>
      <c r="H6" s="2787"/>
      <c r="I6" s="2787"/>
      <c r="J6" s="2787"/>
    </row>
    <row r="7" spans="1:10" ht="18.75">
      <c r="A7" s="67"/>
      <c r="B7" s="67"/>
      <c r="C7" s="67"/>
      <c r="D7" s="67"/>
      <c r="E7" s="67"/>
      <c r="F7" s="67"/>
      <c r="G7" s="67"/>
      <c r="H7" s="67"/>
      <c r="I7" s="67"/>
    </row>
    <row r="8" spans="1:10" ht="21" customHeight="1">
      <c r="A8" s="67" t="s">
        <v>1671</v>
      </c>
      <c r="B8" s="67"/>
      <c r="C8" s="67"/>
      <c r="D8" s="67"/>
      <c r="E8" s="67"/>
      <c r="F8" s="67"/>
      <c r="G8" s="67"/>
      <c r="H8" s="67"/>
      <c r="I8" s="67"/>
    </row>
    <row r="9" spans="1:10" ht="21" customHeight="1">
      <c r="A9" s="1729" t="s">
        <v>1672</v>
      </c>
      <c r="B9" s="485"/>
      <c r="C9" s="67"/>
      <c r="D9" s="67" t="s">
        <v>1673</v>
      </c>
      <c r="E9" s="67"/>
      <c r="F9" s="1732"/>
      <c r="G9" s="1732"/>
      <c r="H9" s="1732"/>
      <c r="I9" s="1732"/>
      <c r="J9" s="67" t="s">
        <v>1676</v>
      </c>
    </row>
    <row r="10" spans="1:10" ht="21" customHeight="1">
      <c r="A10" s="67" t="s">
        <v>1674</v>
      </c>
      <c r="B10" s="1732" t="s">
        <v>4215</v>
      </c>
      <c r="C10" s="1732"/>
      <c r="D10" s="1732"/>
      <c r="E10" s="1732"/>
      <c r="F10" s="67" t="s">
        <v>1675</v>
      </c>
      <c r="G10" s="67"/>
      <c r="H10" s="2791" t="s">
        <v>4216</v>
      </c>
      <c r="I10" s="2791"/>
      <c r="J10" s="67" t="s">
        <v>1155</v>
      </c>
    </row>
    <row r="11" spans="1:10" ht="21" customHeight="1">
      <c r="A11" s="67" t="s">
        <v>1557</v>
      </c>
      <c r="B11" s="67"/>
      <c r="C11" s="1114" t="s">
        <v>4216</v>
      </c>
      <c r="D11" s="67" t="s">
        <v>1677</v>
      </c>
      <c r="E11" s="1733" t="s">
        <v>1485</v>
      </c>
      <c r="F11" s="67" t="s">
        <v>1678</v>
      </c>
      <c r="G11" s="67"/>
      <c r="H11" s="67"/>
      <c r="I11" s="67"/>
    </row>
    <row r="12" spans="1:10" ht="21" customHeight="1">
      <c r="A12" s="67" t="s">
        <v>1679</v>
      </c>
      <c r="B12" s="67"/>
      <c r="C12" s="67"/>
      <c r="D12" s="67"/>
      <c r="E12" s="1734" t="s">
        <v>1680</v>
      </c>
      <c r="F12" s="1734"/>
      <c r="G12" s="1734"/>
      <c r="H12" s="1734"/>
      <c r="I12" s="1734"/>
    </row>
    <row r="13" spans="1:10" ht="18.75">
      <c r="A13" s="67" t="s">
        <v>1669</v>
      </c>
      <c r="B13" s="67"/>
      <c r="C13" s="67"/>
      <c r="D13" s="67"/>
      <c r="E13" s="67"/>
      <c r="F13" s="67"/>
      <c r="G13" s="67"/>
      <c r="H13" s="67"/>
      <c r="I13" s="67"/>
    </row>
    <row r="14" spans="1:10" ht="18.75">
      <c r="A14" s="67" t="s">
        <v>1670</v>
      </c>
      <c r="B14" s="67"/>
      <c r="C14" s="67"/>
      <c r="D14" s="67"/>
      <c r="E14" s="67"/>
      <c r="F14" s="67"/>
      <c r="G14" s="67"/>
      <c r="H14" s="67"/>
      <c r="I14" s="67"/>
    </row>
    <row r="15" spans="1:10" ht="18.75">
      <c r="A15" s="67"/>
      <c r="B15" s="67"/>
      <c r="C15" s="67"/>
      <c r="D15" s="67"/>
      <c r="E15" s="67"/>
      <c r="F15" s="2741" t="str">
        <f>MASTER!C2</f>
        <v>iz/kkukpk;Z</v>
      </c>
      <c r="G15" s="2741"/>
      <c r="H15" s="2741"/>
      <c r="I15" s="2741"/>
    </row>
    <row r="16" spans="1:10" ht="18.75">
      <c r="A16" s="67"/>
      <c r="B16" s="67"/>
      <c r="C16" s="67"/>
      <c r="D16" s="67"/>
      <c r="E16" s="67"/>
      <c r="F16" s="2619" t="str">
        <f>MASTER!C3</f>
        <v xml:space="preserve">ftyk </v>
      </c>
      <c r="G16" s="2619"/>
      <c r="H16" s="2619"/>
      <c r="I16" s="2619"/>
    </row>
    <row r="17" spans="1:10" ht="18.75">
      <c r="A17" s="67"/>
      <c r="B17" s="67"/>
      <c r="C17" s="67"/>
      <c r="D17" s="67"/>
      <c r="E17" s="67"/>
      <c r="F17" s="2741" t="str">
        <f>MASTER!C4</f>
        <v>jkt ¼ jktLFkku ½</v>
      </c>
      <c r="G17" s="2741"/>
      <c r="H17" s="2741"/>
      <c r="I17" s="2741"/>
    </row>
    <row r="18" spans="1:10" ht="18.75">
      <c r="A18" s="67"/>
      <c r="B18" s="67"/>
      <c r="C18" s="67"/>
      <c r="D18" s="67"/>
      <c r="E18" s="67"/>
      <c r="F18" s="67"/>
      <c r="G18" s="67"/>
      <c r="H18" s="67"/>
      <c r="I18" s="67"/>
    </row>
    <row r="19" spans="1:10" ht="18.75">
      <c r="A19" s="67"/>
      <c r="B19" s="67"/>
      <c r="C19" s="67"/>
      <c r="D19" s="67"/>
      <c r="E19" s="67"/>
      <c r="F19" s="67"/>
      <c r="G19" s="67"/>
      <c r="H19" s="67"/>
      <c r="I19" s="67"/>
    </row>
    <row r="20" spans="1:10" ht="18.75">
      <c r="A20" s="67"/>
      <c r="B20" s="67"/>
      <c r="C20" s="67"/>
      <c r="D20" s="67"/>
      <c r="E20" s="67"/>
      <c r="F20" s="67"/>
      <c r="G20" s="67"/>
      <c r="H20" s="67"/>
      <c r="I20" s="67"/>
    </row>
    <row r="21" spans="1:10" ht="18.75">
      <c r="A21" s="67"/>
      <c r="B21" s="67"/>
      <c r="C21" s="67"/>
      <c r="D21" s="67"/>
      <c r="E21" s="67"/>
      <c r="F21" s="67"/>
      <c r="G21" s="67"/>
      <c r="H21" s="67"/>
      <c r="I21" s="67"/>
    </row>
    <row r="22" spans="1:10" ht="18.75">
      <c r="A22" s="67"/>
      <c r="B22" s="67"/>
      <c r="C22" s="67"/>
      <c r="D22" s="67"/>
      <c r="E22" s="67"/>
      <c r="F22" s="67"/>
      <c r="G22" s="67"/>
      <c r="H22" s="67"/>
      <c r="I22" s="67"/>
    </row>
    <row r="23" spans="1:10" ht="18.75">
      <c r="A23" s="67"/>
      <c r="B23" s="67"/>
      <c r="C23" s="67"/>
      <c r="D23" s="67"/>
      <c r="E23" s="67"/>
      <c r="F23" s="67"/>
      <c r="G23" s="67"/>
      <c r="H23" s="67"/>
      <c r="I23" s="67"/>
      <c r="J23" s="67"/>
    </row>
    <row r="24" spans="1:10" ht="15.75">
      <c r="A24" s="2785" t="str">
        <f>A3</f>
        <v>ftyk f'k{kk vf/kdkjh</v>
      </c>
      <c r="B24" s="2785"/>
      <c r="C24" s="2785"/>
      <c r="D24" s="2785"/>
      <c r="E24" s="2785"/>
      <c r="F24" s="2785"/>
      <c r="G24" s="2785"/>
      <c r="H24" s="2785"/>
      <c r="I24" s="2785"/>
      <c r="J24" s="2785"/>
    </row>
    <row r="25" spans="1:10" ht="18.75">
      <c r="A25" s="2786" t="str">
        <f>A4</f>
        <v>dzekad@jkmekfo@dkadjksyh@2021&amp;22@                  fnukad 23-10-2021</v>
      </c>
      <c r="B25" s="2786"/>
      <c r="C25" s="2786"/>
      <c r="D25" s="2786"/>
      <c r="E25" s="2786"/>
      <c r="F25" s="2786"/>
      <c r="G25" s="2786"/>
      <c r="H25" s="2786"/>
      <c r="I25" s="2786"/>
      <c r="J25" s="2786"/>
    </row>
    <row r="26" spans="1:10" ht="18.75">
      <c r="A26" s="1730"/>
      <c r="B26" s="1730"/>
      <c r="C26" s="1730"/>
      <c r="D26" s="1730"/>
      <c r="E26" s="1730"/>
      <c r="F26" s="1730"/>
      <c r="G26" s="1730"/>
      <c r="H26" s="1730"/>
      <c r="I26" s="1730"/>
      <c r="J26" s="1730"/>
    </row>
    <row r="27" spans="1:10" ht="23.25">
      <c r="A27" s="2787" t="str">
        <f>A6</f>
        <v>mifLFkrh izek.k &amp; i=</v>
      </c>
      <c r="B27" s="2787"/>
      <c r="C27" s="2787"/>
      <c r="D27" s="2787"/>
      <c r="E27" s="2787"/>
      <c r="F27" s="2787"/>
      <c r="G27" s="2787"/>
      <c r="H27" s="2787"/>
      <c r="I27" s="2787"/>
      <c r="J27" s="2787"/>
    </row>
    <row r="28" spans="1:10" ht="18.75">
      <c r="A28" s="67"/>
      <c r="B28" s="67"/>
      <c r="C28" s="67"/>
      <c r="D28" s="67"/>
      <c r="E28" s="67"/>
      <c r="F28" s="67"/>
      <c r="G28" s="67"/>
      <c r="H28" s="67"/>
      <c r="I28" s="67"/>
      <c r="J28" s="67"/>
    </row>
    <row r="29" spans="1:10" ht="21" customHeight="1">
      <c r="A29" s="67" t="str">
        <f t="shared" ref="A29:A35" si="0">A8</f>
        <v xml:space="preserve">       ;g izekf.kr fd;k tkrk gS fd </v>
      </c>
      <c r="B29" s="67"/>
      <c r="C29" s="67"/>
      <c r="D29" s="67"/>
      <c r="E29" s="67"/>
      <c r="F29" s="67"/>
      <c r="G29" s="67"/>
      <c r="H29" s="67"/>
      <c r="I29" s="67"/>
      <c r="J29" s="67"/>
    </row>
    <row r="30" spans="1:10" ht="21" customHeight="1">
      <c r="A30" s="67" t="str">
        <f t="shared" si="0"/>
        <v>in   ‘</v>
      </c>
      <c r="B30" s="486"/>
      <c r="C30" s="67"/>
      <c r="D30" s="67" t="str">
        <f>D9</f>
        <v xml:space="preserve">inLFkkiu LFkku </v>
      </c>
      <c r="E30" s="67"/>
      <c r="F30" s="67"/>
      <c r="G30" s="67"/>
      <c r="H30" s="67"/>
      <c r="I30" s="67"/>
      <c r="J30" s="67" t="str">
        <f>J9</f>
        <v xml:space="preserve">us </v>
      </c>
    </row>
    <row r="31" spans="1:10" ht="21" customHeight="1">
      <c r="A31" s="67" t="str">
        <f t="shared" si="0"/>
        <v xml:space="preserve">us    </v>
      </c>
      <c r="B31" s="67" t="str">
        <f>B10</f>
        <v xml:space="preserve">iVokj lh/kh HkrhZ ijh{kk &amp; 2021 </v>
      </c>
      <c r="C31" s="67"/>
      <c r="D31" s="67"/>
      <c r="E31" s="67"/>
      <c r="F31" s="67" t="str">
        <f>F10</f>
        <v xml:space="preserve">dk;Z gsrq fnukad </v>
      </c>
      <c r="G31" s="67"/>
      <c r="H31" s="67" t="str">
        <f>H10</f>
        <v xml:space="preserve">23 vDVqEcj 2021 </v>
      </c>
      <c r="I31" s="67"/>
      <c r="J31" s="67" t="str">
        <f>J10</f>
        <v xml:space="preserve">ls </v>
      </c>
    </row>
    <row r="32" spans="1:10" ht="21" customHeight="1">
      <c r="A32" s="67" t="str">
        <f t="shared" si="0"/>
        <v xml:space="preserve">fnukad  </v>
      </c>
      <c r="B32" s="67"/>
      <c r="C32" s="67" t="str">
        <f>C11</f>
        <v xml:space="preserve">23 vDVqEcj 2021 </v>
      </c>
      <c r="D32" s="67" t="str">
        <f>D11</f>
        <v xml:space="preserve">rd dqy  </v>
      </c>
      <c r="E32" s="1731" t="str">
        <f>E11</f>
        <v>,d</v>
      </c>
      <c r="F32" s="67" t="str">
        <f>F11</f>
        <v xml:space="preserve">fnu viuh mifLFkfr LFkkuh; fo/kky; esa nh gSA </v>
      </c>
      <c r="G32" s="67"/>
      <c r="H32" s="67"/>
      <c r="I32" s="67"/>
      <c r="J32" s="67"/>
    </row>
    <row r="33" spans="1:10" ht="21" customHeight="1">
      <c r="A33" s="67" t="str">
        <f t="shared" si="0"/>
        <v xml:space="preserve">bl vof/k esa bUgksus fdlh izdkj dk vodk’k </v>
      </c>
      <c r="B33" s="67"/>
      <c r="C33" s="67"/>
      <c r="D33" s="67"/>
      <c r="E33" s="67" t="str">
        <f>E12</f>
        <v xml:space="preserve">ugh fy;k gSA </v>
      </c>
      <c r="F33" s="67"/>
      <c r="G33" s="67"/>
      <c r="H33" s="67"/>
      <c r="I33" s="67"/>
      <c r="J33" s="67"/>
    </row>
    <row r="34" spans="1:10" ht="18.75">
      <c r="A34" s="67" t="str">
        <f t="shared" si="0"/>
        <v/>
      </c>
      <c r="B34" s="67"/>
      <c r="C34" s="67"/>
      <c r="D34" s="67"/>
      <c r="E34" s="67"/>
      <c r="F34" s="67"/>
      <c r="G34" s="67"/>
      <c r="H34" s="67"/>
      <c r="I34" s="67"/>
      <c r="J34" s="67"/>
    </row>
    <row r="35" spans="1:10" ht="18.75">
      <c r="A35" s="67" t="str">
        <f t="shared" si="0"/>
        <v/>
      </c>
      <c r="B35" s="67"/>
      <c r="C35" s="67"/>
      <c r="D35" s="67"/>
      <c r="E35" s="67"/>
      <c r="F35" s="67"/>
      <c r="G35" s="67"/>
      <c r="H35" s="67"/>
      <c r="I35" s="67"/>
      <c r="J35" s="67"/>
    </row>
    <row r="36" spans="1:10" ht="18.75">
      <c r="A36" s="67"/>
      <c r="B36" s="67"/>
      <c r="C36" s="67"/>
      <c r="D36" s="67"/>
      <c r="E36" s="67"/>
      <c r="F36" s="2741" t="str">
        <f>F15</f>
        <v>iz/kkukpk;Z</v>
      </c>
      <c r="G36" s="2741"/>
      <c r="H36" s="2741"/>
      <c r="I36" s="2741"/>
      <c r="J36" s="67"/>
    </row>
    <row r="37" spans="1:10" ht="18.75">
      <c r="A37" s="67"/>
      <c r="B37" s="67"/>
      <c r="C37" s="67"/>
      <c r="D37" s="67"/>
      <c r="E37" s="67"/>
      <c r="F37" s="2619" t="str">
        <f>F16</f>
        <v xml:space="preserve">ftyk </v>
      </c>
      <c r="G37" s="2619"/>
      <c r="H37" s="2619"/>
      <c r="I37" s="2619"/>
      <c r="J37" s="67"/>
    </row>
    <row r="38" spans="1:10" ht="18.75">
      <c r="A38" s="67"/>
      <c r="B38" s="67"/>
      <c r="C38" s="67"/>
      <c r="D38" s="67"/>
      <c r="E38" s="67"/>
      <c r="F38" s="2741" t="str">
        <f>F17</f>
        <v>jkt ¼ jktLFkku ½</v>
      </c>
      <c r="G38" s="2741"/>
      <c r="H38" s="2741"/>
      <c r="I38" s="2741"/>
      <c r="J38" s="67"/>
    </row>
    <row r="39" spans="1:10" ht="18.75">
      <c r="A39" s="67"/>
      <c r="B39" s="67"/>
      <c r="C39" s="67"/>
      <c r="D39" s="67"/>
      <c r="E39" s="67"/>
      <c r="F39" s="67"/>
      <c r="G39" s="67"/>
      <c r="H39" s="67"/>
      <c r="I39" s="67"/>
      <c r="J39" s="67"/>
    </row>
    <row r="40" spans="1:10" ht="18.75">
      <c r="A40" s="67"/>
      <c r="B40" s="67"/>
      <c r="C40" s="67"/>
      <c r="D40" s="67"/>
      <c r="E40" s="67"/>
      <c r="F40" s="67"/>
      <c r="G40" s="67"/>
      <c r="H40" s="67"/>
      <c r="I40" s="67"/>
      <c r="J40" s="67"/>
    </row>
    <row r="41" spans="1:10" ht="18.75">
      <c r="A41" s="67"/>
      <c r="B41" s="67"/>
      <c r="C41" s="67"/>
      <c r="D41" s="67"/>
      <c r="E41" s="67"/>
      <c r="F41" s="67"/>
      <c r="G41" s="67"/>
      <c r="H41" s="67"/>
      <c r="I41" s="67"/>
      <c r="J41" s="67"/>
    </row>
    <row r="42" spans="1:10" ht="18.75">
      <c r="A42" s="67"/>
      <c r="B42" s="67"/>
      <c r="C42" s="67"/>
      <c r="D42" s="67"/>
      <c r="E42" s="67"/>
      <c r="F42" s="67"/>
      <c r="G42" s="67"/>
      <c r="H42" s="67"/>
      <c r="I42" s="67"/>
      <c r="J42" s="67"/>
    </row>
    <row r="43" spans="1:10" ht="18.75">
      <c r="A43" s="67"/>
      <c r="B43" s="67"/>
      <c r="C43" s="67"/>
      <c r="D43" s="67"/>
      <c r="E43" s="67"/>
      <c r="F43" s="67"/>
      <c r="G43" s="67"/>
      <c r="H43" s="67"/>
      <c r="I43" s="67"/>
    </row>
    <row r="44" spans="1:10" ht="18.75">
      <c r="A44" s="67"/>
      <c r="B44" s="67"/>
      <c r="C44" s="67"/>
      <c r="D44" s="67"/>
      <c r="E44" s="67"/>
      <c r="F44" s="67"/>
      <c r="G44" s="67"/>
      <c r="H44" s="67"/>
      <c r="I44" s="67"/>
    </row>
    <row r="45" spans="1:10" ht="18.75">
      <c r="A45" s="67"/>
      <c r="B45" s="67"/>
      <c r="C45" s="67"/>
      <c r="D45" s="67"/>
      <c r="E45" s="67"/>
      <c r="F45" s="67"/>
      <c r="G45" s="67"/>
      <c r="H45" s="67"/>
      <c r="I45" s="67"/>
    </row>
    <row r="46" spans="1:10" ht="18.75">
      <c r="A46" s="67"/>
      <c r="B46" s="67"/>
      <c r="C46" s="67"/>
      <c r="D46" s="67"/>
      <c r="E46" s="67"/>
      <c r="F46" s="67"/>
      <c r="G46" s="67"/>
      <c r="H46" s="67"/>
      <c r="I46" s="67"/>
    </row>
    <row r="47" spans="1:10" ht="18.75">
      <c r="A47" s="67"/>
      <c r="B47" s="67"/>
      <c r="C47" s="67"/>
      <c r="D47" s="67"/>
      <c r="E47" s="67"/>
      <c r="F47" s="67"/>
      <c r="G47" s="67"/>
      <c r="H47" s="67"/>
      <c r="I47" s="67"/>
    </row>
    <row r="48" spans="1:10" ht="18.75">
      <c r="A48" s="67"/>
      <c r="B48" s="67"/>
      <c r="C48" s="67"/>
      <c r="D48" s="67"/>
      <c r="E48" s="67"/>
      <c r="F48" s="67"/>
      <c r="G48" s="67"/>
      <c r="H48" s="67"/>
      <c r="I48" s="67"/>
    </row>
    <row r="49" spans="1:9" ht="18.75">
      <c r="A49" s="67"/>
      <c r="B49" s="67"/>
      <c r="C49" s="67"/>
      <c r="D49" s="67"/>
      <c r="E49" s="67"/>
      <c r="F49" s="67"/>
      <c r="G49" s="67"/>
      <c r="H49" s="67"/>
      <c r="I49" s="67"/>
    </row>
    <row r="50" spans="1:9" ht="18.75">
      <c r="A50" s="67"/>
      <c r="B50" s="67"/>
      <c r="C50" s="67"/>
      <c r="D50" s="67"/>
      <c r="E50" s="67"/>
      <c r="F50" s="67"/>
      <c r="G50" s="67"/>
      <c r="H50" s="67"/>
      <c r="I50" s="67"/>
    </row>
    <row r="51" spans="1:9" ht="18.75">
      <c r="A51" s="67"/>
      <c r="B51" s="67"/>
      <c r="C51" s="67"/>
      <c r="D51" s="67"/>
      <c r="E51" s="67"/>
      <c r="F51" s="67"/>
      <c r="G51" s="67"/>
      <c r="H51" s="67"/>
      <c r="I51" s="67"/>
    </row>
    <row r="52" spans="1:9" ht="18.75">
      <c r="A52" s="67"/>
      <c r="B52" s="67"/>
      <c r="C52" s="67"/>
      <c r="D52" s="67"/>
      <c r="E52" s="67"/>
      <c r="F52" s="67"/>
      <c r="G52" s="67"/>
      <c r="H52" s="67"/>
      <c r="I52" s="67"/>
    </row>
    <row r="53" spans="1:9" ht="18.75">
      <c r="A53" s="67"/>
      <c r="B53" s="67"/>
      <c r="C53" s="67"/>
      <c r="D53" s="67"/>
      <c r="E53" s="67"/>
      <c r="F53" s="67"/>
      <c r="G53" s="67"/>
      <c r="H53" s="67"/>
      <c r="I53" s="67"/>
    </row>
  </sheetData>
  <sheetProtection selectLockedCells="1"/>
  <mergeCells count="14">
    <mergeCell ref="F15:I15"/>
    <mergeCell ref="A1:E1"/>
    <mergeCell ref="A3:J3"/>
    <mergeCell ref="A4:J4"/>
    <mergeCell ref="A6:J6"/>
    <mergeCell ref="H10:I10"/>
    <mergeCell ref="F37:I37"/>
    <mergeCell ref="F38:I38"/>
    <mergeCell ref="F16:I16"/>
    <mergeCell ref="F17:I17"/>
    <mergeCell ref="A24:J24"/>
    <mergeCell ref="A25:J25"/>
    <mergeCell ref="A27:J27"/>
    <mergeCell ref="F36:I3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42.xml><?xml version="1.0" encoding="utf-8"?>
<worksheet xmlns="http://schemas.openxmlformats.org/spreadsheetml/2006/main" xmlns:r="http://schemas.openxmlformats.org/officeDocument/2006/relationships">
  <sheetPr>
    <tabColor rgb="FF7030A0"/>
  </sheetPr>
  <dimension ref="A1:I33"/>
  <sheetViews>
    <sheetView workbookViewId="0">
      <selection activeCell="K11" sqref="K11"/>
    </sheetView>
  </sheetViews>
  <sheetFormatPr defaultRowHeight="12.75"/>
  <cols>
    <col min="1" max="1" width="3.140625" style="139" customWidth="1"/>
    <col min="2" max="2" width="7.28515625" style="139" customWidth="1"/>
    <col min="3" max="3" width="12.7109375" style="139" customWidth="1"/>
    <col min="4" max="4" width="15.42578125" style="139" customWidth="1"/>
    <col min="5" max="5" width="9.140625" style="139"/>
    <col min="6" max="6" width="10.42578125" style="139" customWidth="1"/>
    <col min="7" max="7" width="9.140625" style="139"/>
    <col min="8" max="8" width="7" style="139" customWidth="1"/>
    <col min="9" max="9" width="10.42578125" style="139" customWidth="1"/>
    <col min="10" max="16384" width="9.140625" style="139"/>
  </cols>
  <sheetData>
    <row r="1" spans="1:9" ht="26.25" customHeight="1">
      <c r="B1" s="2797" t="s">
        <v>1156</v>
      </c>
      <c r="C1" s="2797"/>
      <c r="D1" s="2797"/>
      <c r="E1" s="616">
        <v>14</v>
      </c>
    </row>
    <row r="2" spans="1:9" ht="26.25" customHeight="1"/>
    <row r="3" spans="1:9" ht="26.25">
      <c r="A3" s="162"/>
      <c r="F3" s="162"/>
      <c r="G3" s="162"/>
      <c r="H3" s="162"/>
      <c r="I3" s="162"/>
    </row>
    <row r="4" spans="1:9" ht="27.75">
      <c r="A4" s="2798" t="s">
        <v>482</v>
      </c>
      <c r="B4" s="2798"/>
      <c r="C4" s="2798"/>
      <c r="D4" s="2798"/>
      <c r="E4" s="2798"/>
      <c r="F4" s="2798"/>
      <c r="G4" s="2798"/>
      <c r="H4" s="2798"/>
      <c r="I4" s="2798"/>
    </row>
    <row r="5" spans="1:9" ht="27.75">
      <c r="A5" s="1725"/>
      <c r="B5" s="1725"/>
      <c r="C5" s="1725"/>
      <c r="D5" s="1725"/>
      <c r="E5" s="1725"/>
      <c r="F5" s="1725"/>
      <c r="G5" s="1725"/>
      <c r="H5" s="1725"/>
      <c r="I5" s="1725"/>
    </row>
    <row r="6" spans="1:9" ht="23.25" customHeight="1">
      <c r="A6" s="12">
        <v>1</v>
      </c>
      <c r="B6" s="12" t="s">
        <v>483</v>
      </c>
      <c r="C6" s="12"/>
      <c r="D6" s="2799" t="e">
        <f>(INDEX(MASTER!B8:B42,MATCH('10 DAYS PL (2)'!E1,MASTER!A8:A42,0)))</f>
        <v>#N/A</v>
      </c>
      <c r="E6" s="2799"/>
      <c r="F6" s="2799"/>
      <c r="G6" s="2799"/>
      <c r="H6" s="12"/>
      <c r="I6" s="12"/>
    </row>
    <row r="7" spans="1:9" ht="18.75">
      <c r="A7" s="12">
        <v>2</v>
      </c>
      <c r="B7" s="12" t="s">
        <v>25</v>
      </c>
      <c r="C7" s="12"/>
      <c r="D7" s="2800" t="e">
        <f>(INDEX(MASTER!C8:C42,MATCH('10 DAYS PL (2)'!E1,MASTER!A8:A42,0)))</f>
        <v>#N/A</v>
      </c>
      <c r="E7" s="2800"/>
      <c r="F7" s="2800"/>
      <c r="G7" s="2800"/>
      <c r="H7" s="12"/>
      <c r="I7" s="12"/>
    </row>
    <row r="8" spans="1:9" ht="18.75">
      <c r="A8" s="12">
        <v>3</v>
      </c>
      <c r="B8" s="12" t="s">
        <v>484</v>
      </c>
      <c r="C8" s="12"/>
      <c r="D8" s="2801" t="str">
        <f>MASTER!C1</f>
        <v>ftyk f'k{kk vf/kdkjh</v>
      </c>
      <c r="E8" s="2801"/>
      <c r="F8" s="2801"/>
      <c r="G8" s="2801"/>
      <c r="H8" s="2801"/>
      <c r="I8" s="2801"/>
    </row>
    <row r="9" spans="1:9" ht="18.75">
      <c r="A9" s="12">
        <v>4</v>
      </c>
      <c r="B9" s="12" t="s">
        <v>485</v>
      </c>
      <c r="C9" s="12"/>
      <c r="D9" s="2802" t="s">
        <v>4199</v>
      </c>
      <c r="E9" s="2802"/>
      <c r="F9" s="2802"/>
      <c r="G9" s="2802"/>
      <c r="H9" s="2802"/>
      <c r="I9" s="2802"/>
    </row>
    <row r="10" spans="1:9" ht="18.75">
      <c r="A10" s="12">
        <v>5</v>
      </c>
      <c r="B10" s="12" t="s">
        <v>486</v>
      </c>
      <c r="C10" s="12"/>
      <c r="D10" s="12"/>
      <c r="E10" s="12"/>
      <c r="F10" s="12"/>
      <c r="G10" s="12"/>
      <c r="H10" s="12"/>
      <c r="I10" s="12"/>
    </row>
    <row r="11" spans="1:9" ht="18.75">
      <c r="A11" s="12"/>
      <c r="B11" s="2803" t="s">
        <v>4200</v>
      </c>
      <c r="C11" s="2803"/>
      <c r="D11" s="2803"/>
      <c r="E11" s="2803"/>
      <c r="F11" s="2803"/>
      <c r="G11" s="2803"/>
      <c r="H11" s="2803"/>
      <c r="I11" s="2803"/>
    </row>
    <row r="12" spans="1:9" ht="18.75">
      <c r="A12" s="12"/>
      <c r="B12" s="2803" t="s">
        <v>4201</v>
      </c>
      <c r="C12" s="2803"/>
      <c r="D12" s="2803"/>
      <c r="E12" s="2803"/>
      <c r="F12" s="2803"/>
      <c r="G12" s="2803"/>
      <c r="H12" s="2803"/>
      <c r="I12" s="2803"/>
    </row>
    <row r="13" spans="1:9" ht="18.75">
      <c r="A13" s="12">
        <v>6</v>
      </c>
      <c r="B13" s="12" t="s">
        <v>487</v>
      </c>
      <c r="C13" s="12"/>
      <c r="D13" s="12"/>
      <c r="E13" s="12"/>
      <c r="F13" s="12"/>
      <c r="G13" s="2796" t="s">
        <v>4202</v>
      </c>
      <c r="H13" s="2796"/>
      <c r="I13" s="2796"/>
    </row>
    <row r="14" spans="1:9" ht="18.75">
      <c r="A14" s="12">
        <v>7</v>
      </c>
      <c r="B14" s="12" t="s">
        <v>1257</v>
      </c>
      <c r="C14" s="12"/>
      <c r="D14" s="12"/>
      <c r="E14" s="12"/>
      <c r="F14" s="12"/>
      <c r="G14" s="2793" t="s">
        <v>1229</v>
      </c>
      <c r="H14" s="2793"/>
      <c r="I14" s="2793"/>
    </row>
    <row r="15" spans="1:9" ht="18.75">
      <c r="A15" s="12">
        <v>8</v>
      </c>
      <c r="B15" s="12" t="s">
        <v>488</v>
      </c>
      <c r="C15" s="12"/>
      <c r="D15" s="12"/>
      <c r="E15" s="12"/>
      <c r="F15" s="12"/>
      <c r="G15" s="2796" t="s">
        <v>4203</v>
      </c>
      <c r="H15" s="2796"/>
      <c r="I15" s="2796"/>
    </row>
    <row r="16" spans="1:9" ht="18.75">
      <c r="A16" s="12">
        <v>9</v>
      </c>
      <c r="B16" s="12" t="s">
        <v>489</v>
      </c>
      <c r="C16" s="12"/>
      <c r="D16" s="12"/>
      <c r="E16" s="12"/>
      <c r="F16" s="12"/>
      <c r="G16" s="2796">
        <v>17</v>
      </c>
      <c r="H16" s="2796"/>
      <c r="I16" s="2796"/>
    </row>
    <row r="17" spans="1:9" ht="18.75">
      <c r="A17" s="12">
        <v>10</v>
      </c>
      <c r="B17" s="12" t="s">
        <v>490</v>
      </c>
      <c r="C17" s="12"/>
      <c r="D17" s="12"/>
      <c r="E17" s="12"/>
      <c r="F17" s="12"/>
      <c r="G17" s="2792" t="s">
        <v>1230</v>
      </c>
      <c r="H17" s="2792"/>
      <c r="I17" s="2792"/>
    </row>
    <row r="18" spans="1:9" ht="18.75">
      <c r="A18" s="12">
        <v>11</v>
      </c>
      <c r="B18" s="12" t="s">
        <v>491</v>
      </c>
      <c r="C18" s="12"/>
      <c r="D18" s="12"/>
      <c r="E18" s="12"/>
      <c r="F18" s="12"/>
      <c r="G18" s="2793" t="s">
        <v>1231</v>
      </c>
      <c r="H18" s="2793"/>
      <c r="I18" s="2793"/>
    </row>
    <row r="19" spans="1:9" ht="18.75">
      <c r="A19" s="12">
        <v>12</v>
      </c>
      <c r="B19" s="12" t="s">
        <v>492</v>
      </c>
      <c r="C19" s="12"/>
      <c r="D19" s="12"/>
      <c r="E19" s="12"/>
      <c r="F19" s="12"/>
      <c r="G19" s="12"/>
      <c r="H19" s="12"/>
      <c r="I19" s="12"/>
    </row>
    <row r="20" spans="1:9" ht="18.75">
      <c r="A20" s="12"/>
      <c r="B20" s="12"/>
      <c r="C20" s="1724" t="s">
        <v>1232</v>
      </c>
      <c r="D20" s="1723">
        <v>9</v>
      </c>
      <c r="E20" s="1724" t="s">
        <v>1233</v>
      </c>
      <c r="G20" s="12"/>
      <c r="H20" s="12"/>
      <c r="I20" s="12"/>
    </row>
    <row r="21" spans="1:9" ht="18.75">
      <c r="A21" s="12"/>
      <c r="B21" s="12"/>
      <c r="C21" s="1724"/>
      <c r="E21" s="1724"/>
      <c r="G21" s="12"/>
      <c r="H21" s="12"/>
      <c r="I21" s="12"/>
    </row>
    <row r="22" spans="1:9" ht="18.75">
      <c r="A22" s="12"/>
      <c r="B22" s="12" t="s">
        <v>1256</v>
      </c>
      <c r="C22" s="12"/>
      <c r="D22" s="12"/>
      <c r="E22" s="12"/>
      <c r="F22" s="12"/>
      <c r="G22" s="12"/>
      <c r="H22" s="12"/>
      <c r="I22" s="12"/>
    </row>
    <row r="23" spans="1:9" ht="18.75">
      <c r="A23" s="301" t="s">
        <v>322</v>
      </c>
      <c r="B23" s="301" t="s">
        <v>1329</v>
      </c>
      <c r="C23" s="12"/>
      <c r="D23" s="12"/>
      <c r="E23" s="12"/>
      <c r="F23" s="12"/>
      <c r="G23" s="12"/>
      <c r="H23" s="12"/>
      <c r="I23" s="12"/>
    </row>
    <row r="24" spans="1:9" ht="18.75">
      <c r="A24" s="301" t="s">
        <v>1249</v>
      </c>
      <c r="B24" s="301" t="s">
        <v>1330</v>
      </c>
      <c r="C24" s="12"/>
      <c r="D24" s="12"/>
      <c r="E24" s="12"/>
      <c r="F24" s="12"/>
      <c r="G24" s="12"/>
      <c r="H24" s="12"/>
      <c r="I24" s="12"/>
    </row>
    <row r="25" spans="1:9" ht="18.75">
      <c r="A25" s="301" t="s">
        <v>324</v>
      </c>
      <c r="B25" s="301" t="s">
        <v>1331</v>
      </c>
      <c r="C25" s="12"/>
      <c r="D25" s="12"/>
      <c r="E25" s="12"/>
      <c r="F25" s="12"/>
      <c r="G25" s="12"/>
      <c r="H25" s="12"/>
      <c r="I25" s="12"/>
    </row>
    <row r="26" spans="1:9" ht="18.75">
      <c r="A26" s="12"/>
      <c r="B26" s="12" t="s">
        <v>1255</v>
      </c>
      <c r="C26" s="12"/>
      <c r="D26" s="12"/>
      <c r="E26" s="2794" t="s">
        <v>4204</v>
      </c>
      <c r="F26" s="2794"/>
      <c r="G26" s="12"/>
      <c r="H26" s="12"/>
      <c r="I26" s="12"/>
    </row>
    <row r="27" spans="1:9" ht="18.75">
      <c r="A27" s="12"/>
      <c r="B27" s="12"/>
      <c r="C27" s="12"/>
      <c r="G27" s="12"/>
      <c r="H27" s="12"/>
      <c r="I27" s="12"/>
    </row>
    <row r="28" spans="1:9" ht="18.75">
      <c r="A28" s="12"/>
      <c r="B28" s="12"/>
      <c r="C28" s="12"/>
      <c r="G28" s="12"/>
      <c r="H28" s="12"/>
      <c r="I28" s="12"/>
    </row>
    <row r="29" spans="1:9" ht="18.75">
      <c r="A29" s="12"/>
      <c r="B29" s="12"/>
      <c r="C29" s="12"/>
      <c r="D29" s="12"/>
      <c r="E29" s="12"/>
      <c r="F29" s="12"/>
      <c r="G29" s="12"/>
      <c r="H29" s="12"/>
      <c r="I29" s="12"/>
    </row>
    <row r="30" spans="1:9" ht="18.75">
      <c r="A30" s="12"/>
      <c r="B30" s="12"/>
      <c r="C30" s="12"/>
      <c r="D30" s="12"/>
      <c r="E30" s="2793" t="s">
        <v>493</v>
      </c>
      <c r="F30" s="2793"/>
      <c r="G30" s="2793"/>
      <c r="H30" s="12"/>
      <c r="I30" s="12"/>
    </row>
    <row r="31" spans="1:9" ht="18.75">
      <c r="A31" s="12"/>
      <c r="B31" s="12"/>
      <c r="C31" s="12"/>
      <c r="D31" s="12"/>
      <c r="E31" s="1724"/>
      <c r="F31" s="1724"/>
      <c r="G31" s="1724"/>
      <c r="H31" s="12"/>
      <c r="I31" s="12"/>
    </row>
    <row r="32" spans="1:9" ht="18.75">
      <c r="A32" s="12"/>
      <c r="B32" s="12"/>
      <c r="C32" s="12"/>
      <c r="D32" s="12" t="s">
        <v>25</v>
      </c>
      <c r="E32" s="2795" t="e">
        <f>D7</f>
        <v>#N/A</v>
      </c>
      <c r="F32" s="2795"/>
      <c r="G32" s="2795"/>
      <c r="H32" s="2795"/>
      <c r="I32" s="12"/>
    </row>
    <row r="33" spans="1:9" ht="18.75">
      <c r="A33" s="12"/>
      <c r="B33" s="12" t="s">
        <v>494</v>
      </c>
      <c r="C33" s="12"/>
      <c r="D33" s="215" t="str">
        <f>D9</f>
        <v>jktdh; mPp ek/;fed fo/kky; dsyok ftyk &amp; jktleUn</v>
      </c>
      <c r="F33" s="215"/>
      <c r="G33" s="215"/>
      <c r="H33" s="215"/>
      <c r="I33" s="12"/>
    </row>
  </sheetData>
  <sheetProtection selectLockedCells="1"/>
  <mergeCells count="17">
    <mergeCell ref="G16:I16"/>
    <mergeCell ref="B1:D1"/>
    <mergeCell ref="A4:I4"/>
    <mergeCell ref="D6:G6"/>
    <mergeCell ref="D7:G7"/>
    <mergeCell ref="D8:I8"/>
    <mergeCell ref="D9:I9"/>
    <mergeCell ref="B11:I11"/>
    <mergeCell ref="B12:I12"/>
    <mergeCell ref="G13:I13"/>
    <mergeCell ref="G14:I14"/>
    <mergeCell ref="G15:I15"/>
    <mergeCell ref="G17:I17"/>
    <mergeCell ref="G18:I18"/>
    <mergeCell ref="E26:F26"/>
    <mergeCell ref="E30:G30"/>
    <mergeCell ref="E32:H3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43.xml><?xml version="1.0" encoding="utf-8"?>
<worksheet xmlns="http://schemas.openxmlformats.org/spreadsheetml/2006/main" xmlns:r="http://schemas.openxmlformats.org/officeDocument/2006/relationships">
  <sheetPr>
    <tabColor rgb="FF7030A0"/>
  </sheetPr>
  <dimension ref="A1:F31"/>
  <sheetViews>
    <sheetView workbookViewId="0">
      <selection activeCell="K13" sqref="K13"/>
    </sheetView>
  </sheetViews>
  <sheetFormatPr defaultRowHeight="12.75"/>
  <cols>
    <col min="1" max="1" width="3.5703125" style="139" customWidth="1"/>
    <col min="2" max="2" width="26.42578125" style="139" customWidth="1"/>
    <col min="3" max="3" width="20.42578125" style="139" customWidth="1"/>
    <col min="4" max="4" width="13.42578125" style="139" customWidth="1"/>
    <col min="5" max="5" width="13.7109375" style="139" customWidth="1"/>
    <col min="6" max="6" width="11.5703125" style="139" customWidth="1"/>
    <col min="7" max="16384" width="9.140625" style="139"/>
  </cols>
  <sheetData>
    <row r="1" spans="1:6" ht="18.75">
      <c r="B1" s="2757" t="s">
        <v>1156</v>
      </c>
      <c r="C1" s="2757"/>
      <c r="D1" s="2757"/>
      <c r="E1" s="616">
        <v>14</v>
      </c>
    </row>
    <row r="2" spans="1:6" ht="23.25">
      <c r="A2" s="2818" t="s">
        <v>4199</v>
      </c>
      <c r="B2" s="2818"/>
      <c r="C2" s="2818"/>
      <c r="D2" s="2818"/>
      <c r="E2" s="2818"/>
      <c r="F2" s="2818"/>
    </row>
    <row r="3" spans="1:6" ht="30.75">
      <c r="A3" s="2819" t="s">
        <v>1242</v>
      </c>
      <c r="B3" s="2819"/>
      <c r="C3" s="2819"/>
      <c r="D3" s="2819"/>
      <c r="E3" s="2819"/>
      <c r="F3" s="2819"/>
    </row>
    <row r="4" spans="1:6" ht="24" customHeight="1">
      <c r="A4" s="2806" t="s">
        <v>4200</v>
      </c>
      <c r="B4" s="2806"/>
      <c r="C4" s="2806"/>
      <c r="D4" s="2806"/>
      <c r="E4" s="2806"/>
      <c r="F4" s="2806"/>
    </row>
    <row r="5" spans="1:6" ht="24" customHeight="1">
      <c r="A5" s="2806" t="s">
        <v>4201</v>
      </c>
      <c r="B5" s="2806"/>
      <c r="C5" s="2806"/>
      <c r="D5" s="2806"/>
      <c r="E5" s="2806"/>
      <c r="F5" s="2806"/>
    </row>
    <row r="6" spans="1:6" ht="24" customHeight="1">
      <c r="A6" s="2811" t="s">
        <v>4206</v>
      </c>
      <c r="B6" s="2811"/>
      <c r="C6" s="2811"/>
      <c r="D6" s="2811"/>
      <c r="E6" s="2811"/>
      <c r="F6" s="620" t="s">
        <v>1241</v>
      </c>
    </row>
    <row r="7" spans="1:6" ht="24" customHeight="1">
      <c r="A7" s="2810" t="s">
        <v>36</v>
      </c>
      <c r="B7" s="2810"/>
      <c r="C7" s="2810"/>
      <c r="D7" s="2810"/>
      <c r="E7" s="299" t="s">
        <v>1246</v>
      </c>
      <c r="F7" s="620" t="s">
        <v>1247</v>
      </c>
    </row>
    <row r="8" spans="1:6" ht="24" customHeight="1">
      <c r="A8" s="2811" t="s">
        <v>1243</v>
      </c>
      <c r="B8" s="2811"/>
      <c r="C8" s="2811"/>
      <c r="D8" s="2811"/>
      <c r="E8" s="2811"/>
      <c r="F8" s="2811"/>
    </row>
    <row r="9" spans="1:6" ht="24" customHeight="1">
      <c r="A9" s="2811" t="s">
        <v>1248</v>
      </c>
      <c r="B9" s="2811"/>
      <c r="C9" s="2811"/>
      <c r="D9" s="2811"/>
      <c r="E9" s="2811"/>
      <c r="F9" s="2811"/>
    </row>
    <row r="10" spans="1:6" ht="24" customHeight="1">
      <c r="A10" s="2811" t="s">
        <v>1244</v>
      </c>
      <c r="B10" s="2811"/>
      <c r="C10" s="2811"/>
      <c r="D10" s="2811"/>
      <c r="E10" s="2811"/>
      <c r="F10" s="2811"/>
    </row>
    <row r="11" spans="1:6" ht="24" customHeight="1">
      <c r="A11" s="2811" t="s">
        <v>1245</v>
      </c>
      <c r="B11" s="2811"/>
      <c r="C11" s="2811"/>
      <c r="D11" s="2811"/>
      <c r="E11" s="2811"/>
      <c r="F11" s="2811"/>
    </row>
    <row r="12" spans="1:6" ht="39.75" customHeight="1">
      <c r="A12" s="297" t="s">
        <v>495</v>
      </c>
      <c r="B12" s="298" t="s">
        <v>496</v>
      </c>
      <c r="C12" s="298" t="s">
        <v>497</v>
      </c>
      <c r="D12" s="298" t="s">
        <v>498</v>
      </c>
      <c r="E12" s="298" t="s">
        <v>499</v>
      </c>
      <c r="F12" s="298" t="s">
        <v>500</v>
      </c>
    </row>
    <row r="13" spans="1:6" ht="18.75">
      <c r="A13" s="298" t="s">
        <v>5</v>
      </c>
      <c r="B13" s="298" t="s">
        <v>6</v>
      </c>
      <c r="C13" s="298" t="s">
        <v>8</v>
      </c>
      <c r="D13" s="298" t="s">
        <v>0</v>
      </c>
      <c r="E13" s="298" t="s">
        <v>16</v>
      </c>
      <c r="F13" s="298" t="s">
        <v>17</v>
      </c>
    </row>
    <row r="14" spans="1:6" ht="34.5" customHeight="1">
      <c r="A14" s="2812">
        <v>1</v>
      </c>
      <c r="B14" s="1728" t="e">
        <f>(INDEX(MASTER!B8:B42,MATCH('10 DAYS PL SENCTION (2)'!E1,MASTER!A8:A42,0)))</f>
        <v>#N/A</v>
      </c>
      <c r="C14" s="2813" t="s">
        <v>4207</v>
      </c>
      <c r="D14" s="1727" t="s">
        <v>4202</v>
      </c>
      <c r="E14" s="1727" t="s">
        <v>4203</v>
      </c>
      <c r="F14" s="2814" t="s">
        <v>4208</v>
      </c>
    </row>
    <row r="15" spans="1:6" ht="24" customHeight="1">
      <c r="A15" s="2812"/>
      <c r="B15" s="2815" t="e">
        <f>(INDEX(MASTER!C8:C42,MATCH('10 DAYS PL SENCTION (2)'!E1,MASTER!A8:A42,0)))</f>
        <v>#N/A</v>
      </c>
      <c r="C15" s="2813"/>
      <c r="D15" s="2807" t="s">
        <v>4209</v>
      </c>
      <c r="E15" s="2807" t="s">
        <v>4210</v>
      </c>
      <c r="F15" s="2814"/>
    </row>
    <row r="16" spans="1:6" ht="18.75" customHeight="1">
      <c r="A16" s="2812"/>
      <c r="B16" s="2816"/>
      <c r="C16" s="2813"/>
      <c r="D16" s="2807"/>
      <c r="E16" s="2807"/>
      <c r="F16" s="2814"/>
    </row>
    <row r="17" spans="1:6" ht="13.5" customHeight="1">
      <c r="A17" s="2812"/>
      <c r="B17" s="2817"/>
      <c r="C17" s="2813"/>
      <c r="D17" s="2807"/>
      <c r="E17" s="2807"/>
      <c r="F17" s="2814"/>
    </row>
    <row r="18" spans="1:6" ht="24" customHeight="1">
      <c r="A18" s="24"/>
    </row>
    <row r="19" spans="1:6" ht="24" customHeight="1">
      <c r="A19" s="24"/>
      <c r="D19" s="2805" t="str">
        <f>MASTER!C2</f>
        <v>iz/kkukpk;Z</v>
      </c>
      <c r="E19" s="2805"/>
      <c r="F19" s="2805"/>
    </row>
    <row r="20" spans="1:6" ht="24" customHeight="1">
      <c r="A20" s="24"/>
      <c r="D20" s="2620" t="str">
        <f>MASTER!C3</f>
        <v xml:space="preserve">ftyk </v>
      </c>
      <c r="E20" s="2620"/>
      <c r="F20" s="2620"/>
    </row>
    <row r="21" spans="1:6" ht="24" customHeight="1">
      <c r="A21" s="1726"/>
      <c r="D21" s="2808" t="s">
        <v>4197</v>
      </c>
      <c r="E21" s="2808"/>
      <c r="F21" s="2808"/>
    </row>
    <row r="22" spans="1:6" ht="24" customHeight="1">
      <c r="A22" s="2809" t="s">
        <v>4205</v>
      </c>
      <c r="B22" s="2809"/>
      <c r="C22" s="2809"/>
      <c r="D22" s="2809"/>
      <c r="E22" s="2809"/>
      <c r="F22" s="2809"/>
    </row>
    <row r="23" spans="1:6" ht="24" customHeight="1">
      <c r="A23" s="300" t="s">
        <v>503</v>
      </c>
    </row>
    <row r="24" spans="1:6" ht="24" customHeight="1">
      <c r="A24" s="300" t="s">
        <v>322</v>
      </c>
      <c r="B24" s="300" t="s">
        <v>1251</v>
      </c>
    </row>
    <row r="25" spans="1:6" ht="24" customHeight="1">
      <c r="A25" s="300" t="s">
        <v>1249</v>
      </c>
      <c r="B25" s="300" t="s">
        <v>1253</v>
      </c>
      <c r="C25" s="2804" t="e">
        <f>B14</f>
        <v>#N/A</v>
      </c>
      <c r="D25" s="2804"/>
      <c r="E25" s="134" t="e">
        <f>B15</f>
        <v>#N/A</v>
      </c>
    </row>
    <row r="26" spans="1:6" ht="24" customHeight="1">
      <c r="A26" s="300" t="s">
        <v>324</v>
      </c>
      <c r="B26" s="300" t="s">
        <v>1254</v>
      </c>
      <c r="C26" s="2804" t="e">
        <f>C25</f>
        <v>#N/A</v>
      </c>
      <c r="D26" s="2804"/>
      <c r="E26" s="134" t="e">
        <f>B15</f>
        <v>#N/A</v>
      </c>
    </row>
    <row r="27" spans="1:6" ht="24" customHeight="1">
      <c r="A27" s="300" t="s">
        <v>1250</v>
      </c>
      <c r="B27" s="300" t="s">
        <v>1252</v>
      </c>
    </row>
    <row r="28" spans="1:6" ht="24" customHeight="1">
      <c r="A28" s="300"/>
      <c r="B28" s="300"/>
    </row>
    <row r="29" spans="1:6" ht="24" customHeight="1">
      <c r="D29" s="2805" t="str">
        <f>D19</f>
        <v>iz/kkukpk;Z</v>
      </c>
      <c r="E29" s="2805"/>
      <c r="F29" s="2805"/>
    </row>
    <row r="30" spans="1:6" ht="24" customHeight="1">
      <c r="D30" s="2620" t="str">
        <f>D20</f>
        <v xml:space="preserve">ftyk </v>
      </c>
      <c r="E30" s="2620"/>
      <c r="F30" s="2620"/>
    </row>
    <row r="31" spans="1:6" ht="24" customHeight="1">
      <c r="D31" s="2805" t="str">
        <f>D21</f>
        <v>dsyok ftyk &amp; jktleUn</v>
      </c>
      <c r="E31" s="2805"/>
      <c r="F31" s="2805"/>
    </row>
  </sheetData>
  <sheetProtection selectLockedCells="1"/>
  <mergeCells count="26">
    <mergeCell ref="B1:D1"/>
    <mergeCell ref="A2:F2"/>
    <mergeCell ref="A3:F3"/>
    <mergeCell ref="A6:E6"/>
    <mergeCell ref="A11:F11"/>
    <mergeCell ref="A14:A17"/>
    <mergeCell ref="C14:C17"/>
    <mergeCell ref="F14:F17"/>
    <mergeCell ref="B15:B17"/>
    <mergeCell ref="D15:D17"/>
    <mergeCell ref="C26:D26"/>
    <mergeCell ref="D29:F29"/>
    <mergeCell ref="D30:F30"/>
    <mergeCell ref="D31:F31"/>
    <mergeCell ref="A4:F4"/>
    <mergeCell ref="A5:F5"/>
    <mergeCell ref="E15:E17"/>
    <mergeCell ref="D19:F19"/>
    <mergeCell ref="D20:F20"/>
    <mergeCell ref="D21:F21"/>
    <mergeCell ref="A22:F22"/>
    <mergeCell ref="C25:D25"/>
    <mergeCell ref="A7:D7"/>
    <mergeCell ref="A8:F8"/>
    <mergeCell ref="A9:F9"/>
    <mergeCell ref="A10:F10"/>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44.xml><?xml version="1.0" encoding="utf-8"?>
<worksheet xmlns="http://schemas.openxmlformats.org/spreadsheetml/2006/main" xmlns:r="http://schemas.openxmlformats.org/officeDocument/2006/relationships">
  <sheetPr>
    <tabColor rgb="FF7030A0"/>
  </sheetPr>
  <dimension ref="A2:M26"/>
  <sheetViews>
    <sheetView workbookViewId="0">
      <selection activeCell="L19" sqref="L19"/>
    </sheetView>
  </sheetViews>
  <sheetFormatPr defaultColWidth="9.140625" defaultRowHeight="14.25"/>
  <cols>
    <col min="1" max="1" width="4" style="5" customWidth="1"/>
    <col min="2" max="2" width="25.5703125" style="5" customWidth="1"/>
    <col min="3" max="3" width="11" style="5" customWidth="1"/>
    <col min="4" max="4" width="11.28515625" style="5" customWidth="1"/>
    <col min="5" max="5" width="3.5703125" style="5" customWidth="1"/>
    <col min="6" max="6" width="12" style="5" customWidth="1"/>
    <col min="7" max="7" width="16.5703125" style="5" customWidth="1"/>
    <col min="8" max="8" width="12.5703125" style="5" customWidth="1"/>
    <col min="9" max="9" width="7.140625" style="5" customWidth="1"/>
    <col min="10" max="10" width="16.7109375" style="5" customWidth="1"/>
    <col min="11" max="16384" width="9.140625" style="5"/>
  </cols>
  <sheetData>
    <row r="2" spans="1:13" ht="20.25">
      <c r="A2" s="2768" t="str">
        <f>MASTER!C1</f>
        <v>ftyk f'k{kk vf/kdkjh</v>
      </c>
      <c r="B2" s="2768"/>
      <c r="C2" s="2768"/>
      <c r="D2" s="2768"/>
      <c r="E2" s="2768"/>
      <c r="F2" s="2768"/>
      <c r="G2" s="2768"/>
      <c r="H2" s="2768"/>
      <c r="I2" s="155"/>
    </row>
    <row r="3" spans="1:13" ht="20.25">
      <c r="A3" s="2769" t="s">
        <v>436</v>
      </c>
      <c r="B3" s="2769"/>
      <c r="C3" s="2769"/>
      <c r="D3" s="2769"/>
      <c r="E3" s="2769"/>
      <c r="F3" s="2769"/>
      <c r="G3" s="2769"/>
      <c r="H3" s="2769"/>
      <c r="I3" s="155"/>
      <c r="M3" s="1720"/>
    </row>
    <row r="4" spans="1:13" ht="183.75" customHeight="1">
      <c r="A4" s="2770" t="s">
        <v>4188</v>
      </c>
      <c r="B4" s="2770"/>
      <c r="C4" s="2770"/>
      <c r="D4" s="2770"/>
      <c r="E4" s="2770"/>
      <c r="F4" s="2770"/>
      <c r="G4" s="2770"/>
      <c r="H4" s="2770"/>
      <c r="M4" s="155"/>
    </row>
    <row r="5" spans="1:13" ht="85.5" customHeight="1">
      <c r="A5" s="2820" t="s">
        <v>4192</v>
      </c>
      <c r="B5" s="2820"/>
      <c r="C5" s="2820"/>
      <c r="D5" s="2820"/>
      <c r="E5" s="2820"/>
      <c r="F5" s="2820"/>
      <c r="G5" s="2820"/>
      <c r="H5" s="2820"/>
      <c r="M5" s="155"/>
    </row>
    <row r="6" spans="1:13" ht="20.25">
      <c r="A6" s="2771" t="s">
        <v>441</v>
      </c>
      <c r="B6" s="2772" t="s">
        <v>442</v>
      </c>
      <c r="C6" s="2771" t="s">
        <v>7</v>
      </c>
      <c r="D6" s="2771" t="s">
        <v>443</v>
      </c>
      <c r="E6" s="2771"/>
      <c r="F6" s="2771"/>
      <c r="G6" s="2772" t="s">
        <v>444</v>
      </c>
      <c r="H6" s="2773" t="s">
        <v>4126</v>
      </c>
      <c r="M6" s="155"/>
    </row>
    <row r="7" spans="1:13" ht="30.75" customHeight="1">
      <c r="A7" s="2771"/>
      <c r="B7" s="2772"/>
      <c r="C7" s="2771"/>
      <c r="D7" s="156" t="s">
        <v>50</v>
      </c>
      <c r="E7" s="156" t="s">
        <v>402</v>
      </c>
      <c r="F7" s="156" t="s">
        <v>50</v>
      </c>
      <c r="G7" s="2772"/>
      <c r="H7" s="2773"/>
      <c r="M7" s="155"/>
    </row>
    <row r="8" spans="1:13" ht="30.75" customHeight="1">
      <c r="A8" s="1695">
        <v>1</v>
      </c>
      <c r="B8" s="1696" t="s">
        <v>4142</v>
      </c>
      <c r="C8" s="1695" t="s">
        <v>391</v>
      </c>
      <c r="D8" s="1697" t="s">
        <v>4189</v>
      </c>
      <c r="E8" s="1695" t="s">
        <v>402</v>
      </c>
      <c r="F8" s="1697" t="s">
        <v>4191</v>
      </c>
      <c r="G8" s="1698">
        <v>3</v>
      </c>
      <c r="H8" s="1698">
        <v>1</v>
      </c>
    </row>
    <row r="9" spans="1:13" ht="31.5" customHeight="1">
      <c r="A9" s="1695">
        <v>2</v>
      </c>
      <c r="B9" s="1696" t="s">
        <v>427</v>
      </c>
      <c r="C9" s="1695" t="s">
        <v>515</v>
      </c>
      <c r="D9" s="1697" t="s">
        <v>4189</v>
      </c>
      <c r="E9" s="1695" t="s">
        <v>402</v>
      </c>
      <c r="F9" s="1697" t="s">
        <v>4190</v>
      </c>
      <c r="G9" s="1698">
        <v>9</v>
      </c>
      <c r="H9" s="1698">
        <v>3</v>
      </c>
    </row>
    <row r="10" spans="1:13" ht="20.25">
      <c r="A10" s="335"/>
      <c r="B10" s="336"/>
      <c r="C10" s="335"/>
      <c r="D10" s="337"/>
      <c r="E10" s="335"/>
      <c r="F10" s="337"/>
      <c r="G10" s="338"/>
    </row>
    <row r="11" spans="1:13" ht="20.25">
      <c r="A11" s="335"/>
      <c r="B11" s="336"/>
      <c r="C11" s="335"/>
      <c r="D11" s="337"/>
      <c r="E11" s="335"/>
      <c r="F11" s="337"/>
      <c r="G11" s="338"/>
    </row>
    <row r="12" spans="1:13" ht="18.75">
      <c r="A12" s="322"/>
      <c r="B12" s="323"/>
      <c r="C12" s="324"/>
      <c r="D12" s="2764" t="str">
        <f>MASTER!C2</f>
        <v>iz/kkukpk;Z</v>
      </c>
      <c r="E12" s="2764"/>
      <c r="F12" s="2764"/>
      <c r="G12" s="2764"/>
    </row>
    <row r="13" spans="1:13" ht="18.75">
      <c r="A13" s="322"/>
      <c r="B13" s="323"/>
      <c r="C13" s="324"/>
      <c r="D13" s="2764" t="str">
        <f>MASTER!C3</f>
        <v xml:space="preserve">ftyk </v>
      </c>
      <c r="E13" s="2764"/>
      <c r="F13" s="2764"/>
      <c r="G13" s="2764"/>
    </row>
    <row r="14" spans="1:13" ht="18.75">
      <c r="A14" s="139"/>
      <c r="B14" s="139"/>
      <c r="C14" s="139"/>
      <c r="D14" s="2764" t="str">
        <f>MASTER!C4</f>
        <v>jkt ¼ jktLFkku ½</v>
      </c>
      <c r="E14" s="2764"/>
      <c r="F14" s="2764"/>
      <c r="G14" s="2764"/>
    </row>
    <row r="15" spans="1:13" ht="18.75">
      <c r="A15" s="139"/>
      <c r="B15" s="139"/>
      <c r="C15" s="139"/>
      <c r="D15" s="1721"/>
      <c r="E15" s="1721"/>
      <c r="F15" s="1721"/>
      <c r="G15" s="1721"/>
    </row>
    <row r="16" spans="1:13" ht="18.75">
      <c r="A16" s="2765" t="s">
        <v>4193</v>
      </c>
      <c r="B16" s="2765"/>
      <c r="C16" s="2765"/>
      <c r="D16" s="2765"/>
      <c r="E16" s="2765"/>
      <c r="F16" s="2765"/>
      <c r="G16" s="2765"/>
      <c r="H16" s="2765"/>
    </row>
    <row r="17" spans="1:7" ht="18.75">
      <c r="A17" s="129" t="s">
        <v>695</v>
      </c>
      <c r="B17" s="129"/>
      <c r="C17" s="129"/>
      <c r="D17" s="129"/>
      <c r="E17" s="129"/>
      <c r="F17" s="129"/>
      <c r="G17" s="129"/>
    </row>
    <row r="18" spans="1:7" ht="18.75">
      <c r="A18" s="129">
        <v>1</v>
      </c>
      <c r="B18" s="2766" t="s">
        <v>1392</v>
      </c>
      <c r="C18" s="2766"/>
      <c r="D18" s="2766"/>
      <c r="E18" s="2767" t="s">
        <v>1365</v>
      </c>
      <c r="F18" s="2767"/>
      <c r="G18" s="129"/>
    </row>
    <row r="19" spans="1:7" ht="18.75">
      <c r="A19" s="129">
        <v>2</v>
      </c>
      <c r="B19" s="129" t="s">
        <v>696</v>
      </c>
      <c r="C19" s="129"/>
      <c r="D19" s="129"/>
      <c r="E19" s="129"/>
      <c r="F19" s="129"/>
      <c r="G19" s="129"/>
    </row>
    <row r="20" spans="1:7" ht="18.75">
      <c r="A20" s="129">
        <v>3</v>
      </c>
      <c r="B20" s="129" t="s">
        <v>697</v>
      </c>
      <c r="C20" s="129"/>
      <c r="D20" s="129"/>
      <c r="E20" s="129"/>
      <c r="F20" s="129"/>
      <c r="G20" s="129"/>
    </row>
    <row r="21" spans="1:7" ht="18.75">
      <c r="A21" s="129">
        <v>4</v>
      </c>
      <c r="B21" s="129" t="s">
        <v>698</v>
      </c>
      <c r="C21" s="129"/>
      <c r="D21" s="129"/>
      <c r="E21" s="129"/>
      <c r="F21" s="129"/>
      <c r="G21" s="129"/>
    </row>
    <row r="22" spans="1:7" ht="18.75">
      <c r="A22" s="129"/>
      <c r="B22" s="129"/>
      <c r="C22" s="129"/>
      <c r="D22" s="129"/>
      <c r="E22" s="129"/>
      <c r="F22" s="129"/>
      <c r="G22" s="129"/>
    </row>
    <row r="23" spans="1:7" ht="18.75">
      <c r="A23" s="129"/>
      <c r="B23" s="129"/>
      <c r="C23" s="129"/>
      <c r="D23" s="129"/>
      <c r="E23" s="129"/>
      <c r="F23" s="129"/>
      <c r="G23" s="129"/>
    </row>
    <row r="24" spans="1:7" ht="18.75">
      <c r="A24" s="129"/>
      <c r="B24" s="129"/>
      <c r="C24" s="129"/>
      <c r="D24" s="2763" t="str">
        <f>D12</f>
        <v>iz/kkukpk;Z</v>
      </c>
      <c r="E24" s="2763"/>
      <c r="F24" s="2763"/>
      <c r="G24" s="2763"/>
    </row>
    <row r="25" spans="1:7" ht="18.75">
      <c r="A25" s="129"/>
      <c r="B25" s="129"/>
      <c r="C25" s="129"/>
      <c r="D25" s="2763" t="str">
        <f>D13</f>
        <v xml:space="preserve">ftyk </v>
      </c>
      <c r="E25" s="2763"/>
      <c r="F25" s="2763"/>
      <c r="G25" s="2763"/>
    </row>
    <row r="26" spans="1:7" ht="18.75">
      <c r="A26" s="139"/>
      <c r="B26" s="139"/>
      <c r="C26" s="139"/>
      <c r="D26" s="2763" t="str">
        <f>D14</f>
        <v>jkt ¼ jktLFkku ½</v>
      </c>
      <c r="E26" s="2763"/>
      <c r="F26" s="2763"/>
      <c r="G26" s="2763"/>
    </row>
  </sheetData>
  <sheetProtection formatCells="0" formatColumns="0" formatRows="0" insertColumns="0" insertRows="0" insertHyperlinks="0" deleteColumns="0" deleteRows="0" selectLockedCells="1" sort="0" autoFilter="0" pivotTables="0"/>
  <mergeCells count="19">
    <mergeCell ref="D24:G24"/>
    <mergeCell ref="D25:G25"/>
    <mergeCell ref="D26:G26"/>
    <mergeCell ref="D12:G12"/>
    <mergeCell ref="D13:G13"/>
    <mergeCell ref="D14:G14"/>
    <mergeCell ref="A16:H16"/>
    <mergeCell ref="B18:D18"/>
    <mergeCell ref="E18:F18"/>
    <mergeCell ref="A2:H2"/>
    <mergeCell ref="A3:H3"/>
    <mergeCell ref="A4:H4"/>
    <mergeCell ref="A5:H5"/>
    <mergeCell ref="A6:A7"/>
    <mergeCell ref="B6:B7"/>
    <mergeCell ref="C6:C7"/>
    <mergeCell ref="D6:F6"/>
    <mergeCell ref="G6:G7"/>
    <mergeCell ref="H6:H7"/>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45.xml><?xml version="1.0" encoding="utf-8"?>
<worksheet xmlns="http://schemas.openxmlformats.org/spreadsheetml/2006/main" xmlns:r="http://schemas.openxmlformats.org/officeDocument/2006/relationships">
  <sheetPr>
    <tabColor rgb="FF7030A0"/>
  </sheetPr>
  <dimension ref="B1:I32"/>
  <sheetViews>
    <sheetView workbookViewId="0">
      <selection activeCell="H8" sqref="H8"/>
    </sheetView>
  </sheetViews>
  <sheetFormatPr defaultColWidth="9.140625" defaultRowHeight="15.75"/>
  <cols>
    <col min="1" max="1" width="3.7109375" style="6" customWidth="1"/>
    <col min="2" max="2" width="5.42578125" style="6" customWidth="1"/>
    <col min="3" max="3" width="20.140625" style="6" customWidth="1"/>
    <col min="4" max="4" width="22" style="6" customWidth="1"/>
    <col min="5" max="5" width="17.7109375" style="6" customWidth="1"/>
    <col min="6" max="6" width="19" style="6" customWidth="1"/>
    <col min="7" max="16384" width="9.140625" style="6"/>
  </cols>
  <sheetData>
    <row r="1" spans="2:9" ht="20.25">
      <c r="B1" s="2821" t="s">
        <v>1156</v>
      </c>
      <c r="C1" s="2821"/>
      <c r="D1" s="2822"/>
      <c r="E1" s="616">
        <v>3</v>
      </c>
    </row>
    <row r="2" spans="2:9" ht="30.75" customHeight="1">
      <c r="B2" s="2823" t="str">
        <f>MASTER!C1</f>
        <v>ftyk f'k{kk vf/kdkjh</v>
      </c>
      <c r="C2" s="2823"/>
      <c r="D2" s="2823"/>
      <c r="E2" s="2823"/>
      <c r="F2" s="2823"/>
      <c r="G2" s="24"/>
      <c r="H2" s="24"/>
      <c r="I2" s="24"/>
    </row>
    <row r="3" spans="2:9" ht="16.5" customHeight="1">
      <c r="B3" s="74"/>
      <c r="C3" s="74"/>
      <c r="D3" s="74"/>
      <c r="E3" s="74"/>
      <c r="F3" s="74"/>
      <c r="G3" s="24"/>
      <c r="H3" s="24"/>
      <c r="I3" s="24"/>
    </row>
    <row r="4" spans="2:9" ht="35.25">
      <c r="B4" s="2824" t="s">
        <v>336</v>
      </c>
      <c r="C4" s="2824"/>
      <c r="D4" s="2824"/>
      <c r="E4" s="2824"/>
      <c r="F4" s="2824"/>
      <c r="G4" s="72"/>
      <c r="H4" s="72"/>
      <c r="I4" s="72"/>
    </row>
    <row r="5" spans="2:9" ht="20.25" customHeight="1">
      <c r="B5" s="1718"/>
      <c r="C5" s="1718"/>
      <c r="D5" s="1718"/>
      <c r="E5" s="1718"/>
      <c r="F5" s="1718"/>
      <c r="G5" s="72"/>
      <c r="H5" s="72"/>
      <c r="I5" s="72"/>
    </row>
    <row r="6" spans="2:9" ht="18.75">
      <c r="B6" s="24" t="s">
        <v>342</v>
      </c>
      <c r="C6" s="24"/>
      <c r="D6" s="24"/>
      <c r="E6" s="2825" t="e">
        <f>(INDEX(MASTER!B8:B42,MATCH('NO DUES (2)'!E1,MASTER!A8:A42,0)))</f>
        <v>#N/A</v>
      </c>
      <c r="F6" s="2825"/>
      <c r="G6" s="24"/>
      <c r="H6" s="24"/>
      <c r="I6" s="24"/>
    </row>
    <row r="7" spans="2:9" ht="18.75">
      <c r="B7" s="72" t="s">
        <v>343</v>
      </c>
      <c r="C7" s="2826" t="e">
        <f>(INDEX(MASTER!C8:C42,MATCH('NO DUES (2)'!E1,MASTER!A8:A42,0)))</f>
        <v>#N/A</v>
      </c>
      <c r="D7" s="2826"/>
      <c r="E7" s="24" t="s">
        <v>344</v>
      </c>
      <c r="F7" s="24"/>
      <c r="G7" s="24"/>
      <c r="H7" s="24"/>
      <c r="I7" s="24"/>
    </row>
    <row r="8" spans="2:9" ht="18.75">
      <c r="B8" s="124" t="s">
        <v>4183</v>
      </c>
      <c r="C8" s="125"/>
      <c r="D8" s="125"/>
      <c r="E8" s="124"/>
      <c r="F8" s="124"/>
      <c r="G8" s="24"/>
      <c r="H8" s="24"/>
      <c r="I8" s="24"/>
    </row>
    <row r="9" spans="2:9" ht="18.75">
      <c r="B9" s="124" t="s">
        <v>4182</v>
      </c>
      <c r="C9" s="124"/>
      <c r="D9" s="124"/>
      <c r="E9" s="124"/>
      <c r="F9" s="124"/>
      <c r="G9" s="24"/>
      <c r="H9" s="24"/>
      <c r="I9" s="24"/>
    </row>
    <row r="10" spans="2:9" ht="18.75">
      <c r="B10" s="124" t="s">
        <v>4181</v>
      </c>
      <c r="C10" s="124"/>
      <c r="D10" s="124"/>
      <c r="E10" s="124"/>
      <c r="F10" s="124"/>
      <c r="G10" s="24"/>
      <c r="H10" s="24"/>
      <c r="I10" s="24"/>
    </row>
    <row r="11" spans="2:9" ht="18.75">
      <c r="B11" s="124" t="s">
        <v>4184</v>
      </c>
      <c r="C11" s="124"/>
      <c r="D11" s="124"/>
      <c r="E11" s="124"/>
      <c r="F11" s="124"/>
      <c r="G11" s="24"/>
      <c r="H11" s="24"/>
      <c r="I11" s="24"/>
    </row>
    <row r="12" spans="2:9" ht="18.75">
      <c r="B12" s="124" t="s">
        <v>4185</v>
      </c>
      <c r="C12" s="124"/>
      <c r="D12" s="124"/>
      <c r="E12" s="124"/>
      <c r="F12" s="124"/>
      <c r="G12" s="24"/>
      <c r="H12" s="24"/>
      <c r="I12" s="24"/>
    </row>
    <row r="13" spans="2:9" ht="18.75">
      <c r="B13" s="24" t="s">
        <v>348</v>
      </c>
      <c r="C13" s="24"/>
      <c r="D13" s="24"/>
      <c r="E13" s="24"/>
      <c r="F13" s="24"/>
      <c r="G13" s="24"/>
      <c r="H13" s="24"/>
      <c r="I13" s="24"/>
    </row>
    <row r="14" spans="2:9" ht="18.75">
      <c r="B14" s="24"/>
      <c r="C14" s="24"/>
      <c r="D14" s="24"/>
      <c r="E14" s="24"/>
      <c r="F14" s="24"/>
      <c r="G14" s="24"/>
      <c r="H14" s="24"/>
      <c r="I14" s="24"/>
    </row>
    <row r="15" spans="2:9" ht="37.5">
      <c r="B15" s="69" t="s">
        <v>167</v>
      </c>
      <c r="C15" s="69" t="s">
        <v>337</v>
      </c>
      <c r="D15" s="69" t="s">
        <v>338</v>
      </c>
      <c r="E15" s="70" t="s">
        <v>339</v>
      </c>
      <c r="F15" s="69" t="s">
        <v>340</v>
      </c>
      <c r="G15" s="24"/>
      <c r="H15" s="24"/>
      <c r="I15" s="24"/>
    </row>
    <row r="16" spans="2:9" ht="36.950000000000003" customHeight="1">
      <c r="B16" s="149">
        <v>1</v>
      </c>
      <c r="C16" s="898" t="s">
        <v>2623</v>
      </c>
      <c r="D16" s="1717" t="s">
        <v>431</v>
      </c>
      <c r="E16" s="899" t="s">
        <v>2629</v>
      </c>
      <c r="F16" s="71"/>
      <c r="G16" s="24"/>
      <c r="H16" s="24"/>
      <c r="I16" s="24"/>
    </row>
    <row r="17" spans="2:9" ht="36.950000000000003" customHeight="1">
      <c r="B17" s="149">
        <v>2</v>
      </c>
      <c r="C17" s="898" t="s">
        <v>2624</v>
      </c>
      <c r="D17" s="1717" t="s">
        <v>431</v>
      </c>
      <c r="E17" s="899" t="s">
        <v>2629</v>
      </c>
      <c r="F17" s="71"/>
      <c r="G17" s="24"/>
      <c r="H17" s="24"/>
      <c r="I17" s="24"/>
    </row>
    <row r="18" spans="2:9" ht="36.950000000000003" customHeight="1">
      <c r="B18" s="149">
        <v>3</v>
      </c>
      <c r="C18" s="898" t="s">
        <v>2625</v>
      </c>
      <c r="D18" s="1717" t="s">
        <v>4075</v>
      </c>
      <c r="E18" s="899" t="s">
        <v>2629</v>
      </c>
      <c r="F18" s="71"/>
      <c r="G18" s="24"/>
      <c r="H18" s="24"/>
      <c r="I18" s="24"/>
    </row>
    <row r="19" spans="2:9" ht="36.950000000000003" customHeight="1">
      <c r="B19" s="149">
        <v>4</v>
      </c>
      <c r="C19" s="898" t="s">
        <v>2626</v>
      </c>
      <c r="D19" s="1717" t="s">
        <v>431</v>
      </c>
      <c r="E19" s="899" t="s">
        <v>2629</v>
      </c>
      <c r="F19" s="71"/>
      <c r="G19" s="24"/>
      <c r="H19" s="24"/>
      <c r="I19" s="24"/>
    </row>
    <row r="20" spans="2:9" ht="36.950000000000003" customHeight="1">
      <c r="B20" s="149">
        <v>5</v>
      </c>
      <c r="C20" s="898" t="s">
        <v>2627</v>
      </c>
      <c r="D20" s="1717" t="s">
        <v>4186</v>
      </c>
      <c r="E20" s="899" t="s">
        <v>2629</v>
      </c>
      <c r="F20" s="71"/>
      <c r="G20" s="24"/>
      <c r="H20" s="24"/>
      <c r="I20" s="24"/>
    </row>
    <row r="21" spans="2:9" ht="36.950000000000003" customHeight="1">
      <c r="B21" s="149">
        <v>6</v>
      </c>
      <c r="C21" s="898" t="s">
        <v>2628</v>
      </c>
      <c r="D21" s="1717" t="s">
        <v>4157</v>
      </c>
      <c r="E21" s="899" t="s">
        <v>2629</v>
      </c>
      <c r="F21" s="71"/>
      <c r="G21" s="24"/>
      <c r="H21" s="24"/>
      <c r="I21" s="24"/>
    </row>
    <row r="22" spans="2:9" ht="36.950000000000003" customHeight="1">
      <c r="B22" s="149">
        <v>7</v>
      </c>
      <c r="C22" s="898"/>
      <c r="D22" s="1717"/>
      <c r="E22" s="899"/>
      <c r="F22" s="71"/>
      <c r="G22" s="24"/>
      <c r="H22" s="24"/>
      <c r="I22" s="24"/>
    </row>
    <row r="23" spans="2:9" ht="36.950000000000003" customHeight="1">
      <c r="B23" s="149">
        <v>8</v>
      </c>
      <c r="C23" s="898"/>
      <c r="D23" s="1717"/>
      <c r="E23" s="899"/>
      <c r="F23" s="71"/>
      <c r="G23" s="24"/>
      <c r="H23" s="24"/>
      <c r="I23" s="24"/>
    </row>
    <row r="24" spans="2:9" ht="36.950000000000003" customHeight="1">
      <c r="B24" s="149">
        <v>9</v>
      </c>
      <c r="C24" s="898"/>
      <c r="D24" s="1717"/>
      <c r="E24" s="899"/>
      <c r="F24" s="71"/>
      <c r="G24" s="24"/>
      <c r="H24" s="24"/>
      <c r="I24" s="24"/>
    </row>
    <row r="25" spans="2:9" ht="18.75">
      <c r="B25" s="24"/>
      <c r="C25" s="24"/>
      <c r="D25" s="24"/>
      <c r="E25" s="24"/>
      <c r="F25" s="24"/>
      <c r="G25" s="24"/>
      <c r="H25" s="24"/>
      <c r="I25" s="24"/>
    </row>
    <row r="26" spans="2:9" ht="18.75">
      <c r="B26" s="24"/>
      <c r="C26" s="24"/>
      <c r="D26" s="24"/>
      <c r="E26" s="24"/>
      <c r="F26" s="24"/>
      <c r="G26" s="24"/>
      <c r="H26" s="24"/>
      <c r="I26" s="24"/>
    </row>
    <row r="27" spans="2:9" ht="18.75">
      <c r="B27" s="24"/>
      <c r="C27" s="24"/>
      <c r="D27" s="24"/>
      <c r="E27" s="2808" t="s">
        <v>341</v>
      </c>
      <c r="F27" s="2808"/>
      <c r="G27" s="24"/>
      <c r="H27" s="24"/>
      <c r="I27" s="24"/>
    </row>
    <row r="28" spans="2:9" ht="18.75">
      <c r="B28" s="24"/>
      <c r="C28" s="24"/>
      <c r="E28" s="2808" t="s">
        <v>349</v>
      </c>
      <c r="F28" s="2808"/>
      <c r="G28" s="24"/>
      <c r="H28" s="24"/>
      <c r="I28" s="24"/>
    </row>
    <row r="29" spans="2:9" ht="18.75">
      <c r="B29" s="24"/>
      <c r="C29" s="24"/>
      <c r="D29" s="24"/>
      <c r="E29" s="24"/>
      <c r="F29" s="24"/>
      <c r="G29" s="24"/>
      <c r="H29" s="24"/>
      <c r="I29" s="24"/>
    </row>
    <row r="30" spans="2:9" ht="18.75">
      <c r="B30" s="24"/>
      <c r="C30" s="24"/>
      <c r="D30" s="24"/>
      <c r="E30" s="24"/>
      <c r="F30" s="24"/>
      <c r="G30" s="24"/>
      <c r="H30" s="24"/>
      <c r="I30" s="24"/>
    </row>
    <row r="31" spans="2:9" ht="18.75">
      <c r="B31" s="67"/>
      <c r="C31" s="67"/>
      <c r="D31" s="67"/>
      <c r="E31" s="67"/>
      <c r="F31" s="67"/>
      <c r="G31" s="67"/>
      <c r="H31" s="67"/>
      <c r="I31" s="67"/>
    </row>
    <row r="32" spans="2:9" ht="18.75">
      <c r="B32" s="67"/>
      <c r="C32" s="67"/>
      <c r="D32" s="67"/>
      <c r="E32" s="67"/>
      <c r="F32" s="67"/>
      <c r="G32" s="67"/>
      <c r="H32" s="67"/>
      <c r="I32" s="67"/>
    </row>
  </sheetData>
  <sheetProtection formatCells="0" formatColumns="0" formatRows="0" insertColumns="0" insertRows="0" insertHyperlinks="0" deleteColumns="0" deleteRows="0" selectLockedCells="1" sort="0" autoFilter="0" pivotTables="0"/>
  <mergeCells count="7">
    <mergeCell ref="E28:F28"/>
    <mergeCell ref="B1:D1"/>
    <mergeCell ref="B2:F2"/>
    <mergeCell ref="B4:F4"/>
    <mergeCell ref="E6:F6"/>
    <mergeCell ref="C7:D7"/>
    <mergeCell ref="E27:F27"/>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46.xml><?xml version="1.0" encoding="utf-8"?>
<worksheet xmlns="http://schemas.openxmlformats.org/spreadsheetml/2006/main" xmlns:r="http://schemas.openxmlformats.org/officeDocument/2006/relationships">
  <sheetPr>
    <tabColor rgb="FF7030A0"/>
  </sheetPr>
  <dimension ref="A1:I32"/>
  <sheetViews>
    <sheetView workbookViewId="0">
      <selection activeCell="L21" sqref="L21"/>
    </sheetView>
  </sheetViews>
  <sheetFormatPr defaultRowHeight="12.75"/>
  <cols>
    <col min="1" max="1" width="7.42578125" style="139" customWidth="1"/>
    <col min="2" max="8" width="9.140625" style="139"/>
    <col min="9" max="9" width="14.7109375" style="139" customWidth="1"/>
    <col min="10" max="16384" width="9.140625" style="139"/>
  </cols>
  <sheetData>
    <row r="1" spans="1:9" ht="20.25">
      <c r="A1" s="2828" t="s">
        <v>1156</v>
      </c>
      <c r="B1" s="2828"/>
      <c r="C1" s="2828"/>
      <c r="D1" s="2828"/>
      <c r="E1" s="2828"/>
      <c r="F1" s="2829"/>
      <c r="G1" s="616">
        <v>3</v>
      </c>
    </row>
    <row r="6" spans="1:9" ht="15.75">
      <c r="A6" s="2619" t="str">
        <f>MASTER!C1</f>
        <v>ftyk f'k{kk vf/kdkjh</v>
      </c>
      <c r="B6" s="2619"/>
      <c r="C6" s="2619"/>
      <c r="D6" s="2619"/>
      <c r="E6" s="2619"/>
      <c r="F6" s="2619"/>
      <c r="G6" s="2619"/>
      <c r="H6" s="2619"/>
      <c r="I6" s="2619"/>
    </row>
    <row r="7" spans="1:9" ht="18.75">
      <c r="A7" s="2830" t="s">
        <v>4174</v>
      </c>
      <c r="B7" s="2830"/>
      <c r="C7" s="2830"/>
      <c r="D7" s="2830"/>
      <c r="E7" s="2830"/>
      <c r="F7" s="2830"/>
      <c r="G7" s="2830"/>
      <c r="H7" s="2830"/>
      <c r="I7" s="2830"/>
    </row>
    <row r="8" spans="1:9" ht="18.75">
      <c r="A8" s="67" t="s">
        <v>1475</v>
      </c>
    </row>
    <row r="9" spans="1:9" ht="18.75">
      <c r="B9" s="2827" t="s">
        <v>3065</v>
      </c>
      <c r="C9" s="2827"/>
      <c r="D9" s="2827"/>
      <c r="E9" s="2827"/>
      <c r="F9" s="2827"/>
    </row>
    <row r="10" spans="1:9" ht="18.75">
      <c r="B10" s="2827" t="s">
        <v>4175</v>
      </c>
      <c r="C10" s="2827"/>
      <c r="D10" s="2827"/>
      <c r="E10" s="2827"/>
      <c r="F10" s="2827"/>
    </row>
    <row r="11" spans="1:9" ht="18.75">
      <c r="A11" s="67"/>
      <c r="B11" s="2827" t="s">
        <v>4176</v>
      </c>
      <c r="C11" s="2827"/>
      <c r="D11" s="2827"/>
      <c r="E11" s="2827"/>
      <c r="F11" s="2827"/>
    </row>
    <row r="12" spans="1:9" ht="18.75">
      <c r="A12" s="67"/>
    </row>
    <row r="13" spans="1:9" ht="18.75">
      <c r="A13" s="67" t="s">
        <v>4180</v>
      </c>
    </row>
    <row r="14" spans="1:9" ht="18.75">
      <c r="A14" s="67" t="s">
        <v>4179</v>
      </c>
    </row>
    <row r="15" spans="1:9" ht="18.75">
      <c r="A15" s="67" t="s">
        <v>26</v>
      </c>
    </row>
    <row r="16" spans="1:9" ht="18.75">
      <c r="A16" s="67" t="s">
        <v>997</v>
      </c>
      <c r="G16" s="2831" t="e">
        <f>(INDEX(MASTER!B8:B42,MATCH('SB PF ETC FOR SENDING (2)'!G1,MASTER!A8:A42,0)))</f>
        <v>#N/A</v>
      </c>
      <c r="H16" s="2831"/>
      <c r="I16" s="2831"/>
    </row>
    <row r="17" spans="1:9" ht="18.75">
      <c r="A17" s="67" t="s">
        <v>1478</v>
      </c>
      <c r="B17" s="2832" t="e">
        <f>(INDEX(MASTER!C8:C42,MATCH('SB PF ETC FOR SENDING (2)'!G1,MASTER!A8:A42,0)))</f>
        <v>#N/A</v>
      </c>
      <c r="C17" s="2832"/>
      <c r="D17" s="2832"/>
      <c r="E17" s="67" t="s">
        <v>3063</v>
      </c>
    </row>
    <row r="18" spans="1:9" ht="18.75">
      <c r="A18" s="67" t="s">
        <v>3062</v>
      </c>
      <c r="G18" s="2827" t="s">
        <v>4177</v>
      </c>
      <c r="H18" s="2827"/>
      <c r="I18" s="67" t="s">
        <v>1477</v>
      </c>
    </row>
    <row r="19" spans="1:9" ht="18.75">
      <c r="A19" s="2827" t="s">
        <v>4178</v>
      </c>
      <c r="B19" s="2827"/>
      <c r="C19" s="67" t="s">
        <v>1479</v>
      </c>
      <c r="I19" s="67"/>
    </row>
    <row r="20" spans="1:9" ht="18.75">
      <c r="A20" s="67" t="s">
        <v>1481</v>
      </c>
      <c r="C20" s="67"/>
      <c r="I20" s="67"/>
    </row>
    <row r="21" spans="1:9" ht="18.75">
      <c r="A21" s="67" t="s">
        <v>1482</v>
      </c>
    </row>
    <row r="22" spans="1:9" ht="18.75">
      <c r="A22" s="67"/>
    </row>
    <row r="23" spans="1:9" ht="18.75">
      <c r="A23" s="67" t="s">
        <v>1486</v>
      </c>
      <c r="E23" s="1719">
        <v>0</v>
      </c>
    </row>
    <row r="24" spans="1:9" ht="18.75">
      <c r="A24" s="67" t="s">
        <v>998</v>
      </c>
      <c r="E24" s="1719">
        <v>0</v>
      </c>
    </row>
    <row r="25" spans="1:9" ht="18.75">
      <c r="A25" s="67" t="s">
        <v>999</v>
      </c>
      <c r="E25" s="1719">
        <v>0</v>
      </c>
    </row>
    <row r="26" spans="1:9" ht="18.75">
      <c r="A26" s="67" t="s">
        <v>1483</v>
      </c>
      <c r="E26" s="643" t="s">
        <v>1485</v>
      </c>
    </row>
    <row r="27" spans="1:9" ht="18.75">
      <c r="A27" s="67" t="s">
        <v>1484</v>
      </c>
      <c r="E27" s="643" t="s">
        <v>1485</v>
      </c>
    </row>
    <row r="28" spans="1:9" ht="18.75">
      <c r="A28" s="67" t="s">
        <v>1000</v>
      </c>
    </row>
    <row r="29" spans="1:9" ht="18.75">
      <c r="A29" s="67" t="s">
        <v>19</v>
      </c>
    </row>
    <row r="30" spans="1:9" ht="18.75">
      <c r="A30" s="67"/>
      <c r="F30" s="2741" t="str">
        <f>MASTER!C2</f>
        <v>iz/kkukpk;Z</v>
      </c>
      <c r="G30" s="2741"/>
      <c r="H30" s="2741"/>
      <c r="I30" s="2741"/>
    </row>
    <row r="31" spans="1:9" ht="18.75">
      <c r="A31" s="67"/>
      <c r="F31" s="2741" t="str">
        <f>MASTER!C3</f>
        <v xml:space="preserve">ftyk </v>
      </c>
      <c r="G31" s="2741"/>
      <c r="H31" s="2741"/>
      <c r="I31" s="2741"/>
    </row>
    <row r="32" spans="1:9" ht="18.75">
      <c r="A32" s="67"/>
      <c r="F32" s="2741" t="str">
        <f>MASTER!C4</f>
        <v>jkt ¼ jktLFkku ½</v>
      </c>
      <c r="G32" s="2741"/>
      <c r="H32" s="2741"/>
      <c r="I32" s="2741"/>
    </row>
  </sheetData>
  <sheetProtection selectLockedCells="1"/>
  <mergeCells count="13">
    <mergeCell ref="F32:I32"/>
    <mergeCell ref="G16:I16"/>
    <mergeCell ref="B17:D17"/>
    <mergeCell ref="G18:H18"/>
    <mergeCell ref="A19:B19"/>
    <mergeCell ref="F30:I30"/>
    <mergeCell ref="F31:I31"/>
    <mergeCell ref="B11:F11"/>
    <mergeCell ref="A1:F1"/>
    <mergeCell ref="A6:I6"/>
    <mergeCell ref="A7:I7"/>
    <mergeCell ref="B9:F9"/>
    <mergeCell ref="B10:F10"/>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47.xml><?xml version="1.0" encoding="utf-8"?>
<worksheet xmlns="http://schemas.openxmlformats.org/spreadsheetml/2006/main" xmlns:r="http://schemas.openxmlformats.org/officeDocument/2006/relationships">
  <sheetPr>
    <tabColor rgb="FF7030A0"/>
  </sheetPr>
  <dimension ref="A2:M27"/>
  <sheetViews>
    <sheetView workbookViewId="0">
      <selection activeCell="J24" sqref="J24"/>
    </sheetView>
  </sheetViews>
  <sheetFormatPr defaultColWidth="9.140625" defaultRowHeight="14.25"/>
  <cols>
    <col min="1" max="1" width="4" style="5" customWidth="1"/>
    <col min="2" max="2" width="25.5703125" style="5" customWidth="1"/>
    <col min="3" max="3" width="11" style="5" customWidth="1"/>
    <col min="4" max="4" width="11.28515625" style="5" customWidth="1"/>
    <col min="5" max="5" width="3.5703125" style="5" customWidth="1"/>
    <col min="6" max="6" width="12" style="5" customWidth="1"/>
    <col min="7" max="7" width="16.5703125" style="5" customWidth="1"/>
    <col min="8" max="8" width="12.5703125" style="5" customWidth="1"/>
    <col min="9" max="9" width="7.140625" style="5" customWidth="1"/>
    <col min="10" max="10" width="16.7109375" style="5" customWidth="1"/>
    <col min="11" max="16384" width="9.140625" style="5"/>
  </cols>
  <sheetData>
    <row r="2" spans="1:13" ht="20.25">
      <c r="A2" s="2768" t="str">
        <f>MASTER!C1</f>
        <v>ftyk f'k{kk vf/kdkjh</v>
      </c>
      <c r="B2" s="2768"/>
      <c r="C2" s="2768"/>
      <c r="D2" s="2768"/>
      <c r="E2" s="2768"/>
      <c r="F2" s="2768"/>
      <c r="G2" s="2768"/>
      <c r="H2" s="2768"/>
      <c r="I2" s="155"/>
    </row>
    <row r="3" spans="1:13" ht="20.25">
      <c r="A3" s="2769" t="s">
        <v>436</v>
      </c>
      <c r="B3" s="2769"/>
      <c r="C3" s="2769"/>
      <c r="D3" s="2769"/>
      <c r="E3" s="2769"/>
      <c r="F3" s="2769"/>
      <c r="G3" s="2769"/>
      <c r="H3" s="2769"/>
      <c r="I3" s="155"/>
      <c r="M3" s="1692"/>
    </row>
    <row r="4" spans="1:13" ht="148.5" customHeight="1">
      <c r="A4" s="2770" t="s">
        <v>4131</v>
      </c>
      <c r="B4" s="2770"/>
      <c r="C4" s="2770"/>
      <c r="D4" s="2770"/>
      <c r="E4" s="2770"/>
      <c r="F4" s="2770"/>
      <c r="G4" s="2770"/>
      <c r="H4" s="2770"/>
      <c r="M4" s="155"/>
    </row>
    <row r="5" spans="1:13" ht="85.5" customHeight="1">
      <c r="A5" s="2820" t="s">
        <v>4135</v>
      </c>
      <c r="B5" s="2820"/>
      <c r="C5" s="2820"/>
      <c r="D5" s="2820"/>
      <c r="E5" s="2820"/>
      <c r="F5" s="2820"/>
      <c r="G5" s="2820"/>
      <c r="H5" s="2820"/>
      <c r="M5" s="155"/>
    </row>
    <row r="6" spans="1:13" ht="20.25">
      <c r="A6" s="2771" t="s">
        <v>441</v>
      </c>
      <c r="B6" s="2772" t="s">
        <v>442</v>
      </c>
      <c r="C6" s="2771" t="s">
        <v>7</v>
      </c>
      <c r="D6" s="2771" t="s">
        <v>443</v>
      </c>
      <c r="E6" s="2771"/>
      <c r="F6" s="2771"/>
      <c r="G6" s="2772" t="s">
        <v>444</v>
      </c>
      <c r="H6" s="2773" t="s">
        <v>4126</v>
      </c>
      <c r="M6" s="155"/>
    </row>
    <row r="7" spans="1:13" ht="30.75" customHeight="1">
      <c r="A7" s="2771"/>
      <c r="B7" s="2772"/>
      <c r="C7" s="2771"/>
      <c r="D7" s="156" t="s">
        <v>50</v>
      </c>
      <c r="E7" s="156" t="s">
        <v>402</v>
      </c>
      <c r="F7" s="156" t="s">
        <v>50</v>
      </c>
      <c r="G7" s="2772"/>
      <c r="H7" s="2773"/>
      <c r="M7" s="155"/>
    </row>
    <row r="8" spans="1:13" ht="27" customHeight="1">
      <c r="A8" s="1695">
        <v>1</v>
      </c>
      <c r="B8" s="1696" t="s">
        <v>417</v>
      </c>
      <c r="C8" s="1695" t="s">
        <v>391</v>
      </c>
      <c r="D8" s="1697" t="s">
        <v>4136</v>
      </c>
      <c r="E8" s="1695" t="s">
        <v>402</v>
      </c>
      <c r="F8" s="1697" t="s">
        <v>4133</v>
      </c>
      <c r="G8" s="1698">
        <v>15</v>
      </c>
      <c r="H8" s="1698">
        <v>5</v>
      </c>
    </row>
    <row r="9" spans="1:13" ht="20.25">
      <c r="A9" s="1695">
        <v>2</v>
      </c>
      <c r="B9" s="1696" t="s">
        <v>4134</v>
      </c>
      <c r="C9" s="1695" t="s">
        <v>391</v>
      </c>
      <c r="D9" s="1697" t="s">
        <v>1541</v>
      </c>
      <c r="E9" s="1695" t="s">
        <v>402</v>
      </c>
      <c r="F9" s="1697" t="s">
        <v>4137</v>
      </c>
      <c r="G9" s="1698">
        <v>7</v>
      </c>
      <c r="H9" s="1698">
        <v>2</v>
      </c>
    </row>
    <row r="10" spans="1:13" ht="20.25">
      <c r="A10" s="1695">
        <v>3</v>
      </c>
      <c r="B10" s="1696" t="s">
        <v>427</v>
      </c>
      <c r="C10" s="1695" t="s">
        <v>515</v>
      </c>
      <c r="D10" s="1697" t="s">
        <v>1541</v>
      </c>
      <c r="E10" s="1695" t="s">
        <v>402</v>
      </c>
      <c r="F10" s="1697" t="s">
        <v>4137</v>
      </c>
      <c r="G10" s="1698">
        <v>7</v>
      </c>
      <c r="H10" s="1698">
        <v>2</v>
      </c>
    </row>
    <row r="11" spans="1:13" ht="20.25">
      <c r="A11" s="335"/>
      <c r="B11" s="336"/>
      <c r="C11" s="335"/>
      <c r="D11" s="337"/>
      <c r="E11" s="335"/>
      <c r="F11" s="337"/>
      <c r="G11" s="338"/>
    </row>
    <row r="12" spans="1:13" ht="20.25">
      <c r="A12" s="335"/>
      <c r="B12" s="336"/>
      <c r="C12" s="335"/>
      <c r="D12" s="337"/>
      <c r="E12" s="335"/>
      <c r="F12" s="337"/>
      <c r="G12" s="338"/>
    </row>
    <row r="13" spans="1:13" ht="18.75">
      <c r="A13" s="322"/>
      <c r="B13" s="323"/>
      <c r="C13" s="324"/>
      <c r="D13" s="2764" t="str">
        <f>MASTER!C2</f>
        <v>iz/kkukpk;Z</v>
      </c>
      <c r="E13" s="2764"/>
      <c r="F13" s="2764"/>
      <c r="G13" s="2764"/>
    </row>
    <row r="14" spans="1:13" ht="18.75">
      <c r="A14" s="322"/>
      <c r="B14" s="323"/>
      <c r="C14" s="324"/>
      <c r="D14" s="2764" t="str">
        <f>MASTER!C3</f>
        <v xml:space="preserve">ftyk </v>
      </c>
      <c r="E14" s="2764"/>
      <c r="F14" s="2764"/>
      <c r="G14" s="2764"/>
    </row>
    <row r="15" spans="1:13" ht="18.75">
      <c r="A15" s="139"/>
      <c r="B15" s="139"/>
      <c r="C15" s="139"/>
      <c r="D15" s="2764" t="str">
        <f>MASTER!C4</f>
        <v>jkt ¼ jktLFkku ½</v>
      </c>
      <c r="E15" s="2764"/>
      <c r="F15" s="2764"/>
      <c r="G15" s="2764"/>
    </row>
    <row r="16" spans="1:13" ht="18.75">
      <c r="A16" s="139"/>
      <c r="B16" s="139"/>
      <c r="C16" s="139"/>
      <c r="D16" s="1693"/>
      <c r="E16" s="1693"/>
      <c r="F16" s="1693"/>
      <c r="G16" s="1693"/>
    </row>
    <row r="17" spans="1:8" ht="18.75">
      <c r="A17" s="2765" t="s">
        <v>4138</v>
      </c>
      <c r="B17" s="2765"/>
      <c r="C17" s="2765"/>
      <c r="D17" s="2765"/>
      <c r="E17" s="2765"/>
      <c r="F17" s="2765"/>
      <c r="G17" s="2765"/>
      <c r="H17" s="2765"/>
    </row>
    <row r="18" spans="1:8" ht="18.75">
      <c r="A18" s="129" t="s">
        <v>695</v>
      </c>
      <c r="B18" s="129"/>
      <c r="C18" s="129"/>
      <c r="D18" s="129"/>
      <c r="E18" s="129"/>
      <c r="F18" s="129"/>
      <c r="G18" s="129"/>
    </row>
    <row r="19" spans="1:8" ht="18.75">
      <c r="A19" s="129">
        <v>1</v>
      </c>
      <c r="B19" s="2766" t="s">
        <v>1392</v>
      </c>
      <c r="C19" s="2766"/>
      <c r="D19" s="2766"/>
      <c r="E19" s="2767" t="s">
        <v>1365</v>
      </c>
      <c r="F19" s="2767"/>
      <c r="G19" s="129"/>
    </row>
    <row r="20" spans="1:8" ht="18.75">
      <c r="A20" s="129">
        <v>2</v>
      </c>
      <c r="B20" s="129" t="s">
        <v>696</v>
      </c>
      <c r="C20" s="129"/>
      <c r="D20" s="129"/>
      <c r="E20" s="129"/>
      <c r="F20" s="129"/>
      <c r="G20" s="129"/>
    </row>
    <row r="21" spans="1:8" ht="18.75">
      <c r="A21" s="129">
        <v>3</v>
      </c>
      <c r="B21" s="129" t="s">
        <v>697</v>
      </c>
      <c r="C21" s="129"/>
      <c r="D21" s="129"/>
      <c r="E21" s="129"/>
      <c r="F21" s="129"/>
      <c r="G21" s="129"/>
    </row>
    <row r="22" spans="1:8" ht="18.75">
      <c r="A22" s="129">
        <v>4</v>
      </c>
      <c r="B22" s="129" t="s">
        <v>698</v>
      </c>
      <c r="C22" s="129"/>
      <c r="D22" s="129"/>
      <c r="E22" s="129"/>
      <c r="F22" s="129"/>
      <c r="G22" s="129"/>
    </row>
    <row r="23" spans="1:8" ht="18.75">
      <c r="A23" s="129"/>
      <c r="B23" s="129"/>
      <c r="C23" s="129"/>
      <c r="D23" s="129"/>
      <c r="E23" s="129"/>
      <c r="F23" s="129"/>
      <c r="G23" s="129"/>
    </row>
    <row r="24" spans="1:8" ht="18.75">
      <c r="A24" s="129"/>
      <c r="B24" s="129"/>
      <c r="C24" s="129"/>
      <c r="D24" s="129"/>
      <c r="E24" s="129"/>
      <c r="F24" s="129"/>
      <c r="G24" s="129"/>
    </row>
    <row r="25" spans="1:8" ht="18.75">
      <c r="A25" s="129"/>
      <c r="B25" s="129"/>
      <c r="C25" s="129"/>
      <c r="D25" s="2763" t="str">
        <f>D13</f>
        <v>iz/kkukpk;Z</v>
      </c>
      <c r="E25" s="2763"/>
      <c r="F25" s="2763"/>
      <c r="G25" s="2763"/>
    </row>
    <row r="26" spans="1:8" ht="18.75">
      <c r="A26" s="129"/>
      <c r="B26" s="129"/>
      <c r="C26" s="129"/>
      <c r="D26" s="2763" t="str">
        <f>D14</f>
        <v xml:space="preserve">ftyk </v>
      </c>
      <c r="E26" s="2763"/>
      <c r="F26" s="2763"/>
      <c r="G26" s="2763"/>
    </row>
    <row r="27" spans="1:8" ht="18.75">
      <c r="A27" s="139"/>
      <c r="B27" s="139"/>
      <c r="C27" s="139"/>
      <c r="D27" s="2763" t="str">
        <f>D15</f>
        <v>jkt ¼ jktLFkku ½</v>
      </c>
      <c r="E27" s="2763"/>
      <c r="F27" s="2763"/>
      <c r="G27" s="2763"/>
    </row>
  </sheetData>
  <sheetProtection formatCells="0" formatColumns="0" formatRows="0" insertColumns="0" insertRows="0" insertHyperlinks="0" deleteColumns="0" deleteRows="0" selectLockedCells="1" sort="0" autoFilter="0" pivotTables="0"/>
  <mergeCells count="19">
    <mergeCell ref="A2:H2"/>
    <mergeCell ref="A3:H3"/>
    <mergeCell ref="A4:H4"/>
    <mergeCell ref="A5:H5"/>
    <mergeCell ref="A6:A7"/>
    <mergeCell ref="B6:B7"/>
    <mergeCell ref="C6:C7"/>
    <mergeCell ref="D6:F6"/>
    <mergeCell ref="G6:G7"/>
    <mergeCell ref="H6:H7"/>
    <mergeCell ref="D25:G25"/>
    <mergeCell ref="D26:G26"/>
    <mergeCell ref="D27:G27"/>
    <mergeCell ref="D13:G13"/>
    <mergeCell ref="D14:G14"/>
    <mergeCell ref="D15:G15"/>
    <mergeCell ref="A17:H17"/>
    <mergeCell ref="B19:D19"/>
    <mergeCell ref="E19:F19"/>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48.xml><?xml version="1.0" encoding="utf-8"?>
<worksheet xmlns="http://schemas.openxmlformats.org/spreadsheetml/2006/main" xmlns:r="http://schemas.openxmlformats.org/officeDocument/2006/relationships">
  <sheetPr>
    <tabColor rgb="FF7030A0"/>
  </sheetPr>
  <dimension ref="A2:I27"/>
  <sheetViews>
    <sheetView workbookViewId="0">
      <selection activeCell="L20" sqref="L20"/>
    </sheetView>
  </sheetViews>
  <sheetFormatPr defaultColWidth="9.140625" defaultRowHeight="14.25"/>
  <cols>
    <col min="1" max="1" width="4" style="5" customWidth="1"/>
    <col min="2" max="2" width="25.5703125" style="5" customWidth="1"/>
    <col min="3" max="3" width="11" style="5" customWidth="1"/>
    <col min="4" max="4" width="11.28515625" style="5" customWidth="1"/>
    <col min="5" max="5" width="3.5703125" style="5" customWidth="1"/>
    <col min="6" max="6" width="12" style="5" customWidth="1"/>
    <col min="7" max="7" width="16.5703125" style="5" customWidth="1"/>
    <col min="8" max="8" width="12.5703125" style="5" customWidth="1"/>
    <col min="9" max="9" width="7.140625" style="5" customWidth="1"/>
    <col min="10" max="10" width="16.7109375" style="5" customWidth="1"/>
    <col min="11" max="16384" width="9.140625" style="5"/>
  </cols>
  <sheetData>
    <row r="2" spans="1:9" ht="20.25">
      <c r="A2" s="2768" t="str">
        <f>MASTER!C1</f>
        <v>ftyk f'k{kk vf/kdkjh</v>
      </c>
      <c r="B2" s="2768"/>
      <c r="C2" s="2768"/>
      <c r="D2" s="2768"/>
      <c r="E2" s="2768"/>
      <c r="F2" s="2768"/>
      <c r="G2" s="2768"/>
      <c r="H2" s="2768"/>
      <c r="I2" s="155"/>
    </row>
    <row r="3" spans="1:9" ht="20.25">
      <c r="A3" s="2769" t="s">
        <v>436</v>
      </c>
      <c r="B3" s="2769"/>
      <c r="C3" s="2769"/>
      <c r="D3" s="2769"/>
      <c r="E3" s="2769"/>
      <c r="F3" s="2769"/>
      <c r="G3" s="2769"/>
      <c r="H3" s="2769"/>
      <c r="I3" s="155"/>
    </row>
    <row r="4" spans="1:9" ht="149.25" customHeight="1">
      <c r="A4" s="2770" t="s">
        <v>4131</v>
      </c>
      <c r="B4" s="2770"/>
      <c r="C4" s="2770"/>
      <c r="D4" s="2770"/>
      <c r="E4" s="2770"/>
      <c r="F4" s="2770"/>
      <c r="G4" s="2770"/>
      <c r="H4" s="2770"/>
    </row>
    <row r="5" spans="1:9" ht="61.5" customHeight="1">
      <c r="A5" s="2820" t="s">
        <v>4130</v>
      </c>
      <c r="B5" s="2820"/>
      <c r="C5" s="2820"/>
      <c r="D5" s="2820"/>
      <c r="E5" s="2820"/>
      <c r="F5" s="2820"/>
      <c r="G5" s="2820"/>
      <c r="H5" s="2820"/>
    </row>
    <row r="6" spans="1:9" ht="20.25">
      <c r="A6" s="2771" t="s">
        <v>441</v>
      </c>
      <c r="B6" s="2772" t="s">
        <v>442</v>
      </c>
      <c r="C6" s="2771" t="s">
        <v>7</v>
      </c>
      <c r="D6" s="2771" t="s">
        <v>443</v>
      </c>
      <c r="E6" s="2771"/>
      <c r="F6" s="2771"/>
      <c r="G6" s="2772" t="s">
        <v>444</v>
      </c>
    </row>
    <row r="7" spans="1:9" ht="20.25">
      <c r="A7" s="2771"/>
      <c r="B7" s="2772"/>
      <c r="C7" s="2771"/>
      <c r="D7" s="156" t="s">
        <v>50</v>
      </c>
      <c r="E7" s="156" t="s">
        <v>402</v>
      </c>
      <c r="F7" s="156" t="s">
        <v>50</v>
      </c>
      <c r="G7" s="2772"/>
    </row>
    <row r="8" spans="1:9" ht="27" customHeight="1">
      <c r="A8" s="1695">
        <v>1</v>
      </c>
      <c r="B8" s="1696" t="s">
        <v>417</v>
      </c>
      <c r="C8" s="1695" t="s">
        <v>391</v>
      </c>
      <c r="D8" s="1697" t="s">
        <v>4132</v>
      </c>
      <c r="E8" s="1695" t="s">
        <v>402</v>
      </c>
      <c r="F8" s="1697" t="s">
        <v>4133</v>
      </c>
      <c r="G8" s="1698">
        <v>18</v>
      </c>
    </row>
    <row r="9" spans="1:9" ht="20.25">
      <c r="A9" s="1695">
        <v>2</v>
      </c>
      <c r="B9" s="1696" t="s">
        <v>4134</v>
      </c>
      <c r="C9" s="1695" t="s">
        <v>391</v>
      </c>
      <c r="D9" s="1697" t="s">
        <v>1541</v>
      </c>
      <c r="E9" s="1695" t="s">
        <v>402</v>
      </c>
      <c r="F9" s="1697" t="s">
        <v>4137</v>
      </c>
      <c r="G9" s="1698">
        <v>7</v>
      </c>
    </row>
    <row r="10" spans="1:9" ht="20.25">
      <c r="A10" s="1695">
        <v>3</v>
      </c>
      <c r="B10" s="1696" t="s">
        <v>427</v>
      </c>
      <c r="C10" s="1695" t="s">
        <v>515</v>
      </c>
      <c r="D10" s="1697" t="s">
        <v>1541</v>
      </c>
      <c r="E10" s="1695" t="s">
        <v>402</v>
      </c>
      <c r="F10" s="1697" t="s">
        <v>4137</v>
      </c>
      <c r="G10" s="1698">
        <v>7</v>
      </c>
    </row>
    <row r="11" spans="1:9" ht="20.25">
      <c r="A11" s="335"/>
      <c r="B11" s="336"/>
      <c r="C11" s="335"/>
      <c r="D11" s="337"/>
      <c r="E11" s="335"/>
      <c r="F11" s="337"/>
      <c r="G11" s="338"/>
    </row>
    <row r="12" spans="1:9" ht="20.25">
      <c r="A12" s="335"/>
      <c r="B12" s="336"/>
      <c r="C12" s="335"/>
      <c r="D12" s="337"/>
      <c r="E12" s="335"/>
      <c r="F12" s="337"/>
      <c r="G12" s="338"/>
    </row>
    <row r="13" spans="1:9" ht="18.75">
      <c r="A13" s="322"/>
      <c r="B13" s="323"/>
      <c r="C13" s="324"/>
      <c r="D13" s="2764" t="str">
        <f>MASTER!C2</f>
        <v>iz/kkukpk;Z</v>
      </c>
      <c r="E13" s="2764"/>
      <c r="F13" s="2764"/>
      <c r="G13" s="2764"/>
    </row>
    <row r="14" spans="1:9" ht="18.75">
      <c r="A14" s="322"/>
      <c r="B14" s="323"/>
      <c r="C14" s="324"/>
      <c r="D14" s="2764" t="str">
        <f>MASTER!C3</f>
        <v xml:space="preserve">ftyk </v>
      </c>
      <c r="E14" s="2764"/>
      <c r="F14" s="2764"/>
      <c r="G14" s="2764"/>
    </row>
    <row r="15" spans="1:9" ht="18.75">
      <c r="A15" s="139"/>
      <c r="B15" s="139"/>
      <c r="C15" s="139"/>
      <c r="D15" s="2764" t="str">
        <f>MASTER!C4</f>
        <v>jkt ¼ jktLFkku ½</v>
      </c>
      <c r="E15" s="2764"/>
      <c r="F15" s="2764"/>
      <c r="G15" s="2764"/>
    </row>
    <row r="16" spans="1:9" ht="18.75">
      <c r="A16" s="139"/>
      <c r="B16" s="139"/>
      <c r="C16" s="139"/>
      <c r="D16" s="1693"/>
      <c r="E16" s="1693"/>
      <c r="F16" s="1693"/>
      <c r="G16" s="1693"/>
    </row>
    <row r="17" spans="1:7" ht="18.75">
      <c r="A17" s="2765" t="s">
        <v>4139</v>
      </c>
      <c r="B17" s="2765"/>
      <c r="C17" s="2765"/>
      <c r="D17" s="2765"/>
      <c r="E17" s="2765"/>
      <c r="F17" s="2765"/>
      <c r="G17" s="2765"/>
    </row>
    <row r="18" spans="1:7" ht="18.75">
      <c r="A18" s="129" t="s">
        <v>695</v>
      </c>
      <c r="B18" s="129"/>
      <c r="C18" s="129"/>
      <c r="D18" s="129"/>
      <c r="E18" s="129"/>
      <c r="F18" s="129"/>
      <c r="G18" s="129"/>
    </row>
    <row r="19" spans="1:7" ht="18.75">
      <c r="A19" s="129">
        <v>1</v>
      </c>
      <c r="B19" s="2766" t="s">
        <v>1392</v>
      </c>
      <c r="C19" s="2766"/>
      <c r="D19" s="2766"/>
      <c r="E19" s="2767" t="s">
        <v>1365</v>
      </c>
      <c r="F19" s="2767"/>
      <c r="G19" s="129"/>
    </row>
    <row r="20" spans="1:7" ht="18.75">
      <c r="A20" s="129">
        <v>2</v>
      </c>
      <c r="B20" s="129" t="s">
        <v>696</v>
      </c>
      <c r="C20" s="129"/>
      <c r="D20" s="129"/>
      <c r="E20" s="129"/>
      <c r="F20" s="129"/>
      <c r="G20" s="129"/>
    </row>
    <row r="21" spans="1:7" ht="18.75">
      <c r="A21" s="129">
        <v>3</v>
      </c>
      <c r="B21" s="129" t="s">
        <v>697</v>
      </c>
      <c r="C21" s="129"/>
      <c r="D21" s="129"/>
      <c r="E21" s="129"/>
      <c r="F21" s="129"/>
      <c r="G21" s="129"/>
    </row>
    <row r="22" spans="1:7" ht="18.75">
      <c r="A22" s="129">
        <v>4</v>
      </c>
      <c r="B22" s="129" t="s">
        <v>698</v>
      </c>
      <c r="C22" s="129"/>
      <c r="D22" s="129"/>
      <c r="E22" s="129"/>
      <c r="F22" s="129"/>
      <c r="G22" s="129"/>
    </row>
    <row r="23" spans="1:7" ht="18.75">
      <c r="A23" s="129"/>
      <c r="B23" s="129"/>
      <c r="C23" s="129"/>
      <c r="D23" s="129"/>
      <c r="E23" s="129"/>
      <c r="F23" s="129"/>
      <c r="G23" s="129"/>
    </row>
    <row r="24" spans="1:7" ht="18.75">
      <c r="A24" s="129"/>
      <c r="B24" s="129"/>
      <c r="C24" s="129"/>
      <c r="D24" s="129"/>
      <c r="E24" s="129"/>
      <c r="F24" s="129"/>
      <c r="G24" s="129"/>
    </row>
    <row r="25" spans="1:7" ht="18.75">
      <c r="A25" s="129"/>
      <c r="B25" s="129"/>
      <c r="C25" s="129"/>
      <c r="D25" s="2763" t="str">
        <f>D13</f>
        <v>iz/kkukpk;Z</v>
      </c>
      <c r="E25" s="2763"/>
      <c r="F25" s="2763"/>
      <c r="G25" s="2763"/>
    </row>
    <row r="26" spans="1:7" ht="18.75">
      <c r="A26" s="129"/>
      <c r="B26" s="129"/>
      <c r="C26" s="129"/>
      <c r="D26" s="2763" t="str">
        <f>D14</f>
        <v xml:space="preserve">ftyk </v>
      </c>
      <c r="E26" s="2763"/>
      <c r="F26" s="2763"/>
      <c r="G26" s="2763"/>
    </row>
    <row r="27" spans="1:7" ht="18.75">
      <c r="A27" s="139"/>
      <c r="B27" s="139"/>
      <c r="C27" s="139"/>
      <c r="D27" s="2763" t="str">
        <f>D15</f>
        <v>jkt ¼ jktLFkku ½</v>
      </c>
      <c r="E27" s="2763"/>
      <c r="F27" s="2763"/>
      <c r="G27" s="2763"/>
    </row>
  </sheetData>
  <sheetProtection formatCells="0" formatColumns="0" formatRows="0" insertColumns="0" insertRows="0" insertHyperlinks="0" deleteColumns="0" deleteRows="0" selectLockedCells="1" sort="0" autoFilter="0" pivotTables="0"/>
  <mergeCells count="18">
    <mergeCell ref="A2:H2"/>
    <mergeCell ref="A3:H3"/>
    <mergeCell ref="A4:H4"/>
    <mergeCell ref="A5:H5"/>
    <mergeCell ref="A6:A7"/>
    <mergeCell ref="B6:B7"/>
    <mergeCell ref="C6:C7"/>
    <mergeCell ref="D6:F6"/>
    <mergeCell ref="G6:G7"/>
    <mergeCell ref="D25:G25"/>
    <mergeCell ref="D26:G26"/>
    <mergeCell ref="D27:G27"/>
    <mergeCell ref="D13:G13"/>
    <mergeCell ref="D14:G14"/>
    <mergeCell ref="D15:G15"/>
    <mergeCell ref="A17:G17"/>
    <mergeCell ref="B19:D19"/>
    <mergeCell ref="E19:F19"/>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49.xml><?xml version="1.0" encoding="utf-8"?>
<worksheet xmlns="http://schemas.openxmlformats.org/spreadsheetml/2006/main" xmlns:r="http://schemas.openxmlformats.org/officeDocument/2006/relationships">
  <sheetPr>
    <tabColor rgb="FF7030A0"/>
  </sheetPr>
  <dimension ref="A2:M28"/>
  <sheetViews>
    <sheetView workbookViewId="0">
      <selection activeCell="J6" sqref="J6"/>
    </sheetView>
  </sheetViews>
  <sheetFormatPr defaultColWidth="9.140625" defaultRowHeight="14.25"/>
  <cols>
    <col min="1" max="1" width="4" style="5" customWidth="1"/>
    <col min="2" max="2" width="25.5703125" style="5" customWidth="1"/>
    <col min="3" max="3" width="11" style="5" customWidth="1"/>
    <col min="4" max="4" width="11.28515625" style="5" customWidth="1"/>
    <col min="5" max="5" width="3.5703125" style="5" customWidth="1"/>
    <col min="6" max="6" width="12" style="5" customWidth="1"/>
    <col min="7" max="7" width="16.5703125" style="5" customWidth="1"/>
    <col min="8" max="8" width="12.5703125" style="5" customWidth="1"/>
    <col min="9" max="9" width="7.140625" style="5" customWidth="1"/>
    <col min="10" max="10" width="16.7109375" style="5" customWidth="1"/>
    <col min="11" max="16384" width="9.140625" style="5"/>
  </cols>
  <sheetData>
    <row r="2" spans="1:13" ht="20.25">
      <c r="A2" s="2768" t="str">
        <f>MASTER!C1</f>
        <v>ftyk f'k{kk vf/kdkjh</v>
      </c>
      <c r="B2" s="2768"/>
      <c r="C2" s="2768"/>
      <c r="D2" s="2768"/>
      <c r="E2" s="2768"/>
      <c r="F2" s="2768"/>
      <c r="G2" s="2768"/>
      <c r="H2" s="2768"/>
      <c r="I2" s="155"/>
    </row>
    <row r="3" spans="1:13" ht="20.25">
      <c r="A3" s="2769" t="s">
        <v>436</v>
      </c>
      <c r="B3" s="2769"/>
      <c r="C3" s="2769"/>
      <c r="D3" s="2769"/>
      <c r="E3" s="2769"/>
      <c r="F3" s="2769"/>
      <c r="G3" s="2769"/>
      <c r="H3" s="2769"/>
      <c r="I3" s="155"/>
      <c r="M3" s="1692"/>
    </row>
    <row r="4" spans="1:13" ht="99.75" customHeight="1">
      <c r="A4" s="2770" t="s">
        <v>4129</v>
      </c>
      <c r="B4" s="2770"/>
      <c r="C4" s="2770"/>
      <c r="D4" s="2770"/>
      <c r="E4" s="2770"/>
      <c r="F4" s="2770"/>
      <c r="G4" s="2770"/>
      <c r="H4" s="2770"/>
      <c r="M4" s="155"/>
    </row>
    <row r="5" spans="1:13" ht="85.5" customHeight="1">
      <c r="A5" s="2820" t="s">
        <v>4127</v>
      </c>
      <c r="B5" s="2820"/>
      <c r="C5" s="2820"/>
      <c r="D5" s="2820"/>
      <c r="E5" s="2820"/>
      <c r="F5" s="2820"/>
      <c r="G5" s="2820"/>
      <c r="H5" s="2820"/>
      <c r="M5" s="155"/>
    </row>
    <row r="6" spans="1:13" ht="20.25">
      <c r="A6" s="2771" t="s">
        <v>441</v>
      </c>
      <c r="B6" s="2772" t="s">
        <v>442</v>
      </c>
      <c r="C6" s="2771" t="s">
        <v>7</v>
      </c>
      <c r="D6" s="2771" t="s">
        <v>443</v>
      </c>
      <c r="E6" s="2771"/>
      <c r="F6" s="2771"/>
      <c r="G6" s="2772" t="s">
        <v>444</v>
      </c>
      <c r="H6" s="2773" t="s">
        <v>4126</v>
      </c>
      <c r="M6" s="155"/>
    </row>
    <row r="7" spans="1:13" ht="30.75" customHeight="1">
      <c r="A7" s="2771"/>
      <c r="B7" s="2772"/>
      <c r="C7" s="2771"/>
      <c r="D7" s="156" t="s">
        <v>50</v>
      </c>
      <c r="E7" s="156" t="s">
        <v>402</v>
      </c>
      <c r="F7" s="156" t="s">
        <v>50</v>
      </c>
      <c r="G7" s="2772"/>
      <c r="H7" s="2773"/>
      <c r="M7" s="155"/>
    </row>
    <row r="8" spans="1:13" ht="27" customHeight="1">
      <c r="A8" s="1695">
        <v>1</v>
      </c>
      <c r="B8" s="1696" t="s">
        <v>4119</v>
      </c>
      <c r="C8" s="1695" t="s">
        <v>391</v>
      </c>
      <c r="D8" s="1697" t="s">
        <v>4120</v>
      </c>
      <c r="E8" s="1695" t="s">
        <v>402</v>
      </c>
      <c r="F8" s="1697" t="s">
        <v>4121</v>
      </c>
      <c r="G8" s="1698">
        <v>21</v>
      </c>
      <c r="H8" s="1698">
        <v>7</v>
      </c>
    </row>
    <row r="9" spans="1:13" ht="20.25">
      <c r="A9" s="1695">
        <v>2</v>
      </c>
      <c r="B9" s="1696" t="s">
        <v>418</v>
      </c>
      <c r="C9" s="1695" t="s">
        <v>391</v>
      </c>
      <c r="D9" s="1697" t="s">
        <v>4120</v>
      </c>
      <c r="E9" s="1695" t="s">
        <v>402</v>
      </c>
      <c r="F9" s="1697" t="s">
        <v>4121</v>
      </c>
      <c r="G9" s="1698">
        <v>21</v>
      </c>
      <c r="H9" s="1698">
        <v>7</v>
      </c>
    </row>
    <row r="10" spans="1:13" ht="20.25">
      <c r="A10" s="1695">
        <v>3</v>
      </c>
      <c r="B10" s="1696" t="s">
        <v>422</v>
      </c>
      <c r="C10" s="1695" t="s">
        <v>391</v>
      </c>
      <c r="D10" s="1697" t="s">
        <v>4120</v>
      </c>
      <c r="E10" s="1695" t="s">
        <v>402</v>
      </c>
      <c r="F10" s="1697" t="s">
        <v>4121</v>
      </c>
      <c r="G10" s="1698">
        <v>21</v>
      </c>
      <c r="H10" s="1698">
        <v>7</v>
      </c>
    </row>
    <row r="11" spans="1:13" ht="60.75">
      <c r="A11" s="1700">
        <v>4</v>
      </c>
      <c r="B11" s="1701" t="s">
        <v>4122</v>
      </c>
      <c r="C11" s="1695" t="s">
        <v>391</v>
      </c>
      <c r="D11" s="1697" t="s">
        <v>4120</v>
      </c>
      <c r="E11" s="1695" t="s">
        <v>402</v>
      </c>
      <c r="F11" s="1697" t="s">
        <v>4121</v>
      </c>
      <c r="G11" s="1698">
        <v>21</v>
      </c>
      <c r="H11" s="1698">
        <v>7</v>
      </c>
    </row>
    <row r="12" spans="1:13" ht="20.25">
      <c r="A12" s="335"/>
      <c r="B12" s="336"/>
      <c r="C12" s="335"/>
      <c r="D12" s="337"/>
      <c r="E12" s="335"/>
      <c r="F12" s="337"/>
      <c r="G12" s="338"/>
    </row>
    <row r="13" spans="1:13" ht="20.25">
      <c r="A13" s="335"/>
      <c r="B13" s="336"/>
      <c r="C13" s="335"/>
      <c r="D13" s="337"/>
      <c r="E13" s="335"/>
      <c r="F13" s="337"/>
      <c r="G13" s="338"/>
    </row>
    <row r="14" spans="1:13" ht="18.75">
      <c r="A14" s="322"/>
      <c r="B14" s="323"/>
      <c r="C14" s="324"/>
      <c r="D14" s="2764" t="str">
        <f>MASTER!C2</f>
        <v>iz/kkukpk;Z</v>
      </c>
      <c r="E14" s="2764"/>
      <c r="F14" s="2764"/>
      <c r="G14" s="2764"/>
    </row>
    <row r="15" spans="1:13" ht="18.75">
      <c r="A15" s="322"/>
      <c r="B15" s="323"/>
      <c r="C15" s="324"/>
      <c r="D15" s="2764" t="str">
        <f>MASTER!C3</f>
        <v xml:space="preserve">ftyk </v>
      </c>
      <c r="E15" s="2764"/>
      <c r="F15" s="2764"/>
      <c r="G15" s="2764"/>
    </row>
    <row r="16" spans="1:13" ht="18.75">
      <c r="A16" s="139"/>
      <c r="B16" s="139"/>
      <c r="C16" s="139"/>
      <c r="D16" s="2764" t="str">
        <f>MASTER!C4</f>
        <v>jkt ¼ jktLFkku ½</v>
      </c>
      <c r="E16" s="2764"/>
      <c r="F16" s="2764"/>
      <c r="G16" s="2764"/>
    </row>
    <row r="17" spans="1:8" ht="18.75">
      <c r="A17" s="139"/>
      <c r="B17" s="139"/>
      <c r="C17" s="139"/>
      <c r="D17" s="1693"/>
      <c r="E17" s="1693"/>
      <c r="F17" s="1693"/>
      <c r="G17" s="1693"/>
    </row>
    <row r="18" spans="1:8" ht="18.75">
      <c r="A18" s="2765" t="s">
        <v>4128</v>
      </c>
      <c r="B18" s="2765"/>
      <c r="C18" s="2765"/>
      <c r="D18" s="2765"/>
      <c r="E18" s="2765"/>
      <c r="F18" s="2765"/>
      <c r="G18" s="2765"/>
      <c r="H18" s="2765"/>
    </row>
    <row r="19" spans="1:8" ht="18.75">
      <c r="A19" s="129" t="s">
        <v>695</v>
      </c>
      <c r="B19" s="129"/>
      <c r="C19" s="129"/>
      <c r="D19" s="129"/>
      <c r="E19" s="129"/>
      <c r="F19" s="129"/>
      <c r="G19" s="129"/>
    </row>
    <row r="20" spans="1:8" ht="18.75">
      <c r="A20" s="129">
        <v>1</v>
      </c>
      <c r="B20" s="2766" t="s">
        <v>1392</v>
      </c>
      <c r="C20" s="2766"/>
      <c r="D20" s="2766"/>
      <c r="E20" s="2767" t="s">
        <v>1365</v>
      </c>
      <c r="F20" s="2767"/>
      <c r="G20" s="129"/>
    </row>
    <row r="21" spans="1:8" ht="18.75">
      <c r="A21" s="129">
        <v>2</v>
      </c>
      <c r="B21" s="129" t="s">
        <v>696</v>
      </c>
      <c r="C21" s="129"/>
      <c r="D21" s="129"/>
      <c r="E21" s="129"/>
      <c r="F21" s="129"/>
      <c r="G21" s="129"/>
    </row>
    <row r="22" spans="1:8" ht="18.75">
      <c r="A22" s="129">
        <v>3</v>
      </c>
      <c r="B22" s="129" t="s">
        <v>697</v>
      </c>
      <c r="C22" s="129"/>
      <c r="D22" s="129"/>
      <c r="E22" s="129"/>
      <c r="F22" s="129"/>
      <c r="G22" s="129"/>
    </row>
    <row r="23" spans="1:8" ht="18.75">
      <c r="A23" s="129">
        <v>4</v>
      </c>
      <c r="B23" s="129" t="s">
        <v>698</v>
      </c>
      <c r="C23" s="129"/>
      <c r="D23" s="129"/>
      <c r="E23" s="129"/>
      <c r="F23" s="129"/>
      <c r="G23" s="129"/>
    </row>
    <row r="24" spans="1:8" ht="18.75">
      <c r="A24" s="129"/>
      <c r="B24" s="129"/>
      <c r="C24" s="129"/>
      <c r="D24" s="129"/>
      <c r="E24" s="129"/>
      <c r="F24" s="129"/>
      <c r="G24" s="129"/>
    </row>
    <row r="25" spans="1:8" ht="18.75">
      <c r="A25" s="129"/>
      <c r="B25" s="129"/>
      <c r="C25" s="129"/>
      <c r="D25" s="129"/>
      <c r="E25" s="129"/>
      <c r="F25" s="129"/>
      <c r="G25" s="129"/>
    </row>
    <row r="26" spans="1:8" ht="18.75">
      <c r="A26" s="129"/>
      <c r="B26" s="129"/>
      <c r="C26" s="129"/>
      <c r="D26" s="2763" t="str">
        <f>D14</f>
        <v>iz/kkukpk;Z</v>
      </c>
      <c r="E26" s="2763"/>
      <c r="F26" s="2763"/>
      <c r="G26" s="2763"/>
    </row>
    <row r="27" spans="1:8" ht="18.75">
      <c r="A27" s="129"/>
      <c r="B27" s="129"/>
      <c r="C27" s="129"/>
      <c r="D27" s="2763" t="str">
        <f>D15</f>
        <v xml:space="preserve">ftyk </v>
      </c>
      <c r="E27" s="2763"/>
      <c r="F27" s="2763"/>
      <c r="G27" s="2763"/>
    </row>
    <row r="28" spans="1:8" ht="18.75">
      <c r="A28" s="139"/>
      <c r="B28" s="139"/>
      <c r="C28" s="139"/>
      <c r="D28" s="2763" t="str">
        <f>D16</f>
        <v>jkt ¼ jktLFkku ½</v>
      </c>
      <c r="E28" s="2763"/>
      <c r="F28" s="2763"/>
      <c r="G28" s="2763"/>
    </row>
  </sheetData>
  <sheetProtection formatCells="0" formatColumns="0" formatRows="0" insertColumns="0" insertRows="0" insertHyperlinks="0" deleteColumns="0" deleteRows="0" selectLockedCells="1" sort="0" autoFilter="0" pivotTables="0"/>
  <mergeCells count="19">
    <mergeCell ref="A2:H2"/>
    <mergeCell ref="A3:H3"/>
    <mergeCell ref="A4:H4"/>
    <mergeCell ref="A5:H5"/>
    <mergeCell ref="A6:A7"/>
    <mergeCell ref="B6:B7"/>
    <mergeCell ref="C6:C7"/>
    <mergeCell ref="D6:F6"/>
    <mergeCell ref="G6:G7"/>
    <mergeCell ref="D26:G26"/>
    <mergeCell ref="D27:G27"/>
    <mergeCell ref="D28:G28"/>
    <mergeCell ref="H6:H7"/>
    <mergeCell ref="D14:G14"/>
    <mergeCell ref="D15:G15"/>
    <mergeCell ref="D16:G16"/>
    <mergeCell ref="B20:D20"/>
    <mergeCell ref="E20:F20"/>
    <mergeCell ref="A18:H18"/>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5.xml><?xml version="1.0" encoding="utf-8"?>
<worksheet xmlns="http://schemas.openxmlformats.org/spreadsheetml/2006/main" xmlns:r="http://schemas.openxmlformats.org/officeDocument/2006/relationships">
  <sheetPr>
    <tabColor rgb="FF00B050"/>
  </sheetPr>
  <dimension ref="A1:AE27"/>
  <sheetViews>
    <sheetView zoomScale="95" zoomScaleNormal="95" workbookViewId="0">
      <selection activeCell="R3" sqref="R3"/>
    </sheetView>
  </sheetViews>
  <sheetFormatPr defaultRowHeight="12.75"/>
  <cols>
    <col min="1" max="1" width="6.5703125" style="139" customWidth="1"/>
    <col min="2" max="2" width="4.140625" style="139" customWidth="1"/>
    <col min="3" max="14" width="9.140625" style="139"/>
    <col min="15" max="15" width="14.140625" style="139" customWidth="1"/>
    <col min="16" max="16" width="12" style="139" customWidth="1"/>
    <col min="17" max="17" width="9.140625" style="139"/>
    <col min="18" max="18" width="46.140625" style="139" customWidth="1"/>
    <col min="19" max="16384" width="9.140625" style="139"/>
  </cols>
  <sheetData>
    <row r="1" spans="1:31" ht="26.25" customHeight="1">
      <c r="B1" s="1248"/>
      <c r="C1" s="2203" t="str">
        <f>MASTER!C1</f>
        <v>ftyk f'k{kk vf/kdkjh</v>
      </c>
      <c r="D1" s="2203"/>
      <c r="E1" s="2203"/>
      <c r="F1" s="2203"/>
      <c r="G1" s="2203"/>
      <c r="H1" s="2203"/>
      <c r="I1" s="2203"/>
      <c r="J1" s="2203"/>
      <c r="K1" s="2203"/>
      <c r="L1" s="2203"/>
      <c r="M1" s="2203"/>
      <c r="N1" s="2203"/>
      <c r="O1" s="2203"/>
      <c r="R1" s="1246" t="s">
        <v>3104</v>
      </c>
    </row>
    <row r="2" spans="1:31" ht="27.75">
      <c r="B2" s="1247"/>
      <c r="C2" s="2204" t="str">
        <f>R2</f>
        <v>vkLFkfxr osru fcy ekg ekpZ 2020 gsrq vko';d izek.k i=  fnukad 02-03-2021</v>
      </c>
      <c r="D2" s="2204"/>
      <c r="E2" s="2204"/>
      <c r="F2" s="2204"/>
      <c r="G2" s="2204"/>
      <c r="H2" s="2204"/>
      <c r="I2" s="2204"/>
      <c r="J2" s="2204"/>
      <c r="K2" s="2204"/>
      <c r="L2" s="2204"/>
      <c r="M2" s="2204"/>
      <c r="N2" s="2204"/>
      <c r="O2" s="2204"/>
      <c r="R2" s="1250" t="s">
        <v>3972</v>
      </c>
    </row>
    <row r="3" spans="1:31" ht="27.75">
      <c r="B3" s="1247"/>
      <c r="C3" s="2204" t="str">
        <f>R3</f>
        <v>ctV gsM 2202&amp;02&amp;796&amp;02&amp;01 LVsV Q.M</v>
      </c>
      <c r="D3" s="2204"/>
      <c r="E3" s="2204"/>
      <c r="F3" s="2204"/>
      <c r="G3" s="2204"/>
      <c r="H3" s="2204"/>
      <c r="I3" s="2204"/>
      <c r="J3" s="2204"/>
      <c r="K3" s="2204"/>
      <c r="L3" s="2204"/>
      <c r="M3" s="2204"/>
      <c r="N3" s="2204"/>
      <c r="O3" s="2204"/>
      <c r="R3" s="1250" t="s">
        <v>3976</v>
      </c>
    </row>
    <row r="4" spans="1:31" ht="24" customHeight="1">
      <c r="B4" s="1249"/>
      <c r="C4" s="2205" t="s">
        <v>3027</v>
      </c>
      <c r="D4" s="2205"/>
      <c r="E4" s="2205"/>
      <c r="F4" s="2205"/>
      <c r="G4" s="2205"/>
      <c r="H4" s="2205"/>
      <c r="I4" s="2205"/>
      <c r="J4" s="2205"/>
      <c r="K4" s="2205"/>
      <c r="L4" s="2205"/>
      <c r="M4" s="2205"/>
      <c r="N4" s="2205"/>
      <c r="O4" s="2205"/>
      <c r="R4" s="518" t="s">
        <v>1814</v>
      </c>
    </row>
    <row r="5" spans="1:31" ht="19.5" customHeight="1">
      <c r="A5" s="1238">
        <v>1</v>
      </c>
      <c r="B5" s="1241">
        <f>IF(C5="","",1)</f>
        <v>1</v>
      </c>
      <c r="C5" s="2201" t="str">
        <f>IFERROR(VLOOKUP(A5,$Q$5:$AD20,2,0),"")</f>
        <v xml:space="preserve">;g izekf.kr fd;k tkrk gS fd bl fcy dh jkf'k iwoZ esa ugha mBkbZ xbZ gSA </v>
      </c>
      <c r="D5" s="2201"/>
      <c r="E5" s="2201"/>
      <c r="F5" s="2201"/>
      <c r="G5" s="2201"/>
      <c r="H5" s="2201"/>
      <c r="I5" s="2201"/>
      <c r="J5" s="2201"/>
      <c r="K5" s="2201"/>
      <c r="L5" s="2201"/>
      <c r="M5" s="2201"/>
      <c r="N5" s="2201"/>
      <c r="O5" s="2201"/>
      <c r="Q5" s="1235">
        <v>1</v>
      </c>
      <c r="R5" s="1242" t="s">
        <v>3103</v>
      </c>
      <c r="S5" s="477"/>
      <c r="T5" s="477"/>
      <c r="U5" s="477"/>
      <c r="V5" s="477"/>
      <c r="W5" s="477"/>
      <c r="X5" s="477"/>
      <c r="Y5" s="477"/>
      <c r="Z5" s="477"/>
      <c r="AA5" s="477"/>
      <c r="AB5" s="477"/>
      <c r="AC5" s="477"/>
      <c r="AD5" s="477"/>
    </row>
    <row r="6" spans="1:31" ht="24" customHeight="1">
      <c r="A6" s="1238">
        <v>3</v>
      </c>
      <c r="B6" s="1241">
        <f>IF(C6="","",B5+1)</f>
        <v>2</v>
      </c>
      <c r="C6" s="2201" t="str">
        <f>IFERROR(VLOOKUP(A6,$Q$5:$AD21,2,0),"")</f>
        <v xml:space="preserve">th-ih-,Q- ,oa ,l-vkbZ- dh dVkSrh fcy esa vafdr lsokfuo`r dkfeZdksa dh fu;ekuqlkj cUn dj nh xbZ gS A </v>
      </c>
      <c r="D6" s="2201"/>
      <c r="E6" s="2201"/>
      <c r="F6" s="2201"/>
      <c r="G6" s="2201"/>
      <c r="H6" s="2201"/>
      <c r="I6" s="2201"/>
      <c r="J6" s="2201"/>
      <c r="K6" s="2201"/>
      <c r="L6" s="2201"/>
      <c r="M6" s="2201"/>
      <c r="N6" s="2201"/>
      <c r="O6" s="2201"/>
      <c r="Q6" s="1235">
        <v>2</v>
      </c>
      <c r="R6" s="1243" t="s">
        <v>3100</v>
      </c>
      <c r="S6" s="1618"/>
      <c r="T6" s="1618"/>
      <c r="U6" s="1618"/>
      <c r="V6" s="1618"/>
      <c r="W6" s="1618"/>
      <c r="X6" s="1618"/>
      <c r="Y6" s="1618"/>
      <c r="Z6" s="1618"/>
      <c r="AA6" s="1618"/>
      <c r="AB6" s="1618"/>
      <c r="AC6" s="1618"/>
      <c r="AD6" s="1618"/>
      <c r="AE6" s="1194"/>
    </row>
    <row r="7" spans="1:31" ht="22.5" customHeight="1">
      <c r="A7" s="1238">
        <v>4</v>
      </c>
      <c r="B7" s="1241">
        <f t="shared" ref="B7:B20" si="0">IF(C7="","",B6+1)</f>
        <v>3</v>
      </c>
      <c r="C7" s="2201" t="str">
        <f>IFERROR(VLOOKUP(A7,$Q$5:$AD22,2,0),"")</f>
        <v xml:space="preserve">,l-vkbZ-dh dVkSrh fcy esa vafdr 55 o"kZ ls mij ds dkfeZdksa dh fu;ekuqlkj iwoZ Lysc ds vuqlkj gh dj yh xbZ gSA </v>
      </c>
      <c r="D7" s="2201"/>
      <c r="E7" s="2201"/>
      <c r="F7" s="2201"/>
      <c r="G7" s="2201"/>
      <c r="H7" s="2201"/>
      <c r="I7" s="2201"/>
      <c r="J7" s="2201"/>
      <c r="K7" s="2201"/>
      <c r="L7" s="2201"/>
      <c r="M7" s="2201"/>
      <c r="N7" s="2201"/>
      <c r="O7" s="2201"/>
      <c r="Q7" s="1235">
        <v>3</v>
      </c>
      <c r="R7" s="1242" t="s">
        <v>3101</v>
      </c>
      <c r="S7" s="477"/>
      <c r="T7" s="477"/>
      <c r="U7" s="477"/>
      <c r="V7" s="477"/>
      <c r="W7" s="477"/>
      <c r="X7" s="477"/>
      <c r="Y7" s="477"/>
      <c r="Z7" s="477"/>
      <c r="AA7" s="477"/>
      <c r="AB7" s="477"/>
      <c r="AC7" s="477"/>
      <c r="AD7" s="477"/>
    </row>
    <row r="8" spans="1:31" ht="19.5" customHeight="1">
      <c r="A8" s="1238">
        <v>5</v>
      </c>
      <c r="B8" s="1241">
        <f t="shared" si="0"/>
        <v>4</v>
      </c>
      <c r="C8" s="2201" t="str">
        <f>IFERROR(VLOOKUP(A8,$Q$5:$AD23,2,0),"")</f>
        <v>lHkh dVksfr;k fcy esa vafdr lHkh dkfeZdks dh fu;ekuqlkj dj yh x;h gS A</v>
      </c>
      <c r="D8" s="2201"/>
      <c r="E8" s="2201"/>
      <c r="F8" s="2201"/>
      <c r="G8" s="2201"/>
      <c r="H8" s="2201"/>
      <c r="I8" s="2201"/>
      <c r="J8" s="2201"/>
      <c r="K8" s="2201"/>
      <c r="L8" s="2201"/>
      <c r="M8" s="2201"/>
      <c r="N8" s="2201"/>
      <c r="O8" s="2201"/>
      <c r="Q8" s="1235">
        <v>4</v>
      </c>
      <c r="R8" s="1242" t="s">
        <v>3102</v>
      </c>
      <c r="S8" s="477"/>
      <c r="T8" s="477"/>
      <c r="U8" s="477"/>
      <c r="V8" s="477"/>
      <c r="W8" s="477"/>
      <c r="X8" s="477"/>
      <c r="Y8" s="477"/>
      <c r="Z8" s="477"/>
      <c r="AA8" s="477"/>
      <c r="AB8" s="477"/>
      <c r="AC8" s="477"/>
      <c r="AD8" s="477"/>
      <c r="AE8" s="1233"/>
    </row>
    <row r="9" spans="1:31" ht="37.5" customHeight="1">
      <c r="A9" s="1238">
        <v>11</v>
      </c>
      <c r="B9" s="1241">
        <f t="shared" si="0"/>
        <v>5</v>
      </c>
      <c r="C9" s="2201" t="str">
        <f>IFERROR(VLOOKUP(A9,$Q$5:$AD24,2,0),"")</f>
        <v xml:space="preserve">fcy esa vafdr lHkh dkfeZdks ls vk;dj x.kuk izi= 2020&amp;21 ds izkIr dj vk;dj dh fu;ekuqlkj dVksfr dj yh x;h gS rFkk fcy dh dk;kZy; izfr;ksa esa vk;dj x.kuk izi= 2020&amp;21 layXu dj fn;s x;s gSA </v>
      </c>
      <c r="D9" s="2201"/>
      <c r="E9" s="2201"/>
      <c r="F9" s="2201"/>
      <c r="G9" s="2201"/>
      <c r="H9" s="2201"/>
      <c r="I9" s="2201"/>
      <c r="J9" s="2201"/>
      <c r="K9" s="2201"/>
      <c r="L9" s="2201"/>
      <c r="M9" s="2201"/>
      <c r="N9" s="2201"/>
      <c r="O9" s="2201"/>
      <c r="Q9" s="1235">
        <v>5</v>
      </c>
      <c r="R9" s="1242" t="s">
        <v>3029</v>
      </c>
      <c r="S9" s="477"/>
      <c r="T9" s="477"/>
      <c r="U9" s="477"/>
      <c r="V9" s="477"/>
      <c r="W9" s="477"/>
      <c r="X9" s="477"/>
      <c r="Y9" s="477"/>
      <c r="Z9" s="477"/>
      <c r="AA9" s="477"/>
      <c r="AB9" s="477"/>
      <c r="AC9" s="477"/>
      <c r="AD9" s="477"/>
      <c r="AE9" s="1233"/>
    </row>
    <row r="10" spans="1:31" ht="39.75" customHeight="1">
      <c r="A10" s="1238">
        <v>16</v>
      </c>
      <c r="B10" s="1241">
        <f t="shared" si="0"/>
        <v>6</v>
      </c>
      <c r="C10" s="2201" t="str">
        <f>IFERROR(VLOOKUP(A10,$Q$5:$AD25,2,0),"")</f>
        <v xml:space="preserve">th ,Q ,.M , vkj dh /kkjk 200 ,oa 186 ds vUrxZr bl fcy dk bUnzkt fcy dhs dk;kZy; izfr;ksa esa dj fy;k x;k gSA </v>
      </c>
      <c r="D10" s="2201"/>
      <c r="E10" s="2201"/>
      <c r="F10" s="2201"/>
      <c r="G10" s="2201"/>
      <c r="H10" s="2201"/>
      <c r="I10" s="2201"/>
      <c r="J10" s="2201"/>
      <c r="K10" s="2201"/>
      <c r="L10" s="2201"/>
      <c r="M10" s="2201"/>
      <c r="N10" s="2201"/>
      <c r="O10" s="2201"/>
      <c r="Q10" s="1235">
        <v>6</v>
      </c>
      <c r="R10" s="1242" t="s">
        <v>3030</v>
      </c>
      <c r="S10" s="477"/>
      <c r="T10" s="477"/>
      <c r="U10" s="477"/>
      <c r="V10" s="477"/>
      <c r="W10" s="477"/>
      <c r="X10" s="477"/>
      <c r="Y10" s="477"/>
      <c r="Z10" s="477"/>
      <c r="AA10" s="477"/>
      <c r="AB10" s="477"/>
      <c r="AC10" s="477"/>
      <c r="AD10" s="477"/>
      <c r="AE10" s="1233"/>
    </row>
    <row r="11" spans="1:31" ht="78.75" customHeight="1">
      <c r="A11" s="1238">
        <v>2</v>
      </c>
      <c r="B11" s="1241">
        <f t="shared" si="0"/>
        <v>7</v>
      </c>
      <c r="C11" s="2201" t="str">
        <f>IFERROR(VLOOKUP(A11,$Q$5:$AD26,2,0),"")</f>
        <v xml:space="preserve">izekf.kr fd;k tkrk gS fd uohu va'knk;h ;kstuk ds dVkSrh i=ksa esa izku uEcj ] ih isu uEcj ] ,EIyks;h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v>
      </c>
      <c r="D11" s="2201"/>
      <c r="E11" s="2201"/>
      <c r="F11" s="2201"/>
      <c r="G11" s="2201"/>
      <c r="H11" s="2201"/>
      <c r="I11" s="2201"/>
      <c r="J11" s="2201"/>
      <c r="K11" s="2201"/>
      <c r="L11" s="2201"/>
      <c r="M11" s="2201"/>
      <c r="N11" s="2201"/>
      <c r="O11" s="2201"/>
      <c r="Q11" s="1235">
        <v>7</v>
      </c>
      <c r="R11" s="1244" t="s">
        <v>3092</v>
      </c>
      <c r="S11" s="1618"/>
      <c r="T11" s="1618"/>
      <c r="U11" s="1618"/>
      <c r="V11" s="1618"/>
      <c r="W11" s="1618"/>
      <c r="X11" s="1618"/>
      <c r="Y11" s="1618"/>
      <c r="Z11" s="1618"/>
      <c r="AA11" s="1618"/>
      <c r="AB11" s="1618"/>
      <c r="AC11" s="1618"/>
      <c r="AD11" s="1618"/>
    </row>
    <row r="12" spans="1:31" ht="38.25" customHeight="1">
      <c r="A12" s="1238">
        <v>14</v>
      </c>
      <c r="B12" s="1241">
        <f t="shared" si="0"/>
        <v>8</v>
      </c>
      <c r="C12" s="2201" t="str">
        <f>IFERROR(VLOOKUP(A12,$Q$5:$AD27,2,0),"")</f>
        <v xml:space="preserve">vkLFkfxr osru ekg ekpZ 2020 dk Lohd`fr vkns'k o osru vUrj rkfydk dh izfr o vk;dj x.kuk izi= 2020 &amp; 2021 lkFk layXu gSA </v>
      </c>
      <c r="D12" s="2201"/>
      <c r="E12" s="2201"/>
      <c r="F12" s="2201"/>
      <c r="G12" s="2201"/>
      <c r="H12" s="2201"/>
      <c r="I12" s="2201"/>
      <c r="J12" s="2201"/>
      <c r="K12" s="2201"/>
      <c r="L12" s="2201"/>
      <c r="M12" s="2201"/>
      <c r="N12" s="2201"/>
      <c r="O12" s="2201"/>
      <c r="Q12" s="1235">
        <v>8</v>
      </c>
      <c r="R12" s="1242" t="s">
        <v>3043</v>
      </c>
      <c r="S12" s="477"/>
      <c r="T12" s="477"/>
      <c r="U12" s="477"/>
      <c r="V12" s="477"/>
      <c r="W12" s="477"/>
      <c r="X12" s="477"/>
      <c r="Y12" s="477"/>
      <c r="Z12" s="477"/>
      <c r="AA12" s="477"/>
      <c r="AB12" s="477"/>
      <c r="AC12" s="477"/>
      <c r="AD12" s="477"/>
    </row>
    <row r="13" spans="1:31" ht="114.75" customHeight="1">
      <c r="A13" s="1238"/>
      <c r="B13" s="1241" t="str">
        <f t="shared" si="0"/>
        <v/>
      </c>
      <c r="C13" s="2201" t="str">
        <f>IFERROR(VLOOKUP(A13,$Q$5:$AD28,2,0),"")</f>
        <v/>
      </c>
      <c r="D13" s="2201"/>
      <c r="E13" s="2201"/>
      <c r="F13" s="2201"/>
      <c r="G13" s="2201"/>
      <c r="H13" s="2201"/>
      <c r="I13" s="2201"/>
      <c r="J13" s="2201"/>
      <c r="K13" s="2201"/>
      <c r="L13" s="2201"/>
      <c r="M13" s="2201"/>
      <c r="N13" s="2201"/>
      <c r="O13" s="2201"/>
      <c r="Q13" s="1235">
        <v>9</v>
      </c>
      <c r="R13" s="1244" t="s">
        <v>3093</v>
      </c>
      <c r="S13" s="1618"/>
      <c r="T13" s="1618"/>
      <c r="U13" s="1618"/>
      <c r="V13" s="1618"/>
      <c r="W13" s="1618"/>
      <c r="X13" s="1618"/>
      <c r="Y13" s="1618"/>
      <c r="Z13" s="1618"/>
      <c r="AA13" s="1618"/>
      <c r="AB13" s="1618"/>
      <c r="AC13" s="1618"/>
      <c r="AD13" s="1618"/>
    </row>
    <row r="14" spans="1:31" ht="38.25" customHeight="1">
      <c r="A14" s="1238"/>
      <c r="B14" s="1241" t="str">
        <f t="shared" si="0"/>
        <v/>
      </c>
      <c r="C14" s="2201" t="str">
        <f>IFERROR(VLOOKUP(A14,$Q$5:$AD29,2,0),"")</f>
        <v/>
      </c>
      <c r="D14" s="2201"/>
      <c r="E14" s="2201"/>
      <c r="F14" s="2201"/>
      <c r="G14" s="2201"/>
      <c r="H14" s="2201"/>
      <c r="I14" s="2201"/>
      <c r="J14" s="2201"/>
      <c r="K14" s="2201"/>
      <c r="L14" s="2201"/>
      <c r="M14" s="2201"/>
      <c r="N14" s="2201"/>
      <c r="O14" s="2201"/>
      <c r="Q14" s="1235">
        <v>10</v>
      </c>
      <c r="R14" s="1244" t="s">
        <v>3086</v>
      </c>
      <c r="S14" s="1618"/>
      <c r="T14" s="1618"/>
      <c r="U14" s="1618"/>
      <c r="V14" s="1618"/>
      <c r="W14" s="1618"/>
      <c r="X14" s="1618"/>
      <c r="Y14" s="1618"/>
      <c r="Z14" s="1618"/>
      <c r="AA14" s="1618"/>
      <c r="AB14" s="1618"/>
      <c r="AC14" s="1618"/>
      <c r="AD14" s="1618"/>
    </row>
    <row r="15" spans="1:31" ht="39.75" customHeight="1">
      <c r="A15" s="1238"/>
      <c r="B15" s="1241" t="str">
        <f t="shared" si="0"/>
        <v/>
      </c>
      <c r="C15" s="2201" t="str">
        <f>IFERROR(VLOOKUP(A15,$Q$5:$AD30,2,0),"")</f>
        <v/>
      </c>
      <c r="D15" s="2201"/>
      <c r="E15" s="2201"/>
      <c r="F15" s="2201"/>
      <c r="G15" s="2201"/>
      <c r="H15" s="2201"/>
      <c r="I15" s="2201"/>
      <c r="J15" s="2201"/>
      <c r="K15" s="2201"/>
      <c r="L15" s="2201"/>
      <c r="M15" s="2201"/>
      <c r="N15" s="2201"/>
      <c r="O15" s="2201"/>
      <c r="Q15" s="1235">
        <v>11</v>
      </c>
      <c r="R15" s="1244" t="s">
        <v>3087</v>
      </c>
      <c r="S15" s="1618"/>
      <c r="T15" s="1618"/>
      <c r="U15" s="1618"/>
      <c r="V15" s="1618"/>
      <c r="W15" s="1618"/>
      <c r="X15" s="1618"/>
      <c r="Y15" s="1618"/>
      <c r="Z15" s="1618"/>
      <c r="AA15" s="1618"/>
      <c r="AB15" s="1618"/>
      <c r="AC15" s="1618"/>
      <c r="AD15" s="1618"/>
    </row>
    <row r="16" spans="1:31" ht="235.5" customHeight="1">
      <c r="A16" s="1238"/>
      <c r="B16" s="1241" t="str">
        <f t="shared" si="0"/>
        <v/>
      </c>
      <c r="C16" s="2201" t="str">
        <f>IFERROR(VLOOKUP(A16,$Q$5:$AD31,2,0),"")</f>
        <v/>
      </c>
      <c r="D16" s="2201"/>
      <c r="E16" s="2201"/>
      <c r="F16" s="2201"/>
      <c r="G16" s="2201"/>
      <c r="H16" s="2201"/>
      <c r="I16" s="2201"/>
      <c r="J16" s="2201"/>
      <c r="K16" s="2201"/>
      <c r="L16" s="2201"/>
      <c r="M16" s="2201"/>
      <c r="N16" s="2201"/>
      <c r="O16" s="2201"/>
      <c r="Q16" s="1235">
        <v>12</v>
      </c>
      <c r="R16" s="1243" t="s">
        <v>3174</v>
      </c>
      <c r="S16" s="15"/>
      <c r="T16" s="15"/>
      <c r="U16" s="15"/>
      <c r="V16" s="15"/>
      <c r="W16" s="15"/>
      <c r="X16" s="15"/>
      <c r="Y16" s="15"/>
      <c r="Z16" s="15"/>
      <c r="AA16" s="15"/>
      <c r="AB16" s="15"/>
      <c r="AC16" s="15"/>
    </row>
    <row r="17" spans="1:30" ht="131.25" customHeight="1">
      <c r="A17" s="1238"/>
      <c r="B17" s="1241" t="str">
        <f t="shared" si="0"/>
        <v/>
      </c>
      <c r="C17" s="2201" t="str">
        <f>IFERROR(VLOOKUP(A17,$Q$5:$AD32,2,0),"")</f>
        <v/>
      </c>
      <c r="D17" s="2201"/>
      <c r="E17" s="2201"/>
      <c r="F17" s="2201"/>
      <c r="G17" s="2201"/>
      <c r="H17" s="2201"/>
      <c r="I17" s="2201"/>
      <c r="J17" s="2201"/>
      <c r="K17" s="2201"/>
      <c r="L17" s="2201"/>
      <c r="M17" s="2201"/>
      <c r="N17" s="2201"/>
      <c r="O17" s="2201"/>
      <c r="Q17" s="1235">
        <v>13</v>
      </c>
      <c r="R17" s="1244" t="s">
        <v>3973</v>
      </c>
    </row>
    <row r="18" spans="1:30" ht="44.25" customHeight="1">
      <c r="A18" s="1238"/>
      <c r="B18" s="1241" t="str">
        <f t="shared" si="0"/>
        <v/>
      </c>
      <c r="C18" s="2201" t="str">
        <f>IFERROR(VLOOKUP(A18,$Q$5:$AD33,2,0),"")</f>
        <v/>
      </c>
      <c r="D18" s="2201"/>
      <c r="E18" s="2201"/>
      <c r="F18" s="2201"/>
      <c r="G18" s="2201"/>
      <c r="H18" s="2201"/>
      <c r="I18" s="2201"/>
      <c r="J18" s="2201"/>
      <c r="K18" s="2201"/>
      <c r="L18" s="2201"/>
      <c r="M18" s="2201"/>
      <c r="N18" s="2201"/>
      <c r="O18" s="2201"/>
      <c r="Q18" s="1235">
        <v>14</v>
      </c>
      <c r="R18" s="2200" t="s">
        <v>3974</v>
      </c>
      <c r="S18" s="2200"/>
      <c r="T18" s="2200"/>
      <c r="U18" s="2200"/>
      <c r="V18" s="2200"/>
      <c r="W18" s="2200"/>
      <c r="X18" s="2200"/>
      <c r="Y18" s="2200"/>
      <c r="Z18" s="2200"/>
      <c r="AA18" s="2200"/>
      <c r="AB18" s="2200"/>
      <c r="AC18" s="2200"/>
      <c r="AD18" s="2200"/>
    </row>
    <row r="19" spans="1:30" ht="18.75" customHeight="1">
      <c r="A19" s="1238"/>
      <c r="B19" s="1241" t="str">
        <f t="shared" si="0"/>
        <v/>
      </c>
      <c r="C19" s="2201" t="str">
        <f>IFERROR(VLOOKUP(A19,$Q$5:$AD34,2,0),"")</f>
        <v/>
      </c>
      <c r="D19" s="2201"/>
      <c r="E19" s="2201"/>
      <c r="F19" s="2201"/>
      <c r="G19" s="2201"/>
      <c r="H19" s="2201"/>
      <c r="I19" s="2201"/>
      <c r="J19" s="2201"/>
      <c r="K19" s="2201"/>
      <c r="L19" s="2201"/>
      <c r="M19" s="2201"/>
      <c r="N19" s="2201"/>
      <c r="O19" s="2201"/>
      <c r="Q19" s="1235">
        <v>15</v>
      </c>
      <c r="R19" s="2200" t="s">
        <v>3041</v>
      </c>
      <c r="S19" s="2200"/>
      <c r="T19" s="2200"/>
      <c r="U19" s="2200"/>
      <c r="V19" s="2200"/>
      <c r="W19" s="2200"/>
      <c r="X19" s="2200"/>
      <c r="Y19" s="2200"/>
      <c r="Z19" s="2200"/>
      <c r="AA19" s="2200"/>
      <c r="AB19" s="2200"/>
      <c r="AC19" s="2200"/>
      <c r="AD19" s="2200"/>
    </row>
    <row r="20" spans="1:30" ht="18.75" customHeight="1">
      <c r="A20" s="1238"/>
      <c r="B20" s="1241" t="str">
        <f t="shared" si="0"/>
        <v/>
      </c>
      <c r="C20" s="2201" t="str">
        <f>IFERROR(VLOOKUP(A20,$Q$5:$AD35,2,0),"")</f>
        <v/>
      </c>
      <c r="D20" s="2201"/>
      <c r="E20" s="2201"/>
      <c r="F20" s="2201"/>
      <c r="G20" s="2201"/>
      <c r="H20" s="2201"/>
      <c r="I20" s="2201"/>
      <c r="J20" s="2201"/>
      <c r="K20" s="2201"/>
      <c r="L20" s="2201"/>
      <c r="M20" s="2201"/>
      <c r="N20" s="2201"/>
      <c r="O20" s="2201"/>
      <c r="Q20" s="1235">
        <v>16</v>
      </c>
      <c r="R20" s="2200" t="s">
        <v>3094</v>
      </c>
      <c r="S20" s="2200"/>
      <c r="T20" s="2200"/>
      <c r="U20" s="2200"/>
      <c r="V20" s="2200"/>
      <c r="W20" s="2200"/>
      <c r="X20" s="2200"/>
      <c r="Y20" s="2200"/>
      <c r="Z20" s="2200"/>
      <c r="AA20" s="2200"/>
      <c r="AB20" s="2200"/>
      <c r="AC20" s="2200"/>
      <c r="AD20" s="2200"/>
    </row>
    <row r="21" spans="1:30" ht="18.75">
      <c r="A21" s="1152"/>
      <c r="B21" s="1152"/>
      <c r="D21" s="154"/>
      <c r="E21" s="154"/>
      <c r="F21" s="154"/>
      <c r="G21" s="154"/>
      <c r="H21" s="154"/>
      <c r="I21" s="154"/>
      <c r="J21" s="154"/>
      <c r="K21" s="154"/>
      <c r="L21" s="154"/>
      <c r="M21" s="154"/>
      <c r="N21" s="154"/>
    </row>
    <row r="22" spans="1:30" ht="18.75">
      <c r="A22" s="1152"/>
      <c r="B22" s="1152"/>
      <c r="D22" s="154"/>
      <c r="E22" s="154"/>
      <c r="F22" s="154"/>
      <c r="G22" s="154"/>
      <c r="H22" s="154"/>
      <c r="I22" s="154"/>
      <c r="J22" s="154"/>
      <c r="K22" s="154"/>
      <c r="L22" s="154"/>
      <c r="M22" s="154"/>
      <c r="N22" s="154"/>
    </row>
    <row r="23" spans="1:30" ht="18.75">
      <c r="A23" s="1152"/>
      <c r="B23" s="1152"/>
      <c r="D23" s="154"/>
      <c r="E23" s="154"/>
      <c r="F23" s="154"/>
      <c r="G23" s="154"/>
      <c r="H23" s="154"/>
      <c r="I23" s="154"/>
      <c r="J23" s="154"/>
      <c r="K23" s="154"/>
      <c r="L23" s="154"/>
      <c r="M23" s="154"/>
      <c r="N23" s="154"/>
    </row>
    <row r="24" spans="1:30" ht="18.75">
      <c r="A24" s="1152"/>
      <c r="B24" s="1152"/>
      <c r="D24" s="154"/>
      <c r="E24" s="154"/>
      <c r="F24" s="154"/>
      <c r="G24" s="154"/>
      <c r="H24" s="154"/>
      <c r="I24" s="154"/>
      <c r="J24" s="154"/>
      <c r="K24" s="154"/>
      <c r="L24" s="154"/>
      <c r="M24" s="154"/>
      <c r="N24" s="154"/>
    </row>
    <row r="25" spans="1:30" ht="18.75">
      <c r="A25" s="1152"/>
      <c r="B25" s="1152"/>
      <c r="C25" s="15"/>
      <c r="D25" s="154"/>
      <c r="E25" s="154"/>
      <c r="F25" s="154"/>
      <c r="G25" s="154"/>
      <c r="H25" s="154"/>
      <c r="I25" s="154"/>
      <c r="J25" s="154"/>
      <c r="K25" s="154"/>
      <c r="L25" s="154"/>
      <c r="M25" s="154"/>
      <c r="N25" s="154"/>
    </row>
    <row r="26" spans="1:30" ht="15">
      <c r="C26" s="154"/>
      <c r="D26" s="154"/>
      <c r="E26" s="154"/>
      <c r="F26" s="154"/>
      <c r="G26" s="154"/>
      <c r="H26" s="154"/>
      <c r="I26" s="154"/>
      <c r="J26" s="154"/>
      <c r="K26" s="154"/>
      <c r="L26" s="154"/>
      <c r="M26" s="154"/>
      <c r="N26" s="154"/>
    </row>
    <row r="27" spans="1:30" ht="18.75">
      <c r="C27" s="15"/>
      <c r="D27" s="154"/>
      <c r="E27" s="154"/>
      <c r="F27" s="154"/>
      <c r="G27" s="154"/>
      <c r="H27" s="154"/>
      <c r="I27" s="154"/>
      <c r="J27" s="154"/>
      <c r="K27" s="154"/>
      <c r="L27" s="154"/>
      <c r="M27" s="154"/>
      <c r="N27" s="154"/>
    </row>
  </sheetData>
  <sheetProtection selectLockedCells="1"/>
  <mergeCells count="23">
    <mergeCell ref="R18:AD18"/>
    <mergeCell ref="C19:O19"/>
    <mergeCell ref="R19:AD19"/>
    <mergeCell ref="C20:O20"/>
    <mergeCell ref="R20:AD20"/>
    <mergeCell ref="C18:O18"/>
    <mergeCell ref="C13:O13"/>
    <mergeCell ref="C14:O14"/>
    <mergeCell ref="C15:O15"/>
    <mergeCell ref="C16:O16"/>
    <mergeCell ref="C17:O17"/>
    <mergeCell ref="C12:O12"/>
    <mergeCell ref="C1:O1"/>
    <mergeCell ref="C2:O2"/>
    <mergeCell ref="C3:O3"/>
    <mergeCell ref="C4:O4"/>
    <mergeCell ref="C5:O5"/>
    <mergeCell ref="C6:O6"/>
    <mergeCell ref="C7:O7"/>
    <mergeCell ref="C8:O8"/>
    <mergeCell ref="C9:O9"/>
    <mergeCell ref="C10:O10"/>
    <mergeCell ref="C11:O11"/>
  </mergeCells>
  <dataValidations count="1">
    <dataValidation type="list" allowBlank="1" showInputMessage="1" showErrorMessage="1" sqref="A5:A20">
      <formula1>$Q$5:$Q$20</formula1>
    </dataValidation>
  </dataValidations>
  <pageMargins left="0.25" right="0.25" top="0.75" bottom="0.75" header="0.3" footer="0.3"/>
  <pageSetup paperSize="9" orientation="landscape" horizontalDpi="300" verticalDpi="300" r:id="rId1"/>
  <drawing r:id="rId2"/>
</worksheet>
</file>

<file path=xl/worksheets/sheet50.xml><?xml version="1.0" encoding="utf-8"?>
<worksheet xmlns="http://schemas.openxmlformats.org/spreadsheetml/2006/main" xmlns:r="http://schemas.openxmlformats.org/officeDocument/2006/relationships">
  <sheetPr>
    <tabColor rgb="FF7030A0"/>
  </sheetPr>
  <dimension ref="A2:I29"/>
  <sheetViews>
    <sheetView workbookViewId="0">
      <selection activeCell="L10" sqref="L10"/>
    </sheetView>
  </sheetViews>
  <sheetFormatPr defaultColWidth="9.140625" defaultRowHeight="14.25"/>
  <cols>
    <col min="1" max="1" width="4" style="5" customWidth="1"/>
    <col min="2" max="2" width="25.5703125" style="5" customWidth="1"/>
    <col min="3" max="3" width="11" style="5" customWidth="1"/>
    <col min="4" max="4" width="11.28515625" style="5" customWidth="1"/>
    <col min="5" max="5" width="3.5703125" style="5" customWidth="1"/>
    <col min="6" max="6" width="12" style="5" customWidth="1"/>
    <col min="7" max="7" width="16.5703125" style="5" customWidth="1"/>
    <col min="8" max="8" width="12.5703125" style="5" customWidth="1"/>
    <col min="9" max="9" width="7.140625" style="5" customWidth="1"/>
    <col min="10" max="10" width="16.7109375" style="5" customWidth="1"/>
    <col min="11" max="16384" width="9.140625" style="5"/>
  </cols>
  <sheetData>
    <row r="2" spans="1:9" ht="20.25">
      <c r="A2" s="2768" t="str">
        <f>MASTER!C1</f>
        <v>ftyk f'k{kk vf/kdkjh</v>
      </c>
      <c r="B2" s="2768"/>
      <c r="C2" s="2768"/>
      <c r="D2" s="2768"/>
      <c r="E2" s="2768"/>
      <c r="F2" s="2768"/>
      <c r="G2" s="2768"/>
      <c r="H2" s="2768"/>
      <c r="I2" s="155"/>
    </row>
    <row r="3" spans="1:9" ht="20.25">
      <c r="A3" s="2769" t="s">
        <v>436</v>
      </c>
      <c r="B3" s="2769"/>
      <c r="C3" s="2769"/>
      <c r="D3" s="2769"/>
      <c r="E3" s="2769"/>
      <c r="F3" s="2769"/>
      <c r="G3" s="2769"/>
      <c r="H3" s="2769"/>
      <c r="I3" s="155"/>
    </row>
    <row r="4" spans="1:9" ht="99.75" customHeight="1">
      <c r="A4" s="2770" t="s">
        <v>4118</v>
      </c>
      <c r="B4" s="2770"/>
      <c r="C4" s="2770"/>
      <c r="D4" s="2770"/>
      <c r="E4" s="2770"/>
      <c r="F4" s="2770"/>
      <c r="G4" s="2770"/>
      <c r="H4" s="2770"/>
    </row>
    <row r="5" spans="1:9" ht="61.5" customHeight="1">
      <c r="A5" s="2820" t="s">
        <v>4124</v>
      </c>
      <c r="B5" s="2820"/>
      <c r="C5" s="2820"/>
      <c r="D5" s="2820"/>
      <c r="E5" s="2820"/>
      <c r="F5" s="2820"/>
      <c r="G5" s="2820"/>
      <c r="H5" s="2820"/>
    </row>
    <row r="6" spans="1:9" ht="20.25">
      <c r="A6" s="2771" t="s">
        <v>441</v>
      </c>
      <c r="B6" s="2772" t="s">
        <v>442</v>
      </c>
      <c r="C6" s="2771" t="s">
        <v>7</v>
      </c>
      <c r="D6" s="2771" t="s">
        <v>443</v>
      </c>
      <c r="E6" s="2771"/>
      <c r="F6" s="2771"/>
      <c r="G6" s="2772" t="s">
        <v>444</v>
      </c>
    </row>
    <row r="7" spans="1:9" ht="20.25">
      <c r="A7" s="2771"/>
      <c r="B7" s="2772"/>
      <c r="C7" s="2771"/>
      <c r="D7" s="156" t="s">
        <v>50</v>
      </c>
      <c r="E7" s="156" t="s">
        <v>402</v>
      </c>
      <c r="F7" s="156" t="s">
        <v>50</v>
      </c>
      <c r="G7" s="2772"/>
    </row>
    <row r="8" spans="1:9" ht="27" customHeight="1">
      <c r="A8" s="1695">
        <v>1</v>
      </c>
      <c r="B8" s="1696" t="s">
        <v>4119</v>
      </c>
      <c r="C8" s="1695" t="s">
        <v>391</v>
      </c>
      <c r="D8" s="1697" t="s">
        <v>4120</v>
      </c>
      <c r="E8" s="1695" t="s">
        <v>402</v>
      </c>
      <c r="F8" s="1697" t="s">
        <v>4121</v>
      </c>
      <c r="G8" s="1698">
        <v>21</v>
      </c>
    </row>
    <row r="9" spans="1:9" ht="20.25">
      <c r="A9" s="1695">
        <v>2</v>
      </c>
      <c r="B9" s="1696" t="s">
        <v>418</v>
      </c>
      <c r="C9" s="1695" t="s">
        <v>391</v>
      </c>
      <c r="D9" s="1697" t="s">
        <v>4120</v>
      </c>
      <c r="E9" s="1695" t="s">
        <v>402</v>
      </c>
      <c r="F9" s="1697" t="s">
        <v>4121</v>
      </c>
      <c r="G9" s="1698">
        <v>21</v>
      </c>
    </row>
    <row r="10" spans="1:9" ht="20.25">
      <c r="A10" s="1695">
        <v>3</v>
      </c>
      <c r="B10" s="1696" t="s">
        <v>422</v>
      </c>
      <c r="C10" s="1695" t="s">
        <v>391</v>
      </c>
      <c r="D10" s="1697" t="s">
        <v>4120</v>
      </c>
      <c r="E10" s="1695" t="s">
        <v>402</v>
      </c>
      <c r="F10" s="1697" t="s">
        <v>4121</v>
      </c>
      <c r="G10" s="1698">
        <v>21</v>
      </c>
    </row>
    <row r="11" spans="1:9" ht="20.25">
      <c r="A11" s="1695">
        <v>4</v>
      </c>
      <c r="B11" s="1696" t="s">
        <v>431</v>
      </c>
      <c r="C11" s="1699" t="s">
        <v>4123</v>
      </c>
      <c r="D11" s="1697" t="s">
        <v>4120</v>
      </c>
      <c r="E11" s="1695" t="s">
        <v>402</v>
      </c>
      <c r="F11" s="1697" t="s">
        <v>4121</v>
      </c>
      <c r="G11" s="1698">
        <v>21</v>
      </c>
    </row>
    <row r="12" spans="1:9" ht="60.75">
      <c r="A12" s="1700">
        <v>5</v>
      </c>
      <c r="B12" s="1701" t="s">
        <v>4122</v>
      </c>
      <c r="C12" s="1695" t="s">
        <v>391</v>
      </c>
      <c r="D12" s="1697" t="s">
        <v>4120</v>
      </c>
      <c r="E12" s="1695" t="s">
        <v>402</v>
      </c>
      <c r="F12" s="1697" t="s">
        <v>4121</v>
      </c>
      <c r="G12" s="1698">
        <v>21</v>
      </c>
    </row>
    <row r="13" spans="1:9" ht="20.25">
      <c r="A13" s="335"/>
      <c r="B13" s="336"/>
      <c r="C13" s="335"/>
      <c r="D13" s="337"/>
      <c r="E13" s="335"/>
      <c r="F13" s="337"/>
      <c r="G13" s="338"/>
    </row>
    <row r="14" spans="1:9" ht="20.25">
      <c r="A14" s="335"/>
      <c r="B14" s="336"/>
      <c r="C14" s="335"/>
      <c r="D14" s="337"/>
      <c r="E14" s="335"/>
      <c r="F14" s="337"/>
      <c r="G14" s="338"/>
    </row>
    <row r="15" spans="1:9" ht="18.75">
      <c r="A15" s="322"/>
      <c r="B15" s="323"/>
      <c r="C15" s="324"/>
      <c r="D15" s="2764" t="str">
        <f>MASTER!C2</f>
        <v>iz/kkukpk;Z</v>
      </c>
      <c r="E15" s="2764"/>
      <c r="F15" s="2764"/>
      <c r="G15" s="2764"/>
    </row>
    <row r="16" spans="1:9" ht="18.75">
      <c r="A16" s="322"/>
      <c r="B16" s="323"/>
      <c r="C16" s="324"/>
      <c r="D16" s="2764" t="str">
        <f>MASTER!C3</f>
        <v xml:space="preserve">ftyk </v>
      </c>
      <c r="E16" s="2764"/>
      <c r="F16" s="2764"/>
      <c r="G16" s="2764"/>
    </row>
    <row r="17" spans="1:7" ht="18.75">
      <c r="A17" s="139"/>
      <c r="B17" s="139"/>
      <c r="C17" s="139"/>
      <c r="D17" s="2764" t="str">
        <f>MASTER!C4</f>
        <v>jkt ¼ jktLFkku ½</v>
      </c>
      <c r="E17" s="2764"/>
      <c r="F17" s="2764"/>
      <c r="G17" s="2764"/>
    </row>
    <row r="18" spans="1:7" ht="18.75">
      <c r="A18" s="139"/>
      <c r="B18" s="139"/>
      <c r="C18" s="139"/>
      <c r="D18" s="1693"/>
      <c r="E18" s="1693"/>
      <c r="F18" s="1693"/>
      <c r="G18" s="1693"/>
    </row>
    <row r="19" spans="1:7" ht="18.75">
      <c r="A19" s="2765" t="s">
        <v>4125</v>
      </c>
      <c r="B19" s="2765"/>
      <c r="C19" s="2765"/>
      <c r="D19" s="2765"/>
      <c r="E19" s="2765"/>
      <c r="F19" s="2765"/>
      <c r="G19" s="2765"/>
    </row>
    <row r="20" spans="1:7" ht="18.75">
      <c r="A20" s="129" t="s">
        <v>695</v>
      </c>
      <c r="B20" s="129"/>
      <c r="C20" s="129"/>
      <c r="D20" s="129"/>
      <c r="E20" s="129"/>
      <c r="F20" s="129"/>
      <c r="G20" s="129"/>
    </row>
    <row r="21" spans="1:7" ht="18.75">
      <c r="A21" s="129">
        <v>1</v>
      </c>
      <c r="B21" s="2766" t="s">
        <v>1392</v>
      </c>
      <c r="C21" s="2766"/>
      <c r="D21" s="2766"/>
      <c r="E21" s="2767" t="s">
        <v>1365</v>
      </c>
      <c r="F21" s="2767"/>
      <c r="G21" s="129"/>
    </row>
    <row r="22" spans="1:7" ht="18.75">
      <c r="A22" s="129">
        <v>2</v>
      </c>
      <c r="B22" s="129" t="s">
        <v>696</v>
      </c>
      <c r="C22" s="129"/>
      <c r="D22" s="129"/>
      <c r="E22" s="129"/>
      <c r="F22" s="129"/>
      <c r="G22" s="129"/>
    </row>
    <row r="23" spans="1:7" ht="18.75">
      <c r="A23" s="129">
        <v>3</v>
      </c>
      <c r="B23" s="129" t="s">
        <v>697</v>
      </c>
      <c r="C23" s="129"/>
      <c r="D23" s="129"/>
      <c r="E23" s="129"/>
      <c r="F23" s="129"/>
      <c r="G23" s="129"/>
    </row>
    <row r="24" spans="1:7" ht="18.75">
      <c r="A24" s="129">
        <v>4</v>
      </c>
      <c r="B24" s="129" t="s">
        <v>698</v>
      </c>
      <c r="C24" s="129"/>
      <c r="D24" s="129"/>
      <c r="E24" s="129"/>
      <c r="F24" s="129"/>
      <c r="G24" s="129"/>
    </row>
    <row r="25" spans="1:7" ht="18.75">
      <c r="A25" s="129"/>
      <c r="B25" s="129"/>
      <c r="C25" s="129"/>
      <c r="D25" s="129"/>
      <c r="E25" s="129"/>
      <c r="F25" s="129"/>
      <c r="G25" s="129"/>
    </row>
    <row r="26" spans="1:7" ht="18.75">
      <c r="A26" s="129"/>
      <c r="B26" s="129"/>
      <c r="C26" s="129"/>
      <c r="D26" s="129"/>
      <c r="E26" s="129"/>
      <c r="F26" s="129"/>
      <c r="G26" s="129"/>
    </row>
    <row r="27" spans="1:7" ht="18.75">
      <c r="A27" s="129"/>
      <c r="B27" s="129"/>
      <c r="C27" s="129"/>
      <c r="D27" s="2763" t="str">
        <f>D15</f>
        <v>iz/kkukpk;Z</v>
      </c>
      <c r="E27" s="2763"/>
      <c r="F27" s="2763"/>
      <c r="G27" s="2763"/>
    </row>
    <row r="28" spans="1:7" ht="18.75">
      <c r="A28" s="129"/>
      <c r="B28" s="129"/>
      <c r="C28" s="129"/>
      <c r="D28" s="2763" t="str">
        <f>D16</f>
        <v xml:space="preserve">ftyk </v>
      </c>
      <c r="E28" s="2763"/>
      <c r="F28" s="2763"/>
      <c r="G28" s="2763"/>
    </row>
    <row r="29" spans="1:7" ht="18.75">
      <c r="A29" s="139"/>
      <c r="B29" s="139"/>
      <c r="C29" s="139"/>
      <c r="D29" s="2763" t="str">
        <f>D17</f>
        <v>jkt ¼ jktLFkku ½</v>
      </c>
      <c r="E29" s="2763"/>
      <c r="F29" s="2763"/>
      <c r="G29" s="2763"/>
    </row>
  </sheetData>
  <sheetProtection formatCells="0" formatColumns="0" formatRows="0" insertColumns="0" insertRows="0" insertHyperlinks="0" deleteColumns="0" deleteRows="0" selectLockedCells="1" sort="0" autoFilter="0" pivotTables="0"/>
  <mergeCells count="18">
    <mergeCell ref="A2:H2"/>
    <mergeCell ref="A3:H3"/>
    <mergeCell ref="A4:H4"/>
    <mergeCell ref="A5:H5"/>
    <mergeCell ref="A6:A7"/>
    <mergeCell ref="B6:B7"/>
    <mergeCell ref="C6:C7"/>
    <mergeCell ref="D6:F6"/>
    <mergeCell ref="G6:G7"/>
    <mergeCell ref="D27:G27"/>
    <mergeCell ref="D28:G28"/>
    <mergeCell ref="D29:G29"/>
    <mergeCell ref="D15:G15"/>
    <mergeCell ref="D16:G16"/>
    <mergeCell ref="D17:G17"/>
    <mergeCell ref="A19:G19"/>
    <mergeCell ref="B21:D21"/>
    <mergeCell ref="E21:F21"/>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51.xml><?xml version="1.0" encoding="utf-8"?>
<worksheet xmlns="http://schemas.openxmlformats.org/spreadsheetml/2006/main" xmlns:r="http://schemas.openxmlformats.org/officeDocument/2006/relationships">
  <sheetPr>
    <tabColor rgb="FF00B050"/>
  </sheetPr>
  <dimension ref="A1:G30"/>
  <sheetViews>
    <sheetView workbookViewId="0">
      <selection activeCell="I10" sqref="I10"/>
    </sheetView>
  </sheetViews>
  <sheetFormatPr defaultRowHeight="12.75"/>
  <cols>
    <col min="1" max="1" width="3.28515625" style="139" customWidth="1"/>
    <col min="2" max="2" width="22.5703125" style="139" customWidth="1"/>
    <col min="3" max="3" width="12.140625" style="139" customWidth="1"/>
    <col min="4" max="4" width="9.42578125" style="139" customWidth="1"/>
    <col min="5" max="5" width="8.28515625" style="139" customWidth="1"/>
    <col min="6" max="6" width="9.42578125" style="139" customWidth="1"/>
    <col min="7" max="7" width="17.7109375" style="139" customWidth="1"/>
    <col min="8" max="16384" width="9.140625" style="139"/>
  </cols>
  <sheetData>
    <row r="1" spans="1:7" ht="20.25">
      <c r="B1" s="2834" t="s">
        <v>1156</v>
      </c>
      <c r="C1" s="2834"/>
      <c r="D1" s="2834"/>
      <c r="E1" s="676">
        <v>32</v>
      </c>
    </row>
    <row r="2" spans="1:7" ht="7.5" customHeight="1"/>
    <row r="3" spans="1:7" ht="20.25">
      <c r="A3" s="2835" t="s">
        <v>4110</v>
      </c>
      <c r="B3" s="2835"/>
      <c r="C3" s="2835"/>
      <c r="D3" s="2835"/>
      <c r="E3" s="2835"/>
      <c r="F3" s="2835"/>
      <c r="G3" s="2835"/>
    </row>
    <row r="4" spans="1:7" ht="23.25">
      <c r="A4" s="2836" t="s">
        <v>1113</v>
      </c>
      <c r="B4" s="2836"/>
      <c r="C4" s="2836"/>
      <c r="D4" s="2836"/>
      <c r="E4" s="2836"/>
      <c r="F4" s="2836"/>
      <c r="G4" s="2836"/>
    </row>
    <row r="5" spans="1:7" ht="25.5" customHeight="1">
      <c r="A5" s="2837" t="s">
        <v>4111</v>
      </c>
      <c r="B5" s="2837"/>
      <c r="C5" s="2837"/>
      <c r="D5" s="2837"/>
      <c r="E5" s="2837"/>
      <c r="F5" s="2837"/>
      <c r="G5" s="2837"/>
    </row>
    <row r="6" spans="1:7" ht="25.5" customHeight="1">
      <c r="A6" s="2838" t="s">
        <v>4112</v>
      </c>
      <c r="B6" s="2838"/>
      <c r="C6" s="2838"/>
      <c r="D6" s="2838"/>
      <c r="E6" s="2838"/>
      <c r="F6" s="2838"/>
      <c r="G6" s="2838"/>
    </row>
    <row r="7" spans="1:7" ht="25.5" customHeight="1">
      <c r="A7" s="1694" t="s">
        <v>4117</v>
      </c>
      <c r="B7" s="728"/>
      <c r="C7" s="728"/>
      <c r="D7" s="728"/>
      <c r="E7" s="2833">
        <f>(INDEX(MASTER!B8:B42,MATCH('HRA SANCTION ORDER (2)'!E1,MASTER!A8:A42,0)))</f>
        <v>0</v>
      </c>
      <c r="F7" s="2833"/>
      <c r="G7" s="2833"/>
    </row>
    <row r="8" spans="1:7" ht="25.5" customHeight="1">
      <c r="A8" s="381" t="s">
        <v>1427</v>
      </c>
      <c r="B8" s="2839">
        <f>(INDEX(MASTER!C8:C42,MATCH('HRA SANCTION ORDER (2)'!E1,MASTER!A8:A42,0)))</f>
        <v>0</v>
      </c>
      <c r="C8" s="2839"/>
      <c r="D8" s="381" t="s">
        <v>4113</v>
      </c>
      <c r="E8" s="380"/>
      <c r="F8" s="380"/>
      <c r="G8" s="380"/>
    </row>
    <row r="9" spans="1:7" ht="25.5" customHeight="1">
      <c r="A9" s="381" t="s">
        <v>4114</v>
      </c>
      <c r="B9" s="380"/>
      <c r="C9" s="380"/>
      <c r="D9" s="380"/>
      <c r="E9" s="380"/>
      <c r="F9" s="380"/>
      <c r="G9" s="380"/>
    </row>
    <row r="10" spans="1:7" ht="25.5" customHeight="1">
      <c r="A10" s="381" t="s">
        <v>1507</v>
      </c>
      <c r="B10" s="380"/>
      <c r="C10" s="380"/>
      <c r="D10" s="380"/>
      <c r="E10" s="380"/>
      <c r="F10" s="380"/>
      <c r="G10" s="380"/>
    </row>
    <row r="11" spans="1:7" ht="25.5" customHeight="1">
      <c r="A11" s="381" t="s">
        <v>1508</v>
      </c>
      <c r="B11" s="380"/>
      <c r="C11" s="380"/>
      <c r="D11" s="727">
        <v>8</v>
      </c>
      <c r="E11" s="381" t="s">
        <v>1514</v>
      </c>
      <c r="F11" s="380"/>
      <c r="G11" s="380"/>
    </row>
    <row r="12" spans="1:7" ht="25.5" customHeight="1">
      <c r="A12" s="381" t="s">
        <v>1509</v>
      </c>
      <c r="B12" s="380"/>
      <c r="C12" s="380"/>
      <c r="D12" s="380"/>
      <c r="E12" s="380"/>
      <c r="F12" s="380"/>
      <c r="G12" s="380"/>
    </row>
    <row r="13" spans="1:7" ht="99.75" customHeight="1">
      <c r="A13" s="382" t="s">
        <v>9</v>
      </c>
      <c r="B13" s="383" t="s">
        <v>32</v>
      </c>
      <c r="C13" s="384" t="s">
        <v>4115</v>
      </c>
      <c r="D13" s="382" t="s">
        <v>1115</v>
      </c>
      <c r="E13" s="384" t="s">
        <v>509</v>
      </c>
      <c r="F13" s="382" t="s">
        <v>1510</v>
      </c>
      <c r="G13" s="382" t="s">
        <v>1116</v>
      </c>
    </row>
    <row r="14" spans="1:7" ht="20.25">
      <c r="A14" s="385">
        <v>1</v>
      </c>
      <c r="B14" s="1690">
        <v>2</v>
      </c>
      <c r="C14" s="385">
        <v>3</v>
      </c>
      <c r="D14" s="1690">
        <v>4</v>
      </c>
      <c r="E14" s="1690">
        <v>5</v>
      </c>
      <c r="F14" s="385">
        <v>6</v>
      </c>
      <c r="G14" s="385">
        <v>7</v>
      </c>
    </row>
    <row r="15" spans="1:7" s="134" customFormat="1" ht="40.5" customHeight="1">
      <c r="A15" s="549" t="s">
        <v>5</v>
      </c>
      <c r="B15" s="729">
        <f>E7</f>
        <v>0</v>
      </c>
      <c r="C15" s="730">
        <v>45026</v>
      </c>
      <c r="D15" s="731">
        <v>46500</v>
      </c>
      <c r="E15" s="731" t="s">
        <v>232</v>
      </c>
      <c r="F15" s="731">
        <v>3720</v>
      </c>
      <c r="G15" s="732" t="s">
        <v>4116</v>
      </c>
    </row>
    <row r="16" spans="1:7" s="134" customFormat="1" ht="21" customHeight="1">
      <c r="A16" s="1691"/>
      <c r="B16" s="1691"/>
      <c r="C16" s="1691"/>
      <c r="D16" s="1691"/>
      <c r="E16" s="1691"/>
      <c r="F16" s="1691"/>
      <c r="G16" s="1691"/>
    </row>
    <row r="17" spans="1:7" s="134" customFormat="1" ht="21" customHeight="1">
      <c r="A17" s="1691"/>
      <c r="B17" s="1691"/>
      <c r="C17" s="1691"/>
      <c r="D17" s="1691"/>
      <c r="E17" s="2740" t="str">
        <f>MASTER!C2</f>
        <v>iz/kkukpk;Z</v>
      </c>
      <c r="F17" s="2740"/>
      <c r="G17" s="2740"/>
    </row>
    <row r="18" spans="1:7" s="134" customFormat="1" ht="21" customHeight="1">
      <c r="A18" s="1691"/>
      <c r="B18" s="1691"/>
      <c r="C18" s="1691"/>
      <c r="D18" s="1691"/>
      <c r="E18" s="2619" t="str">
        <f>MASTER!C3</f>
        <v xml:space="preserve">ftyk </v>
      </c>
      <c r="F18" s="2619"/>
      <c r="G18" s="2619"/>
    </row>
    <row r="19" spans="1:7" ht="21" customHeight="1">
      <c r="A19" s="8"/>
      <c r="B19" s="8"/>
      <c r="C19" s="8"/>
      <c r="D19" s="8"/>
      <c r="E19" s="2740" t="str">
        <f>MASTER!C4</f>
        <v>jkt ¼ jktLFkku ½</v>
      </c>
      <c r="F19" s="2740"/>
      <c r="G19" s="2740"/>
    </row>
    <row r="20" spans="1:7" ht="21" customHeight="1">
      <c r="A20" s="8" t="str">
        <f>A3</f>
        <v>dzekad&amp;jkckyd`".kmekfo@dkad@Qk&amp; 102@2021&amp;22@       fnukad % 10-04-2021</v>
      </c>
      <c r="B20" s="8"/>
      <c r="C20" s="8"/>
      <c r="D20" s="8"/>
      <c r="E20" s="8"/>
      <c r="F20" s="8"/>
      <c r="G20" s="8"/>
    </row>
    <row r="21" spans="1:7" ht="21" customHeight="1">
      <c r="A21" s="8" t="s">
        <v>1117</v>
      </c>
      <c r="B21" s="8"/>
      <c r="C21" s="8"/>
      <c r="D21" s="8"/>
      <c r="E21" s="8"/>
      <c r="F21" s="8"/>
      <c r="G21" s="8"/>
    </row>
    <row r="22" spans="1:7" ht="21" customHeight="1">
      <c r="A22" s="8" t="s">
        <v>5</v>
      </c>
      <c r="B22" s="8" t="s">
        <v>1511</v>
      </c>
      <c r="C22" s="8"/>
      <c r="D22" s="8"/>
      <c r="E22" s="2840" t="s">
        <v>1435</v>
      </c>
      <c r="F22" s="2840"/>
      <c r="G22" s="2840"/>
    </row>
    <row r="23" spans="1:7" ht="21" customHeight="1">
      <c r="A23" s="8" t="s">
        <v>6</v>
      </c>
      <c r="B23" s="8" t="s">
        <v>1512</v>
      </c>
      <c r="C23" s="8"/>
      <c r="D23" s="733" t="str">
        <f>MASTER!H5</f>
        <v>jkt ¼ jktLFkku ½</v>
      </c>
      <c r="E23" s="733"/>
      <c r="F23" s="733"/>
      <c r="G23" s="8"/>
    </row>
    <row r="24" spans="1:7" ht="21" customHeight="1">
      <c r="A24" s="8" t="s">
        <v>8</v>
      </c>
      <c r="B24" s="8" t="s">
        <v>1513</v>
      </c>
      <c r="C24" s="8"/>
      <c r="D24" s="8"/>
      <c r="E24" s="8"/>
      <c r="F24" s="8"/>
      <c r="G24" s="8"/>
    </row>
    <row r="25" spans="1:7" ht="21" customHeight="1">
      <c r="A25" s="8" t="s">
        <v>0</v>
      </c>
      <c r="B25" s="8" t="s">
        <v>1118</v>
      </c>
      <c r="C25" s="8"/>
      <c r="D25" s="8"/>
      <c r="E25" s="8"/>
      <c r="F25" s="8"/>
      <c r="G25" s="8"/>
    </row>
    <row r="26" spans="1:7" ht="21" customHeight="1">
      <c r="A26" s="8" t="s">
        <v>16</v>
      </c>
      <c r="B26" s="8" t="s">
        <v>1119</v>
      </c>
      <c r="C26" s="8"/>
      <c r="D26" s="8"/>
      <c r="E26" s="8"/>
      <c r="F26" s="8"/>
      <c r="G26" s="8"/>
    </row>
    <row r="27" spans="1:7" ht="21" customHeight="1">
      <c r="A27" s="8"/>
      <c r="B27" s="8"/>
      <c r="C27" s="8"/>
      <c r="D27" s="8"/>
      <c r="E27" s="8"/>
      <c r="F27" s="8"/>
      <c r="G27" s="8"/>
    </row>
    <row r="28" spans="1:7" ht="21" customHeight="1">
      <c r="A28" s="8"/>
      <c r="B28" s="8"/>
      <c r="C28" s="8"/>
      <c r="D28" s="8"/>
      <c r="E28" s="2740" t="str">
        <f>E17</f>
        <v>iz/kkukpk;Z</v>
      </c>
      <c r="F28" s="2740"/>
      <c r="G28" s="2740"/>
    </row>
    <row r="29" spans="1:7" ht="21" customHeight="1">
      <c r="A29" s="8"/>
      <c r="B29" s="8"/>
      <c r="C29" s="8"/>
      <c r="D29" s="8"/>
      <c r="E29" s="2619" t="str">
        <f>E18</f>
        <v xml:space="preserve">ftyk </v>
      </c>
      <c r="F29" s="2619"/>
      <c r="G29" s="2619"/>
    </row>
    <row r="30" spans="1:7" ht="21" customHeight="1">
      <c r="A30" s="8"/>
      <c r="B30" s="8"/>
      <c r="C30" s="8"/>
      <c r="D30" s="8"/>
      <c r="E30" s="2740" t="str">
        <f>E19</f>
        <v>jkt ¼ jktLFkku ½</v>
      </c>
      <c r="F30" s="2740"/>
      <c r="G30" s="2740"/>
    </row>
  </sheetData>
  <sheetProtection selectLockedCells="1"/>
  <mergeCells count="14">
    <mergeCell ref="E29:G29"/>
    <mergeCell ref="E30:G30"/>
    <mergeCell ref="B8:C8"/>
    <mergeCell ref="E17:G17"/>
    <mergeCell ref="E18:G18"/>
    <mergeCell ref="E19:G19"/>
    <mergeCell ref="E22:G22"/>
    <mergeCell ref="E28:G28"/>
    <mergeCell ref="E7:G7"/>
    <mergeCell ref="B1:D1"/>
    <mergeCell ref="A3:G3"/>
    <mergeCell ref="A4:G4"/>
    <mergeCell ref="A5:G5"/>
    <mergeCell ref="A6:G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52.xml><?xml version="1.0" encoding="utf-8"?>
<worksheet xmlns="http://schemas.openxmlformats.org/spreadsheetml/2006/main" xmlns:r="http://schemas.openxmlformats.org/officeDocument/2006/relationships">
  <sheetPr>
    <tabColor rgb="FF00B050"/>
  </sheetPr>
  <dimension ref="A1:AD111"/>
  <sheetViews>
    <sheetView zoomScale="95" zoomScaleNormal="95" workbookViewId="0">
      <selection activeCell="J10" sqref="J10"/>
    </sheetView>
  </sheetViews>
  <sheetFormatPr defaultRowHeight="12.75"/>
  <cols>
    <col min="1" max="1" width="9.140625" style="139"/>
    <col min="2" max="2" width="4.140625" style="139" customWidth="1"/>
    <col min="3" max="14" width="9.140625" style="139"/>
    <col min="15" max="15" width="10" style="139" customWidth="1"/>
    <col min="16" max="17" width="9.140625" style="139"/>
    <col min="18" max="18" width="127.140625" style="139" customWidth="1"/>
    <col min="19" max="16384" width="9.140625" style="139"/>
  </cols>
  <sheetData>
    <row r="1" spans="1:30" ht="26.25" customHeight="1">
      <c r="B1" s="1248"/>
      <c r="C1" s="2203" t="str">
        <f>MASTER!C1</f>
        <v>ftyk f'k{kk vf/kdkjh</v>
      </c>
      <c r="D1" s="2203"/>
      <c r="E1" s="2203"/>
      <c r="F1" s="2203"/>
      <c r="G1" s="2203"/>
      <c r="H1" s="2203"/>
      <c r="I1" s="2203"/>
      <c r="J1" s="2203"/>
      <c r="K1" s="2203"/>
      <c r="L1" s="2203"/>
      <c r="M1" s="2203"/>
      <c r="N1" s="2203"/>
      <c r="O1" s="2203"/>
      <c r="R1" s="1246" t="s">
        <v>3104</v>
      </c>
    </row>
    <row r="2" spans="1:30" ht="27.75">
      <c r="B2" s="1247"/>
      <c r="C2" s="2204" t="str">
        <f>R2</f>
        <v>osru fcy ekg ebZ 2021 gsrq vko';d izek.k i=</v>
      </c>
      <c r="D2" s="2204"/>
      <c r="E2" s="2204"/>
      <c r="F2" s="2204"/>
      <c r="G2" s="2204"/>
      <c r="H2" s="2204"/>
      <c r="I2" s="2204"/>
      <c r="J2" s="2204"/>
      <c r="K2" s="2204"/>
      <c r="L2" s="2204"/>
      <c r="M2" s="2204"/>
      <c r="N2" s="2204"/>
      <c r="O2" s="2204"/>
      <c r="R2" s="1250" t="s">
        <v>4106</v>
      </c>
    </row>
    <row r="3" spans="1:30" ht="24" customHeight="1">
      <c r="B3" s="1249"/>
      <c r="C3" s="2205" t="s">
        <v>3027</v>
      </c>
      <c r="D3" s="2205"/>
      <c r="E3" s="2205"/>
      <c r="F3" s="2205"/>
      <c r="G3" s="2205"/>
      <c r="H3" s="2205"/>
      <c r="I3" s="2205"/>
      <c r="J3" s="2205"/>
      <c r="K3" s="2205"/>
      <c r="L3" s="2205"/>
      <c r="M3" s="2205"/>
      <c r="N3" s="2205"/>
      <c r="O3" s="2205"/>
      <c r="R3" s="518" t="s">
        <v>1814</v>
      </c>
    </row>
    <row r="4" spans="1:30" ht="24" customHeight="1">
      <c r="A4" s="1238">
        <v>1</v>
      </c>
      <c r="B4" s="1235">
        <f>IF(C4="","",1)</f>
        <v>1</v>
      </c>
      <c r="C4" s="2201" t="str">
        <f>IFERROR(VLOOKUP(A4,$Q$4:$AD14,2,0),"")</f>
        <v>;g izekf.kr fd;k tkrk gS fd bl fcy dh jkf'k iwoZ esa ugha mBkbZ xbZ gSA</v>
      </c>
      <c r="D4" s="2201"/>
      <c r="E4" s="2201"/>
      <c r="F4" s="2201"/>
      <c r="G4" s="2201"/>
      <c r="H4" s="2201"/>
      <c r="I4" s="2201"/>
      <c r="J4" s="2201"/>
      <c r="K4" s="2201"/>
      <c r="L4" s="2201"/>
      <c r="M4" s="2201"/>
      <c r="N4" s="2201"/>
      <c r="O4" s="2201"/>
      <c r="Q4" s="1251">
        <v>1</v>
      </c>
      <c r="R4" s="1242" t="s">
        <v>3028</v>
      </c>
      <c r="S4" s="477"/>
      <c r="T4" s="477"/>
      <c r="U4" s="477"/>
      <c r="V4" s="477"/>
      <c r="W4" s="477"/>
      <c r="X4" s="477"/>
      <c r="Y4" s="477"/>
      <c r="Z4" s="477"/>
      <c r="AA4" s="477"/>
      <c r="AB4" s="477"/>
      <c r="AC4" s="477"/>
      <c r="AD4" s="477"/>
    </row>
    <row r="5" spans="1:30" ht="78.75" customHeight="1">
      <c r="A5" s="1238">
        <v>2</v>
      </c>
      <c r="B5" s="1235">
        <f>IF(C5="","",B4+1)</f>
        <v>2</v>
      </c>
      <c r="C5" s="2201" t="str">
        <f>IFERROR(VLOOKUP(A5,$Q$4:$AD15,2,0),"")</f>
        <v xml:space="preserve">izekf.kr fd;k tkrk gS fd uohu va'knk;h ;kstuk ds dVkSrh i=ksa esa izku uEcj ] ih isu uEcj ] ,EIyks;h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v>
      </c>
      <c r="D5" s="2201"/>
      <c r="E5" s="2201"/>
      <c r="F5" s="2201"/>
      <c r="G5" s="2201"/>
      <c r="H5" s="2201"/>
      <c r="I5" s="2201"/>
      <c r="J5" s="2201"/>
      <c r="K5" s="2201"/>
      <c r="L5" s="2201"/>
      <c r="M5" s="2201"/>
      <c r="N5" s="2201"/>
      <c r="O5" s="2201"/>
      <c r="Q5" s="1251">
        <v>2</v>
      </c>
      <c r="R5" s="1244" t="s">
        <v>3100</v>
      </c>
      <c r="S5" s="1688"/>
      <c r="T5" s="1688"/>
      <c r="U5" s="1688"/>
      <c r="V5" s="1688"/>
      <c r="W5" s="1688"/>
      <c r="X5" s="1688"/>
      <c r="Y5" s="1688"/>
      <c r="Z5" s="1688"/>
      <c r="AA5" s="1688"/>
      <c r="AB5" s="1688"/>
      <c r="AC5" s="1688"/>
      <c r="AD5" s="1688"/>
    </row>
    <row r="6" spans="1:30" ht="135" customHeight="1">
      <c r="A6" s="1238">
        <v>4</v>
      </c>
      <c r="B6" s="1235">
        <f>IF(C6="","",B5+1)</f>
        <v>3</v>
      </c>
      <c r="C6" s="2201" t="str">
        <f>IFERROR(VLOOKUP(A6,$Q$4:$AD16,2,0),"")</f>
        <v xml:space="preserve">fu;ekuqlkj dVkSfr;k dj yh xbZ gSA </v>
      </c>
      <c r="D6" s="2201"/>
      <c r="E6" s="2201"/>
      <c r="F6" s="2201"/>
      <c r="G6" s="2201"/>
      <c r="H6" s="2201"/>
      <c r="I6" s="2201"/>
      <c r="J6" s="2201"/>
      <c r="K6" s="2201"/>
      <c r="L6" s="2201"/>
      <c r="M6" s="2201"/>
      <c r="N6" s="2201"/>
      <c r="O6" s="2201"/>
      <c r="Q6" s="1252">
        <v>3</v>
      </c>
      <c r="R6" s="1244" t="s">
        <v>4103</v>
      </c>
      <c r="S6" s="1688"/>
      <c r="T6" s="1688"/>
      <c r="U6" s="1688"/>
      <c r="V6" s="1688"/>
      <c r="W6" s="1688"/>
      <c r="X6" s="1688"/>
      <c r="Y6" s="1688"/>
      <c r="Z6" s="1688"/>
      <c r="AA6" s="1688"/>
      <c r="AB6" s="1688"/>
      <c r="AC6" s="1688"/>
      <c r="AD6" s="1688"/>
    </row>
    <row r="7" spans="1:30" ht="18.75">
      <c r="A7" s="1238"/>
      <c r="B7" s="1235" t="str">
        <f>IF(C7="","",B6+1)</f>
        <v/>
      </c>
      <c r="C7" s="2201" t="str">
        <f>IFERROR(VLOOKUP(A7,$Q$4:$AD17,2,0),"")</f>
        <v/>
      </c>
      <c r="D7" s="2201"/>
      <c r="E7" s="2201"/>
      <c r="F7" s="2201"/>
      <c r="G7" s="2201"/>
      <c r="H7" s="2201"/>
      <c r="I7" s="2201"/>
      <c r="J7" s="2201"/>
      <c r="K7" s="2201"/>
      <c r="L7" s="2201"/>
      <c r="M7" s="2201"/>
      <c r="N7" s="2201"/>
      <c r="O7" s="2201"/>
      <c r="Q7" s="1251">
        <v>4</v>
      </c>
      <c r="R7" s="1242" t="s">
        <v>4107</v>
      </c>
      <c r="S7" s="477"/>
      <c r="T7" s="477"/>
      <c r="U7" s="477"/>
      <c r="V7" s="477"/>
      <c r="W7" s="477"/>
      <c r="X7" s="477"/>
      <c r="Y7" s="477"/>
      <c r="Z7" s="477"/>
      <c r="AA7" s="477"/>
      <c r="AB7" s="477"/>
      <c r="AC7" s="477"/>
      <c r="AD7" s="477"/>
    </row>
    <row r="8" spans="1:30" ht="41.25" customHeight="1">
      <c r="A8" s="1238"/>
      <c r="B8" s="1235" t="str">
        <f>IF(C8="","",B7+1)</f>
        <v/>
      </c>
      <c r="C8" s="2201" t="str">
        <f>IFERROR(VLOOKUP(A8,$Q$4:$AD18,2,0),"")</f>
        <v/>
      </c>
      <c r="D8" s="2201"/>
      <c r="E8" s="2201"/>
      <c r="F8" s="2201"/>
      <c r="G8" s="2201"/>
      <c r="H8" s="2201"/>
      <c r="I8" s="2201"/>
      <c r="J8" s="2201"/>
      <c r="K8" s="2201"/>
      <c r="L8" s="2201"/>
      <c r="M8" s="2201"/>
      <c r="N8" s="2201"/>
      <c r="O8" s="2201"/>
      <c r="Q8" s="1251">
        <v>5</v>
      </c>
      <c r="R8" s="1244" t="s">
        <v>4105</v>
      </c>
      <c r="S8" s="1688"/>
      <c r="T8" s="1688"/>
      <c r="U8" s="1688"/>
      <c r="V8" s="1688"/>
      <c r="W8" s="1688"/>
      <c r="X8" s="1688"/>
      <c r="Y8" s="1688"/>
      <c r="Z8" s="1688"/>
      <c r="AA8" s="1688"/>
      <c r="AB8" s="1688"/>
      <c r="AC8" s="1688"/>
      <c r="AD8" s="1688"/>
    </row>
    <row r="9" spans="1:30" ht="18.75">
      <c r="A9" s="1235"/>
      <c r="B9" s="1235"/>
      <c r="C9" s="1689"/>
      <c r="D9" s="1689"/>
      <c r="E9" s="1689"/>
      <c r="F9" s="1689"/>
      <c r="G9" s="1689"/>
      <c r="H9" s="1689"/>
      <c r="I9" s="1689"/>
      <c r="J9" s="1689"/>
      <c r="K9" s="1689"/>
      <c r="L9" s="1689"/>
      <c r="M9" s="1689"/>
      <c r="N9" s="1689"/>
      <c r="O9" s="1689"/>
      <c r="S9" s="154"/>
      <c r="T9" s="154"/>
      <c r="U9" s="154"/>
      <c r="V9" s="154"/>
      <c r="W9" s="154"/>
      <c r="X9" s="154"/>
      <c r="Y9" s="154"/>
      <c r="Z9" s="154"/>
      <c r="AA9" s="154"/>
      <c r="AB9" s="154"/>
      <c r="AC9" s="154"/>
    </row>
    <row r="10" spans="1:30" ht="18.75">
      <c r="A10" s="1235"/>
      <c r="B10" s="1235"/>
      <c r="C10" s="1689"/>
      <c r="D10" s="1689"/>
      <c r="E10" s="1689"/>
      <c r="F10" s="1689"/>
      <c r="G10" s="1689"/>
      <c r="H10" s="1689"/>
      <c r="I10" s="1689"/>
      <c r="J10" s="1689"/>
      <c r="K10" s="1689"/>
      <c r="L10" s="1689"/>
      <c r="M10" s="1689"/>
      <c r="N10" s="1689"/>
      <c r="O10" s="1689"/>
      <c r="S10" s="154"/>
      <c r="T10" s="154"/>
      <c r="U10" s="154"/>
      <c r="V10" s="154"/>
      <c r="W10" s="154"/>
      <c r="X10" s="154"/>
      <c r="Y10" s="154"/>
      <c r="Z10" s="154"/>
      <c r="AA10" s="154"/>
      <c r="AB10" s="154"/>
      <c r="AC10" s="154"/>
    </row>
    <row r="11" spans="1:30" ht="18.75">
      <c r="A11" s="1235"/>
      <c r="B11" s="1235"/>
      <c r="C11" s="1689"/>
      <c r="D11" s="1689"/>
      <c r="E11" s="1689"/>
      <c r="F11" s="1689"/>
      <c r="G11" s="1689"/>
      <c r="H11" s="1689"/>
      <c r="I11" s="1689"/>
      <c r="J11" s="1689"/>
      <c r="K11" s="1689"/>
      <c r="L11" s="1689"/>
      <c r="M11" s="1689"/>
      <c r="N11" s="1689"/>
      <c r="O11" s="1689"/>
      <c r="S11" s="154"/>
      <c r="T11" s="154"/>
      <c r="U11" s="154"/>
      <c r="V11" s="154"/>
      <c r="W11" s="154"/>
      <c r="X11" s="154"/>
      <c r="Y11" s="154"/>
      <c r="Z11" s="154"/>
      <c r="AA11" s="154"/>
      <c r="AB11" s="154"/>
      <c r="AC11" s="154"/>
    </row>
    <row r="12" spans="1:30" ht="18.75">
      <c r="A12" s="1235"/>
      <c r="B12" s="1235"/>
      <c r="C12" s="1689"/>
      <c r="D12" s="1689"/>
      <c r="E12" s="1689"/>
      <c r="F12" s="1689"/>
      <c r="G12" s="1689"/>
      <c r="H12" s="1689"/>
      <c r="I12" s="1689"/>
      <c r="J12" s="1689"/>
      <c r="K12" s="1689"/>
      <c r="L12" s="1689"/>
      <c r="M12" s="1689"/>
      <c r="N12" s="1689"/>
      <c r="O12" s="1689"/>
      <c r="S12" s="154"/>
      <c r="T12" s="154"/>
      <c r="U12" s="154"/>
      <c r="V12" s="154"/>
      <c r="W12" s="154"/>
      <c r="X12" s="154"/>
      <c r="Y12" s="154"/>
      <c r="Z12" s="154"/>
      <c r="AA12" s="154"/>
      <c r="AB12" s="154"/>
      <c r="AC12" s="154"/>
    </row>
    <row r="13" spans="1:30" ht="18.75">
      <c r="A13" s="1235"/>
      <c r="B13" s="1235"/>
      <c r="C13" s="1689"/>
      <c r="D13" s="1689"/>
      <c r="E13" s="1689"/>
      <c r="F13" s="1689"/>
      <c r="G13" s="1689"/>
      <c r="H13" s="1689"/>
      <c r="I13" s="1689"/>
      <c r="J13" s="1689"/>
      <c r="K13" s="1689"/>
      <c r="L13" s="1689"/>
      <c r="M13" s="1689"/>
      <c r="N13" s="1689"/>
      <c r="O13" s="1689"/>
      <c r="S13" s="154"/>
      <c r="T13" s="154"/>
      <c r="U13" s="154"/>
      <c r="V13" s="154"/>
      <c r="W13" s="154"/>
      <c r="X13" s="154"/>
      <c r="Y13" s="154"/>
      <c r="Z13" s="154"/>
      <c r="AA13" s="154"/>
      <c r="AB13" s="154"/>
      <c r="AC13" s="154"/>
    </row>
    <row r="14" spans="1:30" ht="18.75">
      <c r="A14" s="1235"/>
      <c r="B14" s="1235"/>
      <c r="C14" s="1689"/>
      <c r="D14" s="1689"/>
      <c r="E14" s="1689"/>
      <c r="F14" s="1689"/>
      <c r="G14" s="1689"/>
      <c r="H14" s="1689"/>
      <c r="I14" s="1689"/>
      <c r="J14" s="1689"/>
      <c r="K14" s="1689"/>
      <c r="L14" s="1689"/>
      <c r="M14" s="1689"/>
      <c r="N14" s="1689"/>
      <c r="O14" s="1689"/>
      <c r="S14" s="154"/>
      <c r="T14" s="154"/>
      <c r="U14" s="154"/>
      <c r="V14" s="154"/>
      <c r="W14" s="154"/>
      <c r="X14" s="154"/>
      <c r="Y14" s="154"/>
      <c r="Z14" s="154"/>
      <c r="AA14" s="154"/>
      <c r="AB14" s="154"/>
      <c r="AC14" s="154"/>
    </row>
    <row r="15" spans="1:30" ht="18.75">
      <c r="A15" s="1235"/>
      <c r="B15" s="1235"/>
      <c r="C15" s="1689"/>
      <c r="D15" s="1689"/>
      <c r="E15" s="1689"/>
      <c r="F15" s="1689"/>
      <c r="G15" s="1689"/>
      <c r="H15" s="1689"/>
      <c r="I15" s="1689"/>
      <c r="J15" s="1689"/>
      <c r="K15" s="1689"/>
      <c r="L15" s="1689"/>
      <c r="M15" s="1689"/>
      <c r="N15" s="1689"/>
      <c r="O15" s="1689"/>
      <c r="S15" s="154"/>
      <c r="T15" s="154"/>
      <c r="U15" s="154"/>
      <c r="V15" s="154"/>
      <c r="W15" s="154"/>
      <c r="X15" s="154"/>
      <c r="Y15" s="154"/>
      <c r="Z15" s="154"/>
      <c r="AA15" s="154"/>
      <c r="AB15" s="154"/>
      <c r="AC15" s="154"/>
    </row>
    <row r="16" spans="1:30" ht="18.75">
      <c r="A16" s="1235"/>
      <c r="B16" s="1235"/>
      <c r="C16" s="1689"/>
      <c r="D16" s="1689"/>
      <c r="E16" s="1689"/>
      <c r="F16" s="1689"/>
      <c r="G16" s="1689"/>
      <c r="H16" s="1689"/>
      <c r="I16" s="1689"/>
      <c r="J16" s="1689"/>
      <c r="K16" s="1689"/>
      <c r="L16" s="1689"/>
      <c r="M16" s="1689"/>
      <c r="N16" s="1689"/>
      <c r="O16" s="1689"/>
      <c r="S16" s="154"/>
      <c r="T16" s="154"/>
      <c r="U16" s="154"/>
      <c r="V16" s="154"/>
      <c r="W16" s="154"/>
      <c r="X16" s="154"/>
      <c r="Y16" s="154"/>
      <c r="Z16" s="154"/>
      <c r="AA16" s="154"/>
      <c r="AB16" s="154"/>
      <c r="AC16" s="154"/>
    </row>
    <row r="17" spans="1:29" ht="18.75">
      <c r="A17" s="1235"/>
      <c r="B17" s="1235"/>
      <c r="C17" s="1689"/>
      <c r="D17" s="1689"/>
      <c r="E17" s="1689"/>
      <c r="F17" s="1689"/>
      <c r="G17" s="1689"/>
      <c r="H17" s="1689"/>
      <c r="I17" s="1689"/>
      <c r="J17" s="1689"/>
      <c r="K17" s="1689"/>
      <c r="L17" s="1689"/>
      <c r="M17" s="1689"/>
      <c r="N17" s="1689"/>
      <c r="O17" s="1689"/>
      <c r="S17" s="154"/>
      <c r="T17" s="154"/>
      <c r="U17" s="154"/>
      <c r="V17" s="154"/>
      <c r="W17" s="154"/>
      <c r="X17" s="154"/>
      <c r="Y17" s="154"/>
      <c r="Z17" s="154"/>
      <c r="AA17" s="154"/>
      <c r="AB17" s="154"/>
      <c r="AC17" s="154"/>
    </row>
    <row r="18" spans="1:29" ht="29.25" customHeight="1">
      <c r="A18" s="2841" t="str">
        <f>C1</f>
        <v>ftyk f'k{kk vf/kdkjh</v>
      </c>
      <c r="B18" s="2841"/>
      <c r="C18" s="2841"/>
      <c r="D18" s="2841"/>
      <c r="E18" s="2841"/>
      <c r="F18" s="2841"/>
      <c r="G18" s="2841"/>
      <c r="H18" s="2841"/>
      <c r="I18" s="2841"/>
      <c r="J18" s="2841"/>
      <c r="K18" s="2841"/>
      <c r="L18" s="2841"/>
      <c r="M18" s="2841"/>
      <c r="N18" s="2841"/>
      <c r="O18" s="2841"/>
      <c r="S18" s="154"/>
      <c r="T18" s="154"/>
      <c r="U18" s="154"/>
      <c r="V18" s="154"/>
      <c r="W18" s="154"/>
      <c r="X18" s="154"/>
      <c r="Y18" s="154"/>
      <c r="Z18" s="154"/>
      <c r="AA18" s="154"/>
      <c r="AB18" s="154"/>
      <c r="AC18" s="154"/>
    </row>
    <row r="19" spans="1:29" ht="37.5" customHeight="1">
      <c r="A19" s="2842" t="s">
        <v>3038</v>
      </c>
      <c r="B19" s="2842"/>
      <c r="C19" s="2842"/>
      <c r="D19" s="2842"/>
      <c r="E19" s="2842"/>
      <c r="F19" s="2842"/>
      <c r="G19" s="2842"/>
      <c r="H19" s="2842"/>
      <c r="I19" s="2842"/>
      <c r="J19" s="2842"/>
      <c r="K19" s="2842"/>
      <c r="L19" s="2842"/>
      <c r="M19" s="2842"/>
      <c r="N19" s="2842"/>
      <c r="O19" s="2842"/>
      <c r="S19" s="154"/>
      <c r="T19" s="154"/>
      <c r="U19" s="154"/>
      <c r="V19" s="154"/>
      <c r="W19" s="154"/>
      <c r="X19" s="154"/>
      <c r="Y19" s="154"/>
      <c r="Z19" s="154"/>
      <c r="AA19" s="154"/>
      <c r="AB19" s="154"/>
      <c r="AC19" s="154"/>
    </row>
    <row r="20" spans="1:29" ht="22.5" customHeight="1">
      <c r="A20" s="1238">
        <v>1</v>
      </c>
      <c r="B20" s="1235"/>
      <c r="C20" s="2776" t="s">
        <v>3028</v>
      </c>
      <c r="D20" s="2776"/>
      <c r="E20" s="2776"/>
      <c r="F20" s="2776"/>
      <c r="G20" s="2776"/>
      <c r="H20" s="2776"/>
      <c r="I20" s="2776"/>
      <c r="J20" s="2776"/>
      <c r="K20" s="2776"/>
      <c r="L20" s="2776"/>
      <c r="M20" s="2776"/>
      <c r="N20" s="2776"/>
      <c r="O20" s="2776"/>
      <c r="S20" s="154"/>
      <c r="T20" s="154"/>
      <c r="U20" s="154"/>
      <c r="V20" s="154"/>
      <c r="W20" s="154"/>
      <c r="X20" s="154"/>
      <c r="Y20" s="154"/>
      <c r="Z20" s="154"/>
      <c r="AA20" s="154"/>
      <c r="AB20" s="154"/>
      <c r="AC20" s="154"/>
    </row>
    <row r="21" spans="1:29" ht="117.75" customHeight="1">
      <c r="A21" s="1238">
        <v>2</v>
      </c>
      <c r="B21" s="1235"/>
      <c r="C21" s="2201" t="s">
        <v>3088</v>
      </c>
      <c r="D21" s="2201"/>
      <c r="E21" s="2201"/>
      <c r="F21" s="2201"/>
      <c r="G21" s="2201"/>
      <c r="H21" s="2201"/>
      <c r="I21" s="2201"/>
      <c r="J21" s="2201"/>
      <c r="K21" s="2201"/>
      <c r="L21" s="2201"/>
      <c r="M21" s="2201"/>
      <c r="N21" s="2201"/>
      <c r="O21" s="2201"/>
      <c r="Q21" s="1152"/>
      <c r="R21" s="15"/>
      <c r="S21" s="154"/>
      <c r="T21" s="154"/>
      <c r="U21" s="154"/>
      <c r="V21" s="154"/>
      <c r="W21" s="154"/>
      <c r="X21" s="154"/>
      <c r="Y21" s="154"/>
      <c r="Z21" s="154"/>
      <c r="AA21" s="154"/>
      <c r="AB21" s="154"/>
      <c r="AC21" s="154"/>
    </row>
    <row r="22" spans="1:29" ht="40.5" customHeight="1">
      <c r="A22" s="1238">
        <v>3</v>
      </c>
      <c r="B22" s="1235"/>
      <c r="C22" s="2201" t="s">
        <v>3089</v>
      </c>
      <c r="D22" s="2201"/>
      <c r="E22" s="2201"/>
      <c r="F22" s="2201"/>
      <c r="G22" s="2201"/>
      <c r="H22" s="2201"/>
      <c r="I22" s="2201"/>
      <c r="J22" s="2201"/>
      <c r="K22" s="2201"/>
      <c r="L22" s="2201"/>
      <c r="M22" s="2201"/>
      <c r="N22" s="2201"/>
      <c r="O22" s="2201"/>
      <c r="Q22" s="1152"/>
      <c r="R22" s="15"/>
      <c r="S22" s="154"/>
      <c r="T22" s="154"/>
      <c r="U22" s="154"/>
      <c r="V22" s="154"/>
      <c r="W22" s="154"/>
      <c r="X22" s="154"/>
      <c r="Y22" s="154"/>
      <c r="Z22" s="154"/>
      <c r="AA22" s="154"/>
      <c r="AB22" s="154"/>
      <c r="AC22" s="154"/>
    </row>
    <row r="23" spans="1:29" ht="21.75" customHeight="1">
      <c r="A23" s="1238">
        <v>4</v>
      </c>
      <c r="B23" s="1235"/>
      <c r="C23" s="2776" t="s">
        <v>3039</v>
      </c>
      <c r="D23" s="2776"/>
      <c r="E23" s="2776"/>
      <c r="F23" s="2776"/>
      <c r="G23" s="2776"/>
      <c r="H23" s="2776"/>
      <c r="I23" s="2776"/>
      <c r="J23" s="2776"/>
      <c r="K23" s="2776"/>
      <c r="L23" s="2776"/>
      <c r="M23" s="2776"/>
      <c r="N23" s="2776"/>
      <c r="O23" s="2776"/>
      <c r="S23" s="154"/>
      <c r="T23" s="154"/>
      <c r="U23" s="154"/>
      <c r="V23" s="154"/>
      <c r="W23" s="154"/>
      <c r="X23" s="154"/>
      <c r="Y23" s="154"/>
      <c r="Z23" s="154"/>
      <c r="AA23" s="154"/>
      <c r="AB23" s="154"/>
      <c r="AC23" s="154"/>
    </row>
    <row r="24" spans="1:29" ht="18.75">
      <c r="A24" s="19"/>
      <c r="B24" s="19"/>
      <c r="C24" s="1689"/>
      <c r="D24" s="1689"/>
      <c r="E24" s="1689"/>
      <c r="F24" s="1689"/>
      <c r="G24" s="1689"/>
      <c r="H24" s="1689"/>
      <c r="I24" s="1689"/>
      <c r="J24" s="1689"/>
      <c r="K24" s="1689"/>
      <c r="L24" s="1689"/>
      <c r="M24" s="1689"/>
      <c r="N24" s="1689"/>
      <c r="O24" s="1689"/>
      <c r="S24" s="154"/>
      <c r="T24" s="154"/>
      <c r="U24" s="154"/>
      <c r="V24" s="154"/>
      <c r="W24" s="154"/>
      <c r="X24" s="154"/>
      <c r="Y24" s="154"/>
      <c r="Z24" s="154"/>
      <c r="AA24" s="154"/>
      <c r="AB24" s="154"/>
      <c r="AC24" s="154"/>
    </row>
    <row r="25" spans="1:29" ht="18.75">
      <c r="A25" s="19"/>
      <c r="B25" s="19"/>
      <c r="C25" s="1689"/>
      <c r="D25" s="1689"/>
      <c r="E25" s="1689"/>
      <c r="F25" s="1689"/>
      <c r="G25" s="1689"/>
      <c r="H25" s="1689"/>
      <c r="I25" s="1689"/>
      <c r="J25" s="1689"/>
      <c r="K25" s="1689"/>
      <c r="L25" s="1689"/>
      <c r="M25" s="1689"/>
      <c r="N25" s="1689"/>
      <c r="O25" s="1689"/>
      <c r="S25" s="154"/>
      <c r="T25" s="154"/>
      <c r="U25" s="154"/>
      <c r="V25" s="154"/>
      <c r="W25" s="154"/>
      <c r="X25" s="154"/>
      <c r="Y25" s="154"/>
      <c r="Z25" s="154"/>
      <c r="AA25" s="154"/>
      <c r="AB25" s="154"/>
      <c r="AC25" s="154"/>
    </row>
    <row r="26" spans="1:29" ht="18.75">
      <c r="A26" s="19"/>
      <c r="B26" s="19"/>
      <c r="C26" s="1689"/>
      <c r="D26" s="1689"/>
      <c r="E26" s="1689"/>
      <c r="F26" s="1689"/>
      <c r="G26" s="1689"/>
      <c r="H26" s="1689"/>
      <c r="I26" s="1689"/>
      <c r="J26" s="1689"/>
      <c r="K26" s="1689"/>
      <c r="L26" s="1689"/>
      <c r="M26" s="1689"/>
      <c r="N26" s="1689"/>
      <c r="O26" s="1689"/>
      <c r="S26" s="154"/>
      <c r="T26" s="154"/>
      <c r="U26" s="154"/>
      <c r="V26" s="154"/>
      <c r="W26" s="154"/>
      <c r="X26" s="154"/>
      <c r="Y26" s="154"/>
      <c r="Z26" s="154"/>
      <c r="AA26" s="154"/>
      <c r="AB26" s="154"/>
      <c r="AC26" s="154"/>
    </row>
    <row r="27" spans="1:29" ht="18.75">
      <c r="A27" s="19"/>
      <c r="B27" s="19"/>
      <c r="C27" s="1689"/>
      <c r="D27" s="1689"/>
      <c r="E27" s="1689"/>
      <c r="F27" s="1689"/>
      <c r="G27" s="1689"/>
      <c r="H27" s="1689"/>
      <c r="I27" s="1689"/>
      <c r="J27" s="1689"/>
      <c r="K27" s="1689"/>
      <c r="L27" s="1689"/>
      <c r="M27" s="1689"/>
      <c r="N27" s="1689"/>
      <c r="O27" s="1689"/>
      <c r="S27" s="154"/>
      <c r="T27" s="154"/>
      <c r="U27" s="154"/>
      <c r="V27" s="154"/>
      <c r="W27" s="154"/>
      <c r="X27" s="154"/>
      <c r="Y27" s="154"/>
      <c r="Z27" s="154"/>
      <c r="AA27" s="154"/>
      <c r="AB27" s="154"/>
      <c r="AC27" s="154"/>
    </row>
    <row r="28" spans="1:29" ht="18.75">
      <c r="A28" s="19"/>
      <c r="B28" s="19"/>
      <c r="C28" s="1689"/>
      <c r="D28" s="1689"/>
      <c r="E28" s="1689"/>
      <c r="F28" s="1689"/>
      <c r="G28" s="1689"/>
      <c r="H28" s="1689"/>
      <c r="I28" s="1689"/>
      <c r="J28" s="1689"/>
      <c r="K28" s="1689"/>
      <c r="L28" s="1689"/>
      <c r="M28" s="1689"/>
      <c r="N28" s="1689"/>
      <c r="O28" s="1689"/>
      <c r="S28" s="154"/>
      <c r="T28" s="154"/>
      <c r="U28" s="154"/>
      <c r="V28" s="154"/>
      <c r="W28" s="154"/>
      <c r="X28" s="154"/>
      <c r="Y28" s="154"/>
      <c r="Z28" s="154"/>
      <c r="AA28" s="154"/>
      <c r="AB28" s="154"/>
      <c r="AC28" s="154"/>
    </row>
    <row r="29" spans="1:29" ht="18.75">
      <c r="A29" s="19"/>
      <c r="B29" s="19"/>
      <c r="C29" s="1689"/>
      <c r="D29" s="1689"/>
      <c r="E29" s="1689"/>
      <c r="F29" s="1689"/>
      <c r="G29" s="1689"/>
      <c r="H29" s="1689"/>
      <c r="I29" s="1689"/>
      <c r="J29" s="1689"/>
      <c r="K29" s="1689"/>
      <c r="L29" s="1689"/>
      <c r="M29" s="1689"/>
      <c r="N29" s="1689"/>
      <c r="O29" s="1689"/>
      <c r="S29" s="154"/>
      <c r="T29" s="154"/>
      <c r="U29" s="154"/>
      <c r="V29" s="154"/>
      <c r="W29" s="154"/>
      <c r="X29" s="154"/>
      <c r="Y29" s="154"/>
      <c r="Z29" s="154"/>
      <c r="AA29" s="154"/>
      <c r="AB29" s="154"/>
      <c r="AC29" s="154"/>
    </row>
    <row r="30" spans="1:29" ht="18.75">
      <c r="A30" s="19"/>
      <c r="B30" s="19"/>
      <c r="C30" s="1689"/>
      <c r="D30" s="1689"/>
      <c r="E30" s="1689"/>
      <c r="F30" s="1689"/>
      <c r="G30" s="1689"/>
      <c r="H30" s="1689"/>
      <c r="I30" s="1689"/>
      <c r="J30" s="1689"/>
      <c r="K30" s="1689"/>
      <c r="L30" s="1689"/>
      <c r="M30" s="1689"/>
      <c r="N30" s="1689"/>
      <c r="O30" s="1689"/>
      <c r="S30" s="154"/>
      <c r="T30" s="154"/>
      <c r="U30" s="154"/>
      <c r="V30" s="154"/>
      <c r="W30" s="154"/>
      <c r="X30" s="154"/>
      <c r="Y30" s="154"/>
      <c r="Z30" s="154"/>
      <c r="AA30" s="154"/>
      <c r="AB30" s="154"/>
      <c r="AC30" s="154"/>
    </row>
    <row r="31" spans="1:29" ht="18.75">
      <c r="A31" s="19"/>
      <c r="B31" s="19"/>
      <c r="C31" s="1689"/>
      <c r="D31" s="1689"/>
      <c r="E31" s="1689"/>
      <c r="F31" s="1689"/>
      <c r="G31" s="1689"/>
      <c r="H31" s="1689"/>
      <c r="I31" s="1689"/>
      <c r="J31" s="1689"/>
      <c r="K31" s="1689"/>
      <c r="L31" s="1689"/>
      <c r="M31" s="1689"/>
      <c r="N31" s="1689"/>
      <c r="O31" s="1689"/>
      <c r="S31" s="154"/>
      <c r="T31" s="154"/>
      <c r="U31" s="154"/>
      <c r="V31" s="154"/>
      <c r="W31" s="154"/>
      <c r="X31" s="154"/>
      <c r="Y31" s="154"/>
      <c r="Z31" s="154"/>
      <c r="AA31" s="154"/>
      <c r="AB31" s="154"/>
      <c r="AC31" s="154"/>
    </row>
    <row r="32" spans="1:29" ht="18.75">
      <c r="A32" s="19"/>
      <c r="B32" s="19"/>
      <c r="C32" s="1689"/>
      <c r="D32" s="1689"/>
      <c r="E32" s="1689"/>
      <c r="F32" s="1689"/>
      <c r="G32" s="1689"/>
      <c r="H32" s="1689"/>
      <c r="I32" s="1689"/>
      <c r="J32" s="1689"/>
      <c r="K32" s="1689"/>
      <c r="L32" s="1689"/>
      <c r="M32" s="1689"/>
      <c r="N32" s="1689"/>
      <c r="O32" s="1689"/>
      <c r="S32" s="154"/>
      <c r="T32" s="154"/>
      <c r="U32" s="154"/>
      <c r="V32" s="154"/>
      <c r="W32" s="154"/>
      <c r="X32" s="154"/>
      <c r="Y32" s="154"/>
      <c r="Z32" s="154"/>
      <c r="AA32" s="154"/>
      <c r="AB32" s="154"/>
      <c r="AC32" s="154"/>
    </row>
    <row r="33" spans="1:29" ht="18.75">
      <c r="A33" s="19"/>
      <c r="B33" s="19"/>
      <c r="C33" s="1689"/>
      <c r="D33" s="1689"/>
      <c r="E33" s="1689"/>
      <c r="F33" s="1689"/>
      <c r="G33" s="1689"/>
      <c r="H33" s="1689"/>
      <c r="I33" s="1689"/>
      <c r="J33" s="1689"/>
      <c r="K33" s="1689"/>
      <c r="L33" s="1689"/>
      <c r="M33" s="1689"/>
      <c r="N33" s="1689"/>
      <c r="O33" s="1689"/>
      <c r="S33" s="154"/>
      <c r="T33" s="154"/>
      <c r="U33" s="154"/>
      <c r="V33" s="154"/>
      <c r="W33" s="154"/>
      <c r="X33" s="154"/>
      <c r="Y33" s="154"/>
      <c r="Z33" s="154"/>
      <c r="AA33" s="154"/>
      <c r="AB33" s="154"/>
      <c r="AC33" s="154"/>
    </row>
    <row r="34" spans="1:29" ht="18.75">
      <c r="A34" s="19"/>
      <c r="B34" s="19"/>
      <c r="C34" s="1689"/>
      <c r="D34" s="1689"/>
      <c r="E34" s="1689"/>
      <c r="F34" s="1689"/>
      <c r="G34" s="1689"/>
      <c r="H34" s="1689"/>
      <c r="I34" s="1689"/>
      <c r="J34" s="1689"/>
      <c r="K34" s="1689"/>
      <c r="L34" s="1689"/>
      <c r="M34" s="1689"/>
      <c r="N34" s="1689"/>
      <c r="O34" s="1689"/>
      <c r="S34" s="154"/>
      <c r="T34" s="154"/>
      <c r="U34" s="154"/>
      <c r="V34" s="154"/>
      <c r="W34" s="154"/>
      <c r="X34" s="154"/>
      <c r="Y34" s="154"/>
      <c r="Z34" s="154"/>
      <c r="AA34" s="154"/>
      <c r="AB34" s="154"/>
      <c r="AC34" s="154"/>
    </row>
    <row r="35" spans="1:29" ht="18.75">
      <c r="A35" s="19"/>
      <c r="B35" s="19"/>
      <c r="C35" s="1689"/>
      <c r="D35" s="1689"/>
      <c r="E35" s="1689"/>
      <c r="F35" s="1689"/>
      <c r="G35" s="1689"/>
      <c r="H35" s="1689"/>
      <c r="I35" s="1689"/>
      <c r="J35" s="1689"/>
      <c r="K35" s="1689"/>
      <c r="L35" s="1689"/>
      <c r="M35" s="1689"/>
      <c r="N35" s="1689"/>
      <c r="O35" s="1689"/>
      <c r="S35" s="154"/>
      <c r="T35" s="154"/>
      <c r="U35" s="154"/>
      <c r="V35" s="154"/>
      <c r="W35" s="154"/>
      <c r="X35" s="154"/>
      <c r="Y35" s="154"/>
      <c r="Z35" s="154"/>
      <c r="AA35" s="154"/>
      <c r="AB35" s="154"/>
      <c r="AC35" s="154"/>
    </row>
    <row r="36" spans="1:29" ht="18.75">
      <c r="A36" s="19"/>
      <c r="B36" s="19"/>
      <c r="C36" s="1689"/>
      <c r="D36" s="1689"/>
      <c r="E36" s="1689"/>
      <c r="F36" s="1689"/>
      <c r="G36" s="1689"/>
      <c r="H36" s="1689"/>
      <c r="I36" s="1689"/>
      <c r="J36" s="1689"/>
      <c r="K36" s="1689"/>
      <c r="L36" s="1689"/>
      <c r="M36" s="1689"/>
      <c r="N36" s="1689"/>
      <c r="O36" s="1689"/>
      <c r="S36" s="154"/>
      <c r="T36" s="154"/>
      <c r="U36" s="154"/>
      <c r="V36" s="154"/>
      <c r="W36" s="154"/>
      <c r="X36" s="154"/>
      <c r="Y36" s="154"/>
      <c r="Z36" s="154"/>
      <c r="AA36" s="154"/>
      <c r="AB36" s="154"/>
      <c r="AC36" s="154"/>
    </row>
    <row r="37" spans="1:29" ht="18.75">
      <c r="A37" s="19"/>
      <c r="B37" s="19"/>
      <c r="C37" s="1689"/>
      <c r="D37" s="1689"/>
      <c r="E37" s="1689"/>
      <c r="F37" s="1689"/>
      <c r="G37" s="1689"/>
      <c r="H37" s="1689"/>
      <c r="I37" s="1689"/>
      <c r="J37" s="1689"/>
      <c r="K37" s="1689"/>
      <c r="L37" s="1689"/>
      <c r="M37" s="1689"/>
      <c r="N37" s="1689"/>
      <c r="O37" s="1689"/>
      <c r="S37" s="154"/>
      <c r="T37" s="154"/>
      <c r="U37" s="154"/>
      <c r="V37" s="154"/>
      <c r="W37" s="154"/>
      <c r="X37" s="154"/>
      <c r="Y37" s="154"/>
      <c r="Z37" s="154"/>
      <c r="AA37" s="154"/>
      <c r="AB37" s="154"/>
      <c r="AC37" s="154"/>
    </row>
    <row r="38" spans="1:29" ht="18.75">
      <c r="A38" s="19"/>
      <c r="B38" s="19"/>
      <c r="C38" s="1689"/>
      <c r="D38" s="1689"/>
      <c r="E38" s="1689"/>
      <c r="F38" s="1689"/>
      <c r="G38" s="1689"/>
      <c r="H38" s="1689"/>
      <c r="I38" s="1689"/>
      <c r="J38" s="1689"/>
      <c r="K38" s="1689"/>
      <c r="L38" s="1689"/>
      <c r="M38" s="1689"/>
      <c r="N38" s="1689"/>
      <c r="O38" s="1689"/>
      <c r="S38" s="154"/>
      <c r="T38" s="154"/>
      <c r="U38" s="154"/>
      <c r="V38" s="154"/>
      <c r="W38" s="154"/>
      <c r="X38" s="154"/>
      <c r="Y38" s="154"/>
      <c r="Z38" s="154"/>
      <c r="AA38" s="154"/>
      <c r="AB38" s="154"/>
      <c r="AC38" s="154"/>
    </row>
    <row r="39" spans="1:29" ht="36" customHeight="1">
      <c r="A39" s="2843" t="str">
        <f>C1</f>
        <v>ftyk f'k{kk vf/kdkjh</v>
      </c>
      <c r="B39" s="2843"/>
      <c r="C39" s="2843"/>
      <c r="D39" s="2843"/>
      <c r="E39" s="2843"/>
      <c r="F39" s="2843"/>
      <c r="G39" s="2843"/>
      <c r="H39" s="2843"/>
      <c r="I39" s="2843"/>
      <c r="J39" s="2843"/>
      <c r="K39" s="2843"/>
      <c r="L39" s="2843"/>
      <c r="M39" s="2843"/>
      <c r="N39" s="2843"/>
      <c r="O39" s="2843"/>
      <c r="S39" s="154"/>
      <c r="T39" s="154"/>
      <c r="U39" s="154"/>
      <c r="V39" s="154"/>
      <c r="W39" s="154"/>
      <c r="X39" s="154"/>
      <c r="Y39" s="154"/>
      <c r="Z39" s="154"/>
      <c r="AA39" s="154"/>
      <c r="AB39" s="154"/>
      <c r="AC39" s="154"/>
    </row>
    <row r="40" spans="1:29" ht="38.25" customHeight="1">
      <c r="A40" s="2844" t="s">
        <v>3040</v>
      </c>
      <c r="B40" s="2844"/>
      <c r="C40" s="2844"/>
      <c r="D40" s="2844"/>
      <c r="E40" s="2844"/>
      <c r="F40" s="2844"/>
      <c r="G40" s="2844"/>
      <c r="H40" s="2844"/>
      <c r="I40" s="2844"/>
      <c r="J40" s="2844"/>
      <c r="K40" s="2844"/>
      <c r="L40" s="2844"/>
      <c r="M40" s="2844"/>
      <c r="N40" s="2844"/>
      <c r="O40" s="2844"/>
      <c r="S40" s="154"/>
      <c r="T40" s="154"/>
      <c r="U40" s="154"/>
      <c r="V40" s="154"/>
      <c r="W40" s="154"/>
      <c r="X40" s="154"/>
      <c r="Y40" s="154"/>
      <c r="Z40" s="154"/>
      <c r="AA40" s="154"/>
      <c r="AB40" s="154"/>
      <c r="AC40" s="154"/>
    </row>
    <row r="41" spans="1:29" ht="18.75">
      <c r="A41" s="1238">
        <v>1</v>
      </c>
      <c r="B41" s="1235"/>
      <c r="C41" s="2776" t="s">
        <v>3028</v>
      </c>
      <c r="D41" s="2776"/>
      <c r="E41" s="2776"/>
      <c r="F41" s="2776"/>
      <c r="G41" s="2776"/>
      <c r="H41" s="2776"/>
      <c r="I41" s="2776"/>
      <c r="J41" s="2776"/>
      <c r="K41" s="2776"/>
      <c r="L41" s="2776"/>
      <c r="M41" s="2776"/>
      <c r="N41" s="2776"/>
      <c r="O41" s="2776"/>
      <c r="S41" s="154"/>
      <c r="T41" s="154"/>
      <c r="U41" s="154"/>
      <c r="V41" s="154"/>
      <c r="W41" s="154"/>
      <c r="X41" s="154"/>
      <c r="Y41" s="154"/>
      <c r="Z41" s="154"/>
      <c r="AA41" s="154"/>
      <c r="AB41" s="154"/>
      <c r="AC41" s="154"/>
    </row>
    <row r="42" spans="1:29" ht="81.75" customHeight="1">
      <c r="A42" s="1238">
        <v>2</v>
      </c>
      <c r="B42" s="1235"/>
      <c r="C42" s="2201" t="s">
        <v>3099</v>
      </c>
      <c r="D42" s="2201"/>
      <c r="E42" s="2201"/>
      <c r="F42" s="2201"/>
      <c r="G42" s="2201"/>
      <c r="H42" s="2201"/>
      <c r="I42" s="2201"/>
      <c r="J42" s="2201"/>
      <c r="K42" s="2201"/>
      <c r="L42" s="2201"/>
      <c r="M42" s="2201"/>
      <c r="N42" s="2201"/>
      <c r="O42" s="2201"/>
      <c r="R42" s="132"/>
      <c r="S42" s="154"/>
      <c r="T42" s="154"/>
      <c r="U42" s="154"/>
      <c r="V42" s="154"/>
      <c r="W42" s="154"/>
      <c r="X42" s="154"/>
      <c r="Y42" s="154"/>
      <c r="Z42" s="154"/>
      <c r="AA42" s="154"/>
      <c r="AB42" s="154"/>
      <c r="AC42" s="154"/>
    </row>
    <row r="43" spans="1:29" ht="18.75">
      <c r="A43" s="1238">
        <v>3</v>
      </c>
      <c r="B43" s="1235"/>
      <c r="C43" s="2776" t="s">
        <v>3041</v>
      </c>
      <c r="D43" s="2776"/>
      <c r="E43" s="2776"/>
      <c r="F43" s="2776"/>
      <c r="G43" s="2776"/>
      <c r="H43" s="2776"/>
      <c r="I43" s="2776"/>
      <c r="J43" s="2776"/>
      <c r="K43" s="2776"/>
      <c r="L43" s="2776"/>
      <c r="M43" s="2776"/>
      <c r="N43" s="2776"/>
      <c r="O43" s="2776"/>
      <c r="S43" s="154"/>
      <c r="T43" s="154"/>
      <c r="U43" s="154"/>
      <c r="V43" s="154"/>
      <c r="W43" s="154"/>
      <c r="X43" s="154"/>
      <c r="Y43" s="154"/>
      <c r="Z43" s="154"/>
      <c r="AA43" s="154"/>
      <c r="AB43" s="154"/>
    </row>
    <row r="44" spans="1:29" ht="18.75">
      <c r="A44" s="1238">
        <v>4</v>
      </c>
      <c r="B44" s="1235"/>
      <c r="C44" s="2776" t="s">
        <v>3094</v>
      </c>
      <c r="D44" s="2776"/>
      <c r="E44" s="2776"/>
      <c r="F44" s="2776"/>
      <c r="G44" s="2776"/>
      <c r="H44" s="2776"/>
      <c r="I44" s="2776"/>
      <c r="J44" s="2776"/>
      <c r="K44" s="2776"/>
      <c r="L44" s="2776"/>
      <c r="M44" s="2776"/>
      <c r="N44" s="2776"/>
      <c r="O44" s="2776"/>
    </row>
    <row r="45" spans="1:29" ht="18.75">
      <c r="A45" s="19"/>
      <c r="B45" s="19"/>
      <c r="C45" s="19"/>
      <c r="D45" s="19"/>
      <c r="E45" s="19"/>
      <c r="F45" s="19"/>
      <c r="G45" s="19"/>
      <c r="H45" s="19"/>
      <c r="I45" s="19"/>
      <c r="J45" s="19"/>
      <c r="K45" s="19"/>
      <c r="L45" s="19"/>
      <c r="M45" s="19"/>
      <c r="N45" s="19"/>
      <c r="O45" s="19"/>
      <c r="R45" s="15"/>
    </row>
    <row r="46" spans="1:29" ht="18.75">
      <c r="A46" s="19"/>
      <c r="B46" s="19"/>
      <c r="C46" s="19"/>
      <c r="D46" s="19"/>
      <c r="E46" s="19"/>
      <c r="F46" s="19"/>
      <c r="G46" s="19"/>
      <c r="H46" s="19"/>
      <c r="I46" s="19"/>
      <c r="J46" s="19"/>
      <c r="K46" s="19"/>
      <c r="L46" s="19"/>
      <c r="M46" s="19"/>
      <c r="N46" s="19"/>
      <c r="O46" s="19"/>
      <c r="R46" s="15"/>
    </row>
    <row r="47" spans="1:29" ht="18.75">
      <c r="A47" s="19"/>
      <c r="B47" s="19"/>
      <c r="C47" s="19"/>
      <c r="D47" s="19"/>
      <c r="E47" s="19"/>
      <c r="F47" s="19"/>
      <c r="G47" s="19"/>
      <c r="H47" s="19"/>
      <c r="I47" s="19"/>
      <c r="J47" s="19"/>
      <c r="K47" s="19"/>
      <c r="L47" s="19"/>
      <c r="M47" s="19"/>
      <c r="N47" s="19"/>
      <c r="O47" s="19"/>
      <c r="R47" s="15"/>
    </row>
    <row r="48" spans="1:29" ht="18.75">
      <c r="A48" s="19"/>
      <c r="B48" s="19"/>
      <c r="C48" s="19"/>
      <c r="D48" s="19"/>
      <c r="E48" s="19"/>
      <c r="F48" s="19"/>
      <c r="G48" s="19"/>
      <c r="H48" s="19"/>
      <c r="I48" s="19"/>
      <c r="J48" s="19"/>
      <c r="K48" s="19"/>
      <c r="L48" s="19"/>
      <c r="M48" s="19"/>
      <c r="N48" s="19"/>
      <c r="O48" s="19"/>
      <c r="R48" s="15"/>
    </row>
    <row r="49" spans="1:18" ht="18.75">
      <c r="A49" s="19"/>
      <c r="B49" s="19"/>
      <c r="C49" s="19"/>
      <c r="D49" s="19"/>
      <c r="E49" s="19"/>
      <c r="F49" s="19"/>
      <c r="G49" s="19"/>
      <c r="H49" s="19"/>
      <c r="I49" s="19"/>
      <c r="J49" s="19"/>
      <c r="K49" s="19"/>
      <c r="L49" s="19"/>
      <c r="M49" s="19"/>
      <c r="N49" s="19"/>
      <c r="O49" s="19"/>
      <c r="R49" s="15"/>
    </row>
    <row r="50" spans="1:18" ht="18.75">
      <c r="A50" s="19"/>
      <c r="B50" s="19"/>
      <c r="C50" s="19"/>
      <c r="D50" s="19"/>
      <c r="E50" s="19"/>
      <c r="F50" s="19"/>
      <c r="G50" s="19"/>
      <c r="H50" s="19"/>
      <c r="I50" s="19"/>
      <c r="J50" s="19"/>
      <c r="K50" s="19"/>
      <c r="L50" s="19"/>
      <c r="M50" s="19"/>
      <c r="N50" s="19"/>
      <c r="O50" s="19"/>
      <c r="R50" s="15"/>
    </row>
    <row r="51" spans="1:18" ht="18.75">
      <c r="A51" s="19"/>
      <c r="B51" s="19"/>
      <c r="C51" s="19"/>
      <c r="D51" s="19"/>
      <c r="E51" s="19"/>
      <c r="F51" s="19"/>
      <c r="G51" s="19"/>
      <c r="H51" s="19"/>
      <c r="I51" s="19"/>
      <c r="J51" s="19"/>
      <c r="K51" s="19"/>
      <c r="L51" s="19"/>
      <c r="M51" s="19"/>
      <c r="N51" s="19"/>
      <c r="O51" s="19"/>
      <c r="R51" s="15"/>
    </row>
    <row r="52" spans="1:18" ht="18.75">
      <c r="A52" s="19"/>
      <c r="B52" s="19"/>
      <c r="C52" s="19"/>
      <c r="D52" s="19"/>
      <c r="E52" s="19"/>
      <c r="F52" s="19"/>
      <c r="G52" s="19"/>
      <c r="H52" s="19"/>
      <c r="I52" s="19"/>
      <c r="J52" s="19"/>
      <c r="K52" s="19"/>
      <c r="L52" s="19"/>
      <c r="M52" s="19"/>
      <c r="N52" s="19"/>
      <c r="O52" s="19"/>
      <c r="R52" s="15"/>
    </row>
    <row r="53" spans="1:18" ht="18.75">
      <c r="A53" s="19"/>
      <c r="B53" s="19"/>
      <c r="C53" s="19"/>
      <c r="D53" s="19"/>
      <c r="E53" s="19"/>
      <c r="F53" s="19"/>
      <c r="G53" s="19"/>
      <c r="H53" s="19"/>
      <c r="I53" s="19"/>
      <c r="J53" s="19"/>
      <c r="K53" s="19"/>
      <c r="L53" s="19"/>
      <c r="M53" s="19"/>
      <c r="N53" s="19"/>
      <c r="O53" s="19"/>
      <c r="R53" s="15"/>
    </row>
    <row r="54" spans="1:18" ht="18.75">
      <c r="A54" s="19"/>
      <c r="B54" s="19"/>
      <c r="C54" s="19"/>
      <c r="D54" s="19"/>
      <c r="E54" s="19"/>
      <c r="F54" s="19"/>
      <c r="G54" s="19"/>
      <c r="H54" s="19"/>
      <c r="I54" s="19"/>
      <c r="J54" s="19"/>
      <c r="K54" s="19"/>
      <c r="L54" s="19"/>
      <c r="M54" s="19"/>
      <c r="N54" s="19"/>
      <c r="O54" s="19"/>
      <c r="R54" s="15"/>
    </row>
    <row r="55" spans="1:18" ht="18.75">
      <c r="A55" s="19"/>
      <c r="B55" s="19"/>
      <c r="C55" s="19"/>
      <c r="D55" s="19"/>
      <c r="E55" s="19"/>
      <c r="F55" s="19"/>
      <c r="G55" s="19"/>
      <c r="H55" s="19"/>
      <c r="I55" s="19"/>
      <c r="J55" s="19"/>
      <c r="K55" s="19"/>
      <c r="L55" s="19"/>
      <c r="M55" s="19"/>
      <c r="N55" s="19"/>
      <c r="O55" s="19"/>
      <c r="R55" s="15"/>
    </row>
    <row r="56" spans="1:18" ht="18.75">
      <c r="A56" s="19"/>
      <c r="B56" s="19"/>
      <c r="C56" s="19"/>
      <c r="D56" s="19"/>
      <c r="E56" s="19"/>
      <c r="F56" s="19"/>
      <c r="G56" s="19"/>
      <c r="H56" s="19"/>
      <c r="I56" s="19"/>
      <c r="J56" s="19"/>
      <c r="K56" s="19"/>
      <c r="L56" s="19"/>
      <c r="M56" s="19"/>
      <c r="N56" s="19"/>
      <c r="O56" s="19"/>
      <c r="R56" s="15"/>
    </row>
    <row r="57" spans="1:18" ht="18.75">
      <c r="A57" s="19"/>
      <c r="B57" s="19"/>
      <c r="C57" s="19"/>
      <c r="D57" s="19"/>
      <c r="E57" s="19"/>
      <c r="F57" s="19"/>
      <c r="G57" s="19"/>
      <c r="H57" s="19"/>
      <c r="I57" s="19"/>
      <c r="J57" s="19"/>
      <c r="K57" s="19"/>
      <c r="L57" s="19"/>
      <c r="M57" s="19"/>
      <c r="N57" s="19"/>
      <c r="O57" s="19"/>
      <c r="R57" s="15"/>
    </row>
    <row r="58" spans="1:18" ht="18.75">
      <c r="A58" s="19"/>
      <c r="B58" s="19"/>
      <c r="C58" s="19"/>
      <c r="D58" s="19"/>
      <c r="E58" s="19"/>
      <c r="F58" s="19"/>
      <c r="G58" s="19"/>
      <c r="H58" s="19"/>
      <c r="I58" s="19"/>
      <c r="J58" s="19"/>
      <c r="K58" s="19"/>
      <c r="L58" s="19"/>
      <c r="M58" s="19"/>
      <c r="N58" s="19"/>
      <c r="O58" s="19"/>
      <c r="R58" s="15"/>
    </row>
    <row r="59" spans="1:18" ht="18.75">
      <c r="A59" s="19"/>
      <c r="B59" s="19"/>
      <c r="C59" s="19"/>
      <c r="D59" s="19"/>
      <c r="E59" s="19"/>
      <c r="F59" s="19"/>
      <c r="G59" s="19"/>
      <c r="H59" s="19"/>
      <c r="I59" s="19"/>
      <c r="J59" s="19"/>
      <c r="K59" s="19"/>
      <c r="L59" s="19"/>
      <c r="M59" s="19"/>
      <c r="N59" s="19"/>
      <c r="O59" s="19"/>
      <c r="R59" s="15"/>
    </row>
    <row r="60" spans="1:18" ht="18.75">
      <c r="A60" s="19"/>
      <c r="B60" s="19"/>
      <c r="C60" s="19"/>
      <c r="D60" s="19"/>
      <c r="E60" s="19"/>
      <c r="F60" s="19"/>
      <c r="G60" s="19"/>
      <c r="H60" s="19"/>
      <c r="I60" s="19"/>
      <c r="J60" s="19"/>
      <c r="K60" s="19"/>
      <c r="L60" s="19"/>
      <c r="M60" s="19"/>
      <c r="N60" s="19"/>
      <c r="O60" s="19"/>
      <c r="R60" s="15"/>
    </row>
    <row r="61" spans="1:18" ht="18.75">
      <c r="A61" s="19"/>
      <c r="B61" s="19"/>
      <c r="C61" s="19"/>
      <c r="D61" s="19"/>
      <c r="E61" s="19"/>
      <c r="F61" s="19"/>
      <c r="G61" s="19"/>
      <c r="H61" s="19"/>
      <c r="I61" s="19"/>
      <c r="J61" s="19"/>
      <c r="K61" s="19"/>
      <c r="L61" s="19"/>
      <c r="M61" s="19"/>
      <c r="N61" s="19"/>
      <c r="O61" s="19"/>
      <c r="R61" s="15"/>
    </row>
    <row r="62" spans="1:18" ht="18.75">
      <c r="A62" s="19"/>
      <c r="B62" s="19"/>
      <c r="C62" s="19"/>
      <c r="D62" s="19"/>
      <c r="E62" s="19"/>
      <c r="F62" s="19"/>
      <c r="G62" s="19"/>
      <c r="H62" s="19"/>
      <c r="I62" s="19"/>
      <c r="J62" s="19"/>
      <c r="K62" s="19"/>
      <c r="L62" s="19"/>
      <c r="M62" s="19"/>
      <c r="N62" s="19"/>
      <c r="O62" s="19"/>
      <c r="R62" s="15"/>
    </row>
    <row r="63" spans="1:18" ht="42.75" customHeight="1">
      <c r="A63" s="2778" t="str">
        <f>C1</f>
        <v>ftyk f'k{kk vf/kdkjh</v>
      </c>
      <c r="B63" s="2778"/>
      <c r="C63" s="2778"/>
      <c r="D63" s="2778"/>
      <c r="E63" s="2778"/>
      <c r="F63" s="2778"/>
      <c r="G63" s="2778"/>
      <c r="H63" s="2778"/>
      <c r="I63" s="2778"/>
      <c r="J63" s="2778"/>
      <c r="K63" s="2778"/>
      <c r="L63" s="2778"/>
      <c r="M63" s="2778"/>
      <c r="N63" s="2778"/>
      <c r="O63" s="2778"/>
      <c r="R63" s="15"/>
    </row>
    <row r="64" spans="1:18" ht="47.25" customHeight="1">
      <c r="A64" s="2845" t="s">
        <v>3032</v>
      </c>
      <c r="B64" s="2845"/>
      <c r="C64" s="2845"/>
      <c r="D64" s="2845"/>
      <c r="E64" s="2845"/>
      <c r="F64" s="2845"/>
      <c r="G64" s="2845"/>
      <c r="H64" s="2845"/>
      <c r="I64" s="2845"/>
      <c r="J64" s="2845"/>
      <c r="K64" s="2845"/>
      <c r="L64" s="2845"/>
      <c r="M64" s="2845"/>
      <c r="N64" s="2845"/>
      <c r="O64" s="2845"/>
      <c r="R64" s="15"/>
    </row>
    <row r="65" spans="1:18" ht="18.75">
      <c r="A65" s="19"/>
      <c r="B65" s="19"/>
      <c r="C65" s="19"/>
      <c r="D65" s="19"/>
      <c r="E65" s="19"/>
      <c r="F65" s="19"/>
      <c r="G65" s="19"/>
      <c r="H65" s="19"/>
      <c r="I65" s="19"/>
      <c r="J65" s="19"/>
      <c r="K65" s="19"/>
      <c r="L65" s="19"/>
      <c r="M65" s="19"/>
      <c r="N65" s="19"/>
      <c r="O65" s="19"/>
      <c r="R65" s="15"/>
    </row>
    <row r="66" spans="1:18" ht="18.75">
      <c r="A66" s="1238">
        <v>1</v>
      </c>
      <c r="B66" s="1235"/>
      <c r="C66" s="2776" t="s">
        <v>3028</v>
      </c>
      <c r="D66" s="2776"/>
      <c r="E66" s="2776"/>
      <c r="F66" s="2776"/>
      <c r="G66" s="2776"/>
      <c r="H66" s="2776"/>
      <c r="I66" s="2776"/>
      <c r="J66" s="2776"/>
      <c r="K66" s="2776"/>
      <c r="L66" s="2776"/>
      <c r="M66" s="2776"/>
      <c r="N66" s="2776"/>
      <c r="O66" s="2776"/>
      <c r="R66" s="15"/>
    </row>
    <row r="67" spans="1:18" ht="58.5" customHeight="1">
      <c r="A67" s="1238">
        <v>2</v>
      </c>
      <c r="B67" s="1235"/>
      <c r="C67" s="2201" t="s">
        <v>3096</v>
      </c>
      <c r="D67" s="2201"/>
      <c r="E67" s="2201"/>
      <c r="F67" s="2201"/>
      <c r="G67" s="2201"/>
      <c r="H67" s="2201"/>
      <c r="I67" s="2201"/>
      <c r="J67" s="2201"/>
      <c r="K67" s="2201"/>
      <c r="L67" s="2201"/>
      <c r="M67" s="2201"/>
      <c r="N67" s="2201"/>
      <c r="O67" s="2201"/>
      <c r="R67" s="15"/>
    </row>
    <row r="68" spans="1:18" ht="18.75">
      <c r="A68" s="1238">
        <v>3</v>
      </c>
      <c r="B68" s="1235"/>
      <c r="C68" s="2776" t="s">
        <v>3033</v>
      </c>
      <c r="D68" s="2776"/>
      <c r="E68" s="2776"/>
      <c r="F68" s="2776"/>
      <c r="G68" s="2776"/>
      <c r="H68" s="2776"/>
      <c r="I68" s="2776"/>
      <c r="J68" s="2776"/>
      <c r="K68" s="2776"/>
      <c r="L68" s="2776"/>
      <c r="M68" s="2776"/>
      <c r="N68" s="2776"/>
      <c r="O68" s="2776"/>
    </row>
    <row r="69" spans="1:18" ht="18" customHeight="1">
      <c r="A69" s="1238">
        <v>4</v>
      </c>
      <c r="B69" s="1235"/>
      <c r="C69" s="2776" t="s">
        <v>3034</v>
      </c>
      <c r="D69" s="2776"/>
      <c r="E69" s="2776"/>
      <c r="F69" s="2776"/>
      <c r="G69" s="2776"/>
      <c r="H69" s="2776"/>
      <c r="I69" s="2776"/>
      <c r="J69" s="2776"/>
      <c r="K69" s="2776"/>
      <c r="L69" s="2776"/>
      <c r="M69" s="2776"/>
      <c r="N69" s="2776"/>
      <c r="O69" s="2776"/>
    </row>
    <row r="70" spans="1:18" ht="16.5" customHeight="1">
      <c r="A70" s="1235"/>
      <c r="B70" s="1235"/>
      <c r="C70" s="2776" t="s">
        <v>3035</v>
      </c>
      <c r="D70" s="2776"/>
      <c r="E70" s="2776"/>
      <c r="F70" s="2776"/>
      <c r="G70" s="2776"/>
      <c r="H70" s="2776"/>
      <c r="I70" s="2776"/>
      <c r="J70" s="2776"/>
      <c r="K70" s="2776"/>
      <c r="L70" s="2776"/>
      <c r="M70" s="2776"/>
      <c r="N70" s="2776"/>
      <c r="O70" s="2776"/>
      <c r="R70" s="15" t="s">
        <v>2791</v>
      </c>
    </row>
    <row r="71" spans="1:18" ht="18.75">
      <c r="A71" s="1235"/>
      <c r="B71" s="1235"/>
      <c r="C71" s="2776" t="s">
        <v>3036</v>
      </c>
      <c r="D71" s="2776"/>
      <c r="E71" s="2776"/>
      <c r="F71" s="2776"/>
      <c r="G71" s="2776"/>
      <c r="H71" s="2776"/>
      <c r="I71" s="2776"/>
      <c r="J71" s="2776"/>
      <c r="K71" s="2776"/>
      <c r="L71" s="2776"/>
      <c r="M71" s="2776"/>
      <c r="N71" s="2776"/>
      <c r="O71" s="2776"/>
    </row>
    <row r="72" spans="1:18" ht="38.25" customHeight="1">
      <c r="A72" s="1238">
        <v>5</v>
      </c>
      <c r="B72" s="1235"/>
      <c r="C72" s="2201" t="s">
        <v>3095</v>
      </c>
      <c r="D72" s="2201"/>
      <c r="E72" s="2201"/>
      <c r="F72" s="2201"/>
      <c r="G72" s="2201"/>
      <c r="H72" s="2201"/>
      <c r="I72" s="2201"/>
      <c r="J72" s="2201"/>
      <c r="K72" s="2201"/>
      <c r="L72" s="2201"/>
      <c r="M72" s="2201"/>
      <c r="N72" s="2201"/>
      <c r="O72" s="2201"/>
    </row>
    <row r="73" spans="1:18" ht="18.75">
      <c r="A73" s="1238">
        <v>6</v>
      </c>
      <c r="B73" s="1235"/>
      <c r="C73" s="2776" t="s">
        <v>3037</v>
      </c>
      <c r="D73" s="2776"/>
      <c r="E73" s="2776"/>
      <c r="F73" s="2776"/>
      <c r="G73" s="2776"/>
      <c r="H73" s="2776"/>
      <c r="I73" s="2776"/>
      <c r="J73" s="2776"/>
      <c r="K73" s="2776"/>
      <c r="L73" s="2776"/>
      <c r="M73" s="2776"/>
      <c r="N73" s="2776"/>
      <c r="O73" s="2776"/>
    </row>
    <row r="74" spans="1:18" ht="18.75">
      <c r="A74" s="1235"/>
      <c r="B74" s="1235"/>
      <c r="C74" s="19"/>
      <c r="D74" s="1236"/>
      <c r="E74" s="1236"/>
      <c r="F74" s="1236"/>
      <c r="G74" s="1236"/>
      <c r="H74" s="1236"/>
      <c r="I74" s="1236"/>
      <c r="J74" s="1236"/>
      <c r="K74" s="1236"/>
      <c r="L74" s="1236"/>
      <c r="M74" s="1236"/>
      <c r="N74" s="1236"/>
      <c r="O74" s="19"/>
    </row>
    <row r="75" spans="1:18" ht="18.75">
      <c r="A75" s="1235"/>
      <c r="B75" s="1235"/>
      <c r="C75" s="19"/>
      <c r="D75" s="1236"/>
      <c r="E75" s="1236"/>
      <c r="F75" s="1236"/>
      <c r="G75" s="1236"/>
      <c r="H75" s="1236"/>
      <c r="I75" s="1236"/>
      <c r="J75" s="1236"/>
      <c r="K75" s="1236"/>
      <c r="L75" s="1236"/>
      <c r="M75" s="1236"/>
      <c r="N75" s="1236"/>
      <c r="O75" s="19"/>
    </row>
    <row r="76" spans="1:18" ht="18.75">
      <c r="A76" s="19"/>
      <c r="B76" s="19"/>
      <c r="C76" s="19"/>
      <c r="D76" s="1236"/>
      <c r="E76" s="1236"/>
      <c r="F76" s="1236"/>
      <c r="G76" s="1236"/>
      <c r="H76" s="1236"/>
      <c r="I76" s="1236"/>
      <c r="J76" s="1236"/>
      <c r="K76" s="1236"/>
      <c r="L76" s="1236"/>
      <c r="M76" s="1236"/>
      <c r="N76" s="1236"/>
      <c r="O76" s="19"/>
      <c r="R76" s="15"/>
    </row>
    <row r="77" spans="1:18" ht="18.75">
      <c r="A77" s="19"/>
      <c r="B77" s="19"/>
      <c r="C77" s="19"/>
      <c r="D77" s="1236"/>
      <c r="E77" s="1236"/>
      <c r="F77" s="1236"/>
      <c r="G77" s="1236"/>
      <c r="H77" s="1236"/>
      <c r="I77" s="1236"/>
      <c r="J77" s="1236"/>
      <c r="K77" s="1236"/>
      <c r="L77" s="1236"/>
      <c r="M77" s="1236"/>
      <c r="N77" s="1236"/>
      <c r="O77" s="19"/>
      <c r="R77" s="15"/>
    </row>
    <row r="78" spans="1:18" ht="18.75">
      <c r="A78" s="19"/>
      <c r="B78" s="19"/>
      <c r="C78" s="19"/>
      <c r="D78" s="1236"/>
      <c r="E78" s="1236"/>
      <c r="F78" s="1236"/>
      <c r="G78" s="1236"/>
      <c r="H78" s="1236"/>
      <c r="I78" s="1236"/>
      <c r="J78" s="1236"/>
      <c r="K78" s="1236"/>
      <c r="L78" s="1236"/>
      <c r="M78" s="1236"/>
      <c r="N78" s="1236"/>
      <c r="O78" s="19"/>
      <c r="R78" s="15"/>
    </row>
    <row r="79" spans="1:18" ht="18.75">
      <c r="A79" s="19"/>
      <c r="B79" s="19"/>
      <c r="C79" s="19"/>
      <c r="D79" s="1236"/>
      <c r="E79" s="1236"/>
      <c r="F79" s="1236"/>
      <c r="G79" s="1236"/>
      <c r="H79" s="1236"/>
      <c r="I79" s="1236"/>
      <c r="J79" s="1236"/>
      <c r="K79" s="1236"/>
      <c r="L79" s="1236"/>
      <c r="M79" s="1236"/>
      <c r="N79" s="1236"/>
      <c r="O79" s="19"/>
      <c r="R79" s="15"/>
    </row>
    <row r="80" spans="1:18" ht="18.75">
      <c r="A80" s="19"/>
      <c r="B80" s="19"/>
      <c r="C80" s="19"/>
      <c r="D80" s="1236"/>
      <c r="E80" s="1236"/>
      <c r="F80" s="1236"/>
      <c r="G80" s="1236"/>
      <c r="H80" s="1236"/>
      <c r="I80" s="1236"/>
      <c r="J80" s="1236"/>
      <c r="K80" s="1236"/>
      <c r="L80" s="1236"/>
      <c r="M80" s="1236"/>
      <c r="N80" s="1236"/>
      <c r="O80" s="19"/>
      <c r="R80" s="15"/>
    </row>
    <row r="81" spans="1:18" ht="18.75">
      <c r="A81" s="19"/>
      <c r="B81" s="19"/>
      <c r="C81" s="19"/>
      <c r="D81" s="1236"/>
      <c r="E81" s="1236"/>
      <c r="F81" s="1236"/>
      <c r="G81" s="1236"/>
      <c r="H81" s="1236"/>
      <c r="I81" s="1236"/>
      <c r="J81" s="1236"/>
      <c r="K81" s="1236"/>
      <c r="L81" s="1236"/>
      <c r="M81" s="1236"/>
      <c r="N81" s="1236"/>
      <c r="O81" s="19"/>
      <c r="R81" s="15"/>
    </row>
    <row r="82" spans="1:18" ht="18.75">
      <c r="A82" s="19"/>
      <c r="B82" s="19"/>
      <c r="C82" s="19"/>
      <c r="D82" s="1236"/>
      <c r="E82" s="1236"/>
      <c r="F82" s="1236"/>
      <c r="G82" s="1236"/>
      <c r="H82" s="1236"/>
      <c r="I82" s="1236"/>
      <c r="J82" s="1236"/>
      <c r="K82" s="1236"/>
      <c r="L82" s="1236"/>
      <c r="M82" s="1236"/>
      <c r="N82" s="1236"/>
      <c r="O82" s="19"/>
      <c r="R82" s="15"/>
    </row>
    <row r="83" spans="1:18" ht="18.75">
      <c r="A83" s="19"/>
      <c r="B83" s="19"/>
      <c r="C83" s="19"/>
      <c r="D83" s="1236"/>
      <c r="E83" s="1236"/>
      <c r="F83" s="1236"/>
      <c r="G83" s="1236"/>
      <c r="H83" s="1236"/>
      <c r="I83" s="1236"/>
      <c r="J83" s="1236"/>
      <c r="K83" s="1236"/>
      <c r="L83" s="1236"/>
      <c r="M83" s="1236"/>
      <c r="N83" s="1236"/>
      <c r="O83" s="19"/>
      <c r="R83" s="15"/>
    </row>
    <row r="84" spans="1:18" ht="18.75">
      <c r="A84" s="19"/>
      <c r="B84" s="19"/>
      <c r="C84" s="19"/>
      <c r="D84" s="1236"/>
      <c r="E84" s="1236"/>
      <c r="F84" s="1236"/>
      <c r="G84" s="1236"/>
      <c r="H84" s="1236"/>
      <c r="I84" s="1236"/>
      <c r="J84" s="1236"/>
      <c r="K84" s="1236"/>
      <c r="L84" s="1236"/>
      <c r="M84" s="1236"/>
      <c r="N84" s="1236"/>
      <c r="O84" s="19"/>
      <c r="R84" s="15"/>
    </row>
    <row r="85" spans="1:18" ht="18.75">
      <c r="A85" s="19"/>
      <c r="B85" s="19"/>
      <c r="C85" s="19"/>
      <c r="D85" s="1236"/>
      <c r="E85" s="1236"/>
      <c r="F85" s="1236"/>
      <c r="G85" s="1236"/>
      <c r="H85" s="1236"/>
      <c r="I85" s="1236"/>
      <c r="J85" s="1236"/>
      <c r="K85" s="1236"/>
      <c r="L85" s="1236"/>
      <c r="M85" s="1236"/>
      <c r="N85" s="1236"/>
      <c r="O85" s="19"/>
      <c r="R85" s="15"/>
    </row>
    <row r="86" spans="1:18" ht="18.75">
      <c r="A86" s="19"/>
      <c r="B86" s="19"/>
      <c r="C86" s="19"/>
      <c r="D86" s="1236"/>
      <c r="E86" s="1236"/>
      <c r="F86" s="1236"/>
      <c r="G86" s="1236"/>
      <c r="H86" s="1236"/>
      <c r="I86" s="1236"/>
      <c r="J86" s="1236"/>
      <c r="K86" s="1236"/>
      <c r="L86" s="1236"/>
      <c r="M86" s="1236"/>
      <c r="N86" s="1236"/>
      <c r="O86" s="19"/>
      <c r="R86" s="15"/>
    </row>
    <row r="87" spans="1:18" ht="33" customHeight="1">
      <c r="A87" s="2778" t="str">
        <f>C1</f>
        <v>ftyk f'k{kk vf/kdkjh</v>
      </c>
      <c r="B87" s="2778"/>
      <c r="C87" s="2778"/>
      <c r="D87" s="2778"/>
      <c r="E87" s="2778"/>
      <c r="F87" s="2778"/>
      <c r="G87" s="2778"/>
      <c r="H87" s="2778"/>
      <c r="I87" s="2778"/>
      <c r="J87" s="2778"/>
      <c r="K87" s="2778"/>
      <c r="L87" s="2778"/>
      <c r="M87" s="2778"/>
      <c r="N87" s="2778"/>
      <c r="O87" s="2778"/>
    </row>
    <row r="88" spans="1:18" ht="37.5" customHeight="1">
      <c r="A88" s="2775" t="s">
        <v>3042</v>
      </c>
      <c r="B88" s="2775"/>
      <c r="C88" s="2775"/>
      <c r="D88" s="2775"/>
      <c r="E88" s="2775"/>
      <c r="F88" s="2775"/>
      <c r="G88" s="2775"/>
      <c r="H88" s="2775"/>
      <c r="I88" s="2775"/>
      <c r="J88" s="2775"/>
      <c r="K88" s="2775"/>
      <c r="L88" s="2775"/>
      <c r="M88" s="2775"/>
      <c r="N88" s="2775"/>
      <c r="O88" s="2775"/>
    </row>
    <row r="89" spans="1:18" ht="18.75">
      <c r="A89" s="1235"/>
      <c r="B89" s="1235"/>
      <c r="C89" s="19"/>
      <c r="D89" s="1236"/>
      <c r="E89" s="1236"/>
      <c r="F89" s="1236"/>
      <c r="G89" s="1236"/>
      <c r="H89" s="1236"/>
      <c r="I89" s="1236"/>
      <c r="J89" s="1236"/>
      <c r="K89" s="1236"/>
      <c r="L89" s="1236"/>
      <c r="M89" s="1236"/>
      <c r="N89" s="1236"/>
      <c r="O89" s="19"/>
      <c r="R89" s="15"/>
    </row>
    <row r="90" spans="1:18" ht="18.75">
      <c r="A90" s="1238">
        <v>1</v>
      </c>
      <c r="B90" s="1235"/>
      <c r="C90" s="2776" t="s">
        <v>3028</v>
      </c>
      <c r="D90" s="2776"/>
      <c r="E90" s="2776"/>
      <c r="F90" s="2776"/>
      <c r="G90" s="2776"/>
      <c r="H90" s="2776"/>
      <c r="I90" s="2776"/>
      <c r="J90" s="2776"/>
      <c r="K90" s="2776"/>
      <c r="L90" s="2776"/>
      <c r="M90" s="2776"/>
      <c r="N90" s="2776"/>
      <c r="O90" s="2776"/>
    </row>
    <row r="91" spans="1:18" ht="18.75">
      <c r="A91" s="1238">
        <v>2</v>
      </c>
      <c r="B91" s="1235"/>
      <c r="C91" s="2776" t="s">
        <v>3094</v>
      </c>
      <c r="D91" s="2776"/>
      <c r="E91" s="2776"/>
      <c r="F91" s="2776"/>
      <c r="G91" s="2776"/>
      <c r="H91" s="2776"/>
      <c r="I91" s="2776"/>
      <c r="J91" s="2776"/>
      <c r="K91" s="2776"/>
      <c r="L91" s="2776"/>
      <c r="M91" s="2776"/>
      <c r="N91" s="2776"/>
      <c r="O91" s="2776"/>
      <c r="R91" s="15"/>
    </row>
    <row r="92" spans="1:18" ht="41.25" customHeight="1">
      <c r="A92" s="1238">
        <v>3</v>
      </c>
      <c r="B92" s="1235"/>
      <c r="C92" s="2201" t="s">
        <v>3091</v>
      </c>
      <c r="D92" s="2201"/>
      <c r="E92" s="2201"/>
      <c r="F92" s="2201"/>
      <c r="G92" s="2201"/>
      <c r="H92" s="2201"/>
      <c r="I92" s="2201"/>
      <c r="J92" s="2201"/>
      <c r="K92" s="2201"/>
      <c r="L92" s="2201"/>
      <c r="M92" s="2201"/>
      <c r="N92" s="2201"/>
      <c r="O92" s="2201"/>
    </row>
    <row r="93" spans="1:18" ht="79.5" customHeight="1">
      <c r="A93" s="1238">
        <v>4</v>
      </c>
      <c r="B93" s="1235"/>
      <c r="C93" s="2777" t="s">
        <v>3090</v>
      </c>
      <c r="D93" s="2777"/>
      <c r="E93" s="2777"/>
      <c r="F93" s="2777"/>
      <c r="G93" s="2777"/>
      <c r="H93" s="2777"/>
      <c r="I93" s="2777"/>
      <c r="J93" s="2777"/>
      <c r="K93" s="2777"/>
      <c r="L93" s="2777"/>
      <c r="M93" s="2777"/>
      <c r="N93" s="2777"/>
      <c r="O93" s="2777"/>
    </row>
    <row r="94" spans="1:18" ht="30.75">
      <c r="A94" s="1235"/>
      <c r="B94" s="1235"/>
      <c r="C94" s="477"/>
      <c r="D94" s="1237"/>
      <c r="E94" s="1237"/>
      <c r="F94" s="1237"/>
      <c r="G94" s="1237"/>
      <c r="H94" s="1237"/>
      <c r="I94" s="1237"/>
      <c r="J94" s="1237"/>
      <c r="K94" s="1237"/>
      <c r="L94" s="1237"/>
      <c r="M94" s="1237"/>
      <c r="N94" s="1237"/>
      <c r="O94" s="19"/>
      <c r="R94" s="15"/>
    </row>
    <row r="95" spans="1:18" ht="18.75">
      <c r="A95" s="1152"/>
      <c r="B95" s="1152"/>
      <c r="C95" s="15"/>
      <c r="D95" s="15"/>
      <c r="E95" s="15"/>
      <c r="F95" s="15"/>
      <c r="G95" s="15"/>
      <c r="H95" s="15"/>
      <c r="I95" s="15"/>
      <c r="J95" s="15"/>
      <c r="K95" s="15"/>
      <c r="L95" s="15"/>
      <c r="M95" s="15"/>
      <c r="N95" s="15"/>
    </row>
    <row r="96" spans="1:18" ht="18.75">
      <c r="A96" s="1152"/>
      <c r="B96" s="1152"/>
      <c r="C96" s="15"/>
      <c r="D96" s="15"/>
      <c r="E96" s="15"/>
      <c r="F96" s="15"/>
      <c r="G96" s="15"/>
      <c r="H96" s="15"/>
      <c r="I96" s="15"/>
      <c r="J96" s="15"/>
      <c r="K96" s="15"/>
      <c r="L96" s="15"/>
      <c r="M96" s="15"/>
      <c r="N96" s="15"/>
    </row>
    <row r="97" spans="1:14" ht="18.75">
      <c r="A97" s="1197"/>
      <c r="B97" s="1197"/>
      <c r="C97" s="1153"/>
      <c r="D97" s="1153"/>
      <c r="E97" s="1153"/>
      <c r="F97" s="1153"/>
      <c r="G97" s="1153"/>
      <c r="H97" s="1153"/>
      <c r="I97" s="1153"/>
      <c r="J97" s="1153"/>
      <c r="K97" s="1153"/>
      <c r="L97" s="1153"/>
      <c r="M97" s="1153"/>
      <c r="N97" s="1153"/>
    </row>
    <row r="98" spans="1:14" ht="18.75">
      <c r="A98" s="1152"/>
      <c r="B98" s="1152"/>
      <c r="C98" s="1154"/>
      <c r="D98" s="15"/>
      <c r="E98" s="15"/>
      <c r="F98" s="15"/>
      <c r="G98" s="15"/>
      <c r="H98" s="15"/>
      <c r="I98" s="15"/>
      <c r="J98" s="15"/>
      <c r="K98" s="15"/>
      <c r="L98" s="15"/>
      <c r="M98" s="15"/>
      <c r="N98" s="15"/>
    </row>
    <row r="99" spans="1:14" ht="18.75">
      <c r="A99" s="1152"/>
      <c r="B99" s="1152"/>
      <c r="C99" s="15"/>
      <c r="D99" s="15"/>
      <c r="E99" s="15"/>
      <c r="F99" s="15"/>
      <c r="G99" s="15"/>
      <c r="H99" s="15"/>
      <c r="I99" s="15"/>
      <c r="J99" s="15"/>
      <c r="K99" s="15"/>
      <c r="L99" s="15"/>
      <c r="M99" s="15"/>
      <c r="N99" s="15"/>
    </row>
    <row r="100" spans="1:14" ht="18.75">
      <c r="A100" s="1152"/>
      <c r="B100" s="1152"/>
      <c r="C100" s="15"/>
      <c r="D100" s="15"/>
      <c r="E100" s="15"/>
      <c r="F100" s="15"/>
      <c r="G100" s="15"/>
      <c r="H100" s="15"/>
      <c r="I100" s="15"/>
      <c r="J100" s="15"/>
      <c r="K100" s="15"/>
      <c r="L100" s="15"/>
      <c r="M100" s="15"/>
      <c r="N100" s="15"/>
    </row>
    <row r="101" spans="1:14" ht="18.75">
      <c r="A101" s="1152"/>
      <c r="B101" s="1152"/>
      <c r="C101" s="15"/>
      <c r="D101" s="15"/>
      <c r="E101" s="15"/>
      <c r="F101" s="15"/>
      <c r="G101" s="15"/>
      <c r="H101" s="15"/>
      <c r="I101" s="15"/>
      <c r="J101" s="15"/>
      <c r="K101" s="15"/>
      <c r="L101" s="15"/>
      <c r="M101" s="1155"/>
      <c r="N101" s="1155"/>
    </row>
    <row r="102" spans="1:14" ht="18.75">
      <c r="A102" s="1152"/>
      <c r="B102" s="1152"/>
      <c r="D102" s="154"/>
      <c r="E102" s="154"/>
      <c r="F102" s="154"/>
      <c r="G102" s="154"/>
      <c r="H102" s="154"/>
      <c r="I102" s="154"/>
      <c r="J102" s="154"/>
      <c r="K102" s="154"/>
      <c r="L102" s="154"/>
      <c r="M102" s="154"/>
      <c r="N102" s="154"/>
    </row>
    <row r="103" spans="1:14" ht="15">
      <c r="D103" s="154"/>
      <c r="E103" s="154"/>
      <c r="F103" s="154"/>
      <c r="G103" s="154"/>
      <c r="H103" s="154"/>
      <c r="I103" s="154"/>
      <c r="J103" s="154"/>
      <c r="K103" s="154"/>
      <c r="L103" s="154"/>
      <c r="M103" s="154"/>
      <c r="N103" s="154"/>
    </row>
    <row r="104" spans="1:14" ht="15">
      <c r="D104" s="154"/>
      <c r="E104" s="154"/>
      <c r="F104" s="154"/>
      <c r="G104" s="154"/>
      <c r="H104" s="154"/>
      <c r="I104" s="154"/>
      <c r="J104" s="154"/>
      <c r="K104" s="154"/>
      <c r="L104" s="154"/>
      <c r="M104" s="154"/>
      <c r="N104" s="154"/>
    </row>
    <row r="105" spans="1:14" ht="18.75">
      <c r="A105" s="1152"/>
      <c r="B105" s="1152"/>
      <c r="D105" s="154"/>
      <c r="E105" s="154"/>
      <c r="F105" s="154"/>
      <c r="G105" s="154"/>
      <c r="H105" s="154"/>
      <c r="I105" s="154"/>
      <c r="J105" s="154"/>
      <c r="K105" s="154"/>
      <c r="L105" s="154"/>
      <c r="M105" s="154"/>
      <c r="N105" s="154"/>
    </row>
    <row r="106" spans="1:14" ht="18.75">
      <c r="A106" s="1152"/>
      <c r="B106" s="1152"/>
      <c r="D106" s="154"/>
      <c r="E106" s="154"/>
      <c r="F106" s="154"/>
      <c r="G106" s="154"/>
      <c r="H106" s="154"/>
      <c r="I106" s="154"/>
      <c r="J106" s="154"/>
      <c r="K106" s="154"/>
      <c r="L106" s="154"/>
      <c r="M106" s="154"/>
      <c r="N106" s="154"/>
    </row>
    <row r="107" spans="1:14" ht="18.75">
      <c r="A107" s="1152"/>
      <c r="B107" s="1152"/>
      <c r="D107" s="154"/>
      <c r="E107" s="154"/>
      <c r="F107" s="154"/>
      <c r="G107" s="154"/>
      <c r="H107" s="154"/>
      <c r="I107" s="154"/>
      <c r="J107" s="154"/>
      <c r="K107" s="154"/>
      <c r="L107" s="154"/>
      <c r="M107" s="154"/>
      <c r="N107" s="154"/>
    </row>
    <row r="108" spans="1:14" ht="18.75">
      <c r="A108" s="1152"/>
      <c r="B108" s="1152"/>
      <c r="D108" s="154"/>
      <c r="E108" s="154"/>
      <c r="F108" s="154"/>
      <c r="G108" s="154"/>
      <c r="H108" s="154"/>
      <c r="I108" s="154"/>
      <c r="J108" s="154"/>
      <c r="K108" s="154"/>
      <c r="L108" s="154"/>
      <c r="M108" s="154"/>
      <c r="N108" s="154"/>
    </row>
    <row r="109" spans="1:14" ht="18.75">
      <c r="A109" s="1152"/>
      <c r="B109" s="1152"/>
      <c r="C109" s="15"/>
      <c r="D109" s="154"/>
      <c r="E109" s="154"/>
      <c r="F109" s="154"/>
      <c r="G109" s="154"/>
      <c r="H109" s="154"/>
      <c r="I109" s="154"/>
      <c r="J109" s="154"/>
      <c r="K109" s="154"/>
      <c r="L109" s="154"/>
      <c r="M109" s="154"/>
      <c r="N109" s="154"/>
    </row>
    <row r="110" spans="1:14" ht="15">
      <c r="C110" s="154"/>
      <c r="D110" s="154"/>
      <c r="E110" s="154"/>
      <c r="F110" s="154"/>
      <c r="G110" s="154"/>
      <c r="H110" s="154"/>
      <c r="I110" s="154"/>
      <c r="J110" s="154"/>
      <c r="K110" s="154"/>
      <c r="L110" s="154"/>
      <c r="M110" s="154"/>
      <c r="N110" s="154"/>
    </row>
    <row r="111" spans="1:14" ht="18.75">
      <c r="C111" s="15"/>
      <c r="D111" s="154"/>
      <c r="E111" s="154"/>
      <c r="F111" s="154"/>
      <c r="G111" s="154"/>
      <c r="H111" s="154"/>
      <c r="I111" s="154"/>
      <c r="J111" s="154"/>
      <c r="K111" s="154"/>
      <c r="L111" s="154"/>
      <c r="M111" s="154"/>
      <c r="N111" s="154"/>
    </row>
  </sheetData>
  <sheetProtection selectLockedCells="1"/>
  <mergeCells count="36">
    <mergeCell ref="C93:O93"/>
    <mergeCell ref="C68:O68"/>
    <mergeCell ref="C69:O69"/>
    <mergeCell ref="C70:O70"/>
    <mergeCell ref="C71:O71"/>
    <mergeCell ref="C72:O72"/>
    <mergeCell ref="C73:O73"/>
    <mergeCell ref="A87:O87"/>
    <mergeCell ref="A88:O88"/>
    <mergeCell ref="C90:O90"/>
    <mergeCell ref="C91:O91"/>
    <mergeCell ref="C92:O92"/>
    <mergeCell ref="C67:O67"/>
    <mergeCell ref="C22:O22"/>
    <mergeCell ref="C23:O23"/>
    <mergeCell ref="A39:O39"/>
    <mergeCell ref="A40:O40"/>
    <mergeCell ref="C41:O41"/>
    <mergeCell ref="C42:O42"/>
    <mergeCell ref="C43:O43"/>
    <mergeCell ref="C44:O44"/>
    <mergeCell ref="A63:O63"/>
    <mergeCell ref="A64:O64"/>
    <mergeCell ref="C66:O66"/>
    <mergeCell ref="C21:O21"/>
    <mergeCell ref="C1:O1"/>
    <mergeCell ref="C2:O2"/>
    <mergeCell ref="C3:O3"/>
    <mergeCell ref="C4:O4"/>
    <mergeCell ref="C5:O5"/>
    <mergeCell ref="C6:O6"/>
    <mergeCell ref="C7:O7"/>
    <mergeCell ref="C8:O8"/>
    <mergeCell ref="A18:O18"/>
    <mergeCell ref="A19:O19"/>
    <mergeCell ref="C20:O20"/>
  </mergeCells>
  <pageMargins left="0.7" right="0.7" top="0.27" bottom="0.3" header="0.3" footer="0.3"/>
  <pageSetup paperSize="9" orientation="landscape" horizontalDpi="300" verticalDpi="300" r:id="rId1"/>
  <drawing r:id="rId2"/>
</worksheet>
</file>

<file path=xl/worksheets/sheet53.xml><?xml version="1.0" encoding="utf-8"?>
<worksheet xmlns="http://schemas.openxmlformats.org/spreadsheetml/2006/main" xmlns:r="http://schemas.openxmlformats.org/officeDocument/2006/relationships">
  <sheetPr>
    <tabColor rgb="FF00B050"/>
  </sheetPr>
  <dimension ref="A1:AD111"/>
  <sheetViews>
    <sheetView zoomScale="95" zoomScaleNormal="95" workbookViewId="0">
      <selection activeCell="R8" sqref="R8"/>
    </sheetView>
  </sheetViews>
  <sheetFormatPr defaultRowHeight="12.75"/>
  <cols>
    <col min="1" max="1" width="9.140625" style="139"/>
    <col min="2" max="2" width="4.140625" style="139" customWidth="1"/>
    <col min="3" max="14" width="9.140625" style="139"/>
    <col min="15" max="15" width="10" style="139" customWidth="1"/>
    <col min="16" max="17" width="9.140625" style="139"/>
    <col min="18" max="18" width="127.140625" style="139" customWidth="1"/>
    <col min="19" max="16384" width="9.140625" style="139"/>
  </cols>
  <sheetData>
    <row r="1" spans="1:30" ht="26.25" customHeight="1">
      <c r="B1" s="1248"/>
      <c r="C1" s="2203" t="str">
        <f>MASTER!C1</f>
        <v>ftyk f'k{kk vf/kdkjh</v>
      </c>
      <c r="D1" s="2203"/>
      <c r="E1" s="2203"/>
      <c r="F1" s="2203"/>
      <c r="G1" s="2203"/>
      <c r="H1" s="2203"/>
      <c r="I1" s="2203"/>
      <c r="J1" s="2203"/>
      <c r="K1" s="2203"/>
      <c r="L1" s="2203"/>
      <c r="M1" s="2203"/>
      <c r="N1" s="2203"/>
      <c r="O1" s="2203"/>
      <c r="R1" s="1246" t="s">
        <v>3104</v>
      </c>
    </row>
    <row r="2" spans="1:30" ht="27.75">
      <c r="B2" s="1247"/>
      <c r="C2" s="2204" t="str">
        <f>R2</f>
        <v>izFke osru fcy Jh fo'okl iqjksfgr ekg vizsy 2021 gsrq vko';d izek.k i=</v>
      </c>
      <c r="D2" s="2204"/>
      <c r="E2" s="2204"/>
      <c r="F2" s="2204"/>
      <c r="G2" s="2204"/>
      <c r="H2" s="2204"/>
      <c r="I2" s="2204"/>
      <c r="J2" s="2204"/>
      <c r="K2" s="2204"/>
      <c r="L2" s="2204"/>
      <c r="M2" s="2204"/>
      <c r="N2" s="2204"/>
      <c r="O2" s="2204"/>
      <c r="R2" s="1250" t="s">
        <v>4102</v>
      </c>
    </row>
    <row r="3" spans="1:30" ht="24" customHeight="1">
      <c r="B3" s="1249"/>
      <c r="C3" s="2205" t="s">
        <v>3027</v>
      </c>
      <c r="D3" s="2205"/>
      <c r="E3" s="2205"/>
      <c r="F3" s="2205"/>
      <c r="G3" s="2205"/>
      <c r="H3" s="2205"/>
      <c r="I3" s="2205"/>
      <c r="J3" s="2205"/>
      <c r="K3" s="2205"/>
      <c r="L3" s="2205"/>
      <c r="M3" s="2205"/>
      <c r="N3" s="2205"/>
      <c r="O3" s="2205"/>
      <c r="R3" s="518" t="s">
        <v>1814</v>
      </c>
    </row>
    <row r="4" spans="1:30" ht="24" customHeight="1">
      <c r="A4" s="1238">
        <v>1</v>
      </c>
      <c r="B4" s="1235">
        <f>IF(C4="","",1)</f>
        <v>1</v>
      </c>
      <c r="C4" s="2201" t="str">
        <f>IFERROR(VLOOKUP(A4,$Q$4:$AD14,2,0),"")</f>
        <v>;g izekf.kr fd;k tkrk gS fd bl fcy dh jkf'k iwoZ esa ugha mBkbZ xbZ gSA</v>
      </c>
      <c r="D4" s="2201"/>
      <c r="E4" s="2201"/>
      <c r="F4" s="2201"/>
      <c r="G4" s="2201"/>
      <c r="H4" s="2201"/>
      <c r="I4" s="2201"/>
      <c r="J4" s="2201"/>
      <c r="K4" s="2201"/>
      <c r="L4" s="2201"/>
      <c r="M4" s="2201"/>
      <c r="N4" s="2201"/>
      <c r="O4" s="2201"/>
      <c r="Q4" s="1251">
        <v>1</v>
      </c>
      <c r="R4" s="1242" t="s">
        <v>3028</v>
      </c>
      <c r="S4" s="477"/>
      <c r="T4" s="477"/>
      <c r="U4" s="477"/>
      <c r="V4" s="477"/>
      <c r="W4" s="477"/>
      <c r="X4" s="477"/>
      <c r="Y4" s="477"/>
      <c r="Z4" s="477"/>
      <c r="AA4" s="477"/>
      <c r="AB4" s="477"/>
      <c r="AC4" s="477"/>
      <c r="AD4" s="477"/>
    </row>
    <row r="5" spans="1:30" ht="78.75" customHeight="1">
      <c r="A5" s="1238">
        <v>2</v>
      </c>
      <c r="B5" s="1235">
        <f>IF(C5="","",B4+1)</f>
        <v>2</v>
      </c>
      <c r="C5" s="2201" t="str">
        <f>IFERROR(VLOOKUP(A5,$Q$4:$AD15,2,0),"")</f>
        <v xml:space="preserve">izekf.kr fd;k tkrk gS fd uohu va'knk;h ;kstuk ds dVkSrh i=ksa esa izku uEcj ] ih isu uEcj ] ,EIyks;h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v>
      </c>
      <c r="D5" s="2201"/>
      <c r="E5" s="2201"/>
      <c r="F5" s="2201"/>
      <c r="G5" s="2201"/>
      <c r="H5" s="2201"/>
      <c r="I5" s="2201"/>
      <c r="J5" s="2201"/>
      <c r="K5" s="2201"/>
      <c r="L5" s="2201"/>
      <c r="M5" s="2201"/>
      <c r="N5" s="2201"/>
      <c r="O5" s="2201"/>
      <c r="Q5" s="1251">
        <v>2</v>
      </c>
      <c r="R5" s="1244" t="s">
        <v>3100</v>
      </c>
      <c r="S5" s="1687"/>
      <c r="T5" s="1687"/>
      <c r="U5" s="1687"/>
      <c r="V5" s="1687"/>
      <c r="W5" s="1687"/>
      <c r="X5" s="1687"/>
      <c r="Y5" s="1687"/>
      <c r="Z5" s="1687"/>
      <c r="AA5" s="1687"/>
      <c r="AB5" s="1687"/>
      <c r="AC5" s="1687"/>
      <c r="AD5" s="1687"/>
    </row>
    <row r="6" spans="1:30" ht="135" customHeight="1">
      <c r="A6" s="1238">
        <v>3</v>
      </c>
      <c r="B6" s="1235">
        <f>IF(C6="","",B5+1)</f>
        <v>3</v>
      </c>
      <c r="C6" s="2201" t="str">
        <f>IFERROR(VLOOKUP(A6,$Q$4:$AD16,2,0),"")</f>
        <v>Jheku funs'kd] ek/;fed f'k{kk] jktLFkku chdkusj ds vkns'k dzekad% f'kfojk&amp;ek/;@lkiz@,&amp;4@3901@fu;qfDr ewy@2021@fnukad% 16-03-2021 ,oa ftyk f'k{kk vf/kdkjh eq[;ky; ek/;fed]jktleUn ds vkns'k daekad ftf'kv@eq[;k@ek/;@jktl@laLFkk&amp;1@e`jkdvkfu@fy&amp;kk@Qk&amp;209@2021@226 fnukad % 23-04-2021 ds vuqlkj Jh fo'okl iqjksfgr dh izFke fu;qfDr dfu"B lgk;d ds in ij fd, tkus ls vkns'k fd ikyuk es bUgksaus fnukd  26-04-2021 dks iwokZgu es LFkkuh; fo/kky; es dk;Zxzg.k fd;k A fu;qfDr vkns'k ,oe vko';d i= vkfn lkFk lyaXu gSA</v>
      </c>
      <c r="D6" s="2201"/>
      <c r="E6" s="2201"/>
      <c r="F6" s="2201"/>
      <c r="G6" s="2201"/>
      <c r="H6" s="2201"/>
      <c r="I6" s="2201"/>
      <c r="J6" s="2201"/>
      <c r="K6" s="2201"/>
      <c r="L6" s="2201"/>
      <c r="M6" s="2201"/>
      <c r="N6" s="2201"/>
      <c r="O6" s="2201"/>
      <c r="Q6" s="1252">
        <v>3</v>
      </c>
      <c r="R6" s="1244" t="s">
        <v>4103</v>
      </c>
      <c r="S6" s="1687"/>
      <c r="T6" s="1687"/>
      <c r="U6" s="1687"/>
      <c r="V6" s="1687"/>
      <c r="W6" s="1687"/>
      <c r="X6" s="1687"/>
      <c r="Y6" s="1687"/>
      <c r="Z6" s="1687"/>
      <c r="AA6" s="1687"/>
      <c r="AB6" s="1687"/>
      <c r="AC6" s="1687"/>
      <c r="AD6" s="1687"/>
    </row>
    <row r="7" spans="1:30" ht="18.75">
      <c r="A7" s="1238">
        <v>4</v>
      </c>
      <c r="B7" s="1235">
        <f>IF(C7="","",B6+1)</f>
        <v>4</v>
      </c>
      <c r="C7" s="2201" t="str">
        <f>IFERROR(VLOOKUP(A7,$Q$4:$AD17,2,0),"")</f>
        <v xml:space="preserve">fnukad 26-04-2021 ls 30-04-2021 rd 5 fnu dk ekg vizsy 2021 dk izFke osru fcy cuk;k x;k gSA </v>
      </c>
      <c r="D7" s="2201"/>
      <c r="E7" s="2201"/>
      <c r="F7" s="2201"/>
      <c r="G7" s="2201"/>
      <c r="H7" s="2201"/>
      <c r="I7" s="2201"/>
      <c r="J7" s="2201"/>
      <c r="K7" s="2201"/>
      <c r="L7" s="2201"/>
      <c r="M7" s="2201"/>
      <c r="N7" s="2201"/>
      <c r="O7" s="2201"/>
      <c r="Q7" s="1251">
        <v>4</v>
      </c>
      <c r="R7" s="1242" t="s">
        <v>4104</v>
      </c>
      <c r="S7" s="477"/>
      <c r="T7" s="477"/>
      <c r="U7" s="477"/>
      <c r="V7" s="477"/>
      <c r="W7" s="477"/>
      <c r="X7" s="477"/>
      <c r="Y7" s="477"/>
      <c r="Z7" s="477"/>
      <c r="AA7" s="477"/>
      <c r="AB7" s="477"/>
      <c r="AC7" s="477"/>
      <c r="AD7" s="477"/>
    </row>
    <row r="8" spans="1:30" ht="41.25" customHeight="1">
      <c r="A8" s="1238">
        <v>5</v>
      </c>
      <c r="B8" s="1235">
        <f>IF(C8="","",B7+1)</f>
        <v>5</v>
      </c>
      <c r="C8" s="2201" t="str">
        <f>IFERROR(VLOOKUP(A8,$Q$4:$AD18,2,0),"")</f>
        <v>leqg O;fDrxr n`/kZVuk chek ;kstuk dh jkf'k 220 :i;s dh dVkSfr dj nh gS rFkk izLrko i= vksuykbZu Hkj fn;k gSA</v>
      </c>
      <c r="D8" s="2201"/>
      <c r="E8" s="2201"/>
      <c r="F8" s="2201"/>
      <c r="G8" s="2201"/>
      <c r="H8" s="2201"/>
      <c r="I8" s="2201"/>
      <c r="J8" s="2201"/>
      <c r="K8" s="2201"/>
      <c r="L8" s="2201"/>
      <c r="M8" s="2201"/>
      <c r="N8" s="2201"/>
      <c r="O8" s="2201"/>
      <c r="Q8" s="1251">
        <v>5</v>
      </c>
      <c r="R8" s="1244" t="s">
        <v>4105</v>
      </c>
      <c r="S8" s="1687"/>
      <c r="T8" s="1687"/>
      <c r="U8" s="1687"/>
      <c r="V8" s="1687"/>
      <c r="W8" s="1687"/>
      <c r="X8" s="1687"/>
      <c r="Y8" s="1687"/>
      <c r="Z8" s="1687"/>
      <c r="AA8" s="1687"/>
      <c r="AB8" s="1687"/>
      <c r="AC8" s="1687"/>
      <c r="AD8" s="1687"/>
    </row>
    <row r="9" spans="1:30" ht="18.75">
      <c r="A9" s="1235"/>
      <c r="B9" s="1235"/>
      <c r="C9" s="1686"/>
      <c r="D9" s="1686"/>
      <c r="E9" s="1686"/>
      <c r="F9" s="1686"/>
      <c r="G9" s="1686"/>
      <c r="H9" s="1686"/>
      <c r="I9" s="1686"/>
      <c r="J9" s="1686"/>
      <c r="K9" s="1686"/>
      <c r="L9" s="1686"/>
      <c r="M9" s="1686"/>
      <c r="N9" s="1686"/>
      <c r="O9" s="1686"/>
      <c r="S9" s="154"/>
      <c r="T9" s="154"/>
      <c r="U9" s="154"/>
      <c r="V9" s="154"/>
      <c r="W9" s="154"/>
      <c r="X9" s="154"/>
      <c r="Y9" s="154"/>
      <c r="Z9" s="154"/>
      <c r="AA9" s="154"/>
      <c r="AB9" s="154"/>
      <c r="AC9" s="154"/>
    </row>
    <row r="10" spans="1:30" ht="18.75">
      <c r="A10" s="1235"/>
      <c r="B10" s="1235"/>
      <c r="C10" s="1686"/>
      <c r="D10" s="1686"/>
      <c r="E10" s="1686"/>
      <c r="F10" s="1686"/>
      <c r="G10" s="1686"/>
      <c r="H10" s="1686"/>
      <c r="I10" s="1686"/>
      <c r="J10" s="1686"/>
      <c r="K10" s="1686"/>
      <c r="L10" s="1686"/>
      <c r="M10" s="1686"/>
      <c r="N10" s="1686"/>
      <c r="O10" s="1686"/>
      <c r="S10" s="154"/>
      <c r="T10" s="154"/>
      <c r="U10" s="154"/>
      <c r="V10" s="154"/>
      <c r="W10" s="154"/>
      <c r="X10" s="154"/>
      <c r="Y10" s="154"/>
      <c r="Z10" s="154"/>
      <c r="AA10" s="154"/>
      <c r="AB10" s="154"/>
      <c r="AC10" s="154"/>
    </row>
    <row r="11" spans="1:30" ht="18.75">
      <c r="A11" s="1235"/>
      <c r="B11" s="1235"/>
      <c r="C11" s="1686"/>
      <c r="D11" s="1686"/>
      <c r="E11" s="1686"/>
      <c r="F11" s="1686"/>
      <c r="G11" s="1686"/>
      <c r="H11" s="1686"/>
      <c r="I11" s="1686"/>
      <c r="J11" s="1686"/>
      <c r="K11" s="1686"/>
      <c r="L11" s="1686"/>
      <c r="M11" s="1686"/>
      <c r="N11" s="1686"/>
      <c r="O11" s="1686"/>
      <c r="S11" s="154"/>
      <c r="T11" s="154"/>
      <c r="U11" s="154"/>
      <c r="V11" s="154"/>
      <c r="W11" s="154"/>
      <c r="X11" s="154"/>
      <c r="Y11" s="154"/>
      <c r="Z11" s="154"/>
      <c r="AA11" s="154"/>
      <c r="AB11" s="154"/>
      <c r="AC11" s="154"/>
    </row>
    <row r="12" spans="1:30" ht="18.75">
      <c r="A12" s="1235"/>
      <c r="B12" s="1235"/>
      <c r="C12" s="1686"/>
      <c r="D12" s="1686"/>
      <c r="E12" s="1686"/>
      <c r="F12" s="1686"/>
      <c r="G12" s="1686"/>
      <c r="H12" s="1686"/>
      <c r="I12" s="1686"/>
      <c r="J12" s="1686"/>
      <c r="K12" s="1686"/>
      <c r="L12" s="1686"/>
      <c r="M12" s="1686"/>
      <c r="N12" s="1686"/>
      <c r="O12" s="1686"/>
      <c r="S12" s="154"/>
      <c r="T12" s="154"/>
      <c r="U12" s="154"/>
      <c r="V12" s="154"/>
      <c r="W12" s="154"/>
      <c r="X12" s="154"/>
      <c r="Y12" s="154"/>
      <c r="Z12" s="154"/>
      <c r="AA12" s="154"/>
      <c r="AB12" s="154"/>
      <c r="AC12" s="154"/>
    </row>
    <row r="13" spans="1:30" ht="18.75">
      <c r="A13" s="1235"/>
      <c r="B13" s="1235"/>
      <c r="C13" s="1686"/>
      <c r="D13" s="1686"/>
      <c r="E13" s="1686"/>
      <c r="F13" s="1686"/>
      <c r="G13" s="1686"/>
      <c r="H13" s="1686"/>
      <c r="I13" s="1686"/>
      <c r="J13" s="1686"/>
      <c r="K13" s="1686"/>
      <c r="L13" s="1686"/>
      <c r="M13" s="1686"/>
      <c r="N13" s="1686"/>
      <c r="O13" s="1686"/>
      <c r="S13" s="154"/>
      <c r="T13" s="154"/>
      <c r="U13" s="154"/>
      <c r="V13" s="154"/>
      <c r="W13" s="154"/>
      <c r="X13" s="154"/>
      <c r="Y13" s="154"/>
      <c r="Z13" s="154"/>
      <c r="AA13" s="154"/>
      <c r="AB13" s="154"/>
      <c r="AC13" s="154"/>
    </row>
    <row r="14" spans="1:30" ht="18.75">
      <c r="A14" s="1235"/>
      <c r="B14" s="1235"/>
      <c r="C14" s="1686"/>
      <c r="D14" s="1686"/>
      <c r="E14" s="1686"/>
      <c r="F14" s="1686"/>
      <c r="G14" s="1686"/>
      <c r="H14" s="1686"/>
      <c r="I14" s="1686"/>
      <c r="J14" s="1686"/>
      <c r="K14" s="1686"/>
      <c r="L14" s="1686"/>
      <c r="M14" s="1686"/>
      <c r="N14" s="1686"/>
      <c r="O14" s="1686"/>
      <c r="S14" s="154"/>
      <c r="T14" s="154"/>
      <c r="U14" s="154"/>
      <c r="V14" s="154"/>
      <c r="W14" s="154"/>
      <c r="X14" s="154"/>
      <c r="Y14" s="154"/>
      <c r="Z14" s="154"/>
      <c r="AA14" s="154"/>
      <c r="AB14" s="154"/>
      <c r="AC14" s="154"/>
    </row>
    <row r="15" spans="1:30" ht="18.75">
      <c r="A15" s="1235"/>
      <c r="B15" s="1235"/>
      <c r="C15" s="1686"/>
      <c r="D15" s="1686"/>
      <c r="E15" s="1686"/>
      <c r="F15" s="1686"/>
      <c r="G15" s="1686"/>
      <c r="H15" s="1686"/>
      <c r="I15" s="1686"/>
      <c r="J15" s="1686"/>
      <c r="K15" s="1686"/>
      <c r="L15" s="1686"/>
      <c r="M15" s="1686"/>
      <c r="N15" s="1686"/>
      <c r="O15" s="1686"/>
      <c r="S15" s="154"/>
      <c r="T15" s="154"/>
      <c r="U15" s="154"/>
      <c r="V15" s="154"/>
      <c r="W15" s="154"/>
      <c r="X15" s="154"/>
      <c r="Y15" s="154"/>
      <c r="Z15" s="154"/>
      <c r="AA15" s="154"/>
      <c r="AB15" s="154"/>
      <c r="AC15" s="154"/>
    </row>
    <row r="16" spans="1:30" ht="18.75">
      <c r="A16" s="1235"/>
      <c r="B16" s="1235"/>
      <c r="C16" s="1686"/>
      <c r="D16" s="1686"/>
      <c r="E16" s="1686"/>
      <c r="F16" s="1686"/>
      <c r="G16" s="1686"/>
      <c r="H16" s="1686"/>
      <c r="I16" s="1686"/>
      <c r="J16" s="1686"/>
      <c r="K16" s="1686"/>
      <c r="L16" s="1686"/>
      <c r="M16" s="1686"/>
      <c r="N16" s="1686"/>
      <c r="O16" s="1686"/>
      <c r="S16" s="154"/>
      <c r="T16" s="154"/>
      <c r="U16" s="154"/>
      <c r="V16" s="154"/>
      <c r="W16" s="154"/>
      <c r="X16" s="154"/>
      <c r="Y16" s="154"/>
      <c r="Z16" s="154"/>
      <c r="AA16" s="154"/>
      <c r="AB16" s="154"/>
      <c r="AC16" s="154"/>
    </row>
    <row r="17" spans="1:29" ht="18.75">
      <c r="A17" s="1235"/>
      <c r="B17" s="1235"/>
      <c r="C17" s="1686"/>
      <c r="D17" s="1686"/>
      <c r="E17" s="1686"/>
      <c r="F17" s="1686"/>
      <c r="G17" s="1686"/>
      <c r="H17" s="1686"/>
      <c r="I17" s="1686"/>
      <c r="J17" s="1686"/>
      <c r="K17" s="1686"/>
      <c r="L17" s="1686"/>
      <c r="M17" s="1686"/>
      <c r="N17" s="1686"/>
      <c r="O17" s="1686"/>
      <c r="S17" s="154"/>
      <c r="T17" s="154"/>
      <c r="U17" s="154"/>
      <c r="V17" s="154"/>
      <c r="W17" s="154"/>
      <c r="X17" s="154"/>
      <c r="Y17" s="154"/>
      <c r="Z17" s="154"/>
      <c r="AA17" s="154"/>
      <c r="AB17" s="154"/>
      <c r="AC17" s="154"/>
    </row>
    <row r="18" spans="1:29" ht="29.25" customHeight="1">
      <c r="A18" s="2841" t="str">
        <f>C1</f>
        <v>ftyk f'k{kk vf/kdkjh</v>
      </c>
      <c r="B18" s="2841"/>
      <c r="C18" s="2841"/>
      <c r="D18" s="2841"/>
      <c r="E18" s="2841"/>
      <c r="F18" s="2841"/>
      <c r="G18" s="2841"/>
      <c r="H18" s="2841"/>
      <c r="I18" s="2841"/>
      <c r="J18" s="2841"/>
      <c r="K18" s="2841"/>
      <c r="L18" s="2841"/>
      <c r="M18" s="2841"/>
      <c r="N18" s="2841"/>
      <c r="O18" s="2841"/>
      <c r="S18" s="154"/>
      <c r="T18" s="154"/>
      <c r="U18" s="154"/>
      <c r="V18" s="154"/>
      <c r="W18" s="154"/>
      <c r="X18" s="154"/>
      <c r="Y18" s="154"/>
      <c r="Z18" s="154"/>
      <c r="AA18" s="154"/>
      <c r="AB18" s="154"/>
      <c r="AC18" s="154"/>
    </row>
    <row r="19" spans="1:29" ht="37.5" customHeight="1">
      <c r="A19" s="2842" t="s">
        <v>3038</v>
      </c>
      <c r="B19" s="2842"/>
      <c r="C19" s="2842"/>
      <c r="D19" s="2842"/>
      <c r="E19" s="2842"/>
      <c r="F19" s="2842"/>
      <c r="G19" s="2842"/>
      <c r="H19" s="2842"/>
      <c r="I19" s="2842"/>
      <c r="J19" s="2842"/>
      <c r="K19" s="2842"/>
      <c r="L19" s="2842"/>
      <c r="M19" s="2842"/>
      <c r="N19" s="2842"/>
      <c r="O19" s="2842"/>
      <c r="S19" s="154"/>
      <c r="T19" s="154"/>
      <c r="U19" s="154"/>
      <c r="V19" s="154"/>
      <c r="W19" s="154"/>
      <c r="X19" s="154"/>
      <c r="Y19" s="154"/>
      <c r="Z19" s="154"/>
      <c r="AA19" s="154"/>
      <c r="AB19" s="154"/>
      <c r="AC19" s="154"/>
    </row>
    <row r="20" spans="1:29" ht="22.5" customHeight="1">
      <c r="A20" s="1238">
        <v>1</v>
      </c>
      <c r="B20" s="1235"/>
      <c r="C20" s="2776" t="s">
        <v>3028</v>
      </c>
      <c r="D20" s="2776"/>
      <c r="E20" s="2776"/>
      <c r="F20" s="2776"/>
      <c r="G20" s="2776"/>
      <c r="H20" s="2776"/>
      <c r="I20" s="2776"/>
      <c r="J20" s="2776"/>
      <c r="K20" s="2776"/>
      <c r="L20" s="2776"/>
      <c r="M20" s="2776"/>
      <c r="N20" s="2776"/>
      <c r="O20" s="2776"/>
      <c r="S20" s="154"/>
      <c r="T20" s="154"/>
      <c r="U20" s="154"/>
      <c r="V20" s="154"/>
      <c r="W20" s="154"/>
      <c r="X20" s="154"/>
      <c r="Y20" s="154"/>
      <c r="Z20" s="154"/>
      <c r="AA20" s="154"/>
      <c r="AB20" s="154"/>
      <c r="AC20" s="154"/>
    </row>
    <row r="21" spans="1:29" ht="117.75" customHeight="1">
      <c r="A21" s="1238">
        <v>2</v>
      </c>
      <c r="B21" s="1235"/>
      <c r="C21" s="2201" t="s">
        <v>3088</v>
      </c>
      <c r="D21" s="2201"/>
      <c r="E21" s="2201"/>
      <c r="F21" s="2201"/>
      <c r="G21" s="2201"/>
      <c r="H21" s="2201"/>
      <c r="I21" s="2201"/>
      <c r="J21" s="2201"/>
      <c r="K21" s="2201"/>
      <c r="L21" s="2201"/>
      <c r="M21" s="2201"/>
      <c r="N21" s="2201"/>
      <c r="O21" s="2201"/>
      <c r="Q21" s="1152"/>
      <c r="R21" s="15"/>
      <c r="S21" s="154"/>
      <c r="T21" s="154"/>
      <c r="U21" s="154"/>
      <c r="V21" s="154"/>
      <c r="W21" s="154"/>
      <c r="X21" s="154"/>
      <c r="Y21" s="154"/>
      <c r="Z21" s="154"/>
      <c r="AA21" s="154"/>
      <c r="AB21" s="154"/>
      <c r="AC21" s="154"/>
    </row>
    <row r="22" spans="1:29" ht="40.5" customHeight="1">
      <c r="A22" s="1238">
        <v>3</v>
      </c>
      <c r="B22" s="1235"/>
      <c r="C22" s="2201" t="s">
        <v>3089</v>
      </c>
      <c r="D22" s="2201"/>
      <c r="E22" s="2201"/>
      <c r="F22" s="2201"/>
      <c r="G22" s="2201"/>
      <c r="H22" s="2201"/>
      <c r="I22" s="2201"/>
      <c r="J22" s="2201"/>
      <c r="K22" s="2201"/>
      <c r="L22" s="2201"/>
      <c r="M22" s="2201"/>
      <c r="N22" s="2201"/>
      <c r="O22" s="2201"/>
      <c r="Q22" s="1152"/>
      <c r="R22" s="15"/>
      <c r="S22" s="154"/>
      <c r="T22" s="154"/>
      <c r="U22" s="154"/>
      <c r="V22" s="154"/>
      <c r="W22" s="154"/>
      <c r="X22" s="154"/>
      <c r="Y22" s="154"/>
      <c r="Z22" s="154"/>
      <c r="AA22" s="154"/>
      <c r="AB22" s="154"/>
      <c r="AC22" s="154"/>
    </row>
    <row r="23" spans="1:29" ht="21.75" customHeight="1">
      <c r="A23" s="1238">
        <v>4</v>
      </c>
      <c r="B23" s="1235"/>
      <c r="C23" s="2776" t="s">
        <v>3039</v>
      </c>
      <c r="D23" s="2776"/>
      <c r="E23" s="2776"/>
      <c r="F23" s="2776"/>
      <c r="G23" s="2776"/>
      <c r="H23" s="2776"/>
      <c r="I23" s="2776"/>
      <c r="J23" s="2776"/>
      <c r="K23" s="2776"/>
      <c r="L23" s="2776"/>
      <c r="M23" s="2776"/>
      <c r="N23" s="2776"/>
      <c r="O23" s="2776"/>
      <c r="S23" s="154"/>
      <c r="T23" s="154"/>
      <c r="U23" s="154"/>
      <c r="V23" s="154"/>
      <c r="W23" s="154"/>
      <c r="X23" s="154"/>
      <c r="Y23" s="154"/>
      <c r="Z23" s="154"/>
      <c r="AA23" s="154"/>
      <c r="AB23" s="154"/>
      <c r="AC23" s="154"/>
    </row>
    <row r="24" spans="1:29" ht="18.75">
      <c r="A24" s="19"/>
      <c r="B24" s="19"/>
      <c r="C24" s="1686"/>
      <c r="D24" s="1686"/>
      <c r="E24" s="1686"/>
      <c r="F24" s="1686"/>
      <c r="G24" s="1686"/>
      <c r="H24" s="1686"/>
      <c r="I24" s="1686"/>
      <c r="J24" s="1686"/>
      <c r="K24" s="1686"/>
      <c r="L24" s="1686"/>
      <c r="M24" s="1686"/>
      <c r="N24" s="1686"/>
      <c r="O24" s="1686"/>
      <c r="S24" s="154"/>
      <c r="T24" s="154"/>
      <c r="U24" s="154"/>
      <c r="V24" s="154"/>
      <c r="W24" s="154"/>
      <c r="X24" s="154"/>
      <c r="Y24" s="154"/>
      <c r="Z24" s="154"/>
      <c r="AA24" s="154"/>
      <c r="AB24" s="154"/>
      <c r="AC24" s="154"/>
    </row>
    <row r="25" spans="1:29" ht="18.75">
      <c r="A25" s="19"/>
      <c r="B25" s="19"/>
      <c r="C25" s="1686"/>
      <c r="D25" s="1686"/>
      <c r="E25" s="1686"/>
      <c r="F25" s="1686"/>
      <c r="G25" s="1686"/>
      <c r="H25" s="1686"/>
      <c r="I25" s="1686"/>
      <c r="J25" s="1686"/>
      <c r="K25" s="1686"/>
      <c r="L25" s="1686"/>
      <c r="M25" s="1686"/>
      <c r="N25" s="1686"/>
      <c r="O25" s="1686"/>
      <c r="S25" s="154"/>
      <c r="T25" s="154"/>
      <c r="U25" s="154"/>
      <c r="V25" s="154"/>
      <c r="W25" s="154"/>
      <c r="X25" s="154"/>
      <c r="Y25" s="154"/>
      <c r="Z25" s="154"/>
      <c r="AA25" s="154"/>
      <c r="AB25" s="154"/>
      <c r="AC25" s="154"/>
    </row>
    <row r="26" spans="1:29" ht="18.75">
      <c r="A26" s="19"/>
      <c r="B26" s="19"/>
      <c r="C26" s="1686"/>
      <c r="D26" s="1686"/>
      <c r="E26" s="1686"/>
      <c r="F26" s="1686"/>
      <c r="G26" s="1686"/>
      <c r="H26" s="1686"/>
      <c r="I26" s="1686"/>
      <c r="J26" s="1686"/>
      <c r="K26" s="1686"/>
      <c r="L26" s="1686"/>
      <c r="M26" s="1686"/>
      <c r="N26" s="1686"/>
      <c r="O26" s="1686"/>
      <c r="S26" s="154"/>
      <c r="T26" s="154"/>
      <c r="U26" s="154"/>
      <c r="V26" s="154"/>
      <c r="W26" s="154"/>
      <c r="X26" s="154"/>
      <c r="Y26" s="154"/>
      <c r="Z26" s="154"/>
      <c r="AA26" s="154"/>
      <c r="AB26" s="154"/>
      <c r="AC26" s="154"/>
    </row>
    <row r="27" spans="1:29" ht="18.75">
      <c r="A27" s="19"/>
      <c r="B27" s="19"/>
      <c r="C27" s="1686"/>
      <c r="D27" s="1686"/>
      <c r="E27" s="1686"/>
      <c r="F27" s="1686"/>
      <c r="G27" s="1686"/>
      <c r="H27" s="1686"/>
      <c r="I27" s="1686"/>
      <c r="J27" s="1686"/>
      <c r="K27" s="1686"/>
      <c r="L27" s="1686"/>
      <c r="M27" s="1686"/>
      <c r="N27" s="1686"/>
      <c r="O27" s="1686"/>
      <c r="S27" s="154"/>
      <c r="T27" s="154"/>
      <c r="U27" s="154"/>
      <c r="V27" s="154"/>
      <c r="W27" s="154"/>
      <c r="X27" s="154"/>
      <c r="Y27" s="154"/>
      <c r="Z27" s="154"/>
      <c r="AA27" s="154"/>
      <c r="AB27" s="154"/>
      <c r="AC27" s="154"/>
    </row>
    <row r="28" spans="1:29" ht="18.75">
      <c r="A28" s="19"/>
      <c r="B28" s="19"/>
      <c r="C28" s="1686"/>
      <c r="D28" s="1686"/>
      <c r="E28" s="1686"/>
      <c r="F28" s="1686"/>
      <c r="G28" s="1686"/>
      <c r="H28" s="1686"/>
      <c r="I28" s="1686"/>
      <c r="J28" s="1686"/>
      <c r="K28" s="1686"/>
      <c r="L28" s="1686"/>
      <c r="M28" s="1686"/>
      <c r="N28" s="1686"/>
      <c r="O28" s="1686"/>
      <c r="S28" s="154"/>
      <c r="T28" s="154"/>
      <c r="U28" s="154"/>
      <c r="V28" s="154"/>
      <c r="W28" s="154"/>
      <c r="X28" s="154"/>
      <c r="Y28" s="154"/>
      <c r="Z28" s="154"/>
      <c r="AA28" s="154"/>
      <c r="AB28" s="154"/>
      <c r="AC28" s="154"/>
    </row>
    <row r="29" spans="1:29" ht="18.75">
      <c r="A29" s="19"/>
      <c r="B29" s="19"/>
      <c r="C29" s="1686"/>
      <c r="D29" s="1686"/>
      <c r="E29" s="1686"/>
      <c r="F29" s="1686"/>
      <c r="G29" s="1686"/>
      <c r="H29" s="1686"/>
      <c r="I29" s="1686"/>
      <c r="J29" s="1686"/>
      <c r="K29" s="1686"/>
      <c r="L29" s="1686"/>
      <c r="M29" s="1686"/>
      <c r="N29" s="1686"/>
      <c r="O29" s="1686"/>
      <c r="S29" s="154"/>
      <c r="T29" s="154"/>
      <c r="U29" s="154"/>
      <c r="V29" s="154"/>
      <c r="W29" s="154"/>
      <c r="X29" s="154"/>
      <c r="Y29" s="154"/>
      <c r="Z29" s="154"/>
      <c r="AA29" s="154"/>
      <c r="AB29" s="154"/>
      <c r="AC29" s="154"/>
    </row>
    <row r="30" spans="1:29" ht="18.75">
      <c r="A30" s="19"/>
      <c r="B30" s="19"/>
      <c r="C30" s="1686"/>
      <c r="D30" s="1686"/>
      <c r="E30" s="1686"/>
      <c r="F30" s="1686"/>
      <c r="G30" s="1686"/>
      <c r="H30" s="1686"/>
      <c r="I30" s="1686"/>
      <c r="J30" s="1686"/>
      <c r="K30" s="1686"/>
      <c r="L30" s="1686"/>
      <c r="M30" s="1686"/>
      <c r="N30" s="1686"/>
      <c r="O30" s="1686"/>
      <c r="S30" s="154"/>
      <c r="T30" s="154"/>
      <c r="U30" s="154"/>
      <c r="V30" s="154"/>
      <c r="W30" s="154"/>
      <c r="X30" s="154"/>
      <c r="Y30" s="154"/>
      <c r="Z30" s="154"/>
      <c r="AA30" s="154"/>
      <c r="AB30" s="154"/>
      <c r="AC30" s="154"/>
    </row>
    <row r="31" spans="1:29" ht="18.75">
      <c r="A31" s="19"/>
      <c r="B31" s="19"/>
      <c r="C31" s="1686"/>
      <c r="D31" s="1686"/>
      <c r="E31" s="1686"/>
      <c r="F31" s="1686"/>
      <c r="G31" s="1686"/>
      <c r="H31" s="1686"/>
      <c r="I31" s="1686"/>
      <c r="J31" s="1686"/>
      <c r="K31" s="1686"/>
      <c r="L31" s="1686"/>
      <c r="M31" s="1686"/>
      <c r="N31" s="1686"/>
      <c r="O31" s="1686"/>
      <c r="S31" s="154"/>
      <c r="T31" s="154"/>
      <c r="U31" s="154"/>
      <c r="V31" s="154"/>
      <c r="W31" s="154"/>
      <c r="X31" s="154"/>
      <c r="Y31" s="154"/>
      <c r="Z31" s="154"/>
      <c r="AA31" s="154"/>
      <c r="AB31" s="154"/>
      <c r="AC31" s="154"/>
    </row>
    <row r="32" spans="1:29" ht="18.75">
      <c r="A32" s="19"/>
      <c r="B32" s="19"/>
      <c r="C32" s="1686"/>
      <c r="D32" s="1686"/>
      <c r="E32" s="1686"/>
      <c r="F32" s="1686"/>
      <c r="G32" s="1686"/>
      <c r="H32" s="1686"/>
      <c r="I32" s="1686"/>
      <c r="J32" s="1686"/>
      <c r="K32" s="1686"/>
      <c r="L32" s="1686"/>
      <c r="M32" s="1686"/>
      <c r="N32" s="1686"/>
      <c r="O32" s="1686"/>
      <c r="S32" s="154"/>
      <c r="T32" s="154"/>
      <c r="U32" s="154"/>
      <c r="V32" s="154"/>
      <c r="W32" s="154"/>
      <c r="X32" s="154"/>
      <c r="Y32" s="154"/>
      <c r="Z32" s="154"/>
      <c r="AA32" s="154"/>
      <c r="AB32" s="154"/>
      <c r="AC32" s="154"/>
    </row>
    <row r="33" spans="1:29" ht="18.75">
      <c r="A33" s="19"/>
      <c r="B33" s="19"/>
      <c r="C33" s="1686"/>
      <c r="D33" s="1686"/>
      <c r="E33" s="1686"/>
      <c r="F33" s="1686"/>
      <c r="G33" s="1686"/>
      <c r="H33" s="1686"/>
      <c r="I33" s="1686"/>
      <c r="J33" s="1686"/>
      <c r="K33" s="1686"/>
      <c r="L33" s="1686"/>
      <c r="M33" s="1686"/>
      <c r="N33" s="1686"/>
      <c r="O33" s="1686"/>
      <c r="S33" s="154"/>
      <c r="T33" s="154"/>
      <c r="U33" s="154"/>
      <c r="V33" s="154"/>
      <c r="W33" s="154"/>
      <c r="X33" s="154"/>
      <c r="Y33" s="154"/>
      <c r="Z33" s="154"/>
      <c r="AA33" s="154"/>
      <c r="AB33" s="154"/>
      <c r="AC33" s="154"/>
    </row>
    <row r="34" spans="1:29" ht="18.75">
      <c r="A34" s="19"/>
      <c r="B34" s="19"/>
      <c r="C34" s="1686"/>
      <c r="D34" s="1686"/>
      <c r="E34" s="1686"/>
      <c r="F34" s="1686"/>
      <c r="G34" s="1686"/>
      <c r="H34" s="1686"/>
      <c r="I34" s="1686"/>
      <c r="J34" s="1686"/>
      <c r="K34" s="1686"/>
      <c r="L34" s="1686"/>
      <c r="M34" s="1686"/>
      <c r="N34" s="1686"/>
      <c r="O34" s="1686"/>
      <c r="S34" s="154"/>
      <c r="T34" s="154"/>
      <c r="U34" s="154"/>
      <c r="V34" s="154"/>
      <c r="W34" s="154"/>
      <c r="X34" s="154"/>
      <c r="Y34" s="154"/>
      <c r="Z34" s="154"/>
      <c r="AA34" s="154"/>
      <c r="AB34" s="154"/>
      <c r="AC34" s="154"/>
    </row>
    <row r="35" spans="1:29" ht="18.75">
      <c r="A35" s="19"/>
      <c r="B35" s="19"/>
      <c r="C35" s="1686"/>
      <c r="D35" s="1686"/>
      <c r="E35" s="1686"/>
      <c r="F35" s="1686"/>
      <c r="G35" s="1686"/>
      <c r="H35" s="1686"/>
      <c r="I35" s="1686"/>
      <c r="J35" s="1686"/>
      <c r="K35" s="1686"/>
      <c r="L35" s="1686"/>
      <c r="M35" s="1686"/>
      <c r="N35" s="1686"/>
      <c r="O35" s="1686"/>
      <c r="S35" s="154"/>
      <c r="T35" s="154"/>
      <c r="U35" s="154"/>
      <c r="V35" s="154"/>
      <c r="W35" s="154"/>
      <c r="X35" s="154"/>
      <c r="Y35" s="154"/>
      <c r="Z35" s="154"/>
      <c r="AA35" s="154"/>
      <c r="AB35" s="154"/>
      <c r="AC35" s="154"/>
    </row>
    <row r="36" spans="1:29" ht="18.75">
      <c r="A36" s="19"/>
      <c r="B36" s="19"/>
      <c r="C36" s="1686"/>
      <c r="D36" s="1686"/>
      <c r="E36" s="1686"/>
      <c r="F36" s="1686"/>
      <c r="G36" s="1686"/>
      <c r="H36" s="1686"/>
      <c r="I36" s="1686"/>
      <c r="J36" s="1686"/>
      <c r="K36" s="1686"/>
      <c r="L36" s="1686"/>
      <c r="M36" s="1686"/>
      <c r="N36" s="1686"/>
      <c r="O36" s="1686"/>
      <c r="S36" s="154"/>
      <c r="T36" s="154"/>
      <c r="U36" s="154"/>
      <c r="V36" s="154"/>
      <c r="W36" s="154"/>
      <c r="X36" s="154"/>
      <c r="Y36" s="154"/>
      <c r="Z36" s="154"/>
      <c r="AA36" s="154"/>
      <c r="AB36" s="154"/>
      <c r="AC36" s="154"/>
    </row>
    <row r="37" spans="1:29" ht="18.75">
      <c r="A37" s="19"/>
      <c r="B37" s="19"/>
      <c r="C37" s="1686"/>
      <c r="D37" s="1686"/>
      <c r="E37" s="1686"/>
      <c r="F37" s="1686"/>
      <c r="G37" s="1686"/>
      <c r="H37" s="1686"/>
      <c r="I37" s="1686"/>
      <c r="J37" s="1686"/>
      <c r="K37" s="1686"/>
      <c r="L37" s="1686"/>
      <c r="M37" s="1686"/>
      <c r="N37" s="1686"/>
      <c r="O37" s="1686"/>
      <c r="S37" s="154"/>
      <c r="T37" s="154"/>
      <c r="U37" s="154"/>
      <c r="V37" s="154"/>
      <c r="W37" s="154"/>
      <c r="X37" s="154"/>
      <c r="Y37" s="154"/>
      <c r="Z37" s="154"/>
      <c r="AA37" s="154"/>
      <c r="AB37" s="154"/>
      <c r="AC37" s="154"/>
    </row>
    <row r="38" spans="1:29" ht="18.75">
      <c r="A38" s="19"/>
      <c r="B38" s="19"/>
      <c r="C38" s="1686"/>
      <c r="D38" s="1686"/>
      <c r="E38" s="1686"/>
      <c r="F38" s="1686"/>
      <c r="G38" s="1686"/>
      <c r="H38" s="1686"/>
      <c r="I38" s="1686"/>
      <c r="J38" s="1686"/>
      <c r="K38" s="1686"/>
      <c r="L38" s="1686"/>
      <c r="M38" s="1686"/>
      <c r="N38" s="1686"/>
      <c r="O38" s="1686"/>
      <c r="S38" s="154"/>
      <c r="T38" s="154"/>
      <c r="U38" s="154"/>
      <c r="V38" s="154"/>
      <c r="W38" s="154"/>
      <c r="X38" s="154"/>
      <c r="Y38" s="154"/>
      <c r="Z38" s="154"/>
      <c r="AA38" s="154"/>
      <c r="AB38" s="154"/>
      <c r="AC38" s="154"/>
    </row>
    <row r="39" spans="1:29" ht="36" customHeight="1">
      <c r="A39" s="2843" t="str">
        <f>C1</f>
        <v>ftyk f'k{kk vf/kdkjh</v>
      </c>
      <c r="B39" s="2843"/>
      <c r="C39" s="2843"/>
      <c r="D39" s="2843"/>
      <c r="E39" s="2843"/>
      <c r="F39" s="2843"/>
      <c r="G39" s="2843"/>
      <c r="H39" s="2843"/>
      <c r="I39" s="2843"/>
      <c r="J39" s="2843"/>
      <c r="K39" s="2843"/>
      <c r="L39" s="2843"/>
      <c r="M39" s="2843"/>
      <c r="N39" s="2843"/>
      <c r="O39" s="2843"/>
      <c r="S39" s="154"/>
      <c r="T39" s="154"/>
      <c r="U39" s="154"/>
      <c r="V39" s="154"/>
      <c r="W39" s="154"/>
      <c r="X39" s="154"/>
      <c r="Y39" s="154"/>
      <c r="Z39" s="154"/>
      <c r="AA39" s="154"/>
      <c r="AB39" s="154"/>
      <c r="AC39" s="154"/>
    </row>
    <row r="40" spans="1:29" ht="38.25" customHeight="1">
      <c r="A40" s="2844" t="s">
        <v>3040</v>
      </c>
      <c r="B40" s="2844"/>
      <c r="C40" s="2844"/>
      <c r="D40" s="2844"/>
      <c r="E40" s="2844"/>
      <c r="F40" s="2844"/>
      <c r="G40" s="2844"/>
      <c r="H40" s="2844"/>
      <c r="I40" s="2844"/>
      <c r="J40" s="2844"/>
      <c r="K40" s="2844"/>
      <c r="L40" s="2844"/>
      <c r="M40" s="2844"/>
      <c r="N40" s="2844"/>
      <c r="O40" s="2844"/>
      <c r="S40" s="154"/>
      <c r="T40" s="154"/>
      <c r="U40" s="154"/>
      <c r="V40" s="154"/>
      <c r="W40" s="154"/>
      <c r="X40" s="154"/>
      <c r="Y40" s="154"/>
      <c r="Z40" s="154"/>
      <c r="AA40" s="154"/>
      <c r="AB40" s="154"/>
      <c r="AC40" s="154"/>
    </row>
    <row r="41" spans="1:29" ht="18.75">
      <c r="A41" s="1238">
        <v>1</v>
      </c>
      <c r="B41" s="1235"/>
      <c r="C41" s="2776" t="s">
        <v>3028</v>
      </c>
      <c r="D41" s="2776"/>
      <c r="E41" s="2776"/>
      <c r="F41" s="2776"/>
      <c r="G41" s="2776"/>
      <c r="H41" s="2776"/>
      <c r="I41" s="2776"/>
      <c r="J41" s="2776"/>
      <c r="K41" s="2776"/>
      <c r="L41" s="2776"/>
      <c r="M41" s="2776"/>
      <c r="N41" s="2776"/>
      <c r="O41" s="2776"/>
      <c r="S41" s="154"/>
      <c r="T41" s="154"/>
      <c r="U41" s="154"/>
      <c r="V41" s="154"/>
      <c r="W41" s="154"/>
      <c r="X41" s="154"/>
      <c r="Y41" s="154"/>
      <c r="Z41" s="154"/>
      <c r="AA41" s="154"/>
      <c r="AB41" s="154"/>
      <c r="AC41" s="154"/>
    </row>
    <row r="42" spans="1:29" ht="81.75" customHeight="1">
      <c r="A42" s="1238">
        <v>2</v>
      </c>
      <c r="B42" s="1235"/>
      <c r="C42" s="2201" t="s">
        <v>3099</v>
      </c>
      <c r="D42" s="2201"/>
      <c r="E42" s="2201"/>
      <c r="F42" s="2201"/>
      <c r="G42" s="2201"/>
      <c r="H42" s="2201"/>
      <c r="I42" s="2201"/>
      <c r="J42" s="2201"/>
      <c r="K42" s="2201"/>
      <c r="L42" s="2201"/>
      <c r="M42" s="2201"/>
      <c r="N42" s="2201"/>
      <c r="O42" s="2201"/>
      <c r="R42" s="132"/>
      <c r="S42" s="154"/>
      <c r="T42" s="154"/>
      <c r="U42" s="154"/>
      <c r="V42" s="154"/>
      <c r="W42" s="154"/>
      <c r="X42" s="154"/>
      <c r="Y42" s="154"/>
      <c r="Z42" s="154"/>
      <c r="AA42" s="154"/>
      <c r="AB42" s="154"/>
      <c r="AC42" s="154"/>
    </row>
    <row r="43" spans="1:29" ht="18.75">
      <c r="A43" s="1238">
        <v>3</v>
      </c>
      <c r="B43" s="1235"/>
      <c r="C43" s="2776" t="s">
        <v>3041</v>
      </c>
      <c r="D43" s="2776"/>
      <c r="E43" s="2776"/>
      <c r="F43" s="2776"/>
      <c r="G43" s="2776"/>
      <c r="H43" s="2776"/>
      <c r="I43" s="2776"/>
      <c r="J43" s="2776"/>
      <c r="K43" s="2776"/>
      <c r="L43" s="2776"/>
      <c r="M43" s="2776"/>
      <c r="N43" s="2776"/>
      <c r="O43" s="2776"/>
      <c r="S43" s="154"/>
      <c r="T43" s="154"/>
      <c r="U43" s="154"/>
      <c r="V43" s="154"/>
      <c r="W43" s="154"/>
      <c r="X43" s="154"/>
      <c r="Y43" s="154"/>
      <c r="Z43" s="154"/>
      <c r="AA43" s="154"/>
      <c r="AB43" s="154"/>
    </row>
    <row r="44" spans="1:29" ht="18.75">
      <c r="A44" s="1238">
        <v>4</v>
      </c>
      <c r="B44" s="1235"/>
      <c r="C44" s="2776" t="s">
        <v>3094</v>
      </c>
      <c r="D44" s="2776"/>
      <c r="E44" s="2776"/>
      <c r="F44" s="2776"/>
      <c r="G44" s="2776"/>
      <c r="H44" s="2776"/>
      <c r="I44" s="2776"/>
      <c r="J44" s="2776"/>
      <c r="K44" s="2776"/>
      <c r="L44" s="2776"/>
      <c r="M44" s="2776"/>
      <c r="N44" s="2776"/>
      <c r="O44" s="2776"/>
    </row>
    <row r="45" spans="1:29" ht="18.75">
      <c r="A45" s="19"/>
      <c r="B45" s="19"/>
      <c r="C45" s="19"/>
      <c r="D45" s="19"/>
      <c r="E45" s="19"/>
      <c r="F45" s="19"/>
      <c r="G45" s="19"/>
      <c r="H45" s="19"/>
      <c r="I45" s="19"/>
      <c r="J45" s="19"/>
      <c r="K45" s="19"/>
      <c r="L45" s="19"/>
      <c r="M45" s="19"/>
      <c r="N45" s="19"/>
      <c r="O45" s="19"/>
      <c r="R45" s="15"/>
    </row>
    <row r="46" spans="1:29" ht="18.75">
      <c r="A46" s="19"/>
      <c r="B46" s="19"/>
      <c r="C46" s="19"/>
      <c r="D46" s="19"/>
      <c r="E46" s="19"/>
      <c r="F46" s="19"/>
      <c r="G46" s="19"/>
      <c r="H46" s="19"/>
      <c r="I46" s="19"/>
      <c r="J46" s="19"/>
      <c r="K46" s="19"/>
      <c r="L46" s="19"/>
      <c r="M46" s="19"/>
      <c r="N46" s="19"/>
      <c r="O46" s="19"/>
      <c r="R46" s="15"/>
    </row>
    <row r="47" spans="1:29" ht="18.75">
      <c r="A47" s="19"/>
      <c r="B47" s="19"/>
      <c r="C47" s="19"/>
      <c r="D47" s="19"/>
      <c r="E47" s="19"/>
      <c r="F47" s="19"/>
      <c r="G47" s="19"/>
      <c r="H47" s="19"/>
      <c r="I47" s="19"/>
      <c r="J47" s="19"/>
      <c r="K47" s="19"/>
      <c r="L47" s="19"/>
      <c r="M47" s="19"/>
      <c r="N47" s="19"/>
      <c r="O47" s="19"/>
      <c r="R47" s="15"/>
    </row>
    <row r="48" spans="1:29" ht="18.75">
      <c r="A48" s="19"/>
      <c r="B48" s="19"/>
      <c r="C48" s="19"/>
      <c r="D48" s="19"/>
      <c r="E48" s="19"/>
      <c r="F48" s="19"/>
      <c r="G48" s="19"/>
      <c r="H48" s="19"/>
      <c r="I48" s="19"/>
      <c r="J48" s="19"/>
      <c r="K48" s="19"/>
      <c r="L48" s="19"/>
      <c r="M48" s="19"/>
      <c r="N48" s="19"/>
      <c r="O48" s="19"/>
      <c r="R48" s="15"/>
    </row>
    <row r="49" spans="1:18" ht="18.75">
      <c r="A49" s="19"/>
      <c r="B49" s="19"/>
      <c r="C49" s="19"/>
      <c r="D49" s="19"/>
      <c r="E49" s="19"/>
      <c r="F49" s="19"/>
      <c r="G49" s="19"/>
      <c r="H49" s="19"/>
      <c r="I49" s="19"/>
      <c r="J49" s="19"/>
      <c r="K49" s="19"/>
      <c r="L49" s="19"/>
      <c r="M49" s="19"/>
      <c r="N49" s="19"/>
      <c r="O49" s="19"/>
      <c r="R49" s="15"/>
    </row>
    <row r="50" spans="1:18" ht="18.75">
      <c r="A50" s="19"/>
      <c r="B50" s="19"/>
      <c r="C50" s="19"/>
      <c r="D50" s="19"/>
      <c r="E50" s="19"/>
      <c r="F50" s="19"/>
      <c r="G50" s="19"/>
      <c r="H50" s="19"/>
      <c r="I50" s="19"/>
      <c r="J50" s="19"/>
      <c r="K50" s="19"/>
      <c r="L50" s="19"/>
      <c r="M50" s="19"/>
      <c r="N50" s="19"/>
      <c r="O50" s="19"/>
      <c r="R50" s="15"/>
    </row>
    <row r="51" spans="1:18" ht="18.75">
      <c r="A51" s="19"/>
      <c r="B51" s="19"/>
      <c r="C51" s="19"/>
      <c r="D51" s="19"/>
      <c r="E51" s="19"/>
      <c r="F51" s="19"/>
      <c r="G51" s="19"/>
      <c r="H51" s="19"/>
      <c r="I51" s="19"/>
      <c r="J51" s="19"/>
      <c r="K51" s="19"/>
      <c r="L51" s="19"/>
      <c r="M51" s="19"/>
      <c r="N51" s="19"/>
      <c r="O51" s="19"/>
      <c r="R51" s="15"/>
    </row>
    <row r="52" spans="1:18" ht="18.75">
      <c r="A52" s="19"/>
      <c r="B52" s="19"/>
      <c r="C52" s="19"/>
      <c r="D52" s="19"/>
      <c r="E52" s="19"/>
      <c r="F52" s="19"/>
      <c r="G52" s="19"/>
      <c r="H52" s="19"/>
      <c r="I52" s="19"/>
      <c r="J52" s="19"/>
      <c r="K52" s="19"/>
      <c r="L52" s="19"/>
      <c r="M52" s="19"/>
      <c r="N52" s="19"/>
      <c r="O52" s="19"/>
      <c r="R52" s="15"/>
    </row>
    <row r="53" spans="1:18" ht="18.75">
      <c r="A53" s="19"/>
      <c r="B53" s="19"/>
      <c r="C53" s="19"/>
      <c r="D53" s="19"/>
      <c r="E53" s="19"/>
      <c r="F53" s="19"/>
      <c r="G53" s="19"/>
      <c r="H53" s="19"/>
      <c r="I53" s="19"/>
      <c r="J53" s="19"/>
      <c r="K53" s="19"/>
      <c r="L53" s="19"/>
      <c r="M53" s="19"/>
      <c r="N53" s="19"/>
      <c r="O53" s="19"/>
      <c r="R53" s="15"/>
    </row>
    <row r="54" spans="1:18" ht="18.75">
      <c r="A54" s="19"/>
      <c r="B54" s="19"/>
      <c r="C54" s="19"/>
      <c r="D54" s="19"/>
      <c r="E54" s="19"/>
      <c r="F54" s="19"/>
      <c r="G54" s="19"/>
      <c r="H54" s="19"/>
      <c r="I54" s="19"/>
      <c r="J54" s="19"/>
      <c r="K54" s="19"/>
      <c r="L54" s="19"/>
      <c r="M54" s="19"/>
      <c r="N54" s="19"/>
      <c r="O54" s="19"/>
      <c r="R54" s="15"/>
    </row>
    <row r="55" spans="1:18" ht="18.75">
      <c r="A55" s="19"/>
      <c r="B55" s="19"/>
      <c r="C55" s="19"/>
      <c r="D55" s="19"/>
      <c r="E55" s="19"/>
      <c r="F55" s="19"/>
      <c r="G55" s="19"/>
      <c r="H55" s="19"/>
      <c r="I55" s="19"/>
      <c r="J55" s="19"/>
      <c r="K55" s="19"/>
      <c r="L55" s="19"/>
      <c r="M55" s="19"/>
      <c r="N55" s="19"/>
      <c r="O55" s="19"/>
      <c r="R55" s="15"/>
    </row>
    <row r="56" spans="1:18" ht="18.75">
      <c r="A56" s="19"/>
      <c r="B56" s="19"/>
      <c r="C56" s="19"/>
      <c r="D56" s="19"/>
      <c r="E56" s="19"/>
      <c r="F56" s="19"/>
      <c r="G56" s="19"/>
      <c r="H56" s="19"/>
      <c r="I56" s="19"/>
      <c r="J56" s="19"/>
      <c r="K56" s="19"/>
      <c r="L56" s="19"/>
      <c r="M56" s="19"/>
      <c r="N56" s="19"/>
      <c r="O56" s="19"/>
      <c r="R56" s="15"/>
    </row>
    <row r="57" spans="1:18" ht="18.75">
      <c r="A57" s="19"/>
      <c r="B57" s="19"/>
      <c r="C57" s="19"/>
      <c r="D57" s="19"/>
      <c r="E57" s="19"/>
      <c r="F57" s="19"/>
      <c r="G57" s="19"/>
      <c r="H57" s="19"/>
      <c r="I57" s="19"/>
      <c r="J57" s="19"/>
      <c r="K57" s="19"/>
      <c r="L57" s="19"/>
      <c r="M57" s="19"/>
      <c r="N57" s="19"/>
      <c r="O57" s="19"/>
      <c r="R57" s="15"/>
    </row>
    <row r="58" spans="1:18" ht="18.75">
      <c r="A58" s="19"/>
      <c r="B58" s="19"/>
      <c r="C58" s="19"/>
      <c r="D58" s="19"/>
      <c r="E58" s="19"/>
      <c r="F58" s="19"/>
      <c r="G58" s="19"/>
      <c r="H58" s="19"/>
      <c r="I58" s="19"/>
      <c r="J58" s="19"/>
      <c r="K58" s="19"/>
      <c r="L58" s="19"/>
      <c r="M58" s="19"/>
      <c r="N58" s="19"/>
      <c r="O58" s="19"/>
      <c r="R58" s="15"/>
    </row>
    <row r="59" spans="1:18" ht="18.75">
      <c r="A59" s="19"/>
      <c r="B59" s="19"/>
      <c r="C59" s="19"/>
      <c r="D59" s="19"/>
      <c r="E59" s="19"/>
      <c r="F59" s="19"/>
      <c r="G59" s="19"/>
      <c r="H59" s="19"/>
      <c r="I59" s="19"/>
      <c r="J59" s="19"/>
      <c r="K59" s="19"/>
      <c r="L59" s="19"/>
      <c r="M59" s="19"/>
      <c r="N59" s="19"/>
      <c r="O59" s="19"/>
      <c r="R59" s="15"/>
    </row>
    <row r="60" spans="1:18" ht="18.75">
      <c r="A60" s="19"/>
      <c r="B60" s="19"/>
      <c r="C60" s="19"/>
      <c r="D60" s="19"/>
      <c r="E60" s="19"/>
      <c r="F60" s="19"/>
      <c r="G60" s="19"/>
      <c r="H60" s="19"/>
      <c r="I60" s="19"/>
      <c r="J60" s="19"/>
      <c r="K60" s="19"/>
      <c r="L60" s="19"/>
      <c r="M60" s="19"/>
      <c r="N60" s="19"/>
      <c r="O60" s="19"/>
      <c r="R60" s="15"/>
    </row>
    <row r="61" spans="1:18" ht="18.75">
      <c r="A61" s="19"/>
      <c r="B61" s="19"/>
      <c r="C61" s="19"/>
      <c r="D61" s="19"/>
      <c r="E61" s="19"/>
      <c r="F61" s="19"/>
      <c r="G61" s="19"/>
      <c r="H61" s="19"/>
      <c r="I61" s="19"/>
      <c r="J61" s="19"/>
      <c r="K61" s="19"/>
      <c r="L61" s="19"/>
      <c r="M61" s="19"/>
      <c r="N61" s="19"/>
      <c r="O61" s="19"/>
      <c r="R61" s="15"/>
    </row>
    <row r="62" spans="1:18" ht="18.75">
      <c r="A62" s="19"/>
      <c r="B62" s="19"/>
      <c r="C62" s="19"/>
      <c r="D62" s="19"/>
      <c r="E62" s="19"/>
      <c r="F62" s="19"/>
      <c r="G62" s="19"/>
      <c r="H62" s="19"/>
      <c r="I62" s="19"/>
      <c r="J62" s="19"/>
      <c r="K62" s="19"/>
      <c r="L62" s="19"/>
      <c r="M62" s="19"/>
      <c r="N62" s="19"/>
      <c r="O62" s="19"/>
      <c r="R62" s="15"/>
    </row>
    <row r="63" spans="1:18" ht="42.75" customHeight="1">
      <c r="A63" s="2778" t="str">
        <f>C1</f>
        <v>ftyk f'k{kk vf/kdkjh</v>
      </c>
      <c r="B63" s="2778"/>
      <c r="C63" s="2778"/>
      <c r="D63" s="2778"/>
      <c r="E63" s="2778"/>
      <c r="F63" s="2778"/>
      <c r="G63" s="2778"/>
      <c r="H63" s="2778"/>
      <c r="I63" s="2778"/>
      <c r="J63" s="2778"/>
      <c r="K63" s="2778"/>
      <c r="L63" s="2778"/>
      <c r="M63" s="2778"/>
      <c r="N63" s="2778"/>
      <c r="O63" s="2778"/>
      <c r="R63" s="15"/>
    </row>
    <row r="64" spans="1:18" ht="47.25" customHeight="1">
      <c r="A64" s="2845" t="s">
        <v>3032</v>
      </c>
      <c r="B64" s="2845"/>
      <c r="C64" s="2845"/>
      <c r="D64" s="2845"/>
      <c r="E64" s="2845"/>
      <c r="F64" s="2845"/>
      <c r="G64" s="2845"/>
      <c r="H64" s="2845"/>
      <c r="I64" s="2845"/>
      <c r="J64" s="2845"/>
      <c r="K64" s="2845"/>
      <c r="L64" s="2845"/>
      <c r="M64" s="2845"/>
      <c r="N64" s="2845"/>
      <c r="O64" s="2845"/>
      <c r="R64" s="15"/>
    </row>
    <row r="65" spans="1:18" ht="18.75">
      <c r="A65" s="19"/>
      <c r="B65" s="19"/>
      <c r="C65" s="19"/>
      <c r="D65" s="19"/>
      <c r="E65" s="19"/>
      <c r="F65" s="19"/>
      <c r="G65" s="19"/>
      <c r="H65" s="19"/>
      <c r="I65" s="19"/>
      <c r="J65" s="19"/>
      <c r="K65" s="19"/>
      <c r="L65" s="19"/>
      <c r="M65" s="19"/>
      <c r="N65" s="19"/>
      <c r="O65" s="19"/>
      <c r="R65" s="15"/>
    </row>
    <row r="66" spans="1:18" ht="18.75">
      <c r="A66" s="1238">
        <v>1</v>
      </c>
      <c r="B66" s="1235"/>
      <c r="C66" s="2776" t="s">
        <v>3028</v>
      </c>
      <c r="D66" s="2776"/>
      <c r="E66" s="2776"/>
      <c r="F66" s="2776"/>
      <c r="G66" s="2776"/>
      <c r="H66" s="2776"/>
      <c r="I66" s="2776"/>
      <c r="J66" s="2776"/>
      <c r="K66" s="2776"/>
      <c r="L66" s="2776"/>
      <c r="M66" s="2776"/>
      <c r="N66" s="2776"/>
      <c r="O66" s="2776"/>
      <c r="R66" s="15"/>
    </row>
    <row r="67" spans="1:18" ht="58.5" customHeight="1">
      <c r="A67" s="1238">
        <v>2</v>
      </c>
      <c r="B67" s="1235"/>
      <c r="C67" s="2201" t="s">
        <v>3096</v>
      </c>
      <c r="D67" s="2201"/>
      <c r="E67" s="2201"/>
      <c r="F67" s="2201"/>
      <c r="G67" s="2201"/>
      <c r="H67" s="2201"/>
      <c r="I67" s="2201"/>
      <c r="J67" s="2201"/>
      <c r="K67" s="2201"/>
      <c r="L67" s="2201"/>
      <c r="M67" s="2201"/>
      <c r="N67" s="2201"/>
      <c r="O67" s="2201"/>
      <c r="R67" s="15"/>
    </row>
    <row r="68" spans="1:18" ht="18.75">
      <c r="A68" s="1238">
        <v>3</v>
      </c>
      <c r="B68" s="1235"/>
      <c r="C68" s="2776" t="s">
        <v>3033</v>
      </c>
      <c r="D68" s="2776"/>
      <c r="E68" s="2776"/>
      <c r="F68" s="2776"/>
      <c r="G68" s="2776"/>
      <c r="H68" s="2776"/>
      <c r="I68" s="2776"/>
      <c r="J68" s="2776"/>
      <c r="K68" s="2776"/>
      <c r="L68" s="2776"/>
      <c r="M68" s="2776"/>
      <c r="N68" s="2776"/>
      <c r="O68" s="2776"/>
    </row>
    <row r="69" spans="1:18" ht="18" customHeight="1">
      <c r="A69" s="1238">
        <v>4</v>
      </c>
      <c r="B69" s="1235"/>
      <c r="C69" s="2776" t="s">
        <v>3034</v>
      </c>
      <c r="D69" s="2776"/>
      <c r="E69" s="2776"/>
      <c r="F69" s="2776"/>
      <c r="G69" s="2776"/>
      <c r="H69" s="2776"/>
      <c r="I69" s="2776"/>
      <c r="J69" s="2776"/>
      <c r="K69" s="2776"/>
      <c r="L69" s="2776"/>
      <c r="M69" s="2776"/>
      <c r="N69" s="2776"/>
      <c r="O69" s="2776"/>
    </row>
    <row r="70" spans="1:18" ht="16.5" customHeight="1">
      <c r="A70" s="1235"/>
      <c r="B70" s="1235"/>
      <c r="C70" s="2776" t="s">
        <v>3035</v>
      </c>
      <c r="D70" s="2776"/>
      <c r="E70" s="2776"/>
      <c r="F70" s="2776"/>
      <c r="G70" s="2776"/>
      <c r="H70" s="2776"/>
      <c r="I70" s="2776"/>
      <c r="J70" s="2776"/>
      <c r="K70" s="2776"/>
      <c r="L70" s="2776"/>
      <c r="M70" s="2776"/>
      <c r="N70" s="2776"/>
      <c r="O70" s="2776"/>
      <c r="R70" s="15" t="s">
        <v>2791</v>
      </c>
    </row>
    <row r="71" spans="1:18" ht="18.75">
      <c r="A71" s="1235"/>
      <c r="B71" s="1235"/>
      <c r="C71" s="2776" t="s">
        <v>3036</v>
      </c>
      <c r="D71" s="2776"/>
      <c r="E71" s="2776"/>
      <c r="F71" s="2776"/>
      <c r="G71" s="2776"/>
      <c r="H71" s="2776"/>
      <c r="I71" s="2776"/>
      <c r="J71" s="2776"/>
      <c r="K71" s="2776"/>
      <c r="L71" s="2776"/>
      <c r="M71" s="2776"/>
      <c r="N71" s="2776"/>
      <c r="O71" s="2776"/>
    </row>
    <row r="72" spans="1:18" ht="38.25" customHeight="1">
      <c r="A72" s="1238">
        <v>5</v>
      </c>
      <c r="B72" s="1235"/>
      <c r="C72" s="2201" t="s">
        <v>3095</v>
      </c>
      <c r="D72" s="2201"/>
      <c r="E72" s="2201"/>
      <c r="F72" s="2201"/>
      <c r="G72" s="2201"/>
      <c r="H72" s="2201"/>
      <c r="I72" s="2201"/>
      <c r="J72" s="2201"/>
      <c r="K72" s="2201"/>
      <c r="L72" s="2201"/>
      <c r="M72" s="2201"/>
      <c r="N72" s="2201"/>
      <c r="O72" s="2201"/>
    </row>
    <row r="73" spans="1:18" ht="18.75">
      <c r="A73" s="1238">
        <v>6</v>
      </c>
      <c r="B73" s="1235"/>
      <c r="C73" s="2776" t="s">
        <v>3037</v>
      </c>
      <c r="D73" s="2776"/>
      <c r="E73" s="2776"/>
      <c r="F73" s="2776"/>
      <c r="G73" s="2776"/>
      <c r="H73" s="2776"/>
      <c r="I73" s="2776"/>
      <c r="J73" s="2776"/>
      <c r="K73" s="2776"/>
      <c r="L73" s="2776"/>
      <c r="M73" s="2776"/>
      <c r="N73" s="2776"/>
      <c r="O73" s="2776"/>
    </row>
    <row r="74" spans="1:18" ht="18.75">
      <c r="A74" s="1235"/>
      <c r="B74" s="1235"/>
      <c r="C74" s="19"/>
      <c r="D74" s="1236"/>
      <c r="E74" s="1236"/>
      <c r="F74" s="1236"/>
      <c r="G74" s="1236"/>
      <c r="H74" s="1236"/>
      <c r="I74" s="1236"/>
      <c r="J74" s="1236"/>
      <c r="K74" s="1236"/>
      <c r="L74" s="1236"/>
      <c r="M74" s="1236"/>
      <c r="N74" s="1236"/>
      <c r="O74" s="19"/>
    </row>
    <row r="75" spans="1:18" ht="18.75">
      <c r="A75" s="1235"/>
      <c r="B75" s="1235"/>
      <c r="C75" s="19"/>
      <c r="D75" s="1236"/>
      <c r="E75" s="1236"/>
      <c r="F75" s="1236"/>
      <c r="G75" s="1236"/>
      <c r="H75" s="1236"/>
      <c r="I75" s="1236"/>
      <c r="J75" s="1236"/>
      <c r="K75" s="1236"/>
      <c r="L75" s="1236"/>
      <c r="M75" s="1236"/>
      <c r="N75" s="1236"/>
      <c r="O75" s="19"/>
    </row>
    <row r="76" spans="1:18" ht="18.75">
      <c r="A76" s="19"/>
      <c r="B76" s="19"/>
      <c r="C76" s="19"/>
      <c r="D76" s="1236"/>
      <c r="E76" s="1236"/>
      <c r="F76" s="1236"/>
      <c r="G76" s="1236"/>
      <c r="H76" s="1236"/>
      <c r="I76" s="1236"/>
      <c r="J76" s="1236"/>
      <c r="K76" s="1236"/>
      <c r="L76" s="1236"/>
      <c r="M76" s="1236"/>
      <c r="N76" s="1236"/>
      <c r="O76" s="19"/>
      <c r="R76" s="15"/>
    </row>
    <row r="77" spans="1:18" ht="18.75">
      <c r="A77" s="19"/>
      <c r="B77" s="19"/>
      <c r="C77" s="19"/>
      <c r="D77" s="1236"/>
      <c r="E77" s="1236"/>
      <c r="F77" s="1236"/>
      <c r="G77" s="1236"/>
      <c r="H77" s="1236"/>
      <c r="I77" s="1236"/>
      <c r="J77" s="1236"/>
      <c r="K77" s="1236"/>
      <c r="L77" s="1236"/>
      <c r="M77" s="1236"/>
      <c r="N77" s="1236"/>
      <c r="O77" s="19"/>
      <c r="R77" s="15"/>
    </row>
    <row r="78" spans="1:18" ht="18.75">
      <c r="A78" s="19"/>
      <c r="B78" s="19"/>
      <c r="C78" s="19"/>
      <c r="D78" s="1236"/>
      <c r="E78" s="1236"/>
      <c r="F78" s="1236"/>
      <c r="G78" s="1236"/>
      <c r="H78" s="1236"/>
      <c r="I78" s="1236"/>
      <c r="J78" s="1236"/>
      <c r="K78" s="1236"/>
      <c r="L78" s="1236"/>
      <c r="M78" s="1236"/>
      <c r="N78" s="1236"/>
      <c r="O78" s="19"/>
      <c r="R78" s="15"/>
    </row>
    <row r="79" spans="1:18" ht="18.75">
      <c r="A79" s="19"/>
      <c r="B79" s="19"/>
      <c r="C79" s="19"/>
      <c r="D79" s="1236"/>
      <c r="E79" s="1236"/>
      <c r="F79" s="1236"/>
      <c r="G79" s="1236"/>
      <c r="H79" s="1236"/>
      <c r="I79" s="1236"/>
      <c r="J79" s="1236"/>
      <c r="K79" s="1236"/>
      <c r="L79" s="1236"/>
      <c r="M79" s="1236"/>
      <c r="N79" s="1236"/>
      <c r="O79" s="19"/>
      <c r="R79" s="15"/>
    </row>
    <row r="80" spans="1:18" ht="18.75">
      <c r="A80" s="19"/>
      <c r="B80" s="19"/>
      <c r="C80" s="19"/>
      <c r="D80" s="1236"/>
      <c r="E80" s="1236"/>
      <c r="F80" s="1236"/>
      <c r="G80" s="1236"/>
      <c r="H80" s="1236"/>
      <c r="I80" s="1236"/>
      <c r="J80" s="1236"/>
      <c r="K80" s="1236"/>
      <c r="L80" s="1236"/>
      <c r="M80" s="1236"/>
      <c r="N80" s="1236"/>
      <c r="O80" s="19"/>
      <c r="R80" s="15"/>
    </row>
    <row r="81" spans="1:18" ht="18.75">
      <c r="A81" s="19"/>
      <c r="B81" s="19"/>
      <c r="C81" s="19"/>
      <c r="D81" s="1236"/>
      <c r="E81" s="1236"/>
      <c r="F81" s="1236"/>
      <c r="G81" s="1236"/>
      <c r="H81" s="1236"/>
      <c r="I81" s="1236"/>
      <c r="J81" s="1236"/>
      <c r="K81" s="1236"/>
      <c r="L81" s="1236"/>
      <c r="M81" s="1236"/>
      <c r="N81" s="1236"/>
      <c r="O81" s="19"/>
      <c r="R81" s="15"/>
    </row>
    <row r="82" spans="1:18" ht="18.75">
      <c r="A82" s="19"/>
      <c r="B82" s="19"/>
      <c r="C82" s="19"/>
      <c r="D82" s="1236"/>
      <c r="E82" s="1236"/>
      <c r="F82" s="1236"/>
      <c r="G82" s="1236"/>
      <c r="H82" s="1236"/>
      <c r="I82" s="1236"/>
      <c r="J82" s="1236"/>
      <c r="K82" s="1236"/>
      <c r="L82" s="1236"/>
      <c r="M82" s="1236"/>
      <c r="N82" s="1236"/>
      <c r="O82" s="19"/>
      <c r="R82" s="15"/>
    </row>
    <row r="83" spans="1:18" ht="18.75">
      <c r="A83" s="19"/>
      <c r="B83" s="19"/>
      <c r="C83" s="19"/>
      <c r="D83" s="1236"/>
      <c r="E83" s="1236"/>
      <c r="F83" s="1236"/>
      <c r="G83" s="1236"/>
      <c r="H83" s="1236"/>
      <c r="I83" s="1236"/>
      <c r="J83" s="1236"/>
      <c r="K83" s="1236"/>
      <c r="L83" s="1236"/>
      <c r="M83" s="1236"/>
      <c r="N83" s="1236"/>
      <c r="O83" s="19"/>
      <c r="R83" s="15"/>
    </row>
    <row r="84" spans="1:18" ht="18.75">
      <c r="A84" s="19"/>
      <c r="B84" s="19"/>
      <c r="C84" s="19"/>
      <c r="D84" s="1236"/>
      <c r="E84" s="1236"/>
      <c r="F84" s="1236"/>
      <c r="G84" s="1236"/>
      <c r="H84" s="1236"/>
      <c r="I84" s="1236"/>
      <c r="J84" s="1236"/>
      <c r="K84" s="1236"/>
      <c r="L84" s="1236"/>
      <c r="M84" s="1236"/>
      <c r="N84" s="1236"/>
      <c r="O84" s="19"/>
      <c r="R84" s="15"/>
    </row>
    <row r="85" spans="1:18" ht="18.75">
      <c r="A85" s="19"/>
      <c r="B85" s="19"/>
      <c r="C85" s="19"/>
      <c r="D85" s="1236"/>
      <c r="E85" s="1236"/>
      <c r="F85" s="1236"/>
      <c r="G85" s="1236"/>
      <c r="H85" s="1236"/>
      <c r="I85" s="1236"/>
      <c r="J85" s="1236"/>
      <c r="K85" s="1236"/>
      <c r="L85" s="1236"/>
      <c r="M85" s="1236"/>
      <c r="N85" s="1236"/>
      <c r="O85" s="19"/>
      <c r="R85" s="15"/>
    </row>
    <row r="86" spans="1:18" ht="18.75">
      <c r="A86" s="19"/>
      <c r="B86" s="19"/>
      <c r="C86" s="19"/>
      <c r="D86" s="1236"/>
      <c r="E86" s="1236"/>
      <c r="F86" s="1236"/>
      <c r="G86" s="1236"/>
      <c r="H86" s="1236"/>
      <c r="I86" s="1236"/>
      <c r="J86" s="1236"/>
      <c r="K86" s="1236"/>
      <c r="L86" s="1236"/>
      <c r="M86" s="1236"/>
      <c r="N86" s="1236"/>
      <c r="O86" s="19"/>
      <c r="R86" s="15"/>
    </row>
    <row r="87" spans="1:18" ht="33" customHeight="1">
      <c r="A87" s="2778" t="str">
        <f>C1</f>
        <v>ftyk f'k{kk vf/kdkjh</v>
      </c>
      <c r="B87" s="2778"/>
      <c r="C87" s="2778"/>
      <c r="D87" s="2778"/>
      <c r="E87" s="2778"/>
      <c r="F87" s="2778"/>
      <c r="G87" s="2778"/>
      <c r="H87" s="2778"/>
      <c r="I87" s="2778"/>
      <c r="J87" s="2778"/>
      <c r="K87" s="2778"/>
      <c r="L87" s="2778"/>
      <c r="M87" s="2778"/>
      <c r="N87" s="2778"/>
      <c r="O87" s="2778"/>
    </row>
    <row r="88" spans="1:18" ht="37.5" customHeight="1">
      <c r="A88" s="2775" t="s">
        <v>3042</v>
      </c>
      <c r="B88" s="2775"/>
      <c r="C88" s="2775"/>
      <c r="D88" s="2775"/>
      <c r="E88" s="2775"/>
      <c r="F88" s="2775"/>
      <c r="G88" s="2775"/>
      <c r="H88" s="2775"/>
      <c r="I88" s="2775"/>
      <c r="J88" s="2775"/>
      <c r="K88" s="2775"/>
      <c r="L88" s="2775"/>
      <c r="M88" s="2775"/>
      <c r="N88" s="2775"/>
      <c r="O88" s="2775"/>
    </row>
    <row r="89" spans="1:18" ht="18.75">
      <c r="A89" s="1235"/>
      <c r="B89" s="1235"/>
      <c r="C89" s="19"/>
      <c r="D89" s="1236"/>
      <c r="E89" s="1236"/>
      <c r="F89" s="1236"/>
      <c r="G89" s="1236"/>
      <c r="H89" s="1236"/>
      <c r="I89" s="1236"/>
      <c r="J89" s="1236"/>
      <c r="K89" s="1236"/>
      <c r="L89" s="1236"/>
      <c r="M89" s="1236"/>
      <c r="N89" s="1236"/>
      <c r="O89" s="19"/>
      <c r="R89" s="15"/>
    </row>
    <row r="90" spans="1:18" ht="18.75">
      <c r="A90" s="1238">
        <v>1</v>
      </c>
      <c r="B90" s="1235"/>
      <c r="C90" s="2776" t="s">
        <v>3028</v>
      </c>
      <c r="D90" s="2776"/>
      <c r="E90" s="2776"/>
      <c r="F90" s="2776"/>
      <c r="G90" s="2776"/>
      <c r="H90" s="2776"/>
      <c r="I90" s="2776"/>
      <c r="J90" s="2776"/>
      <c r="K90" s="2776"/>
      <c r="L90" s="2776"/>
      <c r="M90" s="2776"/>
      <c r="N90" s="2776"/>
      <c r="O90" s="2776"/>
    </row>
    <row r="91" spans="1:18" ht="18.75">
      <c r="A91" s="1238">
        <v>2</v>
      </c>
      <c r="B91" s="1235"/>
      <c r="C91" s="2776" t="s">
        <v>3094</v>
      </c>
      <c r="D91" s="2776"/>
      <c r="E91" s="2776"/>
      <c r="F91" s="2776"/>
      <c r="G91" s="2776"/>
      <c r="H91" s="2776"/>
      <c r="I91" s="2776"/>
      <c r="J91" s="2776"/>
      <c r="K91" s="2776"/>
      <c r="L91" s="2776"/>
      <c r="M91" s="2776"/>
      <c r="N91" s="2776"/>
      <c r="O91" s="2776"/>
      <c r="R91" s="15"/>
    </row>
    <row r="92" spans="1:18" ht="41.25" customHeight="1">
      <c r="A92" s="1238">
        <v>3</v>
      </c>
      <c r="B92" s="1235"/>
      <c r="C92" s="2201" t="s">
        <v>3091</v>
      </c>
      <c r="D92" s="2201"/>
      <c r="E92" s="2201"/>
      <c r="F92" s="2201"/>
      <c r="G92" s="2201"/>
      <c r="H92" s="2201"/>
      <c r="I92" s="2201"/>
      <c r="J92" s="2201"/>
      <c r="K92" s="2201"/>
      <c r="L92" s="2201"/>
      <c r="M92" s="2201"/>
      <c r="N92" s="2201"/>
      <c r="O92" s="2201"/>
    </row>
    <row r="93" spans="1:18" ht="79.5" customHeight="1">
      <c r="A93" s="1238">
        <v>4</v>
      </c>
      <c r="B93" s="1235"/>
      <c r="C93" s="2777" t="s">
        <v>3090</v>
      </c>
      <c r="D93" s="2777"/>
      <c r="E93" s="2777"/>
      <c r="F93" s="2777"/>
      <c r="G93" s="2777"/>
      <c r="H93" s="2777"/>
      <c r="I93" s="2777"/>
      <c r="J93" s="2777"/>
      <c r="K93" s="2777"/>
      <c r="L93" s="2777"/>
      <c r="M93" s="2777"/>
      <c r="N93" s="2777"/>
      <c r="O93" s="2777"/>
    </row>
    <row r="94" spans="1:18" ht="30.75">
      <c r="A94" s="1235"/>
      <c r="B94" s="1235"/>
      <c r="C94" s="477"/>
      <c r="D94" s="1237"/>
      <c r="E94" s="1237"/>
      <c r="F94" s="1237"/>
      <c r="G94" s="1237"/>
      <c r="H94" s="1237"/>
      <c r="I94" s="1237"/>
      <c r="J94" s="1237"/>
      <c r="K94" s="1237"/>
      <c r="L94" s="1237"/>
      <c r="M94" s="1237"/>
      <c r="N94" s="1237"/>
      <c r="O94" s="19"/>
      <c r="R94" s="15"/>
    </row>
    <row r="95" spans="1:18" ht="18.75">
      <c r="A95" s="1152"/>
      <c r="B95" s="1152"/>
      <c r="C95" s="15"/>
      <c r="D95" s="15"/>
      <c r="E95" s="15"/>
      <c r="F95" s="15"/>
      <c r="G95" s="15"/>
      <c r="H95" s="15"/>
      <c r="I95" s="15"/>
      <c r="J95" s="15"/>
      <c r="K95" s="15"/>
      <c r="L95" s="15"/>
      <c r="M95" s="15"/>
      <c r="N95" s="15"/>
    </row>
    <row r="96" spans="1:18" ht="18.75">
      <c r="A96" s="1152"/>
      <c r="B96" s="1152"/>
      <c r="C96" s="15"/>
      <c r="D96" s="15"/>
      <c r="E96" s="15"/>
      <c r="F96" s="15"/>
      <c r="G96" s="15"/>
      <c r="H96" s="15"/>
      <c r="I96" s="15"/>
      <c r="J96" s="15"/>
      <c r="K96" s="15"/>
      <c r="L96" s="15"/>
      <c r="M96" s="15"/>
      <c r="N96" s="15"/>
    </row>
    <row r="97" spans="1:14" ht="18.75">
      <c r="A97" s="1197"/>
      <c r="B97" s="1197"/>
      <c r="C97" s="1153"/>
      <c r="D97" s="1153"/>
      <c r="E97" s="1153"/>
      <c r="F97" s="1153"/>
      <c r="G97" s="1153"/>
      <c r="H97" s="1153"/>
      <c r="I97" s="1153"/>
      <c r="J97" s="1153"/>
      <c r="K97" s="1153"/>
      <c r="L97" s="1153"/>
      <c r="M97" s="1153"/>
      <c r="N97" s="1153"/>
    </row>
    <row r="98" spans="1:14" ht="18.75">
      <c r="A98" s="1152"/>
      <c r="B98" s="1152"/>
      <c r="C98" s="1154"/>
      <c r="D98" s="15"/>
      <c r="E98" s="15"/>
      <c r="F98" s="15"/>
      <c r="G98" s="15"/>
      <c r="H98" s="15"/>
      <c r="I98" s="15"/>
      <c r="J98" s="15"/>
      <c r="K98" s="15"/>
      <c r="L98" s="15"/>
      <c r="M98" s="15"/>
      <c r="N98" s="15"/>
    </row>
    <row r="99" spans="1:14" ht="18.75">
      <c r="A99" s="1152"/>
      <c r="B99" s="1152"/>
      <c r="C99" s="15"/>
      <c r="D99" s="15"/>
      <c r="E99" s="15"/>
      <c r="F99" s="15"/>
      <c r="G99" s="15"/>
      <c r="H99" s="15"/>
      <c r="I99" s="15"/>
      <c r="J99" s="15"/>
      <c r="K99" s="15"/>
      <c r="L99" s="15"/>
      <c r="M99" s="15"/>
      <c r="N99" s="15"/>
    </row>
    <row r="100" spans="1:14" ht="18.75">
      <c r="A100" s="1152"/>
      <c r="B100" s="1152"/>
      <c r="C100" s="15"/>
      <c r="D100" s="15"/>
      <c r="E100" s="15"/>
      <c r="F100" s="15"/>
      <c r="G100" s="15"/>
      <c r="H100" s="15"/>
      <c r="I100" s="15"/>
      <c r="J100" s="15"/>
      <c r="K100" s="15"/>
      <c r="L100" s="15"/>
      <c r="M100" s="15"/>
      <c r="N100" s="15"/>
    </row>
    <row r="101" spans="1:14" ht="18.75">
      <c r="A101" s="1152"/>
      <c r="B101" s="1152"/>
      <c r="C101" s="15"/>
      <c r="D101" s="15"/>
      <c r="E101" s="15"/>
      <c r="F101" s="15"/>
      <c r="G101" s="15"/>
      <c r="H101" s="15"/>
      <c r="I101" s="15"/>
      <c r="J101" s="15"/>
      <c r="K101" s="15"/>
      <c r="L101" s="15"/>
      <c r="M101" s="1155"/>
      <c r="N101" s="1155"/>
    </row>
    <row r="102" spans="1:14" ht="18.75">
      <c r="A102" s="1152"/>
      <c r="B102" s="1152"/>
      <c r="D102" s="154"/>
      <c r="E102" s="154"/>
      <c r="F102" s="154"/>
      <c r="G102" s="154"/>
      <c r="H102" s="154"/>
      <c r="I102" s="154"/>
      <c r="J102" s="154"/>
      <c r="K102" s="154"/>
      <c r="L102" s="154"/>
      <c r="M102" s="154"/>
      <c r="N102" s="154"/>
    </row>
    <row r="103" spans="1:14" ht="15">
      <c r="D103" s="154"/>
      <c r="E103" s="154"/>
      <c r="F103" s="154"/>
      <c r="G103" s="154"/>
      <c r="H103" s="154"/>
      <c r="I103" s="154"/>
      <c r="J103" s="154"/>
      <c r="K103" s="154"/>
      <c r="L103" s="154"/>
      <c r="M103" s="154"/>
      <c r="N103" s="154"/>
    </row>
    <row r="104" spans="1:14" ht="15">
      <c r="D104" s="154"/>
      <c r="E104" s="154"/>
      <c r="F104" s="154"/>
      <c r="G104" s="154"/>
      <c r="H104" s="154"/>
      <c r="I104" s="154"/>
      <c r="J104" s="154"/>
      <c r="K104" s="154"/>
      <c r="L104" s="154"/>
      <c r="M104" s="154"/>
      <c r="N104" s="154"/>
    </row>
    <row r="105" spans="1:14" ht="18.75">
      <c r="A105" s="1152"/>
      <c r="B105" s="1152"/>
      <c r="D105" s="154"/>
      <c r="E105" s="154"/>
      <c r="F105" s="154"/>
      <c r="G105" s="154"/>
      <c r="H105" s="154"/>
      <c r="I105" s="154"/>
      <c r="J105" s="154"/>
      <c r="K105" s="154"/>
      <c r="L105" s="154"/>
      <c r="M105" s="154"/>
      <c r="N105" s="154"/>
    </row>
    <row r="106" spans="1:14" ht="18.75">
      <c r="A106" s="1152"/>
      <c r="B106" s="1152"/>
      <c r="D106" s="154"/>
      <c r="E106" s="154"/>
      <c r="F106" s="154"/>
      <c r="G106" s="154"/>
      <c r="H106" s="154"/>
      <c r="I106" s="154"/>
      <c r="J106" s="154"/>
      <c r="K106" s="154"/>
      <c r="L106" s="154"/>
      <c r="M106" s="154"/>
      <c r="N106" s="154"/>
    </row>
    <row r="107" spans="1:14" ht="18.75">
      <c r="A107" s="1152"/>
      <c r="B107" s="1152"/>
      <c r="D107" s="154"/>
      <c r="E107" s="154"/>
      <c r="F107" s="154"/>
      <c r="G107" s="154"/>
      <c r="H107" s="154"/>
      <c r="I107" s="154"/>
      <c r="J107" s="154"/>
      <c r="K107" s="154"/>
      <c r="L107" s="154"/>
      <c r="M107" s="154"/>
      <c r="N107" s="154"/>
    </row>
    <row r="108" spans="1:14" ht="18.75">
      <c r="A108" s="1152"/>
      <c r="B108" s="1152"/>
      <c r="D108" s="154"/>
      <c r="E108" s="154"/>
      <c r="F108" s="154"/>
      <c r="G108" s="154"/>
      <c r="H108" s="154"/>
      <c r="I108" s="154"/>
      <c r="J108" s="154"/>
      <c r="K108" s="154"/>
      <c r="L108" s="154"/>
      <c r="M108" s="154"/>
      <c r="N108" s="154"/>
    </row>
    <row r="109" spans="1:14" ht="18.75">
      <c r="A109" s="1152"/>
      <c r="B109" s="1152"/>
      <c r="C109" s="15"/>
      <c r="D109" s="154"/>
      <c r="E109" s="154"/>
      <c r="F109" s="154"/>
      <c r="G109" s="154"/>
      <c r="H109" s="154"/>
      <c r="I109" s="154"/>
      <c r="J109" s="154"/>
      <c r="K109" s="154"/>
      <c r="L109" s="154"/>
      <c r="M109" s="154"/>
      <c r="N109" s="154"/>
    </row>
    <row r="110" spans="1:14" ht="15">
      <c r="C110" s="154"/>
      <c r="D110" s="154"/>
      <c r="E110" s="154"/>
      <c r="F110" s="154"/>
      <c r="G110" s="154"/>
      <c r="H110" s="154"/>
      <c r="I110" s="154"/>
      <c r="J110" s="154"/>
      <c r="K110" s="154"/>
      <c r="L110" s="154"/>
      <c r="M110" s="154"/>
      <c r="N110" s="154"/>
    </row>
    <row r="111" spans="1:14" ht="18.75">
      <c r="C111" s="15"/>
      <c r="D111" s="154"/>
      <c r="E111" s="154"/>
      <c r="F111" s="154"/>
      <c r="G111" s="154"/>
      <c r="H111" s="154"/>
      <c r="I111" s="154"/>
      <c r="J111" s="154"/>
      <c r="K111" s="154"/>
      <c r="L111" s="154"/>
      <c r="M111" s="154"/>
      <c r="N111" s="154"/>
    </row>
  </sheetData>
  <sheetProtection password="A581" sheet="1" objects="1" scenarios="1" selectLockedCells="1"/>
  <mergeCells count="36">
    <mergeCell ref="C21:O21"/>
    <mergeCell ref="C1:O1"/>
    <mergeCell ref="C2:O2"/>
    <mergeCell ref="C3:O3"/>
    <mergeCell ref="C4:O4"/>
    <mergeCell ref="C5:O5"/>
    <mergeCell ref="C6:O6"/>
    <mergeCell ref="C7:O7"/>
    <mergeCell ref="C8:O8"/>
    <mergeCell ref="A18:O18"/>
    <mergeCell ref="A19:O19"/>
    <mergeCell ref="C20:O20"/>
    <mergeCell ref="C67:O67"/>
    <mergeCell ref="C22:O22"/>
    <mergeCell ref="C23:O23"/>
    <mergeCell ref="A39:O39"/>
    <mergeCell ref="A40:O40"/>
    <mergeCell ref="C41:O41"/>
    <mergeCell ref="C42:O42"/>
    <mergeCell ref="C43:O43"/>
    <mergeCell ref="C44:O44"/>
    <mergeCell ref="A63:O63"/>
    <mergeCell ref="A64:O64"/>
    <mergeCell ref="C66:O66"/>
    <mergeCell ref="C93:O93"/>
    <mergeCell ref="C68:O68"/>
    <mergeCell ref="C69:O69"/>
    <mergeCell ref="C70:O70"/>
    <mergeCell ref="C71:O71"/>
    <mergeCell ref="C72:O72"/>
    <mergeCell ref="C73:O73"/>
    <mergeCell ref="A87:O87"/>
    <mergeCell ref="A88:O88"/>
    <mergeCell ref="C90:O90"/>
    <mergeCell ref="C91:O91"/>
    <mergeCell ref="C92:O92"/>
  </mergeCells>
  <pageMargins left="0.7" right="0.7" top="0.27" bottom="0.3" header="0.3" footer="0.3"/>
  <pageSetup paperSize="9" orientation="landscape" horizontalDpi="300" verticalDpi="300" r:id="rId1"/>
  <drawing r:id="rId2"/>
</worksheet>
</file>

<file path=xl/worksheets/sheet54.xml><?xml version="1.0" encoding="utf-8"?>
<worksheet xmlns="http://schemas.openxmlformats.org/spreadsheetml/2006/main" xmlns:r="http://schemas.openxmlformats.org/officeDocument/2006/relationships">
  <sheetPr>
    <tabColor rgb="FF00B050"/>
  </sheetPr>
  <dimension ref="A1:AD111"/>
  <sheetViews>
    <sheetView zoomScale="95" zoomScaleNormal="95" workbookViewId="0">
      <selection activeCell="M12" sqref="M12"/>
    </sheetView>
  </sheetViews>
  <sheetFormatPr defaultRowHeight="12.75"/>
  <cols>
    <col min="1" max="1" width="9.140625" style="139"/>
    <col min="2" max="2" width="4.140625" style="139" customWidth="1"/>
    <col min="3" max="14" width="9.140625" style="139"/>
    <col min="15" max="15" width="10" style="139" customWidth="1"/>
    <col min="16" max="17" width="9.140625" style="139"/>
    <col min="18" max="18" width="127.140625" style="139" customWidth="1"/>
    <col min="19" max="16384" width="9.140625" style="139"/>
  </cols>
  <sheetData>
    <row r="1" spans="1:30" ht="26.25" customHeight="1">
      <c r="B1" s="1248"/>
      <c r="C1" s="2203" t="str">
        <f>MASTER!C1</f>
        <v>ftyk f'k{kk vf/kdkjh</v>
      </c>
      <c r="D1" s="2203"/>
      <c r="E1" s="2203"/>
      <c r="F1" s="2203"/>
      <c r="G1" s="2203"/>
      <c r="H1" s="2203"/>
      <c r="I1" s="2203"/>
      <c r="J1" s="2203"/>
      <c r="K1" s="2203"/>
      <c r="L1" s="2203"/>
      <c r="M1" s="2203"/>
      <c r="N1" s="2203"/>
      <c r="O1" s="2203"/>
      <c r="R1" s="1246" t="s">
        <v>3104</v>
      </c>
    </row>
    <row r="2" spans="1:30" ht="27.75">
      <c r="B2" s="1247"/>
      <c r="C2" s="2204" t="str">
        <f>R2</f>
        <v>izFke osru fcy lqJh pk: firk Jh jeu dekj  ekg ekpZ 2021 gsrq vko';d izek.k i=</v>
      </c>
      <c r="D2" s="2204"/>
      <c r="E2" s="2204"/>
      <c r="F2" s="2204"/>
      <c r="G2" s="2204"/>
      <c r="H2" s="2204"/>
      <c r="I2" s="2204"/>
      <c r="J2" s="2204"/>
      <c r="K2" s="2204"/>
      <c r="L2" s="2204"/>
      <c r="M2" s="2204"/>
      <c r="N2" s="2204"/>
      <c r="O2" s="2204"/>
      <c r="R2" s="1250" t="s">
        <v>4100</v>
      </c>
    </row>
    <row r="3" spans="1:30" ht="24" customHeight="1">
      <c r="B3" s="1249"/>
      <c r="C3" s="2205" t="s">
        <v>3027</v>
      </c>
      <c r="D3" s="2205"/>
      <c r="E3" s="2205"/>
      <c r="F3" s="2205"/>
      <c r="G3" s="2205"/>
      <c r="H3" s="2205"/>
      <c r="I3" s="2205"/>
      <c r="J3" s="2205"/>
      <c r="K3" s="2205"/>
      <c r="L3" s="2205"/>
      <c r="M3" s="2205"/>
      <c r="N3" s="2205"/>
      <c r="O3" s="2205"/>
      <c r="R3" s="518" t="s">
        <v>1814</v>
      </c>
    </row>
    <row r="4" spans="1:30" ht="24" customHeight="1">
      <c r="A4" s="1238">
        <v>1</v>
      </c>
      <c r="B4" s="1235">
        <f>IF(C4="","",1)</f>
        <v>1</v>
      </c>
      <c r="C4" s="2201" t="str">
        <f>IFERROR(VLOOKUP(A4,$Q$4:$AD14,2,0),"")</f>
        <v>;g izekf.kr fd;k tkrk gS fd bl fcy dh jkf'k iwoZ esa ugha mBkbZ xbZ gSA</v>
      </c>
      <c r="D4" s="2201"/>
      <c r="E4" s="2201"/>
      <c r="F4" s="2201"/>
      <c r="G4" s="2201"/>
      <c r="H4" s="2201"/>
      <c r="I4" s="2201"/>
      <c r="J4" s="2201"/>
      <c r="K4" s="2201"/>
      <c r="L4" s="2201"/>
      <c r="M4" s="2201"/>
      <c r="N4" s="2201"/>
      <c r="O4" s="2201"/>
      <c r="Q4" s="1251">
        <v>1</v>
      </c>
      <c r="R4" s="1242" t="s">
        <v>3028</v>
      </c>
      <c r="S4" s="477"/>
      <c r="T4" s="477"/>
      <c r="U4" s="477"/>
      <c r="V4" s="477"/>
      <c r="W4" s="477"/>
      <c r="X4" s="477"/>
      <c r="Y4" s="477"/>
      <c r="Z4" s="477"/>
      <c r="AA4" s="477"/>
      <c r="AB4" s="477"/>
      <c r="AC4" s="477"/>
      <c r="AD4" s="477"/>
    </row>
    <row r="5" spans="1:30" ht="78.75" customHeight="1">
      <c r="A5" s="1238">
        <v>2</v>
      </c>
      <c r="B5" s="1235">
        <f>IF(C5="","",B4+1)</f>
        <v>2</v>
      </c>
      <c r="C5" s="2201" t="str">
        <f>IFERROR(VLOOKUP(A5,$Q$4:$AD15,2,0),"")</f>
        <v xml:space="preserve">izekf.kr fd;k tkrk gS fd uohu va'knk;h ;kstuk ds dVkSrh i=ksa esa izku uEcj ] ih isu uEcj ] ,EIyks;h vkbZ-Mh-uEcj ,oa dVkSfr vkfn dk tks fooj.k vafdr fd;k x;k gS ] og lgh gS A izku uEcj dk feyku izR;sd deZpkjh dh lh-vkj-,- ¼ ,u-,l-Mh-,y- ½ ls tkjh izku fdV ls dj fy;k x;k gS rFkk bEIyks;h vkbZ-Mh- dk feyku ,l-vkbZ-ih-,Q-iksVZy ls dj fy;k x;k gS A blesa fdlh izdkj dh =qfV gksus ij lEiw.kZ ftEesnkjh e; C;kt v/kksgLrk{kjdÙkkZ dh gksxh A       </v>
      </c>
      <c r="D5" s="2201"/>
      <c r="E5" s="2201"/>
      <c r="F5" s="2201"/>
      <c r="G5" s="2201"/>
      <c r="H5" s="2201"/>
      <c r="I5" s="2201"/>
      <c r="J5" s="2201"/>
      <c r="K5" s="2201"/>
      <c r="L5" s="2201"/>
      <c r="M5" s="2201"/>
      <c r="N5" s="2201"/>
      <c r="O5" s="2201"/>
      <c r="Q5" s="1251">
        <v>2</v>
      </c>
      <c r="R5" s="1244" t="s">
        <v>3100</v>
      </c>
      <c r="S5" s="1684"/>
      <c r="T5" s="1684"/>
      <c r="U5" s="1684"/>
      <c r="V5" s="1684"/>
      <c r="W5" s="1684"/>
      <c r="X5" s="1684"/>
      <c r="Y5" s="1684"/>
      <c r="Z5" s="1684"/>
      <c r="AA5" s="1684"/>
      <c r="AB5" s="1684"/>
      <c r="AC5" s="1684"/>
      <c r="AD5" s="1684"/>
    </row>
    <row r="6" spans="1:30" ht="101.25" customHeight="1">
      <c r="A6" s="1238">
        <v>3</v>
      </c>
      <c r="B6" s="1235">
        <f>IF(C6="","",B5+1)</f>
        <v>3</v>
      </c>
      <c r="C6" s="2201" t="str">
        <f>IFERROR(VLOOKUP(A6,$Q$4:$AD16,2,0),"")</f>
        <v>Jheku funs'kd] ek/;fed f'k{kk] jktLFkku chdkusj ds vkns'k dzekad% f'kfojk&amp;ek@laLFkk@lh&amp;1@vaxzsth@vkjih,llh&amp;18@inLFkkiu@2021 fnukad% 18-03-2021 ds vuqlkj lqJh pk: firk Jh jeu dekj dh izFke fu;qfDr izk/;kid ¼ vaxzsth ½ ds in ij fd, tkus ls vkns'k fd ikyuk es bUgksaus fnukd %&amp; 20-03-2021 dks iwokZgu es LFkkuh; fo/kky; es dk;Zxzg.k fd;k A fu;qfDr vkns'k ,oe vko';d i= vkfn lkFk lyaXu gSA</v>
      </c>
      <c r="D6" s="2201"/>
      <c r="E6" s="2201"/>
      <c r="F6" s="2201"/>
      <c r="G6" s="2201"/>
      <c r="H6" s="2201"/>
      <c r="I6" s="2201"/>
      <c r="J6" s="2201"/>
      <c r="K6" s="2201"/>
      <c r="L6" s="2201"/>
      <c r="M6" s="2201"/>
      <c r="N6" s="2201"/>
      <c r="O6" s="2201"/>
      <c r="Q6" s="1252">
        <v>3</v>
      </c>
      <c r="R6" s="1244" t="s">
        <v>4099</v>
      </c>
      <c r="S6" s="1684"/>
      <c r="T6" s="1684"/>
      <c r="U6" s="1684"/>
      <c r="V6" s="1684"/>
      <c r="W6" s="1684"/>
      <c r="X6" s="1684"/>
      <c r="Y6" s="1684"/>
      <c r="Z6" s="1684"/>
      <c r="AA6" s="1684"/>
      <c r="AB6" s="1684"/>
      <c r="AC6" s="1684"/>
      <c r="AD6" s="1684"/>
    </row>
    <row r="7" spans="1:30" ht="18.75">
      <c r="A7" s="1238">
        <v>4</v>
      </c>
      <c r="B7" s="1235">
        <f>IF(C7="","",B6+1)</f>
        <v>4</v>
      </c>
      <c r="C7" s="2201" t="str">
        <f>IFERROR(VLOOKUP(A7,$Q$4:$AD17,2,0),"")</f>
        <v xml:space="preserve">fnukad 20-03-2021 ls 31-03-2021 rd 12 fnu dk ekg ekpZ 2021 dk izFke osru fcy cuk;k x;k gSA </v>
      </c>
      <c r="D7" s="2201"/>
      <c r="E7" s="2201"/>
      <c r="F7" s="2201"/>
      <c r="G7" s="2201"/>
      <c r="H7" s="2201"/>
      <c r="I7" s="2201"/>
      <c r="J7" s="2201"/>
      <c r="K7" s="2201"/>
      <c r="L7" s="2201"/>
      <c r="M7" s="2201"/>
      <c r="N7" s="2201"/>
      <c r="O7" s="2201"/>
      <c r="Q7" s="1251">
        <v>4</v>
      </c>
      <c r="R7" s="1242" t="s">
        <v>4101</v>
      </c>
      <c r="S7" s="477"/>
      <c r="T7" s="477"/>
      <c r="U7" s="477"/>
      <c r="V7" s="477"/>
      <c r="W7" s="477"/>
      <c r="X7" s="477"/>
      <c r="Y7" s="477"/>
      <c r="Z7" s="477"/>
      <c r="AA7" s="477"/>
      <c r="AB7" s="477"/>
      <c r="AC7" s="477"/>
      <c r="AD7" s="477"/>
    </row>
    <row r="8" spans="1:30" ht="41.25" customHeight="1">
      <c r="A8" s="1238"/>
      <c r="B8" s="1235" t="str">
        <f>IF(C8="","",B7+1)</f>
        <v/>
      </c>
      <c r="C8" s="2201" t="str">
        <f>IFERROR(VLOOKUP(A8,$Q$4:$AD18,2,0),"")</f>
        <v/>
      </c>
      <c r="D8" s="2201"/>
      <c r="E8" s="2201"/>
      <c r="F8" s="2201"/>
      <c r="G8" s="2201"/>
      <c r="H8" s="2201"/>
      <c r="I8" s="2201"/>
      <c r="J8" s="2201"/>
      <c r="K8" s="2201"/>
      <c r="L8" s="2201"/>
      <c r="M8" s="2201"/>
      <c r="N8" s="2201"/>
      <c r="O8" s="2201"/>
      <c r="Q8" s="1251">
        <v>5</v>
      </c>
      <c r="R8" s="1244"/>
      <c r="S8" s="1684"/>
      <c r="T8" s="1684"/>
      <c r="U8" s="1684"/>
      <c r="V8" s="1684"/>
      <c r="W8" s="1684"/>
      <c r="X8" s="1684"/>
      <c r="Y8" s="1684"/>
      <c r="Z8" s="1684"/>
      <c r="AA8" s="1684"/>
      <c r="AB8" s="1684"/>
      <c r="AC8" s="1684"/>
      <c r="AD8" s="1684"/>
    </row>
    <row r="9" spans="1:30" ht="18.75">
      <c r="A9" s="1235"/>
      <c r="B9" s="1235"/>
      <c r="C9" s="1685"/>
      <c r="D9" s="1685"/>
      <c r="E9" s="1685"/>
      <c r="F9" s="1685"/>
      <c r="G9" s="1685"/>
      <c r="H9" s="1685"/>
      <c r="I9" s="1685"/>
      <c r="J9" s="1685"/>
      <c r="K9" s="1685"/>
      <c r="L9" s="1685"/>
      <c r="M9" s="1685"/>
      <c r="N9" s="1685"/>
      <c r="O9" s="1685"/>
      <c r="S9" s="154"/>
      <c r="T9" s="154"/>
      <c r="U9" s="154"/>
      <c r="V9" s="154"/>
      <c r="W9" s="154"/>
      <c r="X9" s="154"/>
      <c r="Y9" s="154"/>
      <c r="Z9" s="154"/>
      <c r="AA9" s="154"/>
      <c r="AB9" s="154"/>
      <c r="AC9" s="154"/>
    </row>
    <row r="10" spans="1:30" ht="18.75">
      <c r="A10" s="1235"/>
      <c r="B10" s="1235"/>
      <c r="C10" s="1685"/>
      <c r="D10" s="1685"/>
      <c r="E10" s="1685"/>
      <c r="F10" s="1685"/>
      <c r="G10" s="1685"/>
      <c r="H10" s="1685"/>
      <c r="I10" s="1685"/>
      <c r="J10" s="1685"/>
      <c r="K10" s="1685"/>
      <c r="L10" s="1685"/>
      <c r="M10" s="1685"/>
      <c r="N10" s="1685"/>
      <c r="O10" s="1685"/>
      <c r="S10" s="154"/>
      <c r="T10" s="154"/>
      <c r="U10" s="154"/>
      <c r="V10" s="154"/>
      <c r="W10" s="154"/>
      <c r="X10" s="154"/>
      <c r="Y10" s="154"/>
      <c r="Z10" s="154"/>
      <c r="AA10" s="154"/>
      <c r="AB10" s="154"/>
      <c r="AC10" s="154"/>
    </row>
    <row r="11" spans="1:30" ht="18.75">
      <c r="A11" s="1235"/>
      <c r="B11" s="1235"/>
      <c r="C11" s="1685"/>
      <c r="D11" s="1685"/>
      <c r="E11" s="1685"/>
      <c r="F11" s="1685"/>
      <c r="G11" s="1685"/>
      <c r="H11" s="1685"/>
      <c r="I11" s="1685"/>
      <c r="J11" s="1685"/>
      <c r="K11" s="1685"/>
      <c r="L11" s="1685"/>
      <c r="M11" s="1685"/>
      <c r="N11" s="1685"/>
      <c r="O11" s="1685"/>
      <c r="S11" s="154"/>
      <c r="T11" s="154"/>
      <c r="U11" s="154"/>
      <c r="V11" s="154"/>
      <c r="W11" s="154"/>
      <c r="X11" s="154"/>
      <c r="Y11" s="154"/>
      <c r="Z11" s="154"/>
      <c r="AA11" s="154"/>
      <c r="AB11" s="154"/>
      <c r="AC11" s="154"/>
    </row>
    <row r="12" spans="1:30" ht="18.75">
      <c r="A12" s="1235"/>
      <c r="B12" s="1235"/>
      <c r="C12" s="1685"/>
      <c r="D12" s="1685"/>
      <c r="E12" s="1685"/>
      <c r="F12" s="1685"/>
      <c r="G12" s="1685"/>
      <c r="H12" s="1685"/>
      <c r="I12" s="1685"/>
      <c r="J12" s="1685"/>
      <c r="K12" s="1685"/>
      <c r="L12" s="1685"/>
      <c r="M12" s="1685"/>
      <c r="N12" s="1685"/>
      <c r="O12" s="1685"/>
      <c r="S12" s="154"/>
      <c r="T12" s="154"/>
      <c r="U12" s="154"/>
      <c r="V12" s="154"/>
      <c r="W12" s="154"/>
      <c r="X12" s="154"/>
      <c r="Y12" s="154"/>
      <c r="Z12" s="154"/>
      <c r="AA12" s="154"/>
      <c r="AB12" s="154"/>
      <c r="AC12" s="154"/>
    </row>
    <row r="13" spans="1:30" ht="18.75">
      <c r="A13" s="1235"/>
      <c r="B13" s="1235"/>
      <c r="C13" s="1685"/>
      <c r="D13" s="1685"/>
      <c r="E13" s="1685"/>
      <c r="F13" s="1685"/>
      <c r="G13" s="1685"/>
      <c r="H13" s="1685"/>
      <c r="I13" s="1685"/>
      <c r="J13" s="1685"/>
      <c r="K13" s="1685"/>
      <c r="L13" s="1685"/>
      <c r="M13" s="1685"/>
      <c r="N13" s="1685"/>
      <c r="O13" s="1685"/>
      <c r="S13" s="154"/>
      <c r="T13" s="154"/>
      <c r="U13" s="154"/>
      <c r="V13" s="154"/>
      <c r="W13" s="154"/>
      <c r="X13" s="154"/>
      <c r="Y13" s="154"/>
      <c r="Z13" s="154"/>
      <c r="AA13" s="154"/>
      <c r="AB13" s="154"/>
      <c r="AC13" s="154"/>
    </row>
    <row r="14" spans="1:30" ht="18.75">
      <c r="A14" s="1235"/>
      <c r="B14" s="1235"/>
      <c r="C14" s="1685"/>
      <c r="D14" s="1685"/>
      <c r="E14" s="1685"/>
      <c r="F14" s="1685"/>
      <c r="G14" s="1685"/>
      <c r="H14" s="1685"/>
      <c r="I14" s="1685"/>
      <c r="J14" s="1685"/>
      <c r="K14" s="1685"/>
      <c r="L14" s="1685"/>
      <c r="M14" s="1685"/>
      <c r="N14" s="1685"/>
      <c r="O14" s="1685"/>
      <c r="S14" s="154"/>
      <c r="T14" s="154"/>
      <c r="U14" s="154"/>
      <c r="V14" s="154"/>
      <c r="W14" s="154"/>
      <c r="X14" s="154"/>
      <c r="Y14" s="154"/>
      <c r="Z14" s="154"/>
      <c r="AA14" s="154"/>
      <c r="AB14" s="154"/>
      <c r="AC14" s="154"/>
    </row>
    <row r="15" spans="1:30" ht="18.75">
      <c r="A15" s="1235"/>
      <c r="B15" s="1235"/>
      <c r="C15" s="1685"/>
      <c r="D15" s="1685"/>
      <c r="E15" s="1685"/>
      <c r="F15" s="1685"/>
      <c r="G15" s="1685"/>
      <c r="H15" s="1685"/>
      <c r="I15" s="1685"/>
      <c r="J15" s="1685"/>
      <c r="K15" s="1685"/>
      <c r="L15" s="1685"/>
      <c r="M15" s="1685"/>
      <c r="N15" s="1685"/>
      <c r="O15" s="1685"/>
      <c r="S15" s="154"/>
      <c r="T15" s="154"/>
      <c r="U15" s="154"/>
      <c r="V15" s="154"/>
      <c r="W15" s="154"/>
      <c r="X15" s="154"/>
      <c r="Y15" s="154"/>
      <c r="Z15" s="154"/>
      <c r="AA15" s="154"/>
      <c r="AB15" s="154"/>
      <c r="AC15" s="154"/>
    </row>
    <row r="16" spans="1:30" ht="18.75">
      <c r="A16" s="1235"/>
      <c r="B16" s="1235"/>
      <c r="C16" s="1685"/>
      <c r="D16" s="1685"/>
      <c r="E16" s="1685"/>
      <c r="F16" s="1685"/>
      <c r="G16" s="1685"/>
      <c r="H16" s="1685"/>
      <c r="I16" s="1685"/>
      <c r="J16" s="1685"/>
      <c r="K16" s="1685"/>
      <c r="L16" s="1685"/>
      <c r="M16" s="1685"/>
      <c r="N16" s="1685"/>
      <c r="O16" s="1685"/>
      <c r="S16" s="154"/>
      <c r="T16" s="154"/>
      <c r="U16" s="154"/>
      <c r="V16" s="154"/>
      <c r="W16" s="154"/>
      <c r="X16" s="154"/>
      <c r="Y16" s="154"/>
      <c r="Z16" s="154"/>
      <c r="AA16" s="154"/>
      <c r="AB16" s="154"/>
      <c r="AC16" s="154"/>
    </row>
    <row r="17" spans="1:29" ht="18.75">
      <c r="A17" s="1235"/>
      <c r="B17" s="1235"/>
      <c r="C17" s="1685"/>
      <c r="D17" s="1685"/>
      <c r="E17" s="1685"/>
      <c r="F17" s="1685"/>
      <c r="G17" s="1685"/>
      <c r="H17" s="1685"/>
      <c r="I17" s="1685"/>
      <c r="J17" s="1685"/>
      <c r="K17" s="1685"/>
      <c r="L17" s="1685"/>
      <c r="M17" s="1685"/>
      <c r="N17" s="1685"/>
      <c r="O17" s="1685"/>
      <c r="P17" s="139">
        <v>0</v>
      </c>
      <c r="S17" s="154"/>
      <c r="T17" s="154"/>
      <c r="U17" s="154"/>
      <c r="V17" s="154"/>
      <c r="W17" s="154"/>
      <c r="X17" s="154"/>
      <c r="Y17" s="154"/>
      <c r="Z17" s="154"/>
      <c r="AA17" s="154"/>
      <c r="AB17" s="154"/>
      <c r="AC17" s="154"/>
    </row>
    <row r="18" spans="1:29" ht="29.25" customHeight="1">
      <c r="A18" s="2841" t="str">
        <f>C1</f>
        <v>ftyk f'k{kk vf/kdkjh</v>
      </c>
      <c r="B18" s="2841"/>
      <c r="C18" s="2841"/>
      <c r="D18" s="2841"/>
      <c r="E18" s="2841"/>
      <c r="F18" s="2841"/>
      <c r="G18" s="2841"/>
      <c r="H18" s="2841"/>
      <c r="I18" s="2841"/>
      <c r="J18" s="2841"/>
      <c r="K18" s="2841"/>
      <c r="L18" s="2841"/>
      <c r="M18" s="2841"/>
      <c r="N18" s="2841"/>
      <c r="O18" s="2841"/>
      <c r="S18" s="154"/>
      <c r="T18" s="154"/>
      <c r="U18" s="154"/>
      <c r="V18" s="154"/>
      <c r="W18" s="154"/>
      <c r="X18" s="154"/>
      <c r="Y18" s="154"/>
      <c r="Z18" s="154"/>
      <c r="AA18" s="154"/>
      <c r="AB18" s="154"/>
      <c r="AC18" s="154"/>
    </row>
    <row r="19" spans="1:29" ht="37.5" customHeight="1">
      <c r="A19" s="2842" t="s">
        <v>3038</v>
      </c>
      <c r="B19" s="2842"/>
      <c r="C19" s="2842"/>
      <c r="D19" s="2842"/>
      <c r="E19" s="2842"/>
      <c r="F19" s="2842"/>
      <c r="G19" s="2842"/>
      <c r="H19" s="2842"/>
      <c r="I19" s="2842"/>
      <c r="J19" s="2842"/>
      <c r="K19" s="2842"/>
      <c r="L19" s="2842"/>
      <c r="M19" s="2842"/>
      <c r="N19" s="2842"/>
      <c r="O19" s="2842"/>
      <c r="S19" s="154"/>
      <c r="T19" s="154"/>
      <c r="U19" s="154"/>
      <c r="V19" s="154"/>
      <c r="W19" s="154"/>
      <c r="X19" s="154"/>
      <c r="Y19" s="154"/>
      <c r="Z19" s="154"/>
      <c r="AA19" s="154"/>
      <c r="AB19" s="154"/>
      <c r="AC19" s="154"/>
    </row>
    <row r="20" spans="1:29" ht="22.5" customHeight="1">
      <c r="A20" s="1238">
        <v>1</v>
      </c>
      <c r="B20" s="1235"/>
      <c r="C20" s="2776" t="s">
        <v>3028</v>
      </c>
      <c r="D20" s="2776"/>
      <c r="E20" s="2776"/>
      <c r="F20" s="2776"/>
      <c r="G20" s="2776"/>
      <c r="H20" s="2776"/>
      <c r="I20" s="2776"/>
      <c r="J20" s="2776"/>
      <c r="K20" s="2776"/>
      <c r="L20" s="2776"/>
      <c r="M20" s="2776"/>
      <c r="N20" s="2776"/>
      <c r="O20" s="2776"/>
      <c r="S20" s="154"/>
      <c r="T20" s="154"/>
      <c r="U20" s="154"/>
      <c r="V20" s="154"/>
      <c r="W20" s="154"/>
      <c r="X20" s="154"/>
      <c r="Y20" s="154"/>
      <c r="Z20" s="154"/>
      <c r="AA20" s="154"/>
      <c r="AB20" s="154"/>
      <c r="AC20" s="154"/>
    </row>
    <row r="21" spans="1:29" ht="117.75" customHeight="1">
      <c r="A21" s="1238">
        <v>2</v>
      </c>
      <c r="B21" s="1235"/>
      <c r="C21" s="2201" t="s">
        <v>3088</v>
      </c>
      <c r="D21" s="2201"/>
      <c r="E21" s="2201"/>
      <c r="F21" s="2201"/>
      <c r="G21" s="2201"/>
      <c r="H21" s="2201"/>
      <c r="I21" s="2201"/>
      <c r="J21" s="2201"/>
      <c r="K21" s="2201"/>
      <c r="L21" s="2201"/>
      <c r="M21" s="2201"/>
      <c r="N21" s="2201"/>
      <c r="O21" s="2201"/>
      <c r="Q21" s="1152"/>
      <c r="R21" s="15"/>
      <c r="S21" s="154"/>
      <c r="T21" s="154"/>
      <c r="U21" s="154"/>
      <c r="V21" s="154"/>
      <c r="W21" s="154"/>
      <c r="X21" s="154"/>
      <c r="Y21" s="154"/>
      <c r="Z21" s="154"/>
      <c r="AA21" s="154"/>
      <c r="AB21" s="154"/>
      <c r="AC21" s="154"/>
    </row>
    <row r="22" spans="1:29" ht="40.5" customHeight="1">
      <c r="A22" s="1238">
        <v>3</v>
      </c>
      <c r="B22" s="1235"/>
      <c r="C22" s="2201" t="s">
        <v>3089</v>
      </c>
      <c r="D22" s="2201"/>
      <c r="E22" s="2201"/>
      <c r="F22" s="2201"/>
      <c r="G22" s="2201"/>
      <c r="H22" s="2201"/>
      <c r="I22" s="2201"/>
      <c r="J22" s="2201"/>
      <c r="K22" s="2201"/>
      <c r="L22" s="2201"/>
      <c r="M22" s="2201"/>
      <c r="N22" s="2201"/>
      <c r="O22" s="2201"/>
      <c r="Q22" s="1152"/>
      <c r="R22" s="15"/>
      <c r="S22" s="154"/>
      <c r="T22" s="154"/>
      <c r="U22" s="154"/>
      <c r="V22" s="154"/>
      <c r="W22" s="154"/>
      <c r="X22" s="154"/>
      <c r="Y22" s="154"/>
      <c r="Z22" s="154"/>
      <c r="AA22" s="154"/>
      <c r="AB22" s="154"/>
      <c r="AC22" s="154"/>
    </row>
    <row r="23" spans="1:29" ht="21.75" customHeight="1">
      <c r="A23" s="1238">
        <v>4</v>
      </c>
      <c r="B23" s="1235"/>
      <c r="C23" s="2776" t="s">
        <v>3039</v>
      </c>
      <c r="D23" s="2776"/>
      <c r="E23" s="2776"/>
      <c r="F23" s="2776"/>
      <c r="G23" s="2776"/>
      <c r="H23" s="2776"/>
      <c r="I23" s="2776"/>
      <c r="J23" s="2776"/>
      <c r="K23" s="2776"/>
      <c r="L23" s="2776"/>
      <c r="M23" s="2776"/>
      <c r="N23" s="2776"/>
      <c r="O23" s="2776"/>
      <c r="S23" s="154"/>
      <c r="T23" s="154"/>
      <c r="U23" s="154"/>
      <c r="V23" s="154"/>
      <c r="W23" s="154"/>
      <c r="X23" s="154"/>
      <c r="Y23" s="154"/>
      <c r="Z23" s="154"/>
      <c r="AA23" s="154"/>
      <c r="AB23" s="154"/>
      <c r="AC23" s="154"/>
    </row>
    <row r="24" spans="1:29" ht="18.75">
      <c r="A24" s="19"/>
      <c r="B24" s="19"/>
      <c r="C24" s="1685"/>
      <c r="D24" s="1685"/>
      <c r="E24" s="1685"/>
      <c r="F24" s="1685"/>
      <c r="G24" s="1685"/>
      <c r="H24" s="1685"/>
      <c r="I24" s="1685"/>
      <c r="J24" s="1685"/>
      <c r="K24" s="1685"/>
      <c r="L24" s="1685"/>
      <c r="M24" s="1685"/>
      <c r="N24" s="1685"/>
      <c r="O24" s="1685"/>
      <c r="S24" s="154"/>
      <c r="T24" s="154"/>
      <c r="U24" s="154"/>
      <c r="V24" s="154"/>
      <c r="W24" s="154"/>
      <c r="X24" s="154"/>
      <c r="Y24" s="154"/>
      <c r="Z24" s="154"/>
      <c r="AA24" s="154"/>
      <c r="AB24" s="154"/>
      <c r="AC24" s="154"/>
    </row>
    <row r="25" spans="1:29" ht="18.75">
      <c r="A25" s="19"/>
      <c r="B25" s="19"/>
      <c r="C25" s="1685"/>
      <c r="D25" s="1685"/>
      <c r="E25" s="1685"/>
      <c r="F25" s="1685"/>
      <c r="G25" s="1685"/>
      <c r="H25" s="1685"/>
      <c r="I25" s="1685"/>
      <c r="J25" s="1685"/>
      <c r="K25" s="1685"/>
      <c r="L25" s="1685"/>
      <c r="M25" s="1685"/>
      <c r="N25" s="1685"/>
      <c r="O25" s="1685"/>
      <c r="S25" s="154"/>
      <c r="T25" s="154"/>
      <c r="U25" s="154"/>
      <c r="V25" s="154"/>
      <c r="W25" s="154"/>
      <c r="X25" s="154"/>
      <c r="Y25" s="154"/>
      <c r="Z25" s="154"/>
      <c r="AA25" s="154"/>
      <c r="AB25" s="154"/>
      <c r="AC25" s="154"/>
    </row>
    <row r="26" spans="1:29" ht="18.75">
      <c r="A26" s="19"/>
      <c r="B26" s="19"/>
      <c r="C26" s="1685"/>
      <c r="D26" s="1685"/>
      <c r="E26" s="1685"/>
      <c r="F26" s="1685"/>
      <c r="G26" s="1685"/>
      <c r="H26" s="1685"/>
      <c r="I26" s="1685"/>
      <c r="J26" s="1685"/>
      <c r="K26" s="1685"/>
      <c r="L26" s="1685"/>
      <c r="M26" s="1685"/>
      <c r="N26" s="1685"/>
      <c r="O26" s="1685"/>
      <c r="S26" s="154"/>
      <c r="T26" s="154"/>
      <c r="U26" s="154"/>
      <c r="V26" s="154"/>
      <c r="W26" s="154"/>
      <c r="X26" s="154"/>
      <c r="Y26" s="154"/>
      <c r="Z26" s="154"/>
      <c r="AA26" s="154"/>
      <c r="AB26" s="154"/>
      <c r="AC26" s="154"/>
    </row>
    <row r="27" spans="1:29" ht="18.75">
      <c r="A27" s="19"/>
      <c r="B27" s="19"/>
      <c r="C27" s="1685"/>
      <c r="D27" s="1685"/>
      <c r="E27" s="1685"/>
      <c r="F27" s="1685"/>
      <c r="G27" s="1685"/>
      <c r="H27" s="1685"/>
      <c r="I27" s="1685"/>
      <c r="J27" s="1685"/>
      <c r="K27" s="1685"/>
      <c r="L27" s="1685"/>
      <c r="M27" s="1685"/>
      <c r="N27" s="1685"/>
      <c r="O27" s="1685"/>
      <c r="S27" s="154"/>
      <c r="T27" s="154"/>
      <c r="U27" s="154"/>
      <c r="V27" s="154"/>
      <c r="W27" s="154"/>
      <c r="X27" s="154"/>
      <c r="Y27" s="154"/>
      <c r="Z27" s="154"/>
      <c r="AA27" s="154"/>
      <c r="AB27" s="154"/>
      <c r="AC27" s="154"/>
    </row>
    <row r="28" spans="1:29" ht="18.75">
      <c r="A28" s="19"/>
      <c r="B28" s="19"/>
      <c r="C28" s="1685"/>
      <c r="D28" s="1685"/>
      <c r="E28" s="1685"/>
      <c r="F28" s="1685"/>
      <c r="G28" s="1685"/>
      <c r="H28" s="1685"/>
      <c r="I28" s="1685"/>
      <c r="J28" s="1685"/>
      <c r="K28" s="1685"/>
      <c r="L28" s="1685"/>
      <c r="M28" s="1685"/>
      <c r="N28" s="1685"/>
      <c r="O28" s="1685"/>
      <c r="S28" s="154"/>
      <c r="T28" s="154"/>
      <c r="U28" s="154"/>
      <c r="V28" s="154"/>
      <c r="W28" s="154"/>
      <c r="X28" s="154"/>
      <c r="Y28" s="154"/>
      <c r="Z28" s="154"/>
      <c r="AA28" s="154"/>
      <c r="AB28" s="154"/>
      <c r="AC28" s="154"/>
    </row>
    <row r="29" spans="1:29" ht="18.75">
      <c r="A29" s="19"/>
      <c r="B29" s="19"/>
      <c r="C29" s="1685"/>
      <c r="D29" s="1685"/>
      <c r="E29" s="1685"/>
      <c r="F29" s="1685"/>
      <c r="G29" s="1685"/>
      <c r="H29" s="1685"/>
      <c r="I29" s="1685"/>
      <c r="J29" s="1685"/>
      <c r="K29" s="1685"/>
      <c r="L29" s="1685"/>
      <c r="M29" s="1685"/>
      <c r="N29" s="1685"/>
      <c r="O29" s="1685"/>
      <c r="S29" s="154"/>
      <c r="T29" s="154"/>
      <c r="U29" s="154"/>
      <c r="V29" s="154"/>
      <c r="W29" s="154"/>
      <c r="X29" s="154"/>
      <c r="Y29" s="154"/>
      <c r="Z29" s="154"/>
      <c r="AA29" s="154"/>
      <c r="AB29" s="154"/>
      <c r="AC29" s="154"/>
    </row>
    <row r="30" spans="1:29" ht="18.75">
      <c r="A30" s="19"/>
      <c r="B30" s="19"/>
      <c r="C30" s="1685"/>
      <c r="D30" s="1685"/>
      <c r="E30" s="1685"/>
      <c r="F30" s="1685"/>
      <c r="G30" s="1685"/>
      <c r="H30" s="1685"/>
      <c r="I30" s="1685"/>
      <c r="J30" s="1685"/>
      <c r="K30" s="1685"/>
      <c r="L30" s="1685"/>
      <c r="M30" s="1685"/>
      <c r="N30" s="1685"/>
      <c r="O30" s="1685"/>
      <c r="S30" s="154"/>
      <c r="T30" s="154"/>
      <c r="U30" s="154"/>
      <c r="V30" s="154"/>
      <c r="W30" s="154"/>
      <c r="X30" s="154"/>
      <c r="Y30" s="154"/>
      <c r="Z30" s="154"/>
      <c r="AA30" s="154"/>
      <c r="AB30" s="154"/>
      <c r="AC30" s="154"/>
    </row>
    <row r="31" spans="1:29" ht="18.75">
      <c r="A31" s="19"/>
      <c r="B31" s="19"/>
      <c r="C31" s="1685"/>
      <c r="D31" s="1685"/>
      <c r="E31" s="1685"/>
      <c r="F31" s="1685"/>
      <c r="G31" s="1685"/>
      <c r="H31" s="1685"/>
      <c r="I31" s="1685"/>
      <c r="J31" s="1685"/>
      <c r="K31" s="1685"/>
      <c r="L31" s="1685"/>
      <c r="M31" s="1685"/>
      <c r="N31" s="1685"/>
      <c r="O31" s="1685"/>
      <c r="S31" s="154"/>
      <c r="T31" s="154"/>
      <c r="U31" s="154"/>
      <c r="V31" s="154"/>
      <c r="W31" s="154"/>
      <c r="X31" s="154"/>
      <c r="Y31" s="154"/>
      <c r="Z31" s="154"/>
      <c r="AA31" s="154"/>
      <c r="AB31" s="154"/>
      <c r="AC31" s="154"/>
    </row>
    <row r="32" spans="1:29" ht="18.75">
      <c r="A32" s="19"/>
      <c r="B32" s="19"/>
      <c r="C32" s="1685"/>
      <c r="D32" s="1685"/>
      <c r="E32" s="1685"/>
      <c r="F32" s="1685"/>
      <c r="G32" s="1685"/>
      <c r="H32" s="1685"/>
      <c r="I32" s="1685"/>
      <c r="J32" s="1685"/>
      <c r="K32" s="1685"/>
      <c r="L32" s="1685"/>
      <c r="M32" s="1685"/>
      <c r="N32" s="1685"/>
      <c r="O32" s="1685"/>
      <c r="S32" s="154"/>
      <c r="T32" s="154"/>
      <c r="U32" s="154"/>
      <c r="V32" s="154"/>
      <c r="W32" s="154"/>
      <c r="X32" s="154"/>
      <c r="Y32" s="154"/>
      <c r="Z32" s="154"/>
      <c r="AA32" s="154"/>
      <c r="AB32" s="154"/>
      <c r="AC32" s="154"/>
    </row>
    <row r="33" spans="1:29" ht="18.75">
      <c r="A33" s="19"/>
      <c r="B33" s="19"/>
      <c r="C33" s="1685"/>
      <c r="D33" s="1685"/>
      <c r="E33" s="1685"/>
      <c r="F33" s="1685"/>
      <c r="G33" s="1685"/>
      <c r="H33" s="1685"/>
      <c r="I33" s="1685"/>
      <c r="J33" s="1685"/>
      <c r="K33" s="1685"/>
      <c r="L33" s="1685"/>
      <c r="M33" s="1685"/>
      <c r="N33" s="1685"/>
      <c r="O33" s="1685"/>
      <c r="S33" s="154"/>
      <c r="T33" s="154"/>
      <c r="U33" s="154"/>
      <c r="V33" s="154"/>
      <c r="W33" s="154"/>
      <c r="X33" s="154"/>
      <c r="Y33" s="154"/>
      <c r="Z33" s="154"/>
      <c r="AA33" s="154"/>
      <c r="AB33" s="154"/>
      <c r="AC33" s="154"/>
    </row>
    <row r="34" spans="1:29" ht="18.75">
      <c r="A34" s="19"/>
      <c r="B34" s="19"/>
      <c r="C34" s="1685"/>
      <c r="D34" s="1685"/>
      <c r="E34" s="1685"/>
      <c r="F34" s="1685"/>
      <c r="G34" s="1685"/>
      <c r="H34" s="1685"/>
      <c r="I34" s="1685"/>
      <c r="J34" s="1685"/>
      <c r="K34" s="1685"/>
      <c r="L34" s="1685"/>
      <c r="M34" s="1685"/>
      <c r="N34" s="1685"/>
      <c r="O34" s="1685"/>
      <c r="S34" s="154"/>
      <c r="T34" s="154"/>
      <c r="U34" s="154"/>
      <c r="V34" s="154"/>
      <c r="W34" s="154"/>
      <c r="X34" s="154"/>
      <c r="Y34" s="154"/>
      <c r="Z34" s="154"/>
      <c r="AA34" s="154"/>
      <c r="AB34" s="154"/>
      <c r="AC34" s="154"/>
    </row>
    <row r="35" spans="1:29" ht="18.75">
      <c r="A35" s="19"/>
      <c r="B35" s="19"/>
      <c r="C35" s="1685"/>
      <c r="D35" s="1685"/>
      <c r="E35" s="1685"/>
      <c r="F35" s="1685"/>
      <c r="G35" s="1685"/>
      <c r="H35" s="1685"/>
      <c r="I35" s="1685"/>
      <c r="J35" s="1685"/>
      <c r="K35" s="1685"/>
      <c r="L35" s="1685"/>
      <c r="M35" s="1685"/>
      <c r="N35" s="1685"/>
      <c r="O35" s="1685"/>
      <c r="S35" s="154"/>
      <c r="T35" s="154"/>
      <c r="U35" s="154"/>
      <c r="V35" s="154"/>
      <c r="W35" s="154"/>
      <c r="X35" s="154"/>
      <c r="Y35" s="154"/>
      <c r="Z35" s="154"/>
      <c r="AA35" s="154"/>
      <c r="AB35" s="154"/>
      <c r="AC35" s="154"/>
    </row>
    <row r="36" spans="1:29" ht="18.75">
      <c r="A36" s="19"/>
      <c r="B36" s="19"/>
      <c r="C36" s="1685"/>
      <c r="D36" s="1685"/>
      <c r="E36" s="1685"/>
      <c r="F36" s="1685"/>
      <c r="G36" s="1685"/>
      <c r="H36" s="1685"/>
      <c r="I36" s="1685"/>
      <c r="J36" s="1685"/>
      <c r="K36" s="1685"/>
      <c r="L36" s="1685"/>
      <c r="M36" s="1685"/>
      <c r="N36" s="1685"/>
      <c r="O36" s="1685"/>
      <c r="S36" s="154"/>
      <c r="T36" s="154"/>
      <c r="U36" s="154"/>
      <c r="V36" s="154"/>
      <c r="W36" s="154"/>
      <c r="X36" s="154"/>
      <c r="Y36" s="154"/>
      <c r="Z36" s="154"/>
      <c r="AA36" s="154"/>
      <c r="AB36" s="154"/>
      <c r="AC36" s="154"/>
    </row>
    <row r="37" spans="1:29" ht="18.75">
      <c r="A37" s="19"/>
      <c r="B37" s="19"/>
      <c r="C37" s="1685"/>
      <c r="D37" s="1685"/>
      <c r="E37" s="1685"/>
      <c r="F37" s="1685"/>
      <c r="G37" s="1685"/>
      <c r="H37" s="1685"/>
      <c r="I37" s="1685"/>
      <c r="J37" s="1685"/>
      <c r="K37" s="1685"/>
      <c r="L37" s="1685"/>
      <c r="M37" s="1685"/>
      <c r="N37" s="1685"/>
      <c r="O37" s="1685"/>
      <c r="S37" s="154"/>
      <c r="T37" s="154"/>
      <c r="U37" s="154"/>
      <c r="V37" s="154"/>
      <c r="W37" s="154"/>
      <c r="X37" s="154"/>
      <c r="Y37" s="154"/>
      <c r="Z37" s="154"/>
      <c r="AA37" s="154"/>
      <c r="AB37" s="154"/>
      <c r="AC37" s="154"/>
    </row>
    <row r="38" spans="1:29" ht="18.75">
      <c r="A38" s="19"/>
      <c r="B38" s="19"/>
      <c r="C38" s="1685"/>
      <c r="D38" s="1685"/>
      <c r="E38" s="1685"/>
      <c r="F38" s="1685"/>
      <c r="G38" s="1685"/>
      <c r="H38" s="1685"/>
      <c r="I38" s="1685"/>
      <c r="J38" s="1685"/>
      <c r="K38" s="1685"/>
      <c r="L38" s="1685"/>
      <c r="M38" s="1685"/>
      <c r="N38" s="1685"/>
      <c r="O38" s="1685"/>
      <c r="S38" s="154"/>
      <c r="T38" s="154"/>
      <c r="U38" s="154"/>
      <c r="V38" s="154"/>
      <c r="W38" s="154"/>
      <c r="X38" s="154"/>
      <c r="Y38" s="154"/>
      <c r="Z38" s="154"/>
      <c r="AA38" s="154"/>
      <c r="AB38" s="154"/>
      <c r="AC38" s="154"/>
    </row>
    <row r="39" spans="1:29" ht="36" customHeight="1">
      <c r="A39" s="2843" t="str">
        <f>C1</f>
        <v>ftyk f'k{kk vf/kdkjh</v>
      </c>
      <c r="B39" s="2843"/>
      <c r="C39" s="2843"/>
      <c r="D39" s="2843"/>
      <c r="E39" s="2843"/>
      <c r="F39" s="2843"/>
      <c r="G39" s="2843"/>
      <c r="H39" s="2843"/>
      <c r="I39" s="2843"/>
      <c r="J39" s="2843"/>
      <c r="K39" s="2843"/>
      <c r="L39" s="2843"/>
      <c r="M39" s="2843"/>
      <c r="N39" s="2843"/>
      <c r="O39" s="2843"/>
      <c r="S39" s="154"/>
      <c r="T39" s="154"/>
      <c r="U39" s="154"/>
      <c r="V39" s="154"/>
      <c r="W39" s="154"/>
      <c r="X39" s="154"/>
      <c r="Y39" s="154"/>
      <c r="Z39" s="154"/>
      <c r="AA39" s="154"/>
      <c r="AB39" s="154"/>
      <c r="AC39" s="154"/>
    </row>
    <row r="40" spans="1:29" ht="38.25" customHeight="1">
      <c r="A40" s="2844" t="s">
        <v>3040</v>
      </c>
      <c r="B40" s="2844"/>
      <c r="C40" s="2844"/>
      <c r="D40" s="2844"/>
      <c r="E40" s="2844"/>
      <c r="F40" s="2844"/>
      <c r="G40" s="2844"/>
      <c r="H40" s="2844"/>
      <c r="I40" s="2844"/>
      <c r="J40" s="2844"/>
      <c r="K40" s="2844"/>
      <c r="L40" s="2844"/>
      <c r="M40" s="2844"/>
      <c r="N40" s="2844"/>
      <c r="O40" s="2844"/>
      <c r="S40" s="154"/>
      <c r="T40" s="154"/>
      <c r="U40" s="154"/>
      <c r="V40" s="154"/>
      <c r="W40" s="154"/>
      <c r="X40" s="154"/>
      <c r="Y40" s="154"/>
      <c r="Z40" s="154"/>
      <c r="AA40" s="154"/>
      <c r="AB40" s="154"/>
      <c r="AC40" s="154"/>
    </row>
    <row r="41" spans="1:29" ht="18.75">
      <c r="A41" s="1238">
        <v>1</v>
      </c>
      <c r="B41" s="1235"/>
      <c r="C41" s="2776" t="s">
        <v>3028</v>
      </c>
      <c r="D41" s="2776"/>
      <c r="E41" s="2776"/>
      <c r="F41" s="2776"/>
      <c r="G41" s="2776"/>
      <c r="H41" s="2776"/>
      <c r="I41" s="2776"/>
      <c r="J41" s="2776"/>
      <c r="K41" s="2776"/>
      <c r="L41" s="2776"/>
      <c r="M41" s="2776"/>
      <c r="N41" s="2776"/>
      <c r="O41" s="2776"/>
      <c r="S41" s="154"/>
      <c r="T41" s="154"/>
      <c r="U41" s="154"/>
      <c r="V41" s="154"/>
      <c r="W41" s="154"/>
      <c r="X41" s="154"/>
      <c r="Y41" s="154"/>
      <c r="Z41" s="154"/>
      <c r="AA41" s="154"/>
      <c r="AB41" s="154"/>
      <c r="AC41" s="154"/>
    </row>
    <row r="42" spans="1:29" ht="81.75" customHeight="1">
      <c r="A42" s="1238">
        <v>2</v>
      </c>
      <c r="B42" s="1235"/>
      <c r="C42" s="2201" t="s">
        <v>3099</v>
      </c>
      <c r="D42" s="2201"/>
      <c r="E42" s="2201"/>
      <c r="F42" s="2201"/>
      <c r="G42" s="2201"/>
      <c r="H42" s="2201"/>
      <c r="I42" s="2201"/>
      <c r="J42" s="2201"/>
      <c r="K42" s="2201"/>
      <c r="L42" s="2201"/>
      <c r="M42" s="2201"/>
      <c r="N42" s="2201"/>
      <c r="O42" s="2201"/>
      <c r="R42" s="132"/>
      <c r="S42" s="154"/>
      <c r="T42" s="154"/>
      <c r="U42" s="154"/>
      <c r="V42" s="154"/>
      <c r="W42" s="154"/>
      <c r="X42" s="154"/>
      <c r="Y42" s="154"/>
      <c r="Z42" s="154"/>
      <c r="AA42" s="154"/>
      <c r="AB42" s="154"/>
      <c r="AC42" s="154"/>
    </row>
    <row r="43" spans="1:29" ht="18.75">
      <c r="A43" s="1238">
        <v>3</v>
      </c>
      <c r="B43" s="1235"/>
      <c r="C43" s="2776" t="s">
        <v>3041</v>
      </c>
      <c r="D43" s="2776"/>
      <c r="E43" s="2776"/>
      <c r="F43" s="2776"/>
      <c r="G43" s="2776"/>
      <c r="H43" s="2776"/>
      <c r="I43" s="2776"/>
      <c r="J43" s="2776"/>
      <c r="K43" s="2776"/>
      <c r="L43" s="2776"/>
      <c r="M43" s="2776"/>
      <c r="N43" s="2776"/>
      <c r="O43" s="2776"/>
      <c r="S43" s="154"/>
      <c r="T43" s="154"/>
      <c r="U43" s="154"/>
      <c r="V43" s="154"/>
      <c r="W43" s="154"/>
      <c r="X43" s="154"/>
      <c r="Y43" s="154"/>
      <c r="Z43" s="154"/>
      <c r="AA43" s="154"/>
      <c r="AB43" s="154"/>
    </row>
    <row r="44" spans="1:29" ht="18.75">
      <c r="A44" s="1238">
        <v>4</v>
      </c>
      <c r="B44" s="1235"/>
      <c r="C44" s="2776" t="s">
        <v>3094</v>
      </c>
      <c r="D44" s="2776"/>
      <c r="E44" s="2776"/>
      <c r="F44" s="2776"/>
      <c r="G44" s="2776"/>
      <c r="H44" s="2776"/>
      <c r="I44" s="2776"/>
      <c r="J44" s="2776"/>
      <c r="K44" s="2776"/>
      <c r="L44" s="2776"/>
      <c r="M44" s="2776"/>
      <c r="N44" s="2776"/>
      <c r="O44" s="2776"/>
    </row>
    <row r="45" spans="1:29" ht="18.75">
      <c r="A45" s="19"/>
      <c r="B45" s="19"/>
      <c r="C45" s="19"/>
      <c r="D45" s="19"/>
      <c r="E45" s="19"/>
      <c r="F45" s="19"/>
      <c r="G45" s="19"/>
      <c r="H45" s="19"/>
      <c r="I45" s="19"/>
      <c r="J45" s="19"/>
      <c r="K45" s="19"/>
      <c r="L45" s="19"/>
      <c r="M45" s="19"/>
      <c r="N45" s="19"/>
      <c r="O45" s="19"/>
      <c r="R45" s="15"/>
    </row>
    <row r="46" spans="1:29" ht="18.75">
      <c r="A46" s="19"/>
      <c r="B46" s="19"/>
      <c r="C46" s="19"/>
      <c r="D46" s="19"/>
      <c r="E46" s="19"/>
      <c r="F46" s="19"/>
      <c r="G46" s="19"/>
      <c r="H46" s="19"/>
      <c r="I46" s="19"/>
      <c r="J46" s="19"/>
      <c r="K46" s="19"/>
      <c r="L46" s="19"/>
      <c r="M46" s="19"/>
      <c r="N46" s="19"/>
      <c r="O46" s="19"/>
      <c r="R46" s="15"/>
    </row>
    <row r="47" spans="1:29" ht="18.75">
      <c r="A47" s="19"/>
      <c r="B47" s="19"/>
      <c r="C47" s="19"/>
      <c r="D47" s="19"/>
      <c r="E47" s="19"/>
      <c r="F47" s="19"/>
      <c r="G47" s="19"/>
      <c r="H47" s="19"/>
      <c r="I47" s="19"/>
      <c r="J47" s="19"/>
      <c r="K47" s="19"/>
      <c r="L47" s="19"/>
      <c r="M47" s="19"/>
      <c r="N47" s="19"/>
      <c r="O47" s="19"/>
      <c r="R47" s="15"/>
    </row>
    <row r="48" spans="1:29" ht="18.75">
      <c r="A48" s="19"/>
      <c r="B48" s="19"/>
      <c r="C48" s="19"/>
      <c r="D48" s="19"/>
      <c r="E48" s="19"/>
      <c r="F48" s="19"/>
      <c r="G48" s="19"/>
      <c r="H48" s="19"/>
      <c r="I48" s="19"/>
      <c r="J48" s="19"/>
      <c r="K48" s="19"/>
      <c r="L48" s="19"/>
      <c r="M48" s="19"/>
      <c r="N48" s="19"/>
      <c r="O48" s="19"/>
      <c r="R48" s="15"/>
    </row>
    <row r="49" spans="1:18" ht="18.75">
      <c r="A49" s="19"/>
      <c r="B49" s="19"/>
      <c r="C49" s="19"/>
      <c r="D49" s="19"/>
      <c r="E49" s="19"/>
      <c r="F49" s="19"/>
      <c r="G49" s="19"/>
      <c r="H49" s="19"/>
      <c r="I49" s="19"/>
      <c r="J49" s="19"/>
      <c r="K49" s="19"/>
      <c r="L49" s="19"/>
      <c r="M49" s="19"/>
      <c r="N49" s="19"/>
      <c r="O49" s="19"/>
      <c r="R49" s="15"/>
    </row>
    <row r="50" spans="1:18" ht="18.75">
      <c r="A50" s="19"/>
      <c r="B50" s="19"/>
      <c r="C50" s="19"/>
      <c r="D50" s="19"/>
      <c r="E50" s="19"/>
      <c r="F50" s="19"/>
      <c r="G50" s="19"/>
      <c r="H50" s="19"/>
      <c r="I50" s="19"/>
      <c r="J50" s="19"/>
      <c r="K50" s="19"/>
      <c r="L50" s="19"/>
      <c r="M50" s="19"/>
      <c r="N50" s="19"/>
      <c r="O50" s="19"/>
      <c r="R50" s="15"/>
    </row>
    <row r="51" spans="1:18" ht="18.75">
      <c r="A51" s="19"/>
      <c r="B51" s="19"/>
      <c r="C51" s="19"/>
      <c r="D51" s="19"/>
      <c r="E51" s="19"/>
      <c r="F51" s="19"/>
      <c r="G51" s="19"/>
      <c r="H51" s="19"/>
      <c r="I51" s="19"/>
      <c r="J51" s="19"/>
      <c r="K51" s="19"/>
      <c r="L51" s="19"/>
      <c r="M51" s="19"/>
      <c r="N51" s="19"/>
      <c r="O51" s="19"/>
      <c r="R51" s="15"/>
    </row>
    <row r="52" spans="1:18" ht="18.75">
      <c r="A52" s="19"/>
      <c r="B52" s="19"/>
      <c r="C52" s="19"/>
      <c r="D52" s="19"/>
      <c r="E52" s="19"/>
      <c r="F52" s="19"/>
      <c r="G52" s="19"/>
      <c r="H52" s="19"/>
      <c r="I52" s="19"/>
      <c r="J52" s="19"/>
      <c r="K52" s="19"/>
      <c r="L52" s="19"/>
      <c r="M52" s="19"/>
      <c r="N52" s="19"/>
      <c r="O52" s="19"/>
      <c r="R52" s="15"/>
    </row>
    <row r="53" spans="1:18" ht="18.75">
      <c r="A53" s="19"/>
      <c r="B53" s="19"/>
      <c r="C53" s="19"/>
      <c r="D53" s="19"/>
      <c r="E53" s="19"/>
      <c r="F53" s="19"/>
      <c r="G53" s="19"/>
      <c r="H53" s="19"/>
      <c r="I53" s="19"/>
      <c r="J53" s="19"/>
      <c r="K53" s="19"/>
      <c r="L53" s="19"/>
      <c r="M53" s="19"/>
      <c r="N53" s="19"/>
      <c r="O53" s="19"/>
      <c r="R53" s="15"/>
    </row>
    <row r="54" spans="1:18" ht="18.75">
      <c r="A54" s="19"/>
      <c r="B54" s="19"/>
      <c r="C54" s="19"/>
      <c r="D54" s="19"/>
      <c r="E54" s="19"/>
      <c r="F54" s="19"/>
      <c r="G54" s="19"/>
      <c r="H54" s="19"/>
      <c r="I54" s="19"/>
      <c r="J54" s="19"/>
      <c r="K54" s="19"/>
      <c r="L54" s="19"/>
      <c r="M54" s="19"/>
      <c r="N54" s="19"/>
      <c r="O54" s="19"/>
      <c r="R54" s="15"/>
    </row>
    <row r="55" spans="1:18" ht="18.75">
      <c r="A55" s="19"/>
      <c r="B55" s="19"/>
      <c r="C55" s="19"/>
      <c r="D55" s="19"/>
      <c r="E55" s="19"/>
      <c r="F55" s="19"/>
      <c r="G55" s="19"/>
      <c r="H55" s="19"/>
      <c r="I55" s="19"/>
      <c r="J55" s="19"/>
      <c r="K55" s="19"/>
      <c r="L55" s="19"/>
      <c r="M55" s="19"/>
      <c r="N55" s="19"/>
      <c r="O55" s="19"/>
      <c r="R55" s="15"/>
    </row>
    <row r="56" spans="1:18" ht="18.75">
      <c r="A56" s="19"/>
      <c r="B56" s="19"/>
      <c r="C56" s="19"/>
      <c r="D56" s="19"/>
      <c r="E56" s="19"/>
      <c r="F56" s="19"/>
      <c r="G56" s="19"/>
      <c r="H56" s="19"/>
      <c r="I56" s="19"/>
      <c r="J56" s="19"/>
      <c r="K56" s="19"/>
      <c r="L56" s="19"/>
      <c r="M56" s="19"/>
      <c r="N56" s="19"/>
      <c r="O56" s="19"/>
      <c r="R56" s="15"/>
    </row>
    <row r="57" spans="1:18" ht="18.75">
      <c r="A57" s="19"/>
      <c r="B57" s="19"/>
      <c r="C57" s="19"/>
      <c r="D57" s="19"/>
      <c r="E57" s="19"/>
      <c r="F57" s="19"/>
      <c r="G57" s="19"/>
      <c r="H57" s="19"/>
      <c r="I57" s="19"/>
      <c r="J57" s="19"/>
      <c r="K57" s="19"/>
      <c r="L57" s="19"/>
      <c r="M57" s="19"/>
      <c r="N57" s="19"/>
      <c r="O57" s="19"/>
      <c r="R57" s="15"/>
    </row>
    <row r="58" spans="1:18" ht="18.75">
      <c r="A58" s="19"/>
      <c r="B58" s="19"/>
      <c r="C58" s="19"/>
      <c r="D58" s="19"/>
      <c r="E58" s="19"/>
      <c r="F58" s="19"/>
      <c r="G58" s="19"/>
      <c r="H58" s="19"/>
      <c r="I58" s="19"/>
      <c r="J58" s="19"/>
      <c r="K58" s="19"/>
      <c r="L58" s="19"/>
      <c r="M58" s="19"/>
      <c r="N58" s="19"/>
      <c r="O58" s="19"/>
      <c r="R58" s="15"/>
    </row>
    <row r="59" spans="1:18" ht="18.75">
      <c r="A59" s="19"/>
      <c r="B59" s="19"/>
      <c r="C59" s="19"/>
      <c r="D59" s="19"/>
      <c r="E59" s="19"/>
      <c r="F59" s="19"/>
      <c r="G59" s="19"/>
      <c r="H59" s="19"/>
      <c r="I59" s="19"/>
      <c r="J59" s="19"/>
      <c r="K59" s="19"/>
      <c r="L59" s="19"/>
      <c r="M59" s="19"/>
      <c r="N59" s="19"/>
      <c r="O59" s="19"/>
      <c r="R59" s="15"/>
    </row>
    <row r="60" spans="1:18" ht="18.75">
      <c r="A60" s="19"/>
      <c r="B60" s="19"/>
      <c r="C60" s="19"/>
      <c r="D60" s="19"/>
      <c r="E60" s="19"/>
      <c r="F60" s="19"/>
      <c r="G60" s="19"/>
      <c r="H60" s="19"/>
      <c r="I60" s="19"/>
      <c r="J60" s="19"/>
      <c r="K60" s="19"/>
      <c r="L60" s="19"/>
      <c r="M60" s="19"/>
      <c r="N60" s="19"/>
      <c r="O60" s="19"/>
      <c r="R60" s="15"/>
    </row>
    <row r="61" spans="1:18" ht="18.75">
      <c r="A61" s="19"/>
      <c r="B61" s="19"/>
      <c r="C61" s="19"/>
      <c r="D61" s="19"/>
      <c r="E61" s="19"/>
      <c r="F61" s="19"/>
      <c r="G61" s="19"/>
      <c r="H61" s="19"/>
      <c r="I61" s="19"/>
      <c r="J61" s="19"/>
      <c r="K61" s="19"/>
      <c r="L61" s="19"/>
      <c r="M61" s="19"/>
      <c r="N61" s="19"/>
      <c r="O61" s="19"/>
      <c r="R61" s="15"/>
    </row>
    <row r="62" spans="1:18" ht="18.75">
      <c r="A62" s="19"/>
      <c r="B62" s="19"/>
      <c r="C62" s="19"/>
      <c r="D62" s="19"/>
      <c r="E62" s="19"/>
      <c r="F62" s="19"/>
      <c r="G62" s="19"/>
      <c r="H62" s="19"/>
      <c r="I62" s="19"/>
      <c r="J62" s="19"/>
      <c r="K62" s="19"/>
      <c r="L62" s="19"/>
      <c r="M62" s="19"/>
      <c r="N62" s="19"/>
      <c r="O62" s="19"/>
      <c r="R62" s="15"/>
    </row>
    <row r="63" spans="1:18" ht="42.75" customHeight="1">
      <c r="A63" s="2778" t="str">
        <f>C1</f>
        <v>ftyk f'k{kk vf/kdkjh</v>
      </c>
      <c r="B63" s="2778"/>
      <c r="C63" s="2778"/>
      <c r="D63" s="2778"/>
      <c r="E63" s="2778"/>
      <c r="F63" s="2778"/>
      <c r="G63" s="2778"/>
      <c r="H63" s="2778"/>
      <c r="I63" s="2778"/>
      <c r="J63" s="2778"/>
      <c r="K63" s="2778"/>
      <c r="L63" s="2778"/>
      <c r="M63" s="2778"/>
      <c r="N63" s="2778"/>
      <c r="O63" s="2778"/>
      <c r="R63" s="15"/>
    </row>
    <row r="64" spans="1:18" ht="47.25" customHeight="1">
      <c r="A64" s="2845" t="s">
        <v>3032</v>
      </c>
      <c r="B64" s="2845"/>
      <c r="C64" s="2845"/>
      <c r="D64" s="2845"/>
      <c r="E64" s="2845"/>
      <c r="F64" s="2845"/>
      <c r="G64" s="2845"/>
      <c r="H64" s="2845"/>
      <c r="I64" s="2845"/>
      <c r="J64" s="2845"/>
      <c r="K64" s="2845"/>
      <c r="L64" s="2845"/>
      <c r="M64" s="2845"/>
      <c r="N64" s="2845"/>
      <c r="O64" s="2845"/>
      <c r="R64" s="15"/>
    </row>
    <row r="65" spans="1:18" ht="18.75">
      <c r="A65" s="19"/>
      <c r="B65" s="19"/>
      <c r="C65" s="19"/>
      <c r="D65" s="19"/>
      <c r="E65" s="19"/>
      <c r="F65" s="19"/>
      <c r="G65" s="19"/>
      <c r="H65" s="19"/>
      <c r="I65" s="19"/>
      <c r="J65" s="19"/>
      <c r="K65" s="19"/>
      <c r="L65" s="19"/>
      <c r="M65" s="19"/>
      <c r="N65" s="19"/>
      <c r="O65" s="19"/>
      <c r="R65" s="15"/>
    </row>
    <row r="66" spans="1:18" ht="18.75">
      <c r="A66" s="1238">
        <v>1</v>
      </c>
      <c r="B66" s="1235"/>
      <c r="C66" s="2776" t="s">
        <v>3028</v>
      </c>
      <c r="D66" s="2776"/>
      <c r="E66" s="2776"/>
      <c r="F66" s="2776"/>
      <c r="G66" s="2776"/>
      <c r="H66" s="2776"/>
      <c r="I66" s="2776"/>
      <c r="J66" s="2776"/>
      <c r="K66" s="2776"/>
      <c r="L66" s="2776"/>
      <c r="M66" s="2776"/>
      <c r="N66" s="2776"/>
      <c r="O66" s="2776"/>
      <c r="R66" s="15"/>
    </row>
    <row r="67" spans="1:18" ht="58.5" customHeight="1">
      <c r="A67" s="1238">
        <v>2</v>
      </c>
      <c r="B67" s="1235"/>
      <c r="C67" s="2201" t="s">
        <v>3096</v>
      </c>
      <c r="D67" s="2201"/>
      <c r="E67" s="2201"/>
      <c r="F67" s="2201"/>
      <c r="G67" s="2201"/>
      <c r="H67" s="2201"/>
      <c r="I67" s="2201"/>
      <c r="J67" s="2201"/>
      <c r="K67" s="2201"/>
      <c r="L67" s="2201"/>
      <c r="M67" s="2201"/>
      <c r="N67" s="2201"/>
      <c r="O67" s="2201"/>
      <c r="R67" s="15"/>
    </row>
    <row r="68" spans="1:18" ht="18.75">
      <c r="A68" s="1238">
        <v>3</v>
      </c>
      <c r="B68" s="1235"/>
      <c r="C68" s="2776" t="s">
        <v>3033</v>
      </c>
      <c r="D68" s="2776"/>
      <c r="E68" s="2776"/>
      <c r="F68" s="2776"/>
      <c r="G68" s="2776"/>
      <c r="H68" s="2776"/>
      <c r="I68" s="2776"/>
      <c r="J68" s="2776"/>
      <c r="K68" s="2776"/>
      <c r="L68" s="2776"/>
      <c r="M68" s="2776"/>
      <c r="N68" s="2776"/>
      <c r="O68" s="2776"/>
    </row>
    <row r="69" spans="1:18" ht="18" customHeight="1">
      <c r="A69" s="1238">
        <v>4</v>
      </c>
      <c r="B69" s="1235"/>
      <c r="C69" s="2776" t="s">
        <v>3034</v>
      </c>
      <c r="D69" s="2776"/>
      <c r="E69" s="2776"/>
      <c r="F69" s="2776"/>
      <c r="G69" s="2776"/>
      <c r="H69" s="2776"/>
      <c r="I69" s="2776"/>
      <c r="J69" s="2776"/>
      <c r="K69" s="2776"/>
      <c r="L69" s="2776"/>
      <c r="M69" s="2776"/>
      <c r="N69" s="2776"/>
      <c r="O69" s="2776"/>
    </row>
    <row r="70" spans="1:18" ht="16.5" customHeight="1">
      <c r="A70" s="1235"/>
      <c r="B70" s="1235"/>
      <c r="C70" s="2776" t="s">
        <v>3035</v>
      </c>
      <c r="D70" s="2776"/>
      <c r="E70" s="2776"/>
      <c r="F70" s="2776"/>
      <c r="G70" s="2776"/>
      <c r="H70" s="2776"/>
      <c r="I70" s="2776"/>
      <c r="J70" s="2776"/>
      <c r="K70" s="2776"/>
      <c r="L70" s="2776"/>
      <c r="M70" s="2776"/>
      <c r="N70" s="2776"/>
      <c r="O70" s="2776"/>
      <c r="R70" s="15" t="s">
        <v>2791</v>
      </c>
    </row>
    <row r="71" spans="1:18" ht="18.75">
      <c r="A71" s="1235"/>
      <c r="B71" s="1235"/>
      <c r="C71" s="2776" t="s">
        <v>3036</v>
      </c>
      <c r="D71" s="2776"/>
      <c r="E71" s="2776"/>
      <c r="F71" s="2776"/>
      <c r="G71" s="2776"/>
      <c r="H71" s="2776"/>
      <c r="I71" s="2776"/>
      <c r="J71" s="2776"/>
      <c r="K71" s="2776"/>
      <c r="L71" s="2776"/>
      <c r="M71" s="2776"/>
      <c r="N71" s="2776"/>
      <c r="O71" s="2776"/>
    </row>
    <row r="72" spans="1:18" ht="38.25" customHeight="1">
      <c r="A72" s="1238">
        <v>5</v>
      </c>
      <c r="B72" s="1235"/>
      <c r="C72" s="2201" t="s">
        <v>3095</v>
      </c>
      <c r="D72" s="2201"/>
      <c r="E72" s="2201"/>
      <c r="F72" s="2201"/>
      <c r="G72" s="2201"/>
      <c r="H72" s="2201"/>
      <c r="I72" s="2201"/>
      <c r="J72" s="2201"/>
      <c r="K72" s="2201"/>
      <c r="L72" s="2201"/>
      <c r="M72" s="2201"/>
      <c r="N72" s="2201"/>
      <c r="O72" s="2201"/>
    </row>
    <row r="73" spans="1:18" ht="18.75">
      <c r="A73" s="1238">
        <v>6</v>
      </c>
      <c r="B73" s="1235"/>
      <c r="C73" s="2776" t="s">
        <v>3037</v>
      </c>
      <c r="D73" s="2776"/>
      <c r="E73" s="2776"/>
      <c r="F73" s="2776"/>
      <c r="G73" s="2776"/>
      <c r="H73" s="2776"/>
      <c r="I73" s="2776"/>
      <c r="J73" s="2776"/>
      <c r="K73" s="2776"/>
      <c r="L73" s="2776"/>
      <c r="M73" s="2776"/>
      <c r="N73" s="2776"/>
      <c r="O73" s="2776"/>
    </row>
    <row r="74" spans="1:18" ht="18.75">
      <c r="A74" s="1235"/>
      <c r="B74" s="1235"/>
      <c r="C74" s="19"/>
      <c r="D74" s="1236"/>
      <c r="E74" s="1236"/>
      <c r="F74" s="1236"/>
      <c r="G74" s="1236"/>
      <c r="H74" s="1236"/>
      <c r="I74" s="1236"/>
      <c r="J74" s="1236"/>
      <c r="K74" s="1236"/>
      <c r="L74" s="1236"/>
      <c r="M74" s="1236"/>
      <c r="N74" s="1236"/>
      <c r="O74" s="19"/>
    </row>
    <row r="75" spans="1:18" ht="18.75">
      <c r="A75" s="1235"/>
      <c r="B75" s="1235"/>
      <c r="C75" s="19"/>
      <c r="D75" s="1236"/>
      <c r="E75" s="1236"/>
      <c r="F75" s="1236"/>
      <c r="G75" s="1236"/>
      <c r="H75" s="1236"/>
      <c r="I75" s="1236"/>
      <c r="J75" s="1236"/>
      <c r="K75" s="1236"/>
      <c r="L75" s="1236"/>
      <c r="M75" s="1236"/>
      <c r="N75" s="1236"/>
      <c r="O75" s="19"/>
    </row>
    <row r="76" spans="1:18" ht="18.75">
      <c r="A76" s="19"/>
      <c r="B76" s="19"/>
      <c r="C76" s="19"/>
      <c r="D76" s="1236"/>
      <c r="E76" s="1236"/>
      <c r="F76" s="1236"/>
      <c r="G76" s="1236"/>
      <c r="H76" s="1236"/>
      <c r="I76" s="1236"/>
      <c r="J76" s="1236"/>
      <c r="K76" s="1236"/>
      <c r="L76" s="1236"/>
      <c r="M76" s="1236"/>
      <c r="N76" s="1236"/>
      <c r="O76" s="19"/>
      <c r="R76" s="15"/>
    </row>
    <row r="77" spans="1:18" ht="18.75">
      <c r="A77" s="19"/>
      <c r="B77" s="19"/>
      <c r="C77" s="19"/>
      <c r="D77" s="1236"/>
      <c r="E77" s="1236"/>
      <c r="F77" s="1236"/>
      <c r="G77" s="1236"/>
      <c r="H77" s="1236"/>
      <c r="I77" s="1236"/>
      <c r="J77" s="1236"/>
      <c r="K77" s="1236"/>
      <c r="L77" s="1236"/>
      <c r="M77" s="1236"/>
      <c r="N77" s="1236"/>
      <c r="O77" s="19"/>
      <c r="R77" s="15"/>
    </row>
    <row r="78" spans="1:18" ht="18.75">
      <c r="A78" s="19"/>
      <c r="B78" s="19"/>
      <c r="C78" s="19"/>
      <c r="D78" s="1236"/>
      <c r="E78" s="1236"/>
      <c r="F78" s="1236"/>
      <c r="G78" s="1236"/>
      <c r="H78" s="1236"/>
      <c r="I78" s="1236"/>
      <c r="J78" s="1236"/>
      <c r="K78" s="1236"/>
      <c r="L78" s="1236"/>
      <c r="M78" s="1236"/>
      <c r="N78" s="1236"/>
      <c r="O78" s="19"/>
      <c r="R78" s="15"/>
    </row>
    <row r="79" spans="1:18" ht="18.75">
      <c r="A79" s="19"/>
      <c r="B79" s="19"/>
      <c r="C79" s="19"/>
      <c r="D79" s="1236"/>
      <c r="E79" s="1236"/>
      <c r="F79" s="1236"/>
      <c r="G79" s="1236"/>
      <c r="H79" s="1236"/>
      <c r="I79" s="1236"/>
      <c r="J79" s="1236"/>
      <c r="K79" s="1236"/>
      <c r="L79" s="1236"/>
      <c r="M79" s="1236"/>
      <c r="N79" s="1236"/>
      <c r="O79" s="19"/>
      <c r="R79" s="15"/>
    </row>
    <row r="80" spans="1:18" ht="18.75">
      <c r="A80" s="19"/>
      <c r="B80" s="19"/>
      <c r="C80" s="19"/>
      <c r="D80" s="1236"/>
      <c r="E80" s="1236"/>
      <c r="F80" s="1236"/>
      <c r="G80" s="1236"/>
      <c r="H80" s="1236"/>
      <c r="I80" s="1236"/>
      <c r="J80" s="1236"/>
      <c r="K80" s="1236"/>
      <c r="L80" s="1236"/>
      <c r="M80" s="1236"/>
      <c r="N80" s="1236"/>
      <c r="O80" s="19"/>
      <c r="R80" s="15"/>
    </row>
    <row r="81" spans="1:18" ht="18.75">
      <c r="A81" s="19"/>
      <c r="B81" s="19"/>
      <c r="C81" s="19"/>
      <c r="D81" s="1236"/>
      <c r="E81" s="1236"/>
      <c r="F81" s="1236"/>
      <c r="G81" s="1236"/>
      <c r="H81" s="1236"/>
      <c r="I81" s="1236"/>
      <c r="J81" s="1236"/>
      <c r="K81" s="1236"/>
      <c r="L81" s="1236"/>
      <c r="M81" s="1236"/>
      <c r="N81" s="1236"/>
      <c r="O81" s="19"/>
      <c r="R81" s="15"/>
    </row>
    <row r="82" spans="1:18" ht="18.75">
      <c r="A82" s="19"/>
      <c r="B82" s="19"/>
      <c r="C82" s="19"/>
      <c r="D82" s="1236"/>
      <c r="E82" s="1236"/>
      <c r="F82" s="1236"/>
      <c r="G82" s="1236"/>
      <c r="H82" s="1236"/>
      <c r="I82" s="1236"/>
      <c r="J82" s="1236"/>
      <c r="K82" s="1236"/>
      <c r="L82" s="1236"/>
      <c r="M82" s="1236"/>
      <c r="N82" s="1236"/>
      <c r="O82" s="19"/>
      <c r="R82" s="15"/>
    </row>
    <row r="83" spans="1:18" ht="18.75">
      <c r="A83" s="19"/>
      <c r="B83" s="19"/>
      <c r="C83" s="19"/>
      <c r="D83" s="1236"/>
      <c r="E83" s="1236"/>
      <c r="F83" s="1236"/>
      <c r="G83" s="1236"/>
      <c r="H83" s="1236"/>
      <c r="I83" s="1236"/>
      <c r="J83" s="1236"/>
      <c r="K83" s="1236"/>
      <c r="L83" s="1236"/>
      <c r="M83" s="1236"/>
      <c r="N83" s="1236"/>
      <c r="O83" s="19"/>
      <c r="R83" s="15"/>
    </row>
    <row r="84" spans="1:18" ht="18.75">
      <c r="A84" s="19"/>
      <c r="B84" s="19"/>
      <c r="C84" s="19"/>
      <c r="D84" s="1236"/>
      <c r="E84" s="1236"/>
      <c r="F84" s="1236"/>
      <c r="G84" s="1236"/>
      <c r="H84" s="1236"/>
      <c r="I84" s="1236"/>
      <c r="J84" s="1236"/>
      <c r="K84" s="1236"/>
      <c r="L84" s="1236"/>
      <c r="M84" s="1236"/>
      <c r="N84" s="1236"/>
      <c r="O84" s="19"/>
      <c r="R84" s="15"/>
    </row>
    <row r="85" spans="1:18" ht="18.75">
      <c r="A85" s="19"/>
      <c r="B85" s="19"/>
      <c r="C85" s="19"/>
      <c r="D85" s="1236"/>
      <c r="E85" s="1236"/>
      <c r="F85" s="1236"/>
      <c r="G85" s="1236"/>
      <c r="H85" s="1236"/>
      <c r="I85" s="1236"/>
      <c r="J85" s="1236"/>
      <c r="K85" s="1236"/>
      <c r="L85" s="1236"/>
      <c r="M85" s="1236"/>
      <c r="N85" s="1236"/>
      <c r="O85" s="19"/>
      <c r="R85" s="15"/>
    </row>
    <row r="86" spans="1:18" ht="18.75">
      <c r="A86" s="19"/>
      <c r="B86" s="19"/>
      <c r="C86" s="19"/>
      <c r="D86" s="1236"/>
      <c r="E86" s="1236"/>
      <c r="F86" s="1236"/>
      <c r="G86" s="1236"/>
      <c r="H86" s="1236"/>
      <c r="I86" s="1236"/>
      <c r="J86" s="1236"/>
      <c r="K86" s="1236"/>
      <c r="L86" s="1236"/>
      <c r="M86" s="1236"/>
      <c r="N86" s="1236"/>
      <c r="O86" s="19"/>
      <c r="R86" s="15"/>
    </row>
    <row r="87" spans="1:18" ht="33" customHeight="1">
      <c r="A87" s="2778" t="str">
        <f>C1</f>
        <v>ftyk f'k{kk vf/kdkjh</v>
      </c>
      <c r="B87" s="2778"/>
      <c r="C87" s="2778"/>
      <c r="D87" s="2778"/>
      <c r="E87" s="2778"/>
      <c r="F87" s="2778"/>
      <c r="G87" s="2778"/>
      <c r="H87" s="2778"/>
      <c r="I87" s="2778"/>
      <c r="J87" s="2778"/>
      <c r="K87" s="2778"/>
      <c r="L87" s="2778"/>
      <c r="M87" s="2778"/>
      <c r="N87" s="2778"/>
      <c r="O87" s="2778"/>
    </row>
    <row r="88" spans="1:18" ht="37.5" customHeight="1">
      <c r="A88" s="2775" t="s">
        <v>3042</v>
      </c>
      <c r="B88" s="2775"/>
      <c r="C88" s="2775"/>
      <c r="D88" s="2775"/>
      <c r="E88" s="2775"/>
      <c r="F88" s="2775"/>
      <c r="G88" s="2775"/>
      <c r="H88" s="2775"/>
      <c r="I88" s="2775"/>
      <c r="J88" s="2775"/>
      <c r="K88" s="2775"/>
      <c r="L88" s="2775"/>
      <c r="M88" s="2775"/>
      <c r="N88" s="2775"/>
      <c r="O88" s="2775"/>
    </row>
    <row r="89" spans="1:18" ht="18.75">
      <c r="A89" s="1235"/>
      <c r="B89" s="1235"/>
      <c r="C89" s="19"/>
      <c r="D89" s="1236"/>
      <c r="E89" s="1236"/>
      <c r="F89" s="1236"/>
      <c r="G89" s="1236"/>
      <c r="H89" s="1236"/>
      <c r="I89" s="1236"/>
      <c r="J89" s="1236"/>
      <c r="K89" s="1236"/>
      <c r="L89" s="1236"/>
      <c r="M89" s="1236"/>
      <c r="N89" s="1236"/>
      <c r="O89" s="19"/>
      <c r="R89" s="15"/>
    </row>
    <row r="90" spans="1:18" ht="18.75">
      <c r="A90" s="1238">
        <v>1</v>
      </c>
      <c r="B90" s="1235"/>
      <c r="C90" s="2776" t="s">
        <v>3028</v>
      </c>
      <c r="D90" s="2776"/>
      <c r="E90" s="2776"/>
      <c r="F90" s="2776"/>
      <c r="G90" s="2776"/>
      <c r="H90" s="2776"/>
      <c r="I90" s="2776"/>
      <c r="J90" s="2776"/>
      <c r="K90" s="2776"/>
      <c r="L90" s="2776"/>
      <c r="M90" s="2776"/>
      <c r="N90" s="2776"/>
      <c r="O90" s="2776"/>
    </row>
    <row r="91" spans="1:18" ht="18.75">
      <c r="A91" s="1238">
        <v>2</v>
      </c>
      <c r="B91" s="1235"/>
      <c r="C91" s="2776" t="s">
        <v>3094</v>
      </c>
      <c r="D91" s="2776"/>
      <c r="E91" s="2776"/>
      <c r="F91" s="2776"/>
      <c r="G91" s="2776"/>
      <c r="H91" s="2776"/>
      <c r="I91" s="2776"/>
      <c r="J91" s="2776"/>
      <c r="K91" s="2776"/>
      <c r="L91" s="2776"/>
      <c r="M91" s="2776"/>
      <c r="N91" s="2776"/>
      <c r="O91" s="2776"/>
      <c r="R91" s="15"/>
    </row>
    <row r="92" spans="1:18" ht="41.25" customHeight="1">
      <c r="A92" s="1238">
        <v>3</v>
      </c>
      <c r="B92" s="1235"/>
      <c r="C92" s="2201" t="s">
        <v>3091</v>
      </c>
      <c r="D92" s="2201"/>
      <c r="E92" s="2201"/>
      <c r="F92" s="2201"/>
      <c r="G92" s="2201"/>
      <c r="H92" s="2201"/>
      <c r="I92" s="2201"/>
      <c r="J92" s="2201"/>
      <c r="K92" s="2201"/>
      <c r="L92" s="2201"/>
      <c r="M92" s="2201"/>
      <c r="N92" s="2201"/>
      <c r="O92" s="2201"/>
    </row>
    <row r="93" spans="1:18" ht="79.5" customHeight="1">
      <c r="A93" s="1238">
        <v>4</v>
      </c>
      <c r="B93" s="1235"/>
      <c r="C93" s="2777" t="s">
        <v>3090</v>
      </c>
      <c r="D93" s="2777"/>
      <c r="E93" s="2777"/>
      <c r="F93" s="2777"/>
      <c r="G93" s="2777"/>
      <c r="H93" s="2777"/>
      <c r="I93" s="2777"/>
      <c r="J93" s="2777"/>
      <c r="K93" s="2777"/>
      <c r="L93" s="2777"/>
      <c r="M93" s="2777"/>
      <c r="N93" s="2777"/>
      <c r="O93" s="2777"/>
    </row>
    <row r="94" spans="1:18" ht="30.75">
      <c r="A94" s="1235"/>
      <c r="B94" s="1235"/>
      <c r="C94" s="477"/>
      <c r="D94" s="1237"/>
      <c r="E94" s="1237"/>
      <c r="F94" s="1237"/>
      <c r="G94" s="1237"/>
      <c r="H94" s="1237"/>
      <c r="I94" s="1237"/>
      <c r="J94" s="1237"/>
      <c r="K94" s="1237"/>
      <c r="L94" s="1237"/>
      <c r="M94" s="1237"/>
      <c r="N94" s="1237"/>
      <c r="O94" s="19"/>
      <c r="R94" s="15"/>
    </row>
    <row r="95" spans="1:18" ht="18.75">
      <c r="A95" s="1152"/>
      <c r="B95" s="1152"/>
      <c r="C95" s="15"/>
      <c r="D95" s="15"/>
      <c r="E95" s="15"/>
      <c r="F95" s="15"/>
      <c r="G95" s="15"/>
      <c r="H95" s="15"/>
      <c r="I95" s="15"/>
      <c r="J95" s="15"/>
      <c r="K95" s="15"/>
      <c r="L95" s="15"/>
      <c r="M95" s="15"/>
      <c r="N95" s="15"/>
    </row>
    <row r="96" spans="1:18" ht="18.75">
      <c r="A96" s="1152"/>
      <c r="B96" s="1152"/>
      <c r="C96" s="15"/>
      <c r="D96" s="15"/>
      <c r="E96" s="15"/>
      <c r="F96" s="15"/>
      <c r="G96" s="15"/>
      <c r="H96" s="15"/>
      <c r="I96" s="15"/>
      <c r="J96" s="15"/>
      <c r="K96" s="15"/>
      <c r="L96" s="15"/>
      <c r="M96" s="15"/>
      <c r="N96" s="15"/>
    </row>
    <row r="97" spans="1:14" ht="18.75">
      <c r="A97" s="1197"/>
      <c r="B97" s="1197"/>
      <c r="C97" s="1153"/>
      <c r="D97" s="1153"/>
      <c r="E97" s="1153"/>
      <c r="F97" s="1153"/>
      <c r="G97" s="1153"/>
      <c r="H97" s="1153"/>
      <c r="I97" s="1153"/>
      <c r="J97" s="1153"/>
      <c r="K97" s="1153"/>
      <c r="L97" s="1153"/>
      <c r="M97" s="1153"/>
      <c r="N97" s="1153"/>
    </row>
    <row r="98" spans="1:14" ht="18.75">
      <c r="A98" s="1152"/>
      <c r="B98" s="1152"/>
      <c r="C98" s="1154"/>
      <c r="D98" s="15"/>
      <c r="E98" s="15"/>
      <c r="F98" s="15"/>
      <c r="G98" s="15"/>
      <c r="H98" s="15"/>
      <c r="I98" s="15"/>
      <c r="J98" s="15"/>
      <c r="K98" s="15"/>
      <c r="L98" s="15"/>
      <c r="M98" s="15"/>
      <c r="N98" s="15"/>
    </row>
    <row r="99" spans="1:14" ht="18.75">
      <c r="A99" s="1152"/>
      <c r="B99" s="1152"/>
      <c r="C99" s="15"/>
      <c r="D99" s="15"/>
      <c r="E99" s="15"/>
      <c r="F99" s="15"/>
      <c r="G99" s="15"/>
      <c r="H99" s="15"/>
      <c r="I99" s="15"/>
      <c r="J99" s="15"/>
      <c r="K99" s="15"/>
      <c r="L99" s="15"/>
      <c r="M99" s="15"/>
      <c r="N99" s="15"/>
    </row>
    <row r="100" spans="1:14" ht="18.75">
      <c r="A100" s="1152"/>
      <c r="B100" s="1152"/>
      <c r="C100" s="15"/>
      <c r="D100" s="15"/>
      <c r="E100" s="15"/>
      <c r="F100" s="15"/>
      <c r="G100" s="15"/>
      <c r="H100" s="15"/>
      <c r="I100" s="15"/>
      <c r="J100" s="15"/>
      <c r="K100" s="15"/>
      <c r="L100" s="15"/>
      <c r="M100" s="15"/>
      <c r="N100" s="15"/>
    </row>
    <row r="101" spans="1:14" ht="18.75">
      <c r="A101" s="1152"/>
      <c r="B101" s="1152"/>
      <c r="C101" s="15"/>
      <c r="D101" s="15"/>
      <c r="E101" s="15"/>
      <c r="F101" s="15"/>
      <c r="G101" s="15"/>
      <c r="H101" s="15"/>
      <c r="I101" s="15"/>
      <c r="J101" s="15"/>
      <c r="K101" s="15"/>
      <c r="L101" s="15"/>
      <c r="M101" s="1155"/>
      <c r="N101" s="1155"/>
    </row>
    <row r="102" spans="1:14" ht="18.75">
      <c r="A102" s="1152"/>
      <c r="B102" s="1152"/>
      <c r="D102" s="154"/>
      <c r="E102" s="154"/>
      <c r="F102" s="154"/>
      <c r="G102" s="154"/>
      <c r="H102" s="154"/>
      <c r="I102" s="154"/>
      <c r="J102" s="154"/>
      <c r="K102" s="154"/>
      <c r="L102" s="154"/>
      <c r="M102" s="154"/>
      <c r="N102" s="154"/>
    </row>
    <row r="103" spans="1:14" ht="15">
      <c r="D103" s="154"/>
      <c r="E103" s="154"/>
      <c r="F103" s="154"/>
      <c r="G103" s="154"/>
      <c r="H103" s="154"/>
      <c r="I103" s="154"/>
      <c r="J103" s="154"/>
      <c r="K103" s="154"/>
      <c r="L103" s="154"/>
      <c r="M103" s="154"/>
      <c r="N103" s="154"/>
    </row>
    <row r="104" spans="1:14" ht="15">
      <c r="D104" s="154"/>
      <c r="E104" s="154"/>
      <c r="F104" s="154"/>
      <c r="G104" s="154"/>
      <c r="H104" s="154"/>
      <c r="I104" s="154"/>
      <c r="J104" s="154"/>
      <c r="K104" s="154"/>
      <c r="L104" s="154"/>
      <c r="M104" s="154"/>
      <c r="N104" s="154"/>
    </row>
    <row r="105" spans="1:14" ht="18.75">
      <c r="A105" s="1152"/>
      <c r="B105" s="1152"/>
      <c r="D105" s="154"/>
      <c r="E105" s="154"/>
      <c r="F105" s="154"/>
      <c r="G105" s="154"/>
      <c r="H105" s="154"/>
      <c r="I105" s="154"/>
      <c r="J105" s="154"/>
      <c r="K105" s="154"/>
      <c r="L105" s="154"/>
      <c r="M105" s="154"/>
      <c r="N105" s="154"/>
    </row>
    <row r="106" spans="1:14" ht="18.75">
      <c r="A106" s="1152"/>
      <c r="B106" s="1152"/>
      <c r="D106" s="154"/>
      <c r="E106" s="154"/>
      <c r="F106" s="154"/>
      <c r="G106" s="154"/>
      <c r="H106" s="154"/>
      <c r="I106" s="154"/>
      <c r="J106" s="154"/>
      <c r="K106" s="154"/>
      <c r="L106" s="154"/>
      <c r="M106" s="154"/>
      <c r="N106" s="154"/>
    </row>
    <row r="107" spans="1:14" ht="18.75">
      <c r="A107" s="1152"/>
      <c r="B107" s="1152"/>
      <c r="D107" s="154"/>
      <c r="E107" s="154"/>
      <c r="F107" s="154"/>
      <c r="G107" s="154"/>
      <c r="H107" s="154"/>
      <c r="I107" s="154"/>
      <c r="J107" s="154"/>
      <c r="K107" s="154"/>
      <c r="L107" s="154"/>
      <c r="M107" s="154"/>
      <c r="N107" s="154"/>
    </row>
    <row r="108" spans="1:14" ht="18.75">
      <c r="A108" s="1152"/>
      <c r="B108" s="1152"/>
      <c r="D108" s="154"/>
      <c r="E108" s="154"/>
      <c r="F108" s="154"/>
      <c r="G108" s="154"/>
      <c r="H108" s="154"/>
      <c r="I108" s="154"/>
      <c r="J108" s="154"/>
      <c r="K108" s="154"/>
      <c r="L108" s="154"/>
      <c r="M108" s="154"/>
      <c r="N108" s="154"/>
    </row>
    <row r="109" spans="1:14" ht="18.75">
      <c r="A109" s="1152"/>
      <c r="B109" s="1152"/>
      <c r="C109" s="15"/>
      <c r="D109" s="154"/>
      <c r="E109" s="154"/>
      <c r="F109" s="154"/>
      <c r="G109" s="154"/>
      <c r="H109" s="154"/>
      <c r="I109" s="154"/>
      <c r="J109" s="154"/>
      <c r="K109" s="154"/>
      <c r="L109" s="154"/>
      <c r="M109" s="154"/>
      <c r="N109" s="154"/>
    </row>
    <row r="110" spans="1:14" ht="15">
      <c r="C110" s="154"/>
      <c r="D110" s="154"/>
      <c r="E110" s="154"/>
      <c r="F110" s="154"/>
      <c r="G110" s="154"/>
      <c r="H110" s="154"/>
      <c r="I110" s="154"/>
      <c r="J110" s="154"/>
      <c r="K110" s="154"/>
      <c r="L110" s="154"/>
      <c r="M110" s="154"/>
      <c r="N110" s="154"/>
    </row>
    <row r="111" spans="1:14" ht="18.75">
      <c r="C111" s="15"/>
      <c r="D111" s="154"/>
      <c r="E111" s="154"/>
      <c r="F111" s="154"/>
      <c r="G111" s="154"/>
      <c r="H111" s="154"/>
      <c r="I111" s="154"/>
      <c r="J111" s="154"/>
      <c r="K111" s="154"/>
      <c r="L111" s="154"/>
      <c r="M111" s="154"/>
      <c r="N111" s="154"/>
    </row>
  </sheetData>
  <sheetProtection selectLockedCells="1"/>
  <mergeCells count="36">
    <mergeCell ref="C93:O93"/>
    <mergeCell ref="C68:O68"/>
    <mergeCell ref="C69:O69"/>
    <mergeCell ref="C70:O70"/>
    <mergeCell ref="C71:O71"/>
    <mergeCell ref="C72:O72"/>
    <mergeCell ref="C73:O73"/>
    <mergeCell ref="A87:O87"/>
    <mergeCell ref="A88:O88"/>
    <mergeCell ref="C90:O90"/>
    <mergeCell ref="C91:O91"/>
    <mergeCell ref="C92:O92"/>
    <mergeCell ref="C67:O67"/>
    <mergeCell ref="C22:O22"/>
    <mergeCell ref="C23:O23"/>
    <mergeCell ref="A39:O39"/>
    <mergeCell ref="A40:O40"/>
    <mergeCell ref="C41:O41"/>
    <mergeCell ref="C42:O42"/>
    <mergeCell ref="C43:O43"/>
    <mergeCell ref="C44:O44"/>
    <mergeCell ref="A63:O63"/>
    <mergeCell ref="A64:O64"/>
    <mergeCell ref="C66:O66"/>
    <mergeCell ref="C21:O21"/>
    <mergeCell ref="C1:O1"/>
    <mergeCell ref="C2:O2"/>
    <mergeCell ref="C3:O3"/>
    <mergeCell ref="C4:O4"/>
    <mergeCell ref="C5:O5"/>
    <mergeCell ref="C6:O6"/>
    <mergeCell ref="C7:O7"/>
    <mergeCell ref="C8:O8"/>
    <mergeCell ref="A18:O18"/>
    <mergeCell ref="A19:O19"/>
    <mergeCell ref="C20:O20"/>
  </mergeCells>
  <pageMargins left="0.7" right="0.7" top="0.27" bottom="0.3" header="0.3" footer="0.3"/>
  <pageSetup paperSize="9" orientation="landscape" horizontalDpi="300" verticalDpi="300" r:id="rId1"/>
  <drawing r:id="rId2"/>
</worksheet>
</file>

<file path=xl/worksheets/sheet55.xml><?xml version="1.0" encoding="utf-8"?>
<worksheet xmlns="http://schemas.openxmlformats.org/spreadsheetml/2006/main" xmlns:r="http://schemas.openxmlformats.org/officeDocument/2006/relationships">
  <sheetPr>
    <tabColor rgb="FF7030A0"/>
  </sheetPr>
  <dimension ref="A1:J28"/>
  <sheetViews>
    <sheetView workbookViewId="0">
      <selection activeCell="J8" sqref="J8"/>
    </sheetView>
  </sheetViews>
  <sheetFormatPr defaultRowHeight="12.75"/>
  <cols>
    <col min="1" max="1" width="8.85546875" style="139" customWidth="1"/>
    <col min="2" max="2" width="9.42578125" style="139" customWidth="1"/>
    <col min="3" max="3" width="4.5703125" style="139" customWidth="1"/>
    <col min="4" max="4" width="19.140625" style="139" customWidth="1"/>
    <col min="5" max="5" width="13" style="139" customWidth="1"/>
    <col min="6" max="6" width="10.140625" style="139" customWidth="1"/>
    <col min="7" max="7" width="12.85546875" style="139" customWidth="1"/>
    <col min="8" max="8" width="9.140625" style="139"/>
    <col min="9" max="9" width="7.5703125" style="139" customWidth="1"/>
    <col min="10" max="10" width="12.85546875" style="139" customWidth="1"/>
    <col min="11" max="16384" width="9.140625" style="139"/>
  </cols>
  <sheetData>
    <row r="1" spans="1:10" ht="21" customHeight="1">
      <c r="A1" s="2621" t="s">
        <v>1156</v>
      </c>
      <c r="B1" s="2621"/>
      <c r="C1" s="2621"/>
      <c r="D1" s="2621"/>
      <c r="E1" s="2622"/>
      <c r="F1" s="1673">
        <v>6</v>
      </c>
      <c r="G1" s="1096"/>
      <c r="H1" s="1096"/>
      <c r="I1" s="1096"/>
      <c r="J1" s="1096"/>
    </row>
    <row r="2" spans="1:10" ht="21" customHeight="1">
      <c r="A2" s="2846" t="str">
        <f>MASTER!C1</f>
        <v>ftyk f'k{kk vf/kdkjh</v>
      </c>
      <c r="B2" s="2846"/>
      <c r="C2" s="2846"/>
      <c r="D2" s="2846"/>
      <c r="E2" s="2846"/>
      <c r="F2" s="2846"/>
      <c r="G2" s="2846"/>
      <c r="H2" s="2846"/>
      <c r="I2" s="2846"/>
    </row>
    <row r="3" spans="1:10" ht="21" customHeight="1">
      <c r="A3" s="1681" t="s">
        <v>4095</v>
      </c>
      <c r="B3" s="1678"/>
      <c r="C3" s="1678"/>
      <c r="D3" s="1678"/>
      <c r="E3" s="1678"/>
      <c r="F3" s="1678"/>
      <c r="G3" s="1678"/>
      <c r="H3" s="1678"/>
      <c r="I3" s="1678"/>
    </row>
    <row r="4" spans="1:10" ht="21" customHeight="1">
      <c r="A4" s="1682" t="s">
        <v>4065</v>
      </c>
      <c r="B4" s="931"/>
      <c r="C4" s="931"/>
      <c r="D4" s="931"/>
      <c r="E4" s="931"/>
      <c r="F4" s="931"/>
      <c r="G4" s="931"/>
      <c r="H4" s="931"/>
      <c r="I4" s="931"/>
    </row>
    <row r="5" spans="1:10" ht="21" customHeight="1">
      <c r="A5" s="931"/>
      <c r="B5" s="1681" t="s">
        <v>4066</v>
      </c>
      <c r="C5" s="1678"/>
      <c r="D5" s="1678"/>
      <c r="E5" s="1678"/>
      <c r="F5" s="931"/>
      <c r="G5" s="931"/>
      <c r="H5" s="931"/>
      <c r="I5" s="931"/>
    </row>
    <row r="6" spans="1:10" ht="18.75">
      <c r="A6" s="931"/>
      <c r="B6" s="1681" t="s">
        <v>4067</v>
      </c>
      <c r="C6" s="1678"/>
      <c r="D6" s="1678"/>
      <c r="E6" s="1678"/>
      <c r="F6" s="931"/>
      <c r="G6" s="931"/>
      <c r="H6" s="931"/>
      <c r="I6" s="931"/>
    </row>
    <row r="7" spans="1:10" ht="45.75" customHeight="1">
      <c r="A7" s="505" t="s">
        <v>2481</v>
      </c>
      <c r="B7" s="2847" t="s">
        <v>4084</v>
      </c>
      <c r="C7" s="2847"/>
      <c r="D7" s="2847"/>
      <c r="E7" s="2847"/>
      <c r="F7" s="2847"/>
      <c r="G7" s="2847"/>
      <c r="H7" s="2847"/>
      <c r="I7" s="2847"/>
    </row>
    <row r="8" spans="1:10" ht="105" customHeight="1">
      <c r="A8" s="593" t="s">
        <v>2478</v>
      </c>
      <c r="B8" s="2811" t="s">
        <v>4085</v>
      </c>
      <c r="C8" s="2811"/>
      <c r="D8" s="2811"/>
      <c r="E8" s="2811"/>
      <c r="F8" s="2811"/>
      <c r="G8" s="2811"/>
      <c r="H8" s="2811"/>
      <c r="I8" s="2811"/>
      <c r="J8" s="593"/>
    </row>
    <row r="9" spans="1:10" ht="18.75">
      <c r="A9" s="24" t="s">
        <v>4068</v>
      </c>
    </row>
    <row r="10" spans="1:10" ht="113.25" customHeight="1">
      <c r="A10" s="2811" t="s">
        <v>4087</v>
      </c>
      <c r="B10" s="2811"/>
      <c r="C10" s="2811"/>
      <c r="D10" s="2811"/>
      <c r="E10" s="2811"/>
      <c r="F10" s="2811"/>
      <c r="G10" s="2811"/>
      <c r="H10" s="2811"/>
      <c r="I10" s="2811"/>
    </row>
    <row r="11" spans="1:10" ht="18.75">
      <c r="B11" s="23" t="s">
        <v>4069</v>
      </c>
      <c r="C11" s="23"/>
      <c r="D11" s="23"/>
      <c r="E11" s="23"/>
      <c r="F11" s="23"/>
      <c r="G11" s="23"/>
      <c r="H11" s="23"/>
      <c r="I11" s="23"/>
    </row>
    <row r="12" spans="1:10" ht="18.75">
      <c r="B12" s="23"/>
      <c r="C12" s="23"/>
      <c r="D12" s="23"/>
      <c r="E12" s="23"/>
      <c r="F12" s="23"/>
      <c r="G12" s="23"/>
      <c r="H12" s="23"/>
      <c r="I12" s="23"/>
    </row>
    <row r="13" spans="1:10" ht="18.75">
      <c r="A13" s="3"/>
      <c r="F13" s="2848" t="str">
        <f>MASTER!C2</f>
        <v>iz/kkukpk;Z</v>
      </c>
      <c r="G13" s="2848"/>
      <c r="H13" s="2848"/>
      <c r="I13" s="2848"/>
    </row>
    <row r="14" spans="1:10" ht="18.75">
      <c r="A14" s="3"/>
      <c r="F14" s="2848" t="str">
        <f>MASTER!C3</f>
        <v xml:space="preserve">ftyk </v>
      </c>
      <c r="G14" s="2848"/>
      <c r="H14" s="2848"/>
      <c r="I14" s="2848"/>
    </row>
    <row r="15" spans="1:10" ht="18.75">
      <c r="A15" s="3"/>
      <c r="F15" s="2848" t="str">
        <f>MASTER!C4</f>
        <v>jkt ¼ jktLFkku ½</v>
      </c>
      <c r="G15" s="2848"/>
      <c r="H15" s="2848"/>
      <c r="I15" s="2848"/>
    </row>
    <row r="16" spans="1:10" ht="18.75">
      <c r="A16" s="1641" t="s">
        <v>4001</v>
      </c>
    </row>
    <row r="17" spans="1:9" ht="18.75">
      <c r="A17" s="23" t="s">
        <v>4070</v>
      </c>
    </row>
    <row r="18" spans="1:9" ht="18.75">
      <c r="A18" s="72" t="s">
        <v>4086</v>
      </c>
      <c r="E18" s="1681"/>
      <c r="F18" s="1678"/>
      <c r="G18" s="1678"/>
      <c r="H18" s="1678"/>
    </row>
    <row r="19" spans="1:9" ht="18.75">
      <c r="A19" s="72" t="s">
        <v>4096</v>
      </c>
      <c r="E19" s="1681"/>
      <c r="F19" s="1678"/>
      <c r="G19" s="1678"/>
      <c r="H19" s="1678"/>
    </row>
    <row r="20" spans="1:9" ht="18.75">
      <c r="A20" s="2825" t="s">
        <v>4090</v>
      </c>
      <c r="B20" s="2825"/>
      <c r="C20" s="2825"/>
      <c r="D20" s="2825"/>
      <c r="E20" s="2825"/>
      <c r="F20" s="2825"/>
      <c r="G20" s="2825"/>
      <c r="H20" s="2825"/>
      <c r="I20" s="2825"/>
    </row>
    <row r="21" spans="1:9" ht="18.75">
      <c r="A21" s="72" t="s">
        <v>4091</v>
      </c>
      <c r="E21" s="1683"/>
      <c r="F21" s="931"/>
      <c r="G21" s="931"/>
      <c r="H21" s="1681"/>
    </row>
    <row r="22" spans="1:9" ht="18.75">
      <c r="A22" s="72" t="s">
        <v>4092</v>
      </c>
      <c r="C22" s="1641"/>
      <c r="F22" s="1641"/>
    </row>
    <row r="23" spans="1:9" ht="18.75">
      <c r="A23" s="72" t="s">
        <v>4093</v>
      </c>
      <c r="D23" s="1641"/>
      <c r="E23" s="1641"/>
      <c r="F23" s="1641"/>
      <c r="G23" s="1641"/>
      <c r="H23" s="1641"/>
    </row>
    <row r="24" spans="1:9" ht="18.75">
      <c r="A24" s="72" t="s">
        <v>4094</v>
      </c>
    </row>
    <row r="25" spans="1:9" ht="18.75">
      <c r="A25" s="24"/>
    </row>
    <row r="26" spans="1:9" ht="18.75">
      <c r="A26" s="24"/>
      <c r="F26" s="2849" t="str">
        <f>F13</f>
        <v>iz/kkukpk;Z</v>
      </c>
      <c r="G26" s="2849"/>
      <c r="H26" s="2849"/>
      <c r="I26" s="2849"/>
    </row>
    <row r="27" spans="1:9" ht="15.75">
      <c r="F27" s="2849" t="str">
        <f>F14</f>
        <v xml:space="preserve">ftyk </v>
      </c>
      <c r="G27" s="2849"/>
      <c r="H27" s="2849"/>
      <c r="I27" s="2849"/>
    </row>
    <row r="28" spans="1:9" ht="15.75">
      <c r="F28" s="2849" t="str">
        <f>F15</f>
        <v>jkt ¼ jktLFkku ½</v>
      </c>
      <c r="G28" s="2849"/>
      <c r="H28" s="2849"/>
      <c r="I28" s="2849"/>
    </row>
  </sheetData>
  <sheetProtection selectLockedCells="1"/>
  <mergeCells count="12">
    <mergeCell ref="F14:I14"/>
    <mergeCell ref="F15:I15"/>
    <mergeCell ref="F26:I26"/>
    <mergeCell ref="F27:I27"/>
    <mergeCell ref="F28:I28"/>
    <mergeCell ref="A20:I20"/>
    <mergeCell ref="A1:E1"/>
    <mergeCell ref="A2:I2"/>
    <mergeCell ref="B7:I7"/>
    <mergeCell ref="A10:I10"/>
    <mergeCell ref="F13:I13"/>
    <mergeCell ref="B8:I8"/>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56.xml><?xml version="1.0" encoding="utf-8"?>
<worksheet xmlns="http://schemas.openxmlformats.org/spreadsheetml/2006/main" xmlns:r="http://schemas.openxmlformats.org/officeDocument/2006/relationships">
  <sheetPr>
    <tabColor rgb="FF7030A0"/>
  </sheetPr>
  <dimension ref="A1:J22"/>
  <sheetViews>
    <sheetView workbookViewId="0">
      <selection activeCell="K16" sqref="K16"/>
    </sheetView>
  </sheetViews>
  <sheetFormatPr defaultRowHeight="12.75"/>
  <cols>
    <col min="1" max="1" width="11" style="139" customWidth="1"/>
    <col min="2" max="2" width="11.85546875" style="139" customWidth="1"/>
    <col min="3" max="3" width="3.42578125" style="139" customWidth="1"/>
    <col min="4" max="4" width="6.28515625" style="139" customWidth="1"/>
    <col min="5" max="5" width="15.28515625" style="139" customWidth="1"/>
    <col min="6" max="6" width="10.140625" style="139" customWidth="1"/>
    <col min="7" max="7" width="12.85546875" style="139" customWidth="1"/>
    <col min="8" max="8" width="9.140625" style="139"/>
    <col min="9" max="9" width="7.5703125" style="139" customWidth="1"/>
    <col min="10" max="10" width="12.85546875" style="139" customWidth="1"/>
    <col min="11" max="16384" width="9.140625" style="139"/>
  </cols>
  <sheetData>
    <row r="1" spans="1:10" ht="21" customHeight="1">
      <c r="A1" s="2621" t="s">
        <v>1156</v>
      </c>
      <c r="B1" s="2621"/>
      <c r="C1" s="2621"/>
      <c r="D1" s="2621"/>
      <c r="E1" s="2622"/>
      <c r="F1" s="1673">
        <v>6</v>
      </c>
      <c r="G1" s="1096"/>
      <c r="H1" s="1096"/>
      <c r="I1" s="1096"/>
      <c r="J1" s="1096"/>
    </row>
    <row r="2" spans="1:10" ht="21" customHeight="1">
      <c r="A2" s="1671" t="s">
        <v>1297</v>
      </c>
    </row>
    <row r="3" spans="1:10" ht="21" customHeight="1">
      <c r="B3" s="1672" t="s">
        <v>4056</v>
      </c>
      <c r="C3" s="1678"/>
      <c r="D3" s="1678"/>
      <c r="E3" s="1678"/>
      <c r="F3" s="1678"/>
    </row>
    <row r="4" spans="1:10" ht="21" customHeight="1">
      <c r="B4" s="870" t="s">
        <v>4057</v>
      </c>
      <c r="C4" s="1678"/>
      <c r="D4" s="1678"/>
      <c r="E4" s="1678"/>
      <c r="F4" s="1678"/>
    </row>
    <row r="5" spans="1:10" ht="21" customHeight="1">
      <c r="A5" s="1671" t="s">
        <v>4071</v>
      </c>
      <c r="B5" s="8" t="s">
        <v>4072</v>
      </c>
    </row>
    <row r="6" spans="1:10" ht="87" customHeight="1">
      <c r="A6" s="593" t="s">
        <v>4073</v>
      </c>
      <c r="B6" s="2850" t="s">
        <v>4083</v>
      </c>
      <c r="C6" s="2850"/>
      <c r="D6" s="2850"/>
      <c r="E6" s="2850"/>
      <c r="F6" s="2850"/>
      <c r="G6" s="2850"/>
      <c r="H6" s="2850"/>
      <c r="I6" s="2850"/>
      <c r="J6" s="2850"/>
    </row>
    <row r="7" spans="1:10" ht="21" customHeight="1">
      <c r="A7" s="505" t="s">
        <v>1863</v>
      </c>
    </row>
    <row r="8" spans="1:10" ht="163.5" customHeight="1">
      <c r="A8" s="2850" t="s">
        <v>4088</v>
      </c>
      <c r="B8" s="2850"/>
      <c r="C8" s="2850"/>
      <c r="D8" s="2850"/>
      <c r="E8" s="2850"/>
      <c r="F8" s="2850"/>
      <c r="G8" s="2850"/>
      <c r="H8" s="2850"/>
      <c r="I8" s="2850"/>
      <c r="J8" s="2850"/>
    </row>
    <row r="9" spans="1:10" ht="20.25">
      <c r="A9" s="8" t="s">
        <v>4074</v>
      </c>
      <c r="B9" s="1678"/>
      <c r="C9" s="1678"/>
      <c r="D9" s="1678"/>
      <c r="E9" s="1678"/>
    </row>
    <row r="10" spans="1:10" ht="20.25">
      <c r="A10" s="8" t="s">
        <v>4058</v>
      </c>
    </row>
    <row r="11" spans="1:10" ht="20.25">
      <c r="A11" s="8" t="s">
        <v>4059</v>
      </c>
    </row>
    <row r="12" spans="1:10" ht="20.25">
      <c r="A12" s="8" t="s">
        <v>4060</v>
      </c>
    </row>
    <row r="13" spans="1:10" ht="20.25">
      <c r="A13" s="8" t="s">
        <v>4061</v>
      </c>
    </row>
    <row r="14" spans="1:10" ht="20.25">
      <c r="A14" s="8" t="s">
        <v>4062</v>
      </c>
      <c r="B14" s="1679" t="s">
        <v>4089</v>
      </c>
      <c r="C14" s="1678"/>
    </row>
    <row r="15" spans="1:10" ht="20.25">
      <c r="D15" s="2189" t="s">
        <v>4063</v>
      </c>
      <c r="E15" s="2189"/>
      <c r="F15" s="2189"/>
      <c r="G15" s="2189"/>
      <c r="H15" s="2189"/>
    </row>
    <row r="16" spans="1:10" ht="36" customHeight="1">
      <c r="A16" s="8"/>
    </row>
    <row r="17" spans="1:8" ht="20.25">
      <c r="A17" s="8"/>
      <c r="D17" s="2752" t="s">
        <v>4075</v>
      </c>
      <c r="E17" s="2752"/>
      <c r="F17" s="2752"/>
      <c r="G17" s="2752"/>
      <c r="H17" s="2752"/>
    </row>
    <row r="18" spans="1:8" ht="20.25">
      <c r="B18" s="1675" t="s">
        <v>4076</v>
      </c>
      <c r="C18" s="1677" t="s">
        <v>4082</v>
      </c>
      <c r="D18" s="1677"/>
      <c r="E18" s="1677"/>
      <c r="F18" s="1677"/>
    </row>
    <row r="19" spans="1:8" ht="20.25">
      <c r="A19" s="8"/>
      <c r="B19" s="11" t="s">
        <v>4064</v>
      </c>
      <c r="C19" s="1676" t="s">
        <v>4077</v>
      </c>
    </row>
    <row r="20" spans="1:8" ht="20.25">
      <c r="A20" s="8"/>
      <c r="C20" s="1676" t="s">
        <v>4078</v>
      </c>
    </row>
    <row r="21" spans="1:8" ht="20.25">
      <c r="B21" s="11" t="s">
        <v>4079</v>
      </c>
      <c r="C21" s="2851">
        <v>7976428998</v>
      </c>
      <c r="D21" s="2851"/>
      <c r="E21" s="2851"/>
      <c r="F21" s="2851"/>
      <c r="G21" s="2851"/>
    </row>
    <row r="22" spans="1:8" ht="20.25">
      <c r="B22" s="11" t="s">
        <v>4080</v>
      </c>
      <c r="C22" s="1680" t="s">
        <v>4081</v>
      </c>
      <c r="E22" s="1680"/>
    </row>
  </sheetData>
  <sheetProtection selectLockedCells="1"/>
  <mergeCells count="6">
    <mergeCell ref="A1:E1"/>
    <mergeCell ref="A8:J8"/>
    <mergeCell ref="B6:J6"/>
    <mergeCell ref="C21:G21"/>
    <mergeCell ref="D15:H15"/>
    <mergeCell ref="D17:H17"/>
  </mergeCells>
  <printOptions horizontalCentered="1"/>
  <pageMargins left="0.25" right="0.25" top="0.75" bottom="0.75" header="0.3" footer="0.3"/>
  <pageSetup paperSize="9" orientation="portrait" r:id="rId1"/>
  <headerFooter alignWithMargins="0">
    <oddFooter>&amp;Lwww.rajsevak.com</oddFooter>
  </headerFooter>
  <drawing r:id="rId2"/>
</worksheet>
</file>

<file path=xl/worksheets/sheet57.xml><?xml version="1.0" encoding="utf-8"?>
<worksheet xmlns="http://schemas.openxmlformats.org/spreadsheetml/2006/main" xmlns:r="http://schemas.openxmlformats.org/officeDocument/2006/relationships">
  <sheetPr>
    <tabColor rgb="FF7030A0"/>
  </sheetPr>
  <dimension ref="A1:H48"/>
  <sheetViews>
    <sheetView workbookViewId="0">
      <selection activeCell="A15" sqref="A15"/>
    </sheetView>
  </sheetViews>
  <sheetFormatPr defaultColWidth="9.140625" defaultRowHeight="12.75"/>
  <cols>
    <col min="1" max="1" width="4" style="4" customWidth="1"/>
    <col min="2" max="2" width="29.85546875" style="4" customWidth="1"/>
    <col min="3" max="3" width="9.140625" style="4" customWidth="1"/>
    <col min="4" max="4" width="10.7109375" style="4" customWidth="1"/>
    <col min="5" max="5" width="7.28515625" style="4" customWidth="1"/>
    <col min="6" max="16384" width="9.140625" style="4"/>
  </cols>
  <sheetData>
    <row r="1" spans="1:8" ht="23.25" customHeight="1">
      <c r="A1" s="2855" t="str">
        <f>MASTER!C1</f>
        <v>ftyk f'k{kk vf/kdkjh</v>
      </c>
      <c r="B1" s="2855"/>
      <c r="C1" s="2855"/>
      <c r="D1" s="2855"/>
      <c r="E1" s="2855"/>
      <c r="F1" s="2855"/>
      <c r="G1" s="2855"/>
      <c r="H1" s="2855"/>
    </row>
    <row r="2" spans="1:8" ht="23.25" customHeight="1">
      <c r="A2" s="2855" t="s">
        <v>433</v>
      </c>
      <c r="B2" s="2855"/>
      <c r="C2" s="2855"/>
      <c r="D2" s="2855"/>
      <c r="E2" s="2855"/>
      <c r="F2" s="2855"/>
      <c r="G2" s="2855"/>
      <c r="H2" s="2855"/>
    </row>
    <row r="3" spans="1:8" ht="23.25" customHeight="1">
      <c r="A3" s="2856" t="s">
        <v>4038</v>
      </c>
      <c r="B3" s="2856"/>
      <c r="C3" s="2856"/>
      <c r="D3" s="2856"/>
      <c r="E3" s="2856"/>
      <c r="F3" s="2856"/>
      <c r="G3" s="2856"/>
      <c r="H3" s="2856"/>
    </row>
    <row r="4" spans="1:8" ht="24" customHeight="1">
      <c r="A4" s="2857" t="s">
        <v>4034</v>
      </c>
      <c r="B4" s="2857"/>
      <c r="C4" s="2857"/>
      <c r="D4" s="2857"/>
      <c r="E4" s="2857"/>
      <c r="F4" s="2857"/>
      <c r="G4" s="2857"/>
      <c r="H4" s="2857"/>
    </row>
    <row r="5" spans="1:8" ht="20.25" customHeight="1">
      <c r="A5" s="2858" t="s">
        <v>4035</v>
      </c>
      <c r="B5" s="2858"/>
      <c r="C5" s="2858"/>
      <c r="D5" s="2858"/>
      <c r="E5" s="2858"/>
      <c r="F5" s="2858"/>
      <c r="G5" s="2858"/>
      <c r="H5" s="2858"/>
    </row>
    <row r="6" spans="1:8" ht="18" customHeight="1">
      <c r="A6" s="2858" t="s">
        <v>4036</v>
      </c>
      <c r="B6" s="2858"/>
      <c r="C6" s="2858"/>
      <c r="D6" s="2858"/>
      <c r="E6" s="2858"/>
      <c r="F6" s="2858"/>
      <c r="G6" s="2858"/>
      <c r="H6" s="2858"/>
    </row>
    <row r="7" spans="1:8" ht="19.5" customHeight="1">
      <c r="A7" s="330" t="s">
        <v>4037</v>
      </c>
      <c r="B7" s="314"/>
      <c r="C7" s="314"/>
      <c r="D7" s="314"/>
      <c r="E7" s="330"/>
      <c r="F7" s="329"/>
      <c r="G7" s="153"/>
    </row>
    <row r="8" spans="1:8" ht="19.5" customHeight="1">
      <c r="A8" s="330" t="s">
        <v>4040</v>
      </c>
      <c r="B8" s="314"/>
      <c r="C8" s="314"/>
      <c r="D8" s="314"/>
      <c r="E8" s="330"/>
      <c r="F8" s="329"/>
      <c r="G8" s="153"/>
    </row>
    <row r="9" spans="1:8" ht="23.25" customHeight="1">
      <c r="A9" s="332" t="s">
        <v>434</v>
      </c>
      <c r="B9" s="331"/>
      <c r="C9" s="153"/>
      <c r="D9" s="153"/>
      <c r="E9" s="153"/>
      <c r="F9" s="153"/>
      <c r="G9" s="153"/>
    </row>
    <row r="10" spans="1:8" ht="23.25" customHeight="1">
      <c r="A10" s="332"/>
      <c r="B10" s="331"/>
      <c r="C10" s="153"/>
      <c r="D10" s="2741" t="str">
        <f>MASTER!C2</f>
        <v>iz/kkukpk;Z</v>
      </c>
      <c r="E10" s="2741"/>
      <c r="F10" s="2741"/>
      <c r="G10" s="2741"/>
    </row>
    <row r="11" spans="1:8" ht="23.25" customHeight="1">
      <c r="A11" s="332"/>
      <c r="B11" s="331"/>
      <c r="C11" s="153"/>
      <c r="D11" s="2741" t="str">
        <f>MASTER!C3</f>
        <v xml:space="preserve">ftyk </v>
      </c>
      <c r="E11" s="2741"/>
      <c r="F11" s="2741"/>
      <c r="G11" s="2741"/>
    </row>
    <row r="12" spans="1:8" ht="23.25" customHeight="1">
      <c r="A12" s="332"/>
      <c r="B12" s="331"/>
      <c r="C12" s="153"/>
      <c r="D12" s="2854" t="str">
        <f>MASTER!C4</f>
        <v>jkt ¼ jktLFkku ½</v>
      </c>
      <c r="E12" s="2854"/>
      <c r="F12" s="2854"/>
      <c r="G12" s="2854"/>
    </row>
    <row r="13" spans="1:8" ht="36" customHeight="1">
      <c r="A13" s="183" t="s">
        <v>699</v>
      </c>
      <c r="B13" s="183" t="s">
        <v>700</v>
      </c>
      <c r="C13" s="2853" t="s">
        <v>701</v>
      </c>
      <c r="D13" s="2853"/>
      <c r="E13" s="2853" t="s">
        <v>4</v>
      </c>
      <c r="F13" s="2853"/>
      <c r="G13" s="2853" t="s">
        <v>4039</v>
      </c>
      <c r="H13" s="2853"/>
    </row>
    <row r="14" spans="1:8" ht="33" customHeight="1">
      <c r="A14" s="1648">
        <f>MASTER!A8</f>
        <v>1</v>
      </c>
      <c r="B14" s="1670" t="str">
        <f>MASTER!B8</f>
        <v>Jh Hkxorh yky luk&lt;;</v>
      </c>
      <c r="C14" s="2852" t="str">
        <f>MASTER!C8</f>
        <v>अतिरिक्त प्रशासनिक अधिकारी</v>
      </c>
      <c r="D14" s="2852"/>
      <c r="E14" s="2853"/>
      <c r="F14" s="2853"/>
      <c r="G14" s="2853"/>
      <c r="H14" s="2853"/>
    </row>
    <row r="15" spans="1:8" ht="33" customHeight="1">
      <c r="A15" s="1648">
        <f>MASTER!A9</f>
        <v>0</v>
      </c>
      <c r="B15" s="1670">
        <f>MASTER!B9</f>
        <v>0</v>
      </c>
      <c r="C15" s="2852">
        <f>MASTER!C9</f>
        <v>0</v>
      </c>
      <c r="D15" s="2852"/>
      <c r="E15" s="2853"/>
      <c r="F15" s="2853"/>
      <c r="G15" s="2853"/>
      <c r="H15" s="2853"/>
    </row>
    <row r="16" spans="1:8" ht="33" customHeight="1">
      <c r="A16" s="1648">
        <f>MASTER!A10</f>
        <v>0</v>
      </c>
      <c r="B16" s="1670">
        <f>MASTER!B10</f>
        <v>0</v>
      </c>
      <c r="C16" s="2852">
        <f>MASTER!C10</f>
        <v>0</v>
      </c>
      <c r="D16" s="2852"/>
      <c r="E16" s="2853"/>
      <c r="F16" s="2853"/>
      <c r="G16" s="2853"/>
      <c r="H16" s="2853"/>
    </row>
    <row r="17" spans="1:8" ht="33" customHeight="1">
      <c r="A17" s="1648">
        <f>MASTER!A11</f>
        <v>0</v>
      </c>
      <c r="B17" s="1670">
        <f>MASTER!B11</f>
        <v>0</v>
      </c>
      <c r="C17" s="2852">
        <f>MASTER!C11</f>
        <v>0</v>
      </c>
      <c r="D17" s="2852"/>
      <c r="E17" s="2853"/>
      <c r="F17" s="2853"/>
      <c r="G17" s="2853"/>
      <c r="H17" s="2853"/>
    </row>
    <row r="18" spans="1:8" ht="33" customHeight="1">
      <c r="A18" s="1648">
        <f>MASTER!A12</f>
        <v>0</v>
      </c>
      <c r="B18" s="1670">
        <f>MASTER!B12</f>
        <v>0</v>
      </c>
      <c r="C18" s="2852">
        <f>MASTER!C12</f>
        <v>0</v>
      </c>
      <c r="D18" s="2852"/>
      <c r="E18" s="2853"/>
      <c r="F18" s="2853"/>
      <c r="G18" s="2853"/>
      <c r="H18" s="2853"/>
    </row>
    <row r="19" spans="1:8" ht="33" customHeight="1">
      <c r="A19" s="1648">
        <f>MASTER!A13</f>
        <v>0</v>
      </c>
      <c r="B19" s="1670">
        <f>MASTER!B13</f>
        <v>0</v>
      </c>
      <c r="C19" s="2852">
        <f>MASTER!C13</f>
        <v>0</v>
      </c>
      <c r="D19" s="2852"/>
      <c r="E19" s="2853"/>
      <c r="F19" s="2853"/>
      <c r="G19" s="2853"/>
      <c r="H19" s="2853"/>
    </row>
    <row r="20" spans="1:8" ht="33" customHeight="1">
      <c r="A20" s="1648">
        <f>MASTER!A14</f>
        <v>0</v>
      </c>
      <c r="B20" s="1670">
        <f>MASTER!B14</f>
        <v>0</v>
      </c>
      <c r="C20" s="2852">
        <f>MASTER!C14</f>
        <v>0</v>
      </c>
      <c r="D20" s="2852"/>
      <c r="E20" s="2853"/>
      <c r="F20" s="2853"/>
      <c r="G20" s="2853"/>
      <c r="H20" s="2853"/>
    </row>
    <row r="21" spans="1:8" ht="33" customHeight="1">
      <c r="A21" s="1648">
        <f>MASTER!A15</f>
        <v>0</v>
      </c>
      <c r="B21" s="1670">
        <f>MASTER!B15</f>
        <v>0</v>
      </c>
      <c r="C21" s="2852">
        <f>MASTER!C15</f>
        <v>0</v>
      </c>
      <c r="D21" s="2852"/>
      <c r="E21" s="2853"/>
      <c r="F21" s="2853"/>
      <c r="G21" s="2853"/>
      <c r="H21" s="2853"/>
    </row>
    <row r="22" spans="1:8" ht="33" customHeight="1">
      <c r="A22" s="1648">
        <f>MASTER!A16</f>
        <v>0</v>
      </c>
      <c r="B22" s="1670">
        <f>MASTER!B16</f>
        <v>0</v>
      </c>
      <c r="C22" s="2852">
        <f>MASTER!C16</f>
        <v>0</v>
      </c>
      <c r="D22" s="2852"/>
      <c r="E22" s="2853"/>
      <c r="F22" s="2853"/>
      <c r="G22" s="2853"/>
      <c r="H22" s="2853"/>
    </row>
    <row r="23" spans="1:8" ht="33" customHeight="1">
      <c r="A23" s="1648">
        <f>MASTER!A17</f>
        <v>0</v>
      </c>
      <c r="B23" s="1670">
        <f>MASTER!B17</f>
        <v>0</v>
      </c>
      <c r="C23" s="2852">
        <f>MASTER!C17</f>
        <v>0</v>
      </c>
      <c r="D23" s="2852"/>
      <c r="E23" s="2853"/>
      <c r="F23" s="2853"/>
      <c r="G23" s="2853"/>
      <c r="H23" s="2853"/>
    </row>
    <row r="24" spans="1:8" ht="33" customHeight="1">
      <c r="A24" s="1648">
        <f>MASTER!A18</f>
        <v>0</v>
      </c>
      <c r="B24" s="1670">
        <f>MASTER!B18</f>
        <v>0</v>
      </c>
      <c r="C24" s="2852">
        <f>MASTER!C18</f>
        <v>0</v>
      </c>
      <c r="D24" s="2852"/>
      <c r="E24" s="2853"/>
      <c r="F24" s="2853"/>
      <c r="G24" s="2853"/>
      <c r="H24" s="2853"/>
    </row>
    <row r="25" spans="1:8" ht="33" customHeight="1">
      <c r="A25" s="1648">
        <f>MASTER!A19</f>
        <v>0</v>
      </c>
      <c r="B25" s="1670">
        <f>MASTER!B19</f>
        <v>0</v>
      </c>
      <c r="C25" s="2852">
        <f>MASTER!C19</f>
        <v>0</v>
      </c>
      <c r="D25" s="2852"/>
      <c r="E25" s="2853"/>
      <c r="F25" s="2853"/>
      <c r="G25" s="2853"/>
      <c r="H25" s="2853"/>
    </row>
    <row r="26" spans="1:8" ht="33" customHeight="1">
      <c r="A26" s="1648">
        <f>MASTER!A20</f>
        <v>0</v>
      </c>
      <c r="B26" s="1670">
        <f>MASTER!B20</f>
        <v>0</v>
      </c>
      <c r="C26" s="2852">
        <f>MASTER!C20</f>
        <v>0</v>
      </c>
      <c r="D26" s="2852"/>
      <c r="E26" s="2853"/>
      <c r="F26" s="2853"/>
      <c r="G26" s="2853"/>
      <c r="H26" s="2853"/>
    </row>
    <row r="27" spans="1:8" ht="33" customHeight="1">
      <c r="A27" s="1648">
        <f>MASTER!A21</f>
        <v>0</v>
      </c>
      <c r="B27" s="1670">
        <f>MASTER!B21</f>
        <v>0</v>
      </c>
      <c r="C27" s="2852">
        <f>MASTER!C21</f>
        <v>0</v>
      </c>
      <c r="D27" s="2852"/>
      <c r="E27" s="2853"/>
      <c r="F27" s="2853"/>
      <c r="G27" s="2853"/>
      <c r="H27" s="2853"/>
    </row>
    <row r="28" spans="1:8" ht="33" customHeight="1">
      <c r="A28" s="1648">
        <f>MASTER!A22</f>
        <v>0</v>
      </c>
      <c r="B28" s="1670">
        <f>MASTER!B22</f>
        <v>0</v>
      </c>
      <c r="C28" s="2852">
        <f>MASTER!C22</f>
        <v>0</v>
      </c>
      <c r="D28" s="2852"/>
      <c r="E28" s="2853"/>
      <c r="F28" s="2853"/>
      <c r="G28" s="2853"/>
      <c r="H28" s="2853"/>
    </row>
    <row r="29" spans="1:8" ht="33" customHeight="1">
      <c r="A29" s="1648">
        <f>MASTER!A23</f>
        <v>0</v>
      </c>
      <c r="B29" s="1670">
        <f>MASTER!B23</f>
        <v>0</v>
      </c>
      <c r="C29" s="2852">
        <f>MASTER!C23</f>
        <v>0</v>
      </c>
      <c r="D29" s="2852"/>
      <c r="E29" s="2853"/>
      <c r="F29" s="2853"/>
      <c r="G29" s="2853"/>
      <c r="H29" s="2853"/>
    </row>
    <row r="30" spans="1:8" ht="33" customHeight="1">
      <c r="A30" s="1648">
        <f>MASTER!A24</f>
        <v>17</v>
      </c>
      <c r="B30" s="1670">
        <f>MASTER!B24</f>
        <v>0</v>
      </c>
      <c r="C30" s="2852">
        <f>MASTER!C24</f>
        <v>0</v>
      </c>
      <c r="D30" s="2852"/>
      <c r="E30" s="2853"/>
      <c r="F30" s="2853"/>
      <c r="G30" s="2853"/>
      <c r="H30" s="2853"/>
    </row>
    <row r="31" spans="1:8" ht="33" customHeight="1">
      <c r="A31" s="1648">
        <f>MASTER!A25</f>
        <v>18</v>
      </c>
      <c r="B31" s="1670">
        <f>MASTER!B25</f>
        <v>0</v>
      </c>
      <c r="C31" s="2852">
        <f>MASTER!C25</f>
        <v>0</v>
      </c>
      <c r="D31" s="2852"/>
      <c r="E31" s="2853"/>
      <c r="F31" s="2853"/>
      <c r="G31" s="2853"/>
      <c r="H31" s="2853"/>
    </row>
    <row r="32" spans="1:8" ht="33" customHeight="1">
      <c r="A32" s="1648">
        <f>MASTER!A26</f>
        <v>19</v>
      </c>
      <c r="B32" s="1670">
        <f>MASTER!B26</f>
        <v>0</v>
      </c>
      <c r="C32" s="2852">
        <f>MASTER!C26</f>
        <v>0</v>
      </c>
      <c r="D32" s="2852"/>
      <c r="E32" s="2853"/>
      <c r="F32" s="2853"/>
      <c r="G32" s="2853"/>
      <c r="H32" s="2853"/>
    </row>
    <row r="33" spans="1:8" ht="33" customHeight="1">
      <c r="A33" s="1648">
        <f>MASTER!A27</f>
        <v>20</v>
      </c>
      <c r="B33" s="1670">
        <f>MASTER!B27</f>
        <v>0</v>
      </c>
      <c r="C33" s="2852">
        <f>MASTER!C27</f>
        <v>0</v>
      </c>
      <c r="D33" s="2852"/>
      <c r="E33" s="2853"/>
      <c r="F33" s="2853"/>
      <c r="G33" s="2853"/>
      <c r="H33" s="2853"/>
    </row>
    <row r="34" spans="1:8" ht="33" customHeight="1">
      <c r="A34" s="1648">
        <f>MASTER!A28</f>
        <v>21</v>
      </c>
      <c r="B34" s="1670">
        <f>MASTER!B28</f>
        <v>0</v>
      </c>
      <c r="C34" s="2852">
        <f>MASTER!C28</f>
        <v>0</v>
      </c>
      <c r="D34" s="2852"/>
      <c r="E34" s="2853"/>
      <c r="F34" s="2853"/>
      <c r="G34" s="2853"/>
      <c r="H34" s="2853"/>
    </row>
    <row r="35" spans="1:8" ht="33" customHeight="1">
      <c r="A35" s="1648">
        <f>MASTER!A29</f>
        <v>22</v>
      </c>
      <c r="B35" s="1670">
        <f>MASTER!B29</f>
        <v>0</v>
      </c>
      <c r="C35" s="2852">
        <f>MASTER!C29</f>
        <v>0</v>
      </c>
      <c r="D35" s="2852"/>
      <c r="E35" s="2853"/>
      <c r="F35" s="2853"/>
      <c r="G35" s="2853"/>
      <c r="H35" s="2853"/>
    </row>
    <row r="36" spans="1:8" ht="33" customHeight="1">
      <c r="A36" s="1648">
        <f>MASTER!A30</f>
        <v>23</v>
      </c>
      <c r="B36" s="1670">
        <f>MASTER!B30</f>
        <v>0</v>
      </c>
      <c r="C36" s="2852">
        <f>MASTER!C30</f>
        <v>0</v>
      </c>
      <c r="D36" s="2852"/>
      <c r="E36" s="2853"/>
      <c r="F36" s="2853"/>
      <c r="G36" s="2853"/>
      <c r="H36" s="2853"/>
    </row>
    <row r="37" spans="1:8" ht="33" customHeight="1">
      <c r="A37" s="1648">
        <f>MASTER!A31</f>
        <v>24</v>
      </c>
      <c r="B37" s="1670">
        <f>MASTER!B31</f>
        <v>0</v>
      </c>
      <c r="C37" s="2852">
        <f>MASTER!C31</f>
        <v>0</v>
      </c>
      <c r="D37" s="2852"/>
      <c r="E37" s="2853"/>
      <c r="F37" s="2853"/>
      <c r="G37" s="2853"/>
      <c r="H37" s="2853"/>
    </row>
    <row r="38" spans="1:8" ht="33" customHeight="1">
      <c r="A38" s="1648">
        <f>MASTER!A32</f>
        <v>25</v>
      </c>
      <c r="B38" s="1670">
        <f>MASTER!B32</f>
        <v>0</v>
      </c>
      <c r="C38" s="2852">
        <f>MASTER!C32</f>
        <v>0</v>
      </c>
      <c r="D38" s="2852"/>
      <c r="E38" s="2853"/>
      <c r="F38" s="2853"/>
      <c r="G38" s="2853"/>
      <c r="H38" s="2853"/>
    </row>
    <row r="39" spans="1:8" ht="33" customHeight="1">
      <c r="A39" s="1648">
        <f>MASTER!A33</f>
        <v>26</v>
      </c>
      <c r="B39" s="1670">
        <f>MASTER!B33</f>
        <v>0</v>
      </c>
      <c r="C39" s="2852">
        <f>MASTER!C33</f>
        <v>0</v>
      </c>
      <c r="D39" s="2852"/>
      <c r="E39" s="2853"/>
      <c r="F39" s="2853"/>
      <c r="G39" s="2853"/>
      <c r="H39" s="2853"/>
    </row>
    <row r="40" spans="1:8" ht="33" customHeight="1">
      <c r="A40" s="1648">
        <f>MASTER!A34</f>
        <v>27</v>
      </c>
      <c r="B40" s="1670">
        <f>MASTER!B34</f>
        <v>0</v>
      </c>
      <c r="C40" s="2852">
        <f>MASTER!C34</f>
        <v>0</v>
      </c>
      <c r="D40" s="2852"/>
      <c r="E40" s="2853"/>
      <c r="F40" s="2853"/>
      <c r="G40" s="2853"/>
      <c r="H40" s="2853"/>
    </row>
    <row r="41" spans="1:8" ht="33" customHeight="1">
      <c r="A41" s="1648">
        <f>MASTER!A35</f>
        <v>28</v>
      </c>
      <c r="B41" s="1670">
        <f>MASTER!B35</f>
        <v>0</v>
      </c>
      <c r="C41" s="2852">
        <f>MASTER!C35</f>
        <v>0</v>
      </c>
      <c r="D41" s="2852"/>
      <c r="E41" s="2853"/>
      <c r="F41" s="2853"/>
      <c r="G41" s="2853"/>
      <c r="H41" s="2853"/>
    </row>
    <row r="42" spans="1:8" ht="33" customHeight="1">
      <c r="A42" s="1648">
        <f>MASTER!A36</f>
        <v>29</v>
      </c>
      <c r="B42" s="1670">
        <f>MASTER!B36</f>
        <v>0</v>
      </c>
      <c r="C42" s="2852">
        <f>MASTER!C36</f>
        <v>0</v>
      </c>
      <c r="D42" s="2852"/>
      <c r="E42" s="2853"/>
      <c r="F42" s="2853"/>
      <c r="G42" s="2853"/>
      <c r="H42" s="2853"/>
    </row>
    <row r="43" spans="1:8" ht="33" customHeight="1">
      <c r="A43" s="1648">
        <f>MASTER!A37</f>
        <v>30</v>
      </c>
      <c r="B43" s="1670">
        <f>MASTER!B37</f>
        <v>0</v>
      </c>
      <c r="C43" s="2852">
        <f>MASTER!C37</f>
        <v>0</v>
      </c>
      <c r="D43" s="2852"/>
      <c r="E43" s="2853"/>
      <c r="F43" s="2853"/>
      <c r="G43" s="2853"/>
      <c r="H43" s="2853"/>
    </row>
    <row r="44" spans="1:8" ht="33" customHeight="1">
      <c r="A44" s="1648">
        <f>MASTER!A38</f>
        <v>31</v>
      </c>
      <c r="B44" s="1670">
        <f>MASTER!B38</f>
        <v>0</v>
      </c>
      <c r="C44" s="2852">
        <f>MASTER!C38</f>
        <v>0</v>
      </c>
      <c r="D44" s="2852"/>
      <c r="E44" s="2853"/>
      <c r="F44" s="2853"/>
      <c r="G44" s="2853"/>
      <c r="H44" s="2853"/>
    </row>
    <row r="45" spans="1:8" ht="33" customHeight="1"/>
    <row r="46" spans="1:8" ht="33" customHeight="1"/>
    <row r="47" spans="1:8" ht="33" customHeight="1"/>
    <row r="48" spans="1:8" ht="33" customHeight="1"/>
  </sheetData>
  <sheetProtection sheet="1" formatCells="0" formatColumns="0" formatRows="0" insertColumns="0" insertRows="0" insertHyperlinks="0" deleteColumns="0" deleteRows="0" selectLockedCells="1" sort="0" autoFilter="0" pivotTables="0"/>
  <mergeCells count="105">
    <mergeCell ref="A1:H1"/>
    <mergeCell ref="A2:H2"/>
    <mergeCell ref="A3:H3"/>
    <mergeCell ref="A4:H4"/>
    <mergeCell ref="D10:G10"/>
    <mergeCell ref="A5:H5"/>
    <mergeCell ref="A6:H6"/>
    <mergeCell ref="C15:D15"/>
    <mergeCell ref="E15:F15"/>
    <mergeCell ref="G15:H15"/>
    <mergeCell ref="C16:D16"/>
    <mergeCell ref="E16:F16"/>
    <mergeCell ref="G16:H16"/>
    <mergeCell ref="D11:G11"/>
    <mergeCell ref="D12:G12"/>
    <mergeCell ref="C13:D13"/>
    <mergeCell ref="E13:F13"/>
    <mergeCell ref="G13:H13"/>
    <mergeCell ref="C14:D14"/>
    <mergeCell ref="E14:F14"/>
    <mergeCell ref="G14:H14"/>
    <mergeCell ref="C19:D19"/>
    <mergeCell ref="E19:F19"/>
    <mergeCell ref="G19:H19"/>
    <mergeCell ref="C20:D20"/>
    <mergeCell ref="E20:F20"/>
    <mergeCell ref="G20:H20"/>
    <mergeCell ref="C17:D17"/>
    <mergeCell ref="E17:F17"/>
    <mergeCell ref="G17:H17"/>
    <mergeCell ref="C18:D18"/>
    <mergeCell ref="E18:F18"/>
    <mergeCell ref="G18:H18"/>
    <mergeCell ref="C23:D23"/>
    <mergeCell ref="E23:F23"/>
    <mergeCell ref="G23:H23"/>
    <mergeCell ref="C24:D24"/>
    <mergeCell ref="E24:F24"/>
    <mergeCell ref="G24:H24"/>
    <mergeCell ref="C21:D21"/>
    <mergeCell ref="E21:F21"/>
    <mergeCell ref="G21:H21"/>
    <mergeCell ref="C22:D22"/>
    <mergeCell ref="E22:F22"/>
    <mergeCell ref="G22:H22"/>
    <mergeCell ref="C27:D27"/>
    <mergeCell ref="E27:F27"/>
    <mergeCell ref="G27:H27"/>
    <mergeCell ref="C28:D28"/>
    <mergeCell ref="E28:F28"/>
    <mergeCell ref="G28:H28"/>
    <mergeCell ref="C25:D25"/>
    <mergeCell ref="E25:F25"/>
    <mergeCell ref="G25:H25"/>
    <mergeCell ref="C26:D26"/>
    <mergeCell ref="E26:F26"/>
    <mergeCell ref="G26:H26"/>
    <mergeCell ref="C31:D31"/>
    <mergeCell ref="E31:F31"/>
    <mergeCell ref="G31:H31"/>
    <mergeCell ref="C32:D32"/>
    <mergeCell ref="E32:F32"/>
    <mergeCell ref="G32:H32"/>
    <mergeCell ref="C29:D29"/>
    <mergeCell ref="E29:F29"/>
    <mergeCell ref="G29:H29"/>
    <mergeCell ref="C30:D30"/>
    <mergeCell ref="E30:F30"/>
    <mergeCell ref="G30:H30"/>
    <mergeCell ref="C35:D35"/>
    <mergeCell ref="E35:F35"/>
    <mergeCell ref="G35:H35"/>
    <mergeCell ref="C36:D36"/>
    <mergeCell ref="E36:F36"/>
    <mergeCell ref="G36:H36"/>
    <mergeCell ref="C33:D33"/>
    <mergeCell ref="E33:F33"/>
    <mergeCell ref="G33:H33"/>
    <mergeCell ref="C34:D34"/>
    <mergeCell ref="E34:F34"/>
    <mergeCell ref="G34:H34"/>
    <mergeCell ref="C39:D39"/>
    <mergeCell ref="E39:F39"/>
    <mergeCell ref="G39:H39"/>
    <mergeCell ref="C40:D40"/>
    <mergeCell ref="E40:F40"/>
    <mergeCell ref="G40:H40"/>
    <mergeCell ref="C37:D37"/>
    <mergeCell ref="E37:F37"/>
    <mergeCell ref="G37:H37"/>
    <mergeCell ref="C38:D38"/>
    <mergeCell ref="E38:F38"/>
    <mergeCell ref="G38:H38"/>
    <mergeCell ref="C43:D43"/>
    <mergeCell ref="E43:F43"/>
    <mergeCell ref="G43:H43"/>
    <mergeCell ref="C44:D44"/>
    <mergeCell ref="E44:F44"/>
    <mergeCell ref="G44:H44"/>
    <mergeCell ref="C41:D41"/>
    <mergeCell ref="E41:F41"/>
    <mergeCell ref="G41:H41"/>
    <mergeCell ref="C42:D42"/>
    <mergeCell ref="E42:F42"/>
    <mergeCell ref="G42:H4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58.xml><?xml version="1.0" encoding="utf-8"?>
<worksheet xmlns="http://schemas.openxmlformats.org/spreadsheetml/2006/main" xmlns:r="http://schemas.openxmlformats.org/officeDocument/2006/relationships">
  <sheetPr>
    <tabColor rgb="FF0070C0"/>
  </sheetPr>
  <dimension ref="A1:U50"/>
  <sheetViews>
    <sheetView workbookViewId="0">
      <selection activeCell="K2" sqref="K2:L2"/>
    </sheetView>
  </sheetViews>
  <sheetFormatPr defaultColWidth="9.140625" defaultRowHeight="14.25"/>
  <cols>
    <col min="1" max="1" width="8.42578125" style="5" customWidth="1"/>
    <col min="2" max="2" width="25.140625" style="5" customWidth="1"/>
    <col min="3" max="3" width="15.85546875" style="5" customWidth="1"/>
    <col min="4" max="4" width="14" style="5" customWidth="1"/>
    <col min="5" max="5" width="8.140625" style="5" customWidth="1"/>
    <col min="6" max="6" width="11.140625" style="5" customWidth="1"/>
    <col min="7" max="7" width="9.140625" style="5" customWidth="1"/>
    <col min="8" max="8" width="8.7109375" style="5" customWidth="1"/>
    <col min="9" max="9" width="10.5703125" style="5" customWidth="1"/>
    <col min="10" max="10" width="8.28515625" style="5" customWidth="1"/>
    <col min="11" max="11" width="7.140625" style="5" customWidth="1"/>
    <col min="12" max="12" width="10.42578125" style="5" customWidth="1"/>
    <col min="13" max="13" width="5.140625" style="5" customWidth="1"/>
    <col min="14" max="14" width="4.5703125" style="5" customWidth="1"/>
    <col min="15" max="15" width="6.42578125" style="5" customWidth="1"/>
    <col min="16" max="16" width="5.28515625" style="5" customWidth="1"/>
    <col min="17" max="17" width="7.28515625" style="5" customWidth="1"/>
    <col min="18" max="18" width="7.85546875" style="5" hidden="1" customWidth="1"/>
    <col min="19" max="19" width="14.42578125" style="5" hidden="1" customWidth="1"/>
    <col min="20" max="20" width="14" style="5" hidden="1" customWidth="1"/>
    <col min="21" max="21" width="0" style="5" hidden="1" customWidth="1"/>
    <col min="22" max="16384" width="9.140625" style="5"/>
  </cols>
  <sheetData>
    <row r="1" spans="1:21" ht="39" customHeight="1">
      <c r="A1" s="2859" t="s">
        <v>3930</v>
      </c>
      <c r="B1" s="2860"/>
      <c r="C1" s="2860"/>
      <c r="D1" s="2860"/>
      <c r="E1" s="2860"/>
      <c r="F1" s="2860"/>
      <c r="G1" s="2860"/>
      <c r="H1" s="2860"/>
      <c r="I1" s="2860"/>
      <c r="J1" s="2860"/>
      <c r="K1" s="2211" t="s">
        <v>3811</v>
      </c>
      <c r="L1" s="2212"/>
      <c r="O1" s="1451" t="s">
        <v>1814</v>
      </c>
      <c r="P1" s="1451" t="s">
        <v>1814</v>
      </c>
      <c r="Q1" s="1451" t="s">
        <v>1814</v>
      </c>
    </row>
    <row r="2" spans="1:21" ht="33" customHeight="1">
      <c r="A2" s="2224" t="str">
        <f>MASTER!C1</f>
        <v>ftyk f'k{kk vf/kdkjh</v>
      </c>
      <c r="B2" s="2225"/>
      <c r="C2" s="2225"/>
      <c r="D2" s="2225"/>
      <c r="E2" s="2225"/>
      <c r="F2" s="2225"/>
      <c r="G2" s="2225"/>
      <c r="H2" s="2225"/>
      <c r="I2" s="2225"/>
      <c r="J2" s="2225"/>
      <c r="K2" s="2213" t="s">
        <v>3813</v>
      </c>
      <c r="L2" s="2213"/>
    </row>
    <row r="3" spans="1:21" ht="14.25" customHeight="1">
      <c r="A3" s="2861" t="s">
        <v>3798</v>
      </c>
      <c r="B3" s="2861" t="s">
        <v>3799</v>
      </c>
      <c r="C3" s="2861" t="s">
        <v>1777</v>
      </c>
      <c r="D3" s="2861" t="s">
        <v>3800</v>
      </c>
      <c r="E3" s="2861" t="s">
        <v>3801</v>
      </c>
      <c r="F3" s="2861" t="s">
        <v>3802</v>
      </c>
      <c r="G3" s="1650" t="s">
        <v>3251</v>
      </c>
      <c r="H3" s="1650" t="s">
        <v>3803</v>
      </c>
      <c r="I3" s="2861" t="s">
        <v>3804</v>
      </c>
      <c r="J3" s="2861"/>
      <c r="K3" s="1650" t="s">
        <v>3805</v>
      </c>
      <c r="L3" s="1650" t="s">
        <v>3806</v>
      </c>
    </row>
    <row r="4" spans="1:21">
      <c r="A4" s="2861"/>
      <c r="B4" s="2861"/>
      <c r="C4" s="2861"/>
      <c r="D4" s="2861"/>
      <c r="E4" s="2861"/>
      <c r="F4" s="2861"/>
      <c r="G4" s="1651"/>
      <c r="H4" s="1651"/>
      <c r="I4" s="1581" t="s">
        <v>1785</v>
      </c>
      <c r="J4" s="1581" t="s">
        <v>3807</v>
      </c>
      <c r="K4" s="1651"/>
      <c r="L4" s="1651"/>
    </row>
    <row r="5" spans="1:21" ht="29.25" customHeight="1">
      <c r="A5" s="1582">
        <f>MASTER!A8</f>
        <v>1</v>
      </c>
      <c r="B5" s="1583" t="str">
        <f>MASTER!B8</f>
        <v>Jh Hkxorh yky luk&lt;;</v>
      </c>
      <c r="C5" s="1584" t="str">
        <f>MASTER!C8</f>
        <v>अतिरिक्त प्रशासनिक अधिकारी</v>
      </c>
      <c r="D5" s="1585" t="str">
        <f>MASTER!AG8</f>
        <v>AOXPS2923R</v>
      </c>
      <c r="E5" s="1587" t="s">
        <v>3286</v>
      </c>
      <c r="F5" s="1586">
        <f>MASTER!F8</f>
        <v>60700</v>
      </c>
      <c r="G5" s="1588">
        <v>16</v>
      </c>
      <c r="H5" s="1589" t="s">
        <v>3581</v>
      </c>
      <c r="I5" s="1590" t="s">
        <v>3593</v>
      </c>
      <c r="J5" s="1591">
        <v>10</v>
      </c>
      <c r="K5" s="1588" t="s">
        <v>3593</v>
      </c>
      <c r="L5" s="1588" t="s">
        <v>3593</v>
      </c>
      <c r="R5" s="1580">
        <v>3</v>
      </c>
      <c r="S5" s="1351" t="s">
        <v>3576</v>
      </c>
      <c r="T5" s="1357" t="s">
        <v>1179</v>
      </c>
      <c r="U5" s="1358" t="s">
        <v>1131</v>
      </c>
    </row>
    <row r="6" spans="1:21" ht="22.5">
      <c r="A6" s="1582">
        <f>MASTER!A9</f>
        <v>0</v>
      </c>
      <c r="B6" s="1583">
        <f>MASTER!B9</f>
        <v>0</v>
      </c>
      <c r="C6" s="1584">
        <f>MASTER!C9</f>
        <v>0</v>
      </c>
      <c r="D6" s="1585">
        <f>MASTER!AG9</f>
        <v>0</v>
      </c>
      <c r="E6" s="1587" t="s">
        <v>313</v>
      </c>
      <c r="F6" s="1586">
        <f>MASTER!F9</f>
        <v>0</v>
      </c>
      <c r="G6" s="1588">
        <v>17</v>
      </c>
      <c r="H6" s="1589" t="s">
        <v>3576</v>
      </c>
      <c r="I6" s="1590" t="s">
        <v>3593</v>
      </c>
      <c r="J6" s="1591">
        <v>11</v>
      </c>
      <c r="K6" s="1588" t="s">
        <v>3593</v>
      </c>
      <c r="L6" s="1588" t="s">
        <v>3593</v>
      </c>
      <c r="R6" s="1580">
        <v>4</v>
      </c>
      <c r="S6" s="1351" t="s">
        <v>3581</v>
      </c>
      <c r="T6" s="1361" t="s">
        <v>1190</v>
      </c>
      <c r="U6" s="1362" t="s">
        <v>1132</v>
      </c>
    </row>
    <row r="7" spans="1:21" ht="22.5">
      <c r="A7" s="1582">
        <f>MASTER!A10</f>
        <v>0</v>
      </c>
      <c r="B7" s="1583">
        <f>MASTER!B10</f>
        <v>0</v>
      </c>
      <c r="C7" s="1584">
        <f>MASTER!C10</f>
        <v>0</v>
      </c>
      <c r="D7" s="1585">
        <f>MASTER!AG10</f>
        <v>0</v>
      </c>
      <c r="E7" s="1587" t="s">
        <v>313</v>
      </c>
      <c r="F7" s="1586">
        <f>MASTER!F10</f>
        <v>0</v>
      </c>
      <c r="G7" s="1588">
        <v>18</v>
      </c>
      <c r="H7" s="1589" t="s">
        <v>3576</v>
      </c>
      <c r="I7" s="1590" t="s">
        <v>3593</v>
      </c>
      <c r="J7" s="1591">
        <v>12</v>
      </c>
      <c r="K7" s="1588" t="s">
        <v>3593</v>
      </c>
      <c r="L7" s="1588" t="s">
        <v>3593</v>
      </c>
      <c r="R7" s="1580">
        <v>5</v>
      </c>
      <c r="S7" s="1351" t="s">
        <v>3582</v>
      </c>
      <c r="T7" s="1365" t="s">
        <v>1187</v>
      </c>
      <c r="U7" s="1362" t="s">
        <v>1133</v>
      </c>
    </row>
    <row r="8" spans="1:21" ht="22.5">
      <c r="A8" s="1582">
        <f>MASTER!A11</f>
        <v>0</v>
      </c>
      <c r="B8" s="1583">
        <f>MASTER!B11</f>
        <v>0</v>
      </c>
      <c r="C8" s="1584">
        <f>MASTER!C11</f>
        <v>0</v>
      </c>
      <c r="D8" s="1585">
        <f>MASTER!AG11</f>
        <v>0</v>
      </c>
      <c r="E8" s="1587" t="s">
        <v>313</v>
      </c>
      <c r="F8" s="1586">
        <f>MASTER!F11</f>
        <v>0</v>
      </c>
      <c r="G8" s="1588">
        <v>19</v>
      </c>
      <c r="H8" s="1589" t="s">
        <v>3576</v>
      </c>
      <c r="I8" s="1590" t="s">
        <v>3593</v>
      </c>
      <c r="J8" s="1591">
        <v>13</v>
      </c>
      <c r="K8" s="1588" t="s">
        <v>3593</v>
      </c>
      <c r="L8" s="1588" t="s">
        <v>3593</v>
      </c>
      <c r="R8" s="1580">
        <v>6</v>
      </c>
      <c r="S8" s="1351" t="s">
        <v>3586</v>
      </c>
      <c r="T8" s="1361" t="s">
        <v>910</v>
      </c>
      <c r="U8" s="1362" t="s">
        <v>1134</v>
      </c>
    </row>
    <row r="9" spans="1:21" ht="22.5">
      <c r="A9" s="1582">
        <f>MASTER!A12</f>
        <v>0</v>
      </c>
      <c r="B9" s="1583">
        <f>MASTER!B12</f>
        <v>0</v>
      </c>
      <c r="C9" s="1584">
        <f>MASTER!C12</f>
        <v>0</v>
      </c>
      <c r="D9" s="1585">
        <f>MASTER!AG12</f>
        <v>0</v>
      </c>
      <c r="E9" s="1587" t="s">
        <v>313</v>
      </c>
      <c r="F9" s="1586">
        <f>MASTER!F12</f>
        <v>0</v>
      </c>
      <c r="G9" s="1588">
        <v>20</v>
      </c>
      <c r="H9" s="1589" t="s">
        <v>3576</v>
      </c>
      <c r="I9" s="1590" t="s">
        <v>3593</v>
      </c>
      <c r="J9" s="1591">
        <v>14</v>
      </c>
      <c r="K9" s="1588" t="s">
        <v>3593</v>
      </c>
      <c r="L9" s="1588" t="s">
        <v>3593</v>
      </c>
      <c r="R9" s="1580">
        <v>7</v>
      </c>
      <c r="S9" s="1351" t="s">
        <v>3589</v>
      </c>
      <c r="T9" s="1365" t="s">
        <v>1191</v>
      </c>
      <c r="U9" s="1362" t="s">
        <v>1135</v>
      </c>
    </row>
    <row r="10" spans="1:21" ht="22.5">
      <c r="A10" s="1582">
        <f>MASTER!A13</f>
        <v>0</v>
      </c>
      <c r="B10" s="1583">
        <f>MASTER!B13</f>
        <v>0</v>
      </c>
      <c r="C10" s="1584">
        <f>MASTER!C13</f>
        <v>0</v>
      </c>
      <c r="D10" s="1585">
        <f>MASTER!AG13</f>
        <v>0</v>
      </c>
      <c r="E10" s="1587" t="s">
        <v>313</v>
      </c>
      <c r="F10" s="1586">
        <f>MASTER!F13</f>
        <v>0</v>
      </c>
      <c r="G10" s="1588">
        <v>21</v>
      </c>
      <c r="H10" s="1589" t="s">
        <v>3576</v>
      </c>
      <c r="I10" s="1590" t="s">
        <v>3593</v>
      </c>
      <c r="J10" s="1591">
        <v>15</v>
      </c>
      <c r="K10" s="1588" t="s">
        <v>3593</v>
      </c>
      <c r="L10" s="1588" t="s">
        <v>3593</v>
      </c>
      <c r="R10" s="1580">
        <v>8</v>
      </c>
      <c r="S10" s="1351" t="s">
        <v>3593</v>
      </c>
      <c r="T10" s="1361" t="s">
        <v>1192</v>
      </c>
      <c r="U10" s="1362" t="s">
        <v>1136</v>
      </c>
    </row>
    <row r="11" spans="1:21" ht="22.5">
      <c r="A11" s="1582">
        <f>MASTER!A14</f>
        <v>0</v>
      </c>
      <c r="B11" s="1583">
        <f>MASTER!B14</f>
        <v>0</v>
      </c>
      <c r="C11" s="1584">
        <f>MASTER!C14</f>
        <v>0</v>
      </c>
      <c r="D11" s="1585">
        <f>MASTER!AG14</f>
        <v>0</v>
      </c>
      <c r="E11" s="1587" t="s">
        <v>313</v>
      </c>
      <c r="F11" s="1586">
        <f>MASTER!F14</f>
        <v>0</v>
      </c>
      <c r="G11" s="1588">
        <v>22</v>
      </c>
      <c r="H11" s="1589" t="s">
        <v>3576</v>
      </c>
      <c r="I11" s="1590" t="s">
        <v>3593</v>
      </c>
      <c r="J11" s="1591">
        <v>16</v>
      </c>
      <c r="K11" s="1588" t="s">
        <v>3593</v>
      </c>
      <c r="L11" s="1588" t="s">
        <v>3593</v>
      </c>
      <c r="R11" s="1580">
        <v>9</v>
      </c>
      <c r="S11" s="1351" t="s">
        <v>3595</v>
      </c>
      <c r="T11" s="1365" t="s">
        <v>1193</v>
      </c>
      <c r="U11" s="1362" t="s">
        <v>1137</v>
      </c>
    </row>
    <row r="12" spans="1:21" ht="22.5">
      <c r="A12" s="1582">
        <f>MASTER!A15</f>
        <v>0</v>
      </c>
      <c r="B12" s="1583">
        <f>MASTER!B15</f>
        <v>0</v>
      </c>
      <c r="C12" s="1584">
        <f>MASTER!C15</f>
        <v>0</v>
      </c>
      <c r="D12" s="1585">
        <f>MASTER!AG15</f>
        <v>0</v>
      </c>
      <c r="E12" s="1587" t="s">
        <v>313</v>
      </c>
      <c r="F12" s="1586">
        <f>MASTER!F15</f>
        <v>0</v>
      </c>
      <c r="G12" s="1588">
        <v>23</v>
      </c>
      <c r="H12" s="1589" t="s">
        <v>3576</v>
      </c>
      <c r="I12" s="1590" t="s">
        <v>3593</v>
      </c>
      <c r="J12" s="1591">
        <v>17</v>
      </c>
      <c r="K12" s="1588" t="s">
        <v>3593</v>
      </c>
      <c r="L12" s="1588" t="s">
        <v>3593</v>
      </c>
      <c r="R12" s="1580">
        <v>10</v>
      </c>
      <c r="S12" s="1578">
        <v>8</v>
      </c>
      <c r="T12" s="1361" t="s">
        <v>1178</v>
      </c>
      <c r="U12" s="1362" t="s">
        <v>1138</v>
      </c>
    </row>
    <row r="13" spans="1:21" ht="22.5">
      <c r="A13" s="1582">
        <f>MASTER!A16</f>
        <v>0</v>
      </c>
      <c r="B13" s="1583">
        <f>MASTER!B16</f>
        <v>0</v>
      </c>
      <c r="C13" s="1584">
        <f>MASTER!C16</f>
        <v>0</v>
      </c>
      <c r="D13" s="1585">
        <f>MASTER!AG16</f>
        <v>0</v>
      </c>
      <c r="E13" s="1587" t="s">
        <v>313</v>
      </c>
      <c r="F13" s="1586">
        <f>MASTER!F16</f>
        <v>0</v>
      </c>
      <c r="G13" s="1588">
        <v>24</v>
      </c>
      <c r="H13" s="1589" t="s">
        <v>3576</v>
      </c>
      <c r="I13" s="1590" t="s">
        <v>3593</v>
      </c>
      <c r="J13" s="1591">
        <v>18</v>
      </c>
      <c r="K13" s="1588" t="s">
        <v>3593</v>
      </c>
      <c r="L13" s="1588" t="s">
        <v>3593</v>
      </c>
      <c r="R13" s="1580">
        <v>11</v>
      </c>
      <c r="S13" s="1578">
        <v>16</v>
      </c>
      <c r="T13" s="1361" t="s">
        <v>1176</v>
      </c>
      <c r="U13" s="1362" t="s">
        <v>1139</v>
      </c>
    </row>
    <row r="14" spans="1:21" ht="22.5">
      <c r="A14" s="1582">
        <f>MASTER!A17</f>
        <v>0</v>
      </c>
      <c r="B14" s="1583">
        <f>MASTER!B17</f>
        <v>0</v>
      </c>
      <c r="C14" s="1584">
        <f>MASTER!C17</f>
        <v>0</v>
      </c>
      <c r="D14" s="1585">
        <f>MASTER!AG17</f>
        <v>0</v>
      </c>
      <c r="E14" s="1587" t="s">
        <v>313</v>
      </c>
      <c r="F14" s="1586">
        <f>MASTER!F17</f>
        <v>0</v>
      </c>
      <c r="G14" s="1588">
        <v>25</v>
      </c>
      <c r="H14" s="1589" t="s">
        <v>3576</v>
      </c>
      <c r="I14" s="1590" t="s">
        <v>3593</v>
      </c>
      <c r="J14" s="1591">
        <v>19</v>
      </c>
      <c r="K14" s="1588" t="s">
        <v>3593</v>
      </c>
      <c r="L14" s="1588" t="s">
        <v>3593</v>
      </c>
      <c r="R14" s="1580">
        <v>12</v>
      </c>
      <c r="S14" s="1351" t="s">
        <v>3050</v>
      </c>
      <c r="T14" s="1365" t="s">
        <v>1177</v>
      </c>
      <c r="U14" s="1362" t="s">
        <v>1140</v>
      </c>
    </row>
    <row r="15" spans="1:21" ht="22.5">
      <c r="A15" s="1582">
        <f>MASTER!A18</f>
        <v>0</v>
      </c>
      <c r="B15" s="1583">
        <f>MASTER!B18</f>
        <v>0</v>
      </c>
      <c r="C15" s="1584">
        <f>MASTER!C18</f>
        <v>0</v>
      </c>
      <c r="D15" s="1585">
        <f>MASTER!AG18</f>
        <v>0</v>
      </c>
      <c r="E15" s="1587" t="s">
        <v>313</v>
      </c>
      <c r="F15" s="1586">
        <f>MASTER!F18</f>
        <v>0</v>
      </c>
      <c r="G15" s="1588">
        <v>26</v>
      </c>
      <c r="H15" s="1589" t="s">
        <v>3576</v>
      </c>
      <c r="I15" s="1590" t="s">
        <v>3593</v>
      </c>
      <c r="J15" s="1591">
        <v>20</v>
      </c>
      <c r="K15" s="1588" t="s">
        <v>3593</v>
      </c>
      <c r="L15" s="1588" t="s">
        <v>3593</v>
      </c>
      <c r="R15" s="1580">
        <v>1</v>
      </c>
      <c r="S15" s="1579" t="s">
        <v>313</v>
      </c>
      <c r="T15" s="1361" t="s">
        <v>1437</v>
      </c>
      <c r="U15" s="1362" t="s">
        <v>510</v>
      </c>
    </row>
    <row r="16" spans="1:21" ht="22.5">
      <c r="A16" s="1582">
        <f>MASTER!A19</f>
        <v>0</v>
      </c>
      <c r="B16" s="1583">
        <f>MASTER!B19</f>
        <v>0</v>
      </c>
      <c r="C16" s="1584">
        <f>MASTER!C19</f>
        <v>0</v>
      </c>
      <c r="D16" s="1585">
        <f>MASTER!AG19</f>
        <v>0</v>
      </c>
      <c r="E16" s="1587" t="s">
        <v>313</v>
      </c>
      <c r="F16" s="1586">
        <f>MASTER!F19</f>
        <v>0</v>
      </c>
      <c r="G16" s="1588">
        <v>27</v>
      </c>
      <c r="H16" s="1589" t="s">
        <v>3576</v>
      </c>
      <c r="I16" s="1590" t="s">
        <v>3593</v>
      </c>
      <c r="J16" s="1591">
        <v>21</v>
      </c>
      <c r="K16" s="1588" t="s">
        <v>3593</v>
      </c>
      <c r="L16" s="1588" t="s">
        <v>3593</v>
      </c>
      <c r="R16" s="1580">
        <v>2</v>
      </c>
      <c r="S16" s="1579" t="s">
        <v>3286</v>
      </c>
      <c r="T16" s="1361" t="s">
        <v>1182</v>
      </c>
      <c r="U16" s="1362" t="s">
        <v>511</v>
      </c>
    </row>
    <row r="17" spans="1:21" ht="22.5">
      <c r="A17" s="1582">
        <f>MASTER!A20</f>
        <v>0</v>
      </c>
      <c r="B17" s="1583">
        <f>MASTER!B20</f>
        <v>0</v>
      </c>
      <c r="C17" s="1584">
        <f>MASTER!C20</f>
        <v>0</v>
      </c>
      <c r="D17" s="1585">
        <f>MASTER!AG20</f>
        <v>0</v>
      </c>
      <c r="E17" s="1587" t="s">
        <v>313</v>
      </c>
      <c r="F17" s="1586">
        <f>MASTER!F20</f>
        <v>0</v>
      </c>
      <c r="G17" s="1588">
        <v>28</v>
      </c>
      <c r="H17" s="1589" t="s">
        <v>3576</v>
      </c>
      <c r="I17" s="1590" t="s">
        <v>3593</v>
      </c>
      <c r="J17" s="1591">
        <v>22</v>
      </c>
      <c r="K17" s="1588" t="s">
        <v>3593</v>
      </c>
      <c r="L17" s="1588" t="s">
        <v>3593</v>
      </c>
      <c r="T17" s="1365" t="s">
        <v>1183</v>
      </c>
      <c r="U17" s="1362" t="s">
        <v>924</v>
      </c>
    </row>
    <row r="18" spans="1:21" ht="22.5">
      <c r="A18" s="1582" t="e">
        <f>MASTER!#REF!</f>
        <v>#REF!</v>
      </c>
      <c r="B18" s="1583" t="e">
        <f>MASTER!#REF!</f>
        <v>#REF!</v>
      </c>
      <c r="C18" s="1584" t="e">
        <f>MASTER!#REF!</f>
        <v>#REF!</v>
      </c>
      <c r="D18" s="1585">
        <f>MASTER!AG21</f>
        <v>0</v>
      </c>
      <c r="E18" s="1587" t="s">
        <v>313</v>
      </c>
      <c r="F18" s="1586" t="e">
        <f>MASTER!#REF!</f>
        <v>#REF!</v>
      </c>
      <c r="G18" s="1588">
        <v>29</v>
      </c>
      <c r="H18" s="1589" t="s">
        <v>3576</v>
      </c>
      <c r="I18" s="1590" t="s">
        <v>3593</v>
      </c>
      <c r="J18" s="1591">
        <v>23</v>
      </c>
      <c r="K18" s="1588" t="s">
        <v>3593</v>
      </c>
      <c r="L18" s="1588" t="s">
        <v>3593</v>
      </c>
      <c r="T18" s="1365" t="s">
        <v>1175</v>
      </c>
      <c r="U18" s="1362" t="s">
        <v>1141</v>
      </c>
    </row>
    <row r="19" spans="1:21" ht="22.5">
      <c r="A19" s="1582">
        <f>MASTER!A21</f>
        <v>0</v>
      </c>
      <c r="B19" s="1583">
        <f>MASTER!B21</f>
        <v>0</v>
      </c>
      <c r="C19" s="1584">
        <f>MASTER!C21</f>
        <v>0</v>
      </c>
      <c r="D19" s="1585">
        <f>MASTER!AG22</f>
        <v>0</v>
      </c>
      <c r="E19" s="1587" t="s">
        <v>313</v>
      </c>
      <c r="F19" s="1586">
        <f>MASTER!F21</f>
        <v>0</v>
      </c>
      <c r="G19" s="1588">
        <v>30</v>
      </c>
      <c r="H19" s="1589" t="s">
        <v>3576</v>
      </c>
      <c r="I19" s="1590" t="s">
        <v>3593</v>
      </c>
      <c r="J19" s="1591">
        <v>24</v>
      </c>
      <c r="K19" s="1588" t="s">
        <v>3593</v>
      </c>
      <c r="L19" s="1588" t="s">
        <v>3593</v>
      </c>
      <c r="T19" s="1361" t="s">
        <v>1178</v>
      </c>
      <c r="U19" s="1362" t="s">
        <v>1142</v>
      </c>
    </row>
    <row r="20" spans="1:21" ht="22.5">
      <c r="A20" s="1582">
        <f>MASTER!A22</f>
        <v>0</v>
      </c>
      <c r="B20" s="1583">
        <f>MASTER!B22</f>
        <v>0</v>
      </c>
      <c r="C20" s="1584">
        <f>MASTER!C22</f>
        <v>0</v>
      </c>
      <c r="D20" s="1585">
        <f>MASTER!AG23</f>
        <v>0</v>
      </c>
      <c r="E20" s="1587" t="s">
        <v>313</v>
      </c>
      <c r="F20" s="1586">
        <f>MASTER!F22</f>
        <v>0</v>
      </c>
      <c r="G20" s="1588">
        <v>31</v>
      </c>
      <c r="H20" s="1589" t="s">
        <v>3576</v>
      </c>
      <c r="I20" s="1590" t="s">
        <v>3593</v>
      </c>
      <c r="J20" s="1591">
        <v>25</v>
      </c>
      <c r="K20" s="1588" t="s">
        <v>3593</v>
      </c>
      <c r="L20" s="1588" t="s">
        <v>3593</v>
      </c>
      <c r="T20" s="1361" t="s">
        <v>1176</v>
      </c>
      <c r="U20" s="1362" t="s">
        <v>1143</v>
      </c>
    </row>
    <row r="21" spans="1:21" ht="22.5">
      <c r="A21" s="1582">
        <f>MASTER!A23</f>
        <v>0</v>
      </c>
      <c r="B21" s="1583">
        <f>MASTER!B23</f>
        <v>0</v>
      </c>
      <c r="C21" s="1584">
        <f>MASTER!C23</f>
        <v>0</v>
      </c>
      <c r="D21" s="1585">
        <f>MASTER!AG24</f>
        <v>0</v>
      </c>
      <c r="E21" s="1587" t="s">
        <v>313</v>
      </c>
      <c r="F21" s="1586">
        <f>MASTER!F23</f>
        <v>0</v>
      </c>
      <c r="G21" s="1588">
        <v>32</v>
      </c>
      <c r="H21" s="1589" t="s">
        <v>3576</v>
      </c>
      <c r="I21" s="1590" t="s">
        <v>3593</v>
      </c>
      <c r="J21" s="1591">
        <v>26</v>
      </c>
      <c r="K21" s="1588" t="s">
        <v>3593</v>
      </c>
      <c r="L21" s="1588" t="s">
        <v>3593</v>
      </c>
      <c r="T21" s="1365" t="s">
        <v>1177</v>
      </c>
      <c r="U21" s="1362" t="s">
        <v>1144</v>
      </c>
    </row>
    <row r="22" spans="1:21" ht="22.5">
      <c r="A22" s="1582">
        <f>MASTER!A24</f>
        <v>17</v>
      </c>
      <c r="B22" s="1583">
        <f>MASTER!B24</f>
        <v>0</v>
      </c>
      <c r="C22" s="1584">
        <f>MASTER!C24</f>
        <v>0</v>
      </c>
      <c r="D22" s="1585">
        <f>MASTER!AG25</f>
        <v>0</v>
      </c>
      <c r="E22" s="1587" t="s">
        <v>313</v>
      </c>
      <c r="F22" s="1586">
        <f>MASTER!F24</f>
        <v>0</v>
      </c>
      <c r="G22" s="1588">
        <v>33</v>
      </c>
      <c r="H22" s="1589" t="s">
        <v>3576</v>
      </c>
      <c r="I22" s="1590" t="s">
        <v>3593</v>
      </c>
      <c r="J22" s="1591">
        <v>27</v>
      </c>
      <c r="K22" s="1588" t="s">
        <v>3593</v>
      </c>
      <c r="L22" s="1588" t="s">
        <v>3593</v>
      </c>
      <c r="T22" s="1377" t="s">
        <v>1196</v>
      </c>
      <c r="U22" s="1378" t="s">
        <v>1145</v>
      </c>
    </row>
    <row r="23" spans="1:21" ht="22.5">
      <c r="A23" s="1582">
        <f>MASTER!A26</f>
        <v>19</v>
      </c>
      <c r="B23" s="1583">
        <f>MASTER!B26</f>
        <v>0</v>
      </c>
      <c r="C23" s="1584">
        <f>MASTER!C26</f>
        <v>0</v>
      </c>
      <c r="D23" s="1585">
        <f>MASTER!AG26</f>
        <v>0</v>
      </c>
      <c r="E23" s="1587" t="s">
        <v>313</v>
      </c>
      <c r="F23" s="1586">
        <f>MASTER!F26</f>
        <v>0</v>
      </c>
      <c r="G23" s="1588">
        <v>34</v>
      </c>
      <c r="H23" s="1589" t="s">
        <v>3576</v>
      </c>
      <c r="I23" s="1590" t="s">
        <v>3593</v>
      </c>
      <c r="J23" s="1591">
        <v>28</v>
      </c>
      <c r="K23" s="1588" t="s">
        <v>3593</v>
      </c>
      <c r="L23" s="1588" t="s">
        <v>3593</v>
      </c>
      <c r="T23" s="1377" t="s">
        <v>1184</v>
      </c>
      <c r="U23" s="1378" t="s">
        <v>1146</v>
      </c>
    </row>
    <row r="24" spans="1:21" ht="22.5">
      <c r="A24" s="1582">
        <f>MASTER!A27</f>
        <v>20</v>
      </c>
      <c r="B24" s="1583">
        <f>MASTER!B27</f>
        <v>0</v>
      </c>
      <c r="C24" s="1584">
        <f>MASTER!C27</f>
        <v>0</v>
      </c>
      <c r="D24" s="1585">
        <f>MASTER!AG27</f>
        <v>0</v>
      </c>
      <c r="E24" s="1587" t="s">
        <v>313</v>
      </c>
      <c r="F24" s="1586">
        <f>MASTER!F27</f>
        <v>0</v>
      </c>
      <c r="G24" s="1588">
        <v>35</v>
      </c>
      <c r="H24" s="1589" t="s">
        <v>3576</v>
      </c>
      <c r="I24" s="1590" t="s">
        <v>3593</v>
      </c>
      <c r="J24" s="1591">
        <v>29</v>
      </c>
      <c r="K24" s="1588" t="s">
        <v>3593</v>
      </c>
      <c r="L24" s="1588" t="s">
        <v>3593</v>
      </c>
      <c r="T24" s="1379" t="s">
        <v>1164</v>
      </c>
      <c r="U24" s="1378" t="s">
        <v>1147</v>
      </c>
    </row>
    <row r="25" spans="1:21" ht="22.5">
      <c r="A25" s="1582">
        <f>MASTER!A28</f>
        <v>21</v>
      </c>
      <c r="B25" s="1583">
        <f>MASTER!B28</f>
        <v>0</v>
      </c>
      <c r="C25" s="1584">
        <f>MASTER!C28</f>
        <v>0</v>
      </c>
      <c r="D25" s="1585">
        <f>MASTER!AG28</f>
        <v>0</v>
      </c>
      <c r="E25" s="1587" t="s">
        <v>313</v>
      </c>
      <c r="F25" s="1586">
        <f>MASTER!F28</f>
        <v>0</v>
      </c>
      <c r="G25" s="1588">
        <v>36</v>
      </c>
      <c r="H25" s="1589" t="s">
        <v>3576</v>
      </c>
      <c r="I25" s="1590" t="s">
        <v>3593</v>
      </c>
      <c r="J25" s="1591">
        <v>30</v>
      </c>
      <c r="K25" s="1588" t="s">
        <v>3593</v>
      </c>
      <c r="L25" s="1588" t="s">
        <v>3593</v>
      </c>
      <c r="T25" s="1377" t="s">
        <v>1194</v>
      </c>
      <c r="U25" s="1378" t="s">
        <v>1148</v>
      </c>
    </row>
    <row r="26" spans="1:21" ht="22.5">
      <c r="A26" s="1582">
        <f>MASTER!A29</f>
        <v>22</v>
      </c>
      <c r="B26" s="1583">
        <f>MASTER!B29</f>
        <v>0</v>
      </c>
      <c r="C26" s="1584">
        <f>MASTER!C29</f>
        <v>0</v>
      </c>
      <c r="D26" s="1585">
        <f>MASTER!AG29</f>
        <v>0</v>
      </c>
      <c r="E26" s="1587" t="s">
        <v>313</v>
      </c>
      <c r="F26" s="1586">
        <f>MASTER!F29</f>
        <v>0</v>
      </c>
      <c r="G26" s="1588">
        <v>37</v>
      </c>
      <c r="H26" s="1589" t="s">
        <v>3576</v>
      </c>
      <c r="I26" s="1590" t="s">
        <v>3593</v>
      </c>
      <c r="J26" s="1591">
        <v>31</v>
      </c>
      <c r="K26" s="1588" t="s">
        <v>3593</v>
      </c>
      <c r="L26" s="1588" t="s">
        <v>3593</v>
      </c>
      <c r="T26" s="1377" t="s">
        <v>1188</v>
      </c>
      <c r="U26" s="1378" t="s">
        <v>1149</v>
      </c>
    </row>
    <row r="27" spans="1:21" ht="22.5">
      <c r="A27" s="1582">
        <f>MASTER!A30</f>
        <v>23</v>
      </c>
      <c r="B27" s="1583">
        <f>MASTER!B30</f>
        <v>0</v>
      </c>
      <c r="C27" s="1584">
        <f>MASTER!C30</f>
        <v>0</v>
      </c>
      <c r="D27" s="1585">
        <f>MASTER!AG30</f>
        <v>0</v>
      </c>
      <c r="E27" s="1587" t="s">
        <v>313</v>
      </c>
      <c r="F27" s="1586">
        <f>MASTER!F30</f>
        <v>0</v>
      </c>
      <c r="G27" s="1588">
        <v>38</v>
      </c>
      <c r="H27" s="1589" t="s">
        <v>3576</v>
      </c>
      <c r="I27" s="1590" t="s">
        <v>3593</v>
      </c>
      <c r="J27" s="1591">
        <v>32</v>
      </c>
      <c r="K27" s="1588" t="s">
        <v>3593</v>
      </c>
      <c r="L27" s="1588" t="s">
        <v>3593</v>
      </c>
      <c r="T27" s="1377" t="s">
        <v>1170</v>
      </c>
      <c r="U27" s="1378" t="s">
        <v>1150</v>
      </c>
    </row>
    <row r="28" spans="1:21" ht="22.5">
      <c r="A28" s="1582">
        <f>MASTER!A31</f>
        <v>24</v>
      </c>
      <c r="B28" s="1583">
        <f>MASTER!B31</f>
        <v>0</v>
      </c>
      <c r="C28" s="1584">
        <f>MASTER!C31</f>
        <v>0</v>
      </c>
      <c r="D28" s="1585">
        <f>MASTER!AG31</f>
        <v>0</v>
      </c>
      <c r="E28" s="1587" t="s">
        <v>313</v>
      </c>
      <c r="F28" s="1586">
        <f>MASTER!F31</f>
        <v>0</v>
      </c>
      <c r="G28" s="1588">
        <v>39</v>
      </c>
      <c r="H28" s="1589" t="s">
        <v>3576</v>
      </c>
      <c r="I28" s="1590" t="s">
        <v>3593</v>
      </c>
      <c r="J28" s="1591">
        <v>33</v>
      </c>
      <c r="K28" s="1588" t="s">
        <v>3593</v>
      </c>
      <c r="L28" s="1588" t="s">
        <v>3593</v>
      </c>
      <c r="T28" s="1377" t="s">
        <v>1174</v>
      </c>
      <c r="U28" s="1378" t="s">
        <v>1151</v>
      </c>
    </row>
    <row r="29" spans="1:21" ht="22.5">
      <c r="A29" s="1582">
        <f>MASTER!A32</f>
        <v>25</v>
      </c>
      <c r="B29" s="1583">
        <f>MASTER!B32</f>
        <v>0</v>
      </c>
      <c r="C29" s="1584">
        <f>MASTER!C32</f>
        <v>0</v>
      </c>
      <c r="D29" s="1585">
        <f>MASTER!AG32</f>
        <v>0</v>
      </c>
      <c r="E29" s="1587" t="s">
        <v>313</v>
      </c>
      <c r="F29" s="1586">
        <f>MASTER!F32</f>
        <v>0</v>
      </c>
      <c r="G29" s="1588">
        <v>40</v>
      </c>
      <c r="H29" s="1589" t="s">
        <v>3576</v>
      </c>
      <c r="I29" s="1590" t="s">
        <v>3593</v>
      </c>
      <c r="J29" s="1591">
        <v>34</v>
      </c>
      <c r="K29" s="1588" t="s">
        <v>3593</v>
      </c>
      <c r="L29" s="1588" t="s">
        <v>3593</v>
      </c>
      <c r="T29" s="1379" t="s">
        <v>1181</v>
      </c>
      <c r="U29" s="1378" t="s">
        <v>1152</v>
      </c>
    </row>
    <row r="30" spans="1:21" ht="22.5">
      <c r="A30" s="1582">
        <f>MASTER!A33</f>
        <v>26</v>
      </c>
      <c r="B30" s="1583">
        <f>MASTER!B33</f>
        <v>0</v>
      </c>
      <c r="C30" s="1584">
        <f>MASTER!C33</f>
        <v>0</v>
      </c>
      <c r="D30" s="1585">
        <f>MASTER!AG33</f>
        <v>0</v>
      </c>
      <c r="E30" s="1587" t="s">
        <v>313</v>
      </c>
      <c r="F30" s="1586">
        <f>MASTER!F33</f>
        <v>0</v>
      </c>
      <c r="G30" s="1588">
        <v>41</v>
      </c>
      <c r="H30" s="1589" t="s">
        <v>3576</v>
      </c>
      <c r="I30" s="1590" t="s">
        <v>3593</v>
      </c>
      <c r="J30" s="1591">
        <v>35</v>
      </c>
      <c r="K30" s="1588" t="s">
        <v>3593</v>
      </c>
      <c r="L30" s="1588" t="s">
        <v>3593</v>
      </c>
      <c r="T30" s="1379" t="s">
        <v>1173</v>
      </c>
      <c r="U30" s="573"/>
    </row>
    <row r="31" spans="1:21" ht="22.5">
      <c r="A31" s="1582">
        <f>MASTER!A34</f>
        <v>27</v>
      </c>
      <c r="B31" s="1583">
        <f>MASTER!B34</f>
        <v>0</v>
      </c>
      <c r="C31" s="1584">
        <f>MASTER!C34</f>
        <v>0</v>
      </c>
      <c r="D31" s="1585">
        <f>MASTER!AG34</f>
        <v>0</v>
      </c>
      <c r="E31" s="1587" t="s">
        <v>313</v>
      </c>
      <c r="F31" s="1586">
        <f>MASTER!F34</f>
        <v>0</v>
      </c>
      <c r="G31" s="1588">
        <v>42</v>
      </c>
      <c r="H31" s="1589" t="s">
        <v>3576</v>
      </c>
      <c r="I31" s="1590" t="s">
        <v>3593</v>
      </c>
      <c r="J31" s="1591">
        <v>36</v>
      </c>
      <c r="K31" s="1588" t="s">
        <v>3593</v>
      </c>
      <c r="L31" s="1588" t="s">
        <v>3593</v>
      </c>
      <c r="T31" s="1377" t="s">
        <v>1180</v>
      </c>
      <c r="U31" s="573"/>
    </row>
    <row r="32" spans="1:21" ht="22.5">
      <c r="A32" s="1582">
        <f>MASTER!A35</f>
        <v>28</v>
      </c>
      <c r="B32" s="1583">
        <f>MASTER!B35</f>
        <v>0</v>
      </c>
      <c r="C32" s="1584">
        <f>MASTER!C35</f>
        <v>0</v>
      </c>
      <c r="D32" s="1585">
        <f>MASTER!AG35</f>
        <v>0</v>
      </c>
      <c r="E32" s="1587" t="s">
        <v>313</v>
      </c>
      <c r="F32" s="1586">
        <f>MASTER!F35</f>
        <v>0</v>
      </c>
      <c r="G32" s="1588">
        <v>43</v>
      </c>
      <c r="H32" s="1589" t="s">
        <v>3576</v>
      </c>
      <c r="I32" s="1590" t="s">
        <v>3593</v>
      </c>
      <c r="J32" s="1591">
        <v>37</v>
      </c>
      <c r="K32" s="1588" t="s">
        <v>3593</v>
      </c>
      <c r="L32" s="1588" t="s">
        <v>3593</v>
      </c>
      <c r="T32" s="1379" t="s">
        <v>1167</v>
      </c>
      <c r="U32" s="573"/>
    </row>
    <row r="33" spans="1:21" ht="22.5">
      <c r="A33" s="1582">
        <f>MASTER!A36</f>
        <v>29</v>
      </c>
      <c r="B33" s="1583">
        <f>MASTER!B36</f>
        <v>0</v>
      </c>
      <c r="C33" s="1584">
        <f>MASTER!C36</f>
        <v>0</v>
      </c>
      <c r="D33" s="1585">
        <f>MASTER!AG36</f>
        <v>0</v>
      </c>
      <c r="E33" s="1587" t="s">
        <v>313</v>
      </c>
      <c r="F33" s="1586">
        <f>MASTER!F36</f>
        <v>0</v>
      </c>
      <c r="G33" s="1588">
        <v>44</v>
      </c>
      <c r="H33" s="1589" t="s">
        <v>3576</v>
      </c>
      <c r="I33" s="1590" t="s">
        <v>3593</v>
      </c>
      <c r="J33" s="1591">
        <v>38</v>
      </c>
      <c r="K33" s="1588" t="s">
        <v>3593</v>
      </c>
      <c r="L33" s="1588" t="s">
        <v>3593</v>
      </c>
      <c r="T33" s="1379" t="s">
        <v>1175</v>
      </c>
      <c r="U33" s="573"/>
    </row>
    <row r="34" spans="1:21" ht="22.5">
      <c r="A34" s="1582">
        <f>MASTER!A37</f>
        <v>30</v>
      </c>
      <c r="B34" s="1583">
        <f>MASTER!B37</f>
        <v>0</v>
      </c>
      <c r="C34" s="1584">
        <f>MASTER!C37</f>
        <v>0</v>
      </c>
      <c r="D34" s="1585">
        <f>MASTER!AG37</f>
        <v>0</v>
      </c>
      <c r="E34" s="1587" t="s">
        <v>313</v>
      </c>
      <c r="F34" s="1586">
        <f>MASTER!F37</f>
        <v>0</v>
      </c>
      <c r="G34" s="1588">
        <v>45</v>
      </c>
      <c r="H34" s="1589" t="s">
        <v>3576</v>
      </c>
      <c r="I34" s="1590" t="s">
        <v>3593</v>
      </c>
      <c r="J34" s="1591">
        <v>39</v>
      </c>
      <c r="K34" s="1588" t="s">
        <v>3593</v>
      </c>
      <c r="L34" s="1588" t="s">
        <v>3593</v>
      </c>
      <c r="T34" s="1377" t="s">
        <v>1163</v>
      </c>
      <c r="U34" s="568"/>
    </row>
    <row r="35" spans="1:21" ht="22.5">
      <c r="A35" s="1582">
        <f>MASTER!A38</f>
        <v>31</v>
      </c>
      <c r="B35" s="1583">
        <f>MASTER!B38</f>
        <v>0</v>
      </c>
      <c r="C35" s="1584">
        <f>MASTER!C38</f>
        <v>0</v>
      </c>
      <c r="D35" s="1585">
        <f>MASTER!AG38</f>
        <v>0</v>
      </c>
      <c r="E35" s="1587" t="s">
        <v>313</v>
      </c>
      <c r="F35" s="1586">
        <f>MASTER!F38</f>
        <v>0</v>
      </c>
      <c r="G35" s="1588">
        <v>46</v>
      </c>
      <c r="H35" s="1589" t="s">
        <v>3576</v>
      </c>
      <c r="I35" s="1590" t="s">
        <v>3593</v>
      </c>
      <c r="J35" s="1591">
        <v>40</v>
      </c>
      <c r="K35" s="1588" t="s">
        <v>3593</v>
      </c>
      <c r="L35" s="1588" t="s">
        <v>3593</v>
      </c>
      <c r="T35" s="1377" t="s">
        <v>1166</v>
      </c>
      <c r="U35" s="568"/>
    </row>
    <row r="36" spans="1:21" ht="22.5">
      <c r="A36" s="1582">
        <f>MASTER!A39</f>
        <v>32</v>
      </c>
      <c r="B36" s="1583">
        <f>MASTER!B39</f>
        <v>0</v>
      </c>
      <c r="C36" s="1584">
        <f>MASTER!C39</f>
        <v>0</v>
      </c>
      <c r="D36" s="1585">
        <f>MASTER!AG39</f>
        <v>0</v>
      </c>
      <c r="E36" s="1587" t="s">
        <v>313</v>
      </c>
      <c r="F36" s="1586">
        <f>MASTER!F39</f>
        <v>0</v>
      </c>
      <c r="G36" s="1588">
        <v>47</v>
      </c>
      <c r="H36" s="1589" t="s">
        <v>3576</v>
      </c>
      <c r="I36" s="1590" t="s">
        <v>3593</v>
      </c>
      <c r="J36" s="1591">
        <v>41</v>
      </c>
      <c r="K36" s="1588" t="s">
        <v>3593</v>
      </c>
      <c r="L36" s="1588" t="s">
        <v>3593</v>
      </c>
      <c r="T36" s="1379" t="s">
        <v>1195</v>
      </c>
      <c r="U36" s="568"/>
    </row>
    <row r="37" spans="1:21" ht="22.5">
      <c r="A37" s="1582">
        <f>MASTER!A40</f>
        <v>33</v>
      </c>
      <c r="B37" s="1583">
        <f>MASTER!B40</f>
        <v>0</v>
      </c>
      <c r="C37" s="1584">
        <f>MASTER!C40</f>
        <v>0</v>
      </c>
      <c r="D37" s="1585">
        <f>MASTER!AG40</f>
        <v>0</v>
      </c>
      <c r="E37" s="1587" t="s">
        <v>313</v>
      </c>
      <c r="F37" s="1586">
        <f>MASTER!F40</f>
        <v>0</v>
      </c>
      <c r="G37" s="1588">
        <v>48</v>
      </c>
      <c r="H37" s="1589" t="s">
        <v>3576</v>
      </c>
      <c r="I37" s="1590" t="s">
        <v>3593</v>
      </c>
      <c r="J37" s="1591">
        <v>42</v>
      </c>
      <c r="K37" s="1588" t="s">
        <v>3593</v>
      </c>
      <c r="L37" s="1588" t="s">
        <v>3593</v>
      </c>
      <c r="T37" s="1377" t="s">
        <v>1168</v>
      </c>
      <c r="U37" s="568"/>
    </row>
    <row r="38" spans="1:21" ht="22.5">
      <c r="A38" s="1582">
        <f>MASTER!A41</f>
        <v>34</v>
      </c>
      <c r="B38" s="1583">
        <f>MASTER!B41</f>
        <v>0</v>
      </c>
      <c r="C38" s="1584">
        <f>MASTER!C41</f>
        <v>0</v>
      </c>
      <c r="D38" s="1585">
        <f>MASTER!AG41</f>
        <v>0</v>
      </c>
      <c r="E38" s="1587" t="s">
        <v>313</v>
      </c>
      <c r="F38" s="1586">
        <f>MASTER!F41</f>
        <v>0</v>
      </c>
      <c r="G38" s="1588">
        <v>49</v>
      </c>
      <c r="H38" s="1589" t="s">
        <v>3576</v>
      </c>
      <c r="I38" s="1590" t="s">
        <v>3593</v>
      </c>
      <c r="J38" s="1591">
        <v>43</v>
      </c>
      <c r="K38" s="1588" t="s">
        <v>3593</v>
      </c>
      <c r="L38" s="1588" t="s">
        <v>3593</v>
      </c>
      <c r="T38" s="1379" t="s">
        <v>1169</v>
      </c>
      <c r="U38" s="568"/>
    </row>
    <row r="39" spans="1:21" ht="22.5">
      <c r="A39" s="1582">
        <f>MASTER!A42</f>
        <v>35</v>
      </c>
      <c r="B39" s="1583">
        <f>MASTER!B42</f>
        <v>0</v>
      </c>
      <c r="C39" s="1584">
        <f>MASTER!C42</f>
        <v>0</v>
      </c>
      <c r="D39" s="1585">
        <f>MASTER!AG42</f>
        <v>0</v>
      </c>
      <c r="E39" s="1587" t="s">
        <v>313</v>
      </c>
      <c r="F39" s="1586">
        <f>MASTER!F42</f>
        <v>0</v>
      </c>
      <c r="G39" s="1588">
        <v>50</v>
      </c>
      <c r="H39" s="1589" t="s">
        <v>3576</v>
      </c>
      <c r="I39" s="1590" t="s">
        <v>3593</v>
      </c>
      <c r="J39" s="1591">
        <v>44</v>
      </c>
      <c r="K39" s="1588" t="s">
        <v>3593</v>
      </c>
      <c r="L39" s="1588" t="s">
        <v>3593</v>
      </c>
      <c r="T39" s="1377" t="s">
        <v>1172</v>
      </c>
      <c r="U39" s="568"/>
    </row>
    <row r="40" spans="1:21" ht="15">
      <c r="T40" s="1379" t="s">
        <v>1197</v>
      </c>
      <c r="U40" s="568"/>
    </row>
    <row r="41" spans="1:21" ht="15">
      <c r="T41" s="1379" t="s">
        <v>1165</v>
      </c>
      <c r="U41" s="568"/>
    </row>
    <row r="42" spans="1:21" ht="15">
      <c r="T42" s="1379" t="s">
        <v>1185</v>
      </c>
      <c r="U42" s="568"/>
    </row>
    <row r="43" spans="1:21" ht="15">
      <c r="T43" s="1377" t="s">
        <v>1186</v>
      </c>
      <c r="U43" s="568"/>
    </row>
    <row r="44" spans="1:21" ht="15">
      <c r="T44" s="1379" t="s">
        <v>1189</v>
      </c>
      <c r="U44" s="568"/>
    </row>
    <row r="45" spans="1:21" ht="15">
      <c r="T45" s="1388" t="s">
        <v>1171</v>
      </c>
      <c r="U45" s="564"/>
    </row>
    <row r="46" spans="1:21" ht="15">
      <c r="T46" s="1388" t="s">
        <v>1198</v>
      </c>
      <c r="U46" s="564"/>
    </row>
    <row r="47" spans="1:21" ht="15">
      <c r="T47" s="1389" t="s">
        <v>1198</v>
      </c>
      <c r="U47" s="564"/>
    </row>
    <row r="48" spans="1:21" ht="15">
      <c r="T48" s="1388" t="s">
        <v>1198</v>
      </c>
      <c r="U48" s="564"/>
    </row>
    <row r="49" spans="20:21" ht="15">
      <c r="T49" s="1389" t="s">
        <v>1198</v>
      </c>
      <c r="U49" s="564"/>
    </row>
    <row r="50" spans="20:21" ht="15">
      <c r="T50" s="1388" t="s">
        <v>1198</v>
      </c>
      <c r="U50" s="564"/>
    </row>
  </sheetData>
  <sheetProtection selectLockedCells="1"/>
  <mergeCells count="11">
    <mergeCell ref="A1:J1"/>
    <mergeCell ref="K1:L1"/>
    <mergeCell ref="A2:J2"/>
    <mergeCell ref="K2:L2"/>
    <mergeCell ref="A3:A4"/>
    <mergeCell ref="B3:B4"/>
    <mergeCell ref="C3:C4"/>
    <mergeCell ref="D3:D4"/>
    <mergeCell ref="E3:E4"/>
    <mergeCell ref="F3:F4"/>
    <mergeCell ref="I3:J3"/>
  </mergeCells>
  <dataValidations count="5">
    <dataValidation type="list" allowBlank="1" showInputMessage="1" showErrorMessage="1" sqref="E5:E39">
      <formula1>$S$15:$S$16</formula1>
    </dataValidation>
    <dataValidation type="list" allowBlank="1" showInputMessage="1" showErrorMessage="1" sqref="G5:G39">
      <formula1>$S$12:$S$14</formula1>
    </dataValidation>
    <dataValidation type="list" allowBlank="1" showInputMessage="1" showErrorMessage="1" sqref="H5:H39">
      <formula1>$S$5:$S$9</formula1>
    </dataValidation>
    <dataValidation type="list" allowBlank="1" showInputMessage="1" showErrorMessage="1" sqref="I5:I39 K5:L39">
      <formula1>$S$10:$S$11</formula1>
    </dataValidation>
    <dataValidation type="list" allowBlank="1" showInputMessage="1" showErrorMessage="1" sqref="J5:J39">
      <formula1>$R$5:$R$16</formula1>
    </dataValidation>
  </dataValidations>
  <printOptions horizontalCentered="1"/>
  <pageMargins left="0.25" right="0.25" top="0.25" bottom="0.22" header="0.3" footer="0.25"/>
  <pageSetup paperSize="9" orientation="landscape" r:id="rId1"/>
  <headerFooter alignWithMargins="0">
    <oddFooter>&amp;Lwww.rajsevak.com</oddFooter>
  </headerFooter>
  <drawing r:id="rId2"/>
</worksheet>
</file>

<file path=xl/worksheets/sheet59.xml><?xml version="1.0" encoding="utf-8"?>
<worksheet xmlns="http://schemas.openxmlformats.org/spreadsheetml/2006/main" xmlns:r="http://schemas.openxmlformats.org/officeDocument/2006/relationships">
  <sheetPr>
    <tabColor rgb="FF00B0F0"/>
  </sheetPr>
  <dimension ref="A1:M28"/>
  <sheetViews>
    <sheetView showGridLines="0" workbookViewId="0">
      <selection activeCell="B19" sqref="B19"/>
    </sheetView>
  </sheetViews>
  <sheetFormatPr defaultColWidth="9.140625" defaultRowHeight="14.25"/>
  <cols>
    <col min="1" max="1" width="6.85546875" style="5" customWidth="1"/>
    <col min="2" max="2" width="24.140625" style="5" customWidth="1"/>
    <col min="3" max="3" width="15" style="5" customWidth="1"/>
    <col min="4" max="4" width="26.5703125" style="5" hidden="1" customWidth="1"/>
    <col min="5" max="5" width="4.85546875" style="5" hidden="1" customWidth="1"/>
    <col min="6" max="6" width="28.42578125" style="5" hidden="1" customWidth="1"/>
    <col min="7" max="7" width="32.28515625" style="5" customWidth="1"/>
    <col min="8" max="8" width="21.7109375" style="5" customWidth="1"/>
    <col min="9" max="9" width="31.140625" style="5" hidden="1" customWidth="1"/>
    <col min="10" max="10" width="18.28515625" style="5" customWidth="1"/>
    <col min="11" max="11" width="3.7109375" style="5" customWidth="1"/>
    <col min="12" max="12" width="2.7109375" style="5" customWidth="1"/>
    <col min="13" max="13" width="9.140625" style="5" customWidth="1"/>
    <col min="14" max="16384" width="9.140625" style="5"/>
  </cols>
  <sheetData>
    <row r="1" spans="1:13" ht="33.75" customHeight="1">
      <c r="A1" s="2863" t="s">
        <v>1225</v>
      </c>
      <c r="B1" s="2863"/>
      <c r="C1" s="2863"/>
      <c r="D1" s="2863"/>
      <c r="E1" s="2863"/>
      <c r="F1" s="2863"/>
      <c r="G1" s="2863"/>
      <c r="H1" s="2863"/>
      <c r="I1" s="2863"/>
      <c r="J1" s="1078"/>
      <c r="K1" s="1078"/>
    </row>
    <row r="2" spans="1:13" ht="45" customHeight="1">
      <c r="A2" s="1120" t="s">
        <v>1159</v>
      </c>
      <c r="B2" s="1121" t="s">
        <v>3022</v>
      </c>
      <c r="C2" s="1122" t="s">
        <v>2748</v>
      </c>
      <c r="D2" s="1122" t="s">
        <v>2750</v>
      </c>
      <c r="E2" s="1122" t="s">
        <v>2750</v>
      </c>
      <c r="F2" s="1122" t="s">
        <v>2790</v>
      </c>
      <c r="G2" s="1121" t="s">
        <v>2846</v>
      </c>
      <c r="H2" s="1122" t="s">
        <v>2749</v>
      </c>
      <c r="I2" s="1079" t="s">
        <v>2751</v>
      </c>
      <c r="J2" s="2864" t="s">
        <v>1206</v>
      </c>
      <c r="K2" s="2865"/>
      <c r="M2" s="518" t="s">
        <v>1814</v>
      </c>
    </row>
    <row r="3" spans="1:13" ht="38.25" customHeight="1">
      <c r="A3" s="1123">
        <v>1</v>
      </c>
      <c r="B3" s="1124" t="s">
        <v>1216</v>
      </c>
      <c r="C3" s="1125" t="s">
        <v>1209</v>
      </c>
      <c r="D3" s="1124" t="s">
        <v>2752</v>
      </c>
      <c r="E3" s="1126"/>
      <c r="F3" s="1127" t="s">
        <v>2794</v>
      </c>
      <c r="G3" s="1127" t="s">
        <v>2537</v>
      </c>
      <c r="H3" s="1128" t="s">
        <v>2739</v>
      </c>
      <c r="I3" s="1080" t="s">
        <v>2753</v>
      </c>
      <c r="J3" s="2862"/>
      <c r="K3" s="2862"/>
      <c r="M3" s="1006" t="s">
        <v>2791</v>
      </c>
    </row>
    <row r="4" spans="1:13" ht="36" customHeight="1">
      <c r="A4" s="1123">
        <v>2</v>
      </c>
      <c r="B4" s="1124" t="s">
        <v>2539</v>
      </c>
      <c r="C4" s="1125" t="s">
        <v>2550</v>
      </c>
      <c r="D4" s="1124" t="s">
        <v>2754</v>
      </c>
      <c r="E4" s="1126"/>
      <c r="F4" s="1127" t="s">
        <v>2805</v>
      </c>
      <c r="G4" s="1127" t="s">
        <v>2538</v>
      </c>
      <c r="H4" s="1128" t="s">
        <v>2740</v>
      </c>
      <c r="I4" s="1081" t="s">
        <v>2755</v>
      </c>
      <c r="J4" s="2862"/>
      <c r="K4" s="2862"/>
      <c r="M4" s="1006"/>
    </row>
    <row r="5" spans="1:13" ht="30" customHeight="1">
      <c r="A5" s="1123">
        <v>3</v>
      </c>
      <c r="B5" s="1124" t="s">
        <v>1217</v>
      </c>
      <c r="C5" s="1125" t="s">
        <v>3531</v>
      </c>
      <c r="D5" s="1124" t="s">
        <v>2756</v>
      </c>
      <c r="E5" s="1126"/>
      <c r="F5" s="1127" t="s">
        <v>2795</v>
      </c>
      <c r="G5" s="1127" t="s">
        <v>1210</v>
      </c>
      <c r="H5" s="1128" t="s">
        <v>3532</v>
      </c>
      <c r="I5" s="1081" t="s">
        <v>2757</v>
      </c>
      <c r="J5" s="2862"/>
      <c r="K5" s="2862"/>
      <c r="M5" s="1006"/>
    </row>
    <row r="6" spans="1:13" ht="36" customHeight="1">
      <c r="A6" s="1123">
        <v>4</v>
      </c>
      <c r="B6" s="1124" t="s">
        <v>1218</v>
      </c>
      <c r="C6" s="1125" t="s">
        <v>3533</v>
      </c>
      <c r="D6" s="1124" t="s">
        <v>2758</v>
      </c>
      <c r="E6" s="1126"/>
      <c r="F6" s="1127" t="s">
        <v>2796</v>
      </c>
      <c r="G6" s="1127" t="s">
        <v>2540</v>
      </c>
      <c r="H6" s="1128" t="s">
        <v>3534</v>
      </c>
      <c r="I6" s="1081" t="s">
        <v>2840</v>
      </c>
      <c r="J6" s="2862"/>
      <c r="K6" s="2862"/>
      <c r="M6" s="1006"/>
    </row>
    <row r="7" spans="1:13" ht="40.5" customHeight="1">
      <c r="A7" s="1123">
        <v>5</v>
      </c>
      <c r="B7" s="1124" t="s">
        <v>1219</v>
      </c>
      <c r="C7" s="1129">
        <v>96</v>
      </c>
      <c r="D7" s="1124" t="s">
        <v>2760</v>
      </c>
      <c r="E7" s="1126"/>
      <c r="F7" s="1127" t="s">
        <v>2797</v>
      </c>
      <c r="G7" s="1127" t="s">
        <v>2541</v>
      </c>
      <c r="H7" s="1128">
        <v>96</v>
      </c>
      <c r="I7" s="1081" t="s">
        <v>2841</v>
      </c>
      <c r="J7" s="2862"/>
      <c r="K7" s="2862"/>
      <c r="M7" s="1006"/>
    </row>
    <row r="8" spans="1:13" ht="40.5" customHeight="1">
      <c r="A8" s="1123">
        <v>6</v>
      </c>
      <c r="B8" s="1124" t="s">
        <v>2551</v>
      </c>
      <c r="C8" s="1125" t="s">
        <v>1212</v>
      </c>
      <c r="D8" s="1124" t="s">
        <v>2762</v>
      </c>
      <c r="E8" s="1126"/>
      <c r="F8" s="1127" t="s">
        <v>2799</v>
      </c>
      <c r="G8" s="1127" t="s">
        <v>1211</v>
      </c>
      <c r="H8" s="1128" t="s">
        <v>2741</v>
      </c>
      <c r="I8" s="1081" t="s">
        <v>2842</v>
      </c>
      <c r="J8" s="2862"/>
      <c r="K8" s="2862"/>
      <c r="M8" s="1006"/>
    </row>
    <row r="9" spans="1:13" ht="36.75" customHeight="1">
      <c r="A9" s="1123">
        <v>7</v>
      </c>
      <c r="B9" s="1124" t="s">
        <v>2542</v>
      </c>
      <c r="C9" s="1129">
        <v>103</v>
      </c>
      <c r="D9" s="1124" t="s">
        <v>2764</v>
      </c>
      <c r="E9" s="1126"/>
      <c r="F9" s="1127" t="s">
        <v>2816</v>
      </c>
      <c r="G9" s="1127" t="s">
        <v>2543</v>
      </c>
      <c r="H9" s="1128">
        <v>103</v>
      </c>
      <c r="I9" s="1081" t="s">
        <v>2765</v>
      </c>
      <c r="J9" s="2862"/>
      <c r="K9" s="2862"/>
      <c r="M9" s="1006" t="s">
        <v>2791</v>
      </c>
    </row>
    <row r="10" spans="1:13" ht="29.25" customHeight="1">
      <c r="A10" s="1123">
        <v>8</v>
      </c>
      <c r="B10" s="1124" t="s">
        <v>1226</v>
      </c>
      <c r="C10" s="1125" t="s">
        <v>3018</v>
      </c>
      <c r="D10" s="1124" t="s">
        <v>2767</v>
      </c>
      <c r="E10" s="1126"/>
      <c r="F10" s="1127" t="s">
        <v>2800</v>
      </c>
      <c r="G10" s="1127" t="s">
        <v>1234</v>
      </c>
      <c r="H10" s="1128" t="s">
        <v>2742</v>
      </c>
      <c r="I10" s="1081" t="s">
        <v>2766</v>
      </c>
      <c r="J10" s="2862"/>
      <c r="K10" s="2862"/>
      <c r="M10" s="1006"/>
    </row>
    <row r="11" spans="1:13" ht="34.5" customHeight="1">
      <c r="A11" s="1123">
        <v>9</v>
      </c>
      <c r="B11" s="1124" t="s">
        <v>2552</v>
      </c>
      <c r="C11" s="1125" t="s">
        <v>3019</v>
      </c>
      <c r="D11" s="1124" t="s">
        <v>2768</v>
      </c>
      <c r="E11" s="1126"/>
      <c r="F11" s="1127" t="s">
        <v>2806</v>
      </c>
      <c r="G11" s="1127" t="s">
        <v>2553</v>
      </c>
      <c r="H11" s="1128" t="s">
        <v>2772</v>
      </c>
      <c r="I11" s="1081" t="s">
        <v>2843</v>
      </c>
      <c r="J11" s="2862"/>
      <c r="K11" s="2862"/>
      <c r="M11" s="1006" t="s">
        <v>2791</v>
      </c>
    </row>
    <row r="12" spans="1:13" ht="29.25" customHeight="1">
      <c r="A12" s="1123">
        <v>10</v>
      </c>
      <c r="B12" s="1124" t="s">
        <v>2544</v>
      </c>
      <c r="C12" s="1125" t="s">
        <v>3020</v>
      </c>
      <c r="D12" s="1124" t="s">
        <v>2770</v>
      </c>
      <c r="E12" s="1126"/>
      <c r="F12" s="1127" t="s">
        <v>2802</v>
      </c>
      <c r="G12" s="1127" t="s">
        <v>1220</v>
      </c>
      <c r="H12" s="1128" t="s">
        <v>2771</v>
      </c>
      <c r="I12" s="1081" t="s">
        <v>2773</v>
      </c>
      <c r="J12" s="2862"/>
      <c r="K12" s="2862"/>
      <c r="M12" s="1006"/>
    </row>
    <row r="13" spans="1:13" ht="30.75" customHeight="1">
      <c r="A13" s="1123">
        <v>11</v>
      </c>
      <c r="B13" s="1124" t="s">
        <v>1222</v>
      </c>
      <c r="C13" s="1129" t="s">
        <v>2545</v>
      </c>
      <c r="D13" s="1124" t="s">
        <v>2774</v>
      </c>
      <c r="E13" s="1126"/>
      <c r="F13" s="1127" t="s">
        <v>2803</v>
      </c>
      <c r="G13" s="1127" t="s">
        <v>1215</v>
      </c>
      <c r="H13" s="1128" t="s">
        <v>2743</v>
      </c>
      <c r="I13" s="1081" t="s">
        <v>2775</v>
      </c>
      <c r="J13" s="2862"/>
      <c r="K13" s="2862"/>
      <c r="M13" s="1006"/>
    </row>
    <row r="14" spans="1:13" ht="31.5" customHeight="1">
      <c r="A14" s="1123">
        <v>12</v>
      </c>
      <c r="B14" s="1124" t="s">
        <v>1221</v>
      </c>
      <c r="C14" s="1125" t="s">
        <v>1214</v>
      </c>
      <c r="D14" s="1124" t="s">
        <v>2776</v>
      </c>
      <c r="E14" s="1126"/>
      <c r="F14" s="1127" t="s">
        <v>2804</v>
      </c>
      <c r="G14" s="1127" t="s">
        <v>1213</v>
      </c>
      <c r="H14" s="1128" t="s">
        <v>2744</v>
      </c>
      <c r="I14" s="1081" t="s">
        <v>2777</v>
      </c>
      <c r="J14" s="2862"/>
      <c r="K14" s="2862"/>
      <c r="M14" s="1006"/>
    </row>
    <row r="15" spans="1:13" ht="57" customHeight="1">
      <c r="A15" s="1123">
        <v>13</v>
      </c>
      <c r="B15" s="1124" t="s">
        <v>1207</v>
      </c>
      <c r="C15" s="1130" t="s">
        <v>2779</v>
      </c>
      <c r="D15" s="1124" t="s">
        <v>2778</v>
      </c>
      <c r="E15" s="1126"/>
      <c r="F15" s="1127" t="s">
        <v>2817</v>
      </c>
      <c r="G15" s="1127" t="s">
        <v>2546</v>
      </c>
      <c r="H15" s="1128" t="s">
        <v>2745</v>
      </c>
      <c r="I15" s="1081" t="s">
        <v>2780</v>
      </c>
      <c r="J15" s="2862"/>
      <c r="K15" s="2862"/>
      <c r="M15" s="1006"/>
    </row>
    <row r="16" spans="1:13" ht="53.25" customHeight="1">
      <c r="A16" s="1123">
        <v>14</v>
      </c>
      <c r="B16" s="1124" t="s">
        <v>2000</v>
      </c>
      <c r="C16" s="1130" t="s">
        <v>2779</v>
      </c>
      <c r="D16" s="1124" t="s">
        <v>2782</v>
      </c>
      <c r="E16" s="1126"/>
      <c r="F16" s="1127" t="s">
        <v>2819</v>
      </c>
      <c r="G16" s="1127" t="s">
        <v>2549</v>
      </c>
      <c r="H16" s="1128" t="s">
        <v>2745</v>
      </c>
      <c r="I16" s="1081" t="s">
        <v>2844</v>
      </c>
      <c r="J16" s="2866"/>
      <c r="K16" s="2867"/>
      <c r="M16" s="1006"/>
    </row>
    <row r="17" spans="1:13" ht="61.5" customHeight="1">
      <c r="A17" s="1123">
        <v>15</v>
      </c>
      <c r="B17" s="1124" t="s">
        <v>1208</v>
      </c>
      <c r="C17" s="1130" t="s">
        <v>2786</v>
      </c>
      <c r="D17" s="1124" t="s">
        <v>2785</v>
      </c>
      <c r="E17" s="1126"/>
      <c r="F17" s="1127" t="s">
        <v>2820</v>
      </c>
      <c r="G17" s="1127" t="s">
        <v>2554</v>
      </c>
      <c r="H17" s="1128" t="s">
        <v>2746</v>
      </c>
      <c r="I17" s="1081" t="s">
        <v>2845</v>
      </c>
      <c r="J17" s="2862"/>
      <c r="K17" s="2862"/>
      <c r="M17" s="1006"/>
    </row>
    <row r="18" spans="1:13" ht="54.75" customHeight="1">
      <c r="A18" s="1123">
        <v>16</v>
      </c>
      <c r="B18" s="1124" t="s">
        <v>2547</v>
      </c>
      <c r="C18" s="1130" t="s">
        <v>3021</v>
      </c>
      <c r="D18" s="1124" t="s">
        <v>2788</v>
      </c>
      <c r="E18" s="1126"/>
      <c r="F18" s="1131" t="s">
        <v>2821</v>
      </c>
      <c r="G18" s="1127" t="s">
        <v>2548</v>
      </c>
      <c r="H18" s="1128" t="s">
        <v>2747</v>
      </c>
      <c r="I18" s="1081" t="s">
        <v>2789</v>
      </c>
      <c r="J18" s="2862"/>
      <c r="K18" s="2862"/>
      <c r="M18" s="1006"/>
    </row>
    <row r="19" spans="1:13" ht="45.75" customHeight="1">
      <c r="A19" s="1123">
        <v>1</v>
      </c>
      <c r="B19" s="1124" t="s">
        <v>1813</v>
      </c>
      <c r="C19" s="1125"/>
      <c r="D19" s="1132"/>
      <c r="E19" s="1126"/>
      <c r="F19" s="1133"/>
      <c r="G19" s="1127" t="s">
        <v>2362</v>
      </c>
      <c r="H19" s="1132"/>
      <c r="I19" s="1082"/>
      <c r="J19" s="2862"/>
      <c r="K19" s="2862"/>
    </row>
    <row r="20" spans="1:13" ht="27" customHeight="1"/>
    <row r="21" spans="1:13" ht="27" customHeight="1"/>
    <row r="22" spans="1:13" ht="27" customHeight="1"/>
    <row r="23" spans="1:13" ht="27" customHeight="1"/>
    <row r="24" spans="1:13" ht="27" customHeight="1"/>
    <row r="25" spans="1:13" ht="27" customHeight="1"/>
    <row r="26" spans="1:13" ht="27" customHeight="1"/>
    <row r="27" spans="1:13" ht="27" customHeight="1"/>
    <row r="28" spans="1:13" ht="27" customHeight="1"/>
  </sheetData>
  <sheetProtection sheet="1" objects="1" scenarios="1" selectLockedCells="1" selectUnlockedCells="1"/>
  <mergeCells count="19">
    <mergeCell ref="J7:K7"/>
    <mergeCell ref="J19:K19"/>
    <mergeCell ref="J13:K13"/>
    <mergeCell ref="J14:K14"/>
    <mergeCell ref="J15:K15"/>
    <mergeCell ref="J8:K8"/>
    <mergeCell ref="J17:K17"/>
    <mergeCell ref="J9:K9"/>
    <mergeCell ref="J12:K12"/>
    <mergeCell ref="J10:K10"/>
    <mergeCell ref="J18:K18"/>
    <mergeCell ref="J11:K11"/>
    <mergeCell ref="J16:K16"/>
    <mergeCell ref="J3:K3"/>
    <mergeCell ref="J4:K4"/>
    <mergeCell ref="J5:K5"/>
    <mergeCell ref="J6:K6"/>
    <mergeCell ref="A1:I1"/>
    <mergeCell ref="J2:K2"/>
  </mergeCells>
  <printOptions horizontalCentered="1"/>
  <pageMargins left="0.25" right="0.25" top="0.36" bottom="0.53" header="0.3" footer="0.3"/>
  <pageSetup paperSize="9" orientation="portrait" r:id="rId1"/>
  <headerFooter alignWithMargins="0">
    <oddFooter>&amp;Lwww.rajsevak.com</oddFooter>
  </headerFooter>
  <drawing r:id="rId2"/>
</worksheet>
</file>

<file path=xl/worksheets/sheet6.xml><?xml version="1.0" encoding="utf-8"?>
<worksheet xmlns="http://schemas.openxmlformats.org/spreadsheetml/2006/main" xmlns:r="http://schemas.openxmlformats.org/officeDocument/2006/relationships">
  <sheetPr>
    <tabColor rgb="FF00B050"/>
  </sheetPr>
  <dimension ref="A1:AE27"/>
  <sheetViews>
    <sheetView zoomScale="95" zoomScaleNormal="95" workbookViewId="0">
      <selection activeCell="R3" sqref="R3"/>
    </sheetView>
  </sheetViews>
  <sheetFormatPr defaultRowHeight="12.75"/>
  <cols>
    <col min="1" max="1" width="9.140625" style="139"/>
    <col min="2" max="2" width="4.140625" style="139" customWidth="1"/>
    <col min="3" max="14" width="9.140625" style="139"/>
    <col min="15" max="15" width="10" style="139" customWidth="1"/>
    <col min="16" max="17" width="9.140625" style="139"/>
    <col min="18" max="18" width="46.140625" style="139" customWidth="1"/>
    <col min="19" max="16384" width="9.140625" style="139"/>
  </cols>
  <sheetData>
    <row r="1" spans="1:31" ht="26.25" customHeight="1">
      <c r="B1" s="1248"/>
      <c r="C1" s="2203" t="str">
        <f>MASTER!C1</f>
        <v>ftyk f'k{kk vf/kdkjh</v>
      </c>
      <c r="D1" s="2203"/>
      <c r="E1" s="2203"/>
      <c r="F1" s="2203"/>
      <c r="G1" s="2203"/>
      <c r="H1" s="2203"/>
      <c r="I1" s="2203"/>
      <c r="J1" s="2203"/>
      <c r="K1" s="2203"/>
      <c r="L1" s="2203"/>
      <c r="M1" s="2203"/>
      <c r="N1" s="2203"/>
      <c r="O1" s="2203"/>
      <c r="R1" s="1246" t="s">
        <v>3104</v>
      </c>
    </row>
    <row r="2" spans="1:31" ht="27.75">
      <c r="B2" s="1247"/>
      <c r="C2" s="2204" t="str">
        <f>R2</f>
        <v>vkLFkfxr osru fcy ekg ekpZ 2020 gsrq vko';d izek.k i=  fnukad 02-03-2021</v>
      </c>
      <c r="D2" s="2204"/>
      <c r="E2" s="2204"/>
      <c r="F2" s="2204"/>
      <c r="G2" s="2204"/>
      <c r="H2" s="2204"/>
      <c r="I2" s="2204"/>
      <c r="J2" s="2204"/>
      <c r="K2" s="2204"/>
      <c r="L2" s="2204"/>
      <c r="M2" s="2204"/>
      <c r="N2" s="2204"/>
      <c r="O2" s="2204"/>
      <c r="R2" s="1250" t="s">
        <v>3972</v>
      </c>
    </row>
    <row r="3" spans="1:31" ht="27.75">
      <c r="B3" s="1247"/>
      <c r="C3" s="2204" t="str">
        <f>R3</f>
        <v>ctV gsM 2202&amp;02&amp;109&amp;01&amp;00 LVsV Q.M</v>
      </c>
      <c r="D3" s="2204"/>
      <c r="E3" s="2204"/>
      <c r="F3" s="2204"/>
      <c r="G3" s="2204"/>
      <c r="H3" s="2204"/>
      <c r="I3" s="2204"/>
      <c r="J3" s="2204"/>
      <c r="K3" s="2204"/>
      <c r="L3" s="2204"/>
      <c r="M3" s="2204"/>
      <c r="N3" s="2204"/>
      <c r="O3" s="2204"/>
      <c r="R3" s="1250" t="s">
        <v>3975</v>
      </c>
    </row>
    <row r="4" spans="1:31" ht="24" customHeight="1">
      <c r="B4" s="1249"/>
      <c r="C4" s="2205" t="s">
        <v>3027</v>
      </c>
      <c r="D4" s="2205"/>
      <c r="E4" s="2205"/>
      <c r="F4" s="2205"/>
      <c r="G4" s="2205"/>
      <c r="H4" s="2205"/>
      <c r="I4" s="2205"/>
      <c r="J4" s="2205"/>
      <c r="K4" s="2205"/>
      <c r="L4" s="2205"/>
      <c r="M4" s="2205"/>
      <c r="N4" s="2205"/>
      <c r="O4" s="2205"/>
      <c r="R4" s="518" t="s">
        <v>1814</v>
      </c>
    </row>
    <row r="5" spans="1:31" ht="19.5" customHeight="1">
      <c r="A5" s="1238">
        <v>1</v>
      </c>
      <c r="B5" s="1241">
        <f>IF(C5="","",1)</f>
        <v>1</v>
      </c>
      <c r="C5" s="2201" t="str">
        <f>IFERROR(VLOOKUP(A5,$Q$5:$AD20,2,0),"")</f>
        <v xml:space="preserve">;g izekf.kr fd;k tkrk gS fd bl fcy dh jkf'k iwoZ esa ugha mBkbZ xbZ gSA </v>
      </c>
      <c r="D5" s="2201"/>
      <c r="E5" s="2201"/>
      <c r="F5" s="2201"/>
      <c r="G5" s="2201"/>
      <c r="H5" s="2201"/>
      <c r="I5" s="2201"/>
      <c r="J5" s="2201"/>
      <c r="K5" s="2201"/>
      <c r="L5" s="2201"/>
      <c r="M5" s="2201"/>
      <c r="N5" s="2201"/>
      <c r="O5" s="2201"/>
      <c r="Q5" s="1235">
        <v>1</v>
      </c>
      <c r="R5" s="1242" t="s">
        <v>3103</v>
      </c>
      <c r="S5" s="477"/>
      <c r="T5" s="477"/>
      <c r="U5" s="477"/>
      <c r="V5" s="477"/>
      <c r="W5" s="477"/>
      <c r="X5" s="477"/>
      <c r="Y5" s="477"/>
      <c r="Z5" s="477"/>
      <c r="AA5" s="477"/>
      <c r="AB5" s="477"/>
      <c r="AC5" s="477"/>
      <c r="AD5" s="477"/>
    </row>
    <row r="6" spans="1:31" ht="24" customHeight="1">
      <c r="A6" s="1238">
        <v>3</v>
      </c>
      <c r="B6" s="1241">
        <f>IF(C6="","",B5+1)</f>
        <v>2</v>
      </c>
      <c r="C6" s="2201" t="str">
        <f>IFERROR(VLOOKUP(A6,$Q$5:$AD21,2,0),"")</f>
        <v xml:space="preserve">th-ih-,Q- ,oa ,l-vkbZ- dh dVkSrh fcy esa vafdr lsokfuo`r dkfeZdksa dh fu;ekuqlkj cUn dj nh xbZ gS A </v>
      </c>
      <c r="D6" s="2201"/>
      <c r="E6" s="2201"/>
      <c r="F6" s="2201"/>
      <c r="G6" s="2201"/>
      <c r="H6" s="2201"/>
      <c r="I6" s="2201"/>
      <c r="J6" s="2201"/>
      <c r="K6" s="2201"/>
      <c r="L6" s="2201"/>
      <c r="M6" s="2201"/>
      <c r="N6" s="2201"/>
      <c r="O6" s="2201"/>
      <c r="Q6" s="1235">
        <v>2</v>
      </c>
      <c r="R6" s="1243" t="s">
        <v>3100</v>
      </c>
      <c r="S6" s="1607"/>
      <c r="T6" s="1607"/>
      <c r="U6" s="1607"/>
      <c r="V6" s="1607"/>
      <c r="W6" s="1607"/>
      <c r="X6" s="1607"/>
      <c r="Y6" s="1607"/>
      <c r="Z6" s="1607"/>
      <c r="AA6" s="1607"/>
      <c r="AB6" s="1607"/>
      <c r="AC6" s="1607"/>
      <c r="AD6" s="1607"/>
      <c r="AE6" s="1194"/>
    </row>
    <row r="7" spans="1:31" ht="22.5" customHeight="1">
      <c r="A7" s="1238">
        <v>4</v>
      </c>
      <c r="B7" s="1241">
        <f t="shared" ref="B7:B20" si="0">IF(C7="","",B6+1)</f>
        <v>3</v>
      </c>
      <c r="C7" s="2201" t="str">
        <f>IFERROR(VLOOKUP(A7,$Q$5:$AD22,2,0),"")</f>
        <v xml:space="preserve">,l-vkbZ-dh dVkSrh fcy esa vafdr 55 o"kZ ls mij ds dkfeZdksa dh fu;ekuqlkj iwoZ Lysc ds vuqlkj gh dj yh xbZ gSA </v>
      </c>
      <c r="D7" s="2201"/>
      <c r="E7" s="2201"/>
      <c r="F7" s="2201"/>
      <c r="G7" s="2201"/>
      <c r="H7" s="2201"/>
      <c r="I7" s="2201"/>
      <c r="J7" s="2201"/>
      <c r="K7" s="2201"/>
      <c r="L7" s="2201"/>
      <c r="M7" s="2201"/>
      <c r="N7" s="2201"/>
      <c r="O7" s="2201"/>
      <c r="Q7" s="1235">
        <v>3</v>
      </c>
      <c r="R7" s="1242" t="s">
        <v>3101</v>
      </c>
      <c r="S7" s="477"/>
      <c r="T7" s="477"/>
      <c r="U7" s="477"/>
      <c r="V7" s="477"/>
      <c r="W7" s="477"/>
      <c r="X7" s="477"/>
      <c r="Y7" s="477"/>
      <c r="Z7" s="477"/>
      <c r="AA7" s="477"/>
      <c r="AB7" s="477"/>
      <c r="AC7" s="477"/>
      <c r="AD7" s="477"/>
    </row>
    <row r="8" spans="1:31" ht="19.5" customHeight="1">
      <c r="A8" s="1238">
        <v>5</v>
      </c>
      <c r="B8" s="1241">
        <f t="shared" si="0"/>
        <v>4</v>
      </c>
      <c r="C8" s="2201" t="str">
        <f>IFERROR(VLOOKUP(A8,$Q$5:$AD23,2,0),"")</f>
        <v>lHkh dVksfr;k fcy esa vafdr lHkh dkfeZdks dh fu;ekuqlkj dj yh x;h gS A</v>
      </c>
      <c r="D8" s="2201"/>
      <c r="E8" s="2201"/>
      <c r="F8" s="2201"/>
      <c r="G8" s="2201"/>
      <c r="H8" s="2201"/>
      <c r="I8" s="2201"/>
      <c r="J8" s="2201"/>
      <c r="K8" s="2201"/>
      <c r="L8" s="2201"/>
      <c r="M8" s="2201"/>
      <c r="N8" s="2201"/>
      <c r="O8" s="2201"/>
      <c r="Q8" s="1235">
        <v>4</v>
      </c>
      <c r="R8" s="1242" t="s">
        <v>3102</v>
      </c>
      <c r="S8" s="477"/>
      <c r="T8" s="477"/>
      <c r="U8" s="477"/>
      <c r="V8" s="477"/>
      <c r="W8" s="477"/>
      <c r="X8" s="477"/>
      <c r="Y8" s="477"/>
      <c r="Z8" s="477"/>
      <c r="AA8" s="477"/>
      <c r="AB8" s="477"/>
      <c r="AC8" s="477"/>
      <c r="AD8" s="477"/>
      <c r="AE8" s="1233"/>
    </row>
    <row r="9" spans="1:31" ht="37.5" customHeight="1">
      <c r="A9" s="1238">
        <v>11</v>
      </c>
      <c r="B9" s="1241">
        <f t="shared" si="0"/>
        <v>5</v>
      </c>
      <c r="C9" s="2201" t="str">
        <f>IFERROR(VLOOKUP(A9,$Q$5:$AD24,2,0),"")</f>
        <v xml:space="preserve">fcy esa vafdr lHkh dkfeZdks ls vk;dj x.kuk izi= 2020&amp;21 ds izkIr dj vk;dj dh fu;ekuqlkj dVksfr dj yh x;h gS rFkk fcy dh dk;kZy; izfr;ksa esa vk;dj x.kuk izi= 2020&amp;21 layXu dj fn;s x;s gSA </v>
      </c>
      <c r="D9" s="2201"/>
      <c r="E9" s="2201"/>
      <c r="F9" s="2201"/>
      <c r="G9" s="2201"/>
      <c r="H9" s="2201"/>
      <c r="I9" s="2201"/>
      <c r="J9" s="2201"/>
      <c r="K9" s="2201"/>
      <c r="L9" s="2201"/>
      <c r="M9" s="2201"/>
      <c r="N9" s="2201"/>
      <c r="O9" s="2201"/>
      <c r="Q9" s="1235">
        <v>5</v>
      </c>
      <c r="R9" s="1242" t="s">
        <v>3029</v>
      </c>
      <c r="S9" s="477"/>
      <c r="T9" s="477"/>
      <c r="U9" s="477"/>
      <c r="V9" s="477"/>
      <c r="W9" s="477"/>
      <c r="X9" s="477"/>
      <c r="Y9" s="477"/>
      <c r="Z9" s="477"/>
      <c r="AA9" s="477"/>
      <c r="AB9" s="477"/>
      <c r="AC9" s="477"/>
      <c r="AD9" s="477"/>
      <c r="AE9" s="1233"/>
    </row>
    <row r="10" spans="1:31" ht="39.75" customHeight="1">
      <c r="A10" s="1238">
        <v>16</v>
      </c>
      <c r="B10" s="1241">
        <f t="shared" si="0"/>
        <v>6</v>
      </c>
      <c r="C10" s="2201" t="str">
        <f>IFERROR(VLOOKUP(A10,$Q$5:$AD25,2,0),"")</f>
        <v xml:space="preserve">th ,Q ,.M , vkj dh /kkjk 200 ,oa 186 ds vUrxZr bl fcy dk bUnzkt fcy dhs dk;kZy; izfr;ksa esa dj fy;k x;k gSA </v>
      </c>
      <c r="D10" s="2201"/>
      <c r="E10" s="2201"/>
      <c r="F10" s="2201"/>
      <c r="G10" s="2201"/>
      <c r="H10" s="2201"/>
      <c r="I10" s="2201"/>
      <c r="J10" s="2201"/>
      <c r="K10" s="2201"/>
      <c r="L10" s="2201"/>
      <c r="M10" s="2201"/>
      <c r="N10" s="2201"/>
      <c r="O10" s="2201"/>
      <c r="Q10" s="1235">
        <v>6</v>
      </c>
      <c r="R10" s="1242" t="s">
        <v>3030</v>
      </c>
      <c r="S10" s="477"/>
      <c r="T10" s="477"/>
      <c r="U10" s="477"/>
      <c r="V10" s="477"/>
      <c r="W10" s="477"/>
      <c r="X10" s="477"/>
      <c r="Y10" s="477"/>
      <c r="Z10" s="477"/>
      <c r="AA10" s="477"/>
      <c r="AB10" s="477"/>
      <c r="AC10" s="477"/>
      <c r="AD10" s="477"/>
      <c r="AE10" s="1233"/>
    </row>
    <row r="11" spans="1:31" ht="167.25" customHeight="1">
      <c r="A11" s="1238">
        <v>12</v>
      </c>
      <c r="B11" s="1241">
        <f t="shared" si="0"/>
        <v>7</v>
      </c>
      <c r="C11" s="2201" t="str">
        <f>IFERROR(VLOOKUP(A11,$Q$5:$AD26,2,0),"")</f>
        <v xml:space="preserve">                çekf.kr fd;k tkrk gS fd dk;kZy; esa inLFkkfir leLr vf/kdkjhx.k] dkfeZdx.k ls foÙk o"kZ 2020&amp; 21 ds vk;dj x.kuk i= çkIr dj fy;s gS] ,oa leLr vk;dj x.kuk i=ksa dh tkap dj vk;dj VhMh,l dh dVkSrh dj yh gSA                osru ds vykok vU; fofu;ksx nLrkost vf/kdkjh] deZpkjhx.k ls çkIr dj fy;s x;s gS ,oa laosru fcy dh dk;kZy; çfr ds lkFk lqjf{kr j[k fy;s x;s gSA                ;g Hkh çekf.kr fd;k tkrk gS fd vf/kdkjh] deZpkjh }kjk çLrqr vk;dj x.kuk ds lkFk layXu Vîw'ku Qhl] jlhnksa dh lko/kkuh iwoZd tkap dj yh xbZ gS rFkk fdlh Hkh vf/kdkjh] deZpkjh dks fons'kh laLFkku dks Hkqxrku dh xbZ Vîw'ku Qhl ;k fdlh dksfpax laLFkku dks Hkqxrku dh xbZ Vîw'ku Qhl dh vk;dj esa jkgr çnku ugha dh xbZ gSA               blh çdkj xSj ljdkjh laLFkkvksa dh nku dh xbZ jkf'k ds fy, vkgj.k ,oa forj.k vf/kdkjh Lrj ij vk;dj esa NwV çnku ugha dh xbZA foÙk o"kZ 2020&amp;21 esa laosru vk;dj dh dVkSfr fu;ekuqlkj ugha fd;s tkus dk iw.kZ mÙkjnkf;Ro vkgj.k ,oa forj.k vkf/kdkjh ds :i esa esjk gksxkA</v>
      </c>
      <c r="D11" s="2201"/>
      <c r="E11" s="2201"/>
      <c r="F11" s="2201"/>
      <c r="G11" s="2201"/>
      <c r="H11" s="2201"/>
      <c r="I11" s="2201"/>
      <c r="J11" s="2201"/>
      <c r="K11" s="2201"/>
      <c r="L11" s="2201"/>
      <c r="M11" s="2201"/>
      <c r="N11" s="2201"/>
      <c r="O11" s="2201"/>
      <c r="Q11" s="1235">
        <v>7</v>
      </c>
      <c r="R11" s="1244" t="s">
        <v>3092</v>
      </c>
      <c r="S11" s="1607"/>
      <c r="T11" s="1607"/>
      <c r="U11" s="1607"/>
      <c r="V11" s="1607"/>
      <c r="W11" s="1607"/>
      <c r="X11" s="1607"/>
      <c r="Y11" s="1607"/>
      <c r="Z11" s="1607"/>
      <c r="AA11" s="1607"/>
      <c r="AB11" s="1607"/>
      <c r="AC11" s="1607"/>
      <c r="AD11" s="1607"/>
    </row>
    <row r="12" spans="1:31" ht="38.25" customHeight="1">
      <c r="A12" s="1238">
        <v>14</v>
      </c>
      <c r="B12" s="1241">
        <f t="shared" si="0"/>
        <v>8</v>
      </c>
      <c r="C12" s="2201" t="str">
        <f>IFERROR(VLOOKUP(A12,$Q$5:$AD27,2,0),"")</f>
        <v xml:space="preserve">vkLFkfxr osru ekg ekpZ 2020 dk Lohd`fr vkns'k o osru vUrj rkfydk dh izfr o vk;dj x.kuk izi= 2020 &amp; 2021 lkFk layXu gSA </v>
      </c>
      <c r="D12" s="2201"/>
      <c r="E12" s="2201"/>
      <c r="F12" s="2201"/>
      <c r="G12" s="2201"/>
      <c r="H12" s="2201"/>
      <c r="I12" s="2201"/>
      <c r="J12" s="2201"/>
      <c r="K12" s="2201"/>
      <c r="L12" s="2201"/>
      <c r="M12" s="2201"/>
      <c r="N12" s="2201"/>
      <c r="O12" s="2201"/>
      <c r="Q12" s="1235">
        <v>8</v>
      </c>
      <c r="R12" s="1242" t="s">
        <v>3043</v>
      </c>
      <c r="S12" s="477"/>
      <c r="T12" s="477"/>
      <c r="U12" s="477"/>
      <c r="V12" s="477"/>
      <c r="W12" s="477"/>
      <c r="X12" s="477"/>
      <c r="Y12" s="477"/>
      <c r="Z12" s="477"/>
      <c r="AA12" s="477"/>
      <c r="AB12" s="477"/>
      <c r="AC12" s="477"/>
      <c r="AD12" s="477"/>
    </row>
    <row r="13" spans="1:31" ht="114.75" customHeight="1">
      <c r="A13" s="1238"/>
      <c r="B13" s="1241" t="str">
        <f t="shared" si="0"/>
        <v/>
      </c>
      <c r="C13" s="2201" t="str">
        <f>IFERROR(VLOOKUP(A13,$Q$5:$AD28,2,0),"")</f>
        <v/>
      </c>
      <c r="D13" s="2201"/>
      <c r="E13" s="2201"/>
      <c r="F13" s="2201"/>
      <c r="G13" s="2201"/>
      <c r="H13" s="2201"/>
      <c r="I13" s="2201"/>
      <c r="J13" s="2201"/>
      <c r="K13" s="2201"/>
      <c r="L13" s="2201"/>
      <c r="M13" s="2201"/>
      <c r="N13" s="2201"/>
      <c r="O13" s="2201"/>
      <c r="Q13" s="1235">
        <v>9</v>
      </c>
      <c r="R13" s="1244" t="s">
        <v>3093</v>
      </c>
      <c r="S13" s="1607"/>
      <c r="T13" s="1607"/>
      <c r="U13" s="1607"/>
      <c r="V13" s="1607"/>
      <c r="W13" s="1607"/>
      <c r="X13" s="1607"/>
      <c r="Y13" s="1607"/>
      <c r="Z13" s="1607"/>
      <c r="AA13" s="1607"/>
      <c r="AB13" s="1607"/>
      <c r="AC13" s="1607"/>
      <c r="AD13" s="1607"/>
    </row>
    <row r="14" spans="1:31" ht="38.25" customHeight="1">
      <c r="A14" s="1238"/>
      <c r="B14" s="1241" t="str">
        <f t="shared" si="0"/>
        <v/>
      </c>
      <c r="C14" s="2201" t="str">
        <f>IFERROR(VLOOKUP(A14,$Q$5:$AD29,2,0),"")</f>
        <v/>
      </c>
      <c r="D14" s="2201"/>
      <c r="E14" s="2201"/>
      <c r="F14" s="2201"/>
      <c r="G14" s="2201"/>
      <c r="H14" s="2201"/>
      <c r="I14" s="2201"/>
      <c r="J14" s="2201"/>
      <c r="K14" s="2201"/>
      <c r="L14" s="2201"/>
      <c r="M14" s="2201"/>
      <c r="N14" s="2201"/>
      <c r="O14" s="2201"/>
      <c r="Q14" s="1235">
        <v>10</v>
      </c>
      <c r="R14" s="1244" t="s">
        <v>3086</v>
      </c>
      <c r="S14" s="1607"/>
      <c r="T14" s="1607"/>
      <c r="U14" s="1607"/>
      <c r="V14" s="1607"/>
      <c r="W14" s="1607"/>
      <c r="X14" s="1607"/>
      <c r="Y14" s="1607"/>
      <c r="Z14" s="1607"/>
      <c r="AA14" s="1607"/>
      <c r="AB14" s="1607"/>
      <c r="AC14" s="1607"/>
      <c r="AD14" s="1607"/>
    </row>
    <row r="15" spans="1:31" ht="39.75" customHeight="1">
      <c r="A15" s="1238"/>
      <c r="B15" s="1241" t="str">
        <f t="shared" si="0"/>
        <v/>
      </c>
      <c r="C15" s="2201" t="str">
        <f>IFERROR(VLOOKUP(A15,$Q$5:$AD30,2,0),"")</f>
        <v/>
      </c>
      <c r="D15" s="2201"/>
      <c r="E15" s="2201"/>
      <c r="F15" s="2201"/>
      <c r="G15" s="2201"/>
      <c r="H15" s="2201"/>
      <c r="I15" s="2201"/>
      <c r="J15" s="2201"/>
      <c r="K15" s="2201"/>
      <c r="L15" s="2201"/>
      <c r="M15" s="2201"/>
      <c r="N15" s="2201"/>
      <c r="O15" s="2201"/>
      <c r="Q15" s="1235">
        <v>11</v>
      </c>
      <c r="R15" s="1244" t="s">
        <v>3087</v>
      </c>
      <c r="S15" s="1607"/>
      <c r="T15" s="1607"/>
      <c r="U15" s="1607"/>
      <c r="V15" s="1607"/>
      <c r="W15" s="1607"/>
      <c r="X15" s="1607"/>
      <c r="Y15" s="1607"/>
      <c r="Z15" s="1607"/>
      <c r="AA15" s="1607"/>
      <c r="AB15" s="1607"/>
      <c r="AC15" s="1607"/>
      <c r="AD15" s="1607"/>
    </row>
    <row r="16" spans="1:31" ht="235.5" customHeight="1">
      <c r="A16" s="1238"/>
      <c r="B16" s="1241" t="str">
        <f t="shared" si="0"/>
        <v/>
      </c>
      <c r="C16" s="2201" t="str">
        <f>IFERROR(VLOOKUP(A16,$Q$5:$AD31,2,0),"")</f>
        <v/>
      </c>
      <c r="D16" s="2201"/>
      <c r="E16" s="2201"/>
      <c r="F16" s="2201"/>
      <c r="G16" s="2201"/>
      <c r="H16" s="2201"/>
      <c r="I16" s="2201"/>
      <c r="J16" s="2201"/>
      <c r="K16" s="2201"/>
      <c r="L16" s="2201"/>
      <c r="M16" s="2201"/>
      <c r="N16" s="2201"/>
      <c r="O16" s="2201"/>
      <c r="Q16" s="1235">
        <v>12</v>
      </c>
      <c r="R16" s="1243" t="s">
        <v>3174</v>
      </c>
      <c r="S16" s="15"/>
      <c r="T16" s="15"/>
      <c r="U16" s="15"/>
      <c r="V16" s="15"/>
      <c r="W16" s="15"/>
      <c r="X16" s="15"/>
      <c r="Y16" s="15"/>
      <c r="Z16" s="15"/>
      <c r="AA16" s="15"/>
      <c r="AB16" s="15"/>
      <c r="AC16" s="15"/>
    </row>
    <row r="17" spans="1:30" ht="131.25" customHeight="1">
      <c r="A17" s="1238"/>
      <c r="B17" s="1241" t="str">
        <f t="shared" si="0"/>
        <v/>
      </c>
      <c r="C17" s="2201" t="str">
        <f>IFERROR(VLOOKUP(A17,$Q$5:$AD32,2,0),"")</f>
        <v/>
      </c>
      <c r="D17" s="2201"/>
      <c r="E17" s="2201"/>
      <c r="F17" s="2201"/>
      <c r="G17" s="2201"/>
      <c r="H17" s="2201"/>
      <c r="I17" s="2201"/>
      <c r="J17" s="2201"/>
      <c r="K17" s="2201"/>
      <c r="L17" s="2201"/>
      <c r="M17" s="2201"/>
      <c r="N17" s="2201"/>
      <c r="O17" s="2201"/>
      <c r="Q17" s="1235">
        <v>13</v>
      </c>
      <c r="R17" s="1244" t="s">
        <v>3973</v>
      </c>
    </row>
    <row r="18" spans="1:30" ht="44.25" customHeight="1">
      <c r="A18" s="1238"/>
      <c r="B18" s="1241" t="str">
        <f t="shared" si="0"/>
        <v/>
      </c>
      <c r="C18" s="2201" t="str">
        <f>IFERROR(VLOOKUP(A18,$Q$5:$AD33,2,0),"")</f>
        <v/>
      </c>
      <c r="D18" s="2201"/>
      <c r="E18" s="2201"/>
      <c r="F18" s="2201"/>
      <c r="G18" s="2201"/>
      <c r="H18" s="2201"/>
      <c r="I18" s="2201"/>
      <c r="J18" s="2201"/>
      <c r="K18" s="2201"/>
      <c r="L18" s="2201"/>
      <c r="M18" s="2201"/>
      <c r="N18" s="2201"/>
      <c r="O18" s="2201"/>
      <c r="Q18" s="1235">
        <v>14</v>
      </c>
      <c r="R18" s="2200" t="s">
        <v>3974</v>
      </c>
      <c r="S18" s="2200"/>
      <c r="T18" s="2200"/>
      <c r="U18" s="2200"/>
      <c r="V18" s="2200"/>
      <c r="W18" s="2200"/>
      <c r="X18" s="2200"/>
      <c r="Y18" s="2200"/>
      <c r="Z18" s="2200"/>
      <c r="AA18" s="2200"/>
      <c r="AB18" s="2200"/>
      <c r="AC18" s="2200"/>
      <c r="AD18" s="2200"/>
    </row>
    <row r="19" spans="1:30" ht="18.75" customHeight="1">
      <c r="A19" s="1238"/>
      <c r="B19" s="1241" t="str">
        <f t="shared" si="0"/>
        <v/>
      </c>
      <c r="C19" s="2201" t="str">
        <f>IFERROR(VLOOKUP(A19,$Q$5:$AD34,2,0),"")</f>
        <v/>
      </c>
      <c r="D19" s="2201"/>
      <c r="E19" s="2201"/>
      <c r="F19" s="2201"/>
      <c r="G19" s="2201"/>
      <c r="H19" s="2201"/>
      <c r="I19" s="2201"/>
      <c r="J19" s="2201"/>
      <c r="K19" s="2201"/>
      <c r="L19" s="2201"/>
      <c r="M19" s="2201"/>
      <c r="N19" s="2201"/>
      <c r="O19" s="2201"/>
      <c r="Q19" s="1235">
        <v>15</v>
      </c>
      <c r="R19" s="2200" t="s">
        <v>3041</v>
      </c>
      <c r="S19" s="2200"/>
      <c r="T19" s="2200"/>
      <c r="U19" s="2200"/>
      <c r="V19" s="2200"/>
      <c r="W19" s="2200"/>
      <c r="X19" s="2200"/>
      <c r="Y19" s="2200"/>
      <c r="Z19" s="2200"/>
      <c r="AA19" s="2200"/>
      <c r="AB19" s="2200"/>
      <c r="AC19" s="2200"/>
      <c r="AD19" s="2200"/>
    </row>
    <row r="20" spans="1:30" ht="18.75" customHeight="1">
      <c r="A20" s="1238"/>
      <c r="B20" s="1241" t="str">
        <f t="shared" si="0"/>
        <v/>
      </c>
      <c r="C20" s="2201" t="str">
        <f>IFERROR(VLOOKUP(A20,$Q$5:$AD35,2,0),"")</f>
        <v/>
      </c>
      <c r="D20" s="2201"/>
      <c r="E20" s="2201"/>
      <c r="F20" s="2201"/>
      <c r="G20" s="2201"/>
      <c r="H20" s="2201"/>
      <c r="I20" s="2201"/>
      <c r="J20" s="2201"/>
      <c r="K20" s="2201"/>
      <c r="L20" s="2201"/>
      <c r="M20" s="2201"/>
      <c r="N20" s="2201"/>
      <c r="O20" s="2201"/>
      <c r="Q20" s="1235">
        <v>16</v>
      </c>
      <c r="R20" s="2200" t="s">
        <v>3094</v>
      </c>
      <c r="S20" s="2200"/>
      <c r="T20" s="2200"/>
      <c r="U20" s="2200"/>
      <c r="V20" s="2200"/>
      <c r="W20" s="2200"/>
      <c r="X20" s="2200"/>
      <c r="Y20" s="2200"/>
      <c r="Z20" s="2200"/>
      <c r="AA20" s="2200"/>
      <c r="AB20" s="2200"/>
      <c r="AC20" s="2200"/>
      <c r="AD20" s="2200"/>
    </row>
    <row r="21" spans="1:30" ht="18.75">
      <c r="A21" s="1152"/>
      <c r="B21" s="1152"/>
      <c r="D21" s="154"/>
      <c r="E21" s="154"/>
      <c r="F21" s="154"/>
      <c r="G21" s="154"/>
      <c r="H21" s="154"/>
      <c r="I21" s="154"/>
      <c r="J21" s="154"/>
      <c r="K21" s="154"/>
      <c r="L21" s="154"/>
      <c r="M21" s="154"/>
      <c r="N21" s="154"/>
    </row>
    <row r="22" spans="1:30" ht="18.75">
      <c r="A22" s="1152"/>
      <c r="B22" s="1152"/>
      <c r="D22" s="154"/>
      <c r="E22" s="154"/>
      <c r="F22" s="154"/>
      <c r="G22" s="154"/>
      <c r="H22" s="154"/>
      <c r="I22" s="154"/>
      <c r="J22" s="154"/>
      <c r="K22" s="154"/>
      <c r="L22" s="154"/>
      <c r="M22" s="154"/>
      <c r="N22" s="154"/>
    </row>
    <row r="23" spans="1:30" ht="18.75">
      <c r="A23" s="1152"/>
      <c r="B23" s="1152"/>
      <c r="D23" s="154"/>
      <c r="E23" s="154"/>
      <c r="F23" s="154"/>
      <c r="G23" s="154"/>
      <c r="H23" s="154"/>
      <c r="I23" s="154"/>
      <c r="J23" s="154"/>
      <c r="K23" s="154"/>
      <c r="L23" s="154"/>
      <c r="M23" s="154"/>
      <c r="N23" s="154"/>
    </row>
    <row r="24" spans="1:30" ht="18.75">
      <c r="A24" s="1152"/>
      <c r="B24" s="1152"/>
      <c r="D24" s="154"/>
      <c r="E24" s="154"/>
      <c r="F24" s="154"/>
      <c r="G24" s="154"/>
      <c r="H24" s="154"/>
      <c r="I24" s="154"/>
      <c r="J24" s="154"/>
      <c r="K24" s="154"/>
      <c r="L24" s="154"/>
      <c r="M24" s="154"/>
      <c r="N24" s="154"/>
    </row>
    <row r="25" spans="1:30" ht="18.75">
      <c r="A25" s="1152"/>
      <c r="B25" s="1152"/>
      <c r="C25" s="15"/>
      <c r="D25" s="154"/>
      <c r="E25" s="154"/>
      <c r="F25" s="154"/>
      <c r="G25" s="154"/>
      <c r="H25" s="154"/>
      <c r="I25" s="154"/>
      <c r="J25" s="154"/>
      <c r="K25" s="154"/>
      <c r="L25" s="154"/>
      <c r="M25" s="154"/>
      <c r="N25" s="154"/>
    </row>
    <row r="26" spans="1:30" ht="15">
      <c r="C26" s="154"/>
      <c r="D26" s="154"/>
      <c r="E26" s="154"/>
      <c r="F26" s="154"/>
      <c r="G26" s="154"/>
      <c r="H26" s="154"/>
      <c r="I26" s="154"/>
      <c r="J26" s="154"/>
      <c r="K26" s="154"/>
      <c r="L26" s="154"/>
      <c r="M26" s="154"/>
      <c r="N26" s="154"/>
    </row>
    <row r="27" spans="1:30" ht="18.75">
      <c r="C27" s="15"/>
      <c r="D27" s="154"/>
      <c r="E27" s="154"/>
      <c r="F27" s="154"/>
      <c r="G27" s="154"/>
      <c r="H27" s="154"/>
      <c r="I27" s="154"/>
      <c r="J27" s="154"/>
      <c r="K27" s="154"/>
      <c r="L27" s="154"/>
      <c r="M27" s="154"/>
      <c r="N27" s="154"/>
    </row>
  </sheetData>
  <sheetProtection selectLockedCells="1"/>
  <mergeCells count="23">
    <mergeCell ref="C14:O14"/>
    <mergeCell ref="C15:O15"/>
    <mergeCell ref="C16:O16"/>
    <mergeCell ref="C8:O8"/>
    <mergeCell ref="C9:O9"/>
    <mergeCell ref="C10:O10"/>
    <mergeCell ref="C11:O11"/>
    <mergeCell ref="C12:O12"/>
    <mergeCell ref="C13:O13"/>
    <mergeCell ref="C17:O17"/>
    <mergeCell ref="R19:AD19"/>
    <mergeCell ref="R20:AD20"/>
    <mergeCell ref="C18:O18"/>
    <mergeCell ref="C19:O19"/>
    <mergeCell ref="C20:O20"/>
    <mergeCell ref="R18:AD18"/>
    <mergeCell ref="C7:O7"/>
    <mergeCell ref="C1:O1"/>
    <mergeCell ref="C2:O2"/>
    <mergeCell ref="C4:O4"/>
    <mergeCell ref="C5:O5"/>
    <mergeCell ref="C6:O6"/>
    <mergeCell ref="C3:O3"/>
  </mergeCells>
  <dataValidations count="1">
    <dataValidation type="list" allowBlank="1" showInputMessage="1" showErrorMessage="1" sqref="A5:A20">
      <formula1>$Q$5:$Q$20</formula1>
    </dataValidation>
  </dataValidations>
  <pageMargins left="0.25" right="0.25" top="0.75" bottom="0.75" header="0.3" footer="0.3"/>
  <pageSetup paperSize="9" orientation="landscape" horizontalDpi="300" verticalDpi="300" r:id="rId1"/>
  <drawing r:id="rId2"/>
</worksheet>
</file>

<file path=xl/worksheets/sheet60.xml><?xml version="1.0" encoding="utf-8"?>
<worksheet xmlns="http://schemas.openxmlformats.org/spreadsheetml/2006/main" xmlns:r="http://schemas.openxmlformats.org/officeDocument/2006/relationships">
  <sheetPr>
    <tabColor rgb="FF00B050"/>
  </sheetPr>
  <dimension ref="A1:O51"/>
  <sheetViews>
    <sheetView showGridLines="0" topLeftCell="A46" zoomScale="85" zoomScaleNormal="85" workbookViewId="0">
      <selection activeCell="K47" sqref="K47"/>
    </sheetView>
  </sheetViews>
  <sheetFormatPr defaultColWidth="9.140625" defaultRowHeight="14.25"/>
  <cols>
    <col min="1" max="1" width="5" style="5" customWidth="1"/>
    <col min="2" max="2" width="8.85546875" style="5" customWidth="1"/>
    <col min="3" max="3" width="13.140625" style="5" customWidth="1"/>
    <col min="4" max="4" width="19.5703125" style="5" customWidth="1"/>
    <col min="5" max="5" width="9.140625" style="5" customWidth="1"/>
    <col min="6" max="6" width="16.5703125" style="5" customWidth="1"/>
    <col min="7" max="7" width="10.42578125" style="5" customWidth="1"/>
    <col min="8" max="8" width="17" style="5" customWidth="1"/>
    <col min="9" max="9" width="3" style="5" customWidth="1"/>
    <col min="10" max="16384" width="9.140625" style="5"/>
  </cols>
  <sheetData>
    <row r="1" spans="1:15" ht="27" customHeight="1">
      <c r="A1" s="2873" t="s">
        <v>30</v>
      </c>
      <c r="B1" s="2873"/>
      <c r="C1" s="2873"/>
      <c r="D1" s="2873"/>
      <c r="E1" s="2873"/>
      <c r="F1" s="2873"/>
      <c r="G1" s="2873"/>
      <c r="H1" s="2873"/>
    </row>
    <row r="2" spans="1:15" ht="22.5" customHeight="1">
      <c r="A2" s="2874" t="s">
        <v>1651</v>
      </c>
      <c r="B2" s="2875"/>
      <c r="C2" s="2875"/>
      <c r="D2" s="2875"/>
      <c r="E2" s="2875"/>
      <c r="F2" s="2875"/>
      <c r="G2" s="2875"/>
      <c r="H2" s="2875"/>
    </row>
    <row r="3" spans="1:15" ht="27" customHeight="1">
      <c r="A3" s="2876" t="s">
        <v>1228</v>
      </c>
      <c r="B3" s="2877"/>
      <c r="C3" s="2877"/>
      <c r="D3" s="2877"/>
      <c r="E3" s="2877"/>
      <c r="F3" s="2877"/>
      <c r="G3" s="2877"/>
      <c r="H3" s="2877"/>
    </row>
    <row r="4" spans="1:15" ht="34.5" customHeight="1">
      <c r="A4" s="352" t="s">
        <v>1159</v>
      </c>
      <c r="B4" s="2878" t="s">
        <v>986</v>
      </c>
      <c r="C4" s="2878"/>
      <c r="D4" s="2878"/>
      <c r="E4" s="2878" t="s">
        <v>1160</v>
      </c>
      <c r="F4" s="2879"/>
      <c r="G4" s="2879"/>
      <c r="H4" s="598" t="s">
        <v>1206</v>
      </c>
    </row>
    <row r="5" spans="1:15" ht="36.950000000000003" customHeight="1">
      <c r="A5" s="562">
        <v>1</v>
      </c>
      <c r="B5" s="2868" t="s">
        <v>2555</v>
      </c>
      <c r="C5" s="2869"/>
      <c r="D5" s="2870"/>
      <c r="E5" s="2871" t="s">
        <v>1815</v>
      </c>
      <c r="F5" s="2872"/>
      <c r="G5" s="2872"/>
      <c r="H5" s="341"/>
      <c r="K5" s="478" t="s">
        <v>1660</v>
      </c>
    </row>
    <row r="6" spans="1:15" ht="43.5" customHeight="1">
      <c r="A6" s="562">
        <v>2</v>
      </c>
      <c r="B6" s="2868" t="s">
        <v>2556</v>
      </c>
      <c r="C6" s="2869"/>
      <c r="D6" s="2870"/>
      <c r="E6" s="2871" t="s">
        <v>1816</v>
      </c>
      <c r="F6" s="2872"/>
      <c r="G6" s="2872"/>
      <c r="H6" s="341"/>
      <c r="J6" s="478" t="s">
        <v>1660</v>
      </c>
    </row>
    <row r="7" spans="1:15" ht="36.950000000000003" customHeight="1">
      <c r="A7" s="562">
        <v>3</v>
      </c>
      <c r="B7" s="2868" t="s">
        <v>2557</v>
      </c>
      <c r="C7" s="2869"/>
      <c r="D7" s="2870"/>
      <c r="E7" s="2871" t="s">
        <v>1817</v>
      </c>
      <c r="F7" s="2872"/>
      <c r="G7" s="2872"/>
      <c r="H7" s="341"/>
      <c r="J7" s="478" t="s">
        <v>1660</v>
      </c>
    </row>
    <row r="8" spans="1:15" ht="45.75" customHeight="1">
      <c r="A8" s="562">
        <v>4</v>
      </c>
      <c r="B8" s="2868" t="s">
        <v>2558</v>
      </c>
      <c r="C8" s="2869"/>
      <c r="D8" s="2870"/>
      <c r="E8" s="2871" t="s">
        <v>1818</v>
      </c>
      <c r="F8" s="2872"/>
      <c r="G8" s="2872"/>
      <c r="H8" s="341"/>
    </row>
    <row r="9" spans="1:15" ht="36.950000000000003" customHeight="1">
      <c r="A9" s="562">
        <v>5</v>
      </c>
      <c r="B9" s="2868" t="s">
        <v>1204</v>
      </c>
      <c r="C9" s="2869"/>
      <c r="D9" s="2870"/>
      <c r="E9" s="2871" t="s">
        <v>1227</v>
      </c>
      <c r="F9" s="2872"/>
      <c r="G9" s="2872"/>
      <c r="H9" s="341"/>
      <c r="O9" s="518" t="s">
        <v>1814</v>
      </c>
    </row>
    <row r="10" spans="1:15" ht="36.950000000000003" customHeight="1">
      <c r="A10" s="562">
        <v>6</v>
      </c>
      <c r="B10" s="2868" t="s">
        <v>1199</v>
      </c>
      <c r="C10" s="2869"/>
      <c r="D10" s="2870"/>
      <c r="E10" s="2871" t="s">
        <v>1819</v>
      </c>
      <c r="F10" s="2872"/>
      <c r="G10" s="2872"/>
      <c r="H10" s="341"/>
      <c r="O10" s="518"/>
    </row>
    <row r="11" spans="1:15" ht="36.950000000000003" customHeight="1">
      <c r="A11" s="562">
        <v>7</v>
      </c>
      <c r="B11" s="2868" t="s">
        <v>3026</v>
      </c>
      <c r="C11" s="2869"/>
      <c r="D11" s="2870"/>
      <c r="E11" s="2871" t="s">
        <v>3025</v>
      </c>
      <c r="F11" s="2872"/>
      <c r="G11" s="2872"/>
      <c r="H11" s="341"/>
    </row>
    <row r="12" spans="1:15" ht="43.5" customHeight="1">
      <c r="A12" s="562"/>
      <c r="B12" s="2868" t="s">
        <v>4350</v>
      </c>
      <c r="C12" s="2869"/>
      <c r="D12" s="2870"/>
      <c r="E12" s="2871" t="s">
        <v>4349</v>
      </c>
      <c r="F12" s="2872"/>
      <c r="G12" s="2872"/>
      <c r="H12" s="341"/>
    </row>
    <row r="13" spans="1:15" ht="36.950000000000003" customHeight="1">
      <c r="A13" s="562">
        <v>8</v>
      </c>
      <c r="B13" s="2868" t="s">
        <v>1992</v>
      </c>
      <c r="C13" s="2869"/>
      <c r="D13" s="2870"/>
      <c r="E13" s="2871" t="s">
        <v>3146</v>
      </c>
      <c r="F13" s="2872"/>
      <c r="G13" s="2872"/>
      <c r="H13" s="341"/>
    </row>
    <row r="14" spans="1:15" ht="36.950000000000003" customHeight="1">
      <c r="A14" s="562">
        <v>9</v>
      </c>
      <c r="B14" s="2868" t="s">
        <v>3147</v>
      </c>
      <c r="C14" s="2869"/>
      <c r="D14" s="2870"/>
      <c r="E14" s="2871" t="s">
        <v>1774</v>
      </c>
      <c r="F14" s="2872"/>
      <c r="G14" s="2872"/>
      <c r="H14" s="341"/>
    </row>
    <row r="15" spans="1:15" ht="36.950000000000003" customHeight="1">
      <c r="A15" s="562">
        <v>10</v>
      </c>
      <c r="B15" s="2868" t="s">
        <v>1993</v>
      </c>
      <c r="C15" s="2869"/>
      <c r="D15" s="2870"/>
      <c r="E15" s="2871" t="s">
        <v>2559</v>
      </c>
      <c r="F15" s="2872"/>
      <c r="G15" s="2872"/>
      <c r="H15" s="341"/>
    </row>
    <row r="16" spans="1:15" ht="36.950000000000003" customHeight="1">
      <c r="A16" s="562">
        <v>11</v>
      </c>
      <c r="B16" s="2868" t="s">
        <v>1994</v>
      </c>
      <c r="C16" s="2869"/>
      <c r="D16" s="2870"/>
      <c r="E16" s="2871" t="s">
        <v>1820</v>
      </c>
      <c r="F16" s="2872"/>
      <c r="G16" s="2872"/>
      <c r="H16" s="341"/>
    </row>
    <row r="17" spans="1:8" ht="36.950000000000003" customHeight="1">
      <c r="A17" s="562">
        <v>12</v>
      </c>
      <c r="B17" s="2868" t="s">
        <v>2560</v>
      </c>
      <c r="C17" s="2869"/>
      <c r="D17" s="2870"/>
      <c r="E17" s="2871" t="s">
        <v>2561</v>
      </c>
      <c r="F17" s="2872"/>
      <c r="G17" s="2872"/>
      <c r="H17" s="341"/>
    </row>
    <row r="18" spans="1:8" ht="42" customHeight="1">
      <c r="A18" s="562">
        <v>13</v>
      </c>
      <c r="B18" s="2868" t="s">
        <v>2562</v>
      </c>
      <c r="C18" s="2869"/>
      <c r="D18" s="2870"/>
      <c r="E18" s="2871" t="s">
        <v>2563</v>
      </c>
      <c r="F18" s="2872"/>
      <c r="G18" s="2872"/>
      <c r="H18" s="341"/>
    </row>
    <row r="19" spans="1:8" ht="39.75" customHeight="1">
      <c r="A19" s="562">
        <v>14</v>
      </c>
      <c r="B19" s="2868" t="s">
        <v>2564</v>
      </c>
      <c r="C19" s="2869"/>
      <c r="D19" s="2870"/>
      <c r="E19" s="2871" t="s">
        <v>2622</v>
      </c>
      <c r="F19" s="2872"/>
      <c r="G19" s="2872"/>
      <c r="H19" s="341"/>
    </row>
    <row r="20" spans="1:8" ht="36.950000000000003" customHeight="1">
      <c r="A20" s="562">
        <v>15</v>
      </c>
      <c r="B20" s="2868" t="s">
        <v>2565</v>
      </c>
      <c r="C20" s="2869"/>
      <c r="D20" s="2870"/>
      <c r="E20" s="2871" t="s">
        <v>1821</v>
      </c>
      <c r="F20" s="2872"/>
      <c r="G20" s="2872"/>
      <c r="H20" s="341"/>
    </row>
    <row r="21" spans="1:8" ht="36.950000000000003" customHeight="1">
      <c r="A21" s="562">
        <v>16</v>
      </c>
      <c r="B21" s="2868" t="s">
        <v>2566</v>
      </c>
      <c r="C21" s="2869"/>
      <c r="D21" s="2870"/>
      <c r="E21" s="2871" t="s">
        <v>2567</v>
      </c>
      <c r="F21" s="2872"/>
      <c r="G21" s="2872"/>
      <c r="H21" s="341"/>
    </row>
    <row r="22" spans="1:8" ht="36.950000000000003" customHeight="1">
      <c r="A22" s="562">
        <v>17</v>
      </c>
      <c r="B22" s="2868" t="s">
        <v>1995</v>
      </c>
      <c r="C22" s="2869"/>
      <c r="D22" s="2870"/>
      <c r="E22" s="2871" t="s">
        <v>2568</v>
      </c>
      <c r="F22" s="2872"/>
      <c r="G22" s="2872"/>
      <c r="H22" s="341"/>
    </row>
    <row r="23" spans="1:8" ht="36.950000000000003" customHeight="1">
      <c r="A23" s="562">
        <v>18</v>
      </c>
      <c r="B23" s="2868" t="s">
        <v>4013</v>
      </c>
      <c r="C23" s="2869"/>
      <c r="D23" s="2870"/>
      <c r="E23" s="2871" t="s">
        <v>4012</v>
      </c>
      <c r="F23" s="2872"/>
      <c r="G23" s="2872"/>
      <c r="H23" s="341"/>
    </row>
    <row r="24" spans="1:8" ht="36.950000000000003" customHeight="1">
      <c r="A24" s="562">
        <v>19</v>
      </c>
      <c r="B24" s="2868" t="s">
        <v>1996</v>
      </c>
      <c r="C24" s="2869"/>
      <c r="D24" s="2870"/>
      <c r="E24" s="2871" t="s">
        <v>2569</v>
      </c>
      <c r="F24" s="2872"/>
      <c r="G24" s="2872"/>
      <c r="H24" s="341"/>
    </row>
    <row r="25" spans="1:8" ht="36.950000000000003" customHeight="1">
      <c r="A25" s="562">
        <v>20</v>
      </c>
      <c r="B25" s="2868" t="s">
        <v>1997</v>
      </c>
      <c r="C25" s="2869"/>
      <c r="D25" s="2870"/>
      <c r="E25" s="2871" t="s">
        <v>1822</v>
      </c>
      <c r="F25" s="2872"/>
      <c r="G25" s="2872"/>
      <c r="H25" s="341"/>
    </row>
    <row r="26" spans="1:8" ht="36.950000000000003" customHeight="1">
      <c r="A26" s="562">
        <v>21</v>
      </c>
      <c r="B26" s="2868" t="s">
        <v>1998</v>
      </c>
      <c r="C26" s="2869"/>
      <c r="D26" s="2870"/>
      <c r="E26" s="2871" t="s">
        <v>2570</v>
      </c>
      <c r="F26" s="2872"/>
      <c r="G26" s="2872"/>
      <c r="H26" s="341"/>
    </row>
    <row r="27" spans="1:8" ht="36.950000000000003" customHeight="1">
      <c r="A27" s="562">
        <v>22</v>
      </c>
      <c r="B27" s="2868" t="s">
        <v>1999</v>
      </c>
      <c r="C27" s="2869"/>
      <c r="D27" s="2870"/>
      <c r="E27" s="2871" t="s">
        <v>1823</v>
      </c>
      <c r="F27" s="2872"/>
      <c r="G27" s="2872"/>
      <c r="H27" s="341"/>
    </row>
    <row r="28" spans="1:8" ht="36.950000000000003" customHeight="1">
      <c r="A28" s="562">
        <v>23</v>
      </c>
      <c r="B28" s="2868" t="s">
        <v>2108</v>
      </c>
      <c r="C28" s="2869"/>
      <c r="D28" s="2870"/>
      <c r="E28" s="2871" t="s">
        <v>1824</v>
      </c>
      <c r="F28" s="2872"/>
      <c r="G28" s="2872"/>
      <c r="H28" s="341"/>
    </row>
    <row r="29" spans="1:8" ht="36.950000000000003" customHeight="1">
      <c r="A29" s="562">
        <v>24</v>
      </c>
      <c r="B29" s="2868" t="s">
        <v>2109</v>
      </c>
      <c r="C29" s="2869"/>
      <c r="D29" s="2870"/>
      <c r="E29" s="2871" t="s">
        <v>1825</v>
      </c>
      <c r="F29" s="2872"/>
      <c r="G29" s="2872"/>
      <c r="H29" s="341"/>
    </row>
    <row r="30" spans="1:8" ht="36.950000000000003" customHeight="1">
      <c r="A30" s="562">
        <v>25</v>
      </c>
      <c r="B30" s="2868" t="s">
        <v>2110</v>
      </c>
      <c r="C30" s="2869"/>
      <c r="D30" s="2870"/>
      <c r="E30" s="2871" t="s">
        <v>1826</v>
      </c>
      <c r="F30" s="2872"/>
      <c r="G30" s="2872"/>
      <c r="H30" s="341"/>
    </row>
    <row r="31" spans="1:8" ht="36.950000000000003" customHeight="1">
      <c r="A31" s="562">
        <v>26</v>
      </c>
      <c r="B31" s="2868" t="s">
        <v>4474</v>
      </c>
      <c r="C31" s="2869"/>
      <c r="D31" s="2870"/>
      <c r="E31" s="2871" t="s">
        <v>4476</v>
      </c>
      <c r="F31" s="2872"/>
      <c r="G31" s="2872"/>
      <c r="H31" s="341"/>
    </row>
    <row r="32" spans="1:8" ht="36.950000000000003" customHeight="1">
      <c r="A32" s="562">
        <v>27</v>
      </c>
      <c r="B32" s="2868" t="s">
        <v>2111</v>
      </c>
      <c r="C32" s="2869"/>
      <c r="D32" s="2870"/>
      <c r="E32" s="2871" t="s">
        <v>1827</v>
      </c>
      <c r="F32" s="2872"/>
      <c r="G32" s="2872"/>
      <c r="H32" s="341"/>
    </row>
    <row r="33" spans="1:8" ht="36.950000000000003" customHeight="1">
      <c r="A33" s="562">
        <v>28</v>
      </c>
      <c r="B33" s="2868" t="s">
        <v>2112</v>
      </c>
      <c r="C33" s="2869"/>
      <c r="D33" s="2870"/>
      <c r="E33" s="2871" t="s">
        <v>2571</v>
      </c>
      <c r="F33" s="2872"/>
      <c r="G33" s="2872"/>
      <c r="H33" s="341"/>
    </row>
    <row r="34" spans="1:8" ht="36.950000000000003" customHeight="1">
      <c r="A34" s="562">
        <v>29</v>
      </c>
      <c r="B34" s="2868" t="s">
        <v>1420</v>
      </c>
      <c r="C34" s="2869"/>
      <c r="D34" s="2870"/>
      <c r="E34" s="2871" t="s">
        <v>2572</v>
      </c>
      <c r="F34" s="2872"/>
      <c r="G34" s="2872"/>
      <c r="H34" s="341"/>
    </row>
    <row r="35" spans="1:8" ht="36.950000000000003" customHeight="1">
      <c r="A35" s="562">
        <v>30</v>
      </c>
      <c r="B35" s="2868" t="s">
        <v>336</v>
      </c>
      <c r="C35" s="2869"/>
      <c r="D35" s="2870"/>
      <c r="E35" s="2871" t="s">
        <v>2573</v>
      </c>
      <c r="F35" s="2872"/>
      <c r="G35" s="2872"/>
      <c r="H35" s="341"/>
    </row>
    <row r="36" spans="1:8" ht="36.950000000000003" customHeight="1">
      <c r="A36" s="562">
        <v>31</v>
      </c>
      <c r="B36" s="2868" t="s">
        <v>2113</v>
      </c>
      <c r="C36" s="2869"/>
      <c r="D36" s="2870"/>
      <c r="E36" s="2871" t="s">
        <v>3125</v>
      </c>
      <c r="F36" s="2872"/>
      <c r="G36" s="2872"/>
      <c r="H36" s="341"/>
    </row>
    <row r="37" spans="1:8" ht="36.950000000000003" customHeight="1">
      <c r="A37" s="562">
        <v>32</v>
      </c>
      <c r="B37" s="2868" t="s">
        <v>2574</v>
      </c>
      <c r="C37" s="2869"/>
      <c r="D37" s="2870"/>
      <c r="E37" s="2871" t="s">
        <v>2575</v>
      </c>
      <c r="F37" s="2872"/>
      <c r="G37" s="2872"/>
      <c r="H37" s="341"/>
    </row>
    <row r="38" spans="1:8" ht="36.950000000000003" customHeight="1">
      <c r="A38" s="562">
        <v>33</v>
      </c>
      <c r="B38" s="2868" t="s">
        <v>2114</v>
      </c>
      <c r="C38" s="2869"/>
      <c r="D38" s="2870"/>
      <c r="E38" s="2871" t="s">
        <v>2315</v>
      </c>
      <c r="F38" s="2872"/>
      <c r="G38" s="2872"/>
      <c r="H38" s="341"/>
    </row>
    <row r="39" spans="1:8" ht="36.950000000000003" customHeight="1">
      <c r="A39" s="562">
        <v>34</v>
      </c>
      <c r="B39" s="2868" t="s">
        <v>2115</v>
      </c>
      <c r="C39" s="2869"/>
      <c r="D39" s="2870"/>
      <c r="E39" s="2871" t="s">
        <v>1828</v>
      </c>
      <c r="F39" s="2872"/>
      <c r="G39" s="2872"/>
      <c r="H39" s="341"/>
    </row>
    <row r="40" spans="1:8" ht="36.950000000000003" customHeight="1">
      <c r="A40" s="562">
        <v>35</v>
      </c>
      <c r="B40" s="2868" t="s">
        <v>2576</v>
      </c>
      <c r="C40" s="2869"/>
      <c r="D40" s="2870"/>
      <c r="E40" s="2871" t="s">
        <v>2577</v>
      </c>
      <c r="F40" s="2872"/>
      <c r="G40" s="2872"/>
      <c r="H40" s="341"/>
    </row>
    <row r="41" spans="1:8" ht="36.950000000000003" customHeight="1">
      <c r="A41" s="562">
        <v>36</v>
      </c>
      <c r="B41" s="2868" t="s">
        <v>2116</v>
      </c>
      <c r="C41" s="2869"/>
      <c r="D41" s="2870"/>
      <c r="E41" s="2871" t="s">
        <v>1829</v>
      </c>
      <c r="F41" s="2872"/>
      <c r="G41" s="2872"/>
      <c r="H41" s="341"/>
    </row>
    <row r="42" spans="1:8" ht="41.25" customHeight="1">
      <c r="A42" s="562">
        <v>37</v>
      </c>
      <c r="B42" s="2868" t="s">
        <v>2578</v>
      </c>
      <c r="C42" s="2869"/>
      <c r="D42" s="2870"/>
      <c r="E42" s="2871" t="s">
        <v>2579</v>
      </c>
      <c r="F42" s="2872"/>
      <c r="G42" s="2872"/>
      <c r="H42" s="341"/>
    </row>
    <row r="43" spans="1:8" ht="39" customHeight="1">
      <c r="A43" s="562">
        <v>38</v>
      </c>
      <c r="B43" s="2868" t="s">
        <v>2475</v>
      </c>
      <c r="C43" s="2869"/>
      <c r="D43" s="2870"/>
      <c r="E43" s="2871" t="s">
        <v>2474</v>
      </c>
      <c r="F43" s="2872"/>
      <c r="G43" s="2872"/>
      <c r="H43" s="341"/>
    </row>
    <row r="44" spans="1:8" ht="39.75" customHeight="1">
      <c r="A44" s="562">
        <v>39</v>
      </c>
      <c r="B44" s="2868" t="s">
        <v>2477</v>
      </c>
      <c r="C44" s="2869"/>
      <c r="D44" s="2870"/>
      <c r="E44" s="2871" t="s">
        <v>2580</v>
      </c>
      <c r="F44" s="2872"/>
      <c r="G44" s="2872"/>
      <c r="H44" s="341"/>
    </row>
    <row r="45" spans="1:8" ht="38.25" customHeight="1">
      <c r="A45" s="562">
        <v>40</v>
      </c>
      <c r="B45" s="2868" t="s">
        <v>4031</v>
      </c>
      <c r="C45" s="2869"/>
      <c r="D45" s="2870"/>
      <c r="E45" s="2871" t="s">
        <v>4030</v>
      </c>
      <c r="F45" s="2872"/>
      <c r="G45" s="2872"/>
      <c r="H45" s="341"/>
    </row>
    <row r="46" spans="1:8" ht="38.25" customHeight="1">
      <c r="A46" s="562">
        <v>41</v>
      </c>
      <c r="B46" s="2868" t="s">
        <v>4510</v>
      </c>
      <c r="C46" s="2869"/>
      <c r="D46" s="2870"/>
      <c r="E46" s="2871" t="s">
        <v>4688</v>
      </c>
      <c r="F46" s="2872"/>
      <c r="G46" s="2872"/>
      <c r="H46" s="341"/>
    </row>
    <row r="47" spans="1:8" ht="59.25" customHeight="1">
      <c r="A47" s="562">
        <v>42</v>
      </c>
      <c r="B47" s="2868" t="s">
        <v>4602</v>
      </c>
      <c r="C47" s="2869"/>
      <c r="D47" s="2870"/>
      <c r="E47" s="2871" t="s">
        <v>4687</v>
      </c>
      <c r="F47" s="2872"/>
      <c r="G47" s="2872"/>
      <c r="H47" s="341"/>
    </row>
    <row r="48" spans="1:8" ht="54" customHeight="1">
      <c r="A48" s="562">
        <v>43</v>
      </c>
      <c r="B48" s="2868" t="s">
        <v>4696</v>
      </c>
      <c r="C48" s="2869"/>
      <c r="D48" s="2870"/>
      <c r="E48" s="2871" t="s">
        <v>4689</v>
      </c>
      <c r="F48" s="2872"/>
      <c r="G48" s="2872"/>
      <c r="H48" s="341"/>
    </row>
    <row r="49" spans="1:8" ht="38.25" customHeight="1">
      <c r="A49" s="562"/>
      <c r="B49" s="2868"/>
      <c r="C49" s="2869"/>
      <c r="D49" s="2870"/>
      <c r="E49" s="2871"/>
      <c r="F49" s="2872"/>
      <c r="G49" s="2872"/>
      <c r="H49" s="341"/>
    </row>
    <row r="50" spans="1:8" ht="38.25" customHeight="1">
      <c r="A50" s="562"/>
      <c r="B50" s="2868"/>
      <c r="C50" s="2869"/>
      <c r="D50" s="2870"/>
      <c r="E50" s="2871"/>
      <c r="F50" s="2872"/>
      <c r="G50" s="2872"/>
      <c r="H50" s="341"/>
    </row>
    <row r="51" spans="1:8" ht="38.25" customHeight="1">
      <c r="A51" s="562"/>
      <c r="B51" s="2868"/>
      <c r="C51" s="2869"/>
      <c r="D51" s="2870"/>
      <c r="E51" s="2871"/>
      <c r="F51" s="2872"/>
      <c r="G51" s="2872"/>
      <c r="H51" s="341"/>
    </row>
  </sheetData>
  <sheetProtection password="A581" sheet="1" objects="1" scenarios="1" selectLockedCells="1" selectUnlockedCells="1"/>
  <mergeCells count="99">
    <mergeCell ref="B18:D18"/>
    <mergeCell ref="B19:D19"/>
    <mergeCell ref="B20:D20"/>
    <mergeCell ref="E21:G21"/>
    <mergeCell ref="E14:G14"/>
    <mergeCell ref="E15:G15"/>
    <mergeCell ref="E16:G16"/>
    <mergeCell ref="E18:G18"/>
    <mergeCell ref="E19:G19"/>
    <mergeCell ref="E20:G20"/>
    <mergeCell ref="E22:G22"/>
    <mergeCell ref="E24:G24"/>
    <mergeCell ref="E25:G25"/>
    <mergeCell ref="E26:G26"/>
    <mergeCell ref="E27:G27"/>
    <mergeCell ref="A1:H1"/>
    <mergeCell ref="A2:H2"/>
    <mergeCell ref="A3:H3"/>
    <mergeCell ref="B4:D4"/>
    <mergeCell ref="E4:G4"/>
    <mergeCell ref="B5:D5"/>
    <mergeCell ref="E5:G5"/>
    <mergeCell ref="B6:D6"/>
    <mergeCell ref="E6:G6"/>
    <mergeCell ref="B7:D7"/>
    <mergeCell ref="E7:G7"/>
    <mergeCell ref="B8:D8"/>
    <mergeCell ref="E8:G8"/>
    <mergeCell ref="B9:D9"/>
    <mergeCell ref="E9:G9"/>
    <mergeCell ref="E17:G17"/>
    <mergeCell ref="B17:D17"/>
    <mergeCell ref="B10:D10"/>
    <mergeCell ref="E10:G10"/>
    <mergeCell ref="E11:G11"/>
    <mergeCell ref="E13:G13"/>
    <mergeCell ref="B13:D13"/>
    <mergeCell ref="E12:G12"/>
    <mergeCell ref="B12:D12"/>
    <mergeCell ref="B41:D41"/>
    <mergeCell ref="B28:D28"/>
    <mergeCell ref="B11:D11"/>
    <mergeCell ref="B14:D14"/>
    <mergeCell ref="B15:D15"/>
    <mergeCell ref="B16:D16"/>
    <mergeCell ref="B22:D22"/>
    <mergeCell ref="B21:D21"/>
    <mergeCell ref="B35:D35"/>
    <mergeCell ref="B36:D36"/>
    <mergeCell ref="B37:D37"/>
    <mergeCell ref="B38:D38"/>
    <mergeCell ref="B29:D29"/>
    <mergeCell ref="B30:D30"/>
    <mergeCell ref="B32:D32"/>
    <mergeCell ref="B33:D33"/>
    <mergeCell ref="E41:G41"/>
    <mergeCell ref="E38:G38"/>
    <mergeCell ref="E35:G35"/>
    <mergeCell ref="E36:G36"/>
    <mergeCell ref="E37:G37"/>
    <mergeCell ref="E39:G39"/>
    <mergeCell ref="E40:G40"/>
    <mergeCell ref="B39:D39"/>
    <mergeCell ref="B40:D40"/>
    <mergeCell ref="B34:D34"/>
    <mergeCell ref="E28:G28"/>
    <mergeCell ref="E29:G29"/>
    <mergeCell ref="E30:G30"/>
    <mergeCell ref="E32:G32"/>
    <mergeCell ref="E33:G33"/>
    <mergeCell ref="E34:G34"/>
    <mergeCell ref="B31:D31"/>
    <mergeCell ref="E31:G31"/>
    <mergeCell ref="B45:D45"/>
    <mergeCell ref="E45:G45"/>
    <mergeCell ref="B46:D46"/>
    <mergeCell ref="E46:G46"/>
    <mergeCell ref="B23:D23"/>
    <mergeCell ref="E23:G23"/>
    <mergeCell ref="B43:D43"/>
    <mergeCell ref="E43:G43"/>
    <mergeCell ref="B44:D44"/>
    <mergeCell ref="E44:G44"/>
    <mergeCell ref="B42:D42"/>
    <mergeCell ref="E42:G42"/>
    <mergeCell ref="B24:D24"/>
    <mergeCell ref="B25:D25"/>
    <mergeCell ref="B26:D26"/>
    <mergeCell ref="B27:D27"/>
    <mergeCell ref="B50:D50"/>
    <mergeCell ref="E50:G50"/>
    <mergeCell ref="B51:D51"/>
    <mergeCell ref="E51:G51"/>
    <mergeCell ref="B47:D47"/>
    <mergeCell ref="E47:G47"/>
    <mergeCell ref="B48:D48"/>
    <mergeCell ref="E48:G48"/>
    <mergeCell ref="B49:D49"/>
    <mergeCell ref="E49:G49"/>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61.xml><?xml version="1.0" encoding="utf-8"?>
<worksheet xmlns="http://schemas.openxmlformats.org/spreadsheetml/2006/main" xmlns:r="http://schemas.openxmlformats.org/officeDocument/2006/relationships">
  <sheetPr>
    <tabColor rgb="FF00B050"/>
  </sheetPr>
  <dimension ref="A1:J46"/>
  <sheetViews>
    <sheetView showGridLines="0" topLeftCell="A40" workbookViewId="0">
      <selection activeCell="J8" sqref="J8"/>
    </sheetView>
  </sheetViews>
  <sheetFormatPr defaultColWidth="9.140625" defaultRowHeight="14.25"/>
  <cols>
    <col min="1" max="1" width="6.28515625" style="5" customWidth="1"/>
    <col min="2" max="2" width="8.85546875" style="5" customWidth="1"/>
    <col min="3" max="3" width="13.140625" style="5" customWidth="1"/>
    <col min="4" max="4" width="15" style="5" customWidth="1"/>
    <col min="5" max="5" width="9.140625" style="5" customWidth="1"/>
    <col min="6" max="6" width="16.5703125" style="5" customWidth="1"/>
    <col min="7" max="7" width="14.42578125" style="5" customWidth="1"/>
    <col min="8" max="8" width="17" style="5" customWidth="1"/>
    <col min="9" max="9" width="3" style="5" customWidth="1"/>
    <col min="10" max="16384" width="9.140625" style="5"/>
  </cols>
  <sheetData>
    <row r="1" spans="1:10" ht="21.75" customHeight="1">
      <c r="A1" s="2873" t="s">
        <v>30</v>
      </c>
      <c r="B1" s="2873"/>
      <c r="C1" s="2873"/>
      <c r="D1" s="2873"/>
      <c r="E1" s="2873"/>
      <c r="F1" s="2873"/>
      <c r="G1" s="2873"/>
      <c r="H1" s="2873"/>
    </row>
    <row r="2" spans="1:10" ht="22.5" customHeight="1">
      <c r="A2" s="2874" t="s">
        <v>1650</v>
      </c>
      <c r="B2" s="2875"/>
      <c r="C2" s="2875"/>
      <c r="D2" s="2875"/>
      <c r="E2" s="2875"/>
      <c r="F2" s="2875"/>
      <c r="G2" s="2875"/>
      <c r="H2" s="2875"/>
    </row>
    <row r="3" spans="1:10" ht="27" customHeight="1">
      <c r="A3" s="2876" t="s">
        <v>1228</v>
      </c>
      <c r="B3" s="2877"/>
      <c r="C3" s="2877"/>
      <c r="D3" s="2877"/>
      <c r="E3" s="2877"/>
      <c r="F3" s="2877"/>
      <c r="G3" s="2877"/>
      <c r="H3" s="2877"/>
    </row>
    <row r="4" spans="1:10" ht="34.5" customHeight="1">
      <c r="A4" s="352" t="s">
        <v>1159</v>
      </c>
      <c r="B4" s="2878" t="s">
        <v>986</v>
      </c>
      <c r="C4" s="2878"/>
      <c r="D4" s="2878"/>
      <c r="E4" s="2878" t="s">
        <v>1160</v>
      </c>
      <c r="F4" s="2879"/>
      <c r="G4" s="2879"/>
      <c r="H4" s="471" t="s">
        <v>1206</v>
      </c>
    </row>
    <row r="5" spans="1:10" ht="36.950000000000003" customHeight="1">
      <c r="A5" s="358">
        <v>1</v>
      </c>
      <c r="B5" s="2880" t="s">
        <v>1970</v>
      </c>
      <c r="C5" s="2885"/>
      <c r="D5" s="2886"/>
      <c r="E5" s="2883" t="s">
        <v>2316</v>
      </c>
      <c r="F5" s="2884"/>
      <c r="G5" s="2884"/>
      <c r="H5" s="341"/>
    </row>
    <row r="6" spans="1:10" ht="36.950000000000003" customHeight="1">
      <c r="A6" s="358">
        <v>2</v>
      </c>
      <c r="B6" s="2880" t="s">
        <v>1971</v>
      </c>
      <c r="C6" s="2885"/>
      <c r="D6" s="2886"/>
      <c r="E6" s="2883" t="s">
        <v>1830</v>
      </c>
      <c r="F6" s="2884"/>
      <c r="G6" s="2884"/>
      <c r="H6" s="341"/>
    </row>
    <row r="7" spans="1:10" ht="36.950000000000003" customHeight="1">
      <c r="A7" s="358">
        <v>3</v>
      </c>
      <c r="B7" s="2880" t="s">
        <v>1972</v>
      </c>
      <c r="C7" s="2885"/>
      <c r="D7" s="2886"/>
      <c r="E7" s="2883" t="s">
        <v>1831</v>
      </c>
      <c r="F7" s="2884"/>
      <c r="G7" s="2884"/>
      <c r="H7" s="341"/>
      <c r="J7" s="478" t="s">
        <v>1660</v>
      </c>
    </row>
    <row r="8" spans="1:10" ht="36.950000000000003" customHeight="1">
      <c r="A8" s="358">
        <v>4</v>
      </c>
      <c r="B8" s="2880" t="s">
        <v>2581</v>
      </c>
      <c r="C8" s="2885"/>
      <c r="D8" s="2886"/>
      <c r="E8" s="2883" t="s">
        <v>1832</v>
      </c>
      <c r="F8" s="2884"/>
      <c r="G8" s="2884"/>
      <c r="H8" s="341"/>
    </row>
    <row r="9" spans="1:10" ht="36.950000000000003" customHeight="1">
      <c r="A9" s="358">
        <v>5</v>
      </c>
      <c r="B9" s="2880" t="s">
        <v>2582</v>
      </c>
      <c r="C9" s="2885"/>
      <c r="D9" s="2886"/>
      <c r="E9" s="2883" t="s">
        <v>1833</v>
      </c>
      <c r="F9" s="2884"/>
      <c r="G9" s="2884"/>
      <c r="H9" s="341"/>
    </row>
    <row r="10" spans="1:10" ht="36.950000000000003" customHeight="1">
      <c r="A10" s="358">
        <v>6</v>
      </c>
      <c r="B10" s="2880" t="s">
        <v>1973</v>
      </c>
      <c r="C10" s="2885"/>
      <c r="D10" s="2886"/>
      <c r="E10" s="2883" t="s">
        <v>2583</v>
      </c>
      <c r="F10" s="2884"/>
      <c r="G10" s="2884"/>
      <c r="H10" s="341"/>
    </row>
    <row r="11" spans="1:10" ht="36.950000000000003" customHeight="1">
      <c r="A11" s="358">
        <v>7</v>
      </c>
      <c r="B11" s="2880" t="s">
        <v>1974</v>
      </c>
      <c r="C11" s="2885"/>
      <c r="D11" s="2886"/>
      <c r="E11" s="2883" t="s">
        <v>1834</v>
      </c>
      <c r="F11" s="2884"/>
      <c r="G11" s="2884"/>
      <c r="H11" s="341"/>
    </row>
    <row r="12" spans="1:10" ht="36.950000000000003" customHeight="1">
      <c r="A12" s="358">
        <v>8</v>
      </c>
      <c r="B12" s="2880" t="s">
        <v>1975</v>
      </c>
      <c r="C12" s="2885"/>
      <c r="D12" s="2886"/>
      <c r="E12" s="2883" t="s">
        <v>1835</v>
      </c>
      <c r="F12" s="2884"/>
      <c r="G12" s="2884"/>
      <c r="H12" s="341"/>
    </row>
    <row r="13" spans="1:10" ht="36.950000000000003" customHeight="1">
      <c r="A13" s="358">
        <v>9</v>
      </c>
      <c r="B13" s="2880" t="s">
        <v>1976</v>
      </c>
      <c r="C13" s="2885"/>
      <c r="D13" s="2886"/>
      <c r="E13" s="2883" t="s">
        <v>2584</v>
      </c>
      <c r="F13" s="2884"/>
      <c r="G13" s="2884"/>
      <c r="H13" s="341"/>
    </row>
    <row r="14" spans="1:10" ht="36.950000000000003" customHeight="1">
      <c r="A14" s="358">
        <v>10</v>
      </c>
      <c r="B14" s="2880" t="s">
        <v>1977</v>
      </c>
      <c r="C14" s="2885"/>
      <c r="D14" s="2886"/>
      <c r="E14" s="2883" t="s">
        <v>1836</v>
      </c>
      <c r="F14" s="2884"/>
      <c r="G14" s="2884"/>
      <c r="H14" s="341"/>
    </row>
    <row r="15" spans="1:10" ht="36.950000000000003" customHeight="1">
      <c r="A15" s="358">
        <v>11</v>
      </c>
      <c r="B15" s="2880" t="s">
        <v>2117</v>
      </c>
      <c r="C15" s="2885"/>
      <c r="D15" s="2886"/>
      <c r="E15" s="2883" t="s">
        <v>2585</v>
      </c>
      <c r="F15" s="2884"/>
      <c r="G15" s="2884"/>
      <c r="H15" s="341"/>
    </row>
    <row r="16" spans="1:10" ht="36.950000000000003" customHeight="1">
      <c r="A16" s="358">
        <v>12</v>
      </c>
      <c r="B16" s="2880" t="s">
        <v>2118</v>
      </c>
      <c r="C16" s="2885"/>
      <c r="D16" s="2886"/>
      <c r="E16" s="2883" t="s">
        <v>2586</v>
      </c>
      <c r="F16" s="2884"/>
      <c r="G16" s="2884"/>
      <c r="H16" s="341"/>
    </row>
    <row r="17" spans="1:8" ht="36.950000000000003" customHeight="1">
      <c r="A17" s="358">
        <v>13</v>
      </c>
      <c r="B17" s="2880" t="s">
        <v>2119</v>
      </c>
      <c r="C17" s="2885"/>
      <c r="D17" s="2886"/>
      <c r="E17" s="2883" t="s">
        <v>1837</v>
      </c>
      <c r="F17" s="2884"/>
      <c r="G17" s="2884"/>
      <c r="H17" s="341"/>
    </row>
    <row r="18" spans="1:8" ht="36.950000000000003" customHeight="1">
      <c r="A18" s="358">
        <v>14</v>
      </c>
      <c r="B18" s="2880" t="s">
        <v>2120</v>
      </c>
      <c r="C18" s="2885"/>
      <c r="D18" s="2886"/>
      <c r="E18" s="2883" t="s">
        <v>1838</v>
      </c>
      <c r="F18" s="2884"/>
      <c r="G18" s="2884"/>
      <c r="H18" s="341"/>
    </row>
    <row r="19" spans="1:8" ht="36.950000000000003" customHeight="1">
      <c r="A19" s="358">
        <v>15</v>
      </c>
      <c r="B19" s="2880" t="s">
        <v>2121</v>
      </c>
      <c r="C19" s="2885"/>
      <c r="D19" s="2886"/>
      <c r="E19" s="2883" t="s">
        <v>1839</v>
      </c>
      <c r="F19" s="2884"/>
      <c r="G19" s="2884"/>
      <c r="H19" s="341"/>
    </row>
    <row r="20" spans="1:8" ht="36.950000000000003" customHeight="1">
      <c r="A20" s="358">
        <v>16</v>
      </c>
      <c r="B20" s="2880" t="s">
        <v>2122</v>
      </c>
      <c r="C20" s="2885"/>
      <c r="D20" s="2886"/>
      <c r="E20" s="2883" t="s">
        <v>1840</v>
      </c>
      <c r="F20" s="2884"/>
      <c r="G20" s="2884"/>
      <c r="H20" s="341"/>
    </row>
    <row r="21" spans="1:8" ht="36.950000000000003" customHeight="1">
      <c r="A21" s="358">
        <v>17</v>
      </c>
      <c r="B21" s="2880" t="s">
        <v>2123</v>
      </c>
      <c r="C21" s="2885"/>
      <c r="D21" s="2886"/>
      <c r="E21" s="2883" t="s">
        <v>1841</v>
      </c>
      <c r="F21" s="2884"/>
      <c r="G21" s="2884"/>
      <c r="H21" s="341"/>
    </row>
    <row r="22" spans="1:8" ht="36.950000000000003" customHeight="1">
      <c r="A22" s="358">
        <v>18</v>
      </c>
      <c r="B22" s="2880" t="s">
        <v>2124</v>
      </c>
      <c r="C22" s="2885"/>
      <c r="D22" s="2886"/>
      <c r="E22" s="2883" t="s">
        <v>2587</v>
      </c>
      <c r="F22" s="2884"/>
      <c r="G22" s="2884"/>
      <c r="H22" s="341"/>
    </row>
    <row r="23" spans="1:8" ht="36.950000000000003" customHeight="1">
      <c r="A23" s="358">
        <v>19</v>
      </c>
      <c r="B23" s="2880" t="s">
        <v>2125</v>
      </c>
      <c r="C23" s="2885"/>
      <c r="D23" s="2886"/>
      <c r="E23" s="2883" t="s">
        <v>1910</v>
      </c>
      <c r="F23" s="2884"/>
      <c r="G23" s="2884"/>
      <c r="H23" s="341"/>
    </row>
    <row r="24" spans="1:8" ht="36.950000000000003" customHeight="1">
      <c r="A24" s="358">
        <v>20</v>
      </c>
      <c r="B24" s="2880" t="s">
        <v>2126</v>
      </c>
      <c r="C24" s="2885"/>
      <c r="D24" s="2886"/>
      <c r="E24" s="2883" t="s">
        <v>2324</v>
      </c>
      <c r="F24" s="2884"/>
      <c r="G24" s="2884"/>
      <c r="H24" s="341"/>
    </row>
    <row r="25" spans="1:8" ht="36.950000000000003" customHeight="1">
      <c r="A25" s="358">
        <v>21</v>
      </c>
      <c r="B25" s="2880" t="s">
        <v>2127</v>
      </c>
      <c r="C25" s="2885"/>
      <c r="D25" s="2886"/>
      <c r="E25" s="2883" t="s">
        <v>2325</v>
      </c>
      <c r="F25" s="2884"/>
      <c r="G25" s="2884"/>
      <c r="H25" s="341"/>
    </row>
    <row r="26" spans="1:8" ht="36.950000000000003" customHeight="1">
      <c r="A26" s="358">
        <v>22</v>
      </c>
      <c r="B26" s="2880" t="s">
        <v>2129</v>
      </c>
      <c r="C26" s="2885"/>
      <c r="D26" s="2886"/>
      <c r="E26" s="2883" t="s">
        <v>2588</v>
      </c>
      <c r="F26" s="2884"/>
      <c r="G26" s="2884"/>
      <c r="H26" s="341"/>
    </row>
    <row r="27" spans="1:8" ht="36.950000000000003" customHeight="1">
      <c r="A27" s="358">
        <v>23</v>
      </c>
      <c r="B27" s="2880" t="s">
        <v>2715</v>
      </c>
      <c r="C27" s="2885"/>
      <c r="D27" s="2886"/>
      <c r="E27" s="2883" t="s">
        <v>2713</v>
      </c>
      <c r="F27" s="2884"/>
      <c r="G27" s="2884"/>
      <c r="H27" s="341"/>
    </row>
    <row r="28" spans="1:8" ht="36.950000000000003" customHeight="1">
      <c r="A28" s="358">
        <v>24</v>
      </c>
      <c r="B28" s="2880" t="s">
        <v>2716</v>
      </c>
      <c r="C28" s="2885"/>
      <c r="D28" s="2886"/>
      <c r="E28" s="2883" t="s">
        <v>2714</v>
      </c>
      <c r="F28" s="2884"/>
      <c r="G28" s="2884"/>
      <c r="H28" s="341"/>
    </row>
    <row r="29" spans="1:8" ht="36.950000000000003" customHeight="1">
      <c r="A29" s="358">
        <v>25</v>
      </c>
      <c r="B29" s="2880" t="s">
        <v>2737</v>
      </c>
      <c r="C29" s="2885"/>
      <c r="D29" s="2886"/>
      <c r="E29" s="2883" t="s">
        <v>2736</v>
      </c>
      <c r="F29" s="2884"/>
      <c r="G29" s="2884"/>
      <c r="H29" s="341"/>
    </row>
    <row r="30" spans="1:8" ht="31.5" customHeight="1">
      <c r="A30" s="358">
        <v>26</v>
      </c>
      <c r="B30" s="2880" t="s">
        <v>2128</v>
      </c>
      <c r="C30" s="2885"/>
      <c r="D30" s="2886"/>
      <c r="E30" s="2883" t="s">
        <v>1842</v>
      </c>
      <c r="F30" s="2884"/>
      <c r="G30" s="2884"/>
      <c r="H30" s="341"/>
    </row>
    <row r="31" spans="1:8" ht="30.75" customHeight="1">
      <c r="A31" s="358">
        <v>27</v>
      </c>
      <c r="B31" s="2880" t="s">
        <v>3012</v>
      </c>
      <c r="C31" s="2885"/>
      <c r="D31" s="2886"/>
      <c r="E31" s="2883" t="s">
        <v>3011</v>
      </c>
      <c r="F31" s="2884"/>
      <c r="G31" s="2884"/>
      <c r="H31" s="341"/>
    </row>
    <row r="32" spans="1:8" ht="40.5" customHeight="1">
      <c r="A32" s="358">
        <v>28</v>
      </c>
      <c r="B32" s="2880" t="s">
        <v>3112</v>
      </c>
      <c r="C32" s="2881"/>
      <c r="D32" s="2882"/>
      <c r="E32" s="2883" t="s">
        <v>3105</v>
      </c>
      <c r="F32" s="2884"/>
      <c r="G32" s="2884"/>
      <c r="H32" s="341"/>
    </row>
    <row r="33" spans="1:8" ht="34.5" customHeight="1">
      <c r="A33" s="358">
        <v>29</v>
      </c>
      <c r="B33" s="2880" t="s">
        <v>3111</v>
      </c>
      <c r="C33" s="2881"/>
      <c r="D33" s="2882"/>
      <c r="E33" s="2883" t="s">
        <v>3106</v>
      </c>
      <c r="F33" s="2884"/>
      <c r="G33" s="2884"/>
      <c r="H33" s="341"/>
    </row>
    <row r="34" spans="1:8" ht="34.5" customHeight="1">
      <c r="A34" s="358">
        <v>30</v>
      </c>
      <c r="B34" s="2880" t="s">
        <v>3113</v>
      </c>
      <c r="C34" s="2881"/>
      <c r="D34" s="2882"/>
      <c r="E34" s="2883" t="s">
        <v>3107</v>
      </c>
      <c r="F34" s="2884"/>
      <c r="G34" s="2884"/>
      <c r="H34" s="341"/>
    </row>
    <row r="35" spans="1:8" ht="60" customHeight="1">
      <c r="A35" s="358">
        <v>31</v>
      </c>
      <c r="B35" s="2880" t="s">
        <v>3115</v>
      </c>
      <c r="C35" s="2881"/>
      <c r="D35" s="2882"/>
      <c r="E35" s="2883" t="s">
        <v>3108</v>
      </c>
      <c r="F35" s="2884"/>
      <c r="G35" s="2884"/>
      <c r="H35" s="341"/>
    </row>
    <row r="36" spans="1:8" ht="34.5" customHeight="1">
      <c r="A36" s="358">
        <v>32</v>
      </c>
      <c r="B36" s="2880" t="s">
        <v>3114</v>
      </c>
      <c r="C36" s="2881"/>
      <c r="D36" s="2882"/>
      <c r="E36" s="2883" t="s">
        <v>3109</v>
      </c>
      <c r="F36" s="2884"/>
      <c r="G36" s="2884"/>
      <c r="H36" s="341"/>
    </row>
    <row r="37" spans="1:8" ht="34.5" customHeight="1">
      <c r="A37" s="358">
        <v>33</v>
      </c>
      <c r="B37" s="2880" t="s">
        <v>3116</v>
      </c>
      <c r="C37" s="2881"/>
      <c r="D37" s="2882"/>
      <c r="E37" s="2883" t="s">
        <v>3110</v>
      </c>
      <c r="F37" s="2884"/>
      <c r="G37" s="2884"/>
      <c r="H37" s="341"/>
    </row>
    <row r="38" spans="1:8" ht="29.25" customHeight="1">
      <c r="A38" s="358">
        <v>34</v>
      </c>
      <c r="B38" s="2880" t="s">
        <v>3327</v>
      </c>
      <c r="C38" s="2881"/>
      <c r="D38" s="2882"/>
      <c r="E38" s="2883" t="s">
        <v>3326</v>
      </c>
      <c r="F38" s="2884"/>
      <c r="G38" s="2884"/>
      <c r="H38" s="341"/>
    </row>
    <row r="39" spans="1:8" ht="35.1" customHeight="1">
      <c r="A39" s="358">
        <v>35</v>
      </c>
      <c r="B39" s="2880" t="s">
        <v>3331</v>
      </c>
      <c r="C39" s="2881"/>
      <c r="D39" s="2882"/>
      <c r="E39" s="2883" t="s">
        <v>3330</v>
      </c>
      <c r="F39" s="2884"/>
      <c r="G39" s="2884"/>
      <c r="H39" s="341"/>
    </row>
    <row r="40" spans="1:8" ht="35.1" customHeight="1">
      <c r="A40" s="358">
        <v>36</v>
      </c>
      <c r="B40" s="2880" t="s">
        <v>3333</v>
      </c>
      <c r="C40" s="2881"/>
      <c r="D40" s="2882"/>
      <c r="E40" s="2883" t="s">
        <v>3332</v>
      </c>
      <c r="F40" s="2884"/>
      <c r="G40" s="2884"/>
      <c r="H40" s="341"/>
    </row>
    <row r="41" spans="1:8" ht="35.1" customHeight="1">
      <c r="A41" s="358">
        <v>37</v>
      </c>
      <c r="B41" s="2880" t="s">
        <v>4437</v>
      </c>
      <c r="C41" s="2881"/>
      <c r="D41" s="2882"/>
      <c r="E41" s="2883" t="s">
        <v>3330</v>
      </c>
      <c r="F41" s="2884"/>
      <c r="G41" s="2884"/>
      <c r="H41" s="341"/>
    </row>
    <row r="42" spans="1:8" ht="35.1" customHeight="1">
      <c r="A42" s="358">
        <v>38</v>
      </c>
      <c r="B42" s="2880" t="s">
        <v>3116</v>
      </c>
      <c r="C42" s="2881"/>
      <c r="D42" s="2882"/>
      <c r="E42" s="2883" t="s">
        <v>4032</v>
      </c>
      <c r="F42" s="2884"/>
      <c r="G42" s="2884"/>
      <c r="H42" s="341"/>
    </row>
    <row r="43" spans="1:8" ht="35.1" customHeight="1">
      <c r="A43" s="358">
        <v>39</v>
      </c>
      <c r="B43" s="2880" t="s">
        <v>1975</v>
      </c>
      <c r="C43" s="2881"/>
      <c r="D43" s="2882"/>
      <c r="E43" s="2883" t="s">
        <v>4033</v>
      </c>
      <c r="F43" s="2884"/>
      <c r="G43" s="2884"/>
      <c r="H43" s="341"/>
    </row>
    <row r="44" spans="1:8" ht="35.1" customHeight="1">
      <c r="A44" s="358">
        <v>40</v>
      </c>
      <c r="B44" s="2880" t="s">
        <v>4488</v>
      </c>
      <c r="C44" s="2881"/>
      <c r="D44" s="2882"/>
      <c r="E44" s="2883" t="s">
        <v>4485</v>
      </c>
      <c r="F44" s="2884"/>
      <c r="G44" s="2884"/>
      <c r="H44" s="341"/>
    </row>
    <row r="45" spans="1:8" ht="35.1" customHeight="1">
      <c r="A45" s="358">
        <v>41</v>
      </c>
      <c r="B45" s="2880" t="s">
        <v>4487</v>
      </c>
      <c r="C45" s="2881"/>
      <c r="D45" s="2882"/>
      <c r="E45" s="2883" t="s">
        <v>4486</v>
      </c>
      <c r="F45" s="2884"/>
      <c r="G45" s="2884"/>
      <c r="H45" s="341"/>
    </row>
    <row r="46" spans="1:8" ht="35.25" customHeight="1">
      <c r="A46" s="358">
        <v>42</v>
      </c>
      <c r="B46" s="2880" t="s">
        <v>4755</v>
      </c>
      <c r="C46" s="2881"/>
      <c r="D46" s="2882"/>
      <c r="E46" s="2883" t="s">
        <v>4754</v>
      </c>
      <c r="F46" s="2884"/>
      <c r="G46" s="2884"/>
      <c r="H46" s="341"/>
    </row>
  </sheetData>
  <sheetProtection password="A581" sheet="1" objects="1" scenarios="1" selectLockedCells="1" selectUnlockedCells="1"/>
  <mergeCells count="89">
    <mergeCell ref="B46:D46"/>
    <mergeCell ref="E46:G46"/>
    <mergeCell ref="B33:D33"/>
    <mergeCell ref="E33:G33"/>
    <mergeCell ref="B31:D31"/>
    <mergeCell ref="E31:G31"/>
    <mergeCell ref="B37:D37"/>
    <mergeCell ref="E37:G37"/>
    <mergeCell ref="B34:D34"/>
    <mergeCell ref="E34:G34"/>
    <mergeCell ref="B35:D35"/>
    <mergeCell ref="E35:G35"/>
    <mergeCell ref="B36:D36"/>
    <mergeCell ref="E36:G36"/>
    <mergeCell ref="B38:D38"/>
    <mergeCell ref="E38:G38"/>
    <mergeCell ref="B27:D27"/>
    <mergeCell ref="E29:G29"/>
    <mergeCell ref="B29:D29"/>
    <mergeCell ref="B32:D32"/>
    <mergeCell ref="E32:G32"/>
    <mergeCell ref="B30:D30"/>
    <mergeCell ref="E30:G30"/>
    <mergeCell ref="B28:D28"/>
    <mergeCell ref="E27:G27"/>
    <mergeCell ref="B16:D16"/>
    <mergeCell ref="B17:D17"/>
    <mergeCell ref="B18:D18"/>
    <mergeCell ref="B19:D19"/>
    <mergeCell ref="B20:D20"/>
    <mergeCell ref="B21:D21"/>
    <mergeCell ref="B22:D22"/>
    <mergeCell ref="B23:D23"/>
    <mergeCell ref="B24:D24"/>
    <mergeCell ref="E26:G26"/>
    <mergeCell ref="B26:D26"/>
    <mergeCell ref="B25:D25"/>
    <mergeCell ref="B6:D6"/>
    <mergeCell ref="E6:G6"/>
    <mergeCell ref="B7:D7"/>
    <mergeCell ref="E7:G7"/>
    <mergeCell ref="E10:G10"/>
    <mergeCell ref="B10:D10"/>
    <mergeCell ref="A1:H1"/>
    <mergeCell ref="E21:G21"/>
    <mergeCell ref="E22:G22"/>
    <mergeCell ref="A3:H3"/>
    <mergeCell ref="B4:D4"/>
    <mergeCell ref="E4:G4"/>
    <mergeCell ref="B5:D5"/>
    <mergeCell ref="E5:G5"/>
    <mergeCell ref="E16:G16"/>
    <mergeCell ref="E17:G17"/>
    <mergeCell ref="E18:G18"/>
    <mergeCell ref="E19:G19"/>
    <mergeCell ref="E20:G20"/>
    <mergeCell ref="E14:G14"/>
    <mergeCell ref="E15:G15"/>
    <mergeCell ref="B15:D15"/>
    <mergeCell ref="A2:H2"/>
    <mergeCell ref="E28:G28"/>
    <mergeCell ref="E23:G23"/>
    <mergeCell ref="E24:G24"/>
    <mergeCell ref="E25:G25"/>
    <mergeCell ref="E11:G11"/>
    <mergeCell ref="B8:D8"/>
    <mergeCell ref="E8:G8"/>
    <mergeCell ref="B9:D9"/>
    <mergeCell ref="E9:G9"/>
    <mergeCell ref="B11:D11"/>
    <mergeCell ref="E12:G12"/>
    <mergeCell ref="E13:G13"/>
    <mergeCell ref="B12:D12"/>
    <mergeCell ref="B13:D13"/>
    <mergeCell ref="B14:D14"/>
    <mergeCell ref="B39:D39"/>
    <mergeCell ref="E39:G39"/>
    <mergeCell ref="B40:D40"/>
    <mergeCell ref="E40:G40"/>
    <mergeCell ref="B41:D41"/>
    <mergeCell ref="E41:G41"/>
    <mergeCell ref="B42:D42"/>
    <mergeCell ref="E42:G42"/>
    <mergeCell ref="B45:D45"/>
    <mergeCell ref="E45:G45"/>
    <mergeCell ref="B43:D43"/>
    <mergeCell ref="B44:D44"/>
    <mergeCell ref="E43:G43"/>
    <mergeCell ref="E44:G4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62.xml><?xml version="1.0" encoding="utf-8"?>
<worksheet xmlns="http://schemas.openxmlformats.org/spreadsheetml/2006/main" xmlns:r="http://schemas.openxmlformats.org/officeDocument/2006/relationships">
  <sheetPr>
    <tabColor rgb="FF00B050"/>
  </sheetPr>
  <dimension ref="A1:H17"/>
  <sheetViews>
    <sheetView showGridLines="0" workbookViewId="0">
      <selection activeCell="P24" sqref="P24"/>
    </sheetView>
  </sheetViews>
  <sheetFormatPr defaultColWidth="9.140625" defaultRowHeight="14.25"/>
  <cols>
    <col min="1" max="1" width="6.28515625" style="5" customWidth="1"/>
    <col min="2" max="2" width="8.85546875" style="5" customWidth="1"/>
    <col min="3" max="3" width="13.140625" style="5" customWidth="1"/>
    <col min="4" max="4" width="15" style="5" customWidth="1"/>
    <col min="5" max="5" width="9.140625" style="5" customWidth="1"/>
    <col min="6" max="6" width="16.5703125" style="5" customWidth="1"/>
    <col min="7" max="7" width="13.28515625" style="5" customWidth="1"/>
    <col min="8" max="8" width="17" style="5" customWidth="1"/>
    <col min="9" max="9" width="3" style="5" customWidth="1"/>
    <col min="10" max="16384" width="9.140625" style="5"/>
  </cols>
  <sheetData>
    <row r="1" spans="1:8" ht="27" customHeight="1">
      <c r="A1" s="2873" t="s">
        <v>30</v>
      </c>
      <c r="B1" s="2873"/>
      <c r="C1" s="2873"/>
      <c r="D1" s="2873"/>
      <c r="E1" s="2873"/>
      <c r="F1" s="2873"/>
      <c r="G1" s="2873"/>
      <c r="H1" s="2873"/>
    </row>
    <row r="2" spans="1:8" ht="22.5" customHeight="1">
      <c r="A2" s="2874" t="s">
        <v>1652</v>
      </c>
      <c r="B2" s="2875"/>
      <c r="C2" s="2875"/>
      <c r="D2" s="2875"/>
      <c r="E2" s="2875"/>
      <c r="F2" s="2875"/>
      <c r="G2" s="2875"/>
      <c r="H2" s="2875"/>
    </row>
    <row r="3" spans="1:8" ht="27" customHeight="1">
      <c r="A3" s="2876" t="s">
        <v>1228</v>
      </c>
      <c r="B3" s="2877"/>
      <c r="C3" s="2877"/>
      <c r="D3" s="2877"/>
      <c r="E3" s="2877"/>
      <c r="F3" s="2877"/>
      <c r="G3" s="2877"/>
      <c r="H3" s="2877"/>
    </row>
    <row r="4" spans="1:8" ht="34.5" customHeight="1">
      <c r="A4" s="352" t="s">
        <v>1159</v>
      </c>
      <c r="B4" s="2878" t="s">
        <v>986</v>
      </c>
      <c r="C4" s="2878"/>
      <c r="D4" s="2878"/>
      <c r="E4" s="2878" t="s">
        <v>1160</v>
      </c>
      <c r="F4" s="2879"/>
      <c r="G4" s="2879"/>
      <c r="H4" s="471" t="s">
        <v>1206</v>
      </c>
    </row>
    <row r="5" spans="1:8" ht="47.1" customHeight="1">
      <c r="A5" s="358">
        <v>1</v>
      </c>
      <c r="B5" s="2880" t="s">
        <v>2130</v>
      </c>
      <c r="C5" s="2885"/>
      <c r="D5" s="2886"/>
      <c r="E5" s="2883" t="s">
        <v>1843</v>
      </c>
      <c r="F5" s="2884"/>
      <c r="G5" s="2884"/>
      <c r="H5" s="341"/>
    </row>
    <row r="6" spans="1:8" ht="47.1" customHeight="1">
      <c r="A6" s="358">
        <v>2</v>
      </c>
      <c r="B6" s="2880" t="s">
        <v>2131</v>
      </c>
      <c r="C6" s="2885"/>
      <c r="D6" s="2886"/>
      <c r="E6" s="2883" t="s">
        <v>1844</v>
      </c>
      <c r="F6" s="2884"/>
      <c r="G6" s="2884"/>
      <c r="H6" s="341"/>
    </row>
    <row r="7" spans="1:8" ht="47.1" customHeight="1">
      <c r="A7" s="358">
        <v>3</v>
      </c>
      <c r="B7" s="2880" t="s">
        <v>2590</v>
      </c>
      <c r="C7" s="2885"/>
      <c r="D7" s="2886"/>
      <c r="E7" s="2883" t="s">
        <v>2326</v>
      </c>
      <c r="F7" s="2884"/>
      <c r="G7" s="2884"/>
      <c r="H7" s="341"/>
    </row>
    <row r="8" spans="1:8" ht="47.1" customHeight="1">
      <c r="A8" s="358">
        <v>4</v>
      </c>
      <c r="B8" s="2880" t="s">
        <v>2132</v>
      </c>
      <c r="C8" s="2885"/>
      <c r="D8" s="2886"/>
      <c r="E8" s="2883" t="s">
        <v>1845</v>
      </c>
      <c r="F8" s="2884"/>
      <c r="G8" s="2884"/>
      <c r="H8" s="341"/>
    </row>
    <row r="9" spans="1:8" ht="47.1" customHeight="1">
      <c r="A9" s="358">
        <v>5</v>
      </c>
      <c r="B9" s="2880" t="s">
        <v>2133</v>
      </c>
      <c r="C9" s="2885"/>
      <c r="D9" s="2886"/>
      <c r="E9" s="2883" t="s">
        <v>1846</v>
      </c>
      <c r="F9" s="2884"/>
      <c r="G9" s="2884"/>
      <c r="H9" s="341"/>
    </row>
    <row r="10" spans="1:8" ht="47.1" customHeight="1">
      <c r="A10" s="358">
        <v>6</v>
      </c>
      <c r="B10" s="2880" t="s">
        <v>2134</v>
      </c>
      <c r="C10" s="2885"/>
      <c r="D10" s="2886"/>
      <c r="E10" s="2883" t="s">
        <v>2327</v>
      </c>
      <c r="F10" s="2884"/>
      <c r="G10" s="2884"/>
      <c r="H10" s="341"/>
    </row>
    <row r="11" spans="1:8" ht="47.1" customHeight="1">
      <c r="A11" s="358">
        <v>7</v>
      </c>
      <c r="B11" s="2880" t="s">
        <v>2135</v>
      </c>
      <c r="C11" s="2885"/>
      <c r="D11" s="2886"/>
      <c r="E11" s="2883" t="s">
        <v>1847</v>
      </c>
      <c r="F11" s="2884"/>
      <c r="G11" s="2884"/>
      <c r="H11" s="341"/>
    </row>
    <row r="12" spans="1:8" ht="47.1" customHeight="1">
      <c r="A12" s="358">
        <v>8</v>
      </c>
      <c r="B12" s="2880" t="s">
        <v>2136</v>
      </c>
      <c r="C12" s="2885"/>
      <c r="D12" s="2886"/>
      <c r="E12" s="2883" t="s">
        <v>1848</v>
      </c>
      <c r="F12" s="2884"/>
      <c r="G12" s="2884"/>
      <c r="H12" s="341"/>
    </row>
    <row r="13" spans="1:8" ht="47.1" customHeight="1">
      <c r="A13" s="358">
        <v>9</v>
      </c>
      <c r="B13" s="2880" t="s">
        <v>2525</v>
      </c>
      <c r="C13" s="2885"/>
      <c r="D13" s="2886"/>
      <c r="E13" s="2883" t="s">
        <v>2524</v>
      </c>
      <c r="F13" s="2884"/>
      <c r="G13" s="2884"/>
      <c r="H13" s="341"/>
    </row>
    <row r="14" spans="1:8" ht="47.1" customHeight="1">
      <c r="A14" s="358">
        <v>10</v>
      </c>
      <c r="B14" s="2880" t="s">
        <v>2404</v>
      </c>
      <c r="C14" s="2885"/>
      <c r="D14" s="2886"/>
      <c r="E14" s="2883" t="s">
        <v>2403</v>
      </c>
      <c r="F14" s="2884"/>
      <c r="G14" s="2884"/>
      <c r="H14" s="341"/>
    </row>
    <row r="15" spans="1:8" ht="47.1" customHeight="1">
      <c r="A15" s="358">
        <v>11</v>
      </c>
      <c r="B15" s="2880"/>
      <c r="C15" s="2885"/>
      <c r="D15" s="359"/>
      <c r="E15" s="2883"/>
      <c r="F15" s="2884"/>
      <c r="G15" s="2884"/>
      <c r="H15" s="341"/>
    </row>
    <row r="16" spans="1:8" ht="47.1" customHeight="1">
      <c r="A16" s="358">
        <v>12</v>
      </c>
      <c r="B16" s="2880"/>
      <c r="C16" s="2885"/>
      <c r="D16" s="359"/>
      <c r="E16" s="2883"/>
      <c r="F16" s="2884"/>
      <c r="G16" s="2884"/>
      <c r="H16" s="341"/>
    </row>
    <row r="17" spans="1:8" ht="47.1" customHeight="1">
      <c r="A17" s="358">
        <v>13</v>
      </c>
      <c r="B17" s="2880"/>
      <c r="C17" s="2885"/>
      <c r="D17" s="359"/>
      <c r="E17" s="2883"/>
      <c r="F17" s="2884"/>
      <c r="G17" s="2884"/>
      <c r="H17" s="341"/>
    </row>
  </sheetData>
  <sheetProtection sheet="1" objects="1" scenarios="1" selectLockedCells="1" selectUnlockedCells="1"/>
  <mergeCells count="31">
    <mergeCell ref="B5:D5"/>
    <mergeCell ref="E5:G5"/>
    <mergeCell ref="A1:H1"/>
    <mergeCell ref="A2:H2"/>
    <mergeCell ref="A3:H3"/>
    <mergeCell ref="B4:D4"/>
    <mergeCell ref="E4:G4"/>
    <mergeCell ref="B6:D6"/>
    <mergeCell ref="E6:G6"/>
    <mergeCell ref="B7:D7"/>
    <mergeCell ref="E7:G7"/>
    <mergeCell ref="B8:D8"/>
    <mergeCell ref="E8:G8"/>
    <mergeCell ref="B9:D9"/>
    <mergeCell ref="E9:G9"/>
    <mergeCell ref="E10:G10"/>
    <mergeCell ref="E11:G11"/>
    <mergeCell ref="B10:D10"/>
    <mergeCell ref="B11:D11"/>
    <mergeCell ref="E12:G12"/>
    <mergeCell ref="E13:G13"/>
    <mergeCell ref="E14:G14"/>
    <mergeCell ref="B12:D12"/>
    <mergeCell ref="B13:D13"/>
    <mergeCell ref="B14:D14"/>
    <mergeCell ref="B15:C15"/>
    <mergeCell ref="E15:G15"/>
    <mergeCell ref="B16:C16"/>
    <mergeCell ref="E16:G16"/>
    <mergeCell ref="B17:C17"/>
    <mergeCell ref="E17:G17"/>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63.xml><?xml version="1.0" encoding="utf-8"?>
<worksheet xmlns="http://schemas.openxmlformats.org/spreadsheetml/2006/main" xmlns:r="http://schemas.openxmlformats.org/officeDocument/2006/relationships">
  <sheetPr>
    <tabColor rgb="FF00B050"/>
  </sheetPr>
  <dimension ref="A1:H24"/>
  <sheetViews>
    <sheetView showGridLines="0" workbookViewId="0">
      <selection activeCell="D22" sqref="D22"/>
    </sheetView>
  </sheetViews>
  <sheetFormatPr defaultColWidth="9.140625" defaultRowHeight="14.25"/>
  <cols>
    <col min="1" max="1" width="4" style="5" customWidth="1"/>
    <col min="2" max="2" width="8.85546875" style="5" customWidth="1"/>
    <col min="3" max="3" width="13.140625" style="5" customWidth="1"/>
    <col min="4" max="4" width="21.42578125" style="5" customWidth="1"/>
    <col min="5" max="5" width="9.140625" style="5" customWidth="1"/>
    <col min="6" max="6" width="16.5703125" style="5" customWidth="1"/>
    <col min="7" max="7" width="10.28515625" style="5" customWidth="1"/>
    <col min="8" max="8" width="17" style="5" customWidth="1"/>
    <col min="9" max="9" width="3" style="5" customWidth="1"/>
    <col min="10" max="16384" width="9.140625" style="5"/>
  </cols>
  <sheetData>
    <row r="1" spans="1:8" ht="27" customHeight="1">
      <c r="A1" s="2873" t="s">
        <v>30</v>
      </c>
      <c r="B1" s="2873"/>
      <c r="C1" s="2873"/>
      <c r="D1" s="2873"/>
      <c r="E1" s="2873"/>
      <c r="F1" s="2873"/>
      <c r="G1" s="2873"/>
      <c r="H1" s="2873"/>
    </row>
    <row r="2" spans="1:8" ht="22.5" customHeight="1">
      <c r="A2" s="2887" t="s">
        <v>4341</v>
      </c>
      <c r="B2" s="2888"/>
      <c r="C2" s="2888"/>
      <c r="D2" s="2888"/>
      <c r="E2" s="2888"/>
      <c r="F2" s="2888"/>
      <c r="G2" s="2888"/>
      <c r="H2" s="2888"/>
    </row>
    <row r="3" spans="1:8" ht="27" customHeight="1">
      <c r="A3" s="2876" t="s">
        <v>1228</v>
      </c>
      <c r="B3" s="2877"/>
      <c r="C3" s="2877"/>
      <c r="D3" s="2877"/>
      <c r="E3" s="2877"/>
      <c r="F3" s="2877"/>
      <c r="G3" s="2877"/>
      <c r="H3" s="2877"/>
    </row>
    <row r="4" spans="1:8" ht="34.5" customHeight="1">
      <c r="A4" s="352" t="s">
        <v>1159</v>
      </c>
      <c r="B4" s="2878" t="s">
        <v>986</v>
      </c>
      <c r="C4" s="2878"/>
      <c r="D4" s="2878"/>
      <c r="E4" s="2878" t="s">
        <v>1160</v>
      </c>
      <c r="F4" s="2879"/>
      <c r="G4" s="2879"/>
      <c r="H4" s="471" t="s">
        <v>1206</v>
      </c>
    </row>
    <row r="5" spans="1:8" ht="36.950000000000003" customHeight="1">
      <c r="A5" s="358">
        <v>1</v>
      </c>
      <c r="B5" s="2880" t="s">
        <v>2591</v>
      </c>
      <c r="C5" s="2885"/>
      <c r="D5" s="2886"/>
      <c r="E5" s="2883" t="s">
        <v>1849</v>
      </c>
      <c r="F5" s="2884"/>
      <c r="G5" s="2884"/>
      <c r="H5" s="341"/>
    </row>
    <row r="6" spans="1:8" ht="36.950000000000003" customHeight="1">
      <c r="A6" s="358">
        <v>2</v>
      </c>
      <c r="B6" s="2880" t="s">
        <v>2592</v>
      </c>
      <c r="C6" s="2885"/>
      <c r="D6" s="2886"/>
      <c r="E6" s="2883" t="s">
        <v>1850</v>
      </c>
      <c r="F6" s="2884"/>
      <c r="G6" s="2884"/>
      <c r="H6" s="341"/>
    </row>
    <row r="7" spans="1:8" ht="36.950000000000003" customHeight="1">
      <c r="A7" s="358">
        <v>3</v>
      </c>
      <c r="B7" s="2880" t="s">
        <v>2593</v>
      </c>
      <c r="C7" s="2885"/>
      <c r="D7" s="2886"/>
      <c r="E7" s="2883" t="s">
        <v>1851</v>
      </c>
      <c r="F7" s="2884"/>
      <c r="G7" s="2884"/>
      <c r="H7" s="341"/>
    </row>
    <row r="8" spans="1:8" ht="45.75" customHeight="1">
      <c r="A8" s="358">
        <v>4</v>
      </c>
      <c r="B8" s="2880" t="s">
        <v>4342</v>
      </c>
      <c r="C8" s="2885"/>
      <c r="D8" s="2886"/>
      <c r="E8" s="2883" t="s">
        <v>4338</v>
      </c>
      <c r="F8" s="2884"/>
      <c r="G8" s="2884"/>
      <c r="H8" s="341"/>
    </row>
    <row r="9" spans="1:8" ht="36.950000000000003" customHeight="1">
      <c r="A9" s="358">
        <v>5</v>
      </c>
      <c r="B9" s="2880" t="s">
        <v>4343</v>
      </c>
      <c r="C9" s="2885"/>
      <c r="D9" s="2886"/>
      <c r="E9" s="2883" t="s">
        <v>4339</v>
      </c>
      <c r="F9" s="2884"/>
      <c r="G9" s="2884"/>
      <c r="H9" s="341"/>
    </row>
    <row r="10" spans="1:8" ht="36.950000000000003" customHeight="1">
      <c r="A10" s="358">
        <v>6</v>
      </c>
      <c r="B10" s="2880" t="s">
        <v>4344</v>
      </c>
      <c r="C10" s="2885"/>
      <c r="D10" s="2886"/>
      <c r="E10" s="2883" t="s">
        <v>4340</v>
      </c>
      <c r="F10" s="2884"/>
      <c r="G10" s="2884"/>
      <c r="H10" s="341"/>
    </row>
    <row r="11" spans="1:8" ht="36.950000000000003" customHeight="1">
      <c r="A11" s="358">
        <v>7</v>
      </c>
      <c r="B11" s="2880" t="s">
        <v>2335</v>
      </c>
      <c r="C11" s="2885"/>
      <c r="D11" s="2886"/>
      <c r="E11" s="2883" t="s">
        <v>2328</v>
      </c>
      <c r="F11" s="2884"/>
      <c r="G11" s="2884"/>
      <c r="H11" s="341"/>
    </row>
    <row r="12" spans="1:8" ht="36.950000000000003" customHeight="1">
      <c r="A12" s="358">
        <v>8</v>
      </c>
      <c r="B12" s="2880" t="s">
        <v>2334</v>
      </c>
      <c r="C12" s="2885"/>
      <c r="D12" s="2886"/>
      <c r="E12" s="2883" t="s">
        <v>2329</v>
      </c>
      <c r="F12" s="2884"/>
      <c r="G12" s="2884"/>
      <c r="H12" s="341"/>
    </row>
    <row r="13" spans="1:8" ht="36.950000000000003" customHeight="1">
      <c r="A13" s="358">
        <v>9</v>
      </c>
      <c r="B13" s="2880" t="s">
        <v>2336</v>
      </c>
      <c r="C13" s="2885"/>
      <c r="D13" s="2886"/>
      <c r="E13" s="2883" t="s">
        <v>2330</v>
      </c>
      <c r="F13" s="2884"/>
      <c r="G13" s="2884"/>
      <c r="H13" s="341"/>
    </row>
    <row r="14" spans="1:8" ht="36.950000000000003" customHeight="1">
      <c r="A14" s="358">
        <v>10</v>
      </c>
      <c r="B14" s="2880" t="s">
        <v>2337</v>
      </c>
      <c r="C14" s="2885"/>
      <c r="D14" s="2886"/>
      <c r="E14" s="2883" t="s">
        <v>2331</v>
      </c>
      <c r="F14" s="2884"/>
      <c r="G14" s="2884"/>
      <c r="H14" s="341"/>
    </row>
    <row r="15" spans="1:8" ht="36.950000000000003" customHeight="1">
      <c r="A15" s="358">
        <v>11</v>
      </c>
      <c r="B15" s="2880" t="s">
        <v>2338</v>
      </c>
      <c r="C15" s="2885"/>
      <c r="D15" s="2886"/>
      <c r="E15" s="2883" t="s">
        <v>2332</v>
      </c>
      <c r="F15" s="2884"/>
      <c r="G15" s="2884"/>
      <c r="H15" s="341"/>
    </row>
    <row r="16" spans="1:8" ht="36.950000000000003" customHeight="1">
      <c r="A16" s="358">
        <v>12</v>
      </c>
      <c r="B16" s="2880" t="s">
        <v>2339</v>
      </c>
      <c r="C16" s="2885"/>
      <c r="D16" s="2886"/>
      <c r="E16" s="2883" t="s">
        <v>2333</v>
      </c>
      <c r="F16" s="2884"/>
      <c r="G16" s="2884"/>
      <c r="H16" s="341"/>
    </row>
    <row r="17" spans="1:8" ht="36.950000000000003" customHeight="1">
      <c r="A17" s="358">
        <v>13</v>
      </c>
      <c r="B17" s="2880"/>
      <c r="C17" s="2885"/>
      <c r="D17" s="359"/>
      <c r="E17" s="2883"/>
      <c r="F17" s="2884"/>
      <c r="G17" s="2884"/>
      <c r="H17" s="341"/>
    </row>
    <row r="18" spans="1:8" ht="36.950000000000003" customHeight="1">
      <c r="A18" s="358">
        <v>14</v>
      </c>
      <c r="B18" s="2880"/>
      <c r="C18" s="2885"/>
      <c r="D18" s="359"/>
      <c r="E18" s="2883"/>
      <c r="F18" s="2884"/>
      <c r="G18" s="2884"/>
      <c r="H18" s="341"/>
    </row>
    <row r="19" spans="1:8" ht="36.950000000000003" customHeight="1">
      <c r="A19" s="358">
        <v>15</v>
      </c>
      <c r="B19" s="2880"/>
      <c r="C19" s="2885"/>
      <c r="D19" s="359"/>
      <c r="E19" s="2883"/>
      <c r="F19" s="2884"/>
      <c r="G19" s="2884"/>
      <c r="H19" s="341"/>
    </row>
    <row r="20" spans="1:8" ht="36.950000000000003" customHeight="1">
      <c r="A20" s="358">
        <v>16</v>
      </c>
      <c r="B20" s="2880"/>
      <c r="C20" s="2885"/>
      <c r="D20" s="359"/>
      <c r="E20" s="2883"/>
      <c r="F20" s="2884"/>
      <c r="G20" s="2884"/>
      <c r="H20" s="341"/>
    </row>
    <row r="21" spans="1:8" ht="36.950000000000003" customHeight="1">
      <c r="A21" s="358">
        <v>17</v>
      </c>
      <c r="B21" s="2880"/>
      <c r="C21" s="2885"/>
      <c r="D21" s="359"/>
      <c r="E21" s="2883"/>
      <c r="F21" s="2884"/>
      <c r="G21" s="2884"/>
      <c r="H21" s="341"/>
    </row>
    <row r="22" spans="1:8" ht="36.950000000000003" customHeight="1">
      <c r="A22" s="358">
        <v>18</v>
      </c>
      <c r="B22" s="2880"/>
      <c r="C22" s="2885"/>
      <c r="D22" s="359"/>
      <c r="E22" s="2883"/>
      <c r="F22" s="2884"/>
      <c r="G22" s="2884"/>
      <c r="H22" s="341"/>
    </row>
    <row r="23" spans="1:8" ht="36.950000000000003" customHeight="1">
      <c r="A23" s="358">
        <v>19</v>
      </c>
      <c r="B23" s="2880"/>
      <c r="C23" s="2885"/>
      <c r="D23" s="359"/>
      <c r="E23" s="2883"/>
      <c r="F23" s="2884"/>
      <c r="G23" s="2884"/>
      <c r="H23" s="341"/>
    </row>
    <row r="24" spans="1:8" ht="36.950000000000003" customHeight="1">
      <c r="A24" s="358">
        <v>20</v>
      </c>
      <c r="B24" s="2880"/>
      <c r="C24" s="2885"/>
      <c r="D24" s="359"/>
      <c r="E24" s="2883"/>
      <c r="F24" s="2884"/>
      <c r="G24" s="2884"/>
      <c r="H24" s="341"/>
    </row>
  </sheetData>
  <sheetProtection sheet="1" objects="1" scenarios="1" selectLockedCells="1" selectUnlockedCells="1"/>
  <mergeCells count="45">
    <mergeCell ref="B5:D5"/>
    <mergeCell ref="E5:G5"/>
    <mergeCell ref="A1:H1"/>
    <mergeCell ref="A2:H2"/>
    <mergeCell ref="A3:H3"/>
    <mergeCell ref="B4:D4"/>
    <mergeCell ref="E4:G4"/>
    <mergeCell ref="B6:D6"/>
    <mergeCell ref="E6:G6"/>
    <mergeCell ref="B7:D7"/>
    <mergeCell ref="E7:G7"/>
    <mergeCell ref="B11:D11"/>
    <mergeCell ref="E11:G11"/>
    <mergeCell ref="B8:D8"/>
    <mergeCell ref="B9:D9"/>
    <mergeCell ref="B10:D10"/>
    <mergeCell ref="E8:G8"/>
    <mergeCell ref="E9:G9"/>
    <mergeCell ref="E10:G10"/>
    <mergeCell ref="B12:D12"/>
    <mergeCell ref="E12:G12"/>
    <mergeCell ref="E13:G13"/>
    <mergeCell ref="E14:G14"/>
    <mergeCell ref="B13:D13"/>
    <mergeCell ref="B14:D14"/>
    <mergeCell ref="E20:G20"/>
    <mergeCell ref="E15:G15"/>
    <mergeCell ref="E16:G16"/>
    <mergeCell ref="B17:C17"/>
    <mergeCell ref="E17:G17"/>
    <mergeCell ref="B15:D15"/>
    <mergeCell ref="B16:D16"/>
    <mergeCell ref="B18:C18"/>
    <mergeCell ref="E18:G18"/>
    <mergeCell ref="B19:C19"/>
    <mergeCell ref="E19:G19"/>
    <mergeCell ref="B20:C20"/>
    <mergeCell ref="B24:C24"/>
    <mergeCell ref="E24:G24"/>
    <mergeCell ref="B21:C21"/>
    <mergeCell ref="E21:G21"/>
    <mergeCell ref="B22:C22"/>
    <mergeCell ref="E22:G22"/>
    <mergeCell ref="B23:C23"/>
    <mergeCell ref="E23:G2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64.xml><?xml version="1.0" encoding="utf-8"?>
<worksheet xmlns="http://schemas.openxmlformats.org/spreadsheetml/2006/main" xmlns:r="http://schemas.openxmlformats.org/officeDocument/2006/relationships">
  <sheetPr>
    <tabColor rgb="FF00B050"/>
  </sheetPr>
  <dimension ref="A1:K21"/>
  <sheetViews>
    <sheetView showGridLines="0" topLeftCell="A13" workbookViewId="0">
      <selection activeCell="L18" sqref="L18"/>
    </sheetView>
  </sheetViews>
  <sheetFormatPr defaultColWidth="9.140625" defaultRowHeight="14.25"/>
  <cols>
    <col min="1" max="1" width="6.28515625" style="5" customWidth="1"/>
    <col min="2" max="2" width="8.85546875" style="5" customWidth="1"/>
    <col min="3" max="3" width="13.140625" style="5" customWidth="1"/>
    <col min="4" max="4" width="15" style="5" customWidth="1"/>
    <col min="5" max="5" width="9.140625" style="5" customWidth="1"/>
    <col min="6" max="6" width="16.5703125" style="5" customWidth="1"/>
    <col min="7" max="7" width="13.28515625" style="5" customWidth="1"/>
    <col min="8" max="8" width="17" style="5" customWidth="1"/>
    <col min="9" max="9" width="3" style="5" customWidth="1"/>
    <col min="10" max="16384" width="9.140625" style="5"/>
  </cols>
  <sheetData>
    <row r="1" spans="1:11" ht="27" customHeight="1">
      <c r="A1" s="2873" t="s">
        <v>30</v>
      </c>
      <c r="B1" s="2873"/>
      <c r="C1" s="2873"/>
      <c r="D1" s="2873"/>
      <c r="E1" s="2873"/>
      <c r="F1" s="2873"/>
      <c r="G1" s="2873"/>
      <c r="H1" s="2873"/>
    </row>
    <row r="2" spans="1:11" ht="22.5" customHeight="1">
      <c r="A2" s="2892" t="s">
        <v>1686</v>
      </c>
      <c r="B2" s="2893"/>
      <c r="C2" s="2893"/>
      <c r="D2" s="2893"/>
      <c r="E2" s="2893"/>
      <c r="F2" s="2893"/>
      <c r="G2" s="2893"/>
      <c r="H2" s="2893"/>
    </row>
    <row r="3" spans="1:11" ht="27" customHeight="1">
      <c r="A3" s="2876" t="s">
        <v>1228</v>
      </c>
      <c r="B3" s="2877"/>
      <c r="C3" s="2877"/>
      <c r="D3" s="2877"/>
      <c r="E3" s="2877"/>
      <c r="F3" s="2877"/>
      <c r="G3" s="2877"/>
      <c r="H3" s="2877"/>
    </row>
    <row r="4" spans="1:11" ht="34.5" customHeight="1">
      <c r="A4" s="352" t="s">
        <v>1159</v>
      </c>
      <c r="B4" s="2878" t="s">
        <v>986</v>
      </c>
      <c r="C4" s="2878"/>
      <c r="D4" s="2878"/>
      <c r="E4" s="2878" t="s">
        <v>1160</v>
      </c>
      <c r="F4" s="2879"/>
      <c r="G4" s="2879"/>
      <c r="H4" s="471" t="s">
        <v>1206</v>
      </c>
    </row>
    <row r="5" spans="1:11" ht="36.950000000000003" customHeight="1">
      <c r="A5" s="358">
        <v>1</v>
      </c>
      <c r="B5" s="2880" t="s">
        <v>2137</v>
      </c>
      <c r="C5" s="2885"/>
      <c r="D5" s="2886"/>
      <c r="E5" s="2883" t="s">
        <v>1990</v>
      </c>
      <c r="F5" s="2884"/>
      <c r="G5" s="2884"/>
      <c r="H5" s="341"/>
      <c r="K5" s="478" t="s">
        <v>1660</v>
      </c>
    </row>
    <row r="6" spans="1:11" ht="36.950000000000003" customHeight="1">
      <c r="A6" s="358">
        <v>2</v>
      </c>
      <c r="B6" s="2880" t="s">
        <v>2138</v>
      </c>
      <c r="C6" s="2885"/>
      <c r="D6" s="2886"/>
      <c r="E6" s="2883" t="s">
        <v>2594</v>
      </c>
      <c r="F6" s="2884"/>
      <c r="G6" s="2884"/>
      <c r="H6" s="341"/>
      <c r="J6" s="478" t="s">
        <v>1660</v>
      </c>
    </row>
    <row r="7" spans="1:11" ht="36.950000000000003" customHeight="1">
      <c r="A7" s="358">
        <v>3</v>
      </c>
      <c r="B7" s="2880" t="s">
        <v>1303</v>
      </c>
      <c r="C7" s="2885"/>
      <c r="D7" s="2886"/>
      <c r="E7" s="2883" t="s">
        <v>2595</v>
      </c>
      <c r="F7" s="2884"/>
      <c r="G7" s="2884"/>
      <c r="H7" s="341"/>
      <c r="J7" s="478" t="s">
        <v>1660</v>
      </c>
    </row>
    <row r="8" spans="1:11" ht="36.950000000000003" customHeight="1">
      <c r="A8" s="358">
        <v>4</v>
      </c>
      <c r="B8" s="2880" t="s">
        <v>1992</v>
      </c>
      <c r="C8" s="2885"/>
      <c r="D8" s="2886"/>
      <c r="E8" s="2889" t="s">
        <v>2596</v>
      </c>
      <c r="F8" s="2890"/>
      <c r="G8" s="2891"/>
      <c r="H8" s="341"/>
    </row>
    <row r="9" spans="1:11" ht="36.950000000000003" customHeight="1">
      <c r="A9" s="358">
        <v>5</v>
      </c>
      <c r="B9" s="2880" t="s">
        <v>1969</v>
      </c>
      <c r="C9" s="2885"/>
      <c r="D9" s="2886"/>
      <c r="E9" s="2883" t="s">
        <v>2597</v>
      </c>
      <c r="F9" s="2884"/>
      <c r="G9" s="2884"/>
      <c r="H9" s="341"/>
    </row>
    <row r="10" spans="1:11" ht="36.950000000000003" customHeight="1">
      <c r="A10" s="358">
        <v>6</v>
      </c>
      <c r="B10" s="2880" t="s">
        <v>2351</v>
      </c>
      <c r="C10" s="2885"/>
      <c r="D10" s="2886"/>
      <c r="E10" s="2889" t="s">
        <v>2344</v>
      </c>
      <c r="F10" s="2890"/>
      <c r="G10" s="2891"/>
      <c r="H10" s="341"/>
    </row>
    <row r="11" spans="1:11" ht="36.950000000000003" customHeight="1">
      <c r="A11" s="358">
        <v>7</v>
      </c>
      <c r="B11" s="2880" t="s">
        <v>2350</v>
      </c>
      <c r="C11" s="2885"/>
      <c r="D11" s="2886"/>
      <c r="E11" s="2889" t="s">
        <v>2345</v>
      </c>
      <c r="F11" s="2890"/>
      <c r="G11" s="2891"/>
      <c r="H11" s="341"/>
    </row>
    <row r="12" spans="1:11" ht="36.950000000000003" customHeight="1">
      <c r="A12" s="358">
        <v>8</v>
      </c>
      <c r="B12" s="2880" t="s">
        <v>2353</v>
      </c>
      <c r="C12" s="2885"/>
      <c r="D12" s="2886"/>
      <c r="E12" s="2883" t="s">
        <v>2346</v>
      </c>
      <c r="F12" s="2884"/>
      <c r="G12" s="2884"/>
      <c r="H12" s="341"/>
    </row>
    <row r="13" spans="1:11" ht="36.950000000000003" customHeight="1">
      <c r="A13" s="358">
        <v>9</v>
      </c>
      <c r="B13" s="2880" t="s">
        <v>2354</v>
      </c>
      <c r="C13" s="2885"/>
      <c r="D13" s="2886"/>
      <c r="E13" s="2883" t="s">
        <v>2347</v>
      </c>
      <c r="F13" s="2884"/>
      <c r="G13" s="2884"/>
      <c r="H13" s="341"/>
    </row>
    <row r="14" spans="1:11" ht="36.950000000000003" customHeight="1">
      <c r="A14" s="358">
        <v>10</v>
      </c>
      <c r="B14" s="2880" t="s">
        <v>2355</v>
      </c>
      <c r="C14" s="2885"/>
      <c r="D14" s="2886"/>
      <c r="E14" s="2883" t="s">
        <v>2348</v>
      </c>
      <c r="F14" s="2884"/>
      <c r="G14" s="2884"/>
      <c r="H14" s="341"/>
    </row>
    <row r="15" spans="1:11" ht="36.950000000000003" customHeight="1">
      <c r="A15" s="358">
        <v>11</v>
      </c>
      <c r="B15" s="2880" t="s">
        <v>2356</v>
      </c>
      <c r="C15" s="2885"/>
      <c r="D15" s="2886"/>
      <c r="E15" s="2883" t="s">
        <v>2349</v>
      </c>
      <c r="F15" s="2884"/>
      <c r="G15" s="2884"/>
      <c r="H15" s="341"/>
    </row>
    <row r="16" spans="1:11" ht="36.950000000000003" customHeight="1">
      <c r="A16" s="358">
        <v>12</v>
      </c>
      <c r="B16" s="2880" t="s">
        <v>2357</v>
      </c>
      <c r="C16" s="2885"/>
      <c r="D16" s="2886"/>
      <c r="E16" s="2883" t="s">
        <v>2598</v>
      </c>
      <c r="F16" s="2884"/>
      <c r="G16" s="2884"/>
      <c r="H16" s="341"/>
    </row>
    <row r="17" spans="1:8" ht="36.950000000000003" customHeight="1">
      <c r="A17" s="358">
        <v>13</v>
      </c>
      <c r="B17" s="2880" t="s">
        <v>2092</v>
      </c>
      <c r="C17" s="2885"/>
      <c r="D17" s="2886"/>
      <c r="E17" s="2883" t="s">
        <v>2599</v>
      </c>
      <c r="F17" s="2884"/>
      <c r="G17" s="2884"/>
      <c r="H17" s="341"/>
    </row>
    <row r="18" spans="1:8" ht="36.950000000000003" customHeight="1">
      <c r="A18" s="358">
        <v>14</v>
      </c>
      <c r="B18" s="2880" t="s">
        <v>2719</v>
      </c>
      <c r="C18" s="2885"/>
      <c r="D18" s="2886"/>
      <c r="E18" s="2883" t="s">
        <v>2718</v>
      </c>
      <c r="F18" s="2884"/>
      <c r="G18" s="2884"/>
      <c r="H18" s="341"/>
    </row>
    <row r="19" spans="1:8" ht="36.950000000000003" customHeight="1">
      <c r="A19" s="358">
        <v>15</v>
      </c>
      <c r="B19" s="2880"/>
      <c r="C19" s="2885"/>
      <c r="D19" s="359"/>
      <c r="E19" s="2883"/>
      <c r="F19" s="2884"/>
      <c r="G19" s="2884"/>
      <c r="H19" s="341"/>
    </row>
    <row r="20" spans="1:8" ht="36.950000000000003" customHeight="1">
      <c r="A20" s="358">
        <v>16</v>
      </c>
      <c r="B20" s="2880"/>
      <c r="C20" s="2885"/>
      <c r="D20" s="359"/>
      <c r="E20" s="2883"/>
      <c r="F20" s="2884"/>
      <c r="G20" s="2884"/>
      <c r="H20" s="341"/>
    </row>
    <row r="21" spans="1:8" ht="36.950000000000003" customHeight="1">
      <c r="A21" s="358">
        <v>17</v>
      </c>
      <c r="B21" s="2880"/>
      <c r="C21" s="2885"/>
      <c r="D21" s="359"/>
      <c r="E21" s="2883"/>
      <c r="F21" s="2884"/>
      <c r="G21" s="2884"/>
      <c r="H21" s="341"/>
    </row>
  </sheetData>
  <sheetProtection password="A581" sheet="1" objects="1" scenarios="1" selectLockedCells="1" selectUnlockedCells="1"/>
  <mergeCells count="39">
    <mergeCell ref="B5:D5"/>
    <mergeCell ref="E5:G5"/>
    <mergeCell ref="A1:H1"/>
    <mergeCell ref="A2:H2"/>
    <mergeCell ref="A3:H3"/>
    <mergeCell ref="B4:D4"/>
    <mergeCell ref="E4:G4"/>
    <mergeCell ref="B6:D6"/>
    <mergeCell ref="E6:G6"/>
    <mergeCell ref="B7:D7"/>
    <mergeCell ref="E7:G7"/>
    <mergeCell ref="B8:D8"/>
    <mergeCell ref="E8:G8"/>
    <mergeCell ref="B9:D9"/>
    <mergeCell ref="E9:G9"/>
    <mergeCell ref="E10:G10"/>
    <mergeCell ref="E11:G11"/>
    <mergeCell ref="B10:D10"/>
    <mergeCell ref="B11:D11"/>
    <mergeCell ref="E12:G12"/>
    <mergeCell ref="E13:G13"/>
    <mergeCell ref="E14:G14"/>
    <mergeCell ref="B12:D12"/>
    <mergeCell ref="B13:D13"/>
    <mergeCell ref="B14:D14"/>
    <mergeCell ref="E15:G15"/>
    <mergeCell ref="E16:G16"/>
    <mergeCell ref="E17:G17"/>
    <mergeCell ref="B15:D15"/>
    <mergeCell ref="B16:D16"/>
    <mergeCell ref="B17:D17"/>
    <mergeCell ref="B21:C21"/>
    <mergeCell ref="E21:G21"/>
    <mergeCell ref="E18:G18"/>
    <mergeCell ref="B19:C19"/>
    <mergeCell ref="E19:G19"/>
    <mergeCell ref="B20:C20"/>
    <mergeCell ref="E20:G20"/>
    <mergeCell ref="B18:D18"/>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65.xml><?xml version="1.0" encoding="utf-8"?>
<worksheet xmlns="http://schemas.openxmlformats.org/spreadsheetml/2006/main" xmlns:r="http://schemas.openxmlformats.org/officeDocument/2006/relationships">
  <sheetPr>
    <tabColor rgb="FF00B0F0"/>
  </sheetPr>
  <dimension ref="A1:I28"/>
  <sheetViews>
    <sheetView showGridLines="0" workbookViewId="0">
      <selection activeCell="H8" sqref="H8"/>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8.42578125" style="5" customWidth="1"/>
    <col min="9" max="9" width="3" style="5" customWidth="1"/>
    <col min="10" max="16384" width="9.140625" style="5"/>
  </cols>
  <sheetData>
    <row r="1" spans="1:9" ht="27" customHeight="1">
      <c r="A1" s="2894" t="s">
        <v>30</v>
      </c>
      <c r="B1" s="2894"/>
      <c r="C1" s="2894"/>
      <c r="D1" s="2894"/>
      <c r="E1" s="2894"/>
      <c r="F1" s="2894"/>
      <c r="G1" s="2894"/>
      <c r="H1" s="2894"/>
      <c r="I1" s="410"/>
    </row>
    <row r="2" spans="1:9" ht="27" customHeight="1">
      <c r="A2" s="2895" t="s">
        <v>1861</v>
      </c>
      <c r="B2" s="2895"/>
      <c r="C2" s="2895"/>
      <c r="D2" s="2895"/>
      <c r="E2" s="2895"/>
      <c r="F2" s="2895"/>
      <c r="G2" s="2895"/>
      <c r="H2" s="2895"/>
      <c r="I2" s="410"/>
    </row>
    <row r="3" spans="1:9" ht="27" customHeight="1">
      <c r="A3" s="2896" t="s">
        <v>1729</v>
      </c>
      <c r="B3" s="2896"/>
      <c r="C3" s="2896"/>
      <c r="D3" s="2896"/>
      <c r="E3" s="2896"/>
      <c r="F3" s="2896"/>
      <c r="G3" s="2896"/>
      <c r="H3" s="2896"/>
      <c r="I3" s="410"/>
    </row>
    <row r="4" spans="1:9" ht="27" customHeight="1">
      <c r="A4" s="2897" t="s">
        <v>1730</v>
      </c>
      <c r="B4" s="2897"/>
      <c r="C4" s="2897"/>
      <c r="D4" s="2897"/>
      <c r="E4" s="2897"/>
      <c r="F4" s="2897"/>
      <c r="G4" s="2897"/>
      <c r="H4" s="2897"/>
      <c r="I4" s="316"/>
    </row>
    <row r="5" spans="1:9" ht="27" customHeight="1">
      <c r="A5" s="2897" t="s">
        <v>1731</v>
      </c>
      <c r="B5" s="2897"/>
      <c r="C5" s="2897"/>
      <c r="D5" s="2897"/>
      <c r="E5" s="2897"/>
      <c r="F5" s="2897"/>
      <c r="G5" s="2897"/>
      <c r="H5" s="2897"/>
      <c r="I5" s="316"/>
    </row>
    <row r="6" spans="1:9" ht="27" customHeight="1">
      <c r="A6" s="2899" t="s">
        <v>2609</v>
      </c>
      <c r="B6" s="2899"/>
      <c r="C6" s="2899"/>
      <c r="D6" s="2899"/>
      <c r="E6" s="2899"/>
      <c r="F6" s="2899"/>
      <c r="G6" s="2899"/>
      <c r="H6" s="2899"/>
      <c r="I6" s="316"/>
    </row>
    <row r="7" spans="1:9" ht="27" customHeight="1">
      <c r="A7" s="2899"/>
      <c r="B7" s="2899"/>
      <c r="C7" s="2899"/>
      <c r="D7" s="2899"/>
      <c r="E7" s="2899"/>
      <c r="F7" s="2899"/>
      <c r="G7" s="2899"/>
      <c r="H7" s="2899"/>
      <c r="I7" s="316"/>
    </row>
    <row r="8" spans="1:9" ht="27" customHeight="1">
      <c r="A8" s="510" t="s">
        <v>1732</v>
      </c>
      <c r="B8" s="510"/>
      <c r="C8" s="510"/>
      <c r="D8" s="510"/>
      <c r="E8" s="510"/>
      <c r="F8" s="510"/>
      <c r="G8" s="510"/>
      <c r="H8" s="510"/>
      <c r="I8" s="316"/>
    </row>
    <row r="9" spans="1:9" ht="27" customHeight="1">
      <c r="A9" s="2897" t="s">
        <v>1733</v>
      </c>
      <c r="B9" s="2897"/>
      <c r="C9" s="2897"/>
      <c r="D9" s="2897"/>
      <c r="E9" s="2897"/>
      <c r="F9" s="2897"/>
      <c r="G9" s="2897"/>
      <c r="H9" s="2897"/>
      <c r="I9" s="316"/>
    </row>
    <row r="10" spans="1:9" ht="27" customHeight="1">
      <c r="A10" s="2897" t="s">
        <v>2600</v>
      </c>
      <c r="B10" s="2897"/>
      <c r="C10" s="2897"/>
      <c r="D10" s="2897"/>
      <c r="E10" s="2897"/>
      <c r="F10" s="2897"/>
      <c r="G10" s="2897"/>
      <c r="H10" s="2897"/>
      <c r="I10" s="316"/>
    </row>
    <row r="11" spans="1:9" ht="27" customHeight="1">
      <c r="A11" s="510" t="s">
        <v>1734</v>
      </c>
      <c r="B11" s="510"/>
      <c r="C11" s="510"/>
      <c r="D11" s="510"/>
      <c r="E11" s="510"/>
      <c r="F11" s="510"/>
      <c r="G11" s="510"/>
      <c r="H11" s="510"/>
      <c r="I11" s="316"/>
    </row>
    <row r="12" spans="1:9" ht="27" customHeight="1">
      <c r="A12" s="510" t="s">
        <v>1735</v>
      </c>
      <c r="B12" s="510"/>
      <c r="C12" s="510"/>
      <c r="D12" s="510"/>
      <c r="E12" s="510"/>
      <c r="F12" s="510"/>
      <c r="G12" s="510"/>
      <c r="H12" s="510"/>
      <c r="I12" s="316"/>
    </row>
    <row r="13" spans="1:9" ht="27" customHeight="1">
      <c r="A13" s="510" t="s">
        <v>1736</v>
      </c>
      <c r="B13" s="510"/>
      <c r="C13" s="510"/>
      <c r="D13" s="510"/>
      <c r="E13" s="510"/>
      <c r="F13" s="510"/>
      <c r="G13" s="510"/>
      <c r="H13" s="510"/>
      <c r="I13" s="316"/>
    </row>
    <row r="14" spans="1:9" ht="27" customHeight="1">
      <c r="A14" s="510" t="s">
        <v>1737</v>
      </c>
      <c r="B14" s="510"/>
      <c r="C14" s="510"/>
      <c r="D14" s="510"/>
      <c r="E14" s="510"/>
      <c r="F14" s="510"/>
      <c r="G14" s="510"/>
      <c r="H14" s="510"/>
      <c r="I14" s="316"/>
    </row>
    <row r="15" spans="1:9" ht="27" customHeight="1">
      <c r="A15" s="510" t="s">
        <v>2601</v>
      </c>
      <c r="B15" s="510"/>
      <c r="C15" s="510"/>
      <c r="D15" s="510"/>
      <c r="E15" s="510"/>
      <c r="F15" s="510"/>
      <c r="G15" s="510"/>
      <c r="H15" s="510"/>
      <c r="I15" s="316"/>
    </row>
    <row r="16" spans="1:9" ht="27" customHeight="1">
      <c r="A16" s="2898" t="s">
        <v>2602</v>
      </c>
      <c r="B16" s="2898"/>
      <c r="C16" s="2898"/>
      <c r="D16" s="2898"/>
      <c r="E16" s="2898"/>
      <c r="F16" s="2898"/>
      <c r="G16" s="2898"/>
      <c r="H16" s="2898"/>
      <c r="I16" s="316"/>
    </row>
    <row r="17" spans="1:9" ht="27" customHeight="1">
      <c r="A17" s="895" t="s">
        <v>2603</v>
      </c>
      <c r="B17" s="895"/>
      <c r="C17" s="895"/>
      <c r="D17" s="895"/>
      <c r="E17" s="895"/>
      <c r="F17" s="895"/>
      <c r="G17" s="895"/>
      <c r="H17" s="895"/>
      <c r="I17" s="872"/>
    </row>
    <row r="18" spans="1:9" ht="27" customHeight="1">
      <c r="A18" s="895" t="s">
        <v>2604</v>
      </c>
      <c r="B18" s="895"/>
      <c r="C18" s="895"/>
      <c r="D18" s="895"/>
      <c r="E18" s="895"/>
      <c r="F18" s="895"/>
      <c r="G18" s="895"/>
      <c r="H18" s="895"/>
      <c r="I18" s="872"/>
    </row>
    <row r="19" spans="1:9" ht="27" customHeight="1">
      <c r="A19" s="510" t="s">
        <v>1738</v>
      </c>
      <c r="B19" s="510"/>
      <c r="C19" s="510"/>
      <c r="D19" s="510"/>
      <c r="E19" s="510"/>
      <c r="F19" s="510"/>
      <c r="G19" s="510"/>
      <c r="H19" s="510"/>
      <c r="I19" s="316"/>
    </row>
    <row r="20" spans="1:9" ht="27" customHeight="1">
      <c r="A20" s="510" t="s">
        <v>1739</v>
      </c>
      <c r="B20" s="510"/>
      <c r="C20" s="510"/>
      <c r="D20" s="510"/>
      <c r="E20" s="510"/>
      <c r="F20" s="510"/>
      <c r="G20" s="510"/>
      <c r="H20" s="510"/>
      <c r="I20" s="316"/>
    </row>
    <row r="21" spans="1:9" ht="27" customHeight="1">
      <c r="A21" s="510" t="s">
        <v>2605</v>
      </c>
      <c r="B21" s="510"/>
      <c r="C21" s="510"/>
      <c r="D21" s="510"/>
      <c r="E21" s="510"/>
      <c r="F21" s="510"/>
      <c r="G21" s="510"/>
      <c r="H21" s="510"/>
      <c r="I21" s="316"/>
    </row>
    <row r="22" spans="1:9" ht="20.25">
      <c r="A22" s="510" t="s">
        <v>2606</v>
      </c>
      <c r="B22" s="510"/>
      <c r="C22" s="510"/>
      <c r="D22" s="510"/>
      <c r="E22" s="510"/>
      <c r="F22" s="510"/>
      <c r="G22" s="510"/>
      <c r="H22" s="510"/>
      <c r="I22" s="316"/>
    </row>
    <row r="23" spans="1:9" ht="20.25">
      <c r="A23" s="2897" t="s">
        <v>2607</v>
      </c>
      <c r="B23" s="2897"/>
      <c r="C23" s="2897"/>
      <c r="D23" s="2897"/>
      <c r="E23" s="2897"/>
      <c r="F23" s="2897"/>
      <c r="G23" s="2897"/>
      <c r="H23" s="2897"/>
      <c r="I23" s="316"/>
    </row>
    <row r="24" spans="1:9" ht="20.25">
      <c r="A24" s="2897" t="s">
        <v>2608</v>
      </c>
      <c r="B24" s="2897"/>
      <c r="C24" s="2897"/>
      <c r="D24" s="2897"/>
      <c r="E24" s="2897"/>
      <c r="F24" s="2897"/>
      <c r="G24" s="2897"/>
      <c r="H24" s="2897"/>
      <c r="I24" s="316"/>
    </row>
    <row r="25" spans="1:9" ht="27" customHeight="1">
      <c r="A25" s="1348" t="s">
        <v>3550</v>
      </c>
      <c r="B25" s="577"/>
      <c r="C25" s="577"/>
      <c r="D25" s="577"/>
      <c r="E25" s="577"/>
      <c r="F25" s="577"/>
      <c r="G25" s="577"/>
      <c r="H25" s="577"/>
      <c r="I25" s="316"/>
    </row>
    <row r="26" spans="1:9" ht="27.75" customHeight="1">
      <c r="A26" s="1348" t="s">
        <v>3551</v>
      </c>
      <c r="B26" s="577"/>
      <c r="C26" s="577"/>
      <c r="D26" s="577"/>
      <c r="E26" s="577"/>
      <c r="F26" s="577"/>
      <c r="G26" s="577"/>
      <c r="H26" s="577"/>
      <c r="I26" s="509"/>
    </row>
    <row r="27" spans="1:9" ht="20.25">
      <c r="A27" s="509"/>
      <c r="B27" s="509"/>
      <c r="C27" s="509"/>
      <c r="D27" s="509"/>
      <c r="E27" s="509"/>
      <c r="F27" s="509"/>
      <c r="G27" s="509"/>
      <c r="H27" s="509"/>
      <c r="I27" s="509"/>
    </row>
    <row r="28" spans="1:9" ht="20.25">
      <c r="A28" s="509"/>
      <c r="B28" s="509"/>
      <c r="C28" s="509"/>
      <c r="D28" s="509"/>
      <c r="E28" s="509"/>
      <c r="F28" s="509"/>
      <c r="G28" s="509"/>
      <c r="H28" s="509"/>
      <c r="I28" s="509"/>
    </row>
  </sheetData>
  <sheetProtection password="A581" sheet="1" objects="1" scenarios="1" selectLockedCells="1" selectUnlockedCells="1"/>
  <mergeCells count="11">
    <mergeCell ref="A16:H16"/>
    <mergeCell ref="A23:H23"/>
    <mergeCell ref="A24:H24"/>
    <mergeCell ref="A6:H7"/>
    <mergeCell ref="A10:H10"/>
    <mergeCell ref="A9:H9"/>
    <mergeCell ref="A1:H1"/>
    <mergeCell ref="A2:H2"/>
    <mergeCell ref="A3:H3"/>
    <mergeCell ref="A4:H4"/>
    <mergeCell ref="A5:H5"/>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66.xml><?xml version="1.0" encoding="utf-8"?>
<worksheet xmlns="http://schemas.openxmlformats.org/spreadsheetml/2006/main" xmlns:r="http://schemas.openxmlformats.org/officeDocument/2006/relationships">
  <sheetPr>
    <tabColor rgb="FF00B0F0"/>
  </sheetPr>
  <dimension ref="A1:I28"/>
  <sheetViews>
    <sheetView showGridLines="0" workbookViewId="0">
      <selection activeCell="D27" sqref="D27"/>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5.85546875" style="5" customWidth="1"/>
    <col min="8" max="8" width="3" style="5" customWidth="1"/>
    <col min="9" max="16384" width="9.140625" style="5"/>
  </cols>
  <sheetData>
    <row r="1" spans="1:9" ht="27" customHeight="1">
      <c r="A1" s="2900" t="s">
        <v>30</v>
      </c>
      <c r="B1" s="2900"/>
      <c r="C1" s="2900"/>
      <c r="D1" s="2900"/>
      <c r="E1" s="2900"/>
      <c r="F1" s="2900"/>
      <c r="G1" s="2900"/>
      <c r="H1" s="2900"/>
      <c r="I1" s="2900"/>
    </row>
    <row r="2" spans="1:9" ht="27" customHeight="1">
      <c r="A2" s="2895" t="s">
        <v>1861</v>
      </c>
      <c r="B2" s="2895"/>
      <c r="C2" s="2895"/>
      <c r="D2" s="2895"/>
      <c r="E2" s="2895"/>
      <c r="F2" s="2895"/>
      <c r="G2" s="2895"/>
      <c r="H2" s="2895"/>
      <c r="I2" s="2895"/>
    </row>
    <row r="3" spans="1:9" ht="27" customHeight="1">
      <c r="A3" s="2901" t="s">
        <v>2610</v>
      </c>
      <c r="B3" s="2901"/>
      <c r="C3" s="2901"/>
      <c r="D3" s="2901"/>
      <c r="E3" s="2901"/>
      <c r="F3" s="2901"/>
      <c r="G3" s="2901"/>
      <c r="H3" s="2901"/>
      <c r="I3" s="2901"/>
    </row>
    <row r="4" spans="1:9" ht="27" customHeight="1">
      <c r="A4" s="510" t="s">
        <v>1740</v>
      </c>
      <c r="B4" s="510"/>
      <c r="C4" s="510"/>
      <c r="D4" s="510"/>
      <c r="E4" s="510"/>
      <c r="F4" s="510"/>
      <c r="G4" s="510"/>
      <c r="H4" s="510"/>
      <c r="I4" s="510"/>
    </row>
    <row r="5" spans="1:9" ht="27" customHeight="1">
      <c r="A5" s="510" t="s">
        <v>1741</v>
      </c>
      <c r="B5" s="510"/>
      <c r="C5" s="510"/>
      <c r="D5" s="510"/>
      <c r="E5" s="510"/>
      <c r="F5" s="510"/>
      <c r="G5" s="510"/>
      <c r="H5" s="537"/>
      <c r="I5" s="517"/>
    </row>
    <row r="6" spans="1:9" ht="27" customHeight="1">
      <c r="A6" s="510" t="s">
        <v>1742</v>
      </c>
      <c r="B6" s="510"/>
      <c r="C6" s="510"/>
      <c r="D6" s="510"/>
      <c r="E6" s="510"/>
      <c r="F6" s="510"/>
      <c r="G6" s="510"/>
      <c r="H6" s="537"/>
      <c r="I6" s="517"/>
    </row>
    <row r="7" spans="1:9" ht="27" customHeight="1">
      <c r="A7" s="510" t="s">
        <v>1743</v>
      </c>
      <c r="B7" s="510"/>
      <c r="C7" s="510"/>
      <c r="D7" s="510"/>
      <c r="E7" s="510"/>
      <c r="F7" s="510"/>
      <c r="G7" s="510"/>
      <c r="H7" s="537"/>
      <c r="I7" s="517"/>
    </row>
    <row r="8" spans="1:9" ht="27" customHeight="1">
      <c r="A8" s="510" t="s">
        <v>1744</v>
      </c>
      <c r="B8" s="510"/>
      <c r="C8" s="510"/>
      <c r="D8" s="510"/>
      <c r="E8" s="510"/>
      <c r="F8" s="510"/>
      <c r="G8" s="510"/>
      <c r="H8" s="537"/>
      <c r="I8" s="517"/>
    </row>
    <row r="9" spans="1:9" ht="27" customHeight="1">
      <c r="A9" s="510" t="s">
        <v>1745</v>
      </c>
      <c r="B9" s="510"/>
      <c r="C9" s="510"/>
      <c r="D9" s="510"/>
      <c r="E9" s="510"/>
      <c r="F9" s="510"/>
      <c r="G9" s="510"/>
      <c r="H9" s="537"/>
      <c r="I9" s="517"/>
    </row>
    <row r="10" spans="1:9" ht="27" customHeight="1">
      <c r="A10" s="510" t="s">
        <v>1746</v>
      </c>
      <c r="B10" s="510"/>
      <c r="C10" s="510"/>
      <c r="D10" s="510"/>
      <c r="E10" s="510"/>
      <c r="F10" s="510"/>
      <c r="G10" s="510"/>
      <c r="H10" s="537"/>
      <c r="I10" s="517"/>
    </row>
    <row r="11" spans="1:9" ht="27" customHeight="1">
      <c r="A11" s="510" t="s">
        <v>1747</v>
      </c>
      <c r="B11" s="510"/>
      <c r="C11" s="510"/>
      <c r="D11" s="510"/>
      <c r="E11" s="510"/>
      <c r="F11" s="510"/>
      <c r="G11" s="510"/>
      <c r="H11" s="537"/>
      <c r="I11" s="517"/>
    </row>
    <row r="12" spans="1:9" ht="27" customHeight="1">
      <c r="A12" s="510" t="s">
        <v>1748</v>
      </c>
      <c r="B12" s="510"/>
      <c r="C12" s="510"/>
      <c r="D12" s="510"/>
      <c r="E12" s="510"/>
      <c r="F12" s="510"/>
      <c r="G12" s="510"/>
      <c r="H12" s="537"/>
      <c r="I12" s="517"/>
    </row>
    <row r="13" spans="1:9" ht="27" customHeight="1">
      <c r="A13" s="510" t="s">
        <v>1804</v>
      </c>
      <c r="B13" s="510"/>
      <c r="C13" s="510"/>
      <c r="D13" s="510"/>
      <c r="E13" s="510"/>
      <c r="F13" s="510"/>
      <c r="G13" s="510"/>
      <c r="H13" s="537"/>
      <c r="I13" s="517"/>
    </row>
    <row r="14" spans="1:9" ht="27" customHeight="1">
      <c r="A14" s="510" t="s">
        <v>1749</v>
      </c>
      <c r="B14" s="510"/>
      <c r="C14" s="510"/>
      <c r="D14" s="510"/>
      <c r="E14" s="510"/>
      <c r="F14" s="510"/>
      <c r="G14" s="510"/>
      <c r="H14" s="537"/>
      <c r="I14" s="517"/>
    </row>
    <row r="15" spans="1:9" ht="27" customHeight="1">
      <c r="A15" s="510" t="s">
        <v>1750</v>
      </c>
      <c r="B15" s="510"/>
      <c r="C15" s="510"/>
      <c r="D15" s="510"/>
      <c r="E15" s="510"/>
      <c r="F15" s="510"/>
      <c r="G15" s="510"/>
      <c r="H15" s="537"/>
      <c r="I15" s="517"/>
    </row>
    <row r="16" spans="1:9" ht="27" customHeight="1">
      <c r="A16" s="510" t="s">
        <v>1751</v>
      </c>
      <c r="B16" s="510"/>
      <c r="C16" s="510"/>
      <c r="D16" s="510"/>
      <c r="E16" s="510"/>
      <c r="F16" s="510"/>
      <c r="G16" s="510"/>
      <c r="H16" s="537"/>
      <c r="I16" s="517"/>
    </row>
    <row r="17" spans="1:9" ht="27" customHeight="1">
      <c r="A17" s="510" t="s">
        <v>1752</v>
      </c>
      <c r="B17" s="510"/>
      <c r="C17" s="510"/>
      <c r="D17" s="510"/>
      <c r="E17" s="510"/>
      <c r="F17" s="510"/>
      <c r="G17" s="510"/>
      <c r="H17" s="537"/>
      <c r="I17" s="517"/>
    </row>
    <row r="18" spans="1:9" ht="27" customHeight="1">
      <c r="A18" s="510" t="s">
        <v>1753</v>
      </c>
      <c r="B18" s="510"/>
      <c r="C18" s="510"/>
      <c r="D18" s="510"/>
      <c r="E18" s="510"/>
      <c r="F18" s="510"/>
      <c r="G18" s="510"/>
      <c r="H18" s="537"/>
      <c r="I18" s="517"/>
    </row>
    <row r="19" spans="1:9" ht="27" customHeight="1">
      <c r="A19" s="510" t="s">
        <v>1754</v>
      </c>
      <c r="B19" s="510"/>
      <c r="C19" s="510"/>
      <c r="D19" s="510"/>
      <c r="E19" s="510"/>
      <c r="F19" s="510"/>
      <c r="G19" s="510"/>
      <c r="H19" s="537"/>
      <c r="I19" s="517"/>
    </row>
    <row r="20" spans="1:9" ht="30" customHeight="1">
      <c r="A20" s="510" t="s">
        <v>1755</v>
      </c>
      <c r="B20" s="510"/>
      <c r="C20" s="510"/>
      <c r="D20" s="510"/>
      <c r="E20" s="510"/>
      <c r="F20" s="510"/>
      <c r="G20" s="510"/>
      <c r="H20" s="537"/>
      <c r="I20" s="517"/>
    </row>
    <row r="21" spans="1:9" ht="27" customHeight="1">
      <c r="A21" s="510" t="s">
        <v>1756</v>
      </c>
      <c r="B21" s="510"/>
      <c r="C21" s="510"/>
      <c r="D21" s="510"/>
      <c r="E21" s="510"/>
      <c r="F21" s="510"/>
      <c r="G21" s="510"/>
      <c r="H21" s="537"/>
      <c r="I21" s="517"/>
    </row>
    <row r="22" spans="1:9" ht="27" customHeight="1">
      <c r="A22" s="510" t="s">
        <v>1757</v>
      </c>
      <c r="B22" s="510"/>
      <c r="C22" s="510"/>
      <c r="D22" s="510"/>
      <c r="E22" s="510"/>
      <c r="F22" s="510"/>
      <c r="G22" s="510"/>
      <c r="H22" s="537"/>
      <c r="I22" s="517"/>
    </row>
    <row r="23" spans="1:9" ht="24.75" customHeight="1">
      <c r="A23" s="510" t="s">
        <v>1758</v>
      </c>
      <c r="B23" s="510"/>
      <c r="C23" s="510"/>
      <c r="D23" s="510"/>
      <c r="E23" s="510"/>
      <c r="F23" s="510"/>
      <c r="G23" s="510"/>
      <c r="H23" s="537"/>
      <c r="I23" s="517"/>
    </row>
    <row r="24" spans="1:9" ht="21.75" customHeight="1">
      <c r="A24" s="2902" t="s">
        <v>3548</v>
      </c>
      <c r="B24" s="2902"/>
      <c r="C24" s="2902"/>
      <c r="D24" s="2902"/>
      <c r="E24" s="2902"/>
      <c r="F24" s="2902"/>
      <c r="G24" s="2902"/>
      <c r="H24" s="2902"/>
      <c r="I24" s="2902"/>
    </row>
    <row r="25" spans="1:9" ht="27.75" customHeight="1">
      <c r="A25" s="2902" t="s">
        <v>3549</v>
      </c>
      <c r="B25" s="2902"/>
      <c r="C25" s="2902"/>
      <c r="D25" s="2902"/>
      <c r="E25" s="2902"/>
      <c r="F25" s="2902"/>
      <c r="G25" s="2902"/>
      <c r="H25" s="2902"/>
      <c r="I25" s="2902"/>
    </row>
    <row r="26" spans="1:9" ht="18.75">
      <c r="A26" s="334"/>
      <c r="B26" s="334"/>
      <c r="C26" s="334"/>
      <c r="D26" s="334"/>
      <c r="E26" s="334"/>
      <c r="F26" s="334"/>
      <c r="G26" s="334"/>
      <c r="H26" s="334"/>
    </row>
    <row r="27" spans="1:9" ht="18.75">
      <c r="A27" s="334"/>
      <c r="B27" s="334"/>
      <c r="C27" s="334"/>
      <c r="D27" s="334"/>
      <c r="E27" s="334"/>
      <c r="F27" s="334"/>
      <c r="G27" s="334"/>
      <c r="H27" s="334"/>
    </row>
    <row r="28" spans="1:9" ht="18.75">
      <c r="A28" s="334"/>
      <c r="B28" s="334"/>
      <c r="C28" s="334"/>
      <c r="D28" s="334"/>
      <c r="E28" s="334"/>
      <c r="F28" s="334"/>
      <c r="G28" s="334"/>
      <c r="H28" s="334"/>
    </row>
  </sheetData>
  <sheetProtection password="A581" sheet="1" objects="1" scenarios="1" selectLockedCells="1" selectUnlockedCells="1"/>
  <mergeCells count="5">
    <mergeCell ref="A1:I1"/>
    <mergeCell ref="A2:I2"/>
    <mergeCell ref="A3:I3"/>
    <mergeCell ref="A24:I24"/>
    <mergeCell ref="A25:I25"/>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67.xml><?xml version="1.0" encoding="utf-8"?>
<worksheet xmlns="http://schemas.openxmlformats.org/spreadsheetml/2006/main" xmlns:r="http://schemas.openxmlformats.org/officeDocument/2006/relationships">
  <sheetPr>
    <tabColor rgb="FF00B0F0"/>
  </sheetPr>
  <dimension ref="A1:I37"/>
  <sheetViews>
    <sheetView showGridLines="0" workbookViewId="0">
      <selection activeCell="H9" sqref="H9"/>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22.5703125" style="5" customWidth="1"/>
    <col min="9" max="9" width="3" style="5" customWidth="1"/>
    <col min="10" max="16384" width="9.140625" style="5"/>
  </cols>
  <sheetData>
    <row r="1" spans="1:9" ht="27" customHeight="1">
      <c r="A1" s="2900" t="s">
        <v>30</v>
      </c>
      <c r="B1" s="2900"/>
      <c r="C1" s="2900"/>
      <c r="D1" s="2900"/>
      <c r="E1" s="2900"/>
      <c r="F1" s="2900"/>
      <c r="G1" s="2900"/>
      <c r="H1" s="2900"/>
      <c r="I1" s="507"/>
    </row>
    <row r="2" spans="1:9" ht="16.5" customHeight="1">
      <c r="A2" s="2895" t="s">
        <v>1861</v>
      </c>
      <c r="B2" s="2895"/>
      <c r="C2" s="2895"/>
      <c r="D2" s="2895"/>
      <c r="E2" s="2895"/>
      <c r="F2" s="2895"/>
      <c r="G2" s="2895"/>
      <c r="H2" s="2895"/>
      <c r="I2" s="507"/>
    </row>
    <row r="3" spans="1:9" ht="21.75" customHeight="1">
      <c r="A3" s="2896" t="s">
        <v>3535</v>
      </c>
      <c r="B3" s="2896"/>
      <c r="C3" s="2896"/>
      <c r="D3" s="2896"/>
      <c r="E3" s="2896"/>
      <c r="F3" s="2896"/>
      <c r="G3" s="2896"/>
      <c r="H3" s="2896"/>
      <c r="I3" s="507"/>
    </row>
    <row r="4" spans="1:9" ht="23.25" customHeight="1">
      <c r="A4" s="1342" t="s">
        <v>3357</v>
      </c>
      <c r="B4" s="511"/>
      <c r="C4" s="511"/>
      <c r="D4" s="511"/>
      <c r="E4" s="511"/>
      <c r="F4" s="511"/>
      <c r="G4" s="511"/>
      <c r="H4" s="511"/>
      <c r="I4" s="334"/>
    </row>
    <row r="5" spans="1:9" ht="27" customHeight="1">
      <c r="A5" s="1342" t="s">
        <v>3358</v>
      </c>
      <c r="B5" s="511"/>
      <c r="C5" s="511"/>
      <c r="D5" s="511"/>
      <c r="E5" s="511"/>
      <c r="F5" s="511"/>
      <c r="G5" s="511"/>
      <c r="H5" s="511"/>
      <c r="I5" s="334"/>
    </row>
    <row r="6" spans="1:9" ht="27" customHeight="1">
      <c r="A6" s="1342" t="s">
        <v>3359</v>
      </c>
      <c r="B6" s="511"/>
      <c r="C6" s="511"/>
      <c r="D6" s="511"/>
      <c r="E6" s="511"/>
      <c r="F6" s="511"/>
      <c r="G6" s="511"/>
      <c r="H6" s="511"/>
      <c r="I6" s="334"/>
    </row>
    <row r="7" spans="1:9" ht="27" customHeight="1">
      <c r="A7" s="1342" t="s">
        <v>3360</v>
      </c>
      <c r="B7" s="511"/>
      <c r="C7" s="511"/>
      <c r="D7" s="511"/>
      <c r="E7" s="511"/>
      <c r="F7" s="511"/>
      <c r="G7" s="511"/>
      <c r="H7" s="511"/>
      <c r="I7" s="334"/>
    </row>
    <row r="8" spans="1:9" ht="22.5" customHeight="1">
      <c r="A8" s="1342" t="s">
        <v>3361</v>
      </c>
      <c r="B8" s="511"/>
      <c r="C8" s="511"/>
      <c r="D8" s="511"/>
      <c r="E8" s="511"/>
      <c r="F8" s="511"/>
      <c r="G8" s="511"/>
      <c r="H8" s="511"/>
      <c r="I8" s="334"/>
    </row>
    <row r="9" spans="1:9" ht="19.5" customHeight="1">
      <c r="A9" s="1342" t="s">
        <v>3362</v>
      </c>
      <c r="B9" s="511"/>
      <c r="C9" s="511"/>
      <c r="D9" s="511"/>
      <c r="E9" s="511"/>
      <c r="F9" s="511"/>
      <c r="G9" s="511"/>
      <c r="H9" s="511"/>
      <c r="I9" s="334"/>
    </row>
    <row r="10" spans="1:9" ht="21.75" customHeight="1">
      <c r="A10" s="1342" t="s">
        <v>3363</v>
      </c>
      <c r="B10" s="511"/>
      <c r="C10" s="511"/>
      <c r="D10" s="511"/>
      <c r="E10" s="511"/>
      <c r="F10" s="511"/>
      <c r="G10" s="511"/>
      <c r="H10" s="511"/>
      <c r="I10" s="334"/>
    </row>
    <row r="11" spans="1:9" ht="20.25" customHeight="1">
      <c r="A11" s="1342" t="s">
        <v>3364</v>
      </c>
      <c r="B11" s="511"/>
      <c r="C11" s="511"/>
      <c r="D11" s="511"/>
      <c r="E11" s="511"/>
      <c r="F11" s="511"/>
      <c r="G11" s="511"/>
      <c r="H11" s="511"/>
      <c r="I11" s="334"/>
    </row>
    <row r="12" spans="1:9" ht="21" customHeight="1">
      <c r="A12" s="1342" t="s">
        <v>3365</v>
      </c>
      <c r="B12" s="511"/>
      <c r="C12" s="511"/>
      <c r="D12" s="511"/>
      <c r="E12" s="511"/>
      <c r="F12" s="511"/>
      <c r="G12" s="511"/>
      <c r="H12" s="511"/>
      <c r="I12" s="334"/>
    </row>
    <row r="13" spans="1:9" ht="24.75" customHeight="1">
      <c r="A13" s="1342" t="s">
        <v>3366</v>
      </c>
      <c r="B13" s="511"/>
      <c r="C13" s="511"/>
      <c r="D13" s="511"/>
      <c r="E13" s="511"/>
      <c r="F13" s="511"/>
      <c r="G13" s="511"/>
      <c r="H13" s="511"/>
      <c r="I13" s="334"/>
    </row>
    <row r="14" spans="1:9" ht="21.75" customHeight="1">
      <c r="A14" s="1342" t="s">
        <v>3367</v>
      </c>
      <c r="B14" s="511"/>
      <c r="C14" s="511"/>
      <c r="D14" s="511"/>
      <c r="E14" s="511"/>
      <c r="F14" s="511"/>
      <c r="G14" s="511"/>
      <c r="H14" s="511"/>
      <c r="I14" s="334"/>
    </row>
    <row r="15" spans="1:9" ht="23.25" customHeight="1">
      <c r="A15" s="1342" t="s">
        <v>3368</v>
      </c>
      <c r="B15" s="511"/>
      <c r="C15" s="511"/>
      <c r="D15" s="511"/>
      <c r="E15" s="511"/>
      <c r="F15" s="511"/>
      <c r="G15" s="511"/>
      <c r="H15" s="511"/>
      <c r="I15" s="334"/>
    </row>
    <row r="16" spans="1:9" ht="14.25" customHeight="1">
      <c r="A16" s="1342" t="s">
        <v>3369</v>
      </c>
      <c r="B16" s="511"/>
      <c r="C16" s="511"/>
      <c r="D16" s="511"/>
      <c r="E16" s="511"/>
      <c r="F16" s="511"/>
      <c r="G16" s="511"/>
      <c r="H16" s="511"/>
      <c r="I16" s="334"/>
    </row>
    <row r="17" spans="1:9" ht="21.75" customHeight="1">
      <c r="A17" s="1342" t="s">
        <v>3370</v>
      </c>
      <c r="B17" s="511"/>
      <c r="C17" s="511"/>
      <c r="D17" s="511"/>
      <c r="E17" s="511"/>
      <c r="F17" s="511"/>
      <c r="G17" s="511"/>
      <c r="H17" s="511"/>
      <c r="I17" s="334"/>
    </row>
    <row r="18" spans="1:9" ht="22.5" customHeight="1">
      <c r="A18" s="1342" t="s">
        <v>3371</v>
      </c>
      <c r="B18" s="511"/>
      <c r="C18" s="511"/>
      <c r="D18" s="511"/>
      <c r="E18" s="511"/>
      <c r="F18" s="511"/>
      <c r="G18" s="511"/>
      <c r="H18" s="511"/>
      <c r="I18" s="334"/>
    </row>
    <row r="19" spans="1:9" ht="27" customHeight="1">
      <c r="A19" s="1342" t="s">
        <v>3372</v>
      </c>
      <c r="B19" s="511"/>
      <c r="C19" s="511"/>
      <c r="D19" s="511"/>
      <c r="E19" s="511"/>
      <c r="F19" s="511"/>
      <c r="G19" s="511"/>
      <c r="H19" s="511"/>
      <c r="I19" s="334"/>
    </row>
    <row r="20" spans="1:9" ht="20.25">
      <c r="A20" s="1342" t="s">
        <v>3373</v>
      </c>
      <c r="B20" s="511"/>
      <c r="C20" s="511"/>
      <c r="D20" s="511"/>
      <c r="E20" s="511"/>
      <c r="F20" s="511"/>
      <c r="G20" s="511"/>
      <c r="H20" s="511"/>
      <c r="I20" s="334"/>
    </row>
    <row r="21" spans="1:9" ht="20.25">
      <c r="A21" s="1342" t="s">
        <v>3374</v>
      </c>
      <c r="B21" s="511"/>
      <c r="C21" s="511"/>
      <c r="D21" s="511"/>
      <c r="E21" s="511"/>
      <c r="F21" s="511"/>
      <c r="G21" s="511"/>
      <c r="H21" s="511"/>
      <c r="I21" s="334"/>
    </row>
    <row r="22" spans="1:9" ht="20.25">
      <c r="A22" s="1342" t="s">
        <v>3375</v>
      </c>
      <c r="B22" s="511"/>
      <c r="C22" s="511"/>
      <c r="D22" s="511"/>
      <c r="E22" s="511"/>
      <c r="F22" s="511"/>
      <c r="G22" s="511"/>
      <c r="H22" s="511"/>
      <c r="I22" s="334"/>
    </row>
    <row r="23" spans="1:9" ht="20.25">
      <c r="A23" s="1342" t="s">
        <v>3376</v>
      </c>
      <c r="B23" s="511"/>
      <c r="C23" s="511"/>
      <c r="D23" s="511"/>
      <c r="E23" s="511"/>
      <c r="F23" s="511"/>
      <c r="G23" s="511"/>
      <c r="H23" s="511"/>
      <c r="I23" s="334"/>
    </row>
    <row r="24" spans="1:9" ht="20.25">
      <c r="A24" s="1342" t="s">
        <v>3377</v>
      </c>
      <c r="B24" s="511"/>
      <c r="C24" s="511"/>
      <c r="D24" s="511"/>
      <c r="E24" s="511"/>
      <c r="F24" s="511"/>
      <c r="G24" s="511"/>
      <c r="H24" s="511"/>
      <c r="I24" s="334"/>
    </row>
    <row r="25" spans="1:9" ht="20.25">
      <c r="A25" s="1342" t="s">
        <v>3378</v>
      </c>
      <c r="B25" s="511"/>
      <c r="C25" s="511"/>
      <c r="D25" s="511"/>
      <c r="E25" s="511"/>
      <c r="F25" s="511"/>
      <c r="G25" s="511"/>
      <c r="H25" s="511"/>
      <c r="I25" s="334"/>
    </row>
    <row r="26" spans="1:9" ht="20.25">
      <c r="A26" s="1343" t="s">
        <v>3379</v>
      </c>
      <c r="B26" s="511"/>
      <c r="C26" s="511"/>
      <c r="D26" s="511"/>
      <c r="E26" s="511"/>
      <c r="F26" s="511"/>
      <c r="G26" s="511"/>
      <c r="H26" s="511"/>
      <c r="I26" s="334"/>
    </row>
    <row r="27" spans="1:9" ht="20.25">
      <c r="A27" s="1343" t="s">
        <v>3380</v>
      </c>
      <c r="B27" s="511"/>
      <c r="C27" s="511"/>
      <c r="D27" s="511"/>
      <c r="E27" s="511"/>
      <c r="F27" s="511"/>
      <c r="G27" s="511"/>
      <c r="H27" s="511"/>
    </row>
    <row r="28" spans="1:9" ht="20.25">
      <c r="A28" s="1343" t="s">
        <v>3381</v>
      </c>
      <c r="B28" s="511"/>
      <c r="C28" s="511"/>
      <c r="D28" s="511"/>
      <c r="E28" s="511"/>
      <c r="F28" s="511"/>
      <c r="G28" s="511"/>
      <c r="H28" s="511"/>
    </row>
    <row r="29" spans="1:9" ht="20.25">
      <c r="A29" s="1343" t="s">
        <v>3382</v>
      </c>
      <c r="B29" s="511"/>
      <c r="C29" s="511"/>
      <c r="D29" s="511"/>
      <c r="E29" s="511"/>
      <c r="F29" s="511"/>
      <c r="G29" s="511"/>
      <c r="H29" s="511"/>
    </row>
    <row r="30" spans="1:9" ht="20.25">
      <c r="A30" s="1343" t="s">
        <v>3383</v>
      </c>
      <c r="B30" s="511"/>
      <c r="C30" s="511"/>
      <c r="D30" s="511"/>
      <c r="E30" s="511"/>
      <c r="F30" s="511"/>
      <c r="G30" s="511"/>
      <c r="H30" s="511"/>
    </row>
    <row r="31" spans="1:9" ht="20.25">
      <c r="A31" s="1343" t="s">
        <v>3384</v>
      </c>
      <c r="B31" s="511"/>
      <c r="C31" s="511"/>
      <c r="D31" s="511"/>
      <c r="E31" s="511"/>
      <c r="F31" s="511"/>
      <c r="G31" s="511"/>
      <c r="H31" s="511"/>
    </row>
    <row r="32" spans="1:9" ht="20.25">
      <c r="A32" s="1343" t="s">
        <v>3385</v>
      </c>
      <c r="B32" s="511"/>
      <c r="C32" s="511"/>
      <c r="D32" s="511"/>
      <c r="E32" s="511"/>
      <c r="F32" s="511"/>
      <c r="G32" s="511"/>
      <c r="H32" s="511"/>
    </row>
    <row r="33" spans="1:8" ht="20.25">
      <c r="A33" s="1343" t="s">
        <v>3386</v>
      </c>
      <c r="B33" s="511"/>
      <c r="C33" s="511"/>
      <c r="D33" s="511"/>
      <c r="E33" s="511"/>
      <c r="F33" s="511"/>
      <c r="G33" s="511"/>
      <c r="H33" s="511"/>
    </row>
    <row r="34" spans="1:8" ht="20.25">
      <c r="A34" s="1343" t="s">
        <v>3387</v>
      </c>
      <c r="B34" s="511"/>
      <c r="C34" s="511"/>
      <c r="D34" s="511"/>
      <c r="E34" s="511"/>
      <c r="F34" s="511"/>
      <c r="G34" s="511"/>
      <c r="H34" s="511"/>
    </row>
    <row r="35" spans="1:8" ht="20.25">
      <c r="A35" s="1343" t="s">
        <v>3388</v>
      </c>
      <c r="B35" s="511"/>
      <c r="C35" s="511"/>
      <c r="D35" s="511"/>
      <c r="E35" s="511"/>
      <c r="F35" s="511"/>
      <c r="G35" s="511"/>
      <c r="H35" s="511"/>
    </row>
    <row r="36" spans="1:8" ht="20.25">
      <c r="A36" s="1348" t="s">
        <v>3453</v>
      </c>
      <c r="B36" s="577"/>
      <c r="C36" s="577"/>
      <c r="D36" s="577"/>
      <c r="E36" s="577"/>
      <c r="F36" s="577"/>
      <c r="G36" s="577"/>
      <c r="H36" s="577"/>
    </row>
    <row r="37" spans="1:8" ht="20.25">
      <c r="A37" s="1348" t="s">
        <v>3452</v>
      </c>
      <c r="B37" s="577"/>
      <c r="C37" s="577"/>
      <c r="D37" s="577"/>
      <c r="E37" s="577"/>
      <c r="F37" s="577"/>
      <c r="G37" s="577"/>
      <c r="H37" s="577"/>
    </row>
  </sheetData>
  <sheetProtection password="A581" sheet="1" objects="1" scenarios="1" selectLockedCells="1" selectUnlockedCells="1"/>
  <mergeCells count="3">
    <mergeCell ref="A1:H1"/>
    <mergeCell ref="A2:H2"/>
    <mergeCell ref="A3:H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68.xml><?xml version="1.0" encoding="utf-8"?>
<worksheet xmlns="http://schemas.openxmlformats.org/spreadsheetml/2006/main" xmlns:r="http://schemas.openxmlformats.org/officeDocument/2006/relationships">
  <sheetPr>
    <tabColor rgb="FF00B0F0"/>
  </sheetPr>
  <dimension ref="A1:H18"/>
  <sheetViews>
    <sheetView showGridLines="0" workbookViewId="0">
      <selection activeCell="F18" sqref="F18"/>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8.42578125" style="5" customWidth="1"/>
    <col min="9" max="9" width="3" style="5" customWidth="1"/>
    <col min="10" max="16384" width="9.140625" style="5"/>
  </cols>
  <sheetData>
    <row r="1" spans="1:8" ht="27" customHeight="1">
      <c r="A1" s="2900" t="s">
        <v>30</v>
      </c>
      <c r="B1" s="2900"/>
      <c r="C1" s="2900"/>
      <c r="D1" s="2900"/>
      <c r="E1" s="2900"/>
      <c r="F1" s="2900"/>
      <c r="G1" s="2900"/>
      <c r="H1" s="2900"/>
    </row>
    <row r="2" spans="1:8" ht="27" customHeight="1">
      <c r="A2" s="2895" t="s">
        <v>1861</v>
      </c>
      <c r="B2" s="2895"/>
      <c r="C2" s="2895"/>
      <c r="D2" s="2895"/>
      <c r="E2" s="2895"/>
      <c r="F2" s="2895"/>
      <c r="G2" s="2895"/>
      <c r="H2" s="2895"/>
    </row>
    <row r="3" spans="1:8" ht="27" customHeight="1">
      <c r="A3" s="2896" t="s">
        <v>3536</v>
      </c>
      <c r="B3" s="2896"/>
      <c r="C3" s="2896"/>
      <c r="D3" s="2896"/>
      <c r="E3" s="2896"/>
      <c r="F3" s="2896"/>
      <c r="G3" s="2896"/>
      <c r="H3" s="2896"/>
    </row>
    <row r="4" spans="1:8" ht="27" customHeight="1">
      <c r="A4" s="512"/>
      <c r="B4" s="512"/>
      <c r="C4" s="512"/>
      <c r="D4" s="512"/>
      <c r="E4" s="512"/>
      <c r="F4" s="512"/>
      <c r="G4" s="512"/>
      <c r="H4" s="512"/>
    </row>
    <row r="5" spans="1:8" ht="60" customHeight="1">
      <c r="A5" s="2903" t="s">
        <v>1687</v>
      </c>
      <c r="B5" s="2903"/>
      <c r="C5" s="2903"/>
      <c r="D5" s="2903"/>
      <c r="E5" s="2903"/>
      <c r="F5" s="2903"/>
      <c r="G5" s="2903"/>
      <c r="H5" s="2903"/>
    </row>
    <row r="6" spans="1:8" ht="49.5" customHeight="1">
      <c r="A6" s="2903" t="s">
        <v>1800</v>
      </c>
      <c r="B6" s="2903"/>
      <c r="C6" s="2903"/>
      <c r="D6" s="2903"/>
      <c r="E6" s="2903"/>
      <c r="F6" s="2903"/>
      <c r="G6" s="2903"/>
      <c r="H6" s="2903"/>
    </row>
    <row r="7" spans="1:8" ht="54.75" customHeight="1">
      <c r="A7" s="2903" t="s">
        <v>1688</v>
      </c>
      <c r="B7" s="2903"/>
      <c r="C7" s="2903"/>
      <c r="D7" s="2903"/>
      <c r="E7" s="2903"/>
      <c r="F7" s="2903"/>
      <c r="G7" s="2903"/>
      <c r="H7" s="2903"/>
    </row>
    <row r="8" spans="1:8" ht="56.25" customHeight="1">
      <c r="A8" s="2903" t="s">
        <v>1689</v>
      </c>
      <c r="B8" s="2903"/>
      <c r="C8" s="2903"/>
      <c r="D8" s="2903"/>
      <c r="E8" s="2903"/>
      <c r="F8" s="2903"/>
      <c r="G8" s="2903"/>
      <c r="H8" s="2903"/>
    </row>
    <row r="9" spans="1:8" ht="27" customHeight="1">
      <c r="A9" s="513" t="s">
        <v>1690</v>
      </c>
      <c r="B9" s="514"/>
      <c r="C9" s="514"/>
      <c r="D9" s="514"/>
      <c r="E9" s="514"/>
      <c r="F9" s="514"/>
      <c r="G9" s="514"/>
      <c r="H9" s="514"/>
    </row>
    <row r="10" spans="1:8" ht="79.5" customHeight="1">
      <c r="A10" s="2903" t="s">
        <v>1801</v>
      </c>
      <c r="B10" s="2903"/>
      <c r="C10" s="2903"/>
      <c r="D10" s="2903"/>
      <c r="E10" s="2903"/>
      <c r="F10" s="2903"/>
      <c r="G10" s="2903"/>
      <c r="H10" s="2903"/>
    </row>
    <row r="11" spans="1:8" ht="27" customHeight="1">
      <c r="A11" s="513" t="s">
        <v>1691</v>
      </c>
      <c r="B11" s="514"/>
      <c r="C11" s="514"/>
      <c r="D11" s="514"/>
      <c r="E11" s="514"/>
      <c r="F11" s="514"/>
      <c r="G11" s="514"/>
      <c r="H11" s="514"/>
    </row>
    <row r="12" spans="1:8" ht="27" customHeight="1">
      <c r="A12" s="513" t="s">
        <v>1692</v>
      </c>
      <c r="B12" s="514"/>
      <c r="C12" s="514"/>
      <c r="D12" s="514"/>
      <c r="E12" s="514"/>
      <c r="F12" s="514"/>
      <c r="G12" s="514"/>
      <c r="H12" s="514"/>
    </row>
    <row r="13" spans="1:8" ht="27" customHeight="1">
      <c r="A13" s="1348" t="s">
        <v>3568</v>
      </c>
      <c r="B13" s="577"/>
      <c r="C13" s="577"/>
      <c r="D13" s="577"/>
      <c r="E13" s="577"/>
      <c r="F13" s="577"/>
      <c r="G13" s="577"/>
      <c r="H13" s="577"/>
    </row>
    <row r="14" spans="1:8" ht="27" customHeight="1">
      <c r="A14" s="1348" t="s">
        <v>3569</v>
      </c>
      <c r="B14" s="577"/>
      <c r="C14" s="577"/>
      <c r="D14" s="577"/>
      <c r="E14" s="577"/>
      <c r="F14" s="577"/>
      <c r="G14" s="577"/>
      <c r="H14" s="577"/>
    </row>
    <row r="15" spans="1:8" ht="27" customHeight="1">
      <c r="A15" s="334"/>
    </row>
    <row r="16" spans="1:8" ht="27" customHeight="1">
      <c r="A16" s="334"/>
    </row>
    <row r="17" spans="1:1" ht="27" customHeight="1">
      <c r="A17" s="334"/>
    </row>
    <row r="18" spans="1:1" ht="27" customHeight="1">
      <c r="A18" s="334"/>
    </row>
  </sheetData>
  <sheetProtection password="A581" sheet="1" objects="1" scenarios="1" selectLockedCells="1" selectUnlockedCells="1"/>
  <mergeCells count="8">
    <mergeCell ref="A8:H8"/>
    <mergeCell ref="A10:H10"/>
    <mergeCell ref="A3:H3"/>
    <mergeCell ref="A1:H1"/>
    <mergeCell ref="A2:H2"/>
    <mergeCell ref="A5:H5"/>
    <mergeCell ref="A6:H6"/>
    <mergeCell ref="A7:H7"/>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69.xml><?xml version="1.0" encoding="utf-8"?>
<worksheet xmlns="http://schemas.openxmlformats.org/spreadsheetml/2006/main" xmlns:r="http://schemas.openxmlformats.org/officeDocument/2006/relationships">
  <sheetPr>
    <tabColor rgb="FF00B0F0"/>
  </sheetPr>
  <dimension ref="A1:H21"/>
  <sheetViews>
    <sheetView showGridLines="0" workbookViewId="0">
      <selection activeCell="F26" sqref="F26"/>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8.42578125" style="5" customWidth="1"/>
    <col min="9" max="9" width="3" style="5" customWidth="1"/>
    <col min="10" max="16384" width="9.140625" style="5"/>
  </cols>
  <sheetData>
    <row r="1" spans="1:8" ht="27" customHeight="1">
      <c r="A1" s="2904" t="s">
        <v>30</v>
      </c>
      <c r="B1" s="2904"/>
      <c r="C1" s="2904"/>
      <c r="D1" s="2904"/>
      <c r="E1" s="2904"/>
      <c r="F1" s="2904"/>
      <c r="G1" s="2904"/>
      <c r="H1" s="2904"/>
    </row>
    <row r="2" spans="1:8" ht="27" customHeight="1">
      <c r="A2" s="2895" t="s">
        <v>1861</v>
      </c>
      <c r="B2" s="2895"/>
      <c r="C2" s="2895"/>
      <c r="D2" s="2895"/>
      <c r="E2" s="2895"/>
      <c r="F2" s="2895"/>
      <c r="G2" s="2895"/>
      <c r="H2" s="2895"/>
    </row>
    <row r="3" spans="1:8" ht="27" customHeight="1">
      <c r="A3" s="2906" t="s">
        <v>1693</v>
      </c>
      <c r="B3" s="2906"/>
      <c r="C3" s="2906"/>
      <c r="D3" s="2906"/>
      <c r="E3" s="2906"/>
      <c r="F3" s="2906"/>
      <c r="G3" s="2906"/>
      <c r="H3" s="2906"/>
    </row>
    <row r="4" spans="1:8" ht="64.5" customHeight="1">
      <c r="A4" s="2905" t="s">
        <v>1694</v>
      </c>
      <c r="B4" s="2905"/>
      <c r="C4" s="2905"/>
      <c r="D4" s="2905"/>
      <c r="E4" s="2905"/>
      <c r="F4" s="2905"/>
      <c r="G4" s="2905"/>
      <c r="H4" s="2905"/>
    </row>
    <row r="5" spans="1:8" ht="91.5" customHeight="1">
      <c r="A5" s="2905" t="s">
        <v>2314</v>
      </c>
      <c r="B5" s="2905"/>
      <c r="C5" s="2905"/>
      <c r="D5" s="2905"/>
      <c r="E5" s="2905"/>
      <c r="F5" s="2905"/>
      <c r="G5" s="2905"/>
      <c r="H5" s="2905"/>
    </row>
    <row r="6" spans="1:8" ht="48" customHeight="1">
      <c r="A6" s="2905" t="s">
        <v>1695</v>
      </c>
      <c r="B6" s="2905"/>
      <c r="C6" s="2905"/>
      <c r="D6" s="2905"/>
      <c r="E6" s="2905"/>
      <c r="F6" s="2905"/>
      <c r="G6" s="2905"/>
      <c r="H6" s="2905"/>
    </row>
    <row r="7" spans="1:8" ht="55.5" customHeight="1">
      <c r="A7" s="2905" t="s">
        <v>1696</v>
      </c>
      <c r="B7" s="2905"/>
      <c r="C7" s="2905"/>
      <c r="D7" s="2905"/>
      <c r="E7" s="2905"/>
      <c r="F7" s="2905"/>
      <c r="G7" s="2905"/>
      <c r="H7" s="2905"/>
    </row>
    <row r="8" spans="1:8" ht="66.75" customHeight="1">
      <c r="A8" s="2905" t="s">
        <v>1697</v>
      </c>
      <c r="B8" s="2905"/>
      <c r="C8" s="2905"/>
      <c r="D8" s="2905"/>
      <c r="E8" s="2905"/>
      <c r="F8" s="2905"/>
      <c r="G8" s="2905"/>
      <c r="H8" s="2905"/>
    </row>
    <row r="9" spans="1:8" ht="48.75" customHeight="1">
      <c r="A9" s="2905" t="s">
        <v>1698</v>
      </c>
      <c r="B9" s="2905"/>
      <c r="C9" s="2905"/>
      <c r="D9" s="2905"/>
      <c r="E9" s="2905"/>
      <c r="F9" s="2905"/>
      <c r="G9" s="2905"/>
      <c r="H9" s="2905"/>
    </row>
    <row r="10" spans="1:8" ht="66.75" customHeight="1">
      <c r="A10" s="2905" t="s">
        <v>1699</v>
      </c>
      <c r="B10" s="2905"/>
      <c r="C10" s="2905"/>
      <c r="D10" s="2905"/>
      <c r="E10" s="2905"/>
      <c r="F10" s="2905"/>
      <c r="G10" s="2905"/>
      <c r="H10" s="2905"/>
    </row>
    <row r="11" spans="1:8" ht="103.5" customHeight="1">
      <c r="A11" s="2905" t="s">
        <v>3539</v>
      </c>
      <c r="B11" s="2905"/>
      <c r="C11" s="2905"/>
      <c r="D11" s="2905"/>
      <c r="E11" s="2905"/>
      <c r="F11" s="2905"/>
      <c r="G11" s="2905"/>
      <c r="H11" s="2905"/>
    </row>
    <row r="12" spans="1:8" ht="64.5" customHeight="1">
      <c r="A12" s="2905" t="s">
        <v>3540</v>
      </c>
      <c r="B12" s="2905"/>
      <c r="C12" s="2905"/>
      <c r="D12" s="2905"/>
      <c r="E12" s="2905"/>
      <c r="F12" s="2905"/>
      <c r="G12" s="2905"/>
      <c r="H12" s="2905"/>
    </row>
    <row r="13" spans="1:8" ht="42" customHeight="1">
      <c r="A13" s="2905" t="s">
        <v>3541</v>
      </c>
      <c r="B13" s="2905"/>
      <c r="C13" s="2905"/>
      <c r="D13" s="2905"/>
      <c r="E13" s="2905"/>
      <c r="F13" s="2905"/>
      <c r="G13" s="2905"/>
      <c r="H13" s="2905"/>
    </row>
    <row r="14" spans="1:8" ht="27" customHeight="1">
      <c r="A14" s="2905" t="s">
        <v>3542</v>
      </c>
      <c r="B14" s="2905"/>
      <c r="C14" s="2905"/>
      <c r="D14" s="2905"/>
      <c r="E14" s="2905"/>
      <c r="F14" s="2905"/>
      <c r="G14" s="2905"/>
      <c r="H14" s="2905"/>
    </row>
    <row r="15" spans="1:8" ht="27" customHeight="1">
      <c r="A15" s="2905" t="s">
        <v>3543</v>
      </c>
      <c r="B15" s="2905"/>
      <c r="C15" s="2905"/>
      <c r="D15" s="2905"/>
      <c r="E15" s="2905"/>
      <c r="F15" s="2905"/>
      <c r="G15" s="2905"/>
      <c r="H15" s="2905"/>
    </row>
    <row r="16" spans="1:8" ht="27" customHeight="1">
      <c r="A16" s="2905" t="s">
        <v>3544</v>
      </c>
      <c r="B16" s="2905"/>
      <c r="C16" s="2905"/>
      <c r="D16" s="2905"/>
      <c r="E16" s="2905"/>
      <c r="F16" s="2905"/>
      <c r="G16" s="2905"/>
      <c r="H16" s="2905"/>
    </row>
    <row r="17" spans="1:8" ht="27" customHeight="1">
      <c r="A17" s="2905" t="s">
        <v>3545</v>
      </c>
      <c r="B17" s="2905"/>
      <c r="C17" s="2905"/>
      <c r="D17" s="2905"/>
      <c r="E17" s="2905"/>
      <c r="F17" s="2905"/>
      <c r="G17" s="2905"/>
      <c r="H17" s="2905"/>
    </row>
    <row r="18" spans="1:8" ht="27" customHeight="1">
      <c r="A18" s="2905" t="s">
        <v>3546</v>
      </c>
      <c r="B18" s="2905"/>
      <c r="C18" s="2905"/>
      <c r="D18" s="2905"/>
      <c r="E18" s="2905"/>
      <c r="F18" s="2905"/>
      <c r="G18" s="2905"/>
      <c r="H18" s="2905"/>
    </row>
    <row r="19" spans="1:8" ht="27" customHeight="1">
      <c r="A19" s="2905" t="s">
        <v>3547</v>
      </c>
      <c r="B19" s="2905"/>
      <c r="C19" s="2905"/>
      <c r="D19" s="2905"/>
      <c r="E19" s="2905"/>
      <c r="F19" s="2905"/>
      <c r="G19" s="2905"/>
      <c r="H19" s="2905"/>
    </row>
    <row r="20" spans="1:8" ht="26.25" customHeight="1">
      <c r="A20" s="1348" t="s">
        <v>3552</v>
      </c>
      <c r="B20" s="577"/>
      <c r="C20" s="577"/>
      <c r="D20" s="577"/>
      <c r="E20" s="577"/>
      <c r="F20" s="577"/>
      <c r="G20" s="577"/>
      <c r="H20" s="577"/>
    </row>
    <row r="21" spans="1:8" ht="30.75" customHeight="1">
      <c r="A21" s="1348" t="s">
        <v>3567</v>
      </c>
      <c r="B21" s="577"/>
      <c r="C21" s="577"/>
      <c r="D21" s="577"/>
      <c r="E21" s="577"/>
      <c r="F21" s="577"/>
      <c r="G21" s="577"/>
      <c r="H21" s="577"/>
    </row>
  </sheetData>
  <sheetProtection password="A581" sheet="1" objects="1" scenarios="1" selectLockedCells="1" selectUnlockedCells="1"/>
  <mergeCells count="19">
    <mergeCell ref="A16:H16"/>
    <mergeCell ref="A17:H17"/>
    <mergeCell ref="A18:H18"/>
    <mergeCell ref="A19:H19"/>
    <mergeCell ref="A11:H11"/>
    <mergeCell ref="A12:H12"/>
    <mergeCell ref="A13:H13"/>
    <mergeCell ref="A14:H14"/>
    <mergeCell ref="A15:H15"/>
    <mergeCell ref="A8:H8"/>
    <mergeCell ref="A9:H9"/>
    <mergeCell ref="A10:H10"/>
    <mergeCell ref="A2:H2"/>
    <mergeCell ref="A3:H3"/>
    <mergeCell ref="A1:H1"/>
    <mergeCell ref="A4:H4"/>
    <mergeCell ref="A5:H5"/>
    <mergeCell ref="A6:H6"/>
    <mergeCell ref="A7:H7"/>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7.xml><?xml version="1.0" encoding="utf-8"?>
<worksheet xmlns="http://schemas.openxmlformats.org/spreadsheetml/2006/main" xmlns:r="http://schemas.openxmlformats.org/officeDocument/2006/relationships">
  <sheetPr>
    <tabColor rgb="FF00B050"/>
  </sheetPr>
  <dimension ref="A1:W15"/>
  <sheetViews>
    <sheetView workbookViewId="0">
      <selection activeCell="Q8" sqref="Q8"/>
    </sheetView>
  </sheetViews>
  <sheetFormatPr defaultRowHeight="12.75"/>
  <cols>
    <col min="1" max="1" width="3.42578125" style="139" customWidth="1"/>
    <col min="2" max="2" width="8.7109375" style="139" customWidth="1"/>
    <col min="3" max="3" width="8.5703125" style="139" customWidth="1"/>
    <col min="4" max="4" width="5.85546875" style="139" customWidth="1"/>
    <col min="5" max="5" width="5.140625" style="139" customWidth="1"/>
    <col min="6" max="6" width="6.28515625" style="139" customWidth="1"/>
    <col min="7" max="7" width="5.7109375" style="139" customWidth="1"/>
    <col min="8" max="8" width="5" style="139" customWidth="1"/>
    <col min="9" max="9" width="6" style="139" customWidth="1"/>
    <col min="10" max="11" width="5.7109375" style="139" customWidth="1"/>
    <col min="12" max="12" width="5.42578125" style="139" customWidth="1"/>
    <col min="13" max="13" width="6" style="139" customWidth="1"/>
    <col min="14" max="14" width="5.85546875" style="139" customWidth="1"/>
    <col min="15" max="15" width="6.140625" style="139" customWidth="1"/>
    <col min="16" max="16" width="4.7109375" style="139" customWidth="1"/>
    <col min="17" max="17" width="6.7109375" style="139" customWidth="1"/>
    <col min="18" max="18" width="5.85546875" style="139" customWidth="1"/>
    <col min="19" max="19" width="6.42578125" style="139" customWidth="1"/>
    <col min="20" max="20" width="4.7109375" style="139" customWidth="1"/>
    <col min="21" max="21" width="6" style="139" customWidth="1"/>
    <col min="22" max="22" width="5.7109375" style="139" customWidth="1"/>
    <col min="23" max="23" width="10.85546875" style="139" customWidth="1"/>
    <col min="24" max="16384" width="9.140625" style="139"/>
  </cols>
  <sheetData>
    <row r="1" spans="1:23" ht="23.25">
      <c r="A1" s="2197" t="str">
        <f>MASTER!C1</f>
        <v>ftyk f'k{kk vf/kdkjh</v>
      </c>
      <c r="B1" s="2197"/>
      <c r="C1" s="2197"/>
      <c r="D1" s="2197"/>
      <c r="E1" s="2197"/>
      <c r="F1" s="2197"/>
      <c r="G1" s="2197"/>
      <c r="H1" s="2197"/>
      <c r="I1" s="2197"/>
      <c r="J1" s="2197"/>
      <c r="K1" s="2197"/>
      <c r="L1" s="2197"/>
      <c r="M1" s="2197"/>
      <c r="N1" s="2197"/>
      <c r="O1" s="2197"/>
      <c r="P1" s="2197"/>
      <c r="Q1" s="2197"/>
      <c r="R1" s="2197"/>
      <c r="S1" s="2197"/>
      <c r="T1" s="2197"/>
      <c r="U1" s="2197"/>
      <c r="V1" s="2197"/>
      <c r="W1" s="2197"/>
    </row>
    <row r="2" spans="1:23" ht="23.25">
      <c r="A2" s="2197" t="s">
        <v>3237</v>
      </c>
      <c r="B2" s="2197"/>
      <c r="C2" s="2197"/>
      <c r="D2" s="2197"/>
      <c r="E2" s="2197"/>
      <c r="F2" s="2197"/>
      <c r="G2" s="2197"/>
      <c r="H2" s="2197"/>
      <c r="I2" s="2197"/>
      <c r="J2" s="2197"/>
      <c r="K2" s="2197"/>
      <c r="L2" s="2197"/>
      <c r="M2" s="2197"/>
      <c r="N2" s="2197"/>
      <c r="O2" s="2197"/>
      <c r="P2" s="2197"/>
      <c r="Q2" s="2197"/>
      <c r="R2" s="2197"/>
      <c r="S2" s="2197"/>
      <c r="T2" s="2197"/>
      <c r="U2" s="2197"/>
      <c r="V2" s="2197"/>
      <c r="W2" s="2197"/>
    </row>
    <row r="3" spans="1:23" ht="42" customHeight="1">
      <c r="A3" s="2206" t="s">
        <v>3238</v>
      </c>
      <c r="B3" s="2206"/>
      <c r="C3" s="2206"/>
      <c r="D3" s="2206"/>
      <c r="E3" s="2206"/>
      <c r="F3" s="2206"/>
      <c r="G3" s="2206"/>
      <c r="H3" s="2206"/>
      <c r="I3" s="2206"/>
      <c r="J3" s="2206"/>
      <c r="K3" s="2206"/>
      <c r="L3" s="2206"/>
      <c r="M3" s="2206"/>
      <c r="N3" s="2206"/>
      <c r="O3" s="2206"/>
      <c r="P3" s="2206"/>
      <c r="Q3" s="2206"/>
      <c r="R3" s="2206"/>
      <c r="S3" s="2206"/>
      <c r="T3" s="2206"/>
      <c r="U3" s="2206"/>
      <c r="V3" s="2206"/>
      <c r="W3" s="2206"/>
    </row>
    <row r="4" spans="1:23" ht="42" customHeight="1">
      <c r="A4" s="1615"/>
      <c r="B4" s="2198" t="s">
        <v>3971</v>
      </c>
      <c r="C4" s="2198"/>
      <c r="D4" s="2198"/>
      <c r="E4" s="2198"/>
      <c r="F4" s="2198"/>
      <c r="G4" s="2198"/>
      <c r="H4" s="2198"/>
      <c r="I4" s="2198"/>
      <c r="J4" s="2198"/>
      <c r="K4" s="2198"/>
      <c r="L4" s="2198"/>
      <c r="M4" s="2198"/>
      <c r="N4" s="2198"/>
      <c r="O4" s="2198"/>
      <c r="P4" s="2198"/>
      <c r="Q4" s="2198"/>
      <c r="R4" s="2198"/>
      <c r="S4" s="2198"/>
      <c r="T4" s="2198"/>
      <c r="U4" s="2198"/>
      <c r="V4" s="2198"/>
      <c r="W4" s="2198"/>
    </row>
    <row r="5" spans="1:23" ht="21.75" customHeight="1">
      <c r="A5" s="2199" t="s">
        <v>3239</v>
      </c>
      <c r="B5" s="2199" t="s">
        <v>3240</v>
      </c>
      <c r="C5" s="2199" t="s">
        <v>3241</v>
      </c>
      <c r="D5" s="2199" t="s">
        <v>3242</v>
      </c>
      <c r="E5" s="2199" t="s">
        <v>3243</v>
      </c>
      <c r="F5" s="2199" t="s">
        <v>3244</v>
      </c>
      <c r="G5" s="2199"/>
      <c r="H5" s="2199"/>
      <c r="I5" s="2199"/>
      <c r="J5" s="2199" t="s">
        <v>3245</v>
      </c>
      <c r="K5" s="2199"/>
      <c r="L5" s="2199"/>
      <c r="M5" s="2199"/>
      <c r="N5" s="2199" t="s">
        <v>3246</v>
      </c>
      <c r="O5" s="2199"/>
      <c r="P5" s="2199"/>
      <c r="Q5" s="2199"/>
      <c r="R5" s="2199" t="s">
        <v>3247</v>
      </c>
      <c r="S5" s="2199"/>
      <c r="T5" s="2199"/>
      <c r="U5" s="2199"/>
      <c r="V5" s="2191" t="s">
        <v>3248</v>
      </c>
      <c r="W5" s="2191" t="s">
        <v>3959</v>
      </c>
    </row>
    <row r="6" spans="1:23" ht="55.5" customHeight="1">
      <c r="A6" s="2199"/>
      <c r="B6" s="2199"/>
      <c r="C6" s="2199"/>
      <c r="D6" s="2199"/>
      <c r="E6" s="2199"/>
      <c r="F6" s="1610" t="s">
        <v>3249</v>
      </c>
      <c r="G6" s="1610" t="s">
        <v>3250</v>
      </c>
      <c r="H6" s="1610" t="s">
        <v>3251</v>
      </c>
      <c r="I6" s="1610" t="s">
        <v>3254</v>
      </c>
      <c r="J6" s="1610" t="s">
        <v>3249</v>
      </c>
      <c r="K6" s="1610" t="s">
        <v>3250</v>
      </c>
      <c r="L6" s="1610" t="s">
        <v>3251</v>
      </c>
      <c r="M6" s="1610" t="s">
        <v>3254</v>
      </c>
      <c r="N6" s="1610" t="s">
        <v>3249</v>
      </c>
      <c r="O6" s="1610" t="s">
        <v>3250</v>
      </c>
      <c r="P6" s="1610" t="s">
        <v>3251</v>
      </c>
      <c r="Q6" s="1610" t="s">
        <v>3254</v>
      </c>
      <c r="R6" s="1610" t="s">
        <v>3255</v>
      </c>
      <c r="S6" s="1610" t="s">
        <v>3256</v>
      </c>
      <c r="T6" s="1610" t="s">
        <v>313</v>
      </c>
      <c r="U6" s="1610" t="s">
        <v>3254</v>
      </c>
      <c r="V6" s="2192"/>
      <c r="W6" s="2192"/>
    </row>
    <row r="7" spans="1:23" ht="15">
      <c r="A7" s="1614" t="s">
        <v>3258</v>
      </c>
      <c r="B7" s="1614" t="s">
        <v>3259</v>
      </c>
      <c r="C7" s="1614" t="s">
        <v>3260</v>
      </c>
      <c r="D7" s="1614" t="s">
        <v>3261</v>
      </c>
      <c r="E7" s="1614" t="s">
        <v>3262</v>
      </c>
      <c r="F7" s="1614" t="s">
        <v>3263</v>
      </c>
      <c r="G7" s="1614" t="s">
        <v>3264</v>
      </c>
      <c r="H7" s="1614" t="s">
        <v>3265</v>
      </c>
      <c r="I7" s="1614" t="s">
        <v>3266</v>
      </c>
      <c r="J7" s="1614" t="s">
        <v>3267</v>
      </c>
      <c r="K7" s="1614" t="s">
        <v>3268</v>
      </c>
      <c r="L7" s="1614" t="s">
        <v>3269</v>
      </c>
      <c r="M7" s="1614" t="s">
        <v>3270</v>
      </c>
      <c r="N7" s="1614" t="s">
        <v>3271</v>
      </c>
      <c r="O7" s="1614" t="s">
        <v>3272</v>
      </c>
      <c r="P7" s="1614" t="s">
        <v>3230</v>
      </c>
      <c r="Q7" s="1614" t="s">
        <v>3273</v>
      </c>
      <c r="R7" s="1614" t="s">
        <v>3274</v>
      </c>
      <c r="S7" s="1614" t="s">
        <v>3275</v>
      </c>
      <c r="T7" s="1614" t="s">
        <v>3276</v>
      </c>
      <c r="U7" s="1614" t="s">
        <v>3277</v>
      </c>
      <c r="V7" s="1614" t="s">
        <v>3278</v>
      </c>
      <c r="W7" s="1614" t="s">
        <v>3279</v>
      </c>
    </row>
    <row r="8" spans="1:23" ht="78.75" customHeight="1">
      <c r="A8" s="1611">
        <v>1</v>
      </c>
      <c r="B8" s="1611">
        <f>MASTER!B23</f>
        <v>0</v>
      </c>
      <c r="C8" s="1612">
        <f>MASTER!C23</f>
        <v>0</v>
      </c>
      <c r="D8" s="1611">
        <f>MASTER!E23</f>
        <v>0</v>
      </c>
      <c r="E8" s="1613" t="s">
        <v>3958</v>
      </c>
      <c r="F8" s="1611">
        <v>75600</v>
      </c>
      <c r="G8" s="1339">
        <f>ROUND(F8*17%,0)</f>
        <v>12852</v>
      </c>
      <c r="H8" s="1339">
        <f>ROUND(F8*8%,0)</f>
        <v>6048</v>
      </c>
      <c r="I8" s="1339">
        <f>SUM(F8:H8)</f>
        <v>94500</v>
      </c>
      <c r="J8" s="1611">
        <v>36581</v>
      </c>
      <c r="K8" s="1339">
        <f>ROUND(J8*17%,0)</f>
        <v>6219</v>
      </c>
      <c r="L8" s="1339">
        <f>ROUND(J8*8%,0)</f>
        <v>2926</v>
      </c>
      <c r="M8" s="1339">
        <f>SUM(J8:L8)</f>
        <v>45726</v>
      </c>
      <c r="N8" s="1339">
        <v>39018</v>
      </c>
      <c r="O8" s="1339">
        <v>6632</v>
      </c>
      <c r="P8" s="1339">
        <v>3120</v>
      </c>
      <c r="Q8" s="1339">
        <f>SUM(N8:P8)</f>
        <v>48770</v>
      </c>
      <c r="R8" s="1611">
        <v>0</v>
      </c>
      <c r="S8" s="1611">
        <v>505</v>
      </c>
      <c r="T8" s="1611">
        <v>4800</v>
      </c>
      <c r="U8" s="1339">
        <f>SUM(S8:T8)</f>
        <v>5305</v>
      </c>
      <c r="V8" s="1339">
        <f>Q8-U8</f>
        <v>43465</v>
      </c>
      <c r="W8" s="1608" t="s">
        <v>3960</v>
      </c>
    </row>
    <row r="9" spans="1:23" ht="43.5" customHeight="1">
      <c r="A9" s="2208" t="s">
        <v>3962</v>
      </c>
      <c r="B9" s="2208"/>
      <c r="C9" s="2208"/>
      <c r="D9" s="2208"/>
      <c r="E9" s="2208"/>
      <c r="F9" s="1611">
        <f>SUM(F8)</f>
        <v>75600</v>
      </c>
      <c r="G9" s="1611">
        <f t="shared" ref="G9:V9" si="0">SUM(G8)</f>
        <v>12852</v>
      </c>
      <c r="H9" s="1611">
        <f t="shared" si="0"/>
        <v>6048</v>
      </c>
      <c r="I9" s="1611">
        <f t="shared" si="0"/>
        <v>94500</v>
      </c>
      <c r="J9" s="1611">
        <f t="shared" si="0"/>
        <v>36581</v>
      </c>
      <c r="K9" s="1611">
        <f t="shared" si="0"/>
        <v>6219</v>
      </c>
      <c r="L9" s="1611">
        <f t="shared" si="0"/>
        <v>2926</v>
      </c>
      <c r="M9" s="1611">
        <f t="shared" si="0"/>
        <v>45726</v>
      </c>
      <c r="N9" s="1611">
        <f t="shared" si="0"/>
        <v>39018</v>
      </c>
      <c r="O9" s="1611">
        <f t="shared" si="0"/>
        <v>6632</v>
      </c>
      <c r="P9" s="1611">
        <f t="shared" si="0"/>
        <v>3120</v>
      </c>
      <c r="Q9" s="1611">
        <f t="shared" si="0"/>
        <v>48770</v>
      </c>
      <c r="R9" s="1611">
        <f t="shared" si="0"/>
        <v>0</v>
      </c>
      <c r="S9" s="1611">
        <f t="shared" si="0"/>
        <v>505</v>
      </c>
      <c r="T9" s="1611">
        <f t="shared" si="0"/>
        <v>4800</v>
      </c>
      <c r="U9" s="1611">
        <f t="shared" si="0"/>
        <v>5305</v>
      </c>
      <c r="V9" s="1611">
        <f t="shared" si="0"/>
        <v>43465</v>
      </c>
      <c r="W9" s="1608"/>
    </row>
    <row r="10" spans="1:23" ht="43.5" customHeight="1">
      <c r="A10" s="2193" t="s">
        <v>3963</v>
      </c>
      <c r="B10" s="2193"/>
      <c r="C10" s="2193"/>
      <c r="D10" s="2193"/>
      <c r="E10" s="2193"/>
      <c r="F10" s="2193"/>
      <c r="G10" s="2193"/>
      <c r="H10" s="2193"/>
      <c r="I10" s="2193"/>
      <c r="J10" s="2193"/>
      <c r="K10" s="2193"/>
      <c r="L10" s="2193"/>
      <c r="M10" s="2193"/>
      <c r="N10" s="2193"/>
      <c r="O10" s="2193"/>
      <c r="P10" s="2193"/>
      <c r="Q10" s="2193"/>
      <c r="R10" s="2193"/>
      <c r="S10" s="2193"/>
      <c r="T10" s="2193"/>
      <c r="U10" s="2193"/>
      <c r="V10" s="2193"/>
      <c r="W10" s="2193"/>
    </row>
    <row r="11" spans="1:23" ht="23.25">
      <c r="A11" s="1609" t="s">
        <v>3961</v>
      </c>
    </row>
    <row r="12" spans="1:23" ht="17.100000000000001" customHeight="1">
      <c r="Q12" s="2190" t="str">
        <f>MASTER!C2</f>
        <v>iz/kkukpk;Z</v>
      </c>
      <c r="R12" s="2190"/>
      <c r="S12" s="2190"/>
      <c r="T12" s="2190"/>
      <c r="U12" s="2190"/>
    </row>
    <row r="13" spans="1:23" ht="17.100000000000001" customHeight="1">
      <c r="Q13" s="2190" t="str">
        <f>MASTER!C3</f>
        <v xml:space="preserve">ftyk </v>
      </c>
      <c r="R13" s="2190"/>
      <c r="S13" s="2190"/>
      <c r="T13" s="2190"/>
      <c r="U13" s="2190"/>
    </row>
    <row r="14" spans="1:23" ht="17.100000000000001" customHeight="1">
      <c r="Q14" s="2190" t="str">
        <f>MASTER!C4</f>
        <v>jkt ¼ jktLFkku ½</v>
      </c>
      <c r="R14" s="2190"/>
      <c r="S14" s="2190"/>
      <c r="T14" s="2190"/>
      <c r="U14" s="2190"/>
    </row>
    <row r="15" spans="1:23" ht="20.25">
      <c r="Q15" s="2207" t="s">
        <v>3964</v>
      </c>
      <c r="R15" s="2207"/>
      <c r="S15" s="2207"/>
      <c r="T15" s="2190">
        <f>MASTER!C5</f>
        <v>1234</v>
      </c>
      <c r="U15" s="2190"/>
    </row>
  </sheetData>
  <sheetProtection formatCells="0" formatColumns="0" formatRows="0" insertColumns="0" insertRows="0" insertHyperlinks="0" deleteColumns="0" deleteRows="0" selectLockedCells="1" sort="0" autoFilter="0" pivotTables="0"/>
  <mergeCells count="22">
    <mergeCell ref="T15:U15"/>
    <mergeCell ref="Q15:S15"/>
    <mergeCell ref="B4:W4"/>
    <mergeCell ref="A9:E9"/>
    <mergeCell ref="A10:W10"/>
    <mergeCell ref="Q12:U12"/>
    <mergeCell ref="Q13:U13"/>
    <mergeCell ref="Q14:U14"/>
    <mergeCell ref="N5:Q5"/>
    <mergeCell ref="R5:U5"/>
    <mergeCell ref="V5:V6"/>
    <mergeCell ref="W5:W6"/>
    <mergeCell ref="A1:W1"/>
    <mergeCell ref="A2:W2"/>
    <mergeCell ref="A3:W3"/>
    <mergeCell ref="A5:A6"/>
    <mergeCell ref="B5:B6"/>
    <mergeCell ref="C5:C6"/>
    <mergeCell ref="D5:D6"/>
    <mergeCell ref="E5:E6"/>
    <mergeCell ref="F5:I5"/>
    <mergeCell ref="J5:M5"/>
  </mergeCells>
  <pageMargins left="0.25" right="0.25" top="0.75" bottom="0.75" header="0.3" footer="0.3"/>
  <pageSetup paperSize="9" orientation="landscape" horizontalDpi="300" verticalDpi="300" r:id="rId1"/>
  <drawing r:id="rId2"/>
</worksheet>
</file>

<file path=xl/worksheets/sheet70.xml><?xml version="1.0" encoding="utf-8"?>
<worksheet xmlns="http://schemas.openxmlformats.org/spreadsheetml/2006/main" xmlns:r="http://schemas.openxmlformats.org/officeDocument/2006/relationships">
  <sheetPr>
    <tabColor rgb="FF00B0F0"/>
  </sheetPr>
  <dimension ref="A1:I22"/>
  <sheetViews>
    <sheetView showGridLines="0" workbookViewId="0">
      <selection activeCell="F7" sqref="F7"/>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21.5703125" style="5" customWidth="1"/>
    <col min="9" max="9" width="3" style="5" customWidth="1"/>
    <col min="10" max="16384" width="9.140625" style="5"/>
  </cols>
  <sheetData>
    <row r="1" spans="1:9" ht="27" customHeight="1">
      <c r="A1" s="2900" t="s">
        <v>30</v>
      </c>
      <c r="B1" s="2900"/>
      <c r="C1" s="2900"/>
      <c r="D1" s="2900"/>
      <c r="E1" s="2900"/>
      <c r="F1" s="2900"/>
      <c r="G1" s="2900"/>
      <c r="H1" s="2900"/>
      <c r="I1" s="507"/>
    </row>
    <row r="2" spans="1:9" ht="27" customHeight="1">
      <c r="A2" s="2895" t="s">
        <v>1861</v>
      </c>
      <c r="B2" s="2895"/>
      <c r="C2" s="2895"/>
      <c r="D2" s="2895"/>
      <c r="E2" s="2895"/>
      <c r="F2" s="2895"/>
      <c r="G2" s="2895"/>
      <c r="H2" s="2895"/>
      <c r="I2" s="507"/>
    </row>
    <row r="3" spans="1:9" ht="31.5" customHeight="1">
      <c r="A3" s="2896" t="s">
        <v>3150</v>
      </c>
      <c r="B3" s="2896"/>
      <c r="C3" s="2896"/>
      <c r="D3" s="2896"/>
      <c r="E3" s="2896"/>
      <c r="F3" s="2896"/>
      <c r="G3" s="2896"/>
      <c r="H3" s="2896"/>
      <c r="I3" s="507"/>
    </row>
    <row r="4" spans="1:9" ht="27" customHeight="1">
      <c r="A4" s="1345" t="s">
        <v>3457</v>
      </c>
      <c r="B4" s="511"/>
      <c r="C4" s="511"/>
      <c r="D4" s="511"/>
      <c r="E4" s="511"/>
      <c r="F4" s="511"/>
      <c r="G4" s="511"/>
      <c r="H4" s="511"/>
      <c r="I4" s="334"/>
    </row>
    <row r="5" spans="1:9" ht="27" customHeight="1">
      <c r="A5" s="1345" t="s">
        <v>3455</v>
      </c>
      <c r="B5" s="511"/>
      <c r="C5" s="511"/>
      <c r="D5" s="511"/>
      <c r="E5" s="511"/>
      <c r="F5" s="511"/>
      <c r="G5" s="511"/>
      <c r="H5" s="511"/>
      <c r="I5" s="334"/>
    </row>
    <row r="6" spans="1:9" ht="27" customHeight="1">
      <c r="A6" s="1345" t="s">
        <v>3456</v>
      </c>
      <c r="B6" s="511"/>
      <c r="C6" s="511"/>
      <c r="D6" s="511"/>
      <c r="E6" s="511"/>
      <c r="F6" s="511"/>
      <c r="G6" s="511"/>
      <c r="H6" s="511"/>
      <c r="I6" s="334"/>
    </row>
    <row r="7" spans="1:9" ht="27" customHeight="1">
      <c r="A7" s="1345" t="s">
        <v>3458</v>
      </c>
      <c r="B7" s="511"/>
      <c r="C7" s="511"/>
      <c r="D7" s="511"/>
      <c r="E7" s="511"/>
      <c r="F7" s="511"/>
      <c r="G7" s="511"/>
      <c r="H7" s="511"/>
      <c r="I7" s="334"/>
    </row>
    <row r="8" spans="1:9" ht="27" customHeight="1">
      <c r="A8" s="1345" t="s">
        <v>3459</v>
      </c>
      <c r="B8" s="511"/>
      <c r="C8" s="511"/>
      <c r="D8" s="511"/>
      <c r="E8" s="511"/>
      <c r="F8" s="511"/>
      <c r="G8" s="511"/>
      <c r="H8" s="511"/>
      <c r="I8" s="334"/>
    </row>
    <row r="9" spans="1:9" ht="27" customHeight="1">
      <c r="A9" s="1345" t="s">
        <v>3460</v>
      </c>
      <c r="B9" s="511"/>
      <c r="C9" s="511"/>
      <c r="D9" s="511"/>
      <c r="E9" s="511"/>
      <c r="F9" s="511"/>
      <c r="G9" s="511"/>
      <c r="H9" s="511"/>
      <c r="I9" s="334"/>
    </row>
    <row r="10" spans="1:9" ht="27" customHeight="1">
      <c r="A10" s="1345" t="s">
        <v>3461</v>
      </c>
      <c r="B10" s="511"/>
      <c r="C10" s="511"/>
      <c r="D10" s="511"/>
      <c r="E10" s="511"/>
      <c r="F10" s="511"/>
      <c r="G10" s="511"/>
      <c r="H10" s="511"/>
      <c r="I10" s="334"/>
    </row>
    <row r="11" spans="1:9" ht="27" customHeight="1">
      <c r="A11" s="1345" t="s">
        <v>3462</v>
      </c>
      <c r="B11" s="511"/>
      <c r="C11" s="511"/>
      <c r="D11" s="511"/>
      <c r="E11" s="511"/>
      <c r="F11" s="511"/>
      <c r="G11" s="511"/>
      <c r="H11" s="511"/>
      <c r="I11" s="334"/>
    </row>
    <row r="12" spans="1:9" ht="27" customHeight="1">
      <c r="A12" s="1345" t="s">
        <v>3463</v>
      </c>
      <c r="B12" s="511"/>
      <c r="C12" s="511"/>
      <c r="D12" s="511"/>
      <c r="E12" s="511"/>
      <c r="F12" s="511"/>
      <c r="G12" s="511"/>
      <c r="H12" s="511"/>
      <c r="I12" s="334"/>
    </row>
    <row r="13" spans="1:9" ht="27" customHeight="1">
      <c r="A13" s="1345" t="s">
        <v>3464</v>
      </c>
      <c r="B13" s="511"/>
      <c r="C13" s="511"/>
      <c r="D13" s="511"/>
      <c r="E13" s="511"/>
      <c r="F13" s="511"/>
      <c r="G13" s="511"/>
      <c r="H13" s="511"/>
      <c r="I13" s="334"/>
    </row>
    <row r="14" spans="1:9" ht="27" customHeight="1">
      <c r="A14" s="1345" t="s">
        <v>3465</v>
      </c>
      <c r="B14" s="511"/>
      <c r="C14" s="511"/>
      <c r="D14" s="511"/>
      <c r="E14" s="511"/>
      <c r="F14" s="511"/>
      <c r="G14" s="511"/>
      <c r="H14" s="511"/>
      <c r="I14" s="334"/>
    </row>
    <row r="15" spans="1:9" ht="27" customHeight="1">
      <c r="A15" s="1345" t="s">
        <v>3466</v>
      </c>
      <c r="B15" s="511"/>
      <c r="C15" s="511"/>
      <c r="D15" s="511"/>
      <c r="E15" s="511"/>
      <c r="F15" s="511"/>
      <c r="G15" s="511"/>
      <c r="H15" s="511"/>
      <c r="I15" s="334"/>
    </row>
    <row r="16" spans="1:9" ht="27" customHeight="1">
      <c r="A16" s="1345" t="s">
        <v>3467</v>
      </c>
      <c r="B16" s="511"/>
      <c r="C16" s="511"/>
      <c r="D16" s="511"/>
      <c r="E16" s="511"/>
      <c r="F16" s="511"/>
      <c r="G16" s="511"/>
      <c r="H16" s="511"/>
      <c r="I16" s="334"/>
    </row>
    <row r="17" spans="1:9" ht="27" customHeight="1">
      <c r="A17" s="1345" t="s">
        <v>3468</v>
      </c>
      <c r="B17" s="511"/>
      <c r="C17" s="511"/>
      <c r="D17" s="511"/>
      <c r="E17" s="511"/>
      <c r="F17" s="511"/>
      <c r="G17" s="511"/>
      <c r="H17" s="511"/>
      <c r="I17" s="334"/>
    </row>
    <row r="18" spans="1:9" ht="27" customHeight="1">
      <c r="A18" s="1345" t="s">
        <v>3469</v>
      </c>
      <c r="B18" s="511"/>
      <c r="C18" s="511"/>
      <c r="D18" s="511"/>
      <c r="E18" s="511"/>
      <c r="F18" s="511"/>
      <c r="G18" s="511"/>
      <c r="H18" s="511"/>
      <c r="I18" s="334"/>
    </row>
    <row r="19" spans="1:9" ht="27" customHeight="1">
      <c r="A19" s="1345" t="s">
        <v>3470</v>
      </c>
      <c r="B19" s="511"/>
      <c r="C19" s="511"/>
      <c r="D19" s="511"/>
      <c r="E19" s="511"/>
      <c r="F19" s="511"/>
      <c r="G19" s="511"/>
      <c r="H19" s="511"/>
      <c r="I19" s="334"/>
    </row>
    <row r="20" spans="1:9" ht="20.25">
      <c r="A20" s="1348" t="s">
        <v>3553</v>
      </c>
      <c r="B20" s="577"/>
      <c r="C20" s="577"/>
      <c r="D20" s="577"/>
      <c r="E20" s="577"/>
      <c r="F20" s="577"/>
      <c r="G20" s="577"/>
      <c r="H20" s="577"/>
      <c r="I20" s="334"/>
    </row>
    <row r="21" spans="1:9" ht="20.25">
      <c r="A21" s="1348" t="s">
        <v>3554</v>
      </c>
      <c r="B21" s="577"/>
      <c r="C21" s="577"/>
      <c r="D21" s="577"/>
      <c r="E21" s="577"/>
      <c r="F21" s="577"/>
      <c r="G21" s="577"/>
      <c r="H21" s="577"/>
      <c r="I21" s="334"/>
    </row>
    <row r="22" spans="1:9" ht="20.25">
      <c r="A22" s="1291"/>
      <c r="B22" s="301"/>
      <c r="C22" s="301"/>
      <c r="D22" s="301"/>
      <c r="E22" s="301"/>
      <c r="F22" s="301"/>
      <c r="G22" s="301"/>
      <c r="H22" s="301"/>
      <c r="I22" s="334"/>
    </row>
  </sheetData>
  <sheetProtection password="A581" sheet="1" objects="1" scenarios="1" selectLockedCells="1" selectUnlockedCells="1"/>
  <mergeCells count="3">
    <mergeCell ref="A1:H1"/>
    <mergeCell ref="A2:H2"/>
    <mergeCell ref="A3:H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71.xml><?xml version="1.0" encoding="utf-8"?>
<worksheet xmlns="http://schemas.openxmlformats.org/spreadsheetml/2006/main" xmlns:r="http://schemas.openxmlformats.org/officeDocument/2006/relationships">
  <sheetPr>
    <tabColor rgb="FF00B0F0"/>
  </sheetPr>
  <dimension ref="A1:I27"/>
  <sheetViews>
    <sheetView showGridLines="0" workbookViewId="0">
      <selection activeCell="L25" sqref="L25"/>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8.42578125" style="5" customWidth="1"/>
    <col min="9" max="9" width="3" style="5" customWidth="1"/>
    <col min="10" max="16384" width="9.140625" style="5"/>
  </cols>
  <sheetData>
    <row r="1" spans="1:9" ht="27" customHeight="1">
      <c r="A1" s="2900" t="s">
        <v>30</v>
      </c>
      <c r="B1" s="2900"/>
      <c r="C1" s="2900"/>
      <c r="D1" s="2900"/>
      <c r="E1" s="2900"/>
      <c r="F1" s="2900"/>
      <c r="G1" s="2900"/>
      <c r="H1" s="2900"/>
      <c r="I1" s="507"/>
    </row>
    <row r="2" spans="1:9" ht="27" customHeight="1">
      <c r="A2" s="2895" t="s">
        <v>1861</v>
      </c>
      <c r="B2" s="2895"/>
      <c r="C2" s="2895"/>
      <c r="D2" s="2895"/>
      <c r="E2" s="2895"/>
      <c r="F2" s="2895"/>
      <c r="G2" s="2895"/>
      <c r="H2" s="2895"/>
      <c r="I2" s="507"/>
    </row>
    <row r="3" spans="1:9" ht="31.5" customHeight="1">
      <c r="A3" s="2896" t="s">
        <v>1700</v>
      </c>
      <c r="B3" s="2896"/>
      <c r="C3" s="2896"/>
      <c r="D3" s="2896"/>
      <c r="E3" s="2896"/>
      <c r="F3" s="2896"/>
      <c r="G3" s="2896"/>
      <c r="H3" s="2896"/>
      <c r="I3" s="507"/>
    </row>
    <row r="4" spans="1:9" ht="27" customHeight="1">
      <c r="A4" s="510" t="s">
        <v>1701</v>
      </c>
      <c r="B4" s="511"/>
      <c r="C4" s="511"/>
      <c r="D4" s="511"/>
      <c r="E4" s="511"/>
      <c r="F4" s="511"/>
      <c r="G4" s="511"/>
      <c r="H4" s="511"/>
      <c r="I4" s="334"/>
    </row>
    <row r="5" spans="1:9" ht="27" customHeight="1">
      <c r="A5" s="510" t="s">
        <v>1806</v>
      </c>
      <c r="B5" s="511"/>
      <c r="C5" s="511"/>
      <c r="D5" s="511"/>
      <c r="E5" s="511"/>
      <c r="F5" s="511"/>
      <c r="G5" s="511"/>
      <c r="H5" s="511"/>
      <c r="I5" s="334"/>
    </row>
    <row r="6" spans="1:9" ht="27" customHeight="1">
      <c r="A6" s="510" t="s">
        <v>1702</v>
      </c>
      <c r="B6" s="511"/>
      <c r="C6" s="511"/>
      <c r="D6" s="511"/>
      <c r="E6" s="511"/>
      <c r="F6" s="511"/>
      <c r="G6" s="511"/>
      <c r="H6" s="511"/>
      <c r="I6" s="334"/>
    </row>
    <row r="7" spans="1:9" ht="27" customHeight="1">
      <c r="A7" s="510" t="s">
        <v>1703</v>
      </c>
      <c r="B7" s="511"/>
      <c r="C7" s="511"/>
      <c r="D7" s="511"/>
      <c r="E7" s="511"/>
      <c r="F7" s="511"/>
      <c r="G7" s="511"/>
      <c r="H7" s="511"/>
      <c r="I7" s="334"/>
    </row>
    <row r="8" spans="1:9" ht="27" customHeight="1">
      <c r="A8" s="510" t="s">
        <v>1704</v>
      </c>
      <c r="B8" s="511"/>
      <c r="C8" s="511"/>
      <c r="D8" s="511"/>
      <c r="E8" s="511"/>
      <c r="F8" s="511"/>
      <c r="G8" s="511"/>
      <c r="H8" s="511"/>
      <c r="I8" s="334"/>
    </row>
    <row r="9" spans="1:9" ht="27" customHeight="1">
      <c r="A9" s="510" t="s">
        <v>1705</v>
      </c>
      <c r="B9" s="511"/>
      <c r="C9" s="511"/>
      <c r="D9" s="511"/>
      <c r="E9" s="511"/>
      <c r="F9" s="511"/>
      <c r="G9" s="511"/>
      <c r="H9" s="511"/>
      <c r="I9" s="334"/>
    </row>
    <row r="10" spans="1:9" ht="27" customHeight="1">
      <c r="A10" s="510" t="s">
        <v>1706</v>
      </c>
      <c r="B10" s="511"/>
      <c r="C10" s="511"/>
      <c r="D10" s="511"/>
      <c r="E10" s="511"/>
      <c r="F10" s="511"/>
      <c r="G10" s="511"/>
      <c r="H10" s="511"/>
      <c r="I10" s="334"/>
    </row>
    <row r="11" spans="1:9" ht="27" customHeight="1">
      <c r="A11" s="510" t="s">
        <v>1707</v>
      </c>
      <c r="B11" s="511"/>
      <c r="C11" s="511"/>
      <c r="D11" s="511"/>
      <c r="E11" s="511"/>
      <c r="F11" s="511"/>
      <c r="G11" s="511"/>
      <c r="H11" s="511"/>
      <c r="I11" s="334"/>
    </row>
    <row r="12" spans="1:9" ht="27" customHeight="1">
      <c r="A12" s="510" t="s">
        <v>1708</v>
      </c>
      <c r="B12" s="511"/>
      <c r="C12" s="511"/>
      <c r="D12" s="511"/>
      <c r="E12" s="511"/>
      <c r="F12" s="511"/>
      <c r="G12" s="511"/>
      <c r="H12" s="511"/>
      <c r="I12" s="334"/>
    </row>
    <row r="13" spans="1:9" ht="27" customHeight="1">
      <c r="A13" s="510" t="s">
        <v>1709</v>
      </c>
      <c r="B13" s="511"/>
      <c r="C13" s="511"/>
      <c r="D13" s="511"/>
      <c r="E13" s="511"/>
      <c r="F13" s="511"/>
      <c r="G13" s="511"/>
      <c r="H13" s="511"/>
      <c r="I13" s="334"/>
    </row>
    <row r="14" spans="1:9" ht="27" customHeight="1">
      <c r="A14" s="510" t="s">
        <v>1710</v>
      </c>
      <c r="B14" s="511"/>
      <c r="C14" s="511"/>
      <c r="D14" s="511"/>
      <c r="E14" s="511"/>
      <c r="F14" s="511"/>
      <c r="G14" s="511"/>
      <c r="H14" s="511"/>
      <c r="I14" s="334"/>
    </row>
    <row r="15" spans="1:9" ht="27" customHeight="1">
      <c r="A15" s="510" t="s">
        <v>1807</v>
      </c>
      <c r="B15" s="511"/>
      <c r="C15" s="511"/>
      <c r="D15" s="511"/>
      <c r="E15" s="511"/>
      <c r="F15" s="511"/>
      <c r="G15" s="511"/>
      <c r="H15" s="511"/>
      <c r="I15" s="334"/>
    </row>
    <row r="16" spans="1:9" ht="27" customHeight="1">
      <c r="A16" s="510" t="s">
        <v>1808</v>
      </c>
      <c r="B16" s="511"/>
      <c r="C16" s="511"/>
      <c r="D16" s="511"/>
      <c r="E16" s="511"/>
      <c r="F16" s="511"/>
      <c r="G16" s="511"/>
      <c r="H16" s="511"/>
      <c r="I16" s="334"/>
    </row>
    <row r="17" spans="1:9" ht="27" customHeight="1">
      <c r="A17" s="510" t="s">
        <v>1711</v>
      </c>
      <c r="B17" s="511"/>
      <c r="C17" s="511"/>
      <c r="D17" s="511"/>
      <c r="E17" s="511"/>
      <c r="F17" s="511"/>
      <c r="G17" s="511"/>
      <c r="H17" s="511"/>
      <c r="I17" s="334"/>
    </row>
    <row r="18" spans="1:9" ht="27" customHeight="1">
      <c r="A18" s="510" t="s">
        <v>1809</v>
      </c>
      <c r="B18" s="511"/>
      <c r="C18" s="511"/>
      <c r="D18" s="511"/>
      <c r="E18" s="511"/>
      <c r="F18" s="511"/>
      <c r="G18" s="511"/>
      <c r="H18" s="511"/>
      <c r="I18" s="334"/>
    </row>
    <row r="19" spans="1:9" ht="27" customHeight="1">
      <c r="A19" s="510" t="s">
        <v>1810</v>
      </c>
      <c r="B19" s="511"/>
      <c r="C19" s="511"/>
      <c r="D19" s="511"/>
      <c r="E19" s="511"/>
      <c r="F19" s="511"/>
      <c r="G19" s="511"/>
      <c r="H19" s="511"/>
      <c r="I19" s="334"/>
    </row>
    <row r="20" spans="1:9" ht="20.25">
      <c r="A20" s="510" t="s">
        <v>1712</v>
      </c>
      <c r="B20" s="511"/>
      <c r="C20" s="511"/>
      <c r="D20" s="511"/>
      <c r="E20" s="511"/>
      <c r="F20" s="511"/>
      <c r="G20" s="511"/>
      <c r="H20" s="511"/>
      <c r="I20" s="334"/>
    </row>
    <row r="21" spans="1:9" ht="20.25">
      <c r="A21" s="510" t="s">
        <v>1811</v>
      </c>
      <c r="B21" s="511"/>
      <c r="C21" s="511"/>
      <c r="D21" s="511"/>
      <c r="E21" s="511"/>
      <c r="F21" s="511"/>
      <c r="G21" s="511"/>
      <c r="H21" s="511"/>
      <c r="I21" s="334"/>
    </row>
    <row r="22" spans="1:9" ht="20.25">
      <c r="A22" s="510" t="s">
        <v>1771</v>
      </c>
      <c r="B22" s="511"/>
      <c r="C22" s="511"/>
      <c r="D22" s="511"/>
      <c r="E22" s="511"/>
      <c r="F22" s="511"/>
      <c r="G22" s="511"/>
      <c r="H22" s="511"/>
      <c r="I22" s="334"/>
    </row>
    <row r="23" spans="1:9" ht="20.25">
      <c r="A23" s="510" t="s">
        <v>1713</v>
      </c>
      <c r="B23" s="511"/>
      <c r="C23" s="511"/>
      <c r="D23" s="511"/>
      <c r="E23" s="511"/>
      <c r="F23" s="511"/>
      <c r="G23" s="511"/>
      <c r="H23" s="511"/>
      <c r="I23" s="334"/>
    </row>
    <row r="24" spans="1:9" ht="20.25">
      <c r="A24" s="510" t="s">
        <v>1812</v>
      </c>
      <c r="B24" s="511"/>
      <c r="C24" s="511"/>
      <c r="D24" s="511"/>
      <c r="E24" s="511"/>
      <c r="F24" s="511"/>
      <c r="G24" s="511"/>
      <c r="H24" s="511"/>
      <c r="I24" s="334"/>
    </row>
    <row r="25" spans="1:9" ht="20.25">
      <c r="A25" s="510" t="s">
        <v>1714</v>
      </c>
      <c r="B25" s="511"/>
      <c r="C25" s="511"/>
      <c r="D25" s="511"/>
      <c r="E25" s="511"/>
      <c r="F25" s="511"/>
      <c r="G25" s="511"/>
      <c r="H25" s="511"/>
      <c r="I25" s="334"/>
    </row>
    <row r="26" spans="1:9" ht="20.25">
      <c r="A26" s="1348" t="s">
        <v>3555</v>
      </c>
      <c r="B26" s="577"/>
      <c r="C26" s="577"/>
      <c r="D26" s="577"/>
      <c r="E26" s="577"/>
      <c r="F26" s="577"/>
      <c r="G26" s="577"/>
      <c r="H26" s="577"/>
      <c r="I26" s="334"/>
    </row>
    <row r="27" spans="1:9" ht="20.25">
      <c r="A27" s="1348" t="s">
        <v>3556</v>
      </c>
      <c r="B27" s="577"/>
      <c r="C27" s="577"/>
      <c r="D27" s="577"/>
      <c r="E27" s="577"/>
      <c r="F27" s="577"/>
      <c r="G27" s="577"/>
      <c r="H27" s="577"/>
    </row>
  </sheetData>
  <sheetProtection password="A581" sheet="1" objects="1" scenarios="1" selectLockedCells="1" selectUnlockedCells="1"/>
  <mergeCells count="3">
    <mergeCell ref="A2:H2"/>
    <mergeCell ref="A1:H1"/>
    <mergeCell ref="A3:H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72.xml><?xml version="1.0" encoding="utf-8"?>
<worksheet xmlns="http://schemas.openxmlformats.org/spreadsheetml/2006/main" xmlns:r="http://schemas.openxmlformats.org/officeDocument/2006/relationships">
  <sheetPr>
    <tabColor rgb="FF00B0F0"/>
  </sheetPr>
  <dimension ref="A1:I12"/>
  <sheetViews>
    <sheetView showGridLines="0" workbookViewId="0">
      <selection activeCell="A12" sqref="A12"/>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20.7109375" style="5" customWidth="1"/>
    <col min="9" max="9" width="3" style="5" customWidth="1"/>
    <col min="10" max="16384" width="9.140625" style="5"/>
  </cols>
  <sheetData>
    <row r="1" spans="1:9" ht="27" customHeight="1">
      <c r="A1" s="2900" t="s">
        <v>30</v>
      </c>
      <c r="B1" s="2900"/>
      <c r="C1" s="2900"/>
      <c r="D1" s="2900"/>
      <c r="E1" s="2900"/>
      <c r="F1" s="2900"/>
      <c r="G1" s="2900"/>
      <c r="H1" s="2900"/>
      <c r="I1" s="507"/>
    </row>
    <row r="2" spans="1:9" ht="27" customHeight="1">
      <c r="A2" s="2895" t="s">
        <v>1861</v>
      </c>
      <c r="B2" s="2895"/>
      <c r="C2" s="2895"/>
      <c r="D2" s="2895"/>
      <c r="E2" s="2895"/>
      <c r="F2" s="2895"/>
      <c r="G2" s="2895"/>
      <c r="H2" s="2895"/>
      <c r="I2" s="507"/>
    </row>
    <row r="3" spans="1:9" ht="31.5" customHeight="1">
      <c r="A3" s="2896" t="s">
        <v>3151</v>
      </c>
      <c r="B3" s="2896"/>
      <c r="C3" s="2896"/>
      <c r="D3" s="2896"/>
      <c r="E3" s="2896"/>
      <c r="F3" s="2896"/>
      <c r="G3" s="2896"/>
      <c r="H3" s="2896"/>
      <c r="I3" s="507"/>
    </row>
    <row r="4" spans="1:9" ht="27" customHeight="1">
      <c r="A4" s="1290">
        <v>1</v>
      </c>
      <c r="B4" s="511" t="s">
        <v>3155</v>
      </c>
      <c r="C4" s="511"/>
      <c r="D4" s="511"/>
      <c r="E4" s="511"/>
      <c r="F4" s="511"/>
      <c r="G4" s="511"/>
      <c r="H4" s="511"/>
      <c r="I4" s="334"/>
    </row>
    <row r="5" spans="1:9" ht="27" customHeight="1">
      <c r="A5" s="1290"/>
      <c r="B5" s="511" t="s">
        <v>3337</v>
      </c>
      <c r="C5" s="511"/>
      <c r="D5" s="511"/>
      <c r="E5" s="511"/>
      <c r="F5" s="511"/>
      <c r="G5" s="511"/>
      <c r="H5" s="511"/>
      <c r="I5" s="334"/>
    </row>
    <row r="6" spans="1:9" ht="27" customHeight="1">
      <c r="A6" s="1290"/>
      <c r="B6" s="511" t="s">
        <v>3338</v>
      </c>
      <c r="C6" s="511"/>
      <c r="D6" s="511"/>
      <c r="E6" s="511"/>
      <c r="F6" s="511"/>
      <c r="G6" s="511"/>
      <c r="H6" s="511"/>
      <c r="I6" s="334"/>
    </row>
    <row r="7" spans="1:9" ht="27" customHeight="1">
      <c r="A7" s="1290"/>
      <c r="B7" s="511" t="s">
        <v>3339</v>
      </c>
      <c r="C7" s="511"/>
      <c r="D7" s="511"/>
      <c r="E7" s="511"/>
      <c r="F7" s="511"/>
      <c r="G7" s="511"/>
      <c r="H7" s="511"/>
      <c r="I7" s="334"/>
    </row>
    <row r="8" spans="1:9" ht="27" customHeight="1">
      <c r="A8" s="1290"/>
      <c r="B8" s="511" t="s">
        <v>3340</v>
      </c>
      <c r="C8" s="511"/>
      <c r="D8" s="511"/>
      <c r="E8" s="511"/>
      <c r="F8" s="511"/>
      <c r="G8" s="511"/>
      <c r="H8" s="511"/>
      <c r="I8" s="334"/>
    </row>
    <row r="9" spans="1:9" ht="27" customHeight="1">
      <c r="A9" s="1290"/>
      <c r="B9" s="511" t="s">
        <v>3341</v>
      </c>
      <c r="C9" s="511"/>
      <c r="D9" s="511"/>
      <c r="E9" s="511"/>
      <c r="F9" s="511"/>
      <c r="G9" s="511"/>
      <c r="H9" s="511"/>
      <c r="I9" s="334"/>
    </row>
    <row r="10" spans="1:9" ht="27" customHeight="1">
      <c r="A10" s="1290"/>
      <c r="B10" s="511" t="s">
        <v>3342</v>
      </c>
      <c r="C10" s="511"/>
      <c r="D10" s="511"/>
      <c r="E10" s="511"/>
      <c r="F10" s="511"/>
      <c r="G10" s="511"/>
      <c r="H10" s="511"/>
      <c r="I10" s="334"/>
    </row>
    <row r="11" spans="1:9" ht="27" customHeight="1">
      <c r="A11" s="1348" t="s">
        <v>3557</v>
      </c>
      <c r="B11" s="577"/>
      <c r="C11" s="577"/>
      <c r="D11" s="577"/>
      <c r="E11" s="577"/>
      <c r="F11" s="577"/>
      <c r="G11" s="577"/>
      <c r="H11" s="577"/>
      <c r="I11" s="334"/>
    </row>
    <row r="12" spans="1:9" ht="27" customHeight="1">
      <c r="A12" s="1348" t="s">
        <v>3558</v>
      </c>
      <c r="B12" s="577"/>
      <c r="C12" s="577"/>
      <c r="D12" s="577"/>
      <c r="E12" s="577"/>
      <c r="F12" s="577"/>
      <c r="G12" s="577"/>
      <c r="H12" s="577"/>
      <c r="I12" s="334"/>
    </row>
  </sheetData>
  <sheetProtection password="A581" sheet="1" objects="1" scenarios="1" selectLockedCells="1" selectUnlockedCells="1"/>
  <mergeCells count="3">
    <mergeCell ref="A1:H1"/>
    <mergeCell ref="A2:H2"/>
    <mergeCell ref="A3:H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73.xml><?xml version="1.0" encoding="utf-8"?>
<worksheet xmlns="http://schemas.openxmlformats.org/spreadsheetml/2006/main" xmlns:r="http://schemas.openxmlformats.org/officeDocument/2006/relationships">
  <sheetPr>
    <tabColor rgb="FF00B0F0"/>
  </sheetPr>
  <dimension ref="A1:I17"/>
  <sheetViews>
    <sheetView showGridLines="0" workbookViewId="0">
      <selection activeCell="A16" sqref="A16"/>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8.42578125" style="5" customWidth="1"/>
    <col min="9" max="9" width="3" style="5" customWidth="1"/>
    <col min="10" max="16384" width="9.140625" style="5"/>
  </cols>
  <sheetData>
    <row r="1" spans="1:9" ht="27" customHeight="1">
      <c r="A1" s="2900" t="s">
        <v>30</v>
      </c>
      <c r="B1" s="2900"/>
      <c r="C1" s="2900"/>
      <c r="D1" s="2900"/>
      <c r="E1" s="2900"/>
      <c r="F1" s="2900"/>
      <c r="G1" s="2900"/>
      <c r="H1" s="2900"/>
      <c r="I1" s="507"/>
    </row>
    <row r="2" spans="1:9" ht="27" customHeight="1">
      <c r="A2" s="2895" t="s">
        <v>1861</v>
      </c>
      <c r="B2" s="2895"/>
      <c r="C2" s="2895"/>
      <c r="D2" s="2895"/>
      <c r="E2" s="2895"/>
      <c r="F2" s="2895"/>
      <c r="G2" s="2895"/>
      <c r="H2" s="2895"/>
      <c r="I2" s="507"/>
    </row>
    <row r="3" spans="1:9" ht="31.5" customHeight="1">
      <c r="A3" s="2896" t="s">
        <v>3152</v>
      </c>
      <c r="B3" s="2896"/>
      <c r="C3" s="2896"/>
      <c r="D3" s="2896"/>
      <c r="E3" s="2896"/>
      <c r="F3" s="2896"/>
      <c r="G3" s="2896"/>
      <c r="H3" s="2896"/>
      <c r="I3" s="507"/>
    </row>
    <row r="4" spans="1:9" ht="27" customHeight="1">
      <c r="A4" s="1345" t="s">
        <v>3472</v>
      </c>
      <c r="B4" s="511"/>
      <c r="C4" s="511"/>
      <c r="D4" s="511"/>
      <c r="E4" s="511"/>
      <c r="F4" s="511"/>
      <c r="G4" s="511"/>
      <c r="H4" s="511"/>
      <c r="I4" s="334"/>
    </row>
    <row r="5" spans="1:9" ht="27" customHeight="1">
      <c r="A5" s="1345" t="s">
        <v>3471</v>
      </c>
      <c r="B5" s="511"/>
      <c r="C5" s="511"/>
      <c r="D5" s="511"/>
      <c r="E5" s="511"/>
      <c r="F5" s="511"/>
      <c r="G5" s="511"/>
      <c r="H5" s="511"/>
      <c r="I5" s="334"/>
    </row>
    <row r="6" spans="1:9" ht="27" customHeight="1">
      <c r="A6" s="1345" t="s">
        <v>3473</v>
      </c>
      <c r="B6" s="511"/>
      <c r="C6" s="511"/>
      <c r="D6" s="511"/>
      <c r="E6" s="511"/>
      <c r="F6" s="511"/>
      <c r="G6" s="511"/>
      <c r="H6" s="511"/>
      <c r="I6" s="334"/>
    </row>
    <row r="7" spans="1:9" ht="27" customHeight="1">
      <c r="A7" s="1345" t="s">
        <v>3474</v>
      </c>
      <c r="B7" s="511"/>
      <c r="C7" s="511"/>
      <c r="D7" s="511"/>
      <c r="E7" s="511"/>
      <c r="F7" s="511"/>
      <c r="G7" s="511"/>
      <c r="H7" s="511"/>
      <c r="I7" s="334"/>
    </row>
    <row r="8" spans="1:9" ht="27" customHeight="1">
      <c r="A8" s="1345" t="s">
        <v>3475</v>
      </c>
      <c r="B8" s="511"/>
      <c r="C8" s="511"/>
      <c r="D8" s="511"/>
      <c r="E8" s="511"/>
      <c r="F8" s="511"/>
      <c r="G8" s="511"/>
      <c r="H8" s="511"/>
      <c r="I8" s="334"/>
    </row>
    <row r="9" spans="1:9" ht="27" customHeight="1">
      <c r="A9" s="1345" t="s">
        <v>3476</v>
      </c>
      <c r="B9" s="511"/>
      <c r="C9" s="511"/>
      <c r="D9" s="511"/>
      <c r="E9" s="511"/>
      <c r="F9" s="511"/>
      <c r="G9" s="511"/>
      <c r="H9" s="511"/>
      <c r="I9" s="334"/>
    </row>
    <row r="10" spans="1:9" ht="27" customHeight="1">
      <c r="A10" s="1345" t="s">
        <v>3477</v>
      </c>
      <c r="B10" s="511"/>
      <c r="C10" s="511"/>
      <c r="D10" s="511"/>
      <c r="E10" s="511"/>
      <c r="F10" s="511"/>
      <c r="G10" s="511"/>
      <c r="H10" s="511"/>
      <c r="I10" s="334"/>
    </row>
    <row r="11" spans="1:9" ht="27" customHeight="1">
      <c r="A11" s="1345" t="s">
        <v>3478</v>
      </c>
      <c r="B11" s="511"/>
      <c r="C11" s="511"/>
      <c r="D11" s="511"/>
      <c r="E11" s="511"/>
      <c r="F11" s="511"/>
      <c r="G11" s="511"/>
      <c r="H11" s="511"/>
      <c r="I11" s="334"/>
    </row>
    <row r="12" spans="1:9" ht="27" customHeight="1">
      <c r="A12" s="1345" t="s">
        <v>3479</v>
      </c>
      <c r="B12" s="511"/>
      <c r="C12" s="511"/>
      <c r="D12" s="511"/>
      <c r="E12" s="511"/>
      <c r="F12" s="511"/>
      <c r="G12" s="511"/>
      <c r="H12" s="511"/>
      <c r="I12" s="334"/>
    </row>
    <row r="13" spans="1:9" ht="27" customHeight="1">
      <c r="A13" s="1345" t="s">
        <v>3480</v>
      </c>
      <c r="B13" s="511"/>
      <c r="C13" s="511"/>
      <c r="D13" s="511"/>
      <c r="E13" s="511"/>
      <c r="F13" s="511"/>
      <c r="G13" s="511"/>
      <c r="H13" s="511"/>
      <c r="I13" s="334"/>
    </row>
    <row r="14" spans="1:9" ht="27" customHeight="1">
      <c r="A14" s="1345" t="s">
        <v>3481</v>
      </c>
      <c r="B14" s="511"/>
      <c r="C14" s="511"/>
      <c r="D14" s="511"/>
      <c r="E14" s="511"/>
      <c r="F14" s="511"/>
      <c r="G14" s="511"/>
      <c r="H14" s="511"/>
      <c r="I14" s="334"/>
    </row>
    <row r="15" spans="1:9" ht="27" customHeight="1">
      <c r="A15" s="1348" t="s">
        <v>3559</v>
      </c>
      <c r="B15" s="577"/>
      <c r="C15" s="577"/>
      <c r="D15" s="577"/>
      <c r="E15" s="577"/>
      <c r="F15" s="577"/>
      <c r="G15" s="577"/>
      <c r="H15" s="577"/>
      <c r="I15" s="334"/>
    </row>
    <row r="16" spans="1:9" ht="27" customHeight="1">
      <c r="A16" s="1348" t="s">
        <v>3560</v>
      </c>
      <c r="B16" s="577"/>
      <c r="C16" s="577"/>
      <c r="D16" s="577"/>
      <c r="E16" s="577"/>
      <c r="F16" s="577"/>
      <c r="G16" s="577"/>
      <c r="H16" s="577"/>
      <c r="I16" s="334"/>
    </row>
    <row r="17" spans="1:9" ht="20.25">
      <c r="A17" s="1291"/>
      <c r="B17" s="301"/>
      <c r="C17" s="301"/>
      <c r="D17" s="301"/>
      <c r="E17" s="301"/>
      <c r="F17" s="301"/>
      <c r="G17" s="301"/>
      <c r="H17" s="301"/>
      <c r="I17" s="334"/>
    </row>
  </sheetData>
  <sheetProtection password="A581" sheet="1" objects="1" scenarios="1" selectLockedCells="1" selectUnlockedCells="1"/>
  <mergeCells count="3">
    <mergeCell ref="A1:H1"/>
    <mergeCell ref="A2:H2"/>
    <mergeCell ref="A3:H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74.xml><?xml version="1.0" encoding="utf-8"?>
<worksheet xmlns="http://schemas.openxmlformats.org/spreadsheetml/2006/main" xmlns:r="http://schemas.openxmlformats.org/officeDocument/2006/relationships">
  <sheetPr>
    <tabColor rgb="FF00B0F0"/>
  </sheetPr>
  <dimension ref="A1:I67"/>
  <sheetViews>
    <sheetView showGridLines="0" workbookViewId="0">
      <selection activeCell="A66" sqref="A66:H67"/>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8.42578125" style="5" customWidth="1"/>
    <col min="9" max="9" width="3" style="5" customWidth="1"/>
    <col min="10" max="16384" width="9.140625" style="5"/>
  </cols>
  <sheetData>
    <row r="1" spans="1:9" ht="27" customHeight="1">
      <c r="A1" s="2900" t="s">
        <v>30</v>
      </c>
      <c r="B1" s="2900"/>
      <c r="C1" s="2900"/>
      <c r="D1" s="2900"/>
      <c r="E1" s="2900"/>
      <c r="F1" s="2900"/>
      <c r="G1" s="2900"/>
      <c r="H1" s="2900"/>
      <c r="I1" s="507"/>
    </row>
    <row r="2" spans="1:9" ht="27" customHeight="1">
      <c r="A2" s="2895" t="s">
        <v>1861</v>
      </c>
      <c r="B2" s="2895"/>
      <c r="C2" s="2895"/>
      <c r="D2" s="2895"/>
      <c r="E2" s="2895"/>
      <c r="F2" s="2895"/>
      <c r="G2" s="2895"/>
      <c r="H2" s="2895"/>
      <c r="I2" s="507"/>
    </row>
    <row r="3" spans="1:9" ht="31.5" customHeight="1">
      <c r="A3" s="2896" t="s">
        <v>3149</v>
      </c>
      <c r="B3" s="2896"/>
      <c r="C3" s="2896"/>
      <c r="D3" s="2896"/>
      <c r="E3" s="2896"/>
      <c r="F3" s="2896"/>
      <c r="G3" s="2896"/>
      <c r="H3" s="2896"/>
      <c r="I3" s="507"/>
    </row>
    <row r="4" spans="1:9" ht="23.25" customHeight="1">
      <c r="A4" s="1344" t="s">
        <v>3389</v>
      </c>
      <c r="B4" s="511"/>
      <c r="C4" s="511"/>
      <c r="D4" s="511"/>
      <c r="E4" s="511"/>
      <c r="F4" s="511"/>
      <c r="G4" s="511"/>
      <c r="H4" s="511"/>
      <c r="I4" s="334"/>
    </row>
    <row r="5" spans="1:9" ht="27" customHeight="1">
      <c r="A5" s="1344" t="s">
        <v>3390</v>
      </c>
      <c r="B5" s="511"/>
      <c r="C5" s="511"/>
      <c r="D5" s="511"/>
      <c r="E5" s="511"/>
      <c r="F5" s="511"/>
      <c r="G5" s="511"/>
      <c r="H5" s="511"/>
      <c r="I5" s="334"/>
    </row>
    <row r="6" spans="1:9" ht="27" customHeight="1">
      <c r="A6" s="1344" t="s">
        <v>3391</v>
      </c>
      <c r="B6" s="511"/>
      <c r="C6" s="511"/>
      <c r="D6" s="511"/>
      <c r="E6" s="511"/>
      <c r="F6" s="511"/>
      <c r="G6" s="511"/>
      <c r="H6" s="511"/>
      <c r="I6" s="334"/>
    </row>
    <row r="7" spans="1:9" ht="27" customHeight="1">
      <c r="A7" s="1344" t="s">
        <v>3392</v>
      </c>
      <c r="B7" s="511"/>
      <c r="C7" s="511"/>
      <c r="D7" s="511"/>
      <c r="E7" s="511"/>
      <c r="F7" s="511"/>
      <c r="G7" s="511"/>
      <c r="H7" s="511"/>
      <c r="I7" s="334"/>
    </row>
    <row r="8" spans="1:9" ht="27" customHeight="1">
      <c r="A8" s="1344" t="s">
        <v>3393</v>
      </c>
      <c r="B8" s="511"/>
      <c r="C8" s="511"/>
      <c r="D8" s="511"/>
      <c r="E8" s="511"/>
      <c r="F8" s="511"/>
      <c r="G8" s="511"/>
      <c r="H8" s="511"/>
      <c r="I8" s="334"/>
    </row>
    <row r="9" spans="1:9" ht="27" customHeight="1">
      <c r="A9" s="1344" t="s">
        <v>3394</v>
      </c>
      <c r="B9" s="511"/>
      <c r="C9" s="511"/>
      <c r="D9" s="511"/>
      <c r="E9" s="511"/>
      <c r="F9" s="511"/>
      <c r="G9" s="511"/>
      <c r="H9" s="511"/>
      <c r="I9" s="334"/>
    </row>
    <row r="10" spans="1:9" ht="27" customHeight="1">
      <c r="A10" s="1344" t="s">
        <v>3395</v>
      </c>
      <c r="B10" s="511"/>
      <c r="C10" s="511"/>
      <c r="D10" s="511"/>
      <c r="E10" s="511"/>
      <c r="F10" s="511"/>
      <c r="G10" s="511"/>
      <c r="H10" s="511"/>
      <c r="I10" s="334"/>
    </row>
    <row r="11" spans="1:9" ht="27" customHeight="1">
      <c r="A11" s="1344" t="s">
        <v>3396</v>
      </c>
      <c r="B11" s="511"/>
      <c r="C11" s="511"/>
      <c r="D11" s="511"/>
      <c r="E11" s="511"/>
      <c r="F11" s="511"/>
      <c r="G11" s="511"/>
      <c r="H11" s="511"/>
      <c r="I11" s="334"/>
    </row>
    <row r="12" spans="1:9" ht="27" customHeight="1">
      <c r="A12" s="1344" t="s">
        <v>3397</v>
      </c>
      <c r="B12" s="511"/>
      <c r="C12" s="511"/>
      <c r="D12" s="511"/>
      <c r="E12" s="511"/>
      <c r="F12" s="511"/>
      <c r="G12" s="511"/>
      <c r="H12" s="511"/>
      <c r="I12" s="334"/>
    </row>
    <row r="13" spans="1:9" ht="27" customHeight="1">
      <c r="A13" s="1344" t="s">
        <v>3398</v>
      </c>
      <c r="B13" s="511"/>
      <c r="C13" s="511"/>
      <c r="D13" s="511"/>
      <c r="E13" s="511"/>
      <c r="F13" s="511"/>
      <c r="G13" s="511"/>
      <c r="H13" s="511"/>
      <c r="I13" s="334"/>
    </row>
    <row r="14" spans="1:9" ht="27" customHeight="1">
      <c r="A14" s="1344" t="s">
        <v>3399</v>
      </c>
      <c r="B14" s="511"/>
      <c r="C14" s="511"/>
      <c r="D14" s="511"/>
      <c r="E14" s="511"/>
      <c r="F14" s="511"/>
      <c r="G14" s="511"/>
      <c r="H14" s="511"/>
      <c r="I14" s="334"/>
    </row>
    <row r="15" spans="1:9" ht="27" customHeight="1">
      <c r="A15" s="1344" t="s">
        <v>3400</v>
      </c>
      <c r="B15" s="511"/>
      <c r="C15" s="511"/>
      <c r="D15" s="511"/>
      <c r="E15" s="511"/>
      <c r="F15" s="511"/>
      <c r="G15" s="511"/>
      <c r="H15" s="511"/>
      <c r="I15" s="334"/>
    </row>
    <row r="16" spans="1:9" ht="27" customHeight="1">
      <c r="A16" s="1344" t="s">
        <v>3401</v>
      </c>
      <c r="B16" s="511"/>
      <c r="C16" s="511"/>
      <c r="D16" s="511"/>
      <c r="E16" s="511"/>
      <c r="F16" s="511"/>
      <c r="G16" s="511"/>
      <c r="H16" s="511"/>
      <c r="I16" s="334"/>
    </row>
    <row r="17" spans="1:9" ht="27" customHeight="1">
      <c r="A17" s="1344" t="s">
        <v>3402</v>
      </c>
      <c r="B17" s="511"/>
      <c r="C17" s="511"/>
      <c r="D17" s="511"/>
      <c r="E17" s="511"/>
      <c r="F17" s="511"/>
      <c r="G17" s="511"/>
      <c r="H17" s="511"/>
      <c r="I17" s="334"/>
    </row>
    <row r="18" spans="1:9" ht="27" customHeight="1">
      <c r="A18" s="1344" t="s">
        <v>3403</v>
      </c>
      <c r="B18" s="511"/>
      <c r="C18" s="511"/>
      <c r="D18" s="511"/>
      <c r="E18" s="511"/>
      <c r="F18" s="511"/>
      <c r="G18" s="511"/>
      <c r="H18" s="511"/>
      <c r="I18" s="334"/>
    </row>
    <row r="19" spans="1:9" ht="27" customHeight="1">
      <c r="A19" s="1344" t="s">
        <v>3404</v>
      </c>
      <c r="B19" s="511"/>
      <c r="C19" s="511"/>
      <c r="D19" s="511"/>
      <c r="E19" s="511"/>
      <c r="F19" s="511"/>
      <c r="G19" s="511"/>
      <c r="H19" s="511"/>
      <c r="I19" s="334"/>
    </row>
    <row r="20" spans="1:9" ht="20.25">
      <c r="A20" s="1344" t="s">
        <v>3405</v>
      </c>
      <c r="B20" s="511"/>
      <c r="C20" s="511"/>
      <c r="D20" s="511"/>
      <c r="E20" s="511"/>
      <c r="F20" s="511"/>
      <c r="G20" s="511"/>
      <c r="H20" s="511"/>
      <c r="I20" s="334"/>
    </row>
    <row r="21" spans="1:9" ht="20.25">
      <c r="A21" s="1344" t="s">
        <v>3406</v>
      </c>
      <c r="B21" s="511"/>
      <c r="C21" s="511"/>
      <c r="D21" s="511"/>
      <c r="E21" s="511"/>
      <c r="F21" s="511"/>
      <c r="G21" s="511"/>
      <c r="H21" s="511"/>
      <c r="I21" s="334"/>
    </row>
    <row r="22" spans="1:9" ht="20.25">
      <c r="A22" s="1344" t="s">
        <v>3407</v>
      </c>
      <c r="B22" s="511"/>
      <c r="C22" s="511"/>
      <c r="D22" s="511"/>
      <c r="E22" s="511"/>
      <c r="F22" s="511"/>
      <c r="G22" s="511"/>
      <c r="H22" s="511"/>
      <c r="I22" s="334"/>
    </row>
    <row r="23" spans="1:9" ht="20.25">
      <c r="A23" s="1344" t="s">
        <v>3408</v>
      </c>
      <c r="B23" s="511"/>
      <c r="C23" s="511"/>
      <c r="D23" s="511"/>
      <c r="E23" s="511"/>
      <c r="F23" s="511"/>
      <c r="G23" s="511"/>
      <c r="H23" s="511"/>
      <c r="I23" s="334"/>
    </row>
    <row r="24" spans="1:9" ht="20.25">
      <c r="A24" s="1344" t="s">
        <v>3409</v>
      </c>
      <c r="B24" s="511"/>
      <c r="C24" s="511"/>
      <c r="D24" s="511"/>
      <c r="E24" s="511"/>
      <c r="F24" s="511"/>
      <c r="G24" s="511"/>
      <c r="H24" s="511"/>
      <c r="I24" s="334"/>
    </row>
    <row r="25" spans="1:9" ht="20.25">
      <c r="A25" s="1344" t="s">
        <v>3410</v>
      </c>
      <c r="B25" s="511"/>
      <c r="C25" s="511"/>
      <c r="D25" s="511"/>
      <c r="E25" s="511"/>
      <c r="F25" s="511"/>
      <c r="G25" s="511"/>
      <c r="H25" s="511"/>
      <c r="I25" s="334"/>
    </row>
    <row r="26" spans="1:9" ht="20.25">
      <c r="A26" s="1344" t="s">
        <v>3411</v>
      </c>
      <c r="B26" s="511"/>
      <c r="C26" s="511"/>
      <c r="D26" s="511"/>
      <c r="E26" s="511"/>
      <c r="F26" s="511"/>
      <c r="G26" s="511"/>
      <c r="H26" s="511"/>
      <c r="I26" s="334"/>
    </row>
    <row r="27" spans="1:9" ht="20.25">
      <c r="A27" s="1344" t="s">
        <v>3412</v>
      </c>
      <c r="B27" s="517"/>
      <c r="C27" s="517"/>
      <c r="D27" s="517"/>
      <c r="E27" s="517"/>
      <c r="F27" s="517"/>
      <c r="G27" s="517"/>
      <c r="H27" s="517"/>
    </row>
    <row r="28" spans="1:9" ht="20.25">
      <c r="A28" s="1344" t="s">
        <v>3413</v>
      </c>
      <c r="B28" s="517"/>
      <c r="C28" s="517"/>
      <c r="D28" s="517"/>
      <c r="E28" s="517"/>
      <c r="F28" s="517"/>
      <c r="G28" s="517"/>
      <c r="H28" s="517"/>
    </row>
    <row r="29" spans="1:9" ht="20.25">
      <c r="A29" s="1344" t="s">
        <v>3414</v>
      </c>
      <c r="B29" s="517"/>
      <c r="C29" s="517"/>
      <c r="D29" s="517"/>
      <c r="E29" s="517"/>
      <c r="F29" s="517"/>
      <c r="G29" s="517"/>
      <c r="H29" s="517"/>
    </row>
    <row r="30" spans="1:9" ht="20.25">
      <c r="A30" s="1344" t="s">
        <v>3415</v>
      </c>
      <c r="B30" s="517"/>
      <c r="C30" s="517"/>
      <c r="D30" s="517"/>
      <c r="E30" s="517"/>
      <c r="F30" s="517"/>
      <c r="G30" s="517"/>
      <c r="H30" s="517"/>
    </row>
    <row r="31" spans="1:9" ht="20.25">
      <c r="A31" s="1344" t="s">
        <v>3416</v>
      </c>
      <c r="B31" s="517"/>
      <c r="C31" s="517"/>
      <c r="D31" s="517"/>
      <c r="E31" s="517"/>
      <c r="F31" s="517"/>
      <c r="G31" s="517"/>
      <c r="H31" s="517"/>
    </row>
    <row r="32" spans="1:9" ht="20.25">
      <c r="A32" s="1344" t="s">
        <v>3417</v>
      </c>
      <c r="B32" s="517"/>
      <c r="C32" s="517"/>
      <c r="D32" s="517"/>
      <c r="E32" s="517"/>
      <c r="F32" s="517"/>
      <c r="G32" s="517"/>
      <c r="H32" s="517"/>
    </row>
    <row r="33" spans="1:8" ht="20.25">
      <c r="A33" s="1344" t="s">
        <v>3418</v>
      </c>
      <c r="B33" s="517"/>
      <c r="C33" s="517"/>
      <c r="D33" s="517"/>
      <c r="E33" s="517"/>
      <c r="F33" s="517"/>
      <c r="G33" s="517"/>
      <c r="H33" s="517"/>
    </row>
    <row r="34" spans="1:8" ht="20.25">
      <c r="A34" s="1344" t="s">
        <v>3419</v>
      </c>
      <c r="B34" s="517"/>
      <c r="C34" s="517"/>
      <c r="D34" s="517"/>
      <c r="E34" s="517"/>
      <c r="F34" s="517"/>
      <c r="G34" s="517"/>
      <c r="H34" s="517"/>
    </row>
    <row r="35" spans="1:8" ht="20.25">
      <c r="A35" s="1344" t="s">
        <v>3420</v>
      </c>
      <c r="B35" s="517"/>
      <c r="C35" s="517"/>
      <c r="D35" s="517"/>
      <c r="E35" s="517"/>
      <c r="F35" s="517"/>
      <c r="G35" s="517"/>
      <c r="H35" s="517"/>
    </row>
    <row r="36" spans="1:8" ht="20.25">
      <c r="A36" s="1344" t="s">
        <v>3421</v>
      </c>
      <c r="B36" s="517"/>
      <c r="C36" s="517"/>
      <c r="D36" s="517"/>
      <c r="E36" s="517"/>
      <c r="F36" s="517"/>
      <c r="G36" s="517"/>
      <c r="H36" s="517"/>
    </row>
    <row r="37" spans="1:8" ht="20.25">
      <c r="A37" s="1344" t="s">
        <v>3422</v>
      </c>
      <c r="B37" s="517"/>
      <c r="C37" s="517"/>
      <c r="D37" s="517"/>
      <c r="E37" s="517"/>
      <c r="F37" s="517"/>
      <c r="G37" s="517"/>
      <c r="H37" s="517"/>
    </row>
    <row r="38" spans="1:8" ht="20.25">
      <c r="A38" s="1344" t="s">
        <v>3423</v>
      </c>
      <c r="B38" s="517"/>
      <c r="C38" s="517"/>
      <c r="D38" s="517"/>
      <c r="E38" s="517"/>
      <c r="F38" s="517"/>
      <c r="G38" s="517"/>
      <c r="H38" s="517"/>
    </row>
    <row r="39" spans="1:8" ht="20.25">
      <c r="A39" s="1344" t="s">
        <v>3424</v>
      </c>
      <c r="B39" s="517"/>
      <c r="C39" s="517"/>
      <c r="D39" s="517"/>
      <c r="E39" s="517"/>
      <c r="F39" s="517"/>
      <c r="G39" s="517"/>
      <c r="H39" s="517"/>
    </row>
    <row r="40" spans="1:8" ht="20.25">
      <c r="A40" s="1344" t="s">
        <v>3425</v>
      </c>
      <c r="B40" s="517"/>
      <c r="C40" s="517"/>
      <c r="D40" s="517"/>
      <c r="E40" s="517"/>
      <c r="F40" s="517"/>
      <c r="G40" s="517"/>
      <c r="H40" s="517"/>
    </row>
    <row r="41" spans="1:8" ht="20.25">
      <c r="A41" s="1344" t="s">
        <v>3426</v>
      </c>
      <c r="B41" s="517"/>
      <c r="C41" s="517"/>
      <c r="D41" s="517"/>
      <c r="E41" s="517"/>
      <c r="F41" s="517"/>
      <c r="G41" s="517"/>
      <c r="H41" s="517"/>
    </row>
    <row r="42" spans="1:8" ht="20.25">
      <c r="A42" s="1344" t="s">
        <v>3427</v>
      </c>
      <c r="B42" s="517"/>
      <c r="C42" s="517"/>
      <c r="D42" s="517"/>
      <c r="E42" s="517"/>
      <c r="F42" s="517"/>
      <c r="G42" s="517"/>
      <c r="H42" s="517"/>
    </row>
    <row r="43" spans="1:8" ht="20.25">
      <c r="A43" s="1344" t="s">
        <v>3428</v>
      </c>
      <c r="B43" s="517"/>
      <c r="C43" s="517"/>
      <c r="D43" s="517"/>
      <c r="E43" s="517"/>
      <c r="F43" s="517"/>
      <c r="G43" s="517"/>
      <c r="H43" s="517"/>
    </row>
    <row r="44" spans="1:8" ht="20.25">
      <c r="A44" s="1344" t="s">
        <v>3429</v>
      </c>
      <c r="B44" s="517"/>
      <c r="C44" s="517"/>
      <c r="D44" s="517"/>
      <c r="E44" s="517"/>
      <c r="F44" s="517"/>
      <c r="G44" s="517"/>
      <c r="H44" s="517"/>
    </row>
    <row r="45" spans="1:8" ht="20.25">
      <c r="A45" s="1344" t="s">
        <v>3430</v>
      </c>
      <c r="B45" s="517"/>
      <c r="C45" s="517"/>
      <c r="D45" s="517"/>
      <c r="E45" s="517"/>
      <c r="F45" s="517"/>
      <c r="G45" s="517"/>
      <c r="H45" s="517"/>
    </row>
    <row r="46" spans="1:8" ht="20.25">
      <c r="A46" s="1344" t="s">
        <v>3431</v>
      </c>
      <c r="B46" s="517"/>
      <c r="C46" s="517"/>
      <c r="D46" s="517"/>
      <c r="E46" s="517"/>
      <c r="F46" s="517"/>
      <c r="G46" s="517"/>
      <c r="H46" s="517"/>
    </row>
    <row r="47" spans="1:8" ht="20.25">
      <c r="A47" s="1344" t="s">
        <v>3432</v>
      </c>
      <c r="B47" s="517"/>
      <c r="C47" s="517"/>
      <c r="D47" s="517"/>
      <c r="E47" s="517"/>
      <c r="F47" s="517"/>
      <c r="G47" s="517"/>
      <c r="H47" s="517"/>
    </row>
    <row r="48" spans="1:8" ht="20.25">
      <c r="A48" s="1344" t="s">
        <v>3433</v>
      </c>
      <c r="B48" s="517"/>
      <c r="C48" s="517"/>
      <c r="D48" s="517"/>
      <c r="E48" s="517"/>
      <c r="F48" s="517"/>
      <c r="G48" s="517"/>
      <c r="H48" s="517"/>
    </row>
    <row r="49" spans="1:8" ht="20.25">
      <c r="A49" s="1344" t="s">
        <v>3434</v>
      </c>
      <c r="B49" s="517"/>
      <c r="C49" s="517"/>
      <c r="D49" s="517"/>
      <c r="E49" s="517"/>
      <c r="F49" s="517"/>
      <c r="G49" s="517"/>
      <c r="H49" s="517"/>
    </row>
    <row r="50" spans="1:8" ht="20.25">
      <c r="A50" s="1344" t="s">
        <v>3435</v>
      </c>
      <c r="B50" s="517"/>
      <c r="C50" s="517"/>
      <c r="D50" s="517"/>
      <c r="E50" s="517"/>
      <c r="F50" s="517"/>
      <c r="G50" s="517"/>
      <c r="H50" s="517"/>
    </row>
    <row r="51" spans="1:8" ht="20.25">
      <c r="A51" s="1344" t="s">
        <v>3436</v>
      </c>
      <c r="B51" s="517"/>
      <c r="C51" s="517"/>
      <c r="D51" s="517"/>
      <c r="E51" s="517"/>
      <c r="F51" s="517"/>
      <c r="G51" s="517"/>
      <c r="H51" s="517"/>
    </row>
    <row r="52" spans="1:8" ht="20.25">
      <c r="A52" s="1344" t="s">
        <v>3437</v>
      </c>
      <c r="B52" s="517"/>
      <c r="C52" s="517"/>
      <c r="D52" s="517"/>
      <c r="E52" s="517"/>
      <c r="F52" s="517"/>
      <c r="G52" s="517"/>
      <c r="H52" s="517"/>
    </row>
    <row r="53" spans="1:8" ht="20.25">
      <c r="A53" s="1344" t="s">
        <v>3438</v>
      </c>
      <c r="B53" s="517"/>
      <c r="C53" s="517"/>
      <c r="D53" s="517"/>
      <c r="E53" s="517"/>
      <c r="F53" s="517"/>
      <c r="G53" s="517"/>
      <c r="H53" s="517"/>
    </row>
    <row r="54" spans="1:8" ht="20.25">
      <c r="A54" s="1347" t="s">
        <v>3439</v>
      </c>
      <c r="B54" s="517"/>
      <c r="C54" s="517"/>
      <c r="D54" s="517"/>
      <c r="E54" s="517"/>
      <c r="F54" s="517"/>
      <c r="G54" s="517"/>
      <c r="H54" s="517"/>
    </row>
    <row r="55" spans="1:8" ht="20.25">
      <c r="A55" s="1347" t="s">
        <v>3440</v>
      </c>
      <c r="B55" s="517"/>
      <c r="C55" s="517"/>
      <c r="D55" s="517"/>
      <c r="E55" s="517"/>
      <c r="F55" s="517"/>
      <c r="G55" s="517"/>
      <c r="H55" s="517"/>
    </row>
    <row r="56" spans="1:8" ht="20.25">
      <c r="A56" s="1347" t="s">
        <v>3441</v>
      </c>
      <c r="B56" s="517"/>
      <c r="C56" s="517"/>
      <c r="D56" s="517"/>
      <c r="E56" s="517"/>
      <c r="F56" s="517"/>
      <c r="G56" s="517"/>
      <c r="H56" s="517"/>
    </row>
    <row r="57" spans="1:8" ht="20.25">
      <c r="A57" s="1347" t="s">
        <v>3442</v>
      </c>
      <c r="B57" s="517"/>
      <c r="C57" s="517"/>
      <c r="D57" s="517"/>
      <c r="E57" s="517"/>
      <c r="F57" s="517"/>
      <c r="G57" s="517"/>
      <c r="H57" s="517"/>
    </row>
    <row r="58" spans="1:8" ht="20.25">
      <c r="A58" s="1347" t="s">
        <v>3443</v>
      </c>
      <c r="B58" s="517"/>
      <c r="C58" s="517"/>
      <c r="D58" s="517"/>
      <c r="E58" s="517"/>
      <c r="F58" s="517"/>
      <c r="G58" s="517"/>
      <c r="H58" s="517"/>
    </row>
    <row r="59" spans="1:8" ht="20.25">
      <c r="A59" s="1347" t="s">
        <v>3444</v>
      </c>
      <c r="B59" s="517"/>
      <c r="C59" s="517"/>
      <c r="D59" s="517"/>
      <c r="E59" s="517"/>
      <c r="F59" s="517"/>
      <c r="G59" s="517"/>
      <c r="H59" s="517"/>
    </row>
    <row r="60" spans="1:8" ht="20.25">
      <c r="A60" s="1347" t="s">
        <v>3445</v>
      </c>
      <c r="B60" s="517"/>
      <c r="C60" s="517"/>
      <c r="D60" s="517"/>
      <c r="E60" s="517"/>
      <c r="F60" s="517"/>
      <c r="G60" s="517"/>
      <c r="H60" s="517"/>
    </row>
    <row r="61" spans="1:8" ht="20.25">
      <c r="A61" s="1347" t="s">
        <v>3446</v>
      </c>
      <c r="B61" s="517"/>
      <c r="C61" s="517"/>
      <c r="D61" s="517"/>
      <c r="E61" s="517"/>
      <c r="F61" s="517"/>
      <c r="G61" s="517"/>
      <c r="H61" s="517"/>
    </row>
    <row r="62" spans="1:8" ht="20.25">
      <c r="A62" s="1347" t="s">
        <v>3447</v>
      </c>
      <c r="B62" s="517"/>
      <c r="C62" s="517"/>
      <c r="D62" s="517"/>
      <c r="E62" s="517"/>
      <c r="F62" s="517"/>
      <c r="G62" s="517"/>
      <c r="H62" s="517"/>
    </row>
    <row r="63" spans="1:8" ht="20.25">
      <c r="A63" s="1347" t="s">
        <v>3448</v>
      </c>
      <c r="B63" s="517"/>
      <c r="C63" s="517"/>
      <c r="D63" s="517"/>
      <c r="E63" s="517"/>
      <c r="F63" s="517"/>
      <c r="G63" s="517"/>
      <c r="H63" s="517"/>
    </row>
    <row r="64" spans="1:8" ht="20.25">
      <c r="A64" s="1347" t="s">
        <v>3449</v>
      </c>
      <c r="B64" s="517"/>
      <c r="C64" s="517"/>
      <c r="D64" s="517"/>
      <c r="E64" s="517"/>
      <c r="F64" s="517"/>
      <c r="G64" s="517"/>
      <c r="H64" s="517"/>
    </row>
    <row r="65" spans="1:8" ht="20.25">
      <c r="A65" s="1347" t="s">
        <v>3450</v>
      </c>
      <c r="B65" s="517"/>
      <c r="C65" s="517"/>
      <c r="D65" s="517"/>
      <c r="E65" s="517"/>
      <c r="F65" s="517"/>
      <c r="G65" s="517"/>
      <c r="H65" s="517"/>
    </row>
    <row r="66" spans="1:8" ht="20.25">
      <c r="A66" s="1348" t="s">
        <v>3454</v>
      </c>
      <c r="B66" s="577"/>
      <c r="C66" s="577"/>
      <c r="D66" s="577"/>
      <c r="E66" s="577"/>
      <c r="F66" s="577"/>
      <c r="G66" s="577"/>
      <c r="H66" s="577"/>
    </row>
    <row r="67" spans="1:8" ht="20.25">
      <c r="A67" s="1348" t="s">
        <v>3451</v>
      </c>
      <c r="B67" s="577"/>
      <c r="C67" s="577"/>
      <c r="D67" s="577"/>
      <c r="E67" s="577"/>
      <c r="F67" s="577"/>
      <c r="G67" s="577"/>
      <c r="H67" s="577"/>
    </row>
  </sheetData>
  <sheetProtection password="A581" sheet="1" objects="1" scenarios="1" selectLockedCells="1" selectUnlockedCells="1"/>
  <mergeCells count="3">
    <mergeCell ref="A1:H1"/>
    <mergeCell ref="A2:H2"/>
    <mergeCell ref="A3:H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75.xml><?xml version="1.0" encoding="utf-8"?>
<worksheet xmlns="http://schemas.openxmlformats.org/spreadsheetml/2006/main" xmlns:r="http://schemas.openxmlformats.org/officeDocument/2006/relationships">
  <sheetPr>
    <tabColor rgb="FF00B0F0"/>
  </sheetPr>
  <dimension ref="A1:I18"/>
  <sheetViews>
    <sheetView showGridLines="0" workbookViewId="0">
      <selection activeCell="H23" sqref="H23"/>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8.42578125" style="5" customWidth="1"/>
    <col min="9" max="9" width="3" style="5" customWidth="1"/>
    <col min="10" max="16384" width="9.140625" style="5"/>
  </cols>
  <sheetData>
    <row r="1" spans="1:9" ht="27" customHeight="1">
      <c r="A1" s="2900" t="s">
        <v>30</v>
      </c>
      <c r="B1" s="2900"/>
      <c r="C1" s="2900"/>
      <c r="D1" s="2900"/>
      <c r="E1" s="2900"/>
      <c r="F1" s="2900"/>
      <c r="G1" s="2900"/>
      <c r="H1" s="2900"/>
      <c r="I1" s="507"/>
    </row>
    <row r="2" spans="1:9" ht="27" customHeight="1">
      <c r="A2" s="2895" t="s">
        <v>1861</v>
      </c>
      <c r="B2" s="2895"/>
      <c r="C2" s="2895"/>
      <c r="D2" s="2895"/>
      <c r="E2" s="2895"/>
      <c r="F2" s="2895"/>
      <c r="G2" s="2895"/>
      <c r="H2" s="2895"/>
      <c r="I2" s="507"/>
    </row>
    <row r="3" spans="1:9" ht="31.5" customHeight="1">
      <c r="A3" s="2896" t="s">
        <v>3153</v>
      </c>
      <c r="B3" s="2896"/>
      <c r="C3" s="2896"/>
      <c r="D3" s="2896"/>
      <c r="E3" s="2896"/>
      <c r="F3" s="2896"/>
      <c r="G3" s="2896"/>
      <c r="H3" s="2896"/>
      <c r="I3" s="507"/>
    </row>
    <row r="4" spans="1:9" ht="27" customHeight="1">
      <c r="A4" s="1290"/>
      <c r="B4" s="511"/>
      <c r="C4" s="511"/>
      <c r="D4" s="511"/>
      <c r="E4" s="511"/>
      <c r="F4" s="511"/>
      <c r="G4" s="511"/>
      <c r="H4" s="511"/>
      <c r="I4" s="334"/>
    </row>
    <row r="5" spans="1:9" ht="27" customHeight="1">
      <c r="A5" s="1341" t="s">
        <v>3343</v>
      </c>
      <c r="B5" s="511"/>
      <c r="C5" s="511"/>
      <c r="D5" s="511"/>
      <c r="E5" s="511"/>
      <c r="F5" s="511"/>
      <c r="G5" s="511"/>
      <c r="H5" s="511"/>
      <c r="I5" s="334"/>
    </row>
    <row r="6" spans="1:9" ht="27" customHeight="1">
      <c r="A6" s="1341" t="s">
        <v>3344</v>
      </c>
      <c r="B6" s="511"/>
      <c r="C6" s="511"/>
      <c r="D6" s="511"/>
      <c r="E6" s="511"/>
      <c r="F6" s="511"/>
      <c r="G6" s="511"/>
      <c r="H6" s="511"/>
      <c r="I6" s="334"/>
    </row>
    <row r="7" spans="1:9" ht="27" customHeight="1">
      <c r="A7" s="1341" t="s">
        <v>3345</v>
      </c>
      <c r="B7" s="511"/>
      <c r="C7" s="511"/>
      <c r="D7" s="511"/>
      <c r="E7" s="511"/>
      <c r="F7" s="511"/>
      <c r="G7" s="511"/>
      <c r="H7" s="511"/>
      <c r="I7" s="334"/>
    </row>
    <row r="8" spans="1:9" ht="27" customHeight="1">
      <c r="A8" s="1341" t="s">
        <v>3346</v>
      </c>
      <c r="B8" s="511"/>
      <c r="C8" s="511"/>
      <c r="D8" s="511"/>
      <c r="E8" s="511"/>
      <c r="F8" s="511"/>
      <c r="G8" s="511"/>
      <c r="H8" s="511"/>
      <c r="I8" s="334"/>
    </row>
    <row r="9" spans="1:9" ht="27" customHeight="1">
      <c r="A9" s="1341" t="s">
        <v>3347</v>
      </c>
      <c r="B9" s="511"/>
      <c r="C9" s="511"/>
      <c r="D9" s="511"/>
      <c r="E9" s="511"/>
      <c r="F9" s="511"/>
      <c r="G9" s="511"/>
      <c r="H9" s="511"/>
      <c r="I9" s="334"/>
    </row>
    <row r="10" spans="1:9" ht="27" customHeight="1">
      <c r="A10" s="1341" t="s">
        <v>3348</v>
      </c>
      <c r="B10" s="511"/>
      <c r="C10" s="511"/>
      <c r="D10" s="511"/>
      <c r="E10" s="511"/>
      <c r="F10" s="511"/>
      <c r="G10" s="511"/>
      <c r="H10" s="511"/>
      <c r="I10" s="334"/>
    </row>
    <row r="11" spans="1:9" ht="27" customHeight="1">
      <c r="A11" s="1341" t="s">
        <v>3349</v>
      </c>
      <c r="B11" s="511"/>
      <c r="C11" s="511"/>
      <c r="D11" s="511"/>
      <c r="E11" s="511"/>
      <c r="F11" s="511"/>
      <c r="G11" s="511"/>
      <c r="H11" s="511"/>
      <c r="I11" s="334"/>
    </row>
    <row r="12" spans="1:9" ht="27" customHeight="1">
      <c r="A12" s="1341" t="s">
        <v>3350</v>
      </c>
      <c r="B12" s="511"/>
      <c r="C12" s="511"/>
      <c r="D12" s="511"/>
      <c r="E12" s="511"/>
      <c r="F12" s="511"/>
      <c r="G12" s="511"/>
      <c r="H12" s="511"/>
      <c r="I12" s="334"/>
    </row>
    <row r="13" spans="1:9" ht="27" customHeight="1">
      <c r="A13" s="1341" t="s">
        <v>3351</v>
      </c>
      <c r="B13" s="511"/>
      <c r="C13" s="511"/>
      <c r="D13" s="511"/>
      <c r="E13" s="511"/>
      <c r="F13" s="511"/>
      <c r="G13" s="511"/>
      <c r="H13" s="511"/>
      <c r="I13" s="334"/>
    </row>
    <row r="14" spans="1:9" ht="27" customHeight="1">
      <c r="A14" s="1341" t="s">
        <v>3352</v>
      </c>
      <c r="B14" s="511"/>
      <c r="C14" s="511"/>
      <c r="D14" s="511"/>
      <c r="E14" s="511"/>
      <c r="F14" s="511"/>
      <c r="G14" s="511"/>
      <c r="H14" s="511"/>
      <c r="I14" s="334"/>
    </row>
    <row r="15" spans="1:9" ht="27" customHeight="1">
      <c r="A15" s="1341" t="s">
        <v>3353</v>
      </c>
      <c r="B15" s="511"/>
      <c r="C15" s="511"/>
      <c r="D15" s="511"/>
      <c r="E15" s="511"/>
      <c r="F15" s="511"/>
      <c r="G15" s="511"/>
      <c r="H15" s="511"/>
      <c r="I15" s="334"/>
    </row>
    <row r="16" spans="1:9" ht="27" customHeight="1">
      <c r="A16" s="1348" t="s">
        <v>3561</v>
      </c>
      <c r="B16" s="577"/>
      <c r="C16" s="577"/>
      <c r="D16" s="577"/>
      <c r="E16" s="577"/>
      <c r="F16" s="577"/>
      <c r="G16" s="577"/>
      <c r="H16" s="577"/>
      <c r="I16" s="334"/>
    </row>
    <row r="17" spans="1:9" ht="27" customHeight="1">
      <c r="A17" s="1348" t="s">
        <v>3562</v>
      </c>
      <c r="B17" s="577"/>
      <c r="C17" s="577"/>
      <c r="D17" s="577"/>
      <c r="E17" s="577"/>
      <c r="F17" s="577"/>
      <c r="G17" s="577"/>
      <c r="H17" s="577"/>
      <c r="I17" s="334"/>
    </row>
    <row r="18" spans="1:9" ht="20.25">
      <c r="A18" s="1291"/>
      <c r="B18" s="301"/>
      <c r="C18" s="301"/>
      <c r="D18" s="301"/>
      <c r="E18" s="301"/>
      <c r="F18" s="301"/>
      <c r="G18" s="301"/>
      <c r="H18" s="301"/>
      <c r="I18" s="334"/>
    </row>
  </sheetData>
  <sheetProtection password="A581" sheet="1" objects="1" scenarios="1" selectLockedCells="1" selectUnlockedCells="1"/>
  <mergeCells count="3">
    <mergeCell ref="A1:H1"/>
    <mergeCell ref="A2:H2"/>
    <mergeCell ref="A3:H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76.xml><?xml version="1.0" encoding="utf-8"?>
<worksheet xmlns="http://schemas.openxmlformats.org/spreadsheetml/2006/main" xmlns:r="http://schemas.openxmlformats.org/officeDocument/2006/relationships">
  <sheetPr>
    <tabColor rgb="FF00B0F0"/>
  </sheetPr>
  <dimension ref="A1:I56"/>
  <sheetViews>
    <sheetView showGridLines="0" workbookViewId="0">
      <selection activeCell="L49" sqref="L49"/>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9.42578125" style="5" customWidth="1"/>
    <col min="9" max="9" width="3" style="5" customWidth="1"/>
    <col min="10" max="16384" width="9.140625" style="5"/>
  </cols>
  <sheetData>
    <row r="1" spans="1:9" ht="27" customHeight="1">
      <c r="A1" s="2900" t="s">
        <v>30</v>
      </c>
      <c r="B1" s="2900"/>
      <c r="C1" s="2900"/>
      <c r="D1" s="2900"/>
      <c r="E1" s="2900"/>
      <c r="F1" s="2900"/>
      <c r="G1" s="2900"/>
      <c r="H1" s="2900"/>
      <c r="I1" s="507"/>
    </row>
    <row r="2" spans="1:9" ht="27" customHeight="1">
      <c r="A2" s="2895" t="s">
        <v>1861</v>
      </c>
      <c r="B2" s="2895"/>
      <c r="C2" s="2895"/>
      <c r="D2" s="2895"/>
      <c r="E2" s="2895"/>
      <c r="F2" s="2895"/>
      <c r="G2" s="2895"/>
      <c r="H2" s="2895"/>
      <c r="I2" s="507"/>
    </row>
    <row r="3" spans="1:9" ht="31.5" customHeight="1">
      <c r="A3" s="2896" t="s">
        <v>3154</v>
      </c>
      <c r="B3" s="2896"/>
      <c r="C3" s="2896"/>
      <c r="D3" s="2896"/>
      <c r="E3" s="2896"/>
      <c r="F3" s="2896"/>
      <c r="G3" s="2896"/>
      <c r="H3" s="2896"/>
      <c r="I3" s="507"/>
    </row>
    <row r="4" spans="1:9" ht="27" customHeight="1">
      <c r="A4" s="1341" t="s">
        <v>3354</v>
      </c>
      <c r="B4" s="511"/>
      <c r="C4" s="511"/>
      <c r="D4" s="511"/>
      <c r="E4" s="511"/>
      <c r="F4" s="511"/>
      <c r="G4" s="511"/>
      <c r="H4" s="511"/>
      <c r="I4" s="334"/>
    </row>
    <row r="5" spans="1:9" ht="27" customHeight="1">
      <c r="A5" s="1341" t="s">
        <v>3355</v>
      </c>
      <c r="B5" s="511"/>
      <c r="C5" s="511"/>
      <c r="D5" s="511"/>
      <c r="E5" s="511"/>
      <c r="F5" s="511"/>
      <c r="G5" s="511"/>
      <c r="H5" s="511"/>
      <c r="I5" s="334"/>
    </row>
    <row r="6" spans="1:9" ht="27" customHeight="1">
      <c r="A6" s="1341" t="s">
        <v>3356</v>
      </c>
      <c r="B6" s="511"/>
      <c r="C6" s="511"/>
      <c r="D6" s="511"/>
      <c r="E6" s="511"/>
      <c r="F6" s="511"/>
      <c r="G6" s="511"/>
      <c r="H6" s="511"/>
      <c r="I6" s="334"/>
    </row>
    <row r="7" spans="1:9" ht="27" customHeight="1">
      <c r="A7" s="1345" t="s">
        <v>3483</v>
      </c>
      <c r="B7" s="511"/>
      <c r="C7" s="511"/>
      <c r="D7" s="511"/>
      <c r="E7" s="511"/>
      <c r="F7" s="511"/>
      <c r="G7" s="511"/>
      <c r="H7" s="511"/>
      <c r="I7" s="334"/>
    </row>
    <row r="8" spans="1:9" ht="27" customHeight="1">
      <c r="A8" s="1345" t="s">
        <v>3482</v>
      </c>
      <c r="B8" s="511"/>
      <c r="C8" s="511"/>
      <c r="D8" s="511"/>
      <c r="E8" s="511"/>
      <c r="F8" s="511"/>
      <c r="G8" s="511"/>
      <c r="H8" s="511"/>
      <c r="I8" s="334"/>
    </row>
    <row r="9" spans="1:9" ht="27" customHeight="1">
      <c r="A9" s="1345" t="s">
        <v>3528</v>
      </c>
      <c r="B9" s="511"/>
      <c r="C9" s="511"/>
      <c r="D9" s="511"/>
      <c r="E9" s="511"/>
      <c r="F9" s="511"/>
      <c r="G9" s="511"/>
      <c r="H9" s="511"/>
      <c r="I9" s="334"/>
    </row>
    <row r="10" spans="1:9" ht="27" customHeight="1">
      <c r="A10" s="1345" t="s">
        <v>3484</v>
      </c>
      <c r="B10" s="511"/>
      <c r="C10" s="511"/>
      <c r="D10" s="511"/>
      <c r="E10" s="511"/>
      <c r="F10" s="511"/>
      <c r="G10" s="511"/>
      <c r="H10" s="511"/>
      <c r="I10" s="334"/>
    </row>
    <row r="11" spans="1:9" ht="27" customHeight="1">
      <c r="A11" s="1345" t="s">
        <v>3485</v>
      </c>
      <c r="B11" s="511"/>
      <c r="C11" s="511"/>
      <c r="D11" s="511"/>
      <c r="E11" s="511"/>
      <c r="F11" s="511"/>
      <c r="G11" s="511"/>
      <c r="H11" s="511"/>
      <c r="I11" s="334"/>
    </row>
    <row r="12" spans="1:9" ht="27" customHeight="1">
      <c r="A12" s="1345" t="s">
        <v>3486</v>
      </c>
      <c r="B12" s="511"/>
      <c r="C12" s="511"/>
      <c r="D12" s="511"/>
      <c r="E12" s="511"/>
      <c r="F12" s="511"/>
      <c r="G12" s="511"/>
      <c r="H12" s="511"/>
      <c r="I12" s="334"/>
    </row>
    <row r="13" spans="1:9" ht="27" customHeight="1">
      <c r="A13" s="1345" t="s">
        <v>3487</v>
      </c>
      <c r="B13" s="511"/>
      <c r="C13" s="511"/>
      <c r="D13" s="511"/>
      <c r="E13" s="511"/>
      <c r="F13" s="511"/>
      <c r="G13" s="511"/>
      <c r="H13" s="511"/>
      <c r="I13" s="334"/>
    </row>
    <row r="14" spans="1:9" ht="27" customHeight="1">
      <c r="A14" s="1345" t="s">
        <v>3488</v>
      </c>
      <c r="B14" s="511"/>
      <c r="C14" s="511"/>
      <c r="D14" s="511"/>
      <c r="E14" s="511"/>
      <c r="F14" s="511"/>
      <c r="G14" s="511"/>
      <c r="H14" s="511"/>
      <c r="I14" s="334"/>
    </row>
    <row r="15" spans="1:9" ht="27" customHeight="1">
      <c r="A15" s="1345" t="s">
        <v>3489</v>
      </c>
      <c r="B15" s="511"/>
      <c r="C15" s="511"/>
      <c r="D15" s="511"/>
      <c r="E15" s="511"/>
      <c r="F15" s="511"/>
      <c r="G15" s="511"/>
      <c r="H15" s="511"/>
      <c r="I15" s="334"/>
    </row>
    <row r="16" spans="1:9" ht="27" customHeight="1">
      <c r="A16" s="1345" t="s">
        <v>3490</v>
      </c>
      <c r="B16" s="511"/>
      <c r="C16" s="511"/>
      <c r="D16" s="511"/>
      <c r="E16" s="511"/>
      <c r="F16" s="511"/>
      <c r="G16" s="511"/>
      <c r="H16" s="511"/>
      <c r="I16" s="334"/>
    </row>
    <row r="17" spans="1:9" ht="27" customHeight="1">
      <c r="A17" s="1345" t="s">
        <v>3491</v>
      </c>
      <c r="B17" s="511"/>
      <c r="C17" s="511"/>
      <c r="D17" s="511"/>
      <c r="E17" s="511"/>
      <c r="F17" s="511"/>
      <c r="G17" s="511"/>
      <c r="H17" s="511"/>
      <c r="I17" s="334"/>
    </row>
    <row r="18" spans="1:9" ht="27" customHeight="1">
      <c r="A18" s="1345" t="s">
        <v>3492</v>
      </c>
      <c r="B18" s="511"/>
      <c r="C18" s="511"/>
      <c r="D18" s="511"/>
      <c r="E18" s="511"/>
      <c r="F18" s="511"/>
      <c r="G18" s="511"/>
      <c r="H18" s="511"/>
      <c r="I18" s="334"/>
    </row>
    <row r="19" spans="1:9" ht="20.25">
      <c r="A19" s="1345" t="s">
        <v>3493</v>
      </c>
      <c r="B19" s="511"/>
      <c r="C19" s="511"/>
      <c r="D19" s="511"/>
      <c r="E19" s="511"/>
      <c r="F19" s="511"/>
      <c r="G19" s="511"/>
      <c r="H19" s="511"/>
      <c r="I19" s="334"/>
    </row>
    <row r="20" spans="1:9" ht="20.25">
      <c r="A20" s="1345" t="s">
        <v>3494</v>
      </c>
      <c r="B20" s="511"/>
      <c r="C20" s="511"/>
      <c r="D20" s="511"/>
      <c r="E20" s="511"/>
      <c r="F20" s="511"/>
      <c r="G20" s="511"/>
      <c r="H20" s="511"/>
      <c r="I20" s="334"/>
    </row>
    <row r="21" spans="1:9" ht="20.25">
      <c r="A21" s="1345" t="s">
        <v>3495</v>
      </c>
      <c r="B21" s="511"/>
      <c r="C21" s="511"/>
      <c r="D21" s="511"/>
      <c r="E21" s="511"/>
      <c r="F21" s="511"/>
      <c r="G21" s="511"/>
      <c r="H21" s="511"/>
      <c r="I21" s="334"/>
    </row>
    <row r="22" spans="1:9" ht="20.25">
      <c r="A22" s="1345" t="s">
        <v>3496</v>
      </c>
      <c r="B22" s="511"/>
      <c r="C22" s="511"/>
      <c r="D22" s="511"/>
      <c r="E22" s="511"/>
      <c r="F22" s="511"/>
      <c r="G22" s="511"/>
      <c r="H22" s="511"/>
      <c r="I22" s="334"/>
    </row>
    <row r="23" spans="1:9" ht="20.25">
      <c r="A23" s="1345" t="s">
        <v>3497</v>
      </c>
      <c r="B23" s="511"/>
      <c r="C23" s="511"/>
      <c r="D23" s="511"/>
      <c r="E23" s="511"/>
      <c r="F23" s="511"/>
      <c r="G23" s="511"/>
      <c r="H23" s="511"/>
      <c r="I23" s="334"/>
    </row>
    <row r="24" spans="1:9" ht="20.25">
      <c r="A24" s="1345" t="s">
        <v>3498</v>
      </c>
      <c r="B24" s="511"/>
      <c r="C24" s="511"/>
      <c r="D24" s="511"/>
      <c r="E24" s="511"/>
      <c r="F24" s="511"/>
      <c r="G24" s="511"/>
      <c r="H24" s="511"/>
      <c r="I24" s="334"/>
    </row>
    <row r="25" spans="1:9" ht="20.25">
      <c r="A25" s="1345" t="s">
        <v>3499</v>
      </c>
      <c r="B25" s="511"/>
      <c r="C25" s="511"/>
      <c r="D25" s="511"/>
      <c r="E25" s="511"/>
      <c r="F25" s="511"/>
      <c r="G25" s="511"/>
      <c r="H25" s="511"/>
      <c r="I25" s="334"/>
    </row>
    <row r="26" spans="1:9" ht="20.25">
      <c r="A26" s="1345" t="s">
        <v>3500</v>
      </c>
      <c r="B26" s="517"/>
      <c r="C26" s="517"/>
      <c r="D26" s="517"/>
      <c r="E26" s="517"/>
      <c r="F26" s="517"/>
      <c r="G26" s="517"/>
      <c r="H26" s="517"/>
    </row>
    <row r="27" spans="1:9" ht="20.25">
      <c r="A27" s="1345" t="s">
        <v>3501</v>
      </c>
      <c r="B27" s="517"/>
      <c r="C27" s="517"/>
      <c r="D27" s="517"/>
      <c r="E27" s="517"/>
      <c r="F27" s="517"/>
      <c r="G27" s="517"/>
      <c r="H27" s="517"/>
    </row>
    <row r="28" spans="1:9" ht="20.25">
      <c r="A28" s="1345" t="s">
        <v>3502</v>
      </c>
      <c r="B28" s="517"/>
      <c r="C28" s="517"/>
      <c r="D28" s="517"/>
      <c r="E28" s="517"/>
      <c r="F28" s="517"/>
      <c r="G28" s="517"/>
      <c r="H28" s="517"/>
    </row>
    <row r="29" spans="1:9" ht="20.25">
      <c r="A29" s="1345" t="s">
        <v>3503</v>
      </c>
      <c r="B29" s="517"/>
      <c r="C29" s="517"/>
      <c r="D29" s="517"/>
      <c r="E29" s="517"/>
      <c r="F29" s="517"/>
      <c r="G29" s="517"/>
      <c r="H29" s="517"/>
    </row>
    <row r="30" spans="1:9" ht="20.25">
      <c r="A30" s="1345" t="s">
        <v>3504</v>
      </c>
      <c r="B30" s="517"/>
      <c r="C30" s="517"/>
      <c r="D30" s="517"/>
      <c r="E30" s="517"/>
      <c r="F30" s="517"/>
      <c r="G30" s="517"/>
      <c r="H30" s="517"/>
    </row>
    <row r="31" spans="1:9" ht="20.25">
      <c r="A31" s="1345" t="s">
        <v>3505</v>
      </c>
      <c r="B31" s="517"/>
      <c r="C31" s="517"/>
      <c r="D31" s="517"/>
      <c r="E31" s="517"/>
      <c r="F31" s="517"/>
      <c r="G31" s="517"/>
      <c r="H31" s="517"/>
    </row>
    <row r="32" spans="1:9" ht="20.25">
      <c r="A32" s="1345" t="s">
        <v>3506</v>
      </c>
      <c r="B32" s="517"/>
      <c r="C32" s="517"/>
      <c r="D32" s="517"/>
      <c r="E32" s="517"/>
      <c r="F32" s="517"/>
      <c r="G32" s="517"/>
      <c r="H32" s="517"/>
    </row>
    <row r="33" spans="1:8" ht="20.25">
      <c r="A33" s="1345" t="s">
        <v>3507</v>
      </c>
      <c r="B33" s="517"/>
      <c r="C33" s="517"/>
      <c r="D33" s="517"/>
      <c r="E33" s="517"/>
      <c r="F33" s="517"/>
      <c r="G33" s="517"/>
      <c r="H33" s="517"/>
    </row>
    <row r="34" spans="1:8" ht="20.25">
      <c r="A34" s="1345" t="s">
        <v>3508</v>
      </c>
      <c r="B34" s="517"/>
      <c r="C34" s="517"/>
      <c r="D34" s="517"/>
      <c r="E34" s="517"/>
      <c r="F34" s="517"/>
      <c r="G34" s="517"/>
      <c r="H34" s="517"/>
    </row>
    <row r="35" spans="1:8" ht="20.25">
      <c r="A35" s="1345" t="s">
        <v>3509</v>
      </c>
      <c r="B35" s="517"/>
      <c r="C35" s="517"/>
      <c r="D35" s="517"/>
      <c r="E35" s="517"/>
      <c r="F35" s="517"/>
      <c r="G35" s="517"/>
      <c r="H35" s="517"/>
    </row>
    <row r="36" spans="1:8" ht="20.25">
      <c r="A36" s="1345" t="s">
        <v>3510</v>
      </c>
      <c r="B36" s="517"/>
      <c r="C36" s="517"/>
      <c r="D36" s="517"/>
      <c r="E36" s="517"/>
      <c r="F36" s="517"/>
      <c r="G36" s="517"/>
      <c r="H36" s="517"/>
    </row>
    <row r="37" spans="1:8" ht="20.25">
      <c r="A37" s="1345" t="s">
        <v>3511</v>
      </c>
      <c r="B37" s="517"/>
      <c r="C37" s="517"/>
      <c r="D37" s="517"/>
      <c r="E37" s="517"/>
      <c r="F37" s="517"/>
      <c r="G37" s="517"/>
      <c r="H37" s="517"/>
    </row>
    <row r="38" spans="1:8" ht="20.25">
      <c r="A38" s="1345" t="s">
        <v>3512</v>
      </c>
      <c r="B38" s="517"/>
      <c r="C38" s="517"/>
      <c r="D38" s="517"/>
      <c r="E38" s="517"/>
      <c r="F38" s="517"/>
      <c r="G38" s="517"/>
      <c r="H38" s="517"/>
    </row>
    <row r="39" spans="1:8" ht="20.25">
      <c r="A39" s="1345" t="s">
        <v>3513</v>
      </c>
      <c r="B39" s="517"/>
      <c r="C39" s="517"/>
      <c r="D39" s="517"/>
      <c r="E39" s="517"/>
      <c r="F39" s="517"/>
      <c r="G39" s="517"/>
      <c r="H39" s="517"/>
    </row>
    <row r="40" spans="1:8" ht="20.25">
      <c r="A40" s="1345" t="s">
        <v>3514</v>
      </c>
      <c r="B40" s="517"/>
      <c r="C40" s="517"/>
      <c r="D40" s="517"/>
      <c r="E40" s="517"/>
      <c r="F40" s="517"/>
      <c r="G40" s="517"/>
      <c r="H40" s="517"/>
    </row>
    <row r="41" spans="1:8" ht="20.25">
      <c r="A41" s="1345" t="s">
        <v>3516</v>
      </c>
      <c r="B41" s="517"/>
      <c r="C41" s="517"/>
      <c r="D41" s="517"/>
      <c r="E41" s="517"/>
      <c r="F41" s="517"/>
      <c r="G41" s="517"/>
      <c r="H41" s="517"/>
    </row>
    <row r="42" spans="1:8" ht="20.25">
      <c r="A42" s="1345" t="s">
        <v>3515</v>
      </c>
      <c r="B42" s="517"/>
      <c r="C42" s="517"/>
      <c r="D42" s="517"/>
      <c r="E42" s="517"/>
      <c r="F42" s="517"/>
      <c r="G42" s="517"/>
      <c r="H42" s="517"/>
    </row>
    <row r="43" spans="1:8" ht="20.25">
      <c r="A43" s="1345" t="s">
        <v>3517</v>
      </c>
      <c r="B43" s="517"/>
      <c r="C43" s="517"/>
      <c r="D43" s="517"/>
      <c r="E43" s="517"/>
      <c r="F43" s="517"/>
      <c r="G43" s="517"/>
      <c r="H43" s="517"/>
    </row>
    <row r="44" spans="1:8" ht="20.25">
      <c r="A44" s="1345" t="s">
        <v>3518</v>
      </c>
      <c r="B44" s="517"/>
      <c r="C44" s="517"/>
      <c r="D44" s="517"/>
      <c r="E44" s="517"/>
      <c r="F44" s="517"/>
      <c r="G44" s="517"/>
      <c r="H44" s="517"/>
    </row>
    <row r="45" spans="1:8" ht="20.25">
      <c r="A45" s="1345" t="s">
        <v>3519</v>
      </c>
      <c r="B45" s="517"/>
      <c r="C45" s="517"/>
      <c r="D45" s="517"/>
      <c r="E45" s="517"/>
      <c r="F45" s="1345" t="s">
        <v>3520</v>
      </c>
      <c r="G45" s="517"/>
      <c r="H45" s="517"/>
    </row>
    <row r="46" spans="1:8" ht="20.25">
      <c r="A46" s="1345" t="s">
        <v>3521</v>
      </c>
      <c r="B46" s="517"/>
      <c r="C46" s="517"/>
      <c r="D46" s="517"/>
      <c r="E46" s="517"/>
      <c r="F46" s="1345" t="s">
        <v>3523</v>
      </c>
      <c r="G46" s="517"/>
      <c r="H46" s="517"/>
    </row>
    <row r="47" spans="1:8" ht="20.25">
      <c r="A47" s="1345" t="s">
        <v>3522</v>
      </c>
      <c r="B47" s="517"/>
      <c r="C47" s="517"/>
      <c r="D47" s="517"/>
      <c r="E47" s="517"/>
      <c r="F47" s="1345" t="s">
        <v>3525</v>
      </c>
      <c r="G47" s="517"/>
      <c r="H47" s="517"/>
    </row>
    <row r="48" spans="1:8" ht="20.25">
      <c r="A48" s="1345" t="s">
        <v>3523</v>
      </c>
      <c r="B48" s="517"/>
      <c r="C48" s="517"/>
      <c r="D48" s="517"/>
      <c r="E48" s="517"/>
      <c r="F48" s="1345" t="s">
        <v>3526</v>
      </c>
      <c r="G48" s="517"/>
      <c r="H48" s="517"/>
    </row>
    <row r="49" spans="1:8" ht="20.25">
      <c r="A49" s="1345" t="s">
        <v>3524</v>
      </c>
      <c r="B49" s="517"/>
      <c r="C49" s="517"/>
      <c r="D49" s="517"/>
      <c r="E49" s="517"/>
      <c r="F49" s="1345" t="s">
        <v>3527</v>
      </c>
      <c r="G49" s="517"/>
      <c r="H49" s="517"/>
    </row>
    <row r="50" spans="1:8" ht="20.25">
      <c r="A50" s="1348" t="s">
        <v>3570</v>
      </c>
      <c r="B50" s="577"/>
      <c r="C50" s="577"/>
      <c r="D50" s="577"/>
      <c r="E50" s="577"/>
      <c r="F50" s="577"/>
      <c r="G50" s="577"/>
      <c r="H50" s="577"/>
    </row>
    <row r="51" spans="1:8" ht="20.25">
      <c r="A51" s="1348" t="s">
        <v>3571</v>
      </c>
      <c r="B51" s="577"/>
      <c r="C51" s="577"/>
      <c r="D51" s="577"/>
      <c r="E51" s="577"/>
      <c r="F51" s="577"/>
      <c r="G51" s="577"/>
      <c r="H51" s="577"/>
    </row>
    <row r="52" spans="1:8" ht="20.25">
      <c r="A52" s="1346"/>
    </row>
    <row r="53" spans="1:8" ht="20.25">
      <c r="A53" s="1346"/>
    </row>
    <row r="54" spans="1:8" ht="20.25">
      <c r="A54" s="1346"/>
    </row>
    <row r="55" spans="1:8" ht="20.25">
      <c r="A55" s="1346"/>
    </row>
    <row r="56" spans="1:8" ht="20.25">
      <c r="A56" s="1346"/>
    </row>
  </sheetData>
  <sheetProtection password="A581" sheet="1" objects="1" scenarios="1" selectLockedCells="1" selectUnlockedCells="1"/>
  <mergeCells count="3">
    <mergeCell ref="A1:H1"/>
    <mergeCell ref="A2:H2"/>
    <mergeCell ref="A3:H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77.xml><?xml version="1.0" encoding="utf-8"?>
<worksheet xmlns="http://schemas.openxmlformats.org/spreadsheetml/2006/main" xmlns:r="http://schemas.openxmlformats.org/officeDocument/2006/relationships">
  <sheetPr>
    <tabColor rgb="FF00B0F0"/>
  </sheetPr>
  <dimension ref="A1:I49"/>
  <sheetViews>
    <sheetView showGridLines="0" workbookViewId="0">
      <selection activeCell="F9" sqref="F9"/>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10.5703125" style="5" customWidth="1"/>
    <col min="6" max="6" width="16.5703125" style="5" customWidth="1"/>
    <col min="7" max="7" width="11.140625" style="5" customWidth="1"/>
    <col min="8" max="8" width="20.140625" style="5" customWidth="1"/>
    <col min="9" max="9" width="3" style="5" customWidth="1"/>
    <col min="10" max="16384" width="9.140625" style="5"/>
  </cols>
  <sheetData>
    <row r="1" spans="1:9" ht="15.75" customHeight="1">
      <c r="A1" s="2894" t="s">
        <v>30</v>
      </c>
      <c r="B1" s="2894"/>
      <c r="C1" s="2894"/>
      <c r="D1" s="2894"/>
      <c r="E1" s="2894"/>
      <c r="F1" s="2894"/>
      <c r="G1" s="2894"/>
      <c r="H1" s="2894"/>
      <c r="I1" s="506"/>
    </row>
    <row r="2" spans="1:9" ht="16.5" customHeight="1">
      <c r="A2" s="2895" t="s">
        <v>1861</v>
      </c>
      <c r="B2" s="2895"/>
      <c r="C2" s="2895"/>
      <c r="D2" s="2895"/>
      <c r="E2" s="2895"/>
      <c r="F2" s="2895"/>
      <c r="G2" s="2895"/>
      <c r="H2" s="2895"/>
      <c r="I2" s="506"/>
    </row>
    <row r="3" spans="1:9" ht="18" customHeight="1">
      <c r="A3" s="2907" t="s">
        <v>2611</v>
      </c>
      <c r="B3" s="2907"/>
      <c r="C3" s="2907"/>
      <c r="D3" s="2907"/>
      <c r="E3" s="2907"/>
      <c r="F3" s="2907"/>
      <c r="G3" s="2907"/>
      <c r="H3" s="2907"/>
      <c r="I3" s="506"/>
    </row>
    <row r="4" spans="1:9" ht="23.1" customHeight="1">
      <c r="A4" s="515" t="s">
        <v>1802</v>
      </c>
      <c r="B4" s="515"/>
      <c r="C4" s="515"/>
      <c r="D4" s="515"/>
      <c r="E4" s="515"/>
      <c r="F4" s="515"/>
      <c r="G4" s="515"/>
      <c r="H4" s="515"/>
      <c r="I4" s="505"/>
    </row>
    <row r="5" spans="1:9" ht="23.1" customHeight="1">
      <c r="A5" s="515" t="s">
        <v>1765</v>
      </c>
      <c r="B5" s="515"/>
      <c r="C5" s="515"/>
      <c r="D5" s="515"/>
      <c r="E5" s="515"/>
      <c r="F5" s="515"/>
      <c r="G5" s="515"/>
      <c r="H5" s="515"/>
      <c r="I5" s="505"/>
    </row>
    <row r="6" spans="1:9" ht="23.1" customHeight="1">
      <c r="A6" s="515" t="s">
        <v>1766</v>
      </c>
      <c r="B6" s="515"/>
      <c r="C6" s="515"/>
      <c r="D6" s="515"/>
      <c r="E6" s="515"/>
      <c r="F6" s="515"/>
      <c r="G6" s="515"/>
      <c r="H6" s="515"/>
      <c r="I6" s="505"/>
    </row>
    <row r="7" spans="1:9" ht="23.1" customHeight="1">
      <c r="A7" s="515" t="s">
        <v>1767</v>
      </c>
      <c r="B7" s="515"/>
      <c r="C7" s="515"/>
      <c r="D7" s="515"/>
      <c r="E7" s="515"/>
      <c r="F7" s="515"/>
      <c r="G7" s="515"/>
      <c r="H7" s="515"/>
      <c r="I7" s="505"/>
    </row>
    <row r="8" spans="1:9" ht="23.1" customHeight="1">
      <c r="A8" s="515" t="s">
        <v>1862</v>
      </c>
      <c r="B8" s="515"/>
      <c r="C8" s="515"/>
      <c r="D8" s="515"/>
      <c r="E8" s="515"/>
      <c r="F8" s="515"/>
      <c r="G8" s="515"/>
      <c r="H8" s="515"/>
      <c r="I8" s="505"/>
    </row>
    <row r="9" spans="1:9" ht="23.1" customHeight="1">
      <c r="A9" s="515" t="s">
        <v>1768</v>
      </c>
      <c r="B9" s="515"/>
      <c r="C9" s="515"/>
      <c r="D9" s="515"/>
      <c r="E9" s="515"/>
      <c r="F9" s="515"/>
      <c r="G9" s="515"/>
      <c r="H9" s="515"/>
      <c r="I9" s="505"/>
    </row>
    <row r="10" spans="1:9" ht="23.1" customHeight="1">
      <c r="A10" s="515" t="s">
        <v>1769</v>
      </c>
      <c r="B10" s="515"/>
      <c r="C10" s="515"/>
      <c r="D10" s="515"/>
      <c r="E10" s="515"/>
      <c r="F10" s="515"/>
      <c r="G10" s="515"/>
      <c r="H10" s="515"/>
      <c r="I10" s="505"/>
    </row>
    <row r="11" spans="1:9" ht="23.1" customHeight="1">
      <c r="A11" s="515" t="s">
        <v>1770</v>
      </c>
      <c r="B11" s="515"/>
      <c r="C11" s="515"/>
      <c r="D11" s="515"/>
      <c r="E11" s="515"/>
      <c r="F11" s="515"/>
      <c r="G11" s="515"/>
      <c r="H11" s="515"/>
      <c r="I11" s="505"/>
    </row>
    <row r="12" spans="1:9" ht="23.1" customHeight="1">
      <c r="A12" s="515" t="s">
        <v>1803</v>
      </c>
      <c r="B12" s="515"/>
      <c r="C12" s="515"/>
      <c r="D12" s="515"/>
      <c r="E12" s="515"/>
      <c r="F12" s="515"/>
      <c r="G12" s="515"/>
      <c r="H12" s="515"/>
      <c r="I12" s="505"/>
    </row>
    <row r="13" spans="1:9" ht="23.1" customHeight="1">
      <c r="A13" s="515" t="s">
        <v>1966</v>
      </c>
      <c r="B13" s="515"/>
      <c r="C13" s="515"/>
      <c r="D13" s="515"/>
      <c r="E13" s="515"/>
      <c r="F13" s="515"/>
      <c r="G13" s="515"/>
      <c r="H13" s="515"/>
      <c r="I13" s="505"/>
    </row>
    <row r="14" spans="1:9" ht="23.1" customHeight="1">
      <c r="A14" s="515" t="s">
        <v>1967</v>
      </c>
      <c r="B14" s="515"/>
      <c r="C14" s="515"/>
      <c r="D14" s="515"/>
      <c r="E14" s="515"/>
      <c r="F14" s="515"/>
      <c r="G14" s="515"/>
      <c r="H14" s="515"/>
      <c r="I14" s="505"/>
    </row>
    <row r="15" spans="1:9" ht="23.1" customHeight="1">
      <c r="A15" s="515" t="s">
        <v>1978</v>
      </c>
      <c r="B15" s="515"/>
      <c r="C15" s="515"/>
      <c r="D15" s="515"/>
      <c r="E15" s="515"/>
      <c r="F15" s="515"/>
      <c r="G15" s="515"/>
      <c r="H15" s="515"/>
      <c r="I15" s="505"/>
    </row>
    <row r="16" spans="1:9" ht="23.1" customHeight="1">
      <c r="A16" s="515" t="s">
        <v>1982</v>
      </c>
      <c r="B16" s="515"/>
      <c r="C16" s="515"/>
      <c r="D16" s="515"/>
      <c r="E16" s="515"/>
      <c r="F16" s="515"/>
      <c r="G16" s="515"/>
      <c r="H16" s="515"/>
      <c r="I16" s="505"/>
    </row>
    <row r="17" spans="1:9" ht="23.1" customHeight="1">
      <c r="A17" s="515" t="s">
        <v>2019</v>
      </c>
      <c r="B17" s="515"/>
      <c r="C17" s="515"/>
      <c r="D17" s="515"/>
      <c r="E17" s="515"/>
      <c r="F17" s="515"/>
      <c r="G17" s="515"/>
      <c r="H17" s="515"/>
      <c r="I17" s="505"/>
    </row>
    <row r="18" spans="1:9" ht="23.1" customHeight="1">
      <c r="A18" s="515" t="s">
        <v>2020</v>
      </c>
      <c r="B18" s="515"/>
      <c r="C18" s="515"/>
      <c r="D18" s="515"/>
      <c r="E18" s="515"/>
      <c r="F18" s="515"/>
      <c r="G18" s="515"/>
      <c r="H18" s="515"/>
      <c r="I18" s="505"/>
    </row>
    <row r="19" spans="1:9" ht="23.1" customHeight="1">
      <c r="A19" s="515" t="s">
        <v>2021</v>
      </c>
      <c r="B19" s="515"/>
      <c r="C19" s="515"/>
      <c r="D19" s="515"/>
      <c r="E19" s="515"/>
      <c r="F19" s="515"/>
      <c r="G19" s="515"/>
      <c r="H19" s="515"/>
      <c r="I19" s="505"/>
    </row>
    <row r="20" spans="1:9" ht="23.1" customHeight="1">
      <c r="A20" s="515" t="s">
        <v>2022</v>
      </c>
      <c r="B20" s="515"/>
      <c r="C20" s="515"/>
      <c r="D20" s="515"/>
      <c r="E20" s="515"/>
      <c r="F20" s="515"/>
      <c r="G20" s="515"/>
      <c r="H20" s="515"/>
      <c r="I20" s="505"/>
    </row>
    <row r="21" spans="1:9" ht="23.1" customHeight="1">
      <c r="A21" s="515" t="s">
        <v>1964</v>
      </c>
      <c r="B21" s="515"/>
      <c r="C21" s="515"/>
      <c r="D21" s="515"/>
      <c r="E21" s="515"/>
      <c r="F21" s="515"/>
      <c r="G21" s="515"/>
      <c r="H21" s="515"/>
      <c r="I21" s="505"/>
    </row>
    <row r="22" spans="1:9" ht="23.1" customHeight="1">
      <c r="A22" s="515" t="s">
        <v>1965</v>
      </c>
      <c r="B22" s="515"/>
      <c r="C22" s="515"/>
      <c r="D22" s="515"/>
      <c r="E22" s="515"/>
      <c r="F22" s="515"/>
      <c r="G22" s="515"/>
      <c r="H22" s="515"/>
      <c r="I22" s="505"/>
    </row>
    <row r="23" spans="1:9" ht="23.1" customHeight="1">
      <c r="A23" s="515" t="s">
        <v>1979</v>
      </c>
      <c r="B23" s="515"/>
      <c r="C23" s="515"/>
      <c r="D23" s="515"/>
      <c r="E23" s="515"/>
      <c r="F23" s="515"/>
      <c r="G23" s="515"/>
      <c r="H23" s="515"/>
      <c r="I23" s="505"/>
    </row>
    <row r="24" spans="1:9" ht="23.1" customHeight="1">
      <c r="A24" s="515" t="s">
        <v>1983</v>
      </c>
      <c r="B24" s="515"/>
      <c r="C24" s="515"/>
      <c r="D24" s="515"/>
      <c r="E24" s="515"/>
      <c r="F24" s="515"/>
      <c r="G24" s="515"/>
      <c r="H24" s="515"/>
      <c r="I24" s="505"/>
    </row>
    <row r="25" spans="1:9" ht="23.1" customHeight="1">
      <c r="A25" s="515" t="s">
        <v>1980</v>
      </c>
      <c r="B25" s="515"/>
      <c r="C25" s="515"/>
      <c r="D25" s="515"/>
      <c r="E25" s="515"/>
      <c r="F25" s="515"/>
      <c r="G25" s="515"/>
      <c r="H25" s="515"/>
      <c r="I25" s="505"/>
    </row>
    <row r="26" spans="1:9" ht="23.1" customHeight="1">
      <c r="A26" s="515" t="s">
        <v>1984</v>
      </c>
      <c r="B26" s="515"/>
      <c r="C26" s="515"/>
      <c r="D26" s="515"/>
      <c r="E26" s="515"/>
      <c r="F26" s="515"/>
      <c r="G26" s="515"/>
      <c r="H26" s="515"/>
      <c r="I26" s="505"/>
    </row>
    <row r="27" spans="1:9" ht="23.1" customHeight="1">
      <c r="A27" s="515" t="s">
        <v>1981</v>
      </c>
      <c r="B27" s="515"/>
      <c r="C27" s="515"/>
      <c r="D27" s="515"/>
      <c r="E27" s="515"/>
      <c r="F27" s="515"/>
      <c r="G27" s="515"/>
      <c r="H27" s="515"/>
      <c r="I27" s="505"/>
    </row>
    <row r="28" spans="1:9" ht="23.1" customHeight="1">
      <c r="A28" s="515" t="s">
        <v>1985</v>
      </c>
      <c r="B28" s="515"/>
      <c r="C28" s="515"/>
      <c r="D28" s="515"/>
      <c r="E28" s="515"/>
      <c r="F28" s="515"/>
      <c r="G28" s="515"/>
      <c r="H28" s="515"/>
      <c r="I28" s="505"/>
    </row>
    <row r="29" spans="1:9" ht="23.1" customHeight="1">
      <c r="A29" s="515" t="s">
        <v>1986</v>
      </c>
      <c r="B29" s="515"/>
      <c r="C29" s="515"/>
      <c r="D29" s="515"/>
      <c r="E29" s="515"/>
      <c r="F29" s="515"/>
      <c r="G29" s="515"/>
      <c r="H29" s="515"/>
      <c r="I29" s="505"/>
    </row>
    <row r="30" spans="1:9" ht="23.1" customHeight="1">
      <c r="A30" s="515" t="s">
        <v>2358</v>
      </c>
      <c r="B30" s="515"/>
      <c r="C30" s="515"/>
      <c r="D30" s="515"/>
      <c r="E30" s="515"/>
      <c r="F30" s="515"/>
      <c r="G30" s="515"/>
      <c r="H30" s="515"/>
      <c r="I30" s="505"/>
    </row>
    <row r="31" spans="1:9" ht="20.25" customHeight="1">
      <c r="A31" s="515" t="s">
        <v>2360</v>
      </c>
      <c r="B31" s="515"/>
      <c r="C31" s="515"/>
      <c r="D31" s="515"/>
      <c r="E31" s="515"/>
      <c r="F31" s="515"/>
      <c r="G31" s="515"/>
      <c r="H31" s="515"/>
      <c r="I31" s="505"/>
    </row>
    <row r="32" spans="1:9" ht="17.25" customHeight="1">
      <c r="A32" s="515" t="s">
        <v>2359</v>
      </c>
      <c r="B32" s="515"/>
      <c r="C32" s="515"/>
      <c r="D32" s="515"/>
      <c r="E32" s="515"/>
      <c r="F32" s="515"/>
      <c r="G32" s="515"/>
      <c r="H32" s="515"/>
      <c r="I32" s="505"/>
    </row>
    <row r="33" spans="1:9" ht="23.1" customHeight="1">
      <c r="A33" s="515" t="s">
        <v>1987</v>
      </c>
      <c r="B33" s="515"/>
      <c r="C33" s="515"/>
      <c r="D33" s="515"/>
      <c r="E33" s="515"/>
      <c r="F33" s="515"/>
      <c r="G33" s="515"/>
      <c r="H33" s="515"/>
      <c r="I33" s="505"/>
    </row>
    <row r="34" spans="1:9" ht="18" customHeight="1">
      <c r="A34" s="515" t="s">
        <v>1988</v>
      </c>
      <c r="B34" s="515"/>
      <c r="C34" s="515"/>
      <c r="D34" s="515"/>
      <c r="E34" s="515"/>
      <c r="F34" s="515"/>
      <c r="G34" s="515"/>
      <c r="H34" s="515"/>
      <c r="I34" s="505"/>
    </row>
    <row r="35" spans="1:9" ht="20.25" customHeight="1">
      <c r="A35" s="515" t="s">
        <v>1772</v>
      </c>
      <c r="B35" s="515"/>
      <c r="C35" s="515"/>
      <c r="D35" s="515"/>
      <c r="E35" s="515"/>
      <c r="F35" s="515"/>
      <c r="G35" s="515"/>
      <c r="H35" s="515"/>
      <c r="I35" s="505"/>
    </row>
    <row r="36" spans="1:9" ht="18.75" customHeight="1">
      <c r="A36" s="515" t="s">
        <v>1773</v>
      </c>
      <c r="B36" s="515"/>
      <c r="C36" s="515"/>
      <c r="D36" s="515"/>
      <c r="E36" s="515"/>
      <c r="F36" s="515"/>
      <c r="G36" s="515"/>
      <c r="H36" s="515"/>
      <c r="I36" s="505"/>
    </row>
    <row r="37" spans="1:9" ht="20.25">
      <c r="A37" s="1348" t="s">
        <v>3572</v>
      </c>
      <c r="B37" s="577"/>
      <c r="C37" s="577"/>
      <c r="D37" s="577"/>
      <c r="E37" s="577"/>
      <c r="F37" s="577"/>
      <c r="G37" s="577"/>
      <c r="H37" s="577"/>
      <c r="I37" s="505"/>
    </row>
    <row r="38" spans="1:9" ht="20.25">
      <c r="A38" s="1348" t="s">
        <v>3573</v>
      </c>
      <c r="B38" s="577"/>
      <c r="C38" s="577"/>
      <c r="D38" s="577"/>
      <c r="E38" s="577"/>
      <c r="F38" s="577"/>
      <c r="G38" s="577"/>
      <c r="H38" s="577"/>
      <c r="I38" s="505"/>
    </row>
    <row r="39" spans="1:9" ht="20.25">
      <c r="A39" s="505"/>
      <c r="B39" s="505"/>
      <c r="C39" s="505"/>
      <c r="D39" s="505"/>
      <c r="E39" s="505"/>
      <c r="F39" s="505"/>
      <c r="G39" s="505"/>
      <c r="H39" s="505"/>
      <c r="I39" s="505"/>
    </row>
    <row r="40" spans="1:9" ht="20.25">
      <c r="A40" s="505"/>
      <c r="B40" s="505"/>
      <c r="C40" s="505"/>
      <c r="D40" s="505"/>
      <c r="E40" s="505"/>
      <c r="F40" s="505"/>
      <c r="G40" s="505"/>
      <c r="H40" s="505"/>
      <c r="I40" s="505"/>
    </row>
    <row r="41" spans="1:9" ht="20.25">
      <c r="A41" s="505"/>
      <c r="B41" s="505"/>
      <c r="C41" s="505"/>
      <c r="D41" s="505"/>
      <c r="E41" s="505"/>
      <c r="F41" s="505"/>
      <c r="G41" s="505"/>
      <c r="H41" s="505"/>
      <c r="I41" s="505"/>
    </row>
    <row r="42" spans="1:9" ht="20.25">
      <c r="A42" s="505"/>
      <c r="B42" s="505"/>
      <c r="C42" s="505"/>
      <c r="D42" s="505"/>
      <c r="E42" s="505"/>
      <c r="F42" s="505"/>
      <c r="G42" s="505"/>
      <c r="H42" s="505"/>
      <c r="I42" s="505"/>
    </row>
    <row r="43" spans="1:9" ht="20.25">
      <c r="A43" s="505"/>
      <c r="B43" s="505"/>
      <c r="C43" s="505"/>
      <c r="D43" s="505"/>
      <c r="E43" s="505"/>
      <c r="F43" s="505"/>
      <c r="G43" s="505"/>
      <c r="H43" s="505"/>
      <c r="I43" s="505"/>
    </row>
    <row r="44" spans="1:9" ht="20.25">
      <c r="A44" s="505"/>
      <c r="B44" s="505"/>
      <c r="C44" s="505"/>
      <c r="D44" s="505"/>
      <c r="E44" s="505"/>
      <c r="F44" s="505"/>
      <c r="G44" s="505"/>
      <c r="H44" s="505"/>
      <c r="I44" s="505"/>
    </row>
    <row r="45" spans="1:9" ht="20.25">
      <c r="A45" s="505"/>
      <c r="B45" s="505"/>
      <c r="C45" s="505"/>
      <c r="D45" s="505"/>
      <c r="E45" s="505"/>
      <c r="F45" s="505"/>
      <c r="G45" s="505"/>
      <c r="H45" s="505"/>
      <c r="I45" s="505"/>
    </row>
    <row r="46" spans="1:9" ht="20.25">
      <c r="A46" s="505"/>
      <c r="B46" s="505"/>
      <c r="C46" s="505"/>
      <c r="D46" s="505"/>
      <c r="E46" s="505"/>
      <c r="F46" s="505"/>
      <c r="G46" s="505"/>
      <c r="H46" s="505"/>
      <c r="I46" s="505"/>
    </row>
    <row r="47" spans="1:9" ht="20.25">
      <c r="A47" s="505"/>
      <c r="B47" s="505"/>
      <c r="C47" s="505"/>
      <c r="D47" s="505"/>
      <c r="E47" s="505"/>
      <c r="F47" s="505"/>
      <c r="G47" s="505"/>
      <c r="H47" s="505"/>
      <c r="I47" s="505"/>
    </row>
    <row r="48" spans="1:9" ht="20.25">
      <c r="A48" s="505"/>
      <c r="B48" s="505"/>
      <c r="C48" s="505"/>
      <c r="D48" s="505"/>
      <c r="E48" s="505"/>
      <c r="F48" s="505"/>
      <c r="G48" s="505"/>
      <c r="H48" s="505"/>
      <c r="I48" s="505"/>
    </row>
    <row r="49" spans="1:9" ht="20.25">
      <c r="A49" s="505"/>
      <c r="B49" s="505"/>
      <c r="C49" s="505"/>
      <c r="D49" s="505"/>
      <c r="E49" s="505"/>
      <c r="F49" s="505"/>
      <c r="G49" s="505"/>
      <c r="H49" s="505"/>
      <c r="I49" s="505"/>
    </row>
  </sheetData>
  <sheetProtection password="A581" sheet="1" objects="1" scenarios="1" selectLockedCells="1" selectUnlockedCells="1"/>
  <mergeCells count="3">
    <mergeCell ref="A1:H1"/>
    <mergeCell ref="A2:H2"/>
    <mergeCell ref="A3:H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78.xml><?xml version="1.0" encoding="utf-8"?>
<worksheet xmlns="http://schemas.openxmlformats.org/spreadsheetml/2006/main" xmlns:r="http://schemas.openxmlformats.org/officeDocument/2006/relationships">
  <sheetPr>
    <tabColor rgb="FF00B0F0"/>
  </sheetPr>
  <dimension ref="A1:I8"/>
  <sheetViews>
    <sheetView showGridLines="0" workbookViewId="0">
      <selection activeCell="F6" sqref="F6"/>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9.28515625" style="5" customWidth="1"/>
    <col min="9" max="9" width="3" style="5" customWidth="1"/>
    <col min="10" max="16384" width="9.140625" style="5"/>
  </cols>
  <sheetData>
    <row r="1" spans="1:9" ht="30.75" customHeight="1">
      <c r="A1" s="2894" t="s">
        <v>30</v>
      </c>
      <c r="B1" s="2894"/>
      <c r="C1" s="2894"/>
      <c r="D1" s="2894"/>
      <c r="E1" s="2894"/>
      <c r="F1" s="2894"/>
      <c r="G1" s="2894"/>
      <c r="H1" s="2894"/>
      <c r="I1" s="574"/>
    </row>
    <row r="2" spans="1:9" ht="34.5" customHeight="1">
      <c r="A2" s="2895" t="s">
        <v>1861</v>
      </c>
      <c r="B2" s="2895"/>
      <c r="C2" s="2895"/>
      <c r="D2" s="2895"/>
      <c r="E2" s="2895"/>
      <c r="F2" s="2895"/>
      <c r="G2" s="2895"/>
      <c r="H2" s="2895"/>
      <c r="I2" s="575"/>
    </row>
    <row r="3" spans="1:9" ht="37.5" customHeight="1">
      <c r="A3" s="2896" t="s">
        <v>2612</v>
      </c>
      <c r="B3" s="2896"/>
      <c r="C3" s="2896"/>
      <c r="D3" s="2896"/>
      <c r="E3" s="2896"/>
      <c r="F3" s="2896"/>
      <c r="G3" s="2896"/>
      <c r="H3" s="2896"/>
      <c r="I3" s="576"/>
    </row>
    <row r="4" spans="1:9" ht="27" customHeight="1">
      <c r="A4" s="1345" t="s">
        <v>2001</v>
      </c>
      <c r="B4" s="1345"/>
      <c r="C4" s="1345"/>
      <c r="D4" s="1345"/>
      <c r="E4" s="1345"/>
      <c r="F4" s="1345"/>
      <c r="G4" s="1345"/>
      <c r="H4" s="1345"/>
      <c r="I4" s="1345"/>
    </row>
    <row r="5" spans="1:9" ht="31.5" customHeight="1">
      <c r="A5" s="1345" t="s">
        <v>2002</v>
      </c>
      <c r="B5" s="1345"/>
      <c r="C5" s="1345"/>
      <c r="D5" s="1345"/>
      <c r="E5" s="1345"/>
      <c r="F5" s="1345"/>
      <c r="G5" s="1345"/>
      <c r="H5" s="1345"/>
      <c r="I5" s="1345"/>
    </row>
    <row r="6" spans="1:9" ht="33" customHeight="1">
      <c r="A6" s="1345" t="s">
        <v>2003</v>
      </c>
      <c r="B6" s="1345"/>
      <c r="C6" s="1345"/>
      <c r="D6" s="1345"/>
      <c r="E6" s="1345"/>
      <c r="F6" s="1345"/>
      <c r="G6" s="1345"/>
      <c r="H6" s="1345"/>
      <c r="I6" s="1345"/>
    </row>
    <row r="7" spans="1:9" ht="28.5" customHeight="1">
      <c r="A7" s="2902" t="s">
        <v>3563</v>
      </c>
      <c r="B7" s="2902"/>
      <c r="C7" s="2902"/>
      <c r="D7" s="2902"/>
      <c r="E7" s="2902"/>
      <c r="F7" s="2902"/>
      <c r="G7" s="2902"/>
      <c r="H7" s="2902"/>
      <c r="I7" s="2902"/>
    </row>
    <row r="8" spans="1:9" ht="26.25" customHeight="1">
      <c r="A8" s="2902" t="s">
        <v>3564</v>
      </c>
      <c r="B8" s="2902"/>
      <c r="C8" s="2902"/>
      <c r="D8" s="2902"/>
      <c r="E8" s="2902"/>
      <c r="F8" s="2902"/>
      <c r="G8" s="2902"/>
      <c r="H8" s="2902"/>
      <c r="I8" s="2902"/>
    </row>
  </sheetData>
  <sheetProtection password="A581" sheet="1" objects="1" scenarios="1" selectLockedCells="1" selectUnlockedCells="1"/>
  <mergeCells count="5">
    <mergeCell ref="A7:I7"/>
    <mergeCell ref="A8:I8"/>
    <mergeCell ref="A1:H1"/>
    <mergeCell ref="A2:H2"/>
    <mergeCell ref="A3:H3"/>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79.xml><?xml version="1.0" encoding="utf-8"?>
<worksheet xmlns="http://schemas.openxmlformats.org/spreadsheetml/2006/main" xmlns:r="http://schemas.openxmlformats.org/officeDocument/2006/relationships">
  <sheetPr>
    <tabColor rgb="FF00B0F0"/>
  </sheetPr>
  <dimension ref="A1:G35"/>
  <sheetViews>
    <sheetView showGridLines="0" workbookViewId="0">
      <selection activeCell="F28" sqref="F28"/>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20" style="5" customWidth="1"/>
    <col min="8" max="16384" width="9.140625" style="5"/>
  </cols>
  <sheetData>
    <row r="1" spans="1:7" ht="27" customHeight="1">
      <c r="A1" s="2900" t="s">
        <v>30</v>
      </c>
      <c r="B1" s="2900"/>
      <c r="C1" s="2900"/>
      <c r="D1" s="2900"/>
      <c r="E1" s="2900"/>
      <c r="F1" s="2900"/>
      <c r="G1" s="2900"/>
    </row>
    <row r="2" spans="1:7" ht="27" customHeight="1">
      <c r="A2" s="2895" t="s">
        <v>1861</v>
      </c>
      <c r="B2" s="2895"/>
      <c r="C2" s="2895"/>
      <c r="D2" s="2895"/>
      <c r="E2" s="2895"/>
      <c r="F2" s="2895"/>
      <c r="G2" s="2895"/>
    </row>
    <row r="3" spans="1:7" ht="57" customHeight="1">
      <c r="A3" s="2908" t="s">
        <v>2613</v>
      </c>
      <c r="B3" s="2908"/>
      <c r="C3" s="2908"/>
      <c r="D3" s="2908"/>
      <c r="E3" s="2908"/>
      <c r="F3" s="2908"/>
      <c r="G3" s="2908"/>
    </row>
    <row r="4" spans="1:7" ht="27" customHeight="1">
      <c r="A4" s="510" t="s">
        <v>1852</v>
      </c>
      <c r="B4" s="510"/>
      <c r="C4" s="510"/>
      <c r="D4" s="510"/>
      <c r="E4" s="510"/>
      <c r="F4" s="510"/>
      <c r="G4" s="510"/>
    </row>
    <row r="5" spans="1:7" ht="27" customHeight="1">
      <c r="A5" s="510" t="s">
        <v>1853</v>
      </c>
      <c r="B5" s="510"/>
      <c r="C5" s="510"/>
      <c r="D5" s="510"/>
      <c r="E5" s="510"/>
      <c r="F5" s="510"/>
      <c r="G5" s="510"/>
    </row>
    <row r="6" spans="1:7" ht="27" customHeight="1">
      <c r="A6" s="510" t="s">
        <v>1854</v>
      </c>
      <c r="B6" s="510"/>
      <c r="C6" s="510"/>
      <c r="D6" s="510"/>
      <c r="E6" s="510"/>
      <c r="F6" s="510"/>
      <c r="G6" s="510"/>
    </row>
    <row r="7" spans="1:7" ht="27" customHeight="1">
      <c r="A7" s="510" t="s">
        <v>1855</v>
      </c>
      <c r="B7" s="510"/>
      <c r="C7" s="510"/>
      <c r="D7" s="510"/>
      <c r="E7" s="510"/>
      <c r="F7" s="510"/>
      <c r="G7" s="510"/>
    </row>
    <row r="8" spans="1:7" ht="167.25" customHeight="1">
      <c r="A8" s="2905" t="s">
        <v>2284</v>
      </c>
      <c r="B8" s="2905"/>
      <c r="C8" s="2905"/>
      <c r="D8" s="2905"/>
      <c r="E8" s="2905"/>
      <c r="F8" s="2905"/>
      <c r="G8" s="2905"/>
    </row>
    <row r="9" spans="1:7" ht="27" customHeight="1">
      <c r="A9" s="510" t="s">
        <v>1856</v>
      </c>
      <c r="B9" s="510"/>
      <c r="C9" s="510"/>
      <c r="D9" s="510"/>
      <c r="E9" s="510"/>
      <c r="F9" s="510"/>
      <c r="G9" s="510"/>
    </row>
    <row r="10" spans="1:7" ht="27" customHeight="1">
      <c r="A10" s="510" t="s">
        <v>1968</v>
      </c>
      <c r="B10" s="510"/>
      <c r="C10" s="510"/>
      <c r="D10" s="510"/>
      <c r="E10" s="510"/>
      <c r="F10" s="510"/>
      <c r="G10" s="510"/>
    </row>
    <row r="11" spans="1:7" ht="27" customHeight="1">
      <c r="A11" s="510" t="s">
        <v>1759</v>
      </c>
      <c r="B11" s="510"/>
      <c r="C11" s="510"/>
      <c r="D11" s="510"/>
      <c r="E11" s="510"/>
      <c r="F11" s="510"/>
      <c r="G11" s="510"/>
    </row>
    <row r="12" spans="1:7" ht="27" customHeight="1">
      <c r="A12" s="510" t="s">
        <v>1760</v>
      </c>
      <c r="B12" s="510"/>
      <c r="C12" s="510"/>
      <c r="D12" s="510"/>
      <c r="E12" s="510"/>
      <c r="F12" s="510"/>
      <c r="G12" s="510"/>
    </row>
    <row r="13" spans="1:7" ht="27" customHeight="1">
      <c r="A13" s="510" t="s">
        <v>1761</v>
      </c>
      <c r="B13" s="510"/>
      <c r="C13" s="510"/>
      <c r="D13" s="510"/>
      <c r="E13" s="510"/>
      <c r="F13" s="510"/>
      <c r="G13" s="510"/>
    </row>
    <row r="14" spans="1:7" ht="27" customHeight="1">
      <c r="A14" s="510" t="s">
        <v>1857</v>
      </c>
      <c r="B14" s="510"/>
      <c r="C14" s="510"/>
      <c r="D14" s="510"/>
      <c r="E14" s="510"/>
      <c r="F14" s="510"/>
      <c r="G14" s="510"/>
    </row>
    <row r="15" spans="1:7" ht="27" customHeight="1">
      <c r="A15" s="510" t="s">
        <v>1858</v>
      </c>
      <c r="B15" s="510"/>
      <c r="C15" s="510"/>
      <c r="D15" s="510"/>
      <c r="E15" s="510"/>
      <c r="F15" s="510"/>
      <c r="G15" s="510"/>
    </row>
    <row r="16" spans="1:7" ht="27" customHeight="1">
      <c r="A16" s="510" t="s">
        <v>1859</v>
      </c>
      <c r="B16" s="510"/>
      <c r="C16" s="510"/>
      <c r="D16" s="510"/>
      <c r="E16" s="510"/>
      <c r="F16" s="510"/>
      <c r="G16" s="510"/>
    </row>
    <row r="17" spans="1:7" ht="27" customHeight="1">
      <c r="A17" s="510" t="s">
        <v>2286</v>
      </c>
      <c r="B17" s="510"/>
      <c r="C17" s="510"/>
      <c r="D17" s="510"/>
      <c r="E17" s="510"/>
      <c r="F17" s="510"/>
      <c r="G17" s="510"/>
    </row>
    <row r="18" spans="1:7" ht="27" customHeight="1">
      <c r="A18" s="510" t="s">
        <v>2285</v>
      </c>
      <c r="B18" s="510"/>
      <c r="C18" s="510"/>
      <c r="D18" s="510"/>
      <c r="E18" s="510"/>
      <c r="F18" s="510"/>
      <c r="G18" s="510"/>
    </row>
    <row r="19" spans="1:7" ht="27" customHeight="1">
      <c r="A19" s="510" t="s">
        <v>1860</v>
      </c>
      <c r="B19" s="510"/>
      <c r="C19" s="510"/>
      <c r="D19" s="510"/>
      <c r="E19" s="510"/>
      <c r="F19" s="510"/>
      <c r="G19" s="510"/>
    </row>
    <row r="20" spans="1:7" ht="27" customHeight="1">
      <c r="A20" s="510" t="s">
        <v>1762</v>
      </c>
      <c r="B20" s="510"/>
      <c r="C20" s="510"/>
      <c r="D20" s="510"/>
      <c r="E20" s="510"/>
      <c r="F20" s="510"/>
      <c r="G20" s="510"/>
    </row>
    <row r="21" spans="1:7" ht="29.25" customHeight="1">
      <c r="A21" s="510" t="s">
        <v>1763</v>
      </c>
      <c r="B21" s="510"/>
      <c r="C21" s="510"/>
      <c r="D21" s="510"/>
      <c r="E21" s="510"/>
      <c r="F21" s="510"/>
      <c r="G21" s="510"/>
    </row>
    <row r="22" spans="1:7" ht="20.25">
      <c r="A22" s="2902" t="s">
        <v>3565</v>
      </c>
      <c r="B22" s="2902"/>
      <c r="C22" s="2902"/>
      <c r="D22" s="2902"/>
      <c r="E22" s="2902"/>
      <c r="F22" s="2902"/>
      <c r="G22" s="2902"/>
    </row>
    <row r="23" spans="1:7" ht="20.25">
      <c r="A23" s="1348" t="s">
        <v>3566</v>
      </c>
      <c r="B23" s="577"/>
      <c r="C23" s="577"/>
      <c r="D23" s="577"/>
      <c r="E23" s="577"/>
      <c r="F23" s="577"/>
      <c r="G23" s="577"/>
    </row>
    <row r="24" spans="1:7" ht="18.75">
      <c r="A24" s="334"/>
      <c r="B24" s="334"/>
      <c r="C24" s="334"/>
      <c r="D24" s="334"/>
      <c r="E24" s="334"/>
      <c r="F24" s="334"/>
      <c r="G24" s="334"/>
    </row>
    <row r="25" spans="1:7" ht="18.75">
      <c r="A25" s="334" t="s">
        <v>1764</v>
      </c>
      <c r="B25" s="334"/>
      <c r="C25" s="334"/>
      <c r="D25" s="334"/>
      <c r="E25" s="334"/>
      <c r="F25" s="334"/>
      <c r="G25" s="334"/>
    </row>
    <row r="26" spans="1:7" ht="18.75">
      <c r="A26" s="334"/>
      <c r="B26" s="334"/>
      <c r="C26" s="334"/>
      <c r="D26" s="334"/>
      <c r="E26" s="334"/>
      <c r="F26" s="334"/>
      <c r="G26" s="334"/>
    </row>
    <row r="27" spans="1:7" ht="18.75">
      <c r="A27" s="334"/>
      <c r="B27" s="334"/>
      <c r="C27" s="334"/>
      <c r="D27" s="334"/>
      <c r="E27" s="334"/>
      <c r="F27" s="334"/>
      <c r="G27" s="334"/>
    </row>
    <row r="28" spans="1:7" ht="18.75">
      <c r="A28" s="334"/>
      <c r="B28" s="334"/>
      <c r="C28" s="334"/>
      <c r="D28" s="334"/>
      <c r="E28" s="334"/>
      <c r="F28" s="334"/>
      <c r="G28" s="334"/>
    </row>
    <row r="29" spans="1:7" ht="18.75">
      <c r="A29" s="334"/>
      <c r="B29" s="334"/>
      <c r="C29" s="334"/>
      <c r="D29" s="334"/>
      <c r="E29" s="334"/>
      <c r="F29" s="334"/>
      <c r="G29" s="334"/>
    </row>
    <row r="30" spans="1:7" ht="18.75">
      <c r="A30" s="334"/>
      <c r="B30" s="334"/>
      <c r="C30" s="334"/>
      <c r="D30" s="334"/>
      <c r="E30" s="334"/>
      <c r="F30" s="334"/>
      <c r="G30" s="334"/>
    </row>
    <row r="31" spans="1:7" ht="18.75">
      <c r="A31" s="334"/>
      <c r="B31" s="334"/>
      <c r="C31" s="334"/>
      <c r="D31" s="334"/>
      <c r="E31" s="334"/>
      <c r="F31" s="334"/>
      <c r="G31" s="334"/>
    </row>
    <row r="32" spans="1:7" ht="18.75">
      <c r="A32" s="334"/>
      <c r="B32" s="334"/>
      <c r="C32" s="334"/>
      <c r="D32" s="334"/>
      <c r="E32" s="334"/>
      <c r="F32" s="334"/>
      <c r="G32" s="334"/>
    </row>
    <row r="33" spans="1:7" ht="18.75">
      <c r="A33" s="334"/>
      <c r="B33" s="334"/>
      <c r="C33" s="334"/>
      <c r="D33" s="334"/>
      <c r="E33" s="334"/>
      <c r="F33" s="334"/>
      <c r="G33" s="334"/>
    </row>
    <row r="34" spans="1:7" ht="18.75">
      <c r="A34" s="334"/>
      <c r="B34" s="334"/>
      <c r="C34" s="334"/>
      <c r="D34" s="334"/>
      <c r="E34" s="334"/>
      <c r="F34" s="334"/>
      <c r="G34" s="334"/>
    </row>
    <row r="35" spans="1:7" ht="18.75">
      <c r="A35" s="334"/>
      <c r="B35" s="334"/>
      <c r="C35" s="334"/>
      <c r="D35" s="334"/>
      <c r="E35" s="334"/>
      <c r="F35" s="334"/>
      <c r="G35" s="334"/>
    </row>
  </sheetData>
  <sheetProtection password="A581" sheet="1" objects="1" scenarios="1" selectLockedCells="1" selectUnlockedCells="1"/>
  <mergeCells count="5">
    <mergeCell ref="A1:G1"/>
    <mergeCell ref="A2:G2"/>
    <mergeCell ref="A3:G3"/>
    <mergeCell ref="A8:G8"/>
    <mergeCell ref="A22:G22"/>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8.xml><?xml version="1.0" encoding="utf-8"?>
<worksheet xmlns="http://schemas.openxmlformats.org/spreadsheetml/2006/main" xmlns:r="http://schemas.openxmlformats.org/officeDocument/2006/relationships">
  <sheetPr>
    <tabColor rgb="FF00B050"/>
  </sheetPr>
  <dimension ref="A1:W15"/>
  <sheetViews>
    <sheetView workbookViewId="0">
      <selection activeCell="P11" sqref="P11"/>
    </sheetView>
  </sheetViews>
  <sheetFormatPr defaultRowHeight="12.75"/>
  <cols>
    <col min="1" max="1" width="3.42578125" style="139" customWidth="1"/>
    <col min="2" max="2" width="8.7109375" style="139" customWidth="1"/>
    <col min="3" max="3" width="8.5703125" style="139" customWidth="1"/>
    <col min="4" max="4" width="5.85546875" style="139" customWidth="1"/>
    <col min="5" max="5" width="5.140625" style="139" customWidth="1"/>
    <col min="6" max="6" width="6.28515625" style="139" customWidth="1"/>
    <col min="7" max="7" width="5.7109375" style="139" customWidth="1"/>
    <col min="8" max="8" width="5" style="139" customWidth="1"/>
    <col min="9" max="9" width="6" style="139" customWidth="1"/>
    <col min="10" max="11" width="5.7109375" style="139" customWidth="1"/>
    <col min="12" max="12" width="5.42578125" style="139" customWidth="1"/>
    <col min="13" max="13" width="6" style="139" customWidth="1"/>
    <col min="14" max="14" width="5.85546875" style="139" customWidth="1"/>
    <col min="15" max="15" width="6.140625" style="139" customWidth="1"/>
    <col min="16" max="16" width="4.7109375" style="139" customWidth="1"/>
    <col min="17" max="17" width="6.7109375" style="139" customWidth="1"/>
    <col min="18" max="18" width="5.85546875" style="139" customWidth="1"/>
    <col min="19" max="19" width="5" style="139" customWidth="1"/>
    <col min="20" max="20" width="4.7109375" style="139" customWidth="1"/>
    <col min="21" max="21" width="6" style="139" customWidth="1"/>
    <col min="22" max="22" width="5.7109375" style="139" customWidth="1"/>
    <col min="23" max="23" width="10.85546875" style="139" customWidth="1"/>
    <col min="24" max="16384" width="9.140625" style="139"/>
  </cols>
  <sheetData>
    <row r="1" spans="1:23" ht="28.5" customHeight="1">
      <c r="A1" s="2197" t="str">
        <f>MASTER!C1</f>
        <v>ftyk f'k{kk vf/kdkjh</v>
      </c>
      <c r="B1" s="2197"/>
      <c r="C1" s="2197"/>
      <c r="D1" s="2197"/>
      <c r="E1" s="2197"/>
      <c r="F1" s="2197"/>
      <c r="G1" s="2197"/>
      <c r="H1" s="2197"/>
      <c r="I1" s="2197"/>
      <c r="J1" s="2197"/>
      <c r="K1" s="2197"/>
      <c r="L1" s="2197"/>
      <c r="M1" s="2197"/>
      <c r="N1" s="2197"/>
      <c r="O1" s="2197"/>
      <c r="P1" s="2197"/>
      <c r="Q1" s="2197"/>
      <c r="R1" s="2197"/>
      <c r="S1" s="2197"/>
      <c r="T1" s="2197"/>
      <c r="U1" s="2197"/>
      <c r="V1" s="2197"/>
      <c r="W1" s="2197"/>
    </row>
    <row r="2" spans="1:23" ht="23.25">
      <c r="A2" s="2197" t="s">
        <v>3237</v>
      </c>
      <c r="B2" s="2197"/>
      <c r="C2" s="2197"/>
      <c r="D2" s="2197"/>
      <c r="E2" s="2197"/>
      <c r="F2" s="2197"/>
      <c r="G2" s="2197"/>
      <c r="H2" s="2197"/>
      <c r="I2" s="2197"/>
      <c r="J2" s="2197"/>
      <c r="K2" s="2197"/>
      <c r="L2" s="2197"/>
      <c r="M2" s="2197"/>
      <c r="N2" s="2197"/>
      <c r="O2" s="2197"/>
      <c r="P2" s="2197"/>
      <c r="Q2" s="2197"/>
      <c r="R2" s="2197"/>
      <c r="S2" s="2197"/>
      <c r="T2" s="2197"/>
      <c r="U2" s="2197"/>
      <c r="V2" s="2197"/>
      <c r="W2" s="2197"/>
    </row>
    <row r="3" spans="1:23" ht="42" customHeight="1">
      <c r="A3" s="2206" t="s">
        <v>3238</v>
      </c>
      <c r="B3" s="2206"/>
      <c r="C3" s="2206"/>
      <c r="D3" s="2206"/>
      <c r="E3" s="2206"/>
      <c r="F3" s="2206"/>
      <c r="G3" s="2206"/>
      <c r="H3" s="2206"/>
      <c r="I3" s="2206"/>
      <c r="J3" s="2206"/>
      <c r="K3" s="2206"/>
      <c r="L3" s="2206"/>
      <c r="M3" s="2206"/>
      <c r="N3" s="2206"/>
      <c r="O3" s="2206"/>
      <c r="P3" s="2206"/>
      <c r="Q3" s="2206"/>
      <c r="R3" s="2206"/>
      <c r="S3" s="2206"/>
      <c r="T3" s="2206"/>
      <c r="U3" s="2206"/>
      <c r="V3" s="2206"/>
      <c r="W3" s="2206"/>
    </row>
    <row r="4" spans="1:23" ht="42" customHeight="1">
      <c r="A4" s="1615"/>
      <c r="B4" s="2198" t="s">
        <v>3967</v>
      </c>
      <c r="C4" s="2198"/>
      <c r="D4" s="2198"/>
      <c r="E4" s="2198"/>
      <c r="F4" s="2198"/>
      <c r="G4" s="2198"/>
      <c r="H4" s="2198"/>
      <c r="I4" s="2198"/>
      <c r="J4" s="2198"/>
      <c r="K4" s="2198"/>
      <c r="L4" s="2198"/>
      <c r="M4" s="2198"/>
      <c r="N4" s="2198"/>
      <c r="O4" s="2198"/>
      <c r="P4" s="2198"/>
      <c r="Q4" s="2198"/>
      <c r="R4" s="2198"/>
      <c r="S4" s="2198"/>
      <c r="T4" s="2198"/>
      <c r="U4" s="2198"/>
      <c r="V4" s="2198"/>
      <c r="W4" s="2198"/>
    </row>
    <row r="5" spans="1:23" ht="21.75" customHeight="1">
      <c r="A5" s="2199" t="s">
        <v>3239</v>
      </c>
      <c r="B5" s="2199" t="s">
        <v>3240</v>
      </c>
      <c r="C5" s="2199" t="s">
        <v>3241</v>
      </c>
      <c r="D5" s="2199" t="s">
        <v>3242</v>
      </c>
      <c r="E5" s="2199" t="s">
        <v>3243</v>
      </c>
      <c r="F5" s="2199" t="s">
        <v>3244</v>
      </c>
      <c r="G5" s="2199"/>
      <c r="H5" s="2199"/>
      <c r="I5" s="2199"/>
      <c r="J5" s="2199" t="s">
        <v>3245</v>
      </c>
      <c r="K5" s="2199"/>
      <c r="L5" s="2199"/>
      <c r="M5" s="2199"/>
      <c r="N5" s="2199" t="s">
        <v>3246</v>
      </c>
      <c r="O5" s="2199"/>
      <c r="P5" s="2199"/>
      <c r="Q5" s="2199"/>
      <c r="R5" s="2199" t="s">
        <v>3247</v>
      </c>
      <c r="S5" s="2199"/>
      <c r="T5" s="2199"/>
      <c r="U5" s="2199"/>
      <c r="V5" s="2191" t="s">
        <v>3248</v>
      </c>
      <c r="W5" s="2191" t="s">
        <v>3959</v>
      </c>
    </row>
    <row r="6" spans="1:23" ht="55.5" customHeight="1">
      <c r="A6" s="2199"/>
      <c r="B6" s="2199"/>
      <c r="C6" s="2199"/>
      <c r="D6" s="2199"/>
      <c r="E6" s="2199"/>
      <c r="F6" s="1610" t="s">
        <v>3249</v>
      </c>
      <c r="G6" s="1610" t="s">
        <v>3250</v>
      </c>
      <c r="H6" s="1610" t="s">
        <v>3251</v>
      </c>
      <c r="I6" s="1610" t="s">
        <v>3254</v>
      </c>
      <c r="J6" s="1610" t="s">
        <v>3249</v>
      </c>
      <c r="K6" s="1610" t="s">
        <v>3250</v>
      </c>
      <c r="L6" s="1610" t="s">
        <v>3251</v>
      </c>
      <c r="M6" s="1610" t="s">
        <v>3254</v>
      </c>
      <c r="N6" s="1610" t="s">
        <v>3249</v>
      </c>
      <c r="O6" s="1610" t="s">
        <v>3250</v>
      </c>
      <c r="P6" s="1610" t="s">
        <v>3251</v>
      </c>
      <c r="Q6" s="1610" t="s">
        <v>3254</v>
      </c>
      <c r="R6" s="1610" t="s">
        <v>3255</v>
      </c>
      <c r="S6" s="1610" t="s">
        <v>3256</v>
      </c>
      <c r="T6" s="1610" t="s">
        <v>313</v>
      </c>
      <c r="U6" s="1610" t="s">
        <v>3254</v>
      </c>
      <c r="V6" s="2192"/>
      <c r="W6" s="2192"/>
    </row>
    <row r="7" spans="1:23" ht="15">
      <c r="A7" s="1614" t="s">
        <v>3258</v>
      </c>
      <c r="B7" s="1614" t="s">
        <v>3259</v>
      </c>
      <c r="C7" s="1614" t="s">
        <v>3260</v>
      </c>
      <c r="D7" s="1614" t="s">
        <v>3261</v>
      </c>
      <c r="E7" s="1614" t="s">
        <v>3262</v>
      </c>
      <c r="F7" s="1614" t="s">
        <v>3263</v>
      </c>
      <c r="G7" s="1614" t="s">
        <v>3264</v>
      </c>
      <c r="H7" s="1614" t="s">
        <v>3265</v>
      </c>
      <c r="I7" s="1614" t="s">
        <v>3266</v>
      </c>
      <c r="J7" s="1614" t="s">
        <v>3267</v>
      </c>
      <c r="K7" s="1614" t="s">
        <v>3268</v>
      </c>
      <c r="L7" s="1614" t="s">
        <v>3269</v>
      </c>
      <c r="M7" s="1614" t="s">
        <v>3270</v>
      </c>
      <c r="N7" s="1614" t="s">
        <v>3271</v>
      </c>
      <c r="O7" s="1614" t="s">
        <v>3272</v>
      </c>
      <c r="P7" s="1614" t="s">
        <v>3230</v>
      </c>
      <c r="Q7" s="1614" t="s">
        <v>3273</v>
      </c>
      <c r="R7" s="1614" t="s">
        <v>3274</v>
      </c>
      <c r="S7" s="1614" t="s">
        <v>3275</v>
      </c>
      <c r="T7" s="1614" t="s">
        <v>3276</v>
      </c>
      <c r="U7" s="1614" t="s">
        <v>3277</v>
      </c>
      <c r="V7" s="1614" t="s">
        <v>3278</v>
      </c>
      <c r="W7" s="1614" t="s">
        <v>3279</v>
      </c>
    </row>
    <row r="8" spans="1:23" ht="78.75" customHeight="1">
      <c r="A8" s="1611">
        <v>1</v>
      </c>
      <c r="B8" s="1611">
        <f>MASTER!B13</f>
        <v>0</v>
      </c>
      <c r="C8" s="1612">
        <f>MASTER!C13</f>
        <v>0</v>
      </c>
      <c r="D8" s="1611">
        <f>MASTER!E13</f>
        <v>0</v>
      </c>
      <c r="E8" s="1613" t="s">
        <v>3286</v>
      </c>
      <c r="F8" s="1611">
        <v>47000</v>
      </c>
      <c r="G8" s="1339">
        <f>ROUND(F8*17%,0)</f>
        <v>7990</v>
      </c>
      <c r="H8" s="1339">
        <f>ROUND(F8*8%,0)</f>
        <v>3760</v>
      </c>
      <c r="I8" s="1339">
        <f>SUM(F8:H8)</f>
        <v>58750</v>
      </c>
      <c r="J8" s="1611">
        <v>22742</v>
      </c>
      <c r="K8" s="1339">
        <f>ROUND(J8*17%,0)</f>
        <v>3866</v>
      </c>
      <c r="L8" s="1339">
        <f>ROUND(J8*8%,0)</f>
        <v>1819</v>
      </c>
      <c r="M8" s="1339">
        <f>SUM(J8:L8)</f>
        <v>28427</v>
      </c>
      <c r="N8" s="1339">
        <f>F8-J8</f>
        <v>24258</v>
      </c>
      <c r="O8" s="1339">
        <f>G8-K8</f>
        <v>4124</v>
      </c>
      <c r="P8" s="1339">
        <v>1940</v>
      </c>
      <c r="Q8" s="1339">
        <f>SUM(N8:P8)</f>
        <v>30322</v>
      </c>
      <c r="R8" s="1611">
        <v>2837</v>
      </c>
      <c r="S8" s="1611">
        <v>0</v>
      </c>
      <c r="T8" s="1611">
        <v>0</v>
      </c>
      <c r="U8" s="1611">
        <f>SUM(R8:T8)</f>
        <v>2837</v>
      </c>
      <c r="V8" s="1339">
        <f>Q8-U8</f>
        <v>27485</v>
      </c>
      <c r="W8" s="1608" t="s">
        <v>3965</v>
      </c>
    </row>
    <row r="9" spans="1:23" ht="43.5" customHeight="1">
      <c r="A9" s="2208" t="s">
        <v>3962</v>
      </c>
      <c r="B9" s="2208"/>
      <c r="C9" s="2208"/>
      <c r="D9" s="2208"/>
      <c r="E9" s="2208"/>
      <c r="F9" s="1611">
        <f>SUM(F8)</f>
        <v>47000</v>
      </c>
      <c r="G9" s="1611">
        <f t="shared" ref="G9:V9" si="0">SUM(G8)</f>
        <v>7990</v>
      </c>
      <c r="H9" s="1611">
        <f t="shared" si="0"/>
        <v>3760</v>
      </c>
      <c r="I9" s="1611">
        <f t="shared" si="0"/>
        <v>58750</v>
      </c>
      <c r="J9" s="1611">
        <f t="shared" si="0"/>
        <v>22742</v>
      </c>
      <c r="K9" s="1611">
        <f t="shared" si="0"/>
        <v>3866</v>
      </c>
      <c r="L9" s="1611">
        <f t="shared" si="0"/>
        <v>1819</v>
      </c>
      <c r="M9" s="1611">
        <f t="shared" si="0"/>
        <v>28427</v>
      </c>
      <c r="N9" s="1611">
        <f t="shared" si="0"/>
        <v>24258</v>
      </c>
      <c r="O9" s="1611">
        <f t="shared" si="0"/>
        <v>4124</v>
      </c>
      <c r="P9" s="1611">
        <f t="shared" si="0"/>
        <v>1940</v>
      </c>
      <c r="Q9" s="1611">
        <f t="shared" si="0"/>
        <v>30322</v>
      </c>
      <c r="R9" s="1611">
        <f t="shared" si="0"/>
        <v>2837</v>
      </c>
      <c r="S9" s="1611">
        <f t="shared" si="0"/>
        <v>0</v>
      </c>
      <c r="T9" s="1611">
        <f t="shared" si="0"/>
        <v>0</v>
      </c>
      <c r="U9" s="1611">
        <f t="shared" si="0"/>
        <v>2837</v>
      </c>
      <c r="V9" s="1611">
        <f t="shared" si="0"/>
        <v>27485</v>
      </c>
      <c r="W9" s="1608"/>
    </row>
    <row r="10" spans="1:23" ht="43.5" customHeight="1">
      <c r="A10" s="2193" t="s">
        <v>3966</v>
      </c>
      <c r="B10" s="2193"/>
      <c r="C10" s="2193"/>
      <c r="D10" s="2193"/>
      <c r="E10" s="2193"/>
      <c r="F10" s="2193"/>
      <c r="G10" s="2193"/>
      <c r="H10" s="2193"/>
      <c r="I10" s="2193"/>
      <c r="J10" s="2193"/>
      <c r="K10" s="2193"/>
      <c r="L10" s="2193"/>
      <c r="M10" s="2193"/>
      <c r="N10" s="2193"/>
      <c r="O10" s="2193"/>
      <c r="P10" s="2193"/>
      <c r="Q10" s="2193"/>
      <c r="R10" s="2193"/>
      <c r="S10" s="2193"/>
      <c r="T10" s="2193"/>
      <c r="U10" s="2193"/>
      <c r="V10" s="2193"/>
      <c r="W10" s="2193"/>
    </row>
    <row r="11" spans="1:23" ht="23.25">
      <c r="A11" s="1609" t="s">
        <v>3961</v>
      </c>
    </row>
    <row r="12" spans="1:23" ht="17.100000000000001" customHeight="1">
      <c r="Q12" s="2190" t="str">
        <f>MASTER!C2</f>
        <v>iz/kkukpk;Z</v>
      </c>
      <c r="R12" s="2190"/>
      <c r="S12" s="2190"/>
      <c r="T12" s="2190"/>
      <c r="U12" s="2190"/>
    </row>
    <row r="13" spans="1:23" ht="17.100000000000001" customHeight="1">
      <c r="Q13" s="2209" t="str">
        <f>MASTER!C3</f>
        <v xml:space="preserve">ftyk </v>
      </c>
      <c r="R13" s="2209"/>
      <c r="S13" s="2209"/>
      <c r="T13" s="2209"/>
      <c r="U13" s="2209"/>
    </row>
    <row r="14" spans="1:23" ht="17.100000000000001" customHeight="1">
      <c r="Q14" s="2190" t="str">
        <f>MASTER!C4</f>
        <v>jkt ¼ jktLFkku ½</v>
      </c>
      <c r="R14" s="2190"/>
      <c r="S14" s="2190"/>
      <c r="T14" s="2190"/>
      <c r="U14" s="2190"/>
    </row>
    <row r="15" spans="1:23" ht="18.75">
      <c r="Q15" s="2210" t="s">
        <v>3964</v>
      </c>
      <c r="R15" s="2210"/>
      <c r="S15" s="2210"/>
      <c r="T15" s="2209">
        <f>MASTER!C5</f>
        <v>1234</v>
      </c>
      <c r="U15" s="2209"/>
    </row>
  </sheetData>
  <sheetProtection formatCells="0" formatColumns="0" formatRows="0" insertColumns="0" insertRows="0" insertHyperlinks="0" deleteColumns="0" deleteRows="0" selectLockedCells="1" sort="0" autoFilter="0" pivotTables="0"/>
  <mergeCells count="22">
    <mergeCell ref="W5:W6"/>
    <mergeCell ref="Q12:U12"/>
    <mergeCell ref="Q13:U13"/>
    <mergeCell ref="Q14:U14"/>
    <mergeCell ref="Q15:S15"/>
    <mergeCell ref="T15:U15"/>
    <mergeCell ref="A9:E9"/>
    <mergeCell ref="A10:W10"/>
    <mergeCell ref="A1:W1"/>
    <mergeCell ref="A2:W2"/>
    <mergeCell ref="A3:W3"/>
    <mergeCell ref="A5:A6"/>
    <mergeCell ref="B5:B6"/>
    <mergeCell ref="C5:C6"/>
    <mergeCell ref="D5:D6"/>
    <mergeCell ref="E5:E6"/>
    <mergeCell ref="F5:I5"/>
    <mergeCell ref="J5:M5"/>
    <mergeCell ref="B4:W4"/>
    <mergeCell ref="N5:Q5"/>
    <mergeCell ref="R5:U5"/>
    <mergeCell ref="V5:V6"/>
  </mergeCells>
  <pageMargins left="0.25" right="0.25" top="0.75" bottom="0.75" header="0.3" footer="0.3"/>
  <pageSetup paperSize="9" orientation="landscape" horizontalDpi="300" verticalDpi="300" r:id="rId1"/>
  <drawing r:id="rId2"/>
</worksheet>
</file>

<file path=xl/worksheets/sheet80.xml><?xml version="1.0" encoding="utf-8"?>
<worksheet xmlns="http://schemas.openxmlformats.org/spreadsheetml/2006/main" xmlns:r="http://schemas.openxmlformats.org/officeDocument/2006/relationships">
  <sheetPr>
    <tabColor rgb="FF00B0F0"/>
  </sheetPr>
  <dimension ref="A1:I14"/>
  <sheetViews>
    <sheetView showGridLines="0" workbookViewId="0">
      <selection activeCell="M12" sqref="M12"/>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9.28515625" style="5" customWidth="1"/>
    <col min="9" max="9" width="3" style="5" customWidth="1"/>
    <col min="10" max="16384" width="9.140625" style="5"/>
  </cols>
  <sheetData>
    <row r="1" spans="1:9" ht="27" customHeight="1">
      <c r="A1" s="2894" t="s">
        <v>30</v>
      </c>
      <c r="B1" s="2894"/>
      <c r="C1" s="2894"/>
      <c r="D1" s="2894"/>
      <c r="E1" s="2894"/>
      <c r="F1" s="2894"/>
      <c r="G1" s="2894"/>
      <c r="H1" s="2894"/>
      <c r="I1" s="574"/>
    </row>
    <row r="2" spans="1:9" ht="27" customHeight="1">
      <c r="A2" s="2895" t="s">
        <v>1861</v>
      </c>
      <c r="B2" s="2895"/>
      <c r="C2" s="2895"/>
      <c r="D2" s="2895"/>
      <c r="E2" s="2895"/>
      <c r="F2" s="2895"/>
      <c r="G2" s="2895"/>
      <c r="H2" s="2895"/>
      <c r="I2" s="575"/>
    </row>
    <row r="3" spans="1:9" ht="27" customHeight="1">
      <c r="A3" s="2896" t="s">
        <v>2614</v>
      </c>
      <c r="B3" s="2896"/>
      <c r="C3" s="2896"/>
      <c r="D3" s="2896"/>
      <c r="E3" s="2896"/>
      <c r="F3" s="2896"/>
      <c r="G3" s="2896"/>
      <c r="H3" s="2896"/>
      <c r="I3" s="576"/>
    </row>
    <row r="4" spans="1:9" ht="125.25" customHeight="1">
      <c r="A4" s="2905" t="s">
        <v>2263</v>
      </c>
      <c r="B4" s="2905"/>
      <c r="C4" s="2905"/>
      <c r="D4" s="2905"/>
      <c r="E4" s="2905"/>
      <c r="F4" s="2905"/>
      <c r="G4" s="2905"/>
      <c r="H4" s="2905"/>
      <c r="I4" s="2905"/>
    </row>
    <row r="5" spans="1:9" ht="63" customHeight="1">
      <c r="A5" s="2905" t="s">
        <v>2264</v>
      </c>
      <c r="B5" s="2905"/>
      <c r="C5" s="2905"/>
      <c r="D5" s="2905"/>
      <c r="E5" s="2905"/>
      <c r="F5" s="2905"/>
      <c r="G5" s="2905"/>
      <c r="H5" s="2905"/>
      <c r="I5" s="2905"/>
    </row>
    <row r="6" spans="1:9" ht="92.25" customHeight="1">
      <c r="A6" s="2899" t="s">
        <v>2265</v>
      </c>
      <c r="B6" s="2899"/>
      <c r="C6" s="2899"/>
      <c r="D6" s="2899"/>
      <c r="E6" s="2899"/>
      <c r="F6" s="2899"/>
      <c r="G6" s="2899"/>
      <c r="H6" s="2899"/>
      <c r="I6" s="2899"/>
    </row>
    <row r="7" spans="1:9" ht="42.75" customHeight="1">
      <c r="A7" s="2905" t="s">
        <v>2266</v>
      </c>
      <c r="B7" s="2905"/>
      <c r="C7" s="2905"/>
      <c r="D7" s="2905"/>
      <c r="E7" s="2905"/>
      <c r="F7" s="2905"/>
      <c r="G7" s="2905"/>
      <c r="H7" s="2905"/>
      <c r="I7" s="2905"/>
    </row>
    <row r="8" spans="1:9" ht="20.25">
      <c r="A8" s="2909" t="s">
        <v>2280</v>
      </c>
      <c r="B8" s="2909"/>
      <c r="C8" s="2909"/>
      <c r="D8" s="2909"/>
      <c r="E8" s="2909"/>
      <c r="F8" s="2909"/>
      <c r="G8" s="2909"/>
      <c r="H8" s="2909"/>
      <c r="I8" s="2909"/>
    </row>
    <row r="9" spans="1:9" ht="61.5" customHeight="1">
      <c r="A9" s="2905" t="s">
        <v>2279</v>
      </c>
      <c r="B9" s="2905"/>
      <c r="C9" s="2905"/>
      <c r="D9" s="2905"/>
      <c r="E9" s="2905"/>
      <c r="F9" s="2905"/>
      <c r="G9" s="2905"/>
      <c r="H9" s="2905"/>
      <c r="I9" s="2905"/>
    </row>
    <row r="10" spans="1:9" ht="137.25" customHeight="1">
      <c r="A10" s="2899" t="s">
        <v>2281</v>
      </c>
      <c r="B10" s="2899"/>
      <c r="C10" s="2899"/>
      <c r="D10" s="2899"/>
      <c r="E10" s="2899"/>
      <c r="F10" s="2899"/>
      <c r="G10" s="2899"/>
      <c r="H10" s="2899"/>
      <c r="I10" s="2899"/>
    </row>
    <row r="11" spans="1:9" ht="34.5" customHeight="1">
      <c r="A11" s="2909" t="s">
        <v>2282</v>
      </c>
      <c r="B11" s="2909"/>
      <c r="C11" s="2909"/>
      <c r="D11" s="2909"/>
      <c r="E11" s="2909"/>
      <c r="F11" s="2909"/>
      <c r="G11" s="2909"/>
      <c r="H11" s="2909"/>
      <c r="I11" s="2909"/>
    </row>
    <row r="12" spans="1:9" ht="126" customHeight="1">
      <c r="A12" s="2899" t="s">
        <v>2283</v>
      </c>
      <c r="B12" s="2899"/>
      <c r="C12" s="2899"/>
      <c r="D12" s="2899"/>
      <c r="E12" s="2899"/>
      <c r="F12" s="2899"/>
      <c r="G12" s="2899"/>
      <c r="H12" s="2899"/>
      <c r="I12" s="2899"/>
    </row>
    <row r="13" spans="1:9" ht="20.25">
      <c r="A13" s="2902" t="s">
        <v>3574</v>
      </c>
      <c r="B13" s="2902"/>
      <c r="C13" s="2902"/>
      <c r="D13" s="2902"/>
      <c r="E13" s="2902"/>
      <c r="F13" s="2902"/>
      <c r="G13" s="2902"/>
      <c r="H13" s="2902"/>
      <c r="I13" s="2902"/>
    </row>
    <row r="14" spans="1:9" ht="20.25">
      <c r="A14" s="2902" t="s">
        <v>3575</v>
      </c>
      <c r="B14" s="2902"/>
      <c r="C14" s="2902"/>
      <c r="D14" s="2902"/>
      <c r="E14" s="2902"/>
      <c r="F14" s="2902"/>
      <c r="G14" s="2902"/>
      <c r="H14" s="2902"/>
      <c r="I14" s="2902"/>
    </row>
  </sheetData>
  <sheetProtection password="A581" sheet="1" objects="1" scenarios="1" selectLockedCells="1" selectUnlockedCells="1"/>
  <mergeCells count="14">
    <mergeCell ref="A13:I13"/>
    <mergeCell ref="A14:I14"/>
    <mergeCell ref="A1:H1"/>
    <mergeCell ref="A2:H2"/>
    <mergeCell ref="A3:H3"/>
    <mergeCell ref="A10:I10"/>
    <mergeCell ref="A12:I12"/>
    <mergeCell ref="A11:I11"/>
    <mergeCell ref="A4:I4"/>
    <mergeCell ref="A5:I5"/>
    <mergeCell ref="A6:I6"/>
    <mergeCell ref="A7:I7"/>
    <mergeCell ref="A8:I8"/>
    <mergeCell ref="A9:I9"/>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81.xml><?xml version="1.0" encoding="utf-8"?>
<worksheet xmlns="http://schemas.openxmlformats.org/spreadsheetml/2006/main" xmlns:r="http://schemas.openxmlformats.org/officeDocument/2006/relationships">
  <sheetPr>
    <tabColor rgb="FF00B0F0"/>
  </sheetPr>
  <dimension ref="A1:K22"/>
  <sheetViews>
    <sheetView showGridLines="0" workbookViewId="0">
      <selection activeCell="P24" sqref="P24"/>
    </sheetView>
  </sheetViews>
  <sheetFormatPr defaultColWidth="9.140625" defaultRowHeight="14.25"/>
  <cols>
    <col min="1" max="1" width="6.85546875" style="5" customWidth="1"/>
    <col min="2" max="2" width="8.85546875" style="5" customWidth="1"/>
    <col min="3" max="3" width="13.140625" style="5" customWidth="1"/>
    <col min="4" max="4" width="12.7109375" style="5" customWidth="1"/>
    <col min="5" max="5" width="9.140625" style="5" customWidth="1"/>
    <col min="6" max="6" width="16.5703125" style="5" customWidth="1"/>
    <col min="7" max="7" width="11.140625" style="5" customWidth="1"/>
    <col min="8" max="8" width="18.42578125" style="5" customWidth="1"/>
    <col min="9" max="9" width="3" style="5" customWidth="1"/>
    <col min="10" max="16384" width="9.140625" style="5"/>
  </cols>
  <sheetData>
    <row r="1" spans="1:11" ht="27" customHeight="1">
      <c r="A1" s="2900" t="s">
        <v>30</v>
      </c>
      <c r="B1" s="2900"/>
      <c r="C1" s="2900"/>
      <c r="D1" s="2900"/>
      <c r="E1" s="2900"/>
      <c r="F1" s="2900"/>
      <c r="G1" s="2900"/>
      <c r="H1" s="2900"/>
      <c r="I1" s="2900"/>
    </row>
    <row r="2" spans="1:11" ht="27" customHeight="1">
      <c r="A2" s="2895" t="s">
        <v>1861</v>
      </c>
      <c r="B2" s="2895"/>
      <c r="C2" s="2895"/>
      <c r="D2" s="2895"/>
      <c r="E2" s="2895"/>
      <c r="F2" s="2895"/>
      <c r="G2" s="2895"/>
      <c r="H2" s="2895"/>
      <c r="I2" s="2895"/>
    </row>
    <row r="3" spans="1:11" ht="33" customHeight="1">
      <c r="A3" s="2896" t="s">
        <v>1715</v>
      </c>
      <c r="B3" s="2896"/>
      <c r="C3" s="2896"/>
      <c r="D3" s="2896"/>
      <c r="E3" s="2896"/>
      <c r="F3" s="2896"/>
      <c r="G3" s="2896"/>
      <c r="H3" s="2896"/>
      <c r="I3" s="2896"/>
    </row>
    <row r="4" spans="1:11" ht="27" customHeight="1">
      <c r="A4" s="515" t="s">
        <v>1716</v>
      </c>
      <c r="B4" s="516"/>
      <c r="C4" s="517"/>
      <c r="D4" s="517"/>
      <c r="E4" s="517"/>
      <c r="F4" s="517"/>
      <c r="G4" s="517"/>
      <c r="H4" s="517"/>
      <c r="I4" s="517"/>
      <c r="K4" s="518" t="s">
        <v>1814</v>
      </c>
    </row>
    <row r="5" spans="1:11" ht="27" customHeight="1">
      <c r="A5" s="515" t="s">
        <v>1717</v>
      </c>
      <c r="B5" s="516"/>
      <c r="C5" s="517"/>
      <c r="D5" s="517"/>
      <c r="E5" s="517"/>
      <c r="F5" s="517"/>
      <c r="G5" s="517"/>
      <c r="H5" s="517"/>
      <c r="I5" s="517"/>
    </row>
    <row r="6" spans="1:11" ht="27" customHeight="1">
      <c r="A6" s="515" t="s">
        <v>1718</v>
      </c>
      <c r="B6" s="516"/>
      <c r="C6" s="517"/>
      <c r="D6" s="517"/>
      <c r="E6" s="517"/>
      <c r="F6" s="517"/>
      <c r="G6" s="517"/>
      <c r="H6" s="517"/>
      <c r="I6" s="517"/>
    </row>
    <row r="7" spans="1:11" ht="27" customHeight="1">
      <c r="A7" s="515" t="s">
        <v>1719</v>
      </c>
      <c r="B7" s="516"/>
      <c r="C7" s="517"/>
      <c r="D7" s="517"/>
      <c r="E7" s="517"/>
      <c r="F7" s="517"/>
      <c r="G7" s="517"/>
      <c r="H7" s="517"/>
      <c r="I7" s="517"/>
    </row>
    <row r="8" spans="1:11" ht="27" customHeight="1">
      <c r="A8" s="515" t="s">
        <v>1805</v>
      </c>
      <c r="B8" s="516"/>
      <c r="C8" s="517"/>
      <c r="D8" s="517"/>
      <c r="E8" s="517"/>
      <c r="F8" s="517"/>
      <c r="G8" s="517"/>
      <c r="H8" s="517"/>
      <c r="I8" s="517"/>
    </row>
    <row r="9" spans="1:11" ht="27" customHeight="1">
      <c r="A9" s="515" t="s">
        <v>1720</v>
      </c>
      <c r="B9" s="516"/>
      <c r="C9" s="517"/>
      <c r="D9" s="517"/>
      <c r="E9" s="517"/>
      <c r="F9" s="517"/>
      <c r="G9" s="517"/>
      <c r="H9" s="517"/>
      <c r="I9" s="517"/>
    </row>
    <row r="10" spans="1:11" ht="27" customHeight="1">
      <c r="A10" s="515" t="s">
        <v>1721</v>
      </c>
      <c r="B10" s="516"/>
      <c r="C10" s="517"/>
      <c r="D10" s="517"/>
      <c r="E10" s="517"/>
      <c r="F10" s="517"/>
      <c r="G10" s="517"/>
      <c r="H10" s="517"/>
      <c r="I10" s="517"/>
    </row>
    <row r="11" spans="1:11" ht="27" customHeight="1">
      <c r="A11" s="515" t="s">
        <v>1722</v>
      </c>
      <c r="B11" s="516"/>
      <c r="C11" s="517"/>
      <c r="D11" s="517"/>
      <c r="E11" s="517"/>
      <c r="F11" s="517"/>
      <c r="G11" s="517"/>
      <c r="H11" s="517"/>
      <c r="I11" s="517"/>
    </row>
    <row r="12" spans="1:11" ht="44.25" customHeight="1">
      <c r="A12" s="2905" t="s">
        <v>1723</v>
      </c>
      <c r="B12" s="2905"/>
      <c r="C12" s="2905"/>
      <c r="D12" s="2905"/>
      <c r="E12" s="2905"/>
      <c r="F12" s="2905"/>
      <c r="G12" s="2905"/>
      <c r="H12" s="2905"/>
      <c r="I12" s="517"/>
    </row>
    <row r="13" spans="1:11" ht="27" customHeight="1">
      <c r="A13" s="515" t="s">
        <v>1724</v>
      </c>
      <c r="B13" s="516"/>
      <c r="C13" s="517"/>
      <c r="D13" s="517"/>
      <c r="E13" s="517"/>
      <c r="F13" s="517"/>
      <c r="G13" s="517"/>
      <c r="H13" s="517"/>
      <c r="I13" s="517"/>
    </row>
    <row r="14" spans="1:11" ht="66" customHeight="1">
      <c r="A14" s="2905" t="s">
        <v>1725</v>
      </c>
      <c r="B14" s="2905"/>
      <c r="C14" s="2905"/>
      <c r="D14" s="2905"/>
      <c r="E14" s="2905"/>
      <c r="F14" s="2905"/>
      <c r="G14" s="2905"/>
      <c r="H14" s="2905"/>
      <c r="I14" s="517"/>
    </row>
    <row r="15" spans="1:11" ht="44.25" customHeight="1">
      <c r="A15" s="2905" t="s">
        <v>1726</v>
      </c>
      <c r="B15" s="2905"/>
      <c r="C15" s="2905"/>
      <c r="D15" s="2905"/>
      <c r="E15" s="2905"/>
      <c r="F15" s="2905"/>
      <c r="G15" s="2905"/>
      <c r="H15" s="2905"/>
      <c r="I15" s="517"/>
    </row>
    <row r="16" spans="1:11" ht="47.25" customHeight="1">
      <c r="A16" s="2905" t="s">
        <v>1727</v>
      </c>
      <c r="B16" s="2905"/>
      <c r="C16" s="2905"/>
      <c r="D16" s="2905"/>
      <c r="E16" s="2905"/>
      <c r="F16" s="2905"/>
      <c r="G16" s="2905"/>
      <c r="H16" s="2905"/>
      <c r="I16" s="517"/>
    </row>
    <row r="17" spans="1:9" ht="66" customHeight="1">
      <c r="A17" s="2905" t="s">
        <v>1728</v>
      </c>
      <c r="B17" s="2905"/>
      <c r="C17" s="2905"/>
      <c r="D17" s="2905"/>
      <c r="E17" s="2905"/>
      <c r="F17" s="2905"/>
      <c r="G17" s="2905"/>
      <c r="H17" s="2905"/>
      <c r="I17" s="517"/>
    </row>
    <row r="18" spans="1:9" ht="27" customHeight="1">
      <c r="A18" s="505"/>
      <c r="B18" s="508"/>
    </row>
    <row r="19" spans="1:9" ht="27" customHeight="1">
      <c r="A19" s="505"/>
      <c r="B19" s="508"/>
    </row>
    <row r="20" spans="1:9" ht="18.75">
      <c r="A20" s="334"/>
    </row>
    <row r="21" spans="1:9" ht="18.75">
      <c r="A21" s="334"/>
    </row>
    <row r="22" spans="1:9" ht="18.75">
      <c r="A22" s="334"/>
    </row>
  </sheetData>
  <sheetProtection password="A581" sheet="1" objects="1" scenarios="1" selectLockedCells="1" selectUnlockedCells="1"/>
  <mergeCells count="8">
    <mergeCell ref="A17:H17"/>
    <mergeCell ref="A12:H12"/>
    <mergeCell ref="A1:I1"/>
    <mergeCell ref="A2:I2"/>
    <mergeCell ref="A3:I3"/>
    <mergeCell ref="A14:H14"/>
    <mergeCell ref="A15:H15"/>
    <mergeCell ref="A16:H1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82.xml><?xml version="1.0" encoding="utf-8"?>
<worksheet xmlns="http://schemas.openxmlformats.org/spreadsheetml/2006/main" xmlns:r="http://schemas.openxmlformats.org/officeDocument/2006/relationships">
  <sheetPr>
    <tabColor rgb="FF7030A0"/>
  </sheetPr>
  <dimension ref="A1:Q43"/>
  <sheetViews>
    <sheetView workbookViewId="0">
      <selection activeCell="E1" sqref="E1"/>
    </sheetView>
  </sheetViews>
  <sheetFormatPr defaultColWidth="9.140625" defaultRowHeight="14.25"/>
  <cols>
    <col min="1" max="1" width="3.85546875" style="5" customWidth="1"/>
    <col min="2" max="2" width="8.85546875" style="5" customWidth="1"/>
    <col min="3" max="3" width="13.140625" style="5" customWidth="1"/>
    <col min="4" max="4" width="16.140625" style="5" customWidth="1"/>
    <col min="5" max="5" width="9.140625" style="5" customWidth="1"/>
    <col min="6" max="6" width="16.5703125" style="5" customWidth="1"/>
    <col min="7" max="7" width="9.28515625" style="5" customWidth="1"/>
    <col min="8" max="8" width="21.85546875" style="5" customWidth="1"/>
    <col min="9" max="9" width="7.42578125" style="5" customWidth="1"/>
    <col min="10" max="10" width="21.85546875" style="5" customWidth="1"/>
    <col min="11" max="11" width="14.140625" style="5" customWidth="1"/>
    <col min="12" max="16" width="9.140625" style="5"/>
    <col min="17" max="17" width="14.28515625" style="5" customWidth="1"/>
    <col min="18" max="16384" width="9.140625" style="5"/>
  </cols>
  <sheetData>
    <row r="1" spans="1:17" ht="18.75">
      <c r="B1" s="2237" t="s">
        <v>1156</v>
      </c>
      <c r="C1" s="2237"/>
      <c r="D1" s="2237"/>
      <c r="E1" s="615">
        <v>1</v>
      </c>
    </row>
    <row r="2" spans="1:17" ht="23.25">
      <c r="A2" s="2911" t="str">
        <f>MASTER!C1</f>
        <v>ftyk f'k{kk vf/kdkjh</v>
      </c>
      <c r="B2" s="2911"/>
      <c r="C2" s="2911"/>
      <c r="D2" s="2911"/>
      <c r="E2" s="2911"/>
      <c r="F2" s="2911"/>
      <c r="G2" s="2911"/>
      <c r="H2" s="2911"/>
      <c r="I2" s="1827"/>
      <c r="J2" s="1827"/>
      <c r="K2" s="20"/>
      <c r="L2" s="20"/>
    </row>
    <row r="3" spans="1:17" ht="18.75">
      <c r="A3" s="2913" t="s">
        <v>2832</v>
      </c>
      <c r="B3" s="2913"/>
      <c r="C3" s="852" t="str">
        <f>(INDEX(MASTER!V8:V42,MATCH('LEAVE APPLICATION DDO'!E1,MASTER!A8:A42,0)))</f>
        <v>ftf'kizla@cwUnh@laLFkkiu@Qk&amp;7@22&amp;23@</v>
      </c>
      <c r="D3" s="1151"/>
      <c r="E3" s="1151"/>
      <c r="F3" s="1151"/>
      <c r="G3" s="1158" t="s">
        <v>3049</v>
      </c>
      <c r="H3" s="1159">
        <f>(INDEX(MASTER!T8:T42,MATCH('LEAVE APPLICATION DDO'!E1,MASTER!A8:A42,0)))</f>
        <v>44731</v>
      </c>
      <c r="I3" s="1829"/>
      <c r="J3" s="1829"/>
      <c r="K3" s="20"/>
      <c r="L3" s="20"/>
    </row>
    <row r="4" spans="1:17" ht="21" customHeight="1">
      <c r="A4" s="1137"/>
      <c r="B4" s="1138" t="s">
        <v>1297</v>
      </c>
      <c r="C4" s="1139"/>
      <c r="D4" s="1140"/>
      <c r="E4" s="1140"/>
      <c r="F4" s="1140"/>
      <c r="G4" s="1137"/>
      <c r="H4" s="1140"/>
      <c r="I4" s="1140"/>
      <c r="J4" s="1140"/>
      <c r="K4" s="20"/>
      <c r="L4" s="20"/>
    </row>
    <row r="5" spans="1:17" ht="21.75" customHeight="1">
      <c r="A5" s="1137"/>
      <c r="B5" s="1138"/>
      <c r="C5" s="1141" t="s">
        <v>1298</v>
      </c>
      <c r="D5" s="1142" t="str">
        <f>MASTER!L2</f>
        <v>eq[; ftyk f'k{kk vf/kdkjh</v>
      </c>
      <c r="E5" s="1140"/>
      <c r="F5" s="1140"/>
      <c r="G5" s="1137"/>
      <c r="H5" s="1140"/>
      <c r="I5" s="1140"/>
      <c r="J5" s="1140"/>
      <c r="K5" s="20"/>
      <c r="L5" s="20"/>
    </row>
    <row r="6" spans="1:17" ht="18.75">
      <c r="A6" s="1137"/>
      <c r="B6" s="1138"/>
      <c r="C6" s="1139" t="str">
        <f>MASTER!L3</f>
        <v xml:space="preserve">eq[; ftyk f'k{kk vf/kdkjh] eq[;ky;] </v>
      </c>
      <c r="D6" s="1140"/>
      <c r="E6" s="1140"/>
      <c r="F6" s="1140"/>
      <c r="G6" s="1137"/>
      <c r="H6" s="1140"/>
      <c r="I6" s="1140"/>
      <c r="J6" s="1140"/>
      <c r="K6" s="20"/>
      <c r="L6" s="20"/>
    </row>
    <row r="7" spans="1:17" ht="18.75">
      <c r="A7" s="1137"/>
      <c r="B7" s="1138"/>
      <c r="C7" s="1139" t="str">
        <f>MASTER!L4</f>
        <v>jkt ¼ jktLFkku ½</v>
      </c>
      <c r="D7" s="1140"/>
      <c r="E7" s="1140"/>
      <c r="F7" s="1140"/>
      <c r="G7" s="1137"/>
      <c r="H7" s="1140"/>
      <c r="I7" s="1140"/>
      <c r="J7" s="1140"/>
      <c r="K7" s="20"/>
      <c r="L7" s="20"/>
    </row>
    <row r="8" spans="1:17" ht="6" customHeight="1">
      <c r="A8" s="1137"/>
      <c r="B8" s="1138"/>
      <c r="C8" s="1138"/>
      <c r="D8" s="1138"/>
      <c r="E8" s="1138"/>
      <c r="F8" s="1137"/>
      <c r="G8" s="1137"/>
      <c r="H8" s="1140"/>
      <c r="I8" s="1140"/>
      <c r="J8" s="1140"/>
      <c r="K8" s="20"/>
      <c r="L8" s="20"/>
    </row>
    <row r="9" spans="1:17" ht="18.75">
      <c r="A9" s="1137"/>
      <c r="B9" s="1138"/>
      <c r="C9" s="1138" t="s">
        <v>1439</v>
      </c>
      <c r="D9" s="1138"/>
      <c r="E9" s="1138"/>
      <c r="F9" s="1137"/>
      <c r="G9" s="1137"/>
      <c r="H9" s="1140"/>
      <c r="I9" s="1140"/>
      <c r="J9" s="1140"/>
      <c r="K9" s="20"/>
      <c r="L9" s="20"/>
    </row>
    <row r="10" spans="1:17" ht="8.25" customHeight="1">
      <c r="A10" s="1137"/>
      <c r="B10" s="1138"/>
      <c r="C10" s="1138"/>
      <c r="D10" s="1138"/>
      <c r="E10" s="1138"/>
      <c r="F10" s="1137"/>
      <c r="G10" s="1137"/>
      <c r="H10" s="1140"/>
      <c r="I10" s="1140"/>
      <c r="J10" s="1140"/>
      <c r="K10" s="20"/>
      <c r="L10" s="20"/>
    </row>
    <row r="11" spans="1:17" ht="18.75">
      <c r="A11" s="1137"/>
      <c r="B11" s="1138" t="s">
        <v>26</v>
      </c>
      <c r="C11" s="1138"/>
      <c r="D11" s="1138"/>
      <c r="E11" s="1138"/>
      <c r="F11" s="1137"/>
      <c r="G11" s="1137"/>
      <c r="H11" s="1140"/>
      <c r="I11" s="1140"/>
      <c r="J11" s="1140"/>
      <c r="K11" s="20"/>
      <c r="L11" s="20"/>
    </row>
    <row r="12" spans="1:17" ht="18.75">
      <c r="A12" s="1137"/>
      <c r="B12" s="1138"/>
      <c r="C12" s="1138" t="s">
        <v>1300</v>
      </c>
      <c r="D12" s="1138"/>
      <c r="E12" s="1138"/>
      <c r="F12" s="1143">
        <f>(INDEX(MASTER!J8:J42,MATCH('LEAVE APPLICATION DDO'!E1,MASTER!A8:A42,0)))</f>
        <v>44732</v>
      </c>
      <c r="G12" s="1137" t="s">
        <v>1301</v>
      </c>
      <c r="H12" s="1143">
        <f>(INDEX(MASTER!K8:K42,MATCH('LEAVE APPLICATION DDO'!E1,MASTER!A8:A42,0)))</f>
        <v>44737</v>
      </c>
      <c r="I12" s="1143"/>
      <c r="J12" s="1143"/>
      <c r="K12" s="20"/>
      <c r="L12" s="20"/>
    </row>
    <row r="13" spans="1:17" ht="18.75">
      <c r="A13" s="1137"/>
      <c r="B13" s="1138" t="s">
        <v>1440</v>
      </c>
      <c r="C13" s="2912" t="str">
        <f>(INDEX(MASTER!M8:M42,MATCH('LEAVE APPLICATION DDO'!E1,MASTER!A8:A42,0)))</f>
        <v xml:space="preserve">रूपांतरित अवकाश </v>
      </c>
      <c r="D13" s="2912"/>
      <c r="E13" s="1138" t="s">
        <v>1441</v>
      </c>
      <c r="F13" s="1144" t="str">
        <f>(INDEX(MASTER!P8:P42,MATCH('LEAVE APPLICATION DDO'!E1,MASTER!A8:A42,0)))</f>
        <v xml:space="preserve">बीमारी के </v>
      </c>
      <c r="G13" s="1139" t="s">
        <v>3024</v>
      </c>
      <c r="H13" s="1139"/>
      <c r="I13" s="1139"/>
      <c r="J13" s="1139"/>
      <c r="K13" s="20"/>
      <c r="L13" s="20"/>
    </row>
    <row r="14" spans="1:17" ht="18.75">
      <c r="A14" s="1137"/>
      <c r="B14" s="1138"/>
      <c r="C14" s="1138" t="s">
        <v>4309</v>
      </c>
      <c r="D14" s="1138"/>
      <c r="E14" s="1138"/>
      <c r="F14" s="1137"/>
      <c r="G14" s="1137"/>
      <c r="H14" s="1140"/>
      <c r="I14" s="1140"/>
      <c r="J14" s="1140"/>
      <c r="K14" s="20"/>
      <c r="L14" s="20"/>
    </row>
    <row r="15" spans="1:17" ht="18.75">
      <c r="A15" s="1137"/>
      <c r="B15" s="1138" t="s">
        <v>1256</v>
      </c>
      <c r="C15" s="1138"/>
      <c r="D15" s="1138"/>
      <c r="E15" s="1138"/>
      <c r="F15" s="1137"/>
      <c r="G15" s="1137"/>
      <c r="H15" s="1140"/>
      <c r="I15" s="1140"/>
      <c r="J15" s="1140"/>
      <c r="K15" s="20"/>
      <c r="L15" s="20"/>
    </row>
    <row r="16" spans="1:17" ht="18.75">
      <c r="A16" s="1137"/>
      <c r="B16" s="5">
        <f t="shared" ref="B16:C19" si="0">I16</f>
        <v>0</v>
      </c>
      <c r="C16" s="5" t="str">
        <f t="shared" si="0"/>
        <v>अवकाश फार्म</v>
      </c>
      <c r="F16" s="1137"/>
      <c r="G16" s="1137"/>
      <c r="H16" s="1140"/>
      <c r="I16" s="1270"/>
      <c r="J16" s="2910" t="s">
        <v>2931</v>
      </c>
      <c r="K16" s="2910"/>
      <c r="O16" s="1164">
        <v>1</v>
      </c>
      <c r="P16" s="1165" t="s">
        <v>2931</v>
      </c>
      <c r="Q16" s="1166"/>
    </row>
    <row r="17" spans="1:17" ht="18.75">
      <c r="A17" s="1137"/>
      <c r="B17" s="5">
        <f t="shared" si="0"/>
        <v>2</v>
      </c>
      <c r="C17" s="5">
        <f t="shared" si="0"/>
        <v>0</v>
      </c>
      <c r="F17" s="1137"/>
      <c r="G17" s="1137"/>
      <c r="H17" s="1140"/>
      <c r="I17" s="1270">
        <v>2</v>
      </c>
      <c r="J17" s="2910"/>
      <c r="K17" s="2910"/>
      <c r="O17" s="1164">
        <v>2</v>
      </c>
      <c r="P17" s="1165" t="s">
        <v>3053</v>
      </c>
      <c r="Q17" s="1166"/>
    </row>
    <row r="18" spans="1:17" ht="18.75">
      <c r="A18" s="1137"/>
      <c r="B18" s="5">
        <f t="shared" si="0"/>
        <v>3</v>
      </c>
      <c r="C18" s="5" t="str">
        <f t="shared" si="0"/>
        <v>आरोग्य प्रमाण पत्र</v>
      </c>
      <c r="F18" s="1137"/>
      <c r="G18" s="1137"/>
      <c r="H18" s="1140"/>
      <c r="I18" s="1270">
        <v>3</v>
      </c>
      <c r="J18" s="2910" t="s">
        <v>3054</v>
      </c>
      <c r="K18" s="2910"/>
      <c r="O18" s="1164">
        <v>3</v>
      </c>
      <c r="P18" s="1165" t="s">
        <v>3054</v>
      </c>
      <c r="Q18" s="1166"/>
    </row>
    <row r="19" spans="1:17" ht="18.75">
      <c r="A19" s="1137"/>
      <c r="B19" s="5">
        <f t="shared" si="0"/>
        <v>4</v>
      </c>
      <c r="C19" s="5" t="str">
        <f t="shared" si="0"/>
        <v>रोग व आरोग्य प्रमाण पत्र</v>
      </c>
      <c r="F19" s="1137"/>
      <c r="G19" s="1137"/>
      <c r="H19" s="1140"/>
      <c r="I19" s="1270">
        <v>4</v>
      </c>
      <c r="J19" s="2910" t="s">
        <v>3055</v>
      </c>
      <c r="K19" s="2910"/>
      <c r="O19" s="1164">
        <v>4</v>
      </c>
      <c r="P19" s="1165" t="s">
        <v>3055</v>
      </c>
      <c r="Q19" s="1166"/>
    </row>
    <row r="20" spans="1:17" ht="18.75">
      <c r="A20" s="1137"/>
      <c r="B20" s="1139" t="s">
        <v>35</v>
      </c>
      <c r="C20" s="1167">
        <f>(INDEX(MASTER!T8:T42,MATCH('LEAVE APPLICATION DDO'!E1,MASTER!A8:A42,0)))</f>
        <v>44731</v>
      </c>
      <c r="D20" s="1138"/>
      <c r="E20" s="1138"/>
      <c r="F20" s="1140"/>
      <c r="G20" s="1137"/>
      <c r="H20" s="1140"/>
      <c r="I20" s="1140"/>
      <c r="J20" s="1140"/>
      <c r="L20" s="1138"/>
    </row>
    <row r="21" spans="1:17" ht="18.75">
      <c r="A21" s="1137"/>
      <c r="B21" s="1139"/>
      <c r="C21" s="1140"/>
      <c r="D21" s="1138"/>
      <c r="E21" s="1138"/>
      <c r="F21" s="1139" t="s">
        <v>3058</v>
      </c>
      <c r="G21" s="1139"/>
      <c r="H21" s="1140"/>
      <c r="I21" s="1140"/>
      <c r="J21" s="1140"/>
      <c r="K21" s="20"/>
      <c r="L21" s="20"/>
    </row>
    <row r="22" spans="1:17" ht="25.5" customHeight="1">
      <c r="A22" s="1137"/>
      <c r="B22" s="1138"/>
      <c r="C22" s="1138"/>
      <c r="D22" s="1138"/>
      <c r="E22" s="1138"/>
      <c r="F22" s="1137"/>
      <c r="G22" s="1137"/>
      <c r="H22" s="1140"/>
      <c r="I22" s="1140"/>
      <c r="J22" s="1140"/>
      <c r="K22" s="20"/>
      <c r="L22" s="20"/>
    </row>
    <row r="23" spans="1:17" ht="18.75">
      <c r="A23" s="1137"/>
      <c r="B23" s="1138"/>
      <c r="C23" s="1138"/>
      <c r="D23" s="1138" t="s">
        <v>27</v>
      </c>
      <c r="E23" s="2914" t="str">
        <f>(INDEX(MASTER!B8:B42,MATCH('LEAVE APPLICATION DDO'!E1,MASTER!A8:A42,0)))</f>
        <v>Jh Hkxorh yky luk&lt;;</v>
      </c>
      <c r="F23" s="2914"/>
      <c r="G23" s="2914"/>
      <c r="H23" s="1140"/>
      <c r="I23" s="1140"/>
      <c r="J23" s="1140"/>
      <c r="K23" s="20"/>
      <c r="L23" s="20"/>
    </row>
    <row r="24" spans="1:17" ht="18.75">
      <c r="A24" s="1137"/>
      <c r="B24" s="1138"/>
      <c r="C24" s="1138"/>
      <c r="D24" s="1138" t="s">
        <v>25</v>
      </c>
      <c r="E24" s="2912" t="str">
        <f>(INDEX(MASTER!C8:C42,MATCH('LEAVE APPLICATION DDO'!E1,MASTER!A8:A42,0)))</f>
        <v>अतिरिक्त प्रशासनिक अधिकारी</v>
      </c>
      <c r="F24" s="2912"/>
      <c r="G24" s="2912"/>
      <c r="H24" s="1140"/>
      <c r="I24" s="1140"/>
      <c r="J24" s="1140"/>
      <c r="K24" s="20"/>
      <c r="L24" s="20"/>
    </row>
    <row r="25" spans="1:17" ht="32.25" customHeight="1">
      <c r="A25" s="1137"/>
      <c r="B25" s="1138"/>
      <c r="C25" s="1138"/>
      <c r="D25" s="1150" t="s">
        <v>1304</v>
      </c>
      <c r="E25" s="2917" t="str">
        <f>MASTER!C1</f>
        <v>ftyk f'k{kk vf/kdkjh</v>
      </c>
      <c r="F25" s="2917"/>
      <c r="G25" s="2917"/>
      <c r="H25" s="2917"/>
      <c r="I25" s="1826"/>
      <c r="J25" s="1826"/>
      <c r="K25" s="20"/>
      <c r="L25" s="20"/>
    </row>
    <row r="26" spans="1:17" ht="23.25">
      <c r="A26" s="2915" t="s">
        <v>3023</v>
      </c>
      <c r="B26" s="2915"/>
      <c r="C26" s="2915"/>
      <c r="D26" s="2915"/>
      <c r="E26" s="2915"/>
      <c r="F26" s="2915"/>
      <c r="G26" s="2915"/>
      <c r="H26" s="2915"/>
      <c r="I26" s="1824"/>
      <c r="J26" s="1824"/>
      <c r="K26" s="15"/>
      <c r="L26" s="15"/>
    </row>
    <row r="27" spans="1:17" ht="18.75">
      <c r="A27" s="1138" t="s">
        <v>5</v>
      </c>
      <c r="B27" s="1138" t="s">
        <v>27</v>
      </c>
      <c r="C27" s="2914" t="str">
        <f>(INDEX(MASTER!B8:B42,MATCH('LEAVE APPLICATION DDO'!E1,MASTER!A8:A42,0)))</f>
        <v>Jh Hkxorh yky luk&lt;;</v>
      </c>
      <c r="D27" s="2914"/>
      <c r="E27" s="1139"/>
      <c r="F27" s="1138" t="s">
        <v>25</v>
      </c>
      <c r="G27" s="2912" t="str">
        <f>(INDEX(MASTER!C8:C42,MATCH('LEAVE APPLICATION DDO'!E1,MASTER!A8:A42,0)))</f>
        <v>अतिरिक्त प्रशासनिक अधिकारी</v>
      </c>
      <c r="H27" s="2912"/>
      <c r="I27" s="1823"/>
      <c r="J27" s="1823"/>
      <c r="K27" s="129"/>
      <c r="L27" s="154"/>
    </row>
    <row r="28" spans="1:17" ht="18.75">
      <c r="A28" s="1138" t="s">
        <v>6</v>
      </c>
      <c r="B28" s="2914" t="s">
        <v>1153</v>
      </c>
      <c r="C28" s="2914"/>
      <c r="D28" s="1145">
        <f>(INDEX(MASTER!J8:J42,MATCH('LEAVE APPLICATION DDO'!E1,MASTER!A8:A42,0)))</f>
        <v>44732</v>
      </c>
      <c r="E28" s="1137" t="s">
        <v>1155</v>
      </c>
      <c r="F28" s="1146">
        <f>(INDEX(MASTER!K8:K42,MATCH('LEAVE APPLICATION DDO'!E1,MASTER!A8:A42,0)))</f>
        <v>44737</v>
      </c>
      <c r="G28" s="1138" t="s">
        <v>1154</v>
      </c>
      <c r="H28" s="1138"/>
      <c r="I28" s="1138"/>
      <c r="J28" s="1138"/>
      <c r="K28" s="129"/>
      <c r="L28" s="154"/>
    </row>
    <row r="29" spans="1:17" ht="20.25">
      <c r="A29" s="1138" t="s">
        <v>8</v>
      </c>
      <c r="B29" s="2914" t="s">
        <v>473</v>
      </c>
      <c r="C29" s="2914"/>
      <c r="D29" s="1147">
        <f>(INDEX(MASTER!L8:L42,MATCH('LEAVE APPLICATION DDO'!E1,MASTER!A8:A42,0)))</f>
        <v>6</v>
      </c>
      <c r="E29" s="2238" t="s">
        <v>1162</v>
      </c>
      <c r="F29" s="2238"/>
      <c r="G29" s="2912" t="str">
        <f>(INDEX(MASTER!M8:M42,MATCH('LEAVE APPLICATION DDO'!E1,MASTER!A8:A42,0)))</f>
        <v xml:space="preserve">रूपांतरित अवकाश </v>
      </c>
      <c r="H29" s="2912"/>
      <c r="I29" s="1823"/>
      <c r="J29" s="1823"/>
      <c r="K29" s="129"/>
      <c r="L29" s="154"/>
    </row>
    <row r="30" spans="1:17" ht="18.75">
      <c r="A30" s="1138" t="s">
        <v>0</v>
      </c>
      <c r="B30" s="2914" t="s">
        <v>474</v>
      </c>
      <c r="C30" s="2914"/>
      <c r="D30" s="2916" t="str">
        <f>(INDEX(MASTER!P8:P42,MATCH('LEAVE APPLICATION DDO'!E1,MASTER!A8:A42,0)))</f>
        <v xml:space="preserve">बीमारी के </v>
      </c>
      <c r="E30" s="2916"/>
      <c r="F30" s="2916"/>
      <c r="G30" s="2916"/>
      <c r="H30" s="2916"/>
      <c r="I30" s="1825"/>
      <c r="J30" s="1825"/>
      <c r="K30" s="129"/>
      <c r="L30" s="154"/>
    </row>
    <row r="31" spans="1:17" ht="18.75">
      <c r="A31" s="1138" t="s">
        <v>16</v>
      </c>
      <c r="B31" s="2914" t="s">
        <v>475</v>
      </c>
      <c r="C31" s="2914"/>
      <c r="D31" s="2916" t="str">
        <f>(INDEX(MASTER!Q8:Q42,MATCH('LEAVE APPLICATION DDO'!E1,MASTER!A8:A42,0)))</f>
        <v>e0u0 4 laLdkj Ldwy okyh xyh dey ryh dkdjksyh jktleUn</v>
      </c>
      <c r="E31" s="2916"/>
      <c r="F31" s="2916"/>
      <c r="G31" s="2916"/>
      <c r="H31" s="2916"/>
      <c r="I31" s="1825"/>
      <c r="J31" s="1825"/>
      <c r="K31" s="129"/>
      <c r="L31" s="154"/>
    </row>
    <row r="32" spans="1:17" ht="18.75">
      <c r="A32" s="1138"/>
      <c r="B32" s="1138"/>
      <c r="C32" s="1138"/>
      <c r="D32" s="2914"/>
      <c r="E32" s="2914"/>
      <c r="F32" s="1138"/>
      <c r="G32" s="1138"/>
      <c r="H32" s="1138"/>
      <c r="I32" s="1138"/>
      <c r="J32" s="1138"/>
      <c r="K32" s="129"/>
      <c r="L32" s="154"/>
    </row>
    <row r="33" spans="1:12" ht="18.75">
      <c r="A33" s="1138"/>
      <c r="B33" s="1139" t="s">
        <v>35</v>
      </c>
      <c r="C33" s="1148">
        <f>C20</f>
        <v>44731</v>
      </c>
      <c r="D33" s="1138"/>
      <c r="E33" s="1138"/>
      <c r="F33" s="2238" t="s">
        <v>28</v>
      </c>
      <c r="G33" s="2238"/>
      <c r="H33" s="1140"/>
      <c r="I33" s="1140"/>
      <c r="J33" s="1140"/>
      <c r="K33" s="129"/>
      <c r="L33" s="154"/>
    </row>
    <row r="34" spans="1:12" ht="23.25">
      <c r="A34" s="2915" t="s">
        <v>476</v>
      </c>
      <c r="B34" s="2915"/>
      <c r="C34" s="2915"/>
      <c r="D34" s="2915"/>
      <c r="E34" s="2915"/>
      <c r="F34" s="2915"/>
      <c r="G34" s="2915"/>
      <c r="H34" s="2915"/>
      <c r="I34" s="1824"/>
      <c r="J34" s="1824"/>
      <c r="K34" s="129"/>
      <c r="L34" s="154"/>
    </row>
    <row r="35" spans="1:12" ht="18.75">
      <c r="A35" s="1138" t="s">
        <v>5</v>
      </c>
      <c r="B35" s="2914" t="s">
        <v>477</v>
      </c>
      <c r="C35" s="2914"/>
      <c r="D35" s="1168">
        <f>(INDEX(MASTER!R8:R42,MATCH('LEAVE APPLICATION DDO'!E1,MASTER!A8:A42,0)))</f>
        <v>284</v>
      </c>
      <c r="E35" s="1138"/>
      <c r="F35" s="1138"/>
      <c r="G35" s="1138"/>
      <c r="H35" s="1138"/>
      <c r="I35" s="1138"/>
      <c r="J35" s="1138"/>
      <c r="K35" s="129"/>
      <c r="L35" s="154"/>
    </row>
    <row r="36" spans="1:12" ht="18.75">
      <c r="A36" s="1138" t="s">
        <v>6</v>
      </c>
      <c r="B36" s="2914" t="s">
        <v>1161</v>
      </c>
      <c r="C36" s="2914"/>
      <c r="D36" s="2914"/>
      <c r="E36" s="2914"/>
      <c r="F36" s="1168">
        <f>(INDEX(MASTER!S8:S42,MATCH('LEAVE APPLICATION DDO'!E1,MASTER!A8:A42,0)))</f>
        <v>12</v>
      </c>
      <c r="G36" s="1138"/>
      <c r="H36" s="1138"/>
      <c r="I36" s="1138"/>
      <c r="J36" s="1138"/>
      <c r="K36" s="129"/>
      <c r="L36" s="154"/>
    </row>
    <row r="37" spans="1:12" ht="18.75">
      <c r="A37" s="1138" t="s">
        <v>8</v>
      </c>
      <c r="B37" s="2914" t="s">
        <v>478</v>
      </c>
      <c r="C37" s="2914"/>
      <c r="D37" s="2914"/>
      <c r="E37" s="1140"/>
      <c r="F37" s="1169">
        <f>D35-F36</f>
        <v>272</v>
      </c>
      <c r="G37" s="1138"/>
      <c r="H37" s="1138"/>
      <c r="I37" s="1138"/>
      <c r="J37" s="1138"/>
      <c r="K37" s="129"/>
      <c r="L37" s="154"/>
    </row>
    <row r="38" spans="1:12" ht="18.75">
      <c r="A38" s="1138"/>
      <c r="B38" s="1138"/>
      <c r="C38" s="1138"/>
      <c r="D38" s="1138"/>
      <c r="E38" s="1138"/>
      <c r="F38" s="1138"/>
      <c r="G38" s="1138"/>
      <c r="H38" s="1138"/>
      <c r="I38" s="1138"/>
      <c r="J38" s="1138"/>
      <c r="K38" s="129"/>
      <c r="L38" s="154"/>
    </row>
    <row r="39" spans="1:12" ht="18.75">
      <c r="A39" s="1138"/>
      <c r="B39" s="1138"/>
      <c r="C39" s="1138"/>
      <c r="D39" s="1138"/>
      <c r="E39" s="1138"/>
      <c r="F39" s="2238" t="s">
        <v>479</v>
      </c>
      <c r="G39" s="2238"/>
      <c r="H39" s="1140"/>
      <c r="I39" s="1140"/>
      <c r="J39" s="1140"/>
      <c r="K39" s="129"/>
      <c r="L39" s="154"/>
    </row>
    <row r="40" spans="1:12" ht="23.25">
      <c r="A40" s="2915" t="s">
        <v>1157</v>
      </c>
      <c r="B40" s="2915"/>
      <c r="C40" s="2915"/>
      <c r="D40" s="2915"/>
      <c r="E40" s="2915"/>
      <c r="F40" s="2915"/>
      <c r="G40" s="2915"/>
      <c r="H40" s="2915"/>
      <c r="I40" s="1824"/>
      <c r="J40" s="1824"/>
      <c r="K40" s="129"/>
      <c r="L40" s="154"/>
    </row>
    <row r="41" spans="1:12" ht="18.75">
      <c r="A41" s="1138"/>
      <c r="B41" s="1149">
        <f>D29</f>
        <v>6</v>
      </c>
      <c r="C41" s="1138" t="s">
        <v>1158</v>
      </c>
      <c r="D41" s="1138"/>
      <c r="E41" s="1138"/>
      <c r="F41" s="1138"/>
      <c r="G41" s="1138"/>
      <c r="H41" s="1138"/>
      <c r="I41" s="1138"/>
      <c r="J41" s="1138"/>
      <c r="K41" s="129"/>
      <c r="L41" s="154"/>
    </row>
    <row r="42" spans="1:12" ht="18.75">
      <c r="A42" s="1138"/>
      <c r="B42" s="1138"/>
      <c r="C42" s="1138"/>
      <c r="D42" s="1138"/>
      <c r="E42" s="1138"/>
      <c r="F42" s="1138"/>
      <c r="G42" s="1138"/>
      <c r="H42" s="1138"/>
      <c r="I42" s="1138"/>
      <c r="J42" s="1138"/>
      <c r="K42" s="129"/>
      <c r="L42" s="154"/>
    </row>
    <row r="43" spans="1:12" ht="18.75">
      <c r="A43" s="1138"/>
      <c r="B43" s="1138"/>
      <c r="C43" s="1138"/>
      <c r="D43" s="1138"/>
      <c r="E43" s="1138"/>
      <c r="F43" s="2238" t="s">
        <v>1442</v>
      </c>
      <c r="G43" s="2238"/>
      <c r="H43" s="1140"/>
      <c r="I43" s="1140"/>
      <c r="J43" s="1140"/>
      <c r="K43" s="129"/>
      <c r="L43" s="154"/>
    </row>
  </sheetData>
  <sheetProtection password="A581" sheet="1" objects="1" scenarios="1" selectLockedCells="1"/>
  <mergeCells count="31">
    <mergeCell ref="E25:H25"/>
    <mergeCell ref="C27:D27"/>
    <mergeCell ref="G27:H27"/>
    <mergeCell ref="B28:C28"/>
    <mergeCell ref="B29:C29"/>
    <mergeCell ref="E29:F29"/>
    <mergeCell ref="G29:H29"/>
    <mergeCell ref="E23:G23"/>
    <mergeCell ref="F43:G43"/>
    <mergeCell ref="A34:H34"/>
    <mergeCell ref="B35:C35"/>
    <mergeCell ref="B36:E36"/>
    <mergeCell ref="B37:D37"/>
    <mergeCell ref="F39:G39"/>
    <mergeCell ref="A40:H40"/>
    <mergeCell ref="F33:G33"/>
    <mergeCell ref="E24:G24"/>
    <mergeCell ref="A26:H26"/>
    <mergeCell ref="B30:C30"/>
    <mergeCell ref="D30:H30"/>
    <mergeCell ref="B31:C31"/>
    <mergeCell ref="D31:H31"/>
    <mergeCell ref="D32:E32"/>
    <mergeCell ref="J16:K16"/>
    <mergeCell ref="J17:K17"/>
    <mergeCell ref="J18:K18"/>
    <mergeCell ref="J19:K19"/>
    <mergeCell ref="B1:D1"/>
    <mergeCell ref="A2:H2"/>
    <mergeCell ref="C13:D13"/>
    <mergeCell ref="A3:B3"/>
  </mergeCells>
  <dataValidations count="2">
    <dataValidation type="list" allowBlank="1" showInputMessage="1" showErrorMessage="1" sqref="I16:I19">
      <formula1>$O$16:$O$20</formula1>
    </dataValidation>
    <dataValidation type="list" allowBlank="1" showInputMessage="1" showErrorMessage="1" sqref="J16:J19">
      <formula1>$P$16:$P$20</formula1>
    </dataValidation>
  </dataValidation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83.xml><?xml version="1.0" encoding="utf-8"?>
<worksheet xmlns="http://schemas.openxmlformats.org/spreadsheetml/2006/main" xmlns:r="http://schemas.openxmlformats.org/officeDocument/2006/relationships">
  <sheetPr>
    <tabColor rgb="FF7030A0"/>
  </sheetPr>
  <dimension ref="A1:U41"/>
  <sheetViews>
    <sheetView workbookViewId="0">
      <selection activeCell="J20" sqref="J20:K20"/>
    </sheetView>
  </sheetViews>
  <sheetFormatPr defaultColWidth="9.140625" defaultRowHeight="14.25"/>
  <cols>
    <col min="1" max="1" width="3.85546875" style="5" customWidth="1"/>
    <col min="2" max="2" width="8" style="5" customWidth="1"/>
    <col min="3" max="3" width="13.140625" style="5" customWidth="1"/>
    <col min="4" max="4" width="16.140625" style="5" customWidth="1"/>
    <col min="5" max="5" width="9.140625" style="5" customWidth="1"/>
    <col min="6" max="6" width="16.5703125" style="5" customWidth="1"/>
    <col min="7" max="7" width="9.28515625" style="5" customWidth="1"/>
    <col min="8" max="8" width="18.42578125" style="5" customWidth="1"/>
    <col min="9" max="9" width="7.7109375" style="5" customWidth="1"/>
    <col min="10" max="11" width="18.42578125" style="5" customWidth="1"/>
    <col min="12" max="12" width="4.28515625" style="5" customWidth="1"/>
    <col min="13" max="13" width="9.140625" style="5"/>
    <col min="14" max="14" width="17.5703125" style="5" customWidth="1"/>
    <col min="15" max="15" width="11.7109375" style="5" customWidth="1"/>
    <col min="16" max="16" width="15.42578125" style="5" customWidth="1"/>
    <col min="17" max="18" width="9.140625" style="5"/>
    <col min="19" max="20" width="0" style="5" hidden="1" customWidth="1"/>
    <col min="21" max="21" width="15" style="5" hidden="1" customWidth="1"/>
    <col min="22" max="16384" width="9.140625" style="5"/>
  </cols>
  <sheetData>
    <row r="1" spans="1:16" ht="18.75">
      <c r="B1" s="2237" t="s">
        <v>1156</v>
      </c>
      <c r="C1" s="2237"/>
      <c r="D1" s="2237"/>
      <c r="E1" s="1269">
        <v>1</v>
      </c>
    </row>
    <row r="2" spans="1:16" ht="18.75">
      <c r="A2" s="2763" t="str">
        <f>MASTER!C1</f>
        <v>ftyk f'k{kk vf/kdkjh</v>
      </c>
      <c r="B2" s="2763"/>
      <c r="C2" s="2763"/>
      <c r="D2" s="2763"/>
      <c r="E2" s="2763"/>
      <c r="F2" s="2763"/>
      <c r="G2" s="2763"/>
      <c r="H2" s="2763"/>
      <c r="I2" s="1822"/>
      <c r="J2" s="1822"/>
      <c r="K2" s="1822"/>
      <c r="L2" s="1822"/>
      <c r="M2" s="20"/>
      <c r="N2" s="20"/>
      <c r="O2" s="20"/>
    </row>
    <row r="3" spans="1:16" ht="22.5" customHeight="1">
      <c r="A3" s="2921" t="s">
        <v>2832</v>
      </c>
      <c r="B3" s="2921"/>
      <c r="C3" s="2923" t="str">
        <f>K3</f>
        <v>ftf'kizla@cwUnh@laLFkkiu@Qk&amp;7@21&amp;22@2025</v>
      </c>
      <c r="D3" s="2923"/>
      <c r="E3" s="2923"/>
      <c r="F3" s="2923"/>
      <c r="G3" s="1179" t="s">
        <v>3049</v>
      </c>
      <c r="H3" s="1844">
        <f>P3</f>
        <v>44618</v>
      </c>
      <c r="I3" s="2924" t="s">
        <v>2832</v>
      </c>
      <c r="J3" s="2924"/>
      <c r="K3" s="2922" t="s">
        <v>4346</v>
      </c>
      <c r="L3" s="2922"/>
      <c r="M3" s="2922"/>
      <c r="N3" s="2922"/>
      <c r="O3" s="1845" t="s">
        <v>3049</v>
      </c>
      <c r="P3" s="1801">
        <v>44618</v>
      </c>
    </row>
    <row r="4" spans="1:16" ht="18.75">
      <c r="A4" s="129"/>
      <c r="B4" s="129" t="s">
        <v>1297</v>
      </c>
      <c r="C4" s="129"/>
      <c r="D4" s="129"/>
      <c r="E4" s="129"/>
      <c r="F4" s="353"/>
      <c r="G4" s="353"/>
      <c r="M4" s="129"/>
      <c r="N4" s="129"/>
      <c r="O4" s="154"/>
    </row>
    <row r="5" spans="1:16" ht="18.75">
      <c r="A5" s="129"/>
      <c r="B5" s="129"/>
      <c r="C5" s="307" t="s">
        <v>1298</v>
      </c>
      <c r="D5" s="129" t="str">
        <f>MASTER!L2</f>
        <v>eq[; ftyk f'k{kk vf/kdkjh</v>
      </c>
      <c r="E5" s="129"/>
      <c r="F5" s="353"/>
      <c r="G5" s="353"/>
      <c r="M5" s="129"/>
      <c r="N5" s="129"/>
      <c r="O5" s="154"/>
    </row>
    <row r="6" spans="1:16" ht="18.75">
      <c r="A6" s="129"/>
      <c r="B6" s="129"/>
      <c r="C6" s="129" t="str">
        <f>MASTER!L3</f>
        <v xml:space="preserve">eq[; ftyk f'k{kk vf/kdkjh] eq[;ky;] </v>
      </c>
      <c r="D6" s="154"/>
      <c r="E6" s="129"/>
      <c r="F6" s="353"/>
      <c r="G6" s="353"/>
      <c r="M6" s="129"/>
      <c r="N6" s="129"/>
      <c r="O6" s="154"/>
    </row>
    <row r="7" spans="1:16" ht="18.75">
      <c r="A7" s="129"/>
      <c r="B7" s="129"/>
      <c r="C7" s="129" t="str">
        <f>MASTER!L4</f>
        <v>jkt ¼ jktLFkku ½</v>
      </c>
      <c r="D7" s="154"/>
      <c r="E7" s="129"/>
      <c r="F7" s="353"/>
      <c r="G7" s="353"/>
      <c r="M7" s="129"/>
      <c r="N7" s="129"/>
      <c r="O7" s="154"/>
    </row>
    <row r="8" spans="1:16" ht="11.25" customHeight="1">
      <c r="A8" s="129"/>
      <c r="B8" s="129"/>
      <c r="C8" s="129"/>
      <c r="D8" s="129"/>
      <c r="E8" s="129"/>
      <c r="F8" s="353"/>
      <c r="G8" s="353"/>
      <c r="M8" s="129"/>
      <c r="N8" s="129"/>
      <c r="O8" s="154"/>
    </row>
    <row r="9" spans="1:16" ht="18.75">
      <c r="A9" s="129"/>
      <c r="B9" s="129"/>
      <c r="C9" s="129" t="s">
        <v>1299</v>
      </c>
      <c r="D9" s="129"/>
      <c r="E9" s="129"/>
      <c r="F9" s="353"/>
      <c r="G9" s="353"/>
      <c r="M9" s="129"/>
      <c r="N9" s="129"/>
      <c r="O9" s="154"/>
    </row>
    <row r="10" spans="1:16" ht="10.5" customHeight="1">
      <c r="A10" s="129"/>
      <c r="B10" s="129"/>
      <c r="C10" s="129"/>
      <c r="D10" s="129"/>
      <c r="E10" s="129"/>
      <c r="F10" s="353"/>
      <c r="G10" s="353"/>
      <c r="M10" s="129"/>
      <c r="N10" s="129"/>
      <c r="O10" s="154"/>
    </row>
    <row r="11" spans="1:16" ht="18.75">
      <c r="A11" s="129"/>
      <c r="B11" s="129" t="s">
        <v>26</v>
      </c>
      <c r="C11" s="129"/>
      <c r="D11" s="129"/>
      <c r="E11" s="129"/>
      <c r="F11" s="353"/>
      <c r="G11" s="353"/>
      <c r="M11" s="129"/>
      <c r="N11" s="129"/>
      <c r="O11" s="154"/>
    </row>
    <row r="12" spans="1:16" ht="18.75">
      <c r="A12" s="129"/>
      <c r="B12" s="129"/>
      <c r="C12" s="129" t="s">
        <v>1300</v>
      </c>
      <c r="D12" s="129"/>
      <c r="E12" s="129"/>
      <c r="F12" s="306">
        <f>(INDEX(MASTER!J8:J42,MATCH('LEAVE JOINING DDO'!E1,MASTER!A8:A42,0)))</f>
        <v>44732</v>
      </c>
      <c r="G12" s="353" t="s">
        <v>1301</v>
      </c>
      <c r="H12" s="368">
        <f>(INDEX(MASTER!K8:K42,MATCH('LEAVE JOINING DDO'!E1,MASTER!A8:A42,0)))</f>
        <v>44737</v>
      </c>
      <c r="I12" s="368"/>
      <c r="J12" s="368"/>
      <c r="K12" s="368"/>
      <c r="L12" s="368"/>
      <c r="M12" s="129"/>
      <c r="N12" s="129"/>
      <c r="O12" s="154"/>
    </row>
    <row r="13" spans="1:16" ht="18.75">
      <c r="A13" s="129"/>
      <c r="B13" s="129" t="s">
        <v>1302</v>
      </c>
      <c r="C13" s="2918" t="str">
        <f>(INDEX(MASTER!M8:M42,MATCH('LEAVE JOINING DDO'!E1,MASTER!A8:A42,0)))</f>
        <v xml:space="preserve">रूपांतरित अवकाश </v>
      </c>
      <c r="D13" s="2918"/>
      <c r="E13" s="129" t="s">
        <v>1306</v>
      </c>
      <c r="F13" s="353"/>
      <c r="G13" s="353"/>
      <c r="H13" s="1171">
        <f>(INDEX(MASTER!U8:U42,MATCH('LEAVE JOINING DDO'!E1,MASTER!A8:A42,0)))</f>
        <v>44738</v>
      </c>
      <c r="I13" s="1171"/>
      <c r="J13" s="1171"/>
      <c r="K13" s="1171"/>
      <c r="L13" s="1171"/>
      <c r="M13" s="129"/>
      <c r="N13" s="129"/>
      <c r="O13" s="154"/>
    </row>
    <row r="14" spans="1:16" ht="18.75">
      <c r="A14" s="129"/>
      <c r="B14" s="129" t="s">
        <v>3057</v>
      </c>
      <c r="C14" s="129"/>
      <c r="D14" s="129"/>
      <c r="E14" s="129"/>
      <c r="F14" s="353"/>
      <c r="G14" s="353"/>
      <c r="M14" s="129"/>
      <c r="N14" s="129"/>
      <c r="O14" s="154"/>
    </row>
    <row r="15" spans="1:16" ht="18.75">
      <c r="A15" s="129"/>
      <c r="B15" s="129"/>
      <c r="C15" s="129" t="s">
        <v>1305</v>
      </c>
      <c r="D15" s="129"/>
      <c r="E15" s="129"/>
      <c r="F15" s="353"/>
      <c r="G15" s="353"/>
      <c r="M15" s="129"/>
      <c r="N15" s="129"/>
      <c r="O15" s="154"/>
    </row>
    <row r="16" spans="1:16" ht="18.75">
      <c r="A16" s="129"/>
      <c r="B16" s="129" t="s">
        <v>1256</v>
      </c>
      <c r="C16" s="129"/>
      <c r="D16" s="129"/>
      <c r="E16" s="129"/>
      <c r="F16" s="353"/>
      <c r="G16" s="353"/>
      <c r="M16" s="129"/>
      <c r="N16" s="129"/>
      <c r="O16" s="154"/>
    </row>
    <row r="17" spans="1:21" ht="18.75">
      <c r="A17" s="129"/>
      <c r="B17" s="5">
        <f t="shared" ref="B17:C20" si="0">I17</f>
        <v>1</v>
      </c>
      <c r="C17" s="5" t="str">
        <f t="shared" si="0"/>
        <v>अवकाश फार्म</v>
      </c>
      <c r="E17" s="129"/>
      <c r="F17" s="1162"/>
      <c r="G17" s="1162"/>
      <c r="I17" s="1275">
        <v>1</v>
      </c>
      <c r="J17" s="2920" t="s">
        <v>2931</v>
      </c>
      <c r="K17" s="2920"/>
      <c r="M17" s="129"/>
      <c r="N17" s="1172" t="s">
        <v>3056</v>
      </c>
      <c r="O17" s="154"/>
      <c r="S17" s="1176">
        <v>1</v>
      </c>
      <c r="T17" s="1177" t="s">
        <v>2931</v>
      </c>
      <c r="U17" s="1178"/>
    </row>
    <row r="18" spans="1:21" ht="18.75">
      <c r="A18" s="129"/>
      <c r="B18" s="5">
        <f t="shared" si="0"/>
        <v>2</v>
      </c>
      <c r="C18" s="5" t="str">
        <f t="shared" si="0"/>
        <v>रोग व आरोग्य प्रमाण पत्र</v>
      </c>
      <c r="E18" s="129"/>
      <c r="F18" s="1162"/>
      <c r="G18" s="1162"/>
      <c r="I18" s="1275">
        <v>2</v>
      </c>
      <c r="J18" s="2920" t="s">
        <v>3055</v>
      </c>
      <c r="K18" s="2920"/>
      <c r="M18" s="129"/>
      <c r="N18" s="1172" t="s">
        <v>3056</v>
      </c>
      <c r="O18" s="154"/>
      <c r="S18" s="1176">
        <v>2</v>
      </c>
      <c r="T18" s="1177" t="s">
        <v>3053</v>
      </c>
      <c r="U18" s="1178"/>
    </row>
    <row r="19" spans="1:21" ht="18.75">
      <c r="A19" s="129"/>
      <c r="B19" s="5">
        <f t="shared" si="0"/>
        <v>3</v>
      </c>
      <c r="C19" s="5">
        <f t="shared" si="0"/>
        <v>0</v>
      </c>
      <c r="E19" s="129"/>
      <c r="F19" s="1162"/>
      <c r="G19" s="1162"/>
      <c r="I19" s="1275">
        <v>3</v>
      </c>
      <c r="J19" s="2920"/>
      <c r="K19" s="2920"/>
      <c r="M19" s="129"/>
      <c r="N19" s="129"/>
      <c r="O19" s="154"/>
      <c r="S19" s="1176">
        <v>3</v>
      </c>
      <c r="T19" s="1177" t="s">
        <v>3054</v>
      </c>
      <c r="U19" s="1178"/>
    </row>
    <row r="20" spans="1:21" ht="18.75">
      <c r="A20" s="129"/>
      <c r="B20" s="5">
        <f t="shared" si="0"/>
        <v>0</v>
      </c>
      <c r="C20" s="5" t="str">
        <f t="shared" si="0"/>
        <v>आरोग्य प्रमाण पत्र</v>
      </c>
      <c r="E20" s="129"/>
      <c r="F20" s="1162"/>
      <c r="G20" s="1162"/>
      <c r="I20" s="1275"/>
      <c r="J20" s="2920" t="s">
        <v>3054</v>
      </c>
      <c r="K20" s="2920"/>
      <c r="M20" s="129"/>
      <c r="N20" s="129"/>
      <c r="O20" s="154"/>
      <c r="S20" s="1176">
        <v>4</v>
      </c>
      <c r="T20" s="1177" t="s">
        <v>3055</v>
      </c>
      <c r="U20" s="1178"/>
    </row>
    <row r="21" spans="1:21" ht="18.75">
      <c r="A21" s="129"/>
      <c r="B21" s="129"/>
      <c r="C21" s="129"/>
      <c r="D21" s="129"/>
      <c r="E21" s="129"/>
      <c r="F21" s="1162"/>
      <c r="G21" s="1162"/>
      <c r="M21" s="129"/>
      <c r="N21" s="129"/>
      <c r="O21" s="154"/>
    </row>
    <row r="22" spans="1:21" ht="18.75">
      <c r="A22" s="129"/>
      <c r="B22" s="20" t="s">
        <v>35</v>
      </c>
      <c r="C22" s="286">
        <f>H13</f>
        <v>44738</v>
      </c>
      <c r="D22" s="129"/>
      <c r="E22" s="129"/>
      <c r="G22" s="353"/>
      <c r="M22" s="129"/>
      <c r="N22" s="129"/>
      <c r="O22" s="154"/>
    </row>
    <row r="23" spans="1:21" ht="18.75">
      <c r="A23" s="129"/>
      <c r="B23" s="20"/>
      <c r="C23" s="286"/>
      <c r="D23" s="129"/>
      <c r="E23" s="2238" t="s">
        <v>3058</v>
      </c>
      <c r="F23" s="2238"/>
      <c r="G23" s="1162"/>
      <c r="M23" s="129"/>
      <c r="N23" s="129"/>
      <c r="O23" s="154"/>
    </row>
    <row r="24" spans="1:21" ht="18.75">
      <c r="A24" s="129"/>
      <c r="B24" s="20"/>
      <c r="C24" s="286"/>
      <c r="D24" s="129"/>
      <c r="E24" s="129"/>
      <c r="F24" s="1161"/>
      <c r="G24" s="1162"/>
      <c r="M24" s="129"/>
      <c r="N24" s="129"/>
      <c r="O24" s="154"/>
    </row>
    <row r="25" spans="1:21" ht="18.75">
      <c r="A25" s="129"/>
      <c r="B25" s="129"/>
      <c r="C25" s="129"/>
      <c r="D25" s="129"/>
      <c r="E25" s="129"/>
      <c r="G25" s="353"/>
      <c r="M25" s="129"/>
      <c r="N25" s="129"/>
      <c r="O25" s="154"/>
    </row>
    <row r="26" spans="1:21" ht="18.75">
      <c r="A26" s="129"/>
      <c r="B26" s="129"/>
      <c r="C26" s="129"/>
      <c r="D26" s="129" t="s">
        <v>27</v>
      </c>
      <c r="E26" s="129" t="str">
        <f>(INDEX(MASTER!B8:B42,MATCH('LEAVE JOINING DDO'!E1,MASTER!A8:A42,0)))</f>
        <v>Jh Hkxorh yky luk&lt;;</v>
      </c>
      <c r="F26" s="353"/>
      <c r="G26" s="353"/>
      <c r="M26" s="129"/>
      <c r="N26" s="129"/>
      <c r="O26" s="154"/>
    </row>
    <row r="27" spans="1:21" ht="18.75">
      <c r="A27" s="129"/>
      <c r="B27" s="129"/>
      <c r="C27" s="129"/>
      <c r="D27" s="129" t="s">
        <v>25</v>
      </c>
      <c r="E27" s="2925" t="str">
        <f>(INDEX(MASTER!C8:C42,MATCH('LEAVE JOINING DDO'!E1,MASTER!A8:A42,0)))</f>
        <v>अतिरिक्त प्रशासनिक अधिकारी</v>
      </c>
      <c r="F27" s="2925"/>
      <c r="G27" s="353"/>
      <c r="M27" s="129"/>
      <c r="N27" s="129"/>
      <c r="O27" s="154"/>
    </row>
    <row r="28" spans="1:21" ht="27.75" customHeight="1">
      <c r="A28" s="129"/>
      <c r="B28" s="129"/>
      <c r="C28" s="129"/>
      <c r="D28" s="1163" t="s">
        <v>1304</v>
      </c>
      <c r="E28" s="2926" t="str">
        <f>A2</f>
        <v>ftyk f'k{kk vf/kdkjh</v>
      </c>
      <c r="F28" s="2926"/>
      <c r="G28" s="2926"/>
      <c r="H28" s="2926"/>
      <c r="I28" s="1828"/>
      <c r="J28" s="1828"/>
      <c r="K28" s="1828"/>
      <c r="L28" s="1828"/>
      <c r="M28" s="129"/>
      <c r="N28" s="129"/>
      <c r="O28" s="154"/>
    </row>
    <row r="29" spans="1:21" ht="18.75">
      <c r="A29" s="129"/>
      <c r="B29" s="129"/>
      <c r="C29" s="129"/>
      <c r="D29" s="129"/>
      <c r="E29" s="369"/>
      <c r="F29" s="354"/>
      <c r="G29" s="354"/>
      <c r="M29" s="129"/>
      <c r="N29" s="129"/>
      <c r="O29" s="154"/>
    </row>
    <row r="30" spans="1:21" ht="18.75">
      <c r="A30" s="129"/>
      <c r="B30" s="129"/>
      <c r="C30" s="129"/>
      <c r="D30" s="129"/>
      <c r="E30" s="369"/>
      <c r="F30" s="354"/>
      <c r="G30" s="354"/>
      <c r="M30" s="129"/>
      <c r="N30" s="129"/>
      <c r="O30" s="154"/>
    </row>
    <row r="31" spans="1:21" ht="18.75">
      <c r="A31" s="129"/>
      <c r="B31" s="129"/>
      <c r="C31" s="129"/>
      <c r="D31" s="129"/>
      <c r="E31" s="369"/>
      <c r="F31" s="354"/>
      <c r="G31" s="354"/>
      <c r="M31" s="129"/>
      <c r="N31" s="129"/>
      <c r="O31" s="154"/>
    </row>
    <row r="32" spans="1:21" ht="18.75">
      <c r="A32" s="129" t="str">
        <f>A3</f>
        <v>Øekad</v>
      </c>
      <c r="B32" s="129"/>
      <c r="C32" s="129" t="str">
        <f>K3</f>
        <v>ftf'kizla@cwUnh@laLFkkiu@Qk&amp;7@21&amp;22@2025</v>
      </c>
      <c r="D32" s="129"/>
      <c r="E32" s="129"/>
      <c r="F32" s="353"/>
      <c r="G32" s="353" t="str">
        <f>G3</f>
        <v xml:space="preserve"> fnukad  </v>
      </c>
      <c r="H32" s="1180">
        <f>P3</f>
        <v>44618</v>
      </c>
      <c r="I32" s="1180"/>
      <c r="J32" s="1180"/>
      <c r="K32" s="1180"/>
      <c r="L32" s="1180"/>
      <c r="M32" s="129"/>
      <c r="N32" s="129"/>
      <c r="O32" s="154"/>
    </row>
    <row r="33" spans="1:15" ht="20.25">
      <c r="A33" s="157" t="s">
        <v>448</v>
      </c>
      <c r="B33" s="157"/>
      <c r="C33" s="157"/>
      <c r="D33" s="157"/>
      <c r="E33" s="157"/>
      <c r="F33" s="157"/>
      <c r="G33" s="157"/>
      <c r="H33" s="8"/>
      <c r="I33" s="8"/>
      <c r="J33" s="8"/>
      <c r="K33" s="8"/>
      <c r="L33" s="8"/>
      <c r="M33" s="129"/>
      <c r="N33" s="129"/>
      <c r="O33" s="154"/>
    </row>
    <row r="34" spans="1:15" ht="20.25">
      <c r="A34" s="157"/>
      <c r="B34" s="157" t="s">
        <v>449</v>
      </c>
      <c r="C34" s="157"/>
      <c r="D34" s="157"/>
      <c r="E34" s="157"/>
      <c r="F34" s="157"/>
      <c r="G34" s="157"/>
      <c r="H34" s="8"/>
      <c r="I34" s="8"/>
      <c r="J34" s="8"/>
      <c r="K34" s="8"/>
      <c r="L34" s="8"/>
      <c r="M34" s="129"/>
      <c r="N34" s="129"/>
      <c r="O34" s="154"/>
    </row>
    <row r="35" spans="1:15" ht="20.25">
      <c r="A35" s="157"/>
      <c r="B35" s="157" t="s">
        <v>1443</v>
      </c>
      <c r="C35" s="158"/>
      <c r="D35" s="158" t="str">
        <f>E26</f>
        <v>Jh Hkxorh yky luk&lt;;</v>
      </c>
      <c r="E35" s="365"/>
      <c r="F35" s="2918" t="str">
        <f>E27</f>
        <v>अतिरिक्त प्रशासनिक अधिकारी</v>
      </c>
      <c r="G35" s="2918"/>
      <c r="H35" s="8"/>
      <c r="I35" s="8"/>
      <c r="J35" s="8"/>
      <c r="K35" s="8"/>
      <c r="L35" s="8"/>
    </row>
    <row r="36" spans="1:15" ht="20.25">
      <c r="A36" s="157"/>
      <c r="B36" s="157" t="s">
        <v>451</v>
      </c>
      <c r="C36" s="158"/>
      <c r="D36" s="158" t="str">
        <f>E26</f>
        <v>Jh Hkxorh yky luk&lt;;</v>
      </c>
      <c r="E36" s="365"/>
      <c r="F36" s="2918" t="str">
        <f>E27</f>
        <v>अतिरिक्त प्रशासनिक अधिकारी</v>
      </c>
      <c r="G36" s="2918"/>
      <c r="H36" s="8"/>
      <c r="I36" s="8"/>
      <c r="J36" s="8"/>
      <c r="K36" s="8"/>
      <c r="L36" s="8"/>
    </row>
    <row r="37" spans="1:15" ht="20.25">
      <c r="A37" s="157"/>
      <c r="B37" s="157" t="s">
        <v>452</v>
      </c>
      <c r="C37" s="157"/>
      <c r="D37" s="157"/>
      <c r="E37" s="157"/>
      <c r="F37" s="157"/>
      <c r="G37" s="157"/>
      <c r="H37" s="8"/>
      <c r="I37" s="8"/>
      <c r="J37" s="8"/>
      <c r="K37" s="8"/>
      <c r="L37" s="8"/>
    </row>
    <row r="38" spans="1:15" ht="20.25">
      <c r="A38" s="157"/>
      <c r="B38" s="157"/>
      <c r="C38" s="157"/>
      <c r="D38" s="157"/>
      <c r="E38" s="157"/>
      <c r="F38" s="157"/>
      <c r="G38" s="157"/>
      <c r="H38" s="8"/>
      <c r="I38" s="8"/>
      <c r="J38" s="8"/>
      <c r="K38" s="8"/>
      <c r="L38" s="8"/>
    </row>
    <row r="39" spans="1:15" ht="20.25">
      <c r="A39" s="159"/>
      <c r="B39" s="159"/>
      <c r="C39" s="159"/>
      <c r="D39" s="159"/>
      <c r="E39" s="2919" t="str">
        <f>MASTER!C2</f>
        <v>iz/kkukpk;Z</v>
      </c>
      <c r="F39" s="2919"/>
      <c r="G39" s="2919"/>
      <c r="H39" s="8"/>
      <c r="I39" s="8"/>
      <c r="J39" s="8"/>
      <c r="K39" s="8"/>
      <c r="L39" s="8"/>
    </row>
    <row r="40" spans="1:15" ht="18.75">
      <c r="E40" s="2919" t="str">
        <f>MASTER!C3</f>
        <v xml:space="preserve">ftyk </v>
      </c>
      <c r="F40" s="2919"/>
      <c r="G40" s="2919"/>
    </row>
    <row r="41" spans="1:15" ht="18.75">
      <c r="E41" s="2919" t="str">
        <f>MASTER!C4</f>
        <v>jkt ¼ jktLFkku ½</v>
      </c>
      <c r="F41" s="2919"/>
      <c r="G41" s="2919"/>
    </row>
  </sheetData>
  <sheetProtection sheet="1" objects="1" scenarios="1" selectLockedCells="1"/>
  <mergeCells count="19">
    <mergeCell ref="E41:G41"/>
    <mergeCell ref="E27:F27"/>
    <mergeCell ref="F35:G35"/>
    <mergeCell ref="F36:G36"/>
    <mergeCell ref="E39:G39"/>
    <mergeCell ref="E28:H28"/>
    <mergeCell ref="B1:D1"/>
    <mergeCell ref="A2:H2"/>
    <mergeCell ref="C13:D13"/>
    <mergeCell ref="E40:G40"/>
    <mergeCell ref="J17:K17"/>
    <mergeCell ref="J18:K18"/>
    <mergeCell ref="J19:K19"/>
    <mergeCell ref="J20:K20"/>
    <mergeCell ref="E23:F23"/>
    <mergeCell ref="A3:B3"/>
    <mergeCell ref="K3:N3"/>
    <mergeCell ref="C3:F3"/>
    <mergeCell ref="I3:J3"/>
  </mergeCells>
  <dataValidations count="2">
    <dataValidation type="list" allowBlank="1" showInputMessage="1" showErrorMessage="1" sqref="I17:I20">
      <formula1>$S$17:$S$21</formula1>
    </dataValidation>
    <dataValidation type="list" allowBlank="1" showInputMessage="1" showErrorMessage="1" sqref="J17:J20">
      <formula1>$T$17:$T$21</formula1>
    </dataValidation>
  </dataValidation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84.xml><?xml version="1.0" encoding="utf-8"?>
<worksheet xmlns="http://schemas.openxmlformats.org/spreadsheetml/2006/main" xmlns:r="http://schemas.openxmlformats.org/officeDocument/2006/relationships">
  <sheetPr>
    <tabColor rgb="FF7030A0"/>
  </sheetPr>
  <dimension ref="A1:S43"/>
  <sheetViews>
    <sheetView workbookViewId="0">
      <selection activeCell="I15" sqref="I15"/>
    </sheetView>
  </sheetViews>
  <sheetFormatPr defaultColWidth="9.140625" defaultRowHeight="14.25"/>
  <cols>
    <col min="1" max="1" width="3.85546875" style="5" customWidth="1"/>
    <col min="2" max="2" width="8.85546875" style="5" customWidth="1"/>
    <col min="3" max="3" width="13.140625" style="5" customWidth="1"/>
    <col min="4" max="4" width="16.140625" style="5" customWidth="1"/>
    <col min="5" max="5" width="9.140625" style="5" customWidth="1"/>
    <col min="6" max="6" width="14" style="5" customWidth="1"/>
    <col min="7" max="7" width="9.28515625" style="5" customWidth="1"/>
    <col min="8" max="8" width="24.42578125" style="5" customWidth="1"/>
    <col min="9" max="9" width="9.42578125" style="5" customWidth="1"/>
    <col min="10" max="10" width="11.42578125" style="5" customWidth="1"/>
    <col min="11" max="16" width="9.140625" style="5"/>
    <col min="17" max="18" width="0" style="5" hidden="1" customWidth="1"/>
    <col min="19" max="19" width="13.42578125" style="5" hidden="1" customWidth="1"/>
    <col min="20" max="16384" width="9.140625" style="5"/>
  </cols>
  <sheetData>
    <row r="1" spans="1:19" ht="18.75">
      <c r="B1" s="2237" t="s">
        <v>1156</v>
      </c>
      <c r="C1" s="2237"/>
      <c r="D1" s="2237"/>
      <c r="E1" s="615">
        <v>1</v>
      </c>
    </row>
    <row r="2" spans="1:19" ht="20.25">
      <c r="A2" s="2927" t="str">
        <f>MASTER!C1</f>
        <v>ftyk f'k{kk vf/kdkjh</v>
      </c>
      <c r="B2" s="2927"/>
      <c r="C2" s="2927"/>
      <c r="D2" s="2927"/>
      <c r="E2" s="2927"/>
      <c r="F2" s="2927"/>
      <c r="G2" s="2927"/>
      <c r="H2" s="2927"/>
      <c r="I2" s="1837"/>
      <c r="J2" s="1837"/>
      <c r="K2" s="20"/>
      <c r="L2" s="20"/>
      <c r="M2" s="20"/>
    </row>
    <row r="3" spans="1:19" ht="21" customHeight="1">
      <c r="A3" s="354"/>
      <c r="B3" s="129" t="s">
        <v>1297</v>
      </c>
      <c r="C3" s="20"/>
      <c r="G3" s="354"/>
      <c r="K3" s="20"/>
      <c r="L3" s="20"/>
      <c r="M3" s="20"/>
    </row>
    <row r="4" spans="1:19" ht="21.75" customHeight="1">
      <c r="A4" s="354"/>
      <c r="B4" s="129"/>
      <c r="C4" s="311" t="s">
        <v>1298</v>
      </c>
      <c r="D4" s="370" t="str">
        <f>MASTER!C2</f>
        <v>iz/kkukpk;Z</v>
      </c>
      <c r="G4" s="354"/>
      <c r="K4" s="20"/>
      <c r="L4" s="20"/>
      <c r="M4" s="20"/>
    </row>
    <row r="5" spans="1:19" ht="18.75">
      <c r="A5" s="354"/>
      <c r="B5" s="129"/>
      <c r="C5" s="20" t="str">
        <f>MASTER!C3</f>
        <v xml:space="preserve">ftyk </v>
      </c>
      <c r="G5" s="354"/>
      <c r="K5" s="20"/>
      <c r="L5" s="20"/>
      <c r="M5" s="20"/>
    </row>
    <row r="6" spans="1:19" ht="18.75">
      <c r="A6" s="354"/>
      <c r="B6" s="129"/>
      <c r="C6" s="20" t="str">
        <f>MASTER!C4</f>
        <v>jkt ¼ jktLFkku ½</v>
      </c>
      <c r="G6" s="354"/>
      <c r="K6" s="20"/>
      <c r="L6" s="20"/>
      <c r="M6" s="20"/>
    </row>
    <row r="7" spans="1:19" ht="6" customHeight="1">
      <c r="A7" s="354"/>
      <c r="B7" s="129"/>
      <c r="C7" s="129"/>
      <c r="D7" s="129"/>
      <c r="E7" s="129"/>
      <c r="F7" s="354"/>
      <c r="G7" s="354"/>
      <c r="K7" s="20"/>
      <c r="L7" s="20"/>
      <c r="M7" s="20"/>
    </row>
    <row r="8" spans="1:19" ht="18.75">
      <c r="A8" s="354"/>
      <c r="B8" s="129"/>
      <c r="C8" s="129" t="s">
        <v>1439</v>
      </c>
      <c r="D8" s="129"/>
      <c r="E8" s="129"/>
      <c r="F8" s="354"/>
      <c r="G8" s="354"/>
      <c r="K8" s="20"/>
      <c r="L8" s="20"/>
      <c r="M8" s="20"/>
    </row>
    <row r="9" spans="1:19" ht="8.25" customHeight="1">
      <c r="A9" s="354"/>
      <c r="B9" s="129"/>
      <c r="C9" s="129"/>
      <c r="D9" s="129"/>
      <c r="E9" s="129"/>
      <c r="F9" s="354"/>
      <c r="G9" s="354"/>
      <c r="K9" s="20"/>
      <c r="L9" s="20"/>
      <c r="M9" s="20"/>
    </row>
    <row r="10" spans="1:19" ht="18.75">
      <c r="A10" s="354"/>
      <c r="B10" s="129" t="s">
        <v>26</v>
      </c>
      <c r="C10" s="129"/>
      <c r="D10" s="129"/>
      <c r="E10" s="129"/>
      <c r="F10" s="354"/>
      <c r="G10" s="354"/>
      <c r="K10" s="20"/>
      <c r="L10" s="20"/>
      <c r="M10" s="20"/>
    </row>
    <row r="11" spans="1:19" ht="18.75">
      <c r="A11" s="354"/>
      <c r="B11" s="129"/>
      <c r="C11" s="129" t="s">
        <v>1300</v>
      </c>
      <c r="D11" s="129"/>
      <c r="E11" s="129"/>
      <c r="F11" s="367">
        <f>(INDEX(MASTER!J8:J42,MATCH('LEAVE APPLICATION EMPLOYEE'!E1,MASTER!A8:A42,0)))</f>
        <v>44732</v>
      </c>
      <c r="G11" s="354" t="s">
        <v>1301</v>
      </c>
      <c r="H11" s="367">
        <f>(INDEX(MASTER!K8:K42,MATCH('LEAVE APPLICATION EMPLOYEE'!E1,MASTER!A8:A42,0)))</f>
        <v>44737</v>
      </c>
      <c r="I11" s="367"/>
      <c r="J11" s="367"/>
      <c r="K11" s="20"/>
      <c r="L11" s="20"/>
      <c r="M11" s="20"/>
    </row>
    <row r="12" spans="1:19" ht="18.75">
      <c r="A12" s="354"/>
      <c r="B12" s="129" t="s">
        <v>1440</v>
      </c>
      <c r="C12" s="2918" t="str">
        <f>(INDEX(MASTER!M8:M42,MATCH('LEAVE APPLICATION EMPLOYEE'!E1,MASTER!A8:A42,0)))</f>
        <v xml:space="preserve">रूपांतरित अवकाश </v>
      </c>
      <c r="D12" s="2918"/>
      <c r="E12" s="129" t="s">
        <v>1441</v>
      </c>
      <c r="F12" s="355" t="str">
        <f>(INDEX(MASTER!P8:P42,MATCH('LEAVE APPLICATION EMPLOYEE'!E1,MASTER!A8:A42,0)))</f>
        <v xml:space="preserve">बीमारी के </v>
      </c>
      <c r="G12" s="20" t="s">
        <v>3024</v>
      </c>
      <c r="H12" s="20"/>
      <c r="I12" s="20"/>
      <c r="J12" s="20"/>
      <c r="K12" s="20"/>
      <c r="L12" s="20"/>
      <c r="M12" s="20"/>
    </row>
    <row r="13" spans="1:19" ht="18.75">
      <c r="A13" s="354"/>
      <c r="B13" s="129"/>
      <c r="C13" s="1138" t="s">
        <v>4309</v>
      </c>
      <c r="D13" s="129"/>
      <c r="E13" s="129"/>
      <c r="F13" s="354"/>
      <c r="G13" s="354"/>
      <c r="K13" s="20"/>
      <c r="L13" s="20"/>
      <c r="M13" s="20"/>
    </row>
    <row r="14" spans="1:19" ht="18.75">
      <c r="A14" s="354"/>
      <c r="B14" s="129" t="s">
        <v>1256</v>
      </c>
      <c r="C14" s="129"/>
      <c r="D14" s="129"/>
      <c r="E14" s="129"/>
      <c r="F14" s="354"/>
      <c r="G14" s="354"/>
      <c r="K14" s="20"/>
      <c r="L14" s="20"/>
      <c r="M14" s="20"/>
    </row>
    <row r="15" spans="1:19" ht="18.75">
      <c r="A15" s="354"/>
      <c r="B15" s="5">
        <f t="shared" ref="B15:C18" si="0">I15</f>
        <v>0</v>
      </c>
      <c r="C15" s="5">
        <f t="shared" si="0"/>
        <v>0</v>
      </c>
      <c r="E15" s="20"/>
      <c r="G15" s="354"/>
      <c r="I15" s="1621"/>
      <c r="J15" s="2931"/>
      <c r="K15" s="2931"/>
      <c r="L15" s="20"/>
      <c r="M15" s="20"/>
      <c r="Q15" s="1164">
        <v>1</v>
      </c>
      <c r="R15" s="1165" t="s">
        <v>2931</v>
      </c>
      <c r="S15" s="1166"/>
    </row>
    <row r="16" spans="1:19" ht="18.75">
      <c r="A16" s="1162"/>
      <c r="B16" s="5">
        <f t="shared" si="0"/>
        <v>0</v>
      </c>
      <c r="C16" s="5">
        <f t="shared" si="0"/>
        <v>0</v>
      </c>
      <c r="E16" s="20"/>
      <c r="G16" s="1162"/>
      <c r="I16" s="1621"/>
      <c r="J16" s="2931"/>
      <c r="K16" s="2931"/>
      <c r="L16" s="20"/>
      <c r="M16" s="20"/>
      <c r="Q16" s="1164">
        <v>2</v>
      </c>
      <c r="R16" s="1165" t="s">
        <v>3053</v>
      </c>
      <c r="S16" s="1166"/>
    </row>
    <row r="17" spans="1:19" ht="18.75">
      <c r="A17" s="1162"/>
      <c r="B17" s="5">
        <f t="shared" si="0"/>
        <v>0</v>
      </c>
      <c r="C17" s="5">
        <f t="shared" si="0"/>
        <v>0</v>
      </c>
      <c r="E17" s="20"/>
      <c r="G17" s="1162"/>
      <c r="I17" s="1621"/>
      <c r="J17" s="2931"/>
      <c r="K17" s="2931"/>
      <c r="L17" s="20"/>
      <c r="M17" s="20"/>
      <c r="Q17" s="1164">
        <v>3</v>
      </c>
      <c r="R17" s="1165" t="s">
        <v>3054</v>
      </c>
      <c r="S17" s="1166"/>
    </row>
    <row r="18" spans="1:19" ht="18.75">
      <c r="A18" s="1162"/>
      <c r="B18" s="5">
        <f t="shared" si="0"/>
        <v>0</v>
      </c>
      <c r="C18" s="5">
        <f t="shared" si="0"/>
        <v>0</v>
      </c>
      <c r="E18" s="20"/>
      <c r="G18" s="1162"/>
      <c r="I18" s="1621"/>
      <c r="J18" s="2931"/>
      <c r="K18" s="2931"/>
      <c r="L18" s="20"/>
      <c r="M18" s="20"/>
      <c r="Q18" s="1164">
        <v>4</v>
      </c>
      <c r="R18" s="1165" t="s">
        <v>3055</v>
      </c>
      <c r="S18" s="1166"/>
    </row>
    <row r="19" spans="1:19" ht="18.75">
      <c r="A19" s="354"/>
      <c r="B19" s="20" t="s">
        <v>35</v>
      </c>
      <c r="C19" s="1181">
        <f>(INDEX(MASTER!T8:T42,MATCH('LEAVE APPLICATION EMPLOYEE'!E1,MASTER!A8:A42,0)))</f>
        <v>44731</v>
      </c>
      <c r="D19" s="129"/>
      <c r="E19" s="129"/>
      <c r="G19" s="354"/>
      <c r="K19" s="20"/>
      <c r="L19" s="20"/>
      <c r="M19" s="20"/>
    </row>
    <row r="20" spans="1:19" ht="18.75">
      <c r="A20" s="354"/>
      <c r="B20" s="20"/>
      <c r="D20" s="129"/>
      <c r="E20" s="129"/>
      <c r="F20" s="1139" t="s">
        <v>3058</v>
      </c>
      <c r="G20" s="354"/>
      <c r="K20" s="20"/>
      <c r="L20" s="20"/>
      <c r="M20" s="20"/>
    </row>
    <row r="21" spans="1:19" ht="25.5" customHeight="1">
      <c r="A21" s="354"/>
      <c r="B21" s="129"/>
      <c r="C21" s="129"/>
      <c r="D21" s="129"/>
      <c r="E21" s="129"/>
      <c r="F21" s="354"/>
      <c r="G21" s="354"/>
      <c r="K21" s="20"/>
      <c r="L21" s="20"/>
      <c r="M21" s="20"/>
    </row>
    <row r="22" spans="1:19" ht="18.75">
      <c r="A22" s="354"/>
      <c r="B22" s="129"/>
      <c r="C22" s="129"/>
      <c r="D22" s="129" t="s">
        <v>27</v>
      </c>
      <c r="E22" s="2928" t="str">
        <f>(INDEX(MASTER!B8:B42,MATCH('LEAVE APPLICATION EMPLOYEE'!E1,MASTER!A8:A42,0)))</f>
        <v>Jh Hkxorh yky luk&lt;;</v>
      </c>
      <c r="F22" s="2928"/>
      <c r="G22" s="2928"/>
      <c r="K22" s="20"/>
      <c r="L22" s="20"/>
      <c r="M22" s="20"/>
    </row>
    <row r="23" spans="1:19" ht="18.75">
      <c r="A23" s="354"/>
      <c r="B23" s="129"/>
      <c r="C23" s="129"/>
      <c r="D23" s="129" t="s">
        <v>25</v>
      </c>
      <c r="E23" s="2918" t="str">
        <f>(INDEX(MASTER!C8:C42,MATCH('LEAVE APPLICATION EMPLOYEE'!E1,MASTER!A8:A42,0)))</f>
        <v>अतिरिक्त प्रशासनिक अधिकारी</v>
      </c>
      <c r="F23" s="2918"/>
      <c r="G23" s="2918"/>
      <c r="K23" s="20"/>
      <c r="L23" s="20"/>
      <c r="M23" s="20"/>
    </row>
    <row r="24" spans="1:19" ht="30.75" customHeight="1">
      <c r="A24" s="354"/>
      <c r="B24" s="129"/>
      <c r="C24" s="129"/>
      <c r="D24" s="12" t="s">
        <v>1304</v>
      </c>
      <c r="E24" s="2930" t="str">
        <f>A2</f>
        <v>ftyk f'k{kk vf/kdkjh</v>
      </c>
      <c r="F24" s="2930"/>
      <c r="G24" s="2930"/>
      <c r="H24" s="2930"/>
      <c r="I24" s="1839"/>
      <c r="J24" s="1839"/>
      <c r="K24" s="20"/>
      <c r="L24" s="20"/>
      <c r="M24" s="20"/>
    </row>
    <row r="25" spans="1:19" ht="23.25">
      <c r="A25" s="2915" t="s">
        <v>3023</v>
      </c>
      <c r="B25" s="2915"/>
      <c r="C25" s="2915"/>
      <c r="D25" s="2915"/>
      <c r="E25" s="2915"/>
      <c r="F25" s="2915"/>
      <c r="G25" s="2915"/>
      <c r="H25" s="2915"/>
      <c r="I25" s="1834"/>
      <c r="J25" s="1834"/>
      <c r="K25" s="15"/>
      <c r="L25" s="15"/>
      <c r="M25" s="15"/>
    </row>
    <row r="26" spans="1:19" ht="18.75">
      <c r="A26" s="129" t="s">
        <v>5</v>
      </c>
      <c r="B26" s="129" t="s">
        <v>27</v>
      </c>
      <c r="C26" s="2928" t="str">
        <f>(INDEX(MASTER!B8:B42,MATCH('LEAVE APPLICATION EMPLOYEE'!E1,MASTER!A8:A42,0)))</f>
        <v>Jh Hkxorh yky luk&lt;;</v>
      </c>
      <c r="D26" s="2928"/>
      <c r="E26" s="20"/>
      <c r="F26" s="129" t="s">
        <v>25</v>
      </c>
      <c r="G26" s="2918" t="str">
        <f>(INDEX(MASTER!C8:C42,MATCH('LEAVE APPLICATION EMPLOYEE'!E1,MASTER!A8:A42,0)))</f>
        <v>अतिरिक्त प्रशासनिक अधिकारी</v>
      </c>
      <c r="H26" s="2918"/>
      <c r="I26" s="1835"/>
      <c r="J26" s="1835"/>
      <c r="K26" s="129"/>
      <c r="L26" s="129"/>
      <c r="M26" s="154"/>
    </row>
    <row r="27" spans="1:19" ht="18.75">
      <c r="A27" s="129" t="s">
        <v>6</v>
      </c>
      <c r="B27" s="2928" t="s">
        <v>1153</v>
      </c>
      <c r="C27" s="2928"/>
      <c r="D27" s="286">
        <f>(INDEX(MASTER!J8:J42,MATCH('LEAVE APPLICATION EMPLOYEE'!E1,MASTER!A8:A42,0)))</f>
        <v>44732</v>
      </c>
      <c r="E27" s="354" t="s">
        <v>1155</v>
      </c>
      <c r="F27" s="306">
        <f>(INDEX(MASTER!K8:K42,MATCH('LEAVE APPLICATION EMPLOYEE'!E1,MASTER!A8:A42,0)))</f>
        <v>44737</v>
      </c>
      <c r="G27" s="129" t="s">
        <v>1154</v>
      </c>
      <c r="H27" s="129"/>
      <c r="I27" s="129"/>
      <c r="J27" s="129"/>
      <c r="K27" s="129"/>
      <c r="L27" s="129"/>
      <c r="M27" s="154"/>
    </row>
    <row r="28" spans="1:19" ht="20.25">
      <c r="A28" s="129" t="s">
        <v>8</v>
      </c>
      <c r="B28" s="2928" t="s">
        <v>473</v>
      </c>
      <c r="C28" s="2928"/>
      <c r="D28" s="357">
        <f>(INDEX(MASTER!L8:L42,MATCH('LEAVE APPLICATION EMPLOYEE'!E1,MASTER!A8:A42,0)))</f>
        <v>6</v>
      </c>
      <c r="E28" s="2763" t="s">
        <v>1162</v>
      </c>
      <c r="F28" s="2763"/>
      <c r="G28" s="2925" t="str">
        <f>(INDEX(MASTER!M8:M42,MATCH('LEAVE APPLICATION EMPLOYEE'!E1,MASTER!A8:A42,0)))</f>
        <v xml:space="preserve">रूपांतरित अवकाश </v>
      </c>
      <c r="H28" s="2925"/>
      <c r="I28" s="1836"/>
      <c r="J28" s="1836"/>
      <c r="K28" s="129"/>
      <c r="L28" s="129"/>
      <c r="M28" s="154"/>
    </row>
    <row r="29" spans="1:19" ht="18.75">
      <c r="A29" s="129" t="s">
        <v>0</v>
      </c>
      <c r="B29" s="2928" t="s">
        <v>474</v>
      </c>
      <c r="C29" s="2928"/>
      <c r="D29" s="2929" t="str">
        <f>(INDEX(MASTER!P8:P42,MATCH('LEAVE APPLICATION EMPLOYEE'!E1,MASTER!A8:A42,0)))</f>
        <v xml:space="preserve">बीमारी के </v>
      </c>
      <c r="E29" s="2929"/>
      <c r="F29" s="2929"/>
      <c r="G29" s="2929"/>
      <c r="H29" s="2929"/>
      <c r="I29" s="1838"/>
      <c r="J29" s="1838"/>
      <c r="K29" s="129"/>
      <c r="L29" s="129"/>
      <c r="M29" s="154"/>
    </row>
    <row r="30" spans="1:19" ht="18.75">
      <c r="A30" s="129" t="s">
        <v>16</v>
      </c>
      <c r="B30" s="2928" t="s">
        <v>475</v>
      </c>
      <c r="C30" s="2928"/>
      <c r="D30" s="2929" t="str">
        <f>(INDEX(MASTER!Q8:Q42,MATCH('LEAVE APPLICATION EMPLOYEE'!E1,MASTER!A8:A42,0)))</f>
        <v>e0u0 4 laLdkj Ldwy okyh xyh dey ryh dkdjksyh jktleUn</v>
      </c>
      <c r="E30" s="2929"/>
      <c r="F30" s="2929"/>
      <c r="G30" s="2929"/>
      <c r="H30" s="2929"/>
      <c r="I30" s="1838"/>
      <c r="J30" s="1838"/>
      <c r="K30" s="129"/>
      <c r="L30" s="129"/>
      <c r="M30" s="154"/>
    </row>
    <row r="31" spans="1:19" ht="25.5" customHeight="1">
      <c r="A31" s="129"/>
      <c r="B31" s="129"/>
      <c r="C31" s="129"/>
      <c r="D31" s="2928"/>
      <c r="E31" s="2928"/>
      <c r="F31" s="129"/>
      <c r="G31" s="129"/>
      <c r="H31" s="129"/>
      <c r="I31" s="129"/>
      <c r="J31" s="129"/>
      <c r="K31" s="129"/>
      <c r="L31" s="129"/>
      <c r="M31" s="154"/>
    </row>
    <row r="32" spans="1:19" ht="18.75">
      <c r="A32" s="129"/>
      <c r="B32" s="20" t="s">
        <v>35</v>
      </c>
      <c r="C32" s="366">
        <f>C19</f>
        <v>44731</v>
      </c>
      <c r="D32" s="129"/>
      <c r="E32" s="129"/>
      <c r="F32" s="2763" t="s">
        <v>28</v>
      </c>
      <c r="G32" s="2763"/>
      <c r="K32" s="129"/>
      <c r="L32" s="129"/>
      <c r="M32" s="154"/>
    </row>
    <row r="33" spans="1:13" ht="18.75">
      <c r="A33" s="129"/>
      <c r="B33" s="20"/>
      <c r="C33" s="366"/>
      <c r="D33" s="129"/>
      <c r="E33" s="129"/>
      <c r="F33" s="1173"/>
      <c r="G33" s="1173"/>
      <c r="K33" s="129"/>
      <c r="L33" s="129"/>
      <c r="M33" s="154"/>
    </row>
    <row r="34" spans="1:13" ht="23.25">
      <c r="A34" s="2915" t="s">
        <v>476</v>
      </c>
      <c r="B34" s="2915"/>
      <c r="C34" s="2915"/>
      <c r="D34" s="2915"/>
      <c r="E34" s="2915"/>
      <c r="F34" s="2915"/>
      <c r="G34" s="2915"/>
      <c r="H34" s="2915"/>
      <c r="I34" s="1834"/>
      <c r="J34" s="1834"/>
      <c r="K34" s="129"/>
      <c r="L34" s="129"/>
      <c r="M34" s="154"/>
    </row>
    <row r="35" spans="1:13" ht="20.25">
      <c r="A35" s="129" t="s">
        <v>5</v>
      </c>
      <c r="B35" s="2928" t="s">
        <v>477</v>
      </c>
      <c r="C35" s="2928"/>
      <c r="D35" s="1174">
        <f>(INDEX(MASTER!R8:R42,MATCH('LEAVE APPLICATION EMPLOYEE'!E1,MASTER!A8:A42,0)))</f>
        <v>284</v>
      </c>
      <c r="E35" s="129"/>
      <c r="F35" s="129"/>
      <c r="G35" s="129"/>
      <c r="H35" s="129"/>
      <c r="I35" s="129"/>
      <c r="J35" s="129"/>
      <c r="K35" s="129"/>
      <c r="L35" s="129"/>
      <c r="M35" s="154"/>
    </row>
    <row r="36" spans="1:13" ht="20.25">
      <c r="A36" s="129" t="s">
        <v>6</v>
      </c>
      <c r="B36" s="2928" t="s">
        <v>1161</v>
      </c>
      <c r="C36" s="2928"/>
      <c r="D36" s="2928"/>
      <c r="E36" s="2928"/>
      <c r="F36" s="1175">
        <f>(INDEX(MASTER!S8:S42,MATCH('LEAVE APPLICATION EMPLOYEE'!E1,MASTER!A8:A42,0)))</f>
        <v>12</v>
      </c>
      <c r="G36" s="129"/>
      <c r="H36" s="129"/>
      <c r="I36" s="129"/>
      <c r="J36" s="129"/>
      <c r="K36" s="129"/>
      <c r="L36" s="129"/>
      <c r="M36" s="154"/>
    </row>
    <row r="37" spans="1:13" ht="18.75">
      <c r="A37" s="129" t="s">
        <v>8</v>
      </c>
      <c r="B37" s="2928" t="s">
        <v>478</v>
      </c>
      <c r="C37" s="2928"/>
      <c r="D37" s="2928"/>
      <c r="E37" s="640">
        <f>D35-F36</f>
        <v>272</v>
      </c>
      <c r="F37" s="20"/>
      <c r="G37" s="129"/>
      <c r="H37" s="129"/>
      <c r="I37" s="129"/>
      <c r="J37" s="129"/>
      <c r="K37" s="129"/>
      <c r="L37" s="129"/>
      <c r="M37" s="154"/>
    </row>
    <row r="38" spans="1:13" ht="18.75">
      <c r="A38" s="129"/>
      <c r="B38" s="129"/>
      <c r="C38" s="129"/>
      <c r="D38" s="129"/>
      <c r="E38" s="129"/>
      <c r="F38" s="129"/>
      <c r="G38" s="129"/>
      <c r="H38" s="129"/>
      <c r="I38" s="129"/>
      <c r="J38" s="129"/>
      <c r="K38" s="129"/>
      <c r="L38" s="129"/>
      <c r="M38" s="154"/>
    </row>
    <row r="39" spans="1:13" ht="18.75">
      <c r="A39" s="129"/>
      <c r="B39" s="129"/>
      <c r="C39" s="129"/>
      <c r="D39" s="129"/>
      <c r="E39" s="129"/>
      <c r="F39" s="2763" t="s">
        <v>479</v>
      </c>
      <c r="G39" s="2763"/>
      <c r="K39" s="129"/>
      <c r="L39" s="129"/>
      <c r="M39" s="154"/>
    </row>
    <row r="40" spans="1:13" ht="23.25">
      <c r="A40" s="2915" t="s">
        <v>1157</v>
      </c>
      <c r="B40" s="2915"/>
      <c r="C40" s="2915"/>
      <c r="D40" s="2915"/>
      <c r="E40" s="2915"/>
      <c r="F40" s="2915"/>
      <c r="G40" s="2915"/>
      <c r="H40" s="2915"/>
      <c r="I40" s="1834"/>
      <c r="J40" s="1834"/>
      <c r="K40" s="129"/>
      <c r="L40" s="129"/>
      <c r="M40" s="154"/>
    </row>
    <row r="41" spans="1:13" ht="18.75">
      <c r="A41" s="129"/>
      <c r="B41" s="247">
        <f>D28</f>
        <v>6</v>
      </c>
      <c r="C41" s="129" t="s">
        <v>1158</v>
      </c>
      <c r="D41" s="129"/>
      <c r="E41" s="129"/>
      <c r="F41" s="129"/>
      <c r="G41" s="129"/>
      <c r="H41" s="129"/>
      <c r="I41" s="129"/>
      <c r="J41" s="129"/>
      <c r="K41" s="129"/>
      <c r="L41" s="129"/>
      <c r="M41" s="154"/>
    </row>
    <row r="42" spans="1:13" ht="18.75">
      <c r="A42" s="129"/>
      <c r="B42" s="129"/>
      <c r="C42" s="129"/>
      <c r="D42" s="129"/>
      <c r="E42" s="129"/>
      <c r="F42" s="129"/>
      <c r="G42" s="129"/>
      <c r="H42" s="129"/>
      <c r="I42" s="129"/>
      <c r="J42" s="129"/>
      <c r="K42" s="129"/>
      <c r="L42" s="129"/>
      <c r="M42" s="154"/>
    </row>
    <row r="43" spans="1:13" ht="18.75">
      <c r="A43" s="129"/>
      <c r="B43" s="129"/>
      <c r="C43" s="129"/>
      <c r="D43" s="129"/>
      <c r="E43" s="129"/>
      <c r="F43" s="2763" t="s">
        <v>1442</v>
      </c>
      <c r="G43" s="2763"/>
      <c r="K43" s="129"/>
      <c r="L43" s="129"/>
      <c r="M43" s="154"/>
    </row>
  </sheetData>
  <sheetProtection sheet="1" objects="1" scenarios="1" selectLockedCells="1"/>
  <mergeCells count="30">
    <mergeCell ref="E24:H24"/>
    <mergeCell ref="J15:K15"/>
    <mergeCell ref="F39:G39"/>
    <mergeCell ref="A40:H40"/>
    <mergeCell ref="F43:G43"/>
    <mergeCell ref="D31:E31"/>
    <mergeCell ref="F32:G32"/>
    <mergeCell ref="A34:H34"/>
    <mergeCell ref="B35:C35"/>
    <mergeCell ref="B36:E36"/>
    <mergeCell ref="B37:D37"/>
    <mergeCell ref="J16:K16"/>
    <mergeCell ref="J17:K17"/>
    <mergeCell ref="J18:K18"/>
    <mergeCell ref="B1:D1"/>
    <mergeCell ref="A2:H2"/>
    <mergeCell ref="C12:D12"/>
    <mergeCell ref="B30:C30"/>
    <mergeCell ref="D30:H30"/>
    <mergeCell ref="E22:G22"/>
    <mergeCell ref="E23:G23"/>
    <mergeCell ref="A25:H25"/>
    <mergeCell ref="C26:D26"/>
    <mergeCell ref="G26:H26"/>
    <mergeCell ref="B27:C27"/>
    <mergeCell ref="B28:C28"/>
    <mergeCell ref="E28:F28"/>
    <mergeCell ref="G28:H28"/>
    <mergeCell ref="B29:C29"/>
    <mergeCell ref="D29:H29"/>
  </mergeCells>
  <dataValidations count="2">
    <dataValidation type="list" allowBlank="1" showInputMessage="1" showErrorMessage="1" sqref="I15:I18">
      <formula1>$Q$15:$Q$18</formula1>
    </dataValidation>
    <dataValidation type="list" allowBlank="1" showInputMessage="1" showErrorMessage="1" sqref="J15:J18">
      <formula1>$R$15:$R$18</formula1>
    </dataValidation>
  </dataValidation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85.xml><?xml version="1.0" encoding="utf-8"?>
<worksheet xmlns="http://schemas.openxmlformats.org/spreadsheetml/2006/main" xmlns:r="http://schemas.openxmlformats.org/officeDocument/2006/relationships">
  <sheetPr codeName="Sheet6">
    <tabColor rgb="FF7030A0"/>
  </sheetPr>
  <dimension ref="A1:O195"/>
  <sheetViews>
    <sheetView workbookViewId="0">
      <selection activeCell="F9" sqref="F9:H9"/>
    </sheetView>
  </sheetViews>
  <sheetFormatPr defaultColWidth="9.140625" defaultRowHeight="12.75"/>
  <cols>
    <col min="1" max="1" width="1.28515625" style="21" customWidth="1"/>
    <col min="2" max="2" width="4.28515625" style="21" customWidth="1"/>
    <col min="3" max="3" width="10.140625" style="21" customWidth="1"/>
    <col min="4" max="4" width="11" style="21" customWidth="1"/>
    <col min="5" max="5" width="19.42578125" style="21" customWidth="1"/>
    <col min="6" max="6" width="17" style="21" customWidth="1"/>
    <col min="7" max="7" width="11.5703125" style="21" customWidth="1"/>
    <col min="8" max="8" width="13.28515625" style="21" customWidth="1"/>
    <col min="9" max="9" width="9.140625" style="21"/>
    <col min="10" max="10" width="10.42578125" style="21" bestFit="1" customWidth="1"/>
    <col min="11" max="16384" width="9.140625" style="21"/>
  </cols>
  <sheetData>
    <row r="1" spans="1:15" ht="21.75" customHeight="1">
      <c r="B1" s="2797" t="s">
        <v>1156</v>
      </c>
      <c r="C1" s="2797"/>
      <c r="D1" s="2797"/>
      <c r="E1" s="2797"/>
      <c r="F1" s="616">
        <v>1</v>
      </c>
      <c r="H1" s="67"/>
    </row>
    <row r="2" spans="1:15" ht="20.25">
      <c r="A2" s="66"/>
      <c r="B2" s="2933" t="s">
        <v>2342</v>
      </c>
      <c r="C2" s="2933"/>
      <c r="D2" s="2933"/>
      <c r="E2" s="2933"/>
      <c r="F2" s="2933"/>
      <c r="G2" s="2933"/>
      <c r="H2" s="2933"/>
      <c r="I2" s="66"/>
      <c r="J2" s="66"/>
      <c r="K2" s="6"/>
      <c r="L2" s="6"/>
    </row>
    <row r="3" spans="1:15" ht="18.75">
      <c r="A3" s="66"/>
      <c r="B3" s="68" t="s">
        <v>322</v>
      </c>
      <c r="C3" s="2934" t="s">
        <v>333</v>
      </c>
      <c r="D3" s="2934"/>
      <c r="E3" s="2934"/>
      <c r="F3" s="2936" t="str">
        <f>(INDEX(MASTER!B8:B42,MATCH('LEAVE FORM'!F1,MASTER!A8:A42,0)))</f>
        <v>Jh Hkxorh yky luk&lt;;</v>
      </c>
      <c r="G3" s="2936"/>
      <c r="H3" s="2936"/>
      <c r="I3" s="66"/>
      <c r="J3" s="66"/>
      <c r="K3" s="6"/>
      <c r="L3" s="6"/>
    </row>
    <row r="4" spans="1:15" ht="18.75">
      <c r="A4" s="66"/>
      <c r="B4" s="68" t="s">
        <v>6</v>
      </c>
      <c r="C4" s="2934" t="s">
        <v>323</v>
      </c>
      <c r="D4" s="2934"/>
      <c r="E4" s="2934"/>
      <c r="F4" s="2937" t="str">
        <f>(INDEX(MASTER!C8:C42,MATCH('LEAVE FORM'!F1,MASTER!A8:A42,0)))</f>
        <v>अतिरिक्त प्रशासनिक अधिकारी</v>
      </c>
      <c r="G4" s="2937"/>
      <c r="H4" s="2937"/>
      <c r="I4" s="66"/>
      <c r="J4" s="66"/>
      <c r="K4" s="6"/>
      <c r="L4" s="6"/>
    </row>
    <row r="5" spans="1:15" ht="35.25" customHeight="1">
      <c r="A5" s="66"/>
      <c r="B5" s="83" t="s">
        <v>324</v>
      </c>
      <c r="C5" s="2935" t="s">
        <v>325</v>
      </c>
      <c r="D5" s="2935"/>
      <c r="E5" s="2935"/>
      <c r="F5" s="641" t="str">
        <f>MASTER!L5</f>
        <v>f'k{kk</v>
      </c>
      <c r="G5" s="2939" t="str">
        <f>MASTER!C1</f>
        <v>ftyk f'k{kk vf/kdkjh</v>
      </c>
      <c r="H5" s="2939"/>
      <c r="I5" s="66"/>
      <c r="J5" s="66"/>
      <c r="K5" s="6"/>
      <c r="L5" s="6"/>
    </row>
    <row r="6" spans="1:15" ht="18.75">
      <c r="A6" s="66"/>
      <c r="B6" s="68" t="s">
        <v>0</v>
      </c>
      <c r="C6" s="2934" t="s">
        <v>10</v>
      </c>
      <c r="D6" s="2934"/>
      <c r="E6" s="2934"/>
      <c r="F6" s="2938">
        <f>(INDEX(MASTER!F8:F42,MATCH('LEAVE FORM'!F1,MASTER!A8:A42,0)))</f>
        <v>60700</v>
      </c>
      <c r="G6" s="2938"/>
      <c r="H6" s="2938"/>
      <c r="I6" s="66"/>
      <c r="J6" s="66"/>
      <c r="K6" s="6"/>
      <c r="L6" s="6"/>
    </row>
    <row r="7" spans="1:15" ht="39" customHeight="1">
      <c r="A7" s="66"/>
      <c r="B7" s="84" t="s">
        <v>16</v>
      </c>
      <c r="C7" s="2940" t="s">
        <v>326</v>
      </c>
      <c r="D7" s="2940"/>
      <c r="E7" s="2940"/>
      <c r="F7" s="2948" t="s">
        <v>356</v>
      </c>
      <c r="G7" s="2948"/>
      <c r="H7" s="2948"/>
      <c r="I7" s="66"/>
      <c r="J7" s="66"/>
      <c r="K7" s="6"/>
      <c r="L7" s="6"/>
    </row>
    <row r="8" spans="1:15" ht="39" customHeight="1">
      <c r="A8" s="66"/>
      <c r="B8" s="84" t="s">
        <v>17</v>
      </c>
      <c r="C8" s="2940" t="s">
        <v>327</v>
      </c>
      <c r="D8" s="2940"/>
      <c r="E8" s="2940"/>
      <c r="F8" s="1020" t="str">
        <f>(INDEX(MASTER!M8:M42,MATCH('LEAVE FORM'!F1,MASTER!A8:A42,0)))</f>
        <v xml:space="preserve">रूपांतरित अवकाश </v>
      </c>
      <c r="G8" s="308">
        <f>(INDEX(MASTER!J8:J42,MATCH('LEAVE FORM'!F1,MASTER!A8:A42,0)))</f>
        <v>44732</v>
      </c>
      <c r="H8" s="309">
        <f>(INDEX(MASTER!K8:K42,MATCH('LEAVE FORM'!F1,MASTER!A8:A42,0)))</f>
        <v>44737</v>
      </c>
      <c r="I8" s="66"/>
      <c r="J8" s="66"/>
      <c r="K8" s="6"/>
      <c r="L8" s="6"/>
    </row>
    <row r="9" spans="1:15" ht="38.25" customHeight="1">
      <c r="A9" s="66"/>
      <c r="B9" s="84" t="s">
        <v>18</v>
      </c>
      <c r="C9" s="2940" t="s">
        <v>328</v>
      </c>
      <c r="D9" s="2940"/>
      <c r="E9" s="2940"/>
      <c r="F9" s="2932"/>
      <c r="G9" s="2932"/>
      <c r="H9" s="2932"/>
      <c r="I9" s="66"/>
      <c r="J9" s="1920"/>
      <c r="K9" s="80"/>
      <c r="L9" s="6"/>
    </row>
    <row r="10" spans="1:15" ht="36.75" customHeight="1">
      <c r="A10" s="66"/>
      <c r="B10" s="84" t="s">
        <v>21</v>
      </c>
      <c r="C10" s="2935" t="s">
        <v>329</v>
      </c>
      <c r="D10" s="2935"/>
      <c r="E10" s="2935"/>
      <c r="F10" s="2943" t="str">
        <f>(INDEX(MASTER!P8:P42,MATCH('LEAVE FORM'!F1,MASTER!A8:A42,0)))</f>
        <v xml:space="preserve">बीमारी के </v>
      </c>
      <c r="G10" s="2943"/>
      <c r="H10" s="2943"/>
      <c r="I10" s="66"/>
      <c r="J10" s="66"/>
      <c r="K10" s="6"/>
      <c r="L10" s="6"/>
    </row>
    <row r="11" spans="1:15" ht="38.25" customHeight="1">
      <c r="A11" s="66"/>
      <c r="B11" s="84" t="s">
        <v>22</v>
      </c>
      <c r="C11" s="2940" t="s">
        <v>330</v>
      </c>
      <c r="D11" s="2940"/>
      <c r="E11" s="2940"/>
      <c r="F11" s="2946"/>
      <c r="G11" s="2946"/>
      <c r="H11" s="2946"/>
      <c r="I11" s="66"/>
      <c r="J11" s="1922"/>
      <c r="K11" s="1921"/>
      <c r="L11" s="6"/>
      <c r="N11" s="2942"/>
      <c r="O11" s="2942"/>
    </row>
    <row r="12" spans="1:15" ht="18.75">
      <c r="A12" s="66"/>
      <c r="B12" s="84" t="s">
        <v>23</v>
      </c>
      <c r="C12" s="2939" t="s">
        <v>350</v>
      </c>
      <c r="D12" s="2939"/>
      <c r="E12" s="2939"/>
      <c r="F12" s="2948" t="s">
        <v>33</v>
      </c>
      <c r="G12" s="2948"/>
      <c r="H12" s="2948"/>
      <c r="I12" s="66"/>
      <c r="J12" s="66"/>
      <c r="K12" s="6"/>
      <c r="L12" s="6"/>
    </row>
    <row r="13" spans="1:15" ht="18.75">
      <c r="A13" s="66"/>
      <c r="B13" s="84"/>
      <c r="C13" s="2939"/>
      <c r="D13" s="2939"/>
      <c r="E13" s="2939"/>
      <c r="F13" s="2948"/>
      <c r="G13" s="2948"/>
      <c r="H13" s="2948"/>
      <c r="I13" s="66"/>
      <c r="J13" s="66"/>
      <c r="K13" s="6"/>
      <c r="L13" s="6"/>
    </row>
    <row r="14" spans="1:15" ht="18.75">
      <c r="A14" s="66"/>
      <c r="B14" s="84"/>
      <c r="C14" s="2939"/>
      <c r="D14" s="2939"/>
      <c r="E14" s="2939"/>
      <c r="F14" s="2948"/>
      <c r="G14" s="2948"/>
      <c r="H14" s="2948"/>
      <c r="I14" s="66"/>
      <c r="J14" s="66"/>
      <c r="K14" s="6"/>
      <c r="L14" s="6"/>
    </row>
    <row r="15" spans="1:15" ht="18.75">
      <c r="A15" s="66"/>
      <c r="B15" s="84"/>
      <c r="C15" s="2939"/>
      <c r="D15" s="2939"/>
      <c r="E15" s="2939"/>
      <c r="F15" s="2948"/>
      <c r="G15" s="2948"/>
      <c r="H15" s="2948"/>
      <c r="I15" s="66"/>
      <c r="J15" s="66"/>
      <c r="K15" s="6"/>
      <c r="L15" s="6"/>
    </row>
    <row r="16" spans="1:15" ht="18.75">
      <c r="A16" s="66"/>
      <c r="B16" s="84"/>
      <c r="C16" s="2939"/>
      <c r="D16" s="2939"/>
      <c r="E16" s="2939"/>
      <c r="F16" s="2948"/>
      <c r="G16" s="2948"/>
      <c r="H16" s="2948"/>
      <c r="I16" s="66"/>
      <c r="J16" s="66"/>
      <c r="K16" s="6"/>
      <c r="L16" s="6"/>
    </row>
    <row r="17" spans="1:12" ht="18.75">
      <c r="A17" s="66"/>
      <c r="B17" s="84"/>
      <c r="C17" s="2939"/>
      <c r="D17" s="2939"/>
      <c r="E17" s="2939"/>
      <c r="F17" s="2948"/>
      <c r="G17" s="2948"/>
      <c r="H17" s="2948"/>
      <c r="I17" s="66"/>
      <c r="J17" s="66"/>
      <c r="K17" s="6"/>
      <c r="L17" s="6"/>
    </row>
    <row r="18" spans="1:12" ht="24" customHeight="1">
      <c r="A18" s="66"/>
      <c r="B18" s="84"/>
      <c r="C18" s="2939"/>
      <c r="D18" s="2939"/>
      <c r="E18" s="2939"/>
      <c r="F18" s="2948"/>
      <c r="G18" s="2948"/>
      <c r="H18" s="2948"/>
      <c r="I18" s="66"/>
      <c r="J18" s="66"/>
      <c r="K18" s="6"/>
      <c r="L18" s="6"/>
    </row>
    <row r="19" spans="1:12" ht="39.75" customHeight="1">
      <c r="A19" s="66"/>
      <c r="B19" s="285" t="s">
        <v>13</v>
      </c>
      <c r="C19" s="2935" t="s">
        <v>351</v>
      </c>
      <c r="D19" s="2935"/>
      <c r="E19" s="2935"/>
      <c r="F19" s="2940" t="str">
        <f>(INDEX(MASTER!Q8:Q42,MATCH('LEAVE FORM'!F1,MASTER!A8:A42,0)))</f>
        <v>e0u0 4 laLdkj Ldwy okyh xyh dey ryh dkdjksyh jktleUn</v>
      </c>
      <c r="G19" s="2940"/>
      <c r="H19" s="2940"/>
      <c r="I19" s="66"/>
      <c r="J19" s="66"/>
      <c r="K19" s="6"/>
      <c r="L19" s="6"/>
    </row>
    <row r="20" spans="1:12" ht="18.75">
      <c r="A20" s="66"/>
      <c r="B20" s="84" t="s">
        <v>14</v>
      </c>
      <c r="C20" s="2934" t="s">
        <v>331</v>
      </c>
      <c r="D20" s="2934"/>
      <c r="E20" s="2934"/>
      <c r="F20" s="2941" t="s">
        <v>358</v>
      </c>
      <c r="G20" s="2941"/>
      <c r="H20" s="2941"/>
      <c r="I20" s="66"/>
      <c r="J20" s="66"/>
      <c r="K20" s="6"/>
      <c r="L20" s="6"/>
    </row>
    <row r="21" spans="1:12" ht="18.75">
      <c r="A21" s="66"/>
      <c r="B21" s="84"/>
      <c r="C21" s="82"/>
      <c r="D21" s="82"/>
      <c r="E21" s="82"/>
      <c r="F21" s="68"/>
      <c r="G21" s="68"/>
      <c r="H21" s="68"/>
      <c r="I21" s="66"/>
      <c r="J21" s="66"/>
      <c r="K21" s="6"/>
      <c r="L21" s="6"/>
    </row>
    <row r="22" spans="1:12" ht="18.75">
      <c r="A22" s="66"/>
      <c r="B22" s="84"/>
      <c r="C22" s="79"/>
      <c r="D22" s="79"/>
      <c r="E22" s="79"/>
      <c r="F22" s="79"/>
      <c r="G22" s="79"/>
      <c r="H22" s="79"/>
      <c r="I22" s="66"/>
      <c r="J22" s="66"/>
      <c r="K22" s="6"/>
      <c r="L22" s="6"/>
    </row>
    <row r="23" spans="1:12" ht="18.75">
      <c r="A23" s="66"/>
      <c r="B23" s="84"/>
      <c r="C23" s="79"/>
      <c r="D23" s="79"/>
      <c r="E23" s="79"/>
      <c r="F23" s="2948" t="s">
        <v>352</v>
      </c>
      <c r="G23" s="2948"/>
      <c r="H23" s="2948"/>
      <c r="I23" s="66"/>
      <c r="J23" s="66"/>
      <c r="K23" s="6"/>
      <c r="L23" s="6"/>
    </row>
    <row r="24" spans="1:12" ht="18.75">
      <c r="A24" s="66"/>
      <c r="B24" s="79"/>
      <c r="C24" s="79"/>
      <c r="D24" s="79"/>
      <c r="E24" s="81" t="s">
        <v>25</v>
      </c>
      <c r="F24" s="2944" t="str">
        <f>F4</f>
        <v>अतिरिक्त प्रशासनिक अधिकारी</v>
      </c>
      <c r="G24" s="2944"/>
      <c r="H24" s="2944"/>
      <c r="I24" s="66"/>
      <c r="J24" s="66"/>
      <c r="K24" s="6"/>
      <c r="L24" s="6"/>
    </row>
    <row r="25" spans="1:12" ht="14.25" customHeight="1">
      <c r="A25" s="66"/>
      <c r="B25" s="79"/>
      <c r="C25" s="79"/>
      <c r="D25" s="79"/>
      <c r="E25" s="81"/>
      <c r="F25" s="85"/>
      <c r="H25" s="79"/>
      <c r="I25" s="66"/>
      <c r="J25" s="66"/>
      <c r="K25" s="6"/>
      <c r="L25" s="6"/>
    </row>
    <row r="26" spans="1:12" ht="27.75">
      <c r="A26" s="66"/>
      <c r="B26" s="2949" t="s">
        <v>334</v>
      </c>
      <c r="C26" s="2949"/>
      <c r="D26" s="2949"/>
      <c r="E26" s="2949"/>
      <c r="F26" s="2949"/>
      <c r="G26" s="2949"/>
      <c r="H26" s="2949"/>
      <c r="I26" s="66"/>
      <c r="J26" s="66"/>
      <c r="K26" s="6"/>
      <c r="L26" s="6"/>
    </row>
    <row r="27" spans="1:12" ht="18.75">
      <c r="A27" s="66"/>
      <c r="B27" s="2950" t="s">
        <v>335</v>
      </c>
      <c r="C27" s="2950"/>
      <c r="D27" s="2950"/>
      <c r="E27" s="2950"/>
      <c r="F27" s="2950"/>
      <c r="G27" s="2950"/>
      <c r="H27" s="2950"/>
      <c r="I27" s="66"/>
      <c r="J27" s="66"/>
      <c r="K27" s="6"/>
      <c r="L27" s="6"/>
    </row>
    <row r="28" spans="1:12" ht="18.75">
      <c r="A28" s="66"/>
      <c r="B28" s="2945" t="s">
        <v>1328</v>
      </c>
      <c r="C28" s="2945"/>
      <c r="D28" s="2945"/>
      <c r="E28" s="2945"/>
      <c r="F28" s="80" t="s">
        <v>1205</v>
      </c>
      <c r="G28" s="310">
        <f>G8</f>
        <v>44732</v>
      </c>
      <c r="H28" s="284" t="s">
        <v>1155</v>
      </c>
      <c r="I28" s="66"/>
      <c r="J28" s="66"/>
      <c r="K28" s="6"/>
      <c r="L28" s="6"/>
    </row>
    <row r="29" spans="1:12" ht="18.75">
      <c r="A29" s="66"/>
      <c r="B29" s="2947">
        <f>H8</f>
        <v>44737</v>
      </c>
      <c r="C29" s="2947"/>
      <c r="D29" s="296" t="s">
        <v>1203</v>
      </c>
      <c r="E29" s="472" t="str">
        <f>F8</f>
        <v xml:space="preserve">रूपांतरित अवकाश </v>
      </c>
      <c r="F29" s="80" t="s">
        <v>1202</v>
      </c>
      <c r="G29" s="80" t="s">
        <v>1201</v>
      </c>
      <c r="H29" s="295">
        <f>(INDEX(MASTER!L8:L42,MATCH('LEAVE FORM'!F1,MASTER!A8:A42,0)))</f>
        <v>6</v>
      </c>
      <c r="J29" s="66"/>
      <c r="K29" s="6"/>
      <c r="L29" s="6"/>
    </row>
    <row r="30" spans="1:12" ht="18.75">
      <c r="A30" s="66"/>
      <c r="B30" s="2934" t="s">
        <v>355</v>
      </c>
      <c r="C30" s="2934"/>
      <c r="D30" s="2934"/>
      <c r="E30" s="2934"/>
      <c r="F30" s="2934"/>
      <c r="G30" s="2934"/>
      <c r="H30" s="79"/>
      <c r="I30" s="66"/>
      <c r="J30" s="66"/>
      <c r="K30" s="6"/>
      <c r="L30" s="6"/>
    </row>
    <row r="31" spans="1:12" ht="18.75">
      <c r="A31" s="66"/>
      <c r="B31" s="82"/>
      <c r="C31" s="82"/>
      <c r="D31" s="82"/>
      <c r="E31" s="82"/>
      <c r="F31" s="82"/>
      <c r="G31" s="82"/>
      <c r="H31" s="79"/>
      <c r="I31" s="66"/>
      <c r="J31" s="66"/>
      <c r="K31" s="6"/>
      <c r="L31" s="6"/>
    </row>
    <row r="32" spans="1:12" ht="18.75">
      <c r="A32" s="66"/>
      <c r="B32" s="2934" t="s">
        <v>353</v>
      </c>
      <c r="C32" s="2934"/>
      <c r="D32" s="2934"/>
      <c r="E32" s="2934"/>
      <c r="F32" s="79"/>
      <c r="G32" s="79"/>
      <c r="H32" s="79"/>
      <c r="I32" s="66"/>
      <c r="J32" s="66"/>
      <c r="K32" s="6"/>
      <c r="L32" s="6"/>
    </row>
    <row r="33" spans="1:12" ht="18.75">
      <c r="A33" s="66"/>
      <c r="B33" s="79"/>
      <c r="C33" s="79"/>
      <c r="D33" s="79"/>
      <c r="E33" s="79"/>
      <c r="F33" s="2941" t="s">
        <v>354</v>
      </c>
      <c r="G33" s="2941"/>
      <c r="H33" s="2941"/>
      <c r="I33" s="66"/>
      <c r="J33" s="66"/>
      <c r="K33" s="6"/>
      <c r="L33" s="6"/>
    </row>
    <row r="34" spans="1:12" ht="18.75">
      <c r="A34" s="66"/>
      <c r="B34" s="79"/>
      <c r="C34" s="79"/>
      <c r="D34" s="79"/>
      <c r="E34" s="81"/>
      <c r="F34" s="2941" t="s">
        <v>4347</v>
      </c>
      <c r="G34" s="2941"/>
      <c r="H34" s="2941"/>
      <c r="I34" s="66"/>
      <c r="J34" s="66"/>
      <c r="K34" s="6"/>
      <c r="L34" s="6"/>
    </row>
    <row r="35" spans="1:12" ht="18.75">
      <c r="A35" s="66"/>
      <c r="B35" s="79"/>
      <c r="C35" s="79"/>
      <c r="D35" s="79"/>
      <c r="E35" s="79"/>
      <c r="F35" s="2941"/>
      <c r="G35" s="2941"/>
      <c r="H35" s="2941"/>
      <c r="I35" s="66"/>
      <c r="J35" s="66"/>
      <c r="K35" s="6"/>
      <c r="L35" s="6"/>
    </row>
    <row r="36" spans="1:12" ht="18.75">
      <c r="A36" s="66"/>
      <c r="B36" s="79"/>
      <c r="C36" s="79"/>
      <c r="D36" s="79"/>
      <c r="E36" s="79"/>
      <c r="F36" s="2941"/>
      <c r="G36" s="2941"/>
      <c r="H36" s="2941"/>
      <c r="I36" s="66"/>
      <c r="J36" s="66"/>
      <c r="K36" s="6"/>
      <c r="L36" s="6"/>
    </row>
    <row r="37" spans="1:12" ht="18.75">
      <c r="A37" s="66"/>
      <c r="B37" s="79"/>
      <c r="C37" s="79"/>
      <c r="D37" s="79"/>
      <c r="E37" s="79"/>
      <c r="F37" s="79"/>
      <c r="G37" s="79"/>
      <c r="H37" s="79"/>
      <c r="I37" s="66"/>
      <c r="J37" s="66"/>
      <c r="K37" s="6"/>
      <c r="L37" s="6"/>
    </row>
    <row r="38" spans="1:12" ht="18.75">
      <c r="A38" s="66"/>
      <c r="B38" s="79"/>
      <c r="C38" s="79"/>
      <c r="D38" s="79"/>
      <c r="E38" s="79"/>
      <c r="F38" s="79"/>
      <c r="G38" s="79"/>
      <c r="H38" s="79"/>
      <c r="I38" s="66"/>
      <c r="J38" s="66"/>
      <c r="K38" s="6"/>
      <c r="L38" s="6"/>
    </row>
    <row r="39" spans="1:12" ht="18.75">
      <c r="A39" s="66"/>
      <c r="B39" s="79"/>
      <c r="C39" s="79"/>
      <c r="D39" s="79"/>
      <c r="E39" s="79"/>
      <c r="F39" s="79"/>
      <c r="G39" s="79"/>
      <c r="H39" s="79"/>
      <c r="I39" s="66"/>
      <c r="J39" s="66"/>
      <c r="K39" s="6"/>
      <c r="L39" s="6"/>
    </row>
    <row r="40" spans="1:12" ht="18.75">
      <c r="A40" s="66"/>
      <c r="B40" s="79"/>
      <c r="C40" s="79"/>
      <c r="D40" s="79"/>
      <c r="E40" s="79"/>
      <c r="F40" s="79"/>
      <c r="G40" s="79"/>
      <c r="H40" s="79"/>
      <c r="I40" s="66"/>
      <c r="J40" s="66"/>
      <c r="K40" s="6"/>
      <c r="L40" s="6"/>
    </row>
    <row r="41" spans="1:12" ht="18.75">
      <c r="A41" s="66"/>
      <c r="B41" s="79"/>
      <c r="C41" s="79"/>
      <c r="D41" s="79"/>
      <c r="E41" s="79"/>
      <c r="F41" s="79"/>
      <c r="G41" s="79"/>
      <c r="H41" s="79"/>
      <c r="I41" s="66"/>
      <c r="J41" s="66"/>
      <c r="K41" s="6"/>
      <c r="L41" s="6"/>
    </row>
    <row r="42" spans="1:12" ht="18.75">
      <c r="A42" s="66"/>
      <c r="B42" s="79"/>
      <c r="C42" s="79"/>
      <c r="D42" s="79"/>
      <c r="E42" s="79"/>
      <c r="F42" s="79"/>
      <c r="G42" s="79"/>
      <c r="H42" s="79"/>
      <c r="I42" s="66"/>
      <c r="J42" s="66"/>
      <c r="K42" s="6"/>
      <c r="L42" s="6"/>
    </row>
    <row r="43" spans="1:12" ht="18.75">
      <c r="A43" s="66"/>
      <c r="B43" s="79"/>
      <c r="C43" s="79"/>
      <c r="D43" s="79"/>
      <c r="E43" s="79"/>
      <c r="F43" s="79"/>
      <c r="G43" s="79"/>
      <c r="H43" s="79"/>
      <c r="I43" s="66"/>
      <c r="J43" s="66"/>
      <c r="K43" s="6"/>
      <c r="L43" s="6"/>
    </row>
    <row r="44" spans="1:12" ht="18.75">
      <c r="A44" s="66"/>
      <c r="B44" s="79"/>
      <c r="C44" s="79"/>
      <c r="D44" s="79"/>
      <c r="E44" s="79"/>
      <c r="F44" s="79"/>
      <c r="G44" s="79"/>
      <c r="H44" s="79"/>
      <c r="I44" s="66"/>
      <c r="J44" s="66"/>
      <c r="K44" s="6"/>
      <c r="L44" s="6"/>
    </row>
    <row r="45" spans="1:12" ht="18.75">
      <c r="A45" s="66"/>
      <c r="B45" s="79"/>
      <c r="C45" s="79"/>
      <c r="D45" s="79"/>
      <c r="E45" s="79"/>
      <c r="F45" s="79"/>
      <c r="G45" s="79"/>
      <c r="H45" s="79"/>
      <c r="I45" s="66"/>
      <c r="J45" s="66"/>
      <c r="K45" s="6"/>
      <c r="L45" s="6"/>
    </row>
    <row r="46" spans="1:12" ht="18.75">
      <c r="A46" s="66"/>
      <c r="B46" s="79"/>
      <c r="C46" s="79"/>
      <c r="D46" s="79"/>
      <c r="E46" s="79"/>
      <c r="F46" s="79"/>
      <c r="G46" s="79"/>
      <c r="H46" s="79"/>
      <c r="I46" s="66"/>
      <c r="J46" s="66"/>
      <c r="K46" s="6"/>
      <c r="L46" s="6"/>
    </row>
    <row r="47" spans="1:12" ht="15.75">
      <c r="A47" s="66"/>
      <c r="B47" s="66"/>
      <c r="C47" s="66"/>
      <c r="D47" s="66"/>
      <c r="E47" s="66"/>
      <c r="F47" s="66"/>
      <c r="G47" s="66"/>
      <c r="H47" s="66"/>
      <c r="I47" s="66"/>
      <c r="J47" s="66"/>
      <c r="K47" s="6"/>
      <c r="L47" s="6"/>
    </row>
    <row r="48" spans="1:12" ht="15.75">
      <c r="A48" s="66"/>
      <c r="B48" s="66"/>
      <c r="C48" s="66"/>
      <c r="D48" s="66"/>
      <c r="E48" s="66"/>
      <c r="F48" s="66"/>
      <c r="G48" s="66"/>
      <c r="H48" s="66"/>
      <c r="I48" s="66"/>
      <c r="J48" s="66"/>
      <c r="K48" s="6"/>
      <c r="L48" s="6"/>
    </row>
    <row r="49" spans="1:12" ht="15.75">
      <c r="A49" s="66"/>
      <c r="B49" s="66"/>
      <c r="C49" s="66"/>
      <c r="D49" s="66"/>
      <c r="E49" s="66"/>
      <c r="F49" s="66"/>
      <c r="G49" s="66"/>
      <c r="H49" s="66"/>
      <c r="I49" s="66"/>
      <c r="J49" s="66"/>
      <c r="K49" s="6"/>
      <c r="L49" s="6"/>
    </row>
    <row r="50" spans="1:12" ht="15.75">
      <c r="A50" s="66"/>
      <c r="B50" s="66"/>
      <c r="C50" s="66"/>
      <c r="D50" s="66"/>
      <c r="E50" s="66"/>
      <c r="F50" s="66"/>
      <c r="G50" s="66"/>
      <c r="H50" s="66"/>
      <c r="I50" s="66"/>
      <c r="J50" s="66"/>
      <c r="K50" s="6"/>
      <c r="L50" s="6"/>
    </row>
    <row r="51" spans="1:12" ht="15.75">
      <c r="A51" s="66"/>
      <c r="B51" s="66"/>
      <c r="C51" s="66"/>
      <c r="D51" s="66"/>
      <c r="E51" s="66"/>
      <c r="F51" s="66"/>
      <c r="G51" s="66"/>
      <c r="H51" s="66"/>
      <c r="I51" s="66"/>
      <c r="J51" s="66"/>
      <c r="K51" s="6"/>
      <c r="L51" s="6"/>
    </row>
    <row r="52" spans="1:12" ht="15.75">
      <c r="A52" s="66"/>
      <c r="B52" s="66"/>
      <c r="C52" s="66"/>
      <c r="D52" s="66"/>
      <c r="E52" s="66"/>
      <c r="F52" s="66"/>
      <c r="G52" s="66"/>
      <c r="H52" s="66"/>
      <c r="I52" s="66"/>
      <c r="J52" s="66"/>
      <c r="K52" s="6"/>
      <c r="L52" s="6"/>
    </row>
    <row r="53" spans="1:12" ht="15.75">
      <c r="A53" s="66"/>
      <c r="B53" s="66"/>
      <c r="C53" s="66"/>
      <c r="D53" s="66"/>
      <c r="E53" s="66"/>
      <c r="F53" s="66"/>
      <c r="G53" s="66"/>
      <c r="H53" s="66"/>
      <c r="I53" s="66"/>
      <c r="J53" s="66"/>
      <c r="K53" s="6"/>
      <c r="L53" s="6"/>
    </row>
    <row r="54" spans="1:12" ht="15.75">
      <c r="A54" s="66"/>
      <c r="B54" s="66"/>
      <c r="C54" s="66"/>
      <c r="D54" s="66"/>
      <c r="E54" s="66"/>
      <c r="F54" s="66"/>
      <c r="G54" s="66"/>
      <c r="H54" s="66"/>
      <c r="I54" s="66"/>
      <c r="J54" s="66"/>
      <c r="K54" s="6"/>
      <c r="L54" s="6"/>
    </row>
    <row r="55" spans="1:12" ht="15.75">
      <c r="A55" s="66"/>
      <c r="B55" s="66"/>
      <c r="C55" s="66"/>
      <c r="D55" s="66"/>
      <c r="E55" s="66"/>
      <c r="F55" s="66"/>
      <c r="G55" s="66"/>
      <c r="H55" s="66"/>
      <c r="I55" s="66"/>
      <c r="J55" s="66"/>
      <c r="K55" s="6"/>
      <c r="L55" s="6"/>
    </row>
    <row r="56" spans="1:12" ht="15.75">
      <c r="A56" s="66"/>
      <c r="B56" s="66"/>
      <c r="C56" s="66"/>
      <c r="D56" s="66"/>
      <c r="E56" s="66"/>
      <c r="F56" s="66"/>
      <c r="G56" s="66"/>
      <c r="H56" s="66"/>
      <c r="I56" s="66"/>
      <c r="J56" s="66"/>
      <c r="K56" s="6"/>
      <c r="L56" s="6"/>
    </row>
    <row r="57" spans="1:12" ht="15.75">
      <c r="A57" s="66"/>
      <c r="B57" s="66"/>
      <c r="C57" s="66"/>
      <c r="D57" s="66"/>
      <c r="E57" s="66"/>
      <c r="F57" s="66"/>
      <c r="G57" s="66"/>
      <c r="H57" s="66"/>
      <c r="I57" s="66"/>
      <c r="J57" s="66"/>
      <c r="K57" s="6"/>
      <c r="L57" s="6"/>
    </row>
    <row r="58" spans="1:12" ht="15.75">
      <c r="A58" s="66"/>
      <c r="B58" s="66"/>
      <c r="C58" s="66"/>
      <c r="D58" s="66"/>
      <c r="E58" s="66"/>
      <c r="F58" s="66"/>
      <c r="G58" s="66"/>
      <c r="H58" s="66"/>
      <c r="I58" s="66"/>
      <c r="J58" s="66"/>
      <c r="K58" s="6"/>
      <c r="L58" s="6"/>
    </row>
    <row r="59" spans="1:12" ht="15.75">
      <c r="A59" s="66"/>
      <c r="B59" s="66"/>
      <c r="C59" s="66"/>
      <c r="D59" s="66"/>
      <c r="E59" s="66"/>
      <c r="F59" s="66"/>
      <c r="G59" s="66"/>
      <c r="H59" s="66"/>
      <c r="I59" s="66"/>
      <c r="J59" s="66"/>
      <c r="K59" s="6"/>
      <c r="L59" s="6"/>
    </row>
    <row r="60" spans="1:12" ht="15.75">
      <c r="A60" s="66"/>
      <c r="B60" s="66"/>
      <c r="C60" s="66"/>
      <c r="D60" s="66"/>
      <c r="E60" s="66"/>
      <c r="F60" s="66"/>
      <c r="G60" s="66"/>
      <c r="H60" s="66"/>
      <c r="I60" s="66"/>
      <c r="J60" s="66"/>
      <c r="K60" s="6"/>
      <c r="L60" s="6"/>
    </row>
    <row r="61" spans="1:12" ht="15.75">
      <c r="A61" s="66"/>
      <c r="B61" s="66"/>
      <c r="C61" s="66"/>
      <c r="D61" s="66"/>
      <c r="E61" s="66"/>
      <c r="F61" s="66"/>
      <c r="G61" s="66"/>
      <c r="H61" s="66"/>
      <c r="I61" s="66"/>
      <c r="J61" s="66"/>
      <c r="K61" s="6"/>
      <c r="L61" s="6"/>
    </row>
    <row r="62" spans="1:12" ht="15.75">
      <c r="A62" s="66"/>
      <c r="B62" s="66"/>
      <c r="C62" s="66"/>
      <c r="D62" s="66"/>
      <c r="E62" s="66"/>
      <c r="F62" s="66"/>
      <c r="G62" s="66"/>
      <c r="H62" s="66"/>
      <c r="I62" s="66"/>
      <c r="J62" s="66"/>
      <c r="K62" s="6"/>
      <c r="L62" s="6"/>
    </row>
    <row r="63" spans="1:12" ht="15.75">
      <c r="A63" s="66"/>
      <c r="B63" s="66"/>
      <c r="C63" s="66"/>
      <c r="D63" s="66"/>
      <c r="E63" s="66"/>
      <c r="F63" s="66"/>
      <c r="G63" s="66"/>
      <c r="H63" s="66"/>
      <c r="I63" s="66"/>
      <c r="J63" s="66"/>
      <c r="K63" s="6"/>
      <c r="L63" s="6"/>
    </row>
    <row r="64" spans="1:12" ht="15.75">
      <c r="A64" s="66"/>
      <c r="B64" s="66"/>
      <c r="C64" s="66"/>
      <c r="D64" s="66"/>
      <c r="E64" s="66"/>
      <c r="F64" s="66"/>
      <c r="G64" s="66"/>
      <c r="H64" s="66"/>
      <c r="I64" s="66"/>
      <c r="J64" s="66"/>
      <c r="K64" s="6"/>
      <c r="L64" s="6"/>
    </row>
    <row r="65" spans="1:12" ht="15.75">
      <c r="A65" s="66"/>
      <c r="B65" s="66"/>
      <c r="C65" s="66"/>
      <c r="D65" s="66"/>
      <c r="E65" s="66"/>
      <c r="F65" s="66"/>
      <c r="G65" s="66"/>
      <c r="H65" s="66"/>
      <c r="I65" s="66"/>
      <c r="J65" s="66"/>
      <c r="K65" s="6"/>
      <c r="L65" s="6"/>
    </row>
    <row r="66" spans="1:12" ht="15.75">
      <c r="A66" s="66"/>
      <c r="B66" s="66"/>
      <c r="C66" s="66"/>
      <c r="D66" s="66"/>
      <c r="E66" s="66"/>
      <c r="F66" s="66"/>
      <c r="G66" s="66"/>
      <c r="H66" s="66"/>
      <c r="I66" s="66"/>
      <c r="J66" s="66"/>
      <c r="K66" s="6"/>
      <c r="L66" s="6"/>
    </row>
    <row r="67" spans="1:12" ht="15.75">
      <c r="A67" s="66"/>
      <c r="B67" s="66"/>
      <c r="C67" s="66"/>
      <c r="D67" s="66"/>
      <c r="E67" s="66"/>
      <c r="F67" s="66"/>
      <c r="G67" s="66"/>
      <c r="H67" s="66"/>
      <c r="I67" s="66"/>
      <c r="J67" s="66"/>
      <c r="K67" s="6"/>
      <c r="L67" s="6"/>
    </row>
    <row r="68" spans="1:12" ht="15.75">
      <c r="A68" s="66"/>
      <c r="B68" s="66"/>
      <c r="C68" s="66"/>
      <c r="D68" s="66"/>
      <c r="E68" s="66"/>
      <c r="F68" s="66"/>
      <c r="G68" s="66"/>
      <c r="H68" s="66"/>
      <c r="I68" s="66"/>
      <c r="J68" s="66"/>
      <c r="K68" s="6"/>
      <c r="L68" s="6"/>
    </row>
    <row r="69" spans="1:12" ht="15.75">
      <c r="A69" s="66"/>
      <c r="B69" s="66"/>
      <c r="C69" s="66"/>
      <c r="D69" s="66"/>
      <c r="E69" s="66"/>
      <c r="F69" s="66"/>
      <c r="G69" s="66"/>
      <c r="H69" s="66"/>
      <c r="I69" s="66"/>
      <c r="J69" s="66"/>
      <c r="K69" s="6"/>
      <c r="L69" s="6"/>
    </row>
    <row r="70" spans="1:12" ht="15.75">
      <c r="A70" s="66"/>
      <c r="B70" s="66"/>
      <c r="C70" s="66"/>
      <c r="D70" s="66"/>
      <c r="E70" s="66"/>
      <c r="F70" s="66"/>
      <c r="G70" s="66"/>
      <c r="H70" s="66"/>
      <c r="I70" s="66"/>
      <c r="J70" s="66"/>
      <c r="K70" s="6"/>
      <c r="L70" s="6"/>
    </row>
    <row r="71" spans="1:12" ht="15.75">
      <c r="A71" s="66"/>
      <c r="B71" s="66"/>
      <c r="C71" s="66"/>
      <c r="D71" s="66"/>
      <c r="E71" s="66"/>
      <c r="F71" s="66"/>
      <c r="G71" s="66"/>
      <c r="H71" s="66"/>
      <c r="I71" s="66"/>
      <c r="J71" s="66"/>
      <c r="K71" s="6"/>
      <c r="L71" s="6"/>
    </row>
    <row r="72" spans="1:12" ht="15.75">
      <c r="A72" s="66"/>
      <c r="B72" s="66"/>
      <c r="C72" s="66"/>
      <c r="D72" s="66"/>
      <c r="E72" s="66"/>
      <c r="F72" s="66"/>
      <c r="G72" s="66"/>
      <c r="H72" s="66"/>
      <c r="I72" s="66"/>
      <c r="J72" s="66"/>
      <c r="K72" s="6"/>
      <c r="L72" s="6"/>
    </row>
    <row r="73" spans="1:12" ht="15.75">
      <c r="A73" s="66"/>
      <c r="B73" s="66"/>
      <c r="C73" s="66"/>
      <c r="D73" s="66"/>
      <c r="E73" s="66"/>
      <c r="F73" s="66"/>
      <c r="G73" s="66"/>
      <c r="H73" s="66"/>
      <c r="I73" s="66"/>
      <c r="J73" s="66"/>
      <c r="K73" s="6"/>
      <c r="L73" s="6"/>
    </row>
    <row r="74" spans="1:12" ht="15.75">
      <c r="A74" s="66"/>
      <c r="B74" s="66"/>
      <c r="C74" s="66"/>
      <c r="D74" s="66"/>
      <c r="E74" s="66"/>
      <c r="F74" s="66"/>
      <c r="G74" s="66"/>
      <c r="H74" s="66"/>
      <c r="I74" s="66"/>
      <c r="J74" s="66"/>
      <c r="K74" s="6"/>
      <c r="L74" s="6"/>
    </row>
    <row r="75" spans="1:12" ht="15.75">
      <c r="A75" s="66"/>
      <c r="B75" s="66"/>
      <c r="C75" s="66"/>
      <c r="D75" s="66"/>
      <c r="E75" s="66"/>
      <c r="F75" s="66"/>
      <c r="G75" s="66"/>
      <c r="H75" s="66"/>
      <c r="I75" s="66"/>
      <c r="J75" s="66"/>
      <c r="K75" s="6"/>
      <c r="L75" s="6"/>
    </row>
    <row r="76" spans="1:12" ht="15.75">
      <c r="A76" s="66"/>
      <c r="B76" s="66"/>
      <c r="C76" s="66"/>
      <c r="D76" s="66"/>
      <c r="E76" s="66"/>
      <c r="F76" s="66"/>
      <c r="G76" s="66"/>
      <c r="H76" s="66"/>
      <c r="I76" s="66"/>
      <c r="J76" s="66"/>
      <c r="K76" s="6"/>
      <c r="L76" s="6"/>
    </row>
    <row r="77" spans="1:12" ht="15.75">
      <c r="A77" s="66"/>
      <c r="B77" s="66"/>
      <c r="C77" s="66"/>
      <c r="D77" s="66"/>
      <c r="E77" s="66"/>
      <c r="F77" s="66"/>
      <c r="G77" s="66"/>
      <c r="H77" s="66"/>
      <c r="I77" s="66"/>
      <c r="J77" s="66"/>
      <c r="K77" s="6"/>
      <c r="L77" s="6"/>
    </row>
    <row r="78" spans="1:12" ht="15.75">
      <c r="A78" s="66"/>
      <c r="B78" s="66"/>
      <c r="C78" s="66"/>
      <c r="D78" s="66"/>
      <c r="E78" s="66"/>
      <c r="F78" s="66"/>
      <c r="G78" s="66"/>
      <c r="H78" s="66"/>
      <c r="I78" s="66"/>
      <c r="J78" s="66"/>
      <c r="K78" s="6"/>
      <c r="L78" s="6"/>
    </row>
    <row r="79" spans="1:12" ht="15.75">
      <c r="A79" s="66"/>
      <c r="B79" s="66"/>
      <c r="C79" s="66"/>
      <c r="D79" s="66"/>
      <c r="E79" s="66"/>
      <c r="F79" s="66"/>
      <c r="G79" s="66"/>
      <c r="H79" s="66"/>
      <c r="I79" s="66"/>
      <c r="J79" s="66"/>
      <c r="K79" s="6"/>
      <c r="L79" s="6"/>
    </row>
    <row r="80" spans="1:12" ht="15.75">
      <c r="A80" s="66"/>
      <c r="B80" s="66"/>
      <c r="C80" s="66"/>
      <c r="D80" s="66"/>
      <c r="E80" s="66"/>
      <c r="F80" s="66"/>
      <c r="G80" s="66"/>
      <c r="H80" s="66"/>
      <c r="I80" s="66"/>
      <c r="J80" s="66"/>
      <c r="K80" s="6"/>
      <c r="L80" s="6"/>
    </row>
    <row r="81" spans="1:12" ht="15.75">
      <c r="A81" s="66"/>
      <c r="B81" s="66"/>
      <c r="C81" s="66"/>
      <c r="D81" s="66"/>
      <c r="E81" s="66"/>
      <c r="F81" s="66"/>
      <c r="G81" s="66"/>
      <c r="H81" s="66"/>
      <c r="I81" s="66"/>
      <c r="J81" s="66"/>
      <c r="K81" s="6"/>
      <c r="L81" s="6"/>
    </row>
    <row r="82" spans="1:12" ht="15.75">
      <c r="A82" s="66"/>
      <c r="B82" s="66"/>
      <c r="C82" s="66"/>
      <c r="D82" s="66"/>
      <c r="E82" s="66"/>
      <c r="F82" s="66"/>
      <c r="G82" s="66"/>
      <c r="H82" s="66"/>
      <c r="I82" s="66"/>
      <c r="J82" s="66"/>
      <c r="K82" s="6"/>
      <c r="L82" s="6"/>
    </row>
    <row r="83" spans="1:12" ht="15.75">
      <c r="A83" s="66"/>
      <c r="B83" s="66"/>
      <c r="C83" s="66"/>
      <c r="D83" s="66"/>
      <c r="E83" s="66"/>
      <c r="F83" s="66"/>
      <c r="G83" s="66"/>
      <c r="H83" s="66"/>
      <c r="I83" s="66"/>
      <c r="J83" s="66"/>
      <c r="K83" s="6"/>
      <c r="L83" s="6"/>
    </row>
    <row r="84" spans="1:12" ht="15.75">
      <c r="A84" s="66"/>
      <c r="B84" s="66"/>
      <c r="C84" s="66"/>
      <c r="D84" s="66"/>
      <c r="E84" s="66"/>
      <c r="F84" s="66"/>
      <c r="G84" s="66"/>
      <c r="H84" s="66"/>
      <c r="I84" s="66"/>
      <c r="J84" s="66"/>
      <c r="K84" s="6"/>
      <c r="L84" s="6"/>
    </row>
    <row r="85" spans="1:12" ht="15.75">
      <c r="A85" s="66"/>
      <c r="B85" s="66"/>
      <c r="C85" s="66"/>
      <c r="D85" s="66"/>
      <c r="E85" s="66"/>
      <c r="F85" s="66"/>
      <c r="G85" s="66"/>
      <c r="H85" s="66"/>
      <c r="I85" s="66"/>
      <c r="J85" s="66"/>
      <c r="K85" s="6"/>
      <c r="L85" s="6"/>
    </row>
    <row r="86" spans="1:12" ht="15.75">
      <c r="A86" s="66"/>
      <c r="B86" s="66"/>
      <c r="C86" s="66"/>
      <c r="D86" s="66"/>
      <c r="E86" s="66"/>
      <c r="F86" s="66"/>
      <c r="G86" s="66"/>
      <c r="H86" s="66"/>
      <c r="I86" s="66"/>
      <c r="J86" s="66"/>
      <c r="K86" s="6"/>
      <c r="L86" s="6"/>
    </row>
    <row r="87" spans="1:12" ht="15.75">
      <c r="A87" s="66"/>
      <c r="B87" s="66"/>
      <c r="C87" s="66"/>
      <c r="D87" s="66"/>
      <c r="E87" s="66"/>
      <c r="F87" s="66"/>
      <c r="G87" s="66"/>
      <c r="H87" s="66"/>
      <c r="I87" s="66"/>
      <c r="J87" s="66"/>
      <c r="K87" s="6"/>
      <c r="L87" s="6"/>
    </row>
    <row r="88" spans="1:12" ht="15.75">
      <c r="A88" s="66"/>
      <c r="B88" s="66"/>
      <c r="C88" s="66"/>
      <c r="D88" s="66"/>
      <c r="E88" s="66"/>
      <c r="F88" s="66"/>
      <c r="G88" s="66"/>
      <c r="H88" s="66"/>
      <c r="I88" s="66"/>
      <c r="J88" s="66"/>
      <c r="K88" s="6"/>
      <c r="L88" s="6"/>
    </row>
    <row r="89" spans="1:12" ht="15.75">
      <c r="A89" s="66"/>
      <c r="B89" s="66"/>
      <c r="C89" s="66"/>
      <c r="D89" s="66"/>
      <c r="E89" s="66"/>
      <c r="F89" s="66"/>
      <c r="G89" s="66"/>
      <c r="H89" s="66"/>
      <c r="I89" s="66"/>
      <c r="J89" s="66"/>
      <c r="K89" s="6"/>
      <c r="L89" s="6"/>
    </row>
    <row r="90" spans="1:12" ht="15.75">
      <c r="A90" s="66"/>
      <c r="B90" s="66"/>
      <c r="C90" s="66"/>
      <c r="D90" s="66"/>
      <c r="E90" s="66"/>
      <c r="F90" s="66"/>
      <c r="G90" s="66"/>
      <c r="H90" s="66"/>
      <c r="I90" s="66"/>
      <c r="J90" s="66"/>
      <c r="K90" s="6"/>
      <c r="L90" s="6"/>
    </row>
    <row r="91" spans="1:12" ht="15.75">
      <c r="A91" s="66"/>
      <c r="B91" s="66"/>
      <c r="C91" s="66"/>
      <c r="D91" s="66"/>
      <c r="E91" s="66"/>
      <c r="F91" s="66"/>
      <c r="G91" s="66"/>
      <c r="H91" s="66"/>
      <c r="I91" s="66"/>
      <c r="J91" s="66"/>
      <c r="K91" s="6"/>
      <c r="L91" s="6"/>
    </row>
    <row r="92" spans="1:12" ht="15.75">
      <c r="A92" s="66"/>
      <c r="B92" s="66"/>
      <c r="C92" s="66"/>
      <c r="D92" s="66"/>
      <c r="E92" s="66"/>
      <c r="F92" s="66"/>
      <c r="G92" s="66"/>
      <c r="H92" s="66"/>
      <c r="I92" s="66"/>
      <c r="J92" s="66"/>
      <c r="K92" s="6"/>
      <c r="L92" s="6"/>
    </row>
    <row r="93" spans="1:12" ht="15.75">
      <c r="A93" s="66"/>
      <c r="B93" s="66"/>
      <c r="C93" s="66"/>
      <c r="D93" s="66"/>
      <c r="E93" s="66"/>
      <c r="F93" s="66"/>
      <c r="G93" s="66"/>
      <c r="H93" s="66"/>
      <c r="I93" s="66"/>
      <c r="J93" s="66"/>
      <c r="K93" s="6"/>
      <c r="L93" s="6"/>
    </row>
    <row r="94" spans="1:12" ht="15.75">
      <c r="A94" s="66"/>
      <c r="B94" s="66"/>
      <c r="C94" s="66"/>
      <c r="D94" s="66"/>
      <c r="E94" s="66"/>
      <c r="F94" s="66"/>
      <c r="G94" s="66"/>
      <c r="H94" s="66"/>
      <c r="I94" s="66"/>
      <c r="J94" s="66"/>
      <c r="K94" s="6"/>
      <c r="L94" s="6"/>
    </row>
    <row r="95" spans="1:12" ht="15.75">
      <c r="A95" s="66"/>
      <c r="B95" s="66"/>
      <c r="C95" s="66"/>
      <c r="D95" s="66"/>
      <c r="E95" s="66"/>
      <c r="F95" s="66"/>
      <c r="G95" s="66"/>
      <c r="H95" s="66"/>
      <c r="I95" s="66"/>
      <c r="J95" s="66"/>
      <c r="K95" s="6"/>
      <c r="L95" s="6"/>
    </row>
    <row r="96" spans="1:12" ht="15.75">
      <c r="A96" s="66"/>
      <c r="B96" s="66"/>
      <c r="C96" s="66"/>
      <c r="D96" s="66"/>
      <c r="E96" s="66"/>
      <c r="F96" s="66"/>
      <c r="G96" s="66"/>
      <c r="H96" s="66"/>
      <c r="I96" s="66"/>
      <c r="J96" s="66"/>
      <c r="K96" s="6"/>
      <c r="L96" s="6"/>
    </row>
    <row r="97" spans="1:12" ht="15.75">
      <c r="A97" s="66"/>
      <c r="B97" s="66"/>
      <c r="C97" s="66"/>
      <c r="D97" s="66"/>
      <c r="E97" s="66"/>
      <c r="F97" s="66"/>
      <c r="G97" s="66"/>
      <c r="H97" s="66"/>
      <c r="I97" s="66"/>
      <c r="J97" s="66"/>
      <c r="K97" s="6"/>
      <c r="L97" s="6"/>
    </row>
    <row r="98" spans="1:12" ht="15.75">
      <c r="A98" s="66"/>
      <c r="B98" s="66"/>
      <c r="C98" s="66"/>
      <c r="D98" s="66"/>
      <c r="E98" s="66"/>
      <c r="F98" s="66"/>
      <c r="G98" s="66"/>
      <c r="H98" s="66"/>
      <c r="I98" s="66"/>
      <c r="J98" s="66"/>
      <c r="K98" s="6"/>
      <c r="L98" s="6"/>
    </row>
    <row r="99" spans="1:12" ht="15.75">
      <c r="A99" s="66"/>
      <c r="B99" s="66"/>
      <c r="C99" s="66"/>
      <c r="D99" s="66"/>
      <c r="E99" s="66"/>
      <c r="F99" s="66"/>
      <c r="G99" s="66"/>
      <c r="H99" s="66"/>
      <c r="I99" s="66"/>
      <c r="J99" s="66"/>
      <c r="K99" s="6"/>
      <c r="L99" s="6"/>
    </row>
    <row r="100" spans="1:12" ht="15.75">
      <c r="A100" s="66"/>
      <c r="B100" s="66"/>
      <c r="C100" s="66"/>
      <c r="D100" s="66"/>
      <c r="E100" s="66"/>
      <c r="F100" s="66"/>
      <c r="G100" s="66"/>
      <c r="H100" s="66"/>
      <c r="I100" s="66"/>
      <c r="J100" s="66"/>
      <c r="K100" s="6"/>
      <c r="L100" s="6"/>
    </row>
    <row r="101" spans="1:12" ht="15.75">
      <c r="A101" s="66"/>
      <c r="B101" s="66"/>
      <c r="C101" s="66"/>
      <c r="D101" s="66"/>
      <c r="E101" s="66"/>
      <c r="F101" s="66"/>
      <c r="G101" s="66"/>
      <c r="H101" s="66"/>
      <c r="I101" s="66"/>
      <c r="J101" s="66"/>
      <c r="K101" s="6"/>
      <c r="L101" s="6"/>
    </row>
    <row r="102" spans="1:12" ht="15.75">
      <c r="A102" s="66"/>
      <c r="B102" s="66"/>
      <c r="C102" s="66"/>
      <c r="D102" s="66"/>
      <c r="E102" s="66"/>
      <c r="F102" s="66"/>
      <c r="G102" s="66"/>
      <c r="H102" s="66"/>
      <c r="I102" s="66"/>
      <c r="J102" s="66"/>
      <c r="K102" s="6"/>
      <c r="L102" s="6"/>
    </row>
    <row r="103" spans="1:12" ht="15.75">
      <c r="A103" s="66"/>
      <c r="B103" s="66"/>
      <c r="C103" s="66"/>
      <c r="D103" s="66"/>
      <c r="E103" s="66"/>
      <c r="F103" s="66"/>
      <c r="G103" s="66"/>
      <c r="H103" s="66"/>
      <c r="I103" s="66"/>
      <c r="J103" s="66"/>
      <c r="K103" s="6"/>
      <c r="L103" s="6"/>
    </row>
    <row r="104" spans="1:12" ht="15.75">
      <c r="A104" s="66"/>
      <c r="B104" s="66"/>
      <c r="C104" s="66"/>
      <c r="D104" s="66"/>
      <c r="E104" s="66"/>
      <c r="F104" s="66"/>
      <c r="G104" s="66"/>
      <c r="H104" s="66"/>
      <c r="I104" s="66"/>
      <c r="J104" s="66"/>
      <c r="K104" s="6"/>
      <c r="L104" s="6"/>
    </row>
    <row r="105" spans="1:12" ht="15.75">
      <c r="A105" s="66"/>
      <c r="B105" s="66"/>
      <c r="C105" s="66"/>
      <c r="D105" s="66"/>
      <c r="E105" s="66"/>
      <c r="F105" s="66"/>
      <c r="G105" s="66"/>
      <c r="H105" s="66"/>
      <c r="I105" s="66"/>
      <c r="J105" s="66"/>
      <c r="K105" s="6"/>
      <c r="L105" s="6"/>
    </row>
    <row r="106" spans="1:12" ht="15.75">
      <c r="A106" s="66"/>
      <c r="B106" s="66"/>
      <c r="C106" s="66"/>
      <c r="D106" s="66"/>
      <c r="E106" s="66"/>
      <c r="F106" s="66"/>
      <c r="G106" s="66"/>
      <c r="H106" s="66"/>
      <c r="I106" s="66"/>
      <c r="J106" s="66"/>
      <c r="K106" s="6"/>
      <c r="L106" s="6"/>
    </row>
    <row r="107" spans="1:12" ht="15.75">
      <c r="A107" s="66"/>
      <c r="B107" s="66"/>
      <c r="C107" s="66"/>
      <c r="D107" s="66"/>
      <c r="E107" s="66"/>
      <c r="F107" s="66"/>
      <c r="G107" s="66"/>
      <c r="H107" s="66"/>
      <c r="I107" s="66"/>
      <c r="J107" s="66"/>
      <c r="K107" s="6"/>
      <c r="L107" s="6"/>
    </row>
    <row r="108" spans="1:12" ht="15.75">
      <c r="A108" s="66"/>
      <c r="B108" s="66"/>
      <c r="C108" s="66"/>
      <c r="D108" s="66"/>
      <c r="E108" s="66"/>
      <c r="F108" s="66"/>
      <c r="G108" s="66"/>
      <c r="H108" s="66"/>
      <c r="I108" s="66"/>
      <c r="J108" s="66"/>
      <c r="K108" s="6"/>
      <c r="L108" s="6"/>
    </row>
    <row r="109" spans="1:12" ht="15.75">
      <c r="A109" s="66"/>
      <c r="B109" s="66"/>
      <c r="C109" s="66"/>
      <c r="D109" s="66"/>
      <c r="E109" s="66"/>
      <c r="F109" s="66"/>
      <c r="G109" s="66"/>
      <c r="H109" s="66"/>
      <c r="I109" s="66"/>
      <c r="J109" s="66"/>
      <c r="K109" s="6"/>
      <c r="L109" s="6"/>
    </row>
    <row r="110" spans="1:12" ht="15.75">
      <c r="A110" s="66"/>
      <c r="B110" s="66"/>
      <c r="C110" s="66"/>
      <c r="D110" s="66"/>
      <c r="E110" s="66"/>
      <c r="F110" s="66"/>
      <c r="G110" s="66"/>
      <c r="H110" s="66"/>
      <c r="I110" s="66"/>
      <c r="J110" s="66"/>
      <c r="K110" s="6"/>
      <c r="L110" s="6"/>
    </row>
    <row r="111" spans="1:12" ht="15.75">
      <c r="A111" s="66"/>
      <c r="B111" s="66"/>
      <c r="C111" s="66"/>
      <c r="D111" s="66"/>
      <c r="E111" s="66"/>
      <c r="F111" s="66"/>
      <c r="G111" s="66"/>
      <c r="H111" s="66"/>
      <c r="I111" s="66"/>
      <c r="J111" s="66"/>
      <c r="K111" s="6"/>
      <c r="L111" s="6"/>
    </row>
    <row r="112" spans="1:12" ht="15.75">
      <c r="A112" s="66"/>
      <c r="B112" s="66"/>
      <c r="C112" s="66"/>
      <c r="D112" s="66"/>
      <c r="E112" s="66"/>
      <c r="F112" s="66"/>
      <c r="G112" s="66"/>
      <c r="H112" s="66"/>
      <c r="I112" s="66"/>
      <c r="J112" s="66"/>
      <c r="K112" s="6"/>
      <c r="L112" s="6"/>
    </row>
    <row r="113" spans="1:12" ht="15.75">
      <c r="A113" s="66"/>
      <c r="B113" s="66"/>
      <c r="C113" s="66"/>
      <c r="D113" s="66"/>
      <c r="E113" s="66"/>
      <c r="F113" s="66"/>
      <c r="G113" s="66"/>
      <c r="H113" s="66"/>
      <c r="I113" s="66"/>
      <c r="J113" s="66"/>
      <c r="K113" s="6"/>
      <c r="L113" s="6"/>
    </row>
    <row r="114" spans="1:12" ht="15.75">
      <c r="A114" s="66"/>
      <c r="B114" s="66"/>
      <c r="C114" s="66"/>
      <c r="D114" s="66"/>
      <c r="E114" s="66"/>
      <c r="F114" s="66"/>
      <c r="G114" s="66"/>
      <c r="H114" s="66"/>
      <c r="I114" s="66"/>
      <c r="J114" s="66"/>
      <c r="K114" s="6"/>
      <c r="L114" s="6"/>
    </row>
    <row r="115" spans="1:12" ht="15.75">
      <c r="A115" s="66"/>
      <c r="B115" s="66"/>
      <c r="C115" s="66"/>
      <c r="D115" s="66"/>
      <c r="E115" s="66"/>
      <c r="F115" s="66"/>
      <c r="G115" s="66"/>
      <c r="H115" s="66"/>
      <c r="I115" s="66"/>
      <c r="J115" s="66"/>
      <c r="K115" s="6"/>
      <c r="L115" s="6"/>
    </row>
    <row r="116" spans="1:12" ht="15.75">
      <c r="A116" s="66"/>
      <c r="B116" s="66"/>
      <c r="C116" s="66"/>
      <c r="D116" s="66"/>
      <c r="E116" s="66"/>
      <c r="F116" s="66"/>
      <c r="G116" s="66"/>
      <c r="H116" s="66"/>
      <c r="I116" s="66"/>
      <c r="J116" s="66"/>
      <c r="K116" s="6"/>
      <c r="L116" s="6"/>
    </row>
    <row r="117" spans="1:12" ht="15.75">
      <c r="A117" s="66"/>
      <c r="B117" s="66"/>
      <c r="C117" s="66"/>
      <c r="D117" s="66"/>
      <c r="E117" s="66"/>
      <c r="F117" s="66"/>
      <c r="G117" s="66"/>
      <c r="H117" s="66"/>
      <c r="I117" s="66"/>
      <c r="J117" s="66"/>
      <c r="K117" s="6"/>
      <c r="L117" s="6"/>
    </row>
    <row r="118" spans="1:12" ht="15.75">
      <c r="A118" s="66"/>
      <c r="B118" s="66"/>
      <c r="C118" s="66"/>
      <c r="D118" s="66"/>
      <c r="E118" s="66"/>
      <c r="F118" s="66"/>
      <c r="G118" s="66"/>
      <c r="H118" s="66"/>
      <c r="I118" s="66"/>
      <c r="J118" s="66"/>
      <c r="K118" s="6"/>
      <c r="L118" s="6"/>
    </row>
    <row r="119" spans="1:12" ht="15.75">
      <c r="A119" s="66"/>
      <c r="B119" s="66"/>
      <c r="C119" s="66"/>
      <c r="D119" s="66"/>
      <c r="E119" s="66"/>
      <c r="F119" s="66"/>
      <c r="G119" s="66"/>
      <c r="H119" s="66"/>
      <c r="I119" s="66"/>
      <c r="J119" s="66"/>
      <c r="K119" s="6"/>
      <c r="L119" s="6"/>
    </row>
    <row r="120" spans="1:12" ht="15.75">
      <c r="A120" s="66"/>
      <c r="B120" s="66"/>
      <c r="C120" s="66"/>
      <c r="D120" s="66"/>
      <c r="E120" s="66"/>
      <c r="F120" s="66"/>
      <c r="G120" s="66"/>
      <c r="H120" s="66"/>
      <c r="I120" s="66"/>
      <c r="J120" s="66"/>
      <c r="K120" s="6"/>
      <c r="L120" s="6"/>
    </row>
    <row r="121" spans="1:12" ht="15.75">
      <c r="A121" s="66"/>
      <c r="B121" s="66"/>
      <c r="C121" s="66"/>
      <c r="D121" s="66"/>
      <c r="E121" s="66"/>
      <c r="F121" s="66"/>
      <c r="G121" s="66"/>
      <c r="H121" s="66"/>
      <c r="I121" s="66"/>
      <c r="J121" s="66"/>
      <c r="K121" s="6"/>
      <c r="L121" s="6"/>
    </row>
    <row r="122" spans="1:12" ht="15.75">
      <c r="A122" s="66"/>
      <c r="B122" s="66"/>
      <c r="C122" s="66"/>
      <c r="D122" s="66"/>
      <c r="E122" s="66"/>
      <c r="F122" s="66"/>
      <c r="G122" s="66"/>
      <c r="H122" s="66"/>
      <c r="I122" s="66"/>
      <c r="J122" s="66"/>
      <c r="K122" s="6"/>
      <c r="L122" s="6"/>
    </row>
    <row r="123" spans="1:12" ht="15.75">
      <c r="A123" s="66"/>
      <c r="B123" s="66"/>
      <c r="C123" s="66"/>
      <c r="D123" s="66"/>
      <c r="E123" s="66"/>
      <c r="F123" s="66"/>
      <c r="G123" s="66"/>
      <c r="H123" s="66"/>
      <c r="I123" s="66"/>
      <c r="J123" s="66"/>
      <c r="K123" s="6"/>
      <c r="L123" s="6"/>
    </row>
    <row r="124" spans="1:12" ht="15.75">
      <c r="A124" s="66"/>
      <c r="B124" s="66"/>
      <c r="C124" s="66"/>
      <c r="D124" s="66"/>
      <c r="E124" s="66"/>
      <c r="F124" s="66"/>
      <c r="G124" s="66"/>
      <c r="H124" s="66"/>
      <c r="I124" s="66"/>
      <c r="J124" s="66"/>
      <c r="K124" s="6"/>
      <c r="L124" s="6"/>
    </row>
    <row r="125" spans="1:12" ht="15.75">
      <c r="A125" s="66"/>
      <c r="B125" s="66"/>
      <c r="C125" s="66"/>
      <c r="D125" s="66"/>
      <c r="E125" s="66"/>
      <c r="F125" s="66"/>
      <c r="G125" s="66"/>
      <c r="H125" s="66"/>
      <c r="I125" s="66"/>
      <c r="J125" s="66"/>
      <c r="K125" s="6"/>
      <c r="L125" s="6"/>
    </row>
    <row r="126" spans="1:12" ht="15.75">
      <c r="A126" s="66"/>
      <c r="B126" s="66"/>
      <c r="C126" s="66"/>
      <c r="D126" s="66"/>
      <c r="E126" s="66"/>
      <c r="F126" s="66"/>
      <c r="G126" s="66"/>
      <c r="H126" s="66"/>
      <c r="I126" s="66"/>
      <c r="J126" s="66"/>
      <c r="K126" s="6"/>
      <c r="L126" s="6"/>
    </row>
    <row r="127" spans="1:12" ht="15.75">
      <c r="A127" s="66"/>
      <c r="B127" s="66"/>
      <c r="C127" s="66"/>
      <c r="D127" s="66"/>
      <c r="E127" s="66"/>
      <c r="F127" s="66"/>
      <c r="G127" s="66"/>
      <c r="H127" s="66"/>
      <c r="I127" s="66"/>
      <c r="J127" s="66"/>
      <c r="K127" s="6"/>
      <c r="L127" s="6"/>
    </row>
    <row r="128" spans="1:12" ht="15.75">
      <c r="A128" s="66"/>
      <c r="B128" s="66"/>
      <c r="C128" s="66"/>
      <c r="D128" s="66"/>
      <c r="E128" s="66"/>
      <c r="F128" s="66"/>
      <c r="G128" s="66"/>
      <c r="H128" s="66"/>
      <c r="I128" s="66"/>
      <c r="J128" s="66"/>
      <c r="K128" s="6"/>
      <c r="L128" s="6"/>
    </row>
    <row r="129" spans="1:12" ht="15.75">
      <c r="A129" s="66"/>
      <c r="B129" s="66"/>
      <c r="C129" s="66"/>
      <c r="D129" s="66"/>
      <c r="E129" s="66"/>
      <c r="F129" s="66"/>
      <c r="G129" s="66"/>
      <c r="H129" s="66"/>
      <c r="I129" s="66"/>
      <c r="J129" s="66"/>
      <c r="K129" s="6"/>
      <c r="L129" s="6"/>
    </row>
    <row r="130" spans="1:12" ht="15.75">
      <c r="A130" s="66"/>
      <c r="B130" s="66"/>
      <c r="C130" s="66"/>
      <c r="D130" s="66"/>
      <c r="E130" s="66"/>
      <c r="F130" s="66"/>
      <c r="G130" s="66"/>
      <c r="H130" s="66"/>
      <c r="I130" s="66"/>
      <c r="J130" s="66"/>
      <c r="K130" s="6"/>
      <c r="L130" s="6"/>
    </row>
    <row r="131" spans="1:12" ht="15.75">
      <c r="A131" s="66"/>
      <c r="B131" s="66"/>
      <c r="C131" s="66"/>
      <c r="D131" s="66"/>
      <c r="E131" s="66"/>
      <c r="F131" s="66"/>
      <c r="G131" s="66"/>
      <c r="H131" s="66"/>
      <c r="I131" s="66"/>
      <c r="J131" s="66"/>
      <c r="K131" s="6"/>
      <c r="L131" s="6"/>
    </row>
    <row r="132" spans="1:12" ht="15.75">
      <c r="A132" s="66"/>
      <c r="B132" s="66"/>
      <c r="C132" s="66"/>
      <c r="D132" s="66"/>
      <c r="E132" s="66"/>
      <c r="F132" s="66"/>
      <c r="G132" s="66"/>
      <c r="H132" s="66"/>
      <c r="I132" s="66"/>
      <c r="J132" s="66"/>
      <c r="K132" s="6"/>
      <c r="L132" s="6"/>
    </row>
    <row r="133" spans="1:12" ht="15.75">
      <c r="A133" s="66"/>
      <c r="B133" s="66"/>
      <c r="C133" s="66"/>
      <c r="D133" s="66"/>
      <c r="E133" s="66"/>
      <c r="F133" s="66"/>
      <c r="G133" s="66"/>
      <c r="H133" s="66"/>
      <c r="I133" s="66"/>
      <c r="J133" s="66"/>
      <c r="K133" s="6"/>
      <c r="L133" s="6"/>
    </row>
    <row r="134" spans="1:12" ht="15.75">
      <c r="A134" s="66"/>
      <c r="B134" s="66"/>
      <c r="C134" s="66"/>
      <c r="D134" s="66"/>
      <c r="E134" s="66"/>
      <c r="F134" s="66"/>
      <c r="G134" s="66"/>
      <c r="H134" s="66"/>
      <c r="I134" s="66"/>
      <c r="J134" s="66"/>
      <c r="K134" s="6"/>
      <c r="L134" s="6"/>
    </row>
    <row r="135" spans="1:12" ht="15.75">
      <c r="A135" s="66"/>
      <c r="B135" s="66"/>
      <c r="C135" s="66"/>
      <c r="D135" s="66"/>
      <c r="E135" s="66"/>
      <c r="F135" s="66"/>
      <c r="G135" s="66"/>
      <c r="H135" s="66"/>
      <c r="I135" s="66"/>
      <c r="J135" s="66"/>
      <c r="K135" s="6"/>
      <c r="L135" s="6"/>
    </row>
    <row r="136" spans="1:12" ht="15.75">
      <c r="A136" s="66"/>
      <c r="B136" s="66"/>
      <c r="C136" s="66"/>
      <c r="D136" s="66"/>
      <c r="E136" s="66"/>
      <c r="F136" s="66"/>
      <c r="G136" s="66"/>
      <c r="H136" s="66"/>
      <c r="I136" s="66"/>
      <c r="J136" s="66"/>
      <c r="K136" s="6"/>
      <c r="L136" s="6"/>
    </row>
    <row r="137" spans="1:12" ht="15.75">
      <c r="A137" s="66"/>
      <c r="B137" s="66"/>
      <c r="C137" s="66"/>
      <c r="D137" s="66"/>
      <c r="E137" s="66"/>
      <c r="F137" s="66"/>
      <c r="G137" s="66"/>
      <c r="H137" s="66"/>
      <c r="I137" s="66"/>
      <c r="J137" s="66"/>
      <c r="K137" s="6"/>
      <c r="L137" s="6"/>
    </row>
    <row r="138" spans="1:12" ht="15.75">
      <c r="A138" s="66"/>
      <c r="B138" s="66"/>
      <c r="C138" s="66"/>
      <c r="D138" s="66"/>
      <c r="E138" s="66"/>
      <c r="F138" s="66"/>
      <c r="G138" s="66"/>
      <c r="H138" s="66"/>
      <c r="I138" s="66"/>
      <c r="J138" s="66"/>
      <c r="K138" s="6"/>
      <c r="L138" s="6"/>
    </row>
    <row r="139" spans="1:12" ht="15.75">
      <c r="A139" s="66"/>
      <c r="B139" s="66"/>
      <c r="C139" s="66"/>
      <c r="D139" s="66"/>
      <c r="E139" s="66"/>
      <c r="F139" s="66"/>
      <c r="G139" s="66"/>
      <c r="H139" s="66"/>
      <c r="I139" s="66"/>
      <c r="J139" s="66"/>
      <c r="K139" s="6"/>
      <c r="L139" s="6"/>
    </row>
    <row r="140" spans="1:12" ht="15.75">
      <c r="A140" s="66"/>
      <c r="B140" s="66"/>
      <c r="C140" s="66"/>
      <c r="D140" s="66"/>
      <c r="E140" s="66"/>
      <c r="F140" s="66"/>
      <c r="G140" s="66"/>
      <c r="H140" s="66"/>
      <c r="I140" s="66"/>
      <c r="J140" s="66"/>
      <c r="K140" s="6"/>
      <c r="L140" s="6"/>
    </row>
    <row r="141" spans="1:12" ht="15.75">
      <c r="A141" s="66"/>
      <c r="B141" s="66"/>
      <c r="C141" s="66"/>
      <c r="D141" s="66"/>
      <c r="E141" s="66"/>
      <c r="F141" s="66"/>
      <c r="G141" s="66"/>
      <c r="H141" s="66"/>
      <c r="I141" s="66"/>
      <c r="J141" s="66"/>
      <c r="K141" s="6"/>
      <c r="L141" s="6"/>
    </row>
    <row r="142" spans="1:12" ht="15.75">
      <c r="A142" s="66"/>
      <c r="B142" s="66"/>
      <c r="C142" s="66"/>
      <c r="D142" s="66"/>
      <c r="E142" s="66"/>
      <c r="F142" s="66"/>
      <c r="G142" s="66"/>
      <c r="H142" s="66"/>
      <c r="I142" s="66"/>
      <c r="J142" s="66"/>
      <c r="K142" s="6"/>
      <c r="L142" s="6"/>
    </row>
    <row r="143" spans="1:12" ht="15.75">
      <c r="A143" s="66"/>
      <c r="B143" s="66"/>
      <c r="C143" s="66"/>
      <c r="D143" s="66"/>
      <c r="E143" s="66"/>
      <c r="F143" s="66"/>
      <c r="G143" s="66"/>
      <c r="H143" s="66"/>
      <c r="I143" s="66"/>
      <c r="J143" s="66"/>
      <c r="K143" s="6"/>
      <c r="L143" s="6"/>
    </row>
    <row r="144" spans="1:12" ht="15.75">
      <c r="A144" s="66"/>
      <c r="B144" s="66"/>
      <c r="C144" s="66"/>
      <c r="D144" s="66"/>
      <c r="E144" s="66"/>
      <c r="F144" s="66"/>
      <c r="G144" s="66"/>
      <c r="H144" s="66"/>
      <c r="I144" s="66"/>
      <c r="J144" s="66"/>
      <c r="K144" s="6"/>
      <c r="L144" s="6"/>
    </row>
    <row r="145" spans="1:12" ht="15.75">
      <c r="A145" s="66"/>
      <c r="B145" s="66"/>
      <c r="C145" s="66"/>
      <c r="D145" s="66"/>
      <c r="E145" s="66"/>
      <c r="F145" s="66"/>
      <c r="G145" s="66"/>
      <c r="H145" s="66"/>
      <c r="I145" s="66"/>
      <c r="J145" s="66"/>
      <c r="K145" s="6"/>
      <c r="L145" s="6"/>
    </row>
    <row r="146" spans="1:12" ht="15.75">
      <c r="A146" s="66"/>
      <c r="B146" s="66"/>
      <c r="C146" s="66"/>
      <c r="D146" s="66"/>
      <c r="E146" s="66"/>
      <c r="F146" s="66"/>
      <c r="G146" s="66"/>
      <c r="H146" s="66"/>
      <c r="I146" s="66"/>
      <c r="J146" s="66"/>
      <c r="K146" s="6"/>
      <c r="L146" s="6"/>
    </row>
    <row r="147" spans="1:12" ht="15.75">
      <c r="A147" s="66"/>
      <c r="B147" s="66"/>
      <c r="C147" s="66"/>
      <c r="D147" s="66"/>
      <c r="E147" s="66"/>
      <c r="F147" s="66"/>
      <c r="G147" s="66"/>
      <c r="H147" s="66"/>
      <c r="I147" s="66"/>
      <c r="J147" s="66"/>
      <c r="K147" s="6"/>
      <c r="L147" s="6"/>
    </row>
    <row r="148" spans="1:12" ht="15.75">
      <c r="A148" s="66"/>
      <c r="B148" s="66"/>
      <c r="C148" s="66"/>
      <c r="D148" s="66"/>
      <c r="E148" s="66"/>
      <c r="F148" s="6"/>
      <c r="G148" s="6"/>
      <c r="H148" s="6"/>
      <c r="I148" s="66"/>
      <c r="J148" s="66"/>
      <c r="K148" s="6"/>
      <c r="L148" s="6"/>
    </row>
    <row r="149" spans="1:12" ht="15.75">
      <c r="A149" s="6"/>
      <c r="B149" s="6"/>
      <c r="C149" s="6"/>
      <c r="D149" s="6"/>
      <c r="E149" s="6"/>
      <c r="F149" s="6"/>
      <c r="G149" s="6"/>
      <c r="H149" s="6"/>
      <c r="I149" s="6"/>
      <c r="J149" s="6"/>
      <c r="K149" s="6"/>
      <c r="L149" s="6"/>
    </row>
    <row r="150" spans="1:12" ht="15.75">
      <c r="A150" s="6"/>
      <c r="B150" s="6"/>
      <c r="C150" s="6"/>
      <c r="D150" s="6"/>
      <c r="E150" s="6"/>
      <c r="F150" s="6"/>
      <c r="G150" s="6"/>
      <c r="H150" s="6"/>
      <c r="I150" s="6"/>
      <c r="J150" s="6"/>
      <c r="K150" s="6"/>
      <c r="L150" s="6"/>
    </row>
    <row r="151" spans="1:12" ht="15.75">
      <c r="A151" s="6"/>
      <c r="B151" s="6"/>
      <c r="C151" s="6"/>
      <c r="D151" s="6"/>
      <c r="E151" s="6"/>
      <c r="F151" s="6"/>
      <c r="G151" s="6"/>
      <c r="H151" s="6"/>
      <c r="I151" s="6"/>
      <c r="J151" s="6"/>
      <c r="K151" s="6"/>
      <c r="L151" s="6"/>
    </row>
    <row r="152" spans="1:12" ht="15.75">
      <c r="A152" s="6"/>
      <c r="B152" s="6"/>
      <c r="C152" s="6"/>
      <c r="D152" s="6"/>
      <c r="E152" s="6"/>
      <c r="F152" s="6"/>
      <c r="G152" s="6"/>
      <c r="H152" s="6"/>
      <c r="I152" s="6"/>
      <c r="J152" s="6"/>
      <c r="K152" s="6"/>
      <c r="L152" s="6"/>
    </row>
    <row r="153" spans="1:12" ht="15.75">
      <c r="A153" s="6"/>
      <c r="B153" s="6"/>
      <c r="C153" s="6"/>
      <c r="D153" s="6"/>
      <c r="E153" s="6"/>
      <c r="F153" s="6"/>
      <c r="G153" s="6"/>
      <c r="H153" s="6"/>
      <c r="I153" s="6"/>
      <c r="J153" s="6"/>
      <c r="K153" s="6"/>
      <c r="L153" s="6"/>
    </row>
    <row r="154" spans="1:12" ht="15.75">
      <c r="A154" s="6"/>
      <c r="B154" s="6"/>
      <c r="C154" s="6"/>
      <c r="D154" s="6"/>
      <c r="E154" s="6"/>
      <c r="F154" s="6"/>
      <c r="G154" s="6"/>
      <c r="H154" s="6"/>
      <c r="I154" s="6"/>
      <c r="J154" s="6"/>
      <c r="K154" s="6"/>
      <c r="L154" s="6"/>
    </row>
    <row r="155" spans="1:12" ht="15.75">
      <c r="A155" s="6"/>
      <c r="B155" s="6"/>
      <c r="C155" s="6"/>
      <c r="D155" s="6"/>
      <c r="E155" s="6"/>
      <c r="F155" s="6"/>
      <c r="G155" s="6"/>
      <c r="H155" s="6"/>
      <c r="I155" s="6"/>
      <c r="J155" s="6"/>
      <c r="K155" s="6"/>
      <c r="L155" s="6"/>
    </row>
    <row r="156" spans="1:12" ht="15.75">
      <c r="A156" s="6"/>
      <c r="B156" s="6"/>
      <c r="C156" s="6"/>
      <c r="D156" s="6"/>
      <c r="E156" s="6"/>
      <c r="F156" s="6"/>
      <c r="G156" s="6"/>
      <c r="H156" s="6"/>
      <c r="I156" s="6"/>
      <c r="J156" s="6"/>
      <c r="K156" s="6"/>
      <c r="L156" s="6"/>
    </row>
    <row r="157" spans="1:12" ht="15.75">
      <c r="A157" s="6"/>
      <c r="B157" s="6"/>
      <c r="C157" s="6"/>
      <c r="D157" s="6"/>
      <c r="E157" s="6"/>
      <c r="F157" s="6"/>
      <c r="G157" s="6"/>
      <c r="H157" s="6"/>
      <c r="I157" s="6"/>
      <c r="J157" s="6"/>
      <c r="K157" s="6"/>
      <c r="L157" s="6"/>
    </row>
    <row r="158" spans="1:12" ht="15.75">
      <c r="A158" s="6"/>
      <c r="B158" s="6"/>
      <c r="C158" s="6"/>
      <c r="D158" s="6"/>
      <c r="E158" s="6"/>
      <c r="F158" s="6"/>
      <c r="G158" s="6"/>
      <c r="H158" s="6"/>
      <c r="I158" s="6"/>
      <c r="J158" s="6"/>
      <c r="K158" s="6"/>
      <c r="L158" s="6"/>
    </row>
    <row r="159" spans="1:12" ht="15.75">
      <c r="A159" s="6"/>
      <c r="B159" s="6"/>
      <c r="C159" s="6"/>
      <c r="D159" s="6"/>
      <c r="E159" s="6"/>
      <c r="F159" s="6"/>
      <c r="G159" s="6"/>
      <c r="H159" s="6"/>
      <c r="I159" s="6"/>
      <c r="J159" s="6"/>
      <c r="K159" s="6"/>
      <c r="L159" s="6"/>
    </row>
    <row r="160" spans="1:12" ht="15.75">
      <c r="A160" s="6"/>
      <c r="B160" s="6"/>
      <c r="C160" s="6"/>
      <c r="D160" s="6"/>
      <c r="E160" s="6"/>
      <c r="F160" s="6"/>
      <c r="G160" s="6"/>
      <c r="H160" s="6"/>
      <c r="I160" s="6"/>
      <c r="J160" s="6"/>
      <c r="K160" s="6"/>
      <c r="L160" s="6"/>
    </row>
    <row r="161" spans="1:12" ht="15.75">
      <c r="A161" s="6"/>
      <c r="B161" s="6"/>
      <c r="C161" s="6"/>
      <c r="D161" s="6"/>
      <c r="E161" s="6"/>
      <c r="F161" s="6"/>
      <c r="G161" s="6"/>
      <c r="H161" s="6"/>
      <c r="I161" s="6"/>
      <c r="J161" s="6"/>
      <c r="K161" s="6"/>
      <c r="L161" s="6"/>
    </row>
    <row r="162" spans="1:12" ht="15.75">
      <c r="A162" s="6"/>
      <c r="B162" s="6"/>
      <c r="C162" s="6"/>
      <c r="D162" s="6"/>
      <c r="E162" s="6"/>
      <c r="F162" s="6"/>
      <c r="G162" s="6"/>
      <c r="H162" s="6"/>
      <c r="I162" s="6"/>
      <c r="J162" s="6"/>
      <c r="K162" s="6"/>
      <c r="L162" s="6"/>
    </row>
    <row r="163" spans="1:12" ht="15.75">
      <c r="A163" s="6"/>
      <c r="B163" s="6"/>
      <c r="C163" s="6"/>
      <c r="D163" s="6"/>
      <c r="E163" s="6"/>
      <c r="F163" s="6"/>
      <c r="G163" s="6"/>
      <c r="H163" s="6"/>
      <c r="I163" s="6"/>
      <c r="J163" s="6"/>
      <c r="K163" s="6"/>
      <c r="L163" s="6"/>
    </row>
    <row r="164" spans="1:12" ht="15.75">
      <c r="A164" s="6"/>
      <c r="B164" s="6"/>
      <c r="C164" s="6"/>
      <c r="D164" s="6"/>
      <c r="E164" s="6"/>
      <c r="F164" s="6"/>
      <c r="G164" s="6"/>
      <c r="H164" s="6"/>
      <c r="I164" s="6"/>
      <c r="J164" s="6"/>
      <c r="K164" s="6"/>
      <c r="L164" s="6"/>
    </row>
    <row r="165" spans="1:12" ht="15.75">
      <c r="A165" s="6"/>
      <c r="B165" s="6"/>
      <c r="C165" s="6"/>
      <c r="D165" s="6"/>
      <c r="E165" s="6"/>
      <c r="F165" s="6"/>
      <c r="G165" s="6"/>
      <c r="H165" s="6"/>
      <c r="I165" s="6"/>
      <c r="J165" s="6"/>
      <c r="K165" s="6"/>
      <c r="L165" s="6"/>
    </row>
    <row r="166" spans="1:12" ht="15.75">
      <c r="A166" s="6"/>
      <c r="B166" s="6"/>
      <c r="C166" s="6"/>
      <c r="D166" s="6"/>
      <c r="E166" s="6"/>
      <c r="F166" s="6"/>
      <c r="G166" s="6"/>
      <c r="H166" s="6"/>
      <c r="I166" s="6"/>
      <c r="J166" s="6"/>
      <c r="K166" s="6"/>
      <c r="L166" s="6"/>
    </row>
    <row r="167" spans="1:12" ht="15.75">
      <c r="A167" s="6"/>
      <c r="B167" s="6"/>
      <c r="C167" s="6"/>
      <c r="D167" s="6"/>
      <c r="E167" s="6"/>
      <c r="F167" s="6"/>
      <c r="G167" s="6"/>
      <c r="H167" s="6"/>
      <c r="I167" s="6"/>
      <c r="J167" s="6"/>
      <c r="K167" s="6"/>
      <c r="L167" s="6"/>
    </row>
    <row r="168" spans="1:12" ht="15.75">
      <c r="A168" s="6"/>
      <c r="B168" s="6"/>
      <c r="C168" s="6"/>
      <c r="D168" s="6"/>
      <c r="E168" s="6"/>
      <c r="F168" s="6"/>
      <c r="G168" s="6"/>
      <c r="H168" s="6"/>
      <c r="I168" s="6"/>
      <c r="J168" s="6"/>
      <c r="K168" s="6"/>
      <c r="L168" s="6"/>
    </row>
    <row r="169" spans="1:12" ht="15.75">
      <c r="A169" s="6"/>
      <c r="B169" s="6"/>
      <c r="C169" s="6"/>
      <c r="D169" s="6"/>
      <c r="E169" s="6"/>
      <c r="F169" s="6"/>
      <c r="G169" s="6"/>
      <c r="H169" s="6"/>
      <c r="I169" s="6"/>
      <c r="J169" s="6"/>
      <c r="K169" s="6"/>
      <c r="L169" s="6"/>
    </row>
    <row r="170" spans="1:12" ht="15.75">
      <c r="A170" s="6"/>
      <c r="B170" s="6"/>
      <c r="C170" s="6"/>
      <c r="D170" s="6"/>
      <c r="E170" s="6"/>
      <c r="F170" s="6"/>
      <c r="G170" s="6"/>
      <c r="H170" s="6"/>
      <c r="I170" s="6"/>
      <c r="J170" s="6"/>
      <c r="K170" s="6"/>
      <c r="L170" s="6"/>
    </row>
    <row r="171" spans="1:12" ht="15.75">
      <c r="A171" s="6"/>
      <c r="B171" s="6"/>
      <c r="C171" s="6"/>
      <c r="D171" s="6"/>
      <c r="E171" s="6"/>
      <c r="F171" s="6"/>
      <c r="G171" s="6"/>
      <c r="H171" s="6"/>
      <c r="I171" s="6"/>
      <c r="J171" s="6"/>
      <c r="K171" s="6"/>
      <c r="L171" s="6"/>
    </row>
    <row r="172" spans="1:12" ht="15.75">
      <c r="A172" s="6"/>
      <c r="B172" s="6"/>
      <c r="C172" s="6"/>
      <c r="D172" s="6"/>
      <c r="E172" s="6"/>
      <c r="F172" s="6"/>
      <c r="G172" s="6"/>
      <c r="H172" s="6"/>
      <c r="I172" s="6"/>
      <c r="J172" s="6"/>
      <c r="K172" s="6"/>
      <c r="L172" s="6"/>
    </row>
    <row r="173" spans="1:12" ht="15.75">
      <c r="A173" s="6"/>
      <c r="B173" s="6"/>
      <c r="C173" s="6"/>
      <c r="D173" s="6"/>
      <c r="E173" s="6"/>
      <c r="F173" s="6"/>
      <c r="G173" s="6"/>
      <c r="H173" s="6"/>
      <c r="I173" s="6"/>
      <c r="J173" s="6"/>
      <c r="K173" s="6"/>
      <c r="L173" s="6"/>
    </row>
    <row r="174" spans="1:12" ht="15.75">
      <c r="A174" s="6"/>
      <c r="B174" s="6"/>
      <c r="C174" s="6"/>
      <c r="D174" s="6"/>
      <c r="E174" s="6"/>
      <c r="F174" s="6"/>
      <c r="G174" s="6"/>
      <c r="H174" s="6"/>
      <c r="I174" s="6"/>
      <c r="J174" s="6"/>
      <c r="K174" s="6"/>
      <c r="L174" s="6"/>
    </row>
    <row r="175" spans="1:12" ht="15.75">
      <c r="A175" s="6"/>
      <c r="B175" s="6"/>
      <c r="C175" s="6"/>
      <c r="D175" s="6"/>
      <c r="E175" s="6"/>
      <c r="F175" s="6"/>
      <c r="G175" s="6"/>
      <c r="H175" s="6"/>
      <c r="I175" s="6"/>
      <c r="J175" s="6"/>
      <c r="K175" s="6"/>
      <c r="L175" s="6"/>
    </row>
    <row r="176" spans="1:12" ht="15.75">
      <c r="A176" s="6"/>
      <c r="B176" s="6"/>
      <c r="C176" s="6"/>
      <c r="D176" s="6"/>
      <c r="E176" s="6"/>
      <c r="F176" s="6"/>
      <c r="G176" s="6"/>
      <c r="H176" s="6"/>
      <c r="I176" s="6"/>
      <c r="J176" s="6"/>
      <c r="K176" s="6"/>
      <c r="L176" s="6"/>
    </row>
    <row r="177" spans="1:12" ht="15.75">
      <c r="A177" s="6"/>
      <c r="B177" s="6"/>
      <c r="C177" s="6"/>
      <c r="D177" s="6"/>
      <c r="E177" s="6"/>
      <c r="F177" s="6"/>
      <c r="G177" s="6"/>
      <c r="H177" s="6"/>
      <c r="I177" s="6"/>
      <c r="J177" s="6"/>
      <c r="K177" s="6"/>
      <c r="L177" s="6"/>
    </row>
    <row r="178" spans="1:12" ht="15.75">
      <c r="A178" s="6"/>
      <c r="B178" s="6"/>
      <c r="C178" s="6"/>
      <c r="D178" s="6"/>
      <c r="E178" s="6"/>
      <c r="F178" s="6"/>
      <c r="G178" s="6"/>
      <c r="H178" s="6"/>
      <c r="I178" s="6"/>
      <c r="J178" s="6"/>
      <c r="K178" s="6"/>
      <c r="L178" s="6"/>
    </row>
    <row r="179" spans="1:12" ht="15.75">
      <c r="A179" s="6"/>
      <c r="B179" s="6"/>
      <c r="C179" s="6"/>
      <c r="D179" s="6"/>
      <c r="E179" s="6"/>
      <c r="F179" s="6"/>
      <c r="G179" s="6"/>
      <c r="H179" s="6"/>
      <c r="I179" s="6"/>
      <c r="J179" s="6"/>
      <c r="K179" s="6"/>
      <c r="L179" s="6"/>
    </row>
    <row r="180" spans="1:12" ht="15.75">
      <c r="A180" s="6"/>
      <c r="B180" s="6"/>
      <c r="C180" s="6"/>
      <c r="D180" s="6"/>
      <c r="E180" s="6"/>
      <c r="F180" s="6"/>
      <c r="G180" s="6"/>
      <c r="H180" s="6"/>
      <c r="I180" s="6"/>
      <c r="J180" s="6"/>
      <c r="K180" s="6"/>
      <c r="L180" s="6"/>
    </row>
    <row r="181" spans="1:12" ht="15.75">
      <c r="A181" s="6"/>
      <c r="B181" s="6"/>
      <c r="C181" s="6"/>
      <c r="D181" s="6"/>
      <c r="E181" s="6"/>
      <c r="F181" s="6"/>
      <c r="G181" s="6"/>
      <c r="H181" s="6"/>
      <c r="I181" s="6"/>
      <c r="J181" s="6"/>
      <c r="K181" s="6"/>
      <c r="L181" s="6"/>
    </row>
    <row r="182" spans="1:12" ht="15.75">
      <c r="A182" s="6"/>
      <c r="B182" s="6"/>
      <c r="C182" s="6"/>
      <c r="D182" s="6"/>
      <c r="E182" s="6"/>
      <c r="F182" s="6"/>
      <c r="G182" s="6"/>
      <c r="H182" s="6"/>
      <c r="I182" s="6"/>
      <c r="J182" s="6"/>
      <c r="K182" s="6"/>
      <c r="L182" s="6"/>
    </row>
    <row r="183" spans="1:12" ht="15.75">
      <c r="A183" s="6"/>
      <c r="B183" s="6"/>
      <c r="C183" s="6"/>
      <c r="D183" s="6"/>
      <c r="E183" s="6"/>
      <c r="F183" s="6"/>
      <c r="G183" s="6"/>
      <c r="H183" s="6"/>
      <c r="I183" s="6"/>
      <c r="J183" s="6"/>
      <c r="K183" s="6"/>
      <c r="L183" s="6"/>
    </row>
    <row r="184" spans="1:12" ht="15.75">
      <c r="A184" s="6"/>
      <c r="B184" s="6"/>
      <c r="C184" s="6"/>
      <c r="D184" s="6"/>
      <c r="E184" s="6"/>
      <c r="F184" s="6"/>
      <c r="G184" s="6"/>
      <c r="H184" s="6"/>
      <c r="I184" s="6"/>
      <c r="J184" s="6"/>
      <c r="K184" s="6"/>
      <c r="L184" s="6"/>
    </row>
    <row r="185" spans="1:12" ht="15.75">
      <c r="A185" s="6"/>
      <c r="B185" s="6"/>
      <c r="C185" s="6"/>
      <c r="D185" s="6"/>
      <c r="E185" s="6"/>
      <c r="F185" s="6"/>
      <c r="G185" s="6"/>
      <c r="H185" s="6"/>
      <c r="I185" s="6"/>
      <c r="J185" s="6"/>
      <c r="K185" s="6"/>
      <c r="L185" s="6"/>
    </row>
    <row r="186" spans="1:12" ht="15.75">
      <c r="A186" s="6"/>
      <c r="B186" s="6"/>
      <c r="C186" s="6"/>
      <c r="D186" s="6"/>
      <c r="E186" s="6"/>
      <c r="F186" s="6"/>
      <c r="G186" s="6"/>
      <c r="H186" s="6"/>
      <c r="I186" s="6"/>
      <c r="J186" s="6"/>
      <c r="K186" s="6"/>
      <c r="L186" s="6"/>
    </row>
    <row r="187" spans="1:12" ht="15.75">
      <c r="A187" s="6"/>
      <c r="B187" s="6"/>
      <c r="C187" s="6"/>
      <c r="D187" s="6"/>
      <c r="E187" s="6"/>
      <c r="F187" s="6"/>
      <c r="G187" s="6"/>
      <c r="H187" s="6"/>
      <c r="I187" s="6"/>
      <c r="J187" s="6"/>
      <c r="K187" s="6"/>
      <c r="L187" s="6"/>
    </row>
    <row r="188" spans="1:12" ht="15.75">
      <c r="A188" s="6"/>
      <c r="B188" s="6"/>
      <c r="C188" s="6"/>
      <c r="D188" s="6"/>
      <c r="E188" s="6"/>
      <c r="F188" s="6"/>
      <c r="G188" s="6"/>
      <c r="H188" s="6"/>
      <c r="I188" s="6"/>
      <c r="J188" s="6"/>
      <c r="K188" s="6"/>
      <c r="L188" s="6"/>
    </row>
    <row r="189" spans="1:12" ht="15.75">
      <c r="A189" s="6"/>
      <c r="B189" s="6"/>
      <c r="C189" s="6"/>
      <c r="D189" s="6"/>
      <c r="E189" s="6"/>
      <c r="F189" s="6"/>
      <c r="G189" s="6"/>
      <c r="H189" s="6"/>
      <c r="I189" s="6"/>
      <c r="J189" s="6"/>
      <c r="K189" s="6"/>
      <c r="L189" s="6"/>
    </row>
    <row r="190" spans="1:12" ht="15.75">
      <c r="A190" s="6"/>
      <c r="B190" s="6"/>
      <c r="C190" s="6"/>
      <c r="D190" s="6"/>
      <c r="E190" s="6"/>
      <c r="F190" s="6"/>
      <c r="G190" s="6"/>
      <c r="H190" s="6"/>
      <c r="I190" s="6"/>
      <c r="J190" s="6"/>
      <c r="K190" s="6"/>
      <c r="L190" s="6"/>
    </row>
    <row r="191" spans="1:12" ht="15.75">
      <c r="A191" s="6"/>
      <c r="B191" s="6"/>
      <c r="C191" s="6"/>
      <c r="D191" s="6"/>
      <c r="E191" s="6"/>
      <c r="F191" s="6"/>
      <c r="G191" s="6"/>
      <c r="H191" s="6"/>
      <c r="I191" s="6"/>
      <c r="J191" s="6"/>
      <c r="K191" s="6"/>
      <c r="L191" s="6"/>
    </row>
    <row r="192" spans="1:12" ht="15.75">
      <c r="A192" s="6"/>
      <c r="B192" s="6"/>
      <c r="C192" s="6"/>
      <c r="D192" s="6"/>
      <c r="E192" s="6"/>
      <c r="F192" s="6"/>
      <c r="G192" s="6"/>
      <c r="H192" s="6"/>
      <c r="I192" s="6"/>
      <c r="J192" s="6"/>
      <c r="K192" s="6"/>
      <c r="L192" s="6"/>
    </row>
    <row r="193" spans="1:12" ht="15.75">
      <c r="A193" s="6"/>
      <c r="B193" s="6"/>
      <c r="C193" s="6"/>
      <c r="D193" s="6"/>
      <c r="E193" s="6"/>
      <c r="F193" s="6"/>
      <c r="G193" s="6"/>
      <c r="H193" s="6"/>
      <c r="I193" s="6"/>
      <c r="J193" s="6"/>
      <c r="K193" s="6"/>
      <c r="L193" s="6"/>
    </row>
    <row r="194" spans="1:12" ht="15.75">
      <c r="A194" s="6"/>
      <c r="B194" s="6"/>
      <c r="C194" s="6"/>
      <c r="D194" s="6"/>
      <c r="E194" s="6"/>
      <c r="F194" s="6"/>
      <c r="G194" s="6"/>
      <c r="H194" s="6"/>
      <c r="I194" s="6"/>
      <c r="J194" s="6"/>
      <c r="K194" s="6"/>
      <c r="L194" s="6"/>
    </row>
    <row r="195" spans="1:12" ht="15.75">
      <c r="A195" s="6"/>
      <c r="B195" s="6"/>
      <c r="C195" s="6"/>
      <c r="D195" s="6"/>
      <c r="E195" s="6"/>
      <c r="I195" s="6"/>
      <c r="J195" s="6"/>
      <c r="K195" s="6"/>
      <c r="L195" s="6"/>
    </row>
  </sheetData>
  <sheetProtection sheet="1" objects="1" scenarios="1" selectLockedCells="1"/>
  <mergeCells count="38">
    <mergeCell ref="F36:H36"/>
    <mergeCell ref="B1:E1"/>
    <mergeCell ref="B29:C29"/>
    <mergeCell ref="F35:H35"/>
    <mergeCell ref="F34:H34"/>
    <mergeCell ref="F12:H18"/>
    <mergeCell ref="F19:H19"/>
    <mergeCell ref="C19:E19"/>
    <mergeCell ref="B32:E32"/>
    <mergeCell ref="B30:G30"/>
    <mergeCell ref="F23:H23"/>
    <mergeCell ref="B26:H26"/>
    <mergeCell ref="B27:H27"/>
    <mergeCell ref="C7:E7"/>
    <mergeCell ref="F7:H7"/>
    <mergeCell ref="C10:E10"/>
    <mergeCell ref="C11:E11"/>
    <mergeCell ref="C12:E18"/>
    <mergeCell ref="F33:H33"/>
    <mergeCell ref="N11:O11"/>
    <mergeCell ref="F10:H10"/>
    <mergeCell ref="C20:E20"/>
    <mergeCell ref="F20:H20"/>
    <mergeCell ref="F24:H24"/>
    <mergeCell ref="B28:E28"/>
    <mergeCell ref="F11:H11"/>
    <mergeCell ref="F9:H9"/>
    <mergeCell ref="B2:H2"/>
    <mergeCell ref="C3:E3"/>
    <mergeCell ref="C4:E4"/>
    <mergeCell ref="C5:E5"/>
    <mergeCell ref="C6:E6"/>
    <mergeCell ref="F3:H3"/>
    <mergeCell ref="F4:H4"/>
    <mergeCell ref="F6:H6"/>
    <mergeCell ref="G5:H5"/>
    <mergeCell ref="C8:E8"/>
    <mergeCell ref="C9:E9"/>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86.xml><?xml version="1.0" encoding="utf-8"?>
<worksheet xmlns="http://schemas.openxmlformats.org/spreadsheetml/2006/main" xmlns:r="http://schemas.openxmlformats.org/officeDocument/2006/relationships">
  <sheetPr>
    <tabColor rgb="FF7030A0"/>
  </sheetPr>
  <dimension ref="A1:I74"/>
  <sheetViews>
    <sheetView workbookViewId="0">
      <selection activeCell="E1" sqref="E1"/>
    </sheetView>
  </sheetViews>
  <sheetFormatPr defaultColWidth="9.140625" defaultRowHeight="20.25"/>
  <cols>
    <col min="1" max="1" width="6.28515625" style="8" customWidth="1"/>
    <col min="2" max="2" width="17.28515625" style="8" customWidth="1"/>
    <col min="3" max="3" width="15.85546875" style="8" customWidth="1"/>
    <col min="4" max="4" width="10.85546875" style="8" customWidth="1"/>
    <col min="5" max="5" width="12.7109375" style="8" customWidth="1"/>
    <col min="6" max="7" width="12.5703125" style="8" customWidth="1"/>
    <col min="8" max="8" width="6.28515625" style="8" customWidth="1"/>
    <col min="9" max="9" width="6.85546875" style="8" customWidth="1"/>
    <col min="10" max="16384" width="9.140625" style="8"/>
  </cols>
  <sheetData>
    <row r="1" spans="1:9" ht="15" customHeight="1">
      <c r="A1" s="2953" t="s">
        <v>1156</v>
      </c>
      <c r="B1" s="2953"/>
      <c r="C1" s="2953"/>
      <c r="D1" s="2954"/>
      <c r="E1" s="992">
        <v>1</v>
      </c>
    </row>
    <row r="2" spans="1:9" ht="21" customHeight="1">
      <c r="A2" s="2955" t="str">
        <f>MASTER!C1</f>
        <v>ftyk f'k{kk vf/kdkjh</v>
      </c>
      <c r="B2" s="2955"/>
      <c r="C2" s="2955"/>
      <c r="D2" s="2955"/>
      <c r="E2" s="2955"/>
      <c r="F2" s="2955"/>
      <c r="G2" s="2955"/>
      <c r="I2" s="993"/>
    </row>
    <row r="3" spans="1:9" ht="20.25" customHeight="1">
      <c r="A3" s="2956" t="s">
        <v>436</v>
      </c>
      <c r="B3" s="2956"/>
      <c r="C3" s="2956"/>
      <c r="D3" s="2956"/>
      <c r="E3" s="2956"/>
      <c r="F3" s="2956"/>
      <c r="G3" s="2956"/>
      <c r="I3" s="993"/>
    </row>
    <row r="4" spans="1:9" ht="20.25" customHeight="1">
      <c r="A4" s="1198"/>
      <c r="B4" s="2238" t="str">
        <f>(INDEX(MASTER!B8:B42,MATCH('LEAVE SENCTION ORDER'!E1,MASTER!A8:A42,0)))</f>
        <v>Jh Hkxorh yky luk&lt;;</v>
      </c>
      <c r="C4" s="2238"/>
      <c r="D4" s="1830" t="s">
        <v>7</v>
      </c>
      <c r="E4" s="1199" t="str">
        <f>(INDEX(MASTER!C8:C42,MATCH('LEAVE SENCTION ORDER'!E1,MASTER!A8:A42,0)))</f>
        <v>अतिरिक्त प्रशासनिक अधिकारी</v>
      </c>
      <c r="F4" s="1199"/>
      <c r="G4" s="1200"/>
      <c r="I4" s="993"/>
    </row>
    <row r="5" spans="1:9" ht="20.25" customHeight="1">
      <c r="A5" s="1139" t="s">
        <v>2823</v>
      </c>
      <c r="B5" s="1201"/>
      <c r="C5" s="1201"/>
      <c r="D5" s="1201"/>
      <c r="E5" s="1201"/>
      <c r="F5" s="1201"/>
      <c r="G5" s="1200"/>
      <c r="I5" s="993"/>
    </row>
    <row r="6" spans="1:9" ht="18" customHeight="1">
      <c r="A6" s="2957" t="s">
        <v>2822</v>
      </c>
      <c r="B6" s="2958" t="s">
        <v>393</v>
      </c>
      <c r="C6" s="2958"/>
      <c r="D6" s="2959" t="s">
        <v>447</v>
      </c>
      <c r="E6" s="2957" t="s">
        <v>2738</v>
      </c>
      <c r="F6" s="2957"/>
      <c r="G6" s="2957"/>
      <c r="I6" s="993"/>
    </row>
    <row r="7" spans="1:9" ht="15.75" customHeight="1">
      <c r="A7" s="2957"/>
      <c r="B7" s="1841" t="s">
        <v>39</v>
      </c>
      <c r="C7" s="1841" t="s">
        <v>40</v>
      </c>
      <c r="D7" s="2959"/>
      <c r="E7" s="2957"/>
      <c r="F7" s="2957"/>
      <c r="G7" s="2957"/>
      <c r="I7" s="993"/>
    </row>
    <row r="8" spans="1:9" ht="27" customHeight="1">
      <c r="A8" s="1057">
        <f>A30</f>
        <v>1</v>
      </c>
      <c r="B8" s="1058">
        <f>(INDEX(MASTER!J8:J42,MATCH('LEAVE SENCTION ORDER'!E1,MASTER!A8:A42,0)))</f>
        <v>44732</v>
      </c>
      <c r="C8" s="1058">
        <f>(INDEX(MASTER!K8:K42,MATCH('LEAVE SENCTION ORDER'!E1,MASTER!A8:A42,0)))</f>
        <v>44737</v>
      </c>
      <c r="D8" s="1059">
        <f>C8-B8+1</f>
        <v>6</v>
      </c>
      <c r="E8" s="2951" t="str">
        <f>(INDEX(MASTER!N8:N42,MATCH('LEAVE SENCTION ORDER'!E1,MASTER!A8:A42,0)))</f>
        <v xml:space="preserve">उपार्जित अवकाश (रा.से.नि. 91 व 92 के तहत ) </v>
      </c>
      <c r="F8" s="2951"/>
      <c r="G8" s="2951"/>
      <c r="I8" s="994"/>
    </row>
    <row r="9" spans="1:9" ht="20.25" customHeight="1">
      <c r="A9" s="1205"/>
      <c r="B9" s="1206"/>
      <c r="C9" s="1206"/>
      <c r="D9" s="1207"/>
      <c r="E9" s="1208"/>
      <c r="F9" s="1208"/>
      <c r="G9" s="1200"/>
      <c r="I9" s="993"/>
    </row>
    <row r="10" spans="1:9" ht="20.25" customHeight="1">
      <c r="A10" s="1205"/>
      <c r="B10" s="1206"/>
      <c r="C10" s="1206"/>
      <c r="D10" s="1207"/>
      <c r="E10" s="1208"/>
      <c r="F10" s="1208"/>
      <c r="G10" s="1200"/>
      <c r="I10" s="993"/>
    </row>
    <row r="11" spans="1:9" ht="20.25" customHeight="1">
      <c r="A11" s="1209"/>
      <c r="B11" s="260"/>
      <c r="C11" s="260"/>
      <c r="D11" s="260"/>
      <c r="E11" s="1210" t="s">
        <v>4348</v>
      </c>
      <c r="F11" s="1211"/>
      <c r="G11" s="1200"/>
      <c r="I11" s="993"/>
    </row>
    <row r="12" spans="1:9" ht="20.25" customHeight="1">
      <c r="A12" s="1209"/>
      <c r="B12" s="1209"/>
      <c r="C12" s="1209"/>
      <c r="D12" s="1209"/>
      <c r="E12" s="1209"/>
      <c r="F12" s="1209"/>
      <c r="G12" s="1200"/>
      <c r="I12" s="993"/>
    </row>
    <row r="13" spans="1:9" ht="20.25" customHeight="1">
      <c r="A13" s="1138" t="s">
        <v>2832</v>
      </c>
      <c r="B13" s="1138" t="str">
        <f>(INDEX(MASTER!V8:V42,MATCH('LEAVE SENCTION ORDER'!E1,MASTER!A8:A42,0)))</f>
        <v>ftf'kizla@cwUnh@laLFkkiu@Qk&amp;7@22&amp;23@</v>
      </c>
      <c r="C13" s="1209"/>
      <c r="D13" s="1209"/>
      <c r="E13" s="1200"/>
      <c r="F13" s="1200" t="s">
        <v>50</v>
      </c>
      <c r="G13" s="1847">
        <f>(INDEX(MASTER!W8:W42,MATCH('LEAVE SENCTION ORDER'!E1,MASTER!A8:A42,0)))</f>
        <v>44738</v>
      </c>
      <c r="I13" s="993"/>
    </row>
    <row r="14" spans="1:9" ht="20.25" customHeight="1">
      <c r="A14" s="1138" t="s">
        <v>448</v>
      </c>
      <c r="B14" s="1138"/>
      <c r="C14" s="1138"/>
      <c r="D14" s="1138"/>
      <c r="E14" s="1198"/>
      <c r="F14" s="1198"/>
      <c r="G14" s="1200"/>
      <c r="I14" s="993"/>
    </row>
    <row r="15" spans="1:9" ht="17.100000000000001" customHeight="1">
      <c r="A15" s="1138"/>
      <c r="B15" s="1138" t="s">
        <v>2824</v>
      </c>
      <c r="C15" s="1138"/>
      <c r="D15" s="1138"/>
      <c r="E15" s="1198"/>
      <c r="F15" s="1198"/>
      <c r="G15" s="1200"/>
      <c r="I15" s="993"/>
    </row>
    <row r="16" spans="1:9" ht="17.100000000000001" customHeight="1">
      <c r="A16" s="1138"/>
      <c r="B16" s="1138" t="s">
        <v>1443</v>
      </c>
      <c r="C16" s="2914" t="str">
        <f>B4</f>
        <v>Jh Hkxorh yky luk&lt;;</v>
      </c>
      <c r="D16" s="2914"/>
      <c r="E16" s="1199" t="str">
        <f>E4</f>
        <v>अतिरिक्त प्रशासनिक अधिकारी</v>
      </c>
      <c r="F16" s="1199"/>
      <c r="G16" s="1200"/>
      <c r="I16" s="993"/>
    </row>
    <row r="17" spans="1:9" ht="17.100000000000001" customHeight="1">
      <c r="A17" s="1138"/>
      <c r="B17" s="1138" t="s">
        <v>451</v>
      </c>
      <c r="C17" s="2914" t="str">
        <f>C16</f>
        <v>Jh Hkxorh yky luk&lt;;</v>
      </c>
      <c r="D17" s="2914"/>
      <c r="E17" s="1199" t="str">
        <f>E16</f>
        <v>अतिरिक्त प्रशासनिक अधिकारी</v>
      </c>
      <c r="F17" s="1199"/>
      <c r="G17" s="1200"/>
      <c r="I17" s="993"/>
    </row>
    <row r="18" spans="1:9" ht="17.100000000000001" customHeight="1">
      <c r="A18" s="1138"/>
      <c r="B18" s="1138" t="s">
        <v>452</v>
      </c>
      <c r="C18" s="1138"/>
      <c r="D18" s="1138"/>
      <c r="E18" s="1198"/>
      <c r="F18" s="1198"/>
      <c r="G18" s="1200"/>
    </row>
    <row r="19" spans="1:9" ht="20.25" customHeight="1">
      <c r="A19" s="1198"/>
      <c r="B19" s="1198"/>
      <c r="C19" s="1198"/>
      <c r="D19" s="1198"/>
      <c r="E19" s="1198"/>
      <c r="F19" s="1198"/>
      <c r="G19" s="1200"/>
    </row>
    <row r="20" spans="1:9" ht="24" customHeight="1">
      <c r="A20" s="1209"/>
      <c r="B20" s="1209"/>
      <c r="C20" s="1209"/>
      <c r="D20" s="1209"/>
      <c r="E20" s="1210" t="str">
        <f>E11</f>
        <v xml:space="preserve">gLrk{kj vf/kdkjh </v>
      </c>
      <c r="F20" s="1211"/>
      <c r="G20" s="1200"/>
    </row>
    <row r="21" spans="1:9" ht="24" customHeight="1">
      <c r="A21" s="1209"/>
      <c r="B21" s="1209"/>
      <c r="C21" s="1209"/>
      <c r="D21" s="1209"/>
      <c r="E21" s="1210"/>
      <c r="F21" s="1211"/>
      <c r="G21" s="1200"/>
    </row>
    <row r="22" spans="1:9" ht="24" customHeight="1">
      <c r="A22" s="1209"/>
      <c r="B22" s="1209"/>
      <c r="C22" s="1209"/>
      <c r="D22" s="1209"/>
      <c r="E22" s="1210"/>
      <c r="F22" s="1211"/>
      <c r="G22" s="1200"/>
    </row>
    <row r="23" spans="1:9" ht="19.5" customHeight="1">
      <c r="A23" s="1209"/>
      <c r="B23" s="1209"/>
      <c r="C23" s="1209"/>
      <c r="D23" s="1209"/>
      <c r="E23" s="1213"/>
      <c r="F23" s="260"/>
      <c r="G23" s="1200"/>
    </row>
    <row r="24" spans="1:9" ht="20.25" customHeight="1">
      <c r="A24" s="2952" t="str">
        <f>A2</f>
        <v>ftyk f'k{kk vf/kdkjh</v>
      </c>
      <c r="B24" s="2952"/>
      <c r="C24" s="2952"/>
      <c r="D24" s="2952"/>
      <c r="E24" s="2952"/>
      <c r="F24" s="2952"/>
      <c r="G24" s="2952"/>
    </row>
    <row r="25" spans="1:9" ht="21" customHeight="1">
      <c r="A25" s="2956" t="s">
        <v>436</v>
      </c>
      <c r="B25" s="2956"/>
      <c r="C25" s="2956"/>
      <c r="D25" s="2956"/>
      <c r="E25" s="2956"/>
      <c r="F25" s="2956"/>
      <c r="G25" s="2956"/>
    </row>
    <row r="26" spans="1:9" ht="17.100000000000001" customHeight="1">
      <c r="A26" s="1198"/>
      <c r="B26" s="2238" t="str">
        <f>B4</f>
        <v>Jh Hkxorh yky luk&lt;;</v>
      </c>
      <c r="C26" s="2238"/>
      <c r="D26" s="1830" t="s">
        <v>7</v>
      </c>
      <c r="E26" s="1832" t="str">
        <f>E4</f>
        <v>अतिरिक्त प्रशासनिक अधिकारी</v>
      </c>
      <c r="F26" s="1199"/>
      <c r="G26" s="1200"/>
    </row>
    <row r="27" spans="1:9" ht="17.100000000000001" customHeight="1">
      <c r="A27" s="1139" t="s">
        <v>2823</v>
      </c>
      <c r="B27" s="1201"/>
      <c r="C27" s="1201"/>
      <c r="D27" s="1201"/>
      <c r="E27" s="1201"/>
      <c r="F27" s="1201"/>
      <c r="G27" s="1200"/>
    </row>
    <row r="28" spans="1:9" ht="17.100000000000001" customHeight="1">
      <c r="A28" s="2957" t="s">
        <v>2822</v>
      </c>
      <c r="B28" s="2958" t="s">
        <v>393</v>
      </c>
      <c r="C28" s="2958"/>
      <c r="D28" s="2959" t="s">
        <v>447</v>
      </c>
      <c r="E28" s="2957" t="str">
        <f>E6</f>
        <v>vodk'k dk izdkj o jktLFkku lsok fu;e</v>
      </c>
      <c r="F28" s="2957"/>
      <c r="G28" s="2957"/>
    </row>
    <row r="29" spans="1:9" ht="15" customHeight="1">
      <c r="A29" s="2957"/>
      <c r="B29" s="1841" t="s">
        <v>39</v>
      </c>
      <c r="C29" s="1841" t="s">
        <v>40</v>
      </c>
      <c r="D29" s="2959"/>
      <c r="E29" s="2957"/>
      <c r="F29" s="2957"/>
      <c r="G29" s="2957"/>
    </row>
    <row r="30" spans="1:9" ht="27" customHeight="1">
      <c r="A30" s="1214">
        <v>1</v>
      </c>
      <c r="B30" s="1215">
        <f>B8</f>
        <v>44732</v>
      </c>
      <c r="C30" s="1215">
        <f>C8</f>
        <v>44737</v>
      </c>
      <c r="D30" s="1216">
        <f>D8</f>
        <v>6</v>
      </c>
      <c r="E30" s="2960" t="str">
        <f>E8</f>
        <v xml:space="preserve">उपार्जित अवकाश (रा.से.नि. 91 व 92 के तहत ) </v>
      </c>
      <c r="F30" s="2960"/>
      <c r="G30" s="2960"/>
    </row>
    <row r="31" spans="1:9">
      <c r="A31" s="1205"/>
      <c r="B31" s="1206"/>
      <c r="C31" s="1206"/>
      <c r="D31" s="1207"/>
      <c r="E31" s="1208"/>
      <c r="F31" s="1208"/>
      <c r="G31" s="1200"/>
    </row>
    <row r="32" spans="1:9">
      <c r="A32" s="1205"/>
      <c r="B32" s="1206"/>
      <c r="C32" s="1206"/>
      <c r="D32" s="1207"/>
      <c r="E32" s="1208"/>
      <c r="F32" s="1208"/>
      <c r="G32" s="1200"/>
    </row>
    <row r="33" spans="1:7">
      <c r="A33" s="1209"/>
      <c r="B33" s="260"/>
      <c r="C33" s="260"/>
      <c r="D33" s="260"/>
      <c r="E33" s="1210" t="str">
        <f>E20</f>
        <v xml:space="preserve">gLrk{kj vf/kdkjh </v>
      </c>
      <c r="F33" s="1211"/>
      <c r="G33" s="1200"/>
    </row>
    <row r="34" spans="1:7" ht="14.25" customHeight="1">
      <c r="A34" s="1209"/>
      <c r="B34" s="1209"/>
      <c r="C34" s="1209"/>
      <c r="D34" s="1209"/>
      <c r="E34" s="1209"/>
      <c r="F34" s="1209"/>
      <c r="G34" s="1200"/>
    </row>
    <row r="35" spans="1:7">
      <c r="A35" s="1150" t="str">
        <f>A13</f>
        <v>Øekad</v>
      </c>
      <c r="B35" s="1150" t="str">
        <f>B13</f>
        <v>ftf'kizla@cwUnh@laLFkkiu@Qk&amp;7@22&amp;23@</v>
      </c>
      <c r="C35" s="1150"/>
      <c r="D35" s="1150"/>
      <c r="E35" s="1200"/>
      <c r="F35" s="1150" t="str">
        <f>F13</f>
        <v>fnukad</v>
      </c>
      <c r="G35" s="1848">
        <f>G13</f>
        <v>44738</v>
      </c>
    </row>
    <row r="36" spans="1:7">
      <c r="A36" s="1138" t="s">
        <v>448</v>
      </c>
      <c r="B36" s="1138"/>
      <c r="C36" s="1138"/>
      <c r="D36" s="1138"/>
      <c r="E36" s="1138"/>
      <c r="F36" s="1198"/>
      <c r="G36" s="1200"/>
    </row>
    <row r="37" spans="1:7" ht="17.100000000000001" customHeight="1">
      <c r="A37" s="1138"/>
      <c r="B37" s="1138" t="s">
        <v>2824</v>
      </c>
      <c r="C37" s="1138"/>
      <c r="D37" s="1138"/>
      <c r="E37" s="1138"/>
      <c r="F37" s="1198"/>
      <c r="G37" s="1200"/>
    </row>
    <row r="38" spans="1:7" ht="17.100000000000001" customHeight="1">
      <c r="A38" s="1138"/>
      <c r="B38" s="1138" t="s">
        <v>450</v>
      </c>
      <c r="C38" s="2914" t="str">
        <f>C17</f>
        <v>Jh Hkxorh yky luk&lt;;</v>
      </c>
      <c r="D38" s="2914"/>
      <c r="E38" s="1832" t="str">
        <f>E17</f>
        <v>अतिरिक्त प्रशासनिक अधिकारी</v>
      </c>
      <c r="F38" s="1199"/>
      <c r="G38" s="1200"/>
    </row>
    <row r="39" spans="1:7" ht="17.100000000000001" customHeight="1">
      <c r="A39" s="1138"/>
      <c r="B39" s="1138" t="s">
        <v>451</v>
      </c>
      <c r="C39" s="2914" t="str">
        <f>C38</f>
        <v>Jh Hkxorh yky luk&lt;;</v>
      </c>
      <c r="D39" s="2914"/>
      <c r="E39" s="1832" t="str">
        <f>E38</f>
        <v>अतिरिक्त प्रशासनिक अधिकारी</v>
      </c>
      <c r="F39" s="1199"/>
      <c r="G39" s="1200"/>
    </row>
    <row r="40" spans="1:7" ht="17.100000000000001" customHeight="1">
      <c r="A40" s="1138"/>
      <c r="B40" s="1138" t="s">
        <v>452</v>
      </c>
      <c r="C40" s="1138"/>
      <c r="D40" s="1138"/>
      <c r="E40" s="1138"/>
      <c r="F40" s="1198"/>
      <c r="G40" s="1200"/>
    </row>
    <row r="41" spans="1:7" ht="17.100000000000001" customHeight="1">
      <c r="A41" s="1198"/>
      <c r="B41" s="1198"/>
      <c r="C41" s="1198"/>
      <c r="D41" s="1198"/>
      <c r="E41" s="1198"/>
      <c r="F41" s="1198"/>
      <c r="G41" s="1200"/>
    </row>
    <row r="42" spans="1:7" ht="17.100000000000001" customHeight="1">
      <c r="A42" s="1209"/>
      <c r="B42" s="1209"/>
      <c r="C42" s="1209"/>
      <c r="D42" s="1209"/>
      <c r="E42" s="1210" t="str">
        <f>E33</f>
        <v xml:space="preserve">gLrk{kj vf/kdkjh </v>
      </c>
      <c r="F42" s="1211"/>
      <c r="G42" s="1200"/>
    </row>
    <row r="43" spans="1:7">
      <c r="A43" s="1209"/>
      <c r="B43" s="1209"/>
      <c r="C43" s="1209"/>
      <c r="D43" s="1209"/>
      <c r="E43" s="1209"/>
      <c r="F43" s="1209"/>
      <c r="G43" s="1200"/>
    </row>
    <row r="44" spans="1:7">
      <c r="A44" s="1200"/>
      <c r="B44" s="1200"/>
      <c r="C44" s="1200"/>
      <c r="D44" s="1200"/>
      <c r="E44" s="1200"/>
      <c r="F44" s="1200"/>
      <c r="G44" s="1200"/>
    </row>
    <row r="45" spans="1:7">
      <c r="A45" s="1200"/>
      <c r="B45" s="1200"/>
      <c r="C45" s="1200"/>
      <c r="D45" s="1200"/>
      <c r="E45" s="1200"/>
      <c r="F45" s="1200"/>
      <c r="G45" s="1200"/>
    </row>
    <row r="46" spans="1:7">
      <c r="A46" s="1200"/>
      <c r="B46" s="1200"/>
      <c r="C46" s="1200"/>
      <c r="D46" s="1200"/>
      <c r="E46" s="1200"/>
      <c r="F46" s="1200"/>
      <c r="G46" s="1200"/>
    </row>
    <row r="47" spans="1:7" hidden="1">
      <c r="A47" s="1200"/>
      <c r="B47" s="1200"/>
      <c r="C47" s="1200"/>
      <c r="D47" s="1200"/>
      <c r="E47" s="1849" t="s">
        <v>2794</v>
      </c>
      <c r="F47" s="1200"/>
      <c r="G47" s="1200"/>
    </row>
    <row r="48" spans="1:7" hidden="1">
      <c r="A48" s="1200"/>
      <c r="B48" s="1200"/>
      <c r="C48" s="1200"/>
      <c r="D48" s="1200"/>
      <c r="E48" s="1849" t="s">
        <v>2805</v>
      </c>
      <c r="F48" s="1200"/>
      <c r="G48" s="1200"/>
    </row>
    <row r="49" spans="1:7" hidden="1">
      <c r="A49" s="1200"/>
      <c r="B49" s="1200"/>
      <c r="C49" s="1200"/>
      <c r="D49" s="1200"/>
      <c r="E49" s="1849" t="s">
        <v>2795</v>
      </c>
      <c r="F49" s="1200"/>
      <c r="G49" s="1200"/>
    </row>
    <row r="50" spans="1:7" hidden="1">
      <c r="A50" s="1200"/>
      <c r="B50" s="1200"/>
      <c r="C50" s="1200"/>
      <c r="D50" s="1200"/>
      <c r="E50" s="1849" t="s">
        <v>2796</v>
      </c>
      <c r="F50" s="1200"/>
      <c r="G50" s="1200"/>
    </row>
    <row r="51" spans="1:7" hidden="1">
      <c r="A51" s="1200"/>
      <c r="B51" s="1200"/>
      <c r="C51" s="1200"/>
      <c r="D51" s="1200"/>
      <c r="E51" s="1849" t="s">
        <v>2797</v>
      </c>
      <c r="F51" s="1200"/>
      <c r="G51" s="1200"/>
    </row>
    <row r="52" spans="1:7" hidden="1">
      <c r="A52" s="1200"/>
      <c r="B52" s="1200"/>
      <c r="C52" s="1200"/>
      <c r="D52" s="1200"/>
      <c r="E52" s="1849" t="s">
        <v>2799</v>
      </c>
      <c r="F52" s="1200"/>
      <c r="G52" s="1200"/>
    </row>
    <row r="53" spans="1:7" hidden="1">
      <c r="A53" s="1200"/>
      <c r="B53" s="1200"/>
      <c r="C53" s="1200"/>
      <c r="D53" s="1200"/>
      <c r="E53" s="1849" t="s">
        <v>2816</v>
      </c>
      <c r="F53" s="1200"/>
      <c r="G53" s="1200"/>
    </row>
    <row r="54" spans="1:7" hidden="1">
      <c r="A54" s="1200"/>
      <c r="B54" s="1200"/>
      <c r="C54" s="1200"/>
      <c r="D54" s="1200"/>
      <c r="E54" s="1849" t="s">
        <v>2800</v>
      </c>
      <c r="F54" s="1200"/>
      <c r="G54" s="1200"/>
    </row>
    <row r="55" spans="1:7" hidden="1">
      <c r="A55" s="1200"/>
      <c r="B55" s="1200"/>
      <c r="C55" s="1200"/>
      <c r="D55" s="1200"/>
      <c r="E55" s="1849" t="s">
        <v>2806</v>
      </c>
      <c r="F55" s="1200"/>
      <c r="G55" s="1200"/>
    </row>
    <row r="56" spans="1:7" hidden="1">
      <c r="A56" s="1200"/>
      <c r="B56" s="1200"/>
      <c r="C56" s="1200"/>
      <c r="D56" s="1200"/>
      <c r="E56" s="1849" t="s">
        <v>2802</v>
      </c>
      <c r="F56" s="1200"/>
      <c r="G56" s="1200"/>
    </row>
    <row r="57" spans="1:7" hidden="1">
      <c r="A57" s="1200"/>
      <c r="B57" s="1200"/>
      <c r="C57" s="1200"/>
      <c r="D57" s="1200"/>
      <c r="E57" s="1849" t="s">
        <v>2803</v>
      </c>
      <c r="F57" s="1200"/>
      <c r="G57" s="1200"/>
    </row>
    <row r="58" spans="1:7" hidden="1">
      <c r="A58" s="1200"/>
      <c r="B58" s="1200"/>
      <c r="C58" s="1200"/>
      <c r="D58" s="1200"/>
      <c r="E58" s="1849" t="s">
        <v>2804</v>
      </c>
      <c r="F58" s="1200"/>
      <c r="G58" s="1200"/>
    </row>
    <row r="59" spans="1:7" hidden="1">
      <c r="A59" s="1200"/>
      <c r="B59" s="1200"/>
      <c r="C59" s="1200"/>
      <c r="D59" s="1200"/>
      <c r="E59" s="1849" t="s">
        <v>2817</v>
      </c>
      <c r="F59" s="1200"/>
      <c r="G59" s="1200"/>
    </row>
    <row r="60" spans="1:7" hidden="1">
      <c r="A60" s="1200"/>
      <c r="B60" s="1200"/>
      <c r="C60" s="1200"/>
      <c r="D60" s="1200"/>
      <c r="E60" s="1849" t="s">
        <v>2818</v>
      </c>
      <c r="F60" s="1200"/>
      <c r="G60" s="1200"/>
    </row>
    <row r="61" spans="1:7" hidden="1">
      <c r="A61" s="1200"/>
      <c r="B61" s="1200"/>
      <c r="C61" s="1200"/>
      <c r="D61" s="1200"/>
      <c r="E61" s="1849" t="s">
        <v>2819</v>
      </c>
      <c r="F61" s="1200"/>
      <c r="G61" s="1200"/>
    </row>
    <row r="62" spans="1:7" hidden="1">
      <c r="A62" s="1200"/>
      <c r="B62" s="1200"/>
      <c r="C62" s="1200"/>
      <c r="D62" s="1200"/>
      <c r="E62" s="1849" t="s">
        <v>2820</v>
      </c>
      <c r="F62" s="1200"/>
      <c r="G62" s="1200"/>
    </row>
    <row r="63" spans="1:7" hidden="1">
      <c r="A63" s="1200"/>
      <c r="B63" s="1200"/>
      <c r="C63" s="1200"/>
      <c r="D63" s="1200"/>
      <c r="E63" s="1850" t="s">
        <v>2821</v>
      </c>
      <c r="F63" s="1200"/>
      <c r="G63" s="1200"/>
    </row>
    <row r="64" spans="1:7">
      <c r="A64" s="1200"/>
      <c r="B64" s="1200"/>
      <c r="C64" s="1200"/>
      <c r="D64" s="1200"/>
      <c r="E64" s="1200"/>
      <c r="F64" s="1200"/>
      <c r="G64" s="1200"/>
    </row>
    <row r="65" spans="1:7">
      <c r="A65" s="1200"/>
      <c r="B65" s="1200"/>
      <c r="C65" s="1200"/>
      <c r="D65" s="1200"/>
      <c r="E65" s="1200"/>
      <c r="F65" s="1200"/>
      <c r="G65" s="1200"/>
    </row>
    <row r="66" spans="1:7">
      <c r="A66" s="1200"/>
      <c r="B66" s="1200"/>
      <c r="C66" s="1200"/>
      <c r="D66" s="1200"/>
      <c r="E66" s="1200"/>
      <c r="F66" s="1200"/>
      <c r="G66" s="1200"/>
    </row>
    <row r="67" spans="1:7">
      <c r="A67" s="1200"/>
      <c r="B67" s="1200"/>
      <c r="C67" s="1200"/>
      <c r="D67" s="1200"/>
      <c r="E67" s="1200"/>
      <c r="F67" s="1200"/>
      <c r="G67" s="1200"/>
    </row>
    <row r="68" spans="1:7">
      <c r="A68" s="1200"/>
      <c r="B68" s="1200"/>
      <c r="C68" s="1200"/>
      <c r="D68" s="1200"/>
      <c r="E68" s="1200"/>
      <c r="F68" s="1200"/>
      <c r="G68" s="1200"/>
    </row>
    <row r="69" spans="1:7">
      <c r="A69" s="1200"/>
      <c r="B69" s="1200"/>
      <c r="C69" s="1200"/>
      <c r="D69" s="1200"/>
      <c r="E69" s="1200"/>
      <c r="F69" s="1200"/>
      <c r="G69" s="1200"/>
    </row>
    <row r="70" spans="1:7">
      <c r="A70" s="1200"/>
      <c r="B70" s="1200"/>
      <c r="C70" s="1200"/>
      <c r="D70" s="1200"/>
      <c r="E70" s="1200"/>
      <c r="F70" s="1200"/>
      <c r="G70" s="1200"/>
    </row>
    <row r="71" spans="1:7">
      <c r="A71" s="1200"/>
      <c r="B71" s="1200"/>
      <c r="C71" s="1200"/>
      <c r="D71" s="1200"/>
      <c r="E71" s="1200"/>
      <c r="F71" s="1200"/>
      <c r="G71" s="1200"/>
    </row>
    <row r="72" spans="1:7">
      <c r="A72" s="1200"/>
      <c r="B72" s="1200"/>
      <c r="C72" s="1200"/>
      <c r="D72" s="1200"/>
      <c r="E72" s="1200"/>
      <c r="F72" s="1200"/>
      <c r="G72" s="1200"/>
    </row>
    <row r="73" spans="1:7">
      <c r="A73" s="1200"/>
      <c r="B73" s="1200"/>
      <c r="C73" s="1200"/>
      <c r="D73" s="1200"/>
      <c r="E73" s="1200"/>
      <c r="F73" s="1200"/>
      <c r="G73" s="1200"/>
    </row>
    <row r="74" spans="1:7">
      <c r="A74" s="1200"/>
      <c r="B74" s="1200"/>
      <c r="C74" s="1200"/>
      <c r="D74" s="1200"/>
      <c r="E74" s="1200"/>
      <c r="F74" s="1200"/>
      <c r="G74" s="1200"/>
    </row>
  </sheetData>
  <sheetProtection password="A581" sheet="1" objects="1" scenarios="1" selectLockedCells="1"/>
  <mergeCells count="21">
    <mergeCell ref="E30:G30"/>
    <mergeCell ref="C38:D38"/>
    <mergeCell ref="C39:D39"/>
    <mergeCell ref="A25:G25"/>
    <mergeCell ref="B26:C26"/>
    <mergeCell ref="A28:A29"/>
    <mergeCell ref="B28:C28"/>
    <mergeCell ref="D28:D29"/>
    <mergeCell ref="E28:G29"/>
    <mergeCell ref="E8:G8"/>
    <mergeCell ref="C16:D16"/>
    <mergeCell ref="C17:D17"/>
    <mergeCell ref="A24:G24"/>
    <mergeCell ref="A1:D1"/>
    <mergeCell ref="A2:G2"/>
    <mergeCell ref="A3:G3"/>
    <mergeCell ref="B4:C4"/>
    <mergeCell ref="A6:A7"/>
    <mergeCell ref="B6:C6"/>
    <mergeCell ref="D6:D7"/>
    <mergeCell ref="E6:G7"/>
  </mergeCells>
  <printOptions horizontalCentered="1"/>
  <pageMargins left="0.7" right="0.7" top="0.28999999999999998" bottom="0.24" header="0.3" footer="0.24"/>
  <pageSetup paperSize="9" orientation="portrait" r:id="rId1"/>
  <headerFooter alignWithMargins="0">
    <oddFooter>&amp;Lwww.rajsevak.com</oddFooter>
  </headerFooter>
  <drawing r:id="rId2"/>
</worksheet>
</file>

<file path=xl/worksheets/sheet87.xml><?xml version="1.0" encoding="utf-8"?>
<worksheet xmlns="http://schemas.openxmlformats.org/spreadsheetml/2006/main" xmlns:r="http://schemas.openxmlformats.org/officeDocument/2006/relationships">
  <sheetPr>
    <tabColor rgb="FF7030A0"/>
  </sheetPr>
  <dimension ref="A1:M63"/>
  <sheetViews>
    <sheetView workbookViewId="0">
      <selection activeCell="H8" sqref="H8"/>
    </sheetView>
  </sheetViews>
  <sheetFormatPr defaultColWidth="9.140625" defaultRowHeight="20.25"/>
  <cols>
    <col min="1" max="1" width="6.28515625" style="8" customWidth="1"/>
    <col min="2" max="2" width="17.28515625" style="8" customWidth="1"/>
    <col min="3" max="3" width="15.85546875" style="8" customWidth="1"/>
    <col min="4" max="4" width="9" style="8" customWidth="1"/>
    <col min="5" max="5" width="12.7109375" style="8" customWidth="1"/>
    <col min="6" max="7" width="12.5703125" style="8" customWidth="1"/>
    <col min="8" max="8" width="11.28515625" style="8" customWidth="1"/>
    <col min="9" max="9" width="17.140625" style="8" customWidth="1"/>
    <col min="10" max="10" width="17.28515625" style="8" customWidth="1"/>
    <col min="11" max="11" width="6.85546875" style="8" customWidth="1"/>
    <col min="12" max="12" width="9.140625" style="8" customWidth="1"/>
    <col min="13" max="13" width="20.5703125" style="8" customWidth="1"/>
    <col min="14" max="14" width="16.42578125" style="8" customWidth="1"/>
    <col min="15" max="16384" width="9.140625" style="8"/>
  </cols>
  <sheetData>
    <row r="1" spans="1:13" ht="15" customHeight="1">
      <c r="A1" s="2953" t="s">
        <v>1156</v>
      </c>
      <c r="B1" s="2953"/>
      <c r="C1" s="2953"/>
      <c r="D1" s="2954"/>
      <c r="E1" s="992">
        <v>1</v>
      </c>
    </row>
    <row r="2" spans="1:13" ht="21" customHeight="1">
      <c r="A2" s="2955" t="str">
        <f>MASTER!C1</f>
        <v>ftyk f'k{kk vf/kdkjh</v>
      </c>
      <c r="B2" s="2955"/>
      <c r="C2" s="2955"/>
      <c r="D2" s="2955"/>
      <c r="E2" s="2955"/>
      <c r="F2" s="2955"/>
      <c r="G2" s="2955"/>
      <c r="I2" s="993"/>
      <c r="J2" s="993"/>
      <c r="K2" s="993"/>
    </row>
    <row r="3" spans="1:13" ht="20.25" customHeight="1">
      <c r="A3" s="2952" t="s">
        <v>436</v>
      </c>
      <c r="B3" s="2952"/>
      <c r="C3" s="2952"/>
      <c r="D3" s="2952"/>
      <c r="E3" s="2952"/>
      <c r="F3" s="2952"/>
      <c r="G3" s="2952"/>
      <c r="I3" s="993"/>
      <c r="J3" s="993"/>
      <c r="K3" s="993"/>
    </row>
    <row r="4" spans="1:13" ht="20.25" customHeight="1">
      <c r="A4" s="1198"/>
      <c r="B4" s="2975" t="str">
        <f>(INDEX(MASTER!B8:B42,MATCH('LEAVE SENCTION ORDER MULTIPUL'!E1,MASTER!A8:A42,0)))</f>
        <v>Jh Hkxorh yky luk&lt;;</v>
      </c>
      <c r="C4" s="2975"/>
      <c r="D4" s="1195" t="s">
        <v>7</v>
      </c>
      <c r="E4" s="1199" t="str">
        <f>(INDEX(MASTER!C8:C42,MATCH('LEAVE SENCTION ORDER MULTIPUL'!E1,MASTER!A8:A42,0)))</f>
        <v>अतिरिक्त प्रशासनिक अधिकारी</v>
      </c>
      <c r="F4" s="1199"/>
      <c r="G4" s="1200"/>
      <c r="I4" s="993"/>
      <c r="J4" s="993"/>
      <c r="K4" s="993"/>
    </row>
    <row r="5" spans="1:13" ht="20.25" customHeight="1">
      <c r="A5" s="1139" t="s">
        <v>2823</v>
      </c>
      <c r="B5" s="1201"/>
      <c r="C5" s="1201"/>
      <c r="D5" s="1201"/>
      <c r="E5" s="1201"/>
      <c r="F5" s="1201"/>
      <c r="G5" s="1200"/>
      <c r="I5" s="993"/>
      <c r="J5" s="993"/>
      <c r="K5" s="993"/>
    </row>
    <row r="6" spans="1:13" ht="18" customHeight="1">
      <c r="A6" s="2957" t="s">
        <v>2822</v>
      </c>
      <c r="B6" s="2958" t="s">
        <v>393</v>
      </c>
      <c r="C6" s="2958"/>
      <c r="D6" s="2959" t="s">
        <v>447</v>
      </c>
      <c r="E6" s="2957" t="s">
        <v>2738</v>
      </c>
      <c r="F6" s="2957"/>
      <c r="G6" s="2957"/>
      <c r="H6" s="2961" t="s">
        <v>2822</v>
      </c>
      <c r="I6" s="2969" t="s">
        <v>393</v>
      </c>
      <c r="J6" s="2969"/>
      <c r="K6" s="2961" t="s">
        <v>2738</v>
      </c>
      <c r="L6" s="2961"/>
      <c r="M6" s="2961"/>
    </row>
    <row r="7" spans="1:13" ht="15.75" customHeight="1">
      <c r="A7" s="2957"/>
      <c r="B7" s="1202" t="s">
        <v>39</v>
      </c>
      <c r="C7" s="1202" t="s">
        <v>40</v>
      </c>
      <c r="D7" s="2959"/>
      <c r="E7" s="2957"/>
      <c r="F7" s="2957"/>
      <c r="G7" s="2957"/>
      <c r="H7" s="2961"/>
      <c r="I7" s="1184" t="s">
        <v>39</v>
      </c>
      <c r="J7" s="1184" t="s">
        <v>40</v>
      </c>
      <c r="K7" s="2961"/>
      <c r="L7" s="2961"/>
      <c r="M7" s="2961"/>
    </row>
    <row r="8" spans="1:13" ht="27" customHeight="1">
      <c r="A8" s="1203">
        <f xml:space="preserve"> IF(H8="","",H8)</f>
        <v>1</v>
      </c>
      <c r="B8" s="1204">
        <f>IF(I8="","",I8)</f>
        <v>44601</v>
      </c>
      <c r="C8" s="1204">
        <f t="shared" ref="C8:C10" si="0">IF(J8="","",J8)</f>
        <v>44601</v>
      </c>
      <c r="D8" s="1059">
        <f>IF(OR(I8="",J8=""),"",J8-I8+1)</f>
        <v>1</v>
      </c>
      <c r="E8" s="2971" t="str">
        <f>IF(K8="","",K8)</f>
        <v xml:space="preserve">उपार्जित अवकाश (रा.से.नि. 91 व 92 के तहत ) </v>
      </c>
      <c r="F8" s="2972"/>
      <c r="G8" s="2973"/>
      <c r="H8" s="1185">
        <v>1</v>
      </c>
      <c r="I8" s="1021">
        <v>44601</v>
      </c>
      <c r="J8" s="1021">
        <v>44601</v>
      </c>
      <c r="K8" s="2962" t="s">
        <v>2794</v>
      </c>
      <c r="L8" s="2962"/>
      <c r="M8" s="2962"/>
    </row>
    <row r="9" spans="1:13" s="1022" customFormat="1" ht="27" customHeight="1">
      <c r="A9" s="1203">
        <f xml:space="preserve"> IF(H9="","",H9)</f>
        <v>2</v>
      </c>
      <c r="B9" s="1204">
        <f>IF(I9="","",I9)</f>
        <v>44615</v>
      </c>
      <c r="C9" s="1204">
        <f t="shared" si="0"/>
        <v>44615</v>
      </c>
      <c r="D9" s="1059">
        <f>IF(OR(I9="",J9=""),"",J9-I9+1)</f>
        <v>1</v>
      </c>
      <c r="E9" s="2971" t="str">
        <f>IF(K9="","",K9)</f>
        <v xml:space="preserve">उपार्जित अवकाश (रा.से.नि. 91 व 92 के तहत ) </v>
      </c>
      <c r="F9" s="2972"/>
      <c r="G9" s="2973"/>
      <c r="H9" s="1185">
        <v>2</v>
      </c>
      <c r="I9" s="1021">
        <v>44615</v>
      </c>
      <c r="J9" s="1021">
        <v>44615</v>
      </c>
      <c r="K9" s="2963" t="s">
        <v>2794</v>
      </c>
      <c r="L9" s="2964"/>
      <c r="M9" s="2965"/>
    </row>
    <row r="10" spans="1:13" s="1022" customFormat="1" ht="27" customHeight="1">
      <c r="A10" s="1203">
        <f xml:space="preserve"> IF(H10="","",H10)</f>
        <v>3</v>
      </c>
      <c r="B10" s="1204">
        <f>IF(I10="","",I10)</f>
        <v>44620</v>
      </c>
      <c r="C10" s="1204">
        <f t="shared" si="0"/>
        <v>44620</v>
      </c>
      <c r="D10" s="1059">
        <f>IF(OR(I10="",J10=""),"",J10-I10+1)</f>
        <v>1</v>
      </c>
      <c r="E10" s="2971" t="str">
        <f>IF(K10="","",K10)</f>
        <v xml:space="preserve">उपार्जित अवकाश (रा.से.नि. 91 व 92 के तहत ) </v>
      </c>
      <c r="F10" s="2972"/>
      <c r="G10" s="2973"/>
      <c r="H10" s="1185">
        <v>3</v>
      </c>
      <c r="I10" s="1021">
        <v>44620</v>
      </c>
      <c r="J10" s="1021">
        <v>44620</v>
      </c>
      <c r="K10" s="2966" t="s">
        <v>2794</v>
      </c>
      <c r="L10" s="2967"/>
      <c r="M10" s="2968"/>
    </row>
    <row r="11" spans="1:13" ht="20.25" customHeight="1">
      <c r="A11" s="1205"/>
      <c r="B11" s="1206"/>
      <c r="C11" s="1206"/>
      <c r="D11" s="1207"/>
      <c r="E11" s="1208"/>
      <c r="F11" s="1208"/>
      <c r="G11" s="1200"/>
      <c r="I11" s="993"/>
      <c r="J11" s="993"/>
      <c r="K11" s="993"/>
    </row>
    <row r="12" spans="1:13" ht="20.25" customHeight="1">
      <c r="A12" s="1209"/>
      <c r="B12" s="260"/>
      <c r="C12" s="260"/>
      <c r="D12" s="260"/>
      <c r="E12" s="1210" t="s">
        <v>2825</v>
      </c>
      <c r="F12" s="1211"/>
      <c r="G12" s="1200"/>
      <c r="I12" s="993"/>
      <c r="J12" s="993"/>
      <c r="K12" s="993"/>
    </row>
    <row r="13" spans="1:13" ht="20.25" customHeight="1">
      <c r="A13" s="1209"/>
      <c r="B13" s="1209"/>
      <c r="C13" s="1209"/>
      <c r="D13" s="1209"/>
      <c r="E13" s="1209"/>
      <c r="F13" s="1209"/>
      <c r="G13" s="1200"/>
      <c r="K13" s="993"/>
    </row>
    <row r="14" spans="1:13" ht="20.25" customHeight="1">
      <c r="A14" s="1138" t="s">
        <v>2832</v>
      </c>
      <c r="B14" s="1138" t="str">
        <f>(INDEX(MASTER!V8:V42,MATCH('LEAVE SENCTION ORDER MULTIPUL'!E1,MASTER!A8:A42,0)))</f>
        <v>ftf'kizla@cwUnh@laLFkkiu@Qk&amp;7@22&amp;23@</v>
      </c>
      <c r="C14" s="1209"/>
      <c r="D14" s="1209"/>
      <c r="E14" s="1200"/>
      <c r="F14" s="1138" t="s">
        <v>2833</v>
      </c>
      <c r="G14" s="1212">
        <f>(INDEX(MASTER!W8:W42,MATCH('LEAVE SENCTION ORDER MULTIPUL'!E1,MASTER!A8:A42,0)))</f>
        <v>44738</v>
      </c>
      <c r="K14" s="993"/>
    </row>
    <row r="15" spans="1:13" ht="20.25" customHeight="1">
      <c r="A15" s="1138" t="s">
        <v>448</v>
      </c>
      <c r="B15" s="1138"/>
      <c r="C15" s="1138"/>
      <c r="D15" s="1138"/>
      <c r="E15" s="1198"/>
      <c r="F15" s="1198"/>
      <c r="G15" s="1200"/>
      <c r="K15" s="993"/>
    </row>
    <row r="16" spans="1:13" ht="17.100000000000001" customHeight="1">
      <c r="A16" s="1138"/>
      <c r="B16" s="1138" t="s">
        <v>2824</v>
      </c>
      <c r="C16" s="1138"/>
      <c r="D16" s="1138"/>
      <c r="E16" s="1198"/>
      <c r="F16" s="1198"/>
      <c r="G16" s="1200"/>
      <c r="I16" s="993"/>
      <c r="J16" s="993"/>
      <c r="K16" s="993"/>
    </row>
    <row r="17" spans="1:11" ht="17.100000000000001" customHeight="1">
      <c r="A17" s="1138"/>
      <c r="B17" s="1138" t="s">
        <v>1443</v>
      </c>
      <c r="C17" s="2970" t="str">
        <f>B4</f>
        <v>Jh Hkxorh yky luk&lt;;</v>
      </c>
      <c r="D17" s="2970"/>
      <c r="E17" s="1199" t="str">
        <f>E4</f>
        <v>अतिरिक्त प्रशासनिक अधिकारी</v>
      </c>
      <c r="F17" s="1199"/>
      <c r="G17" s="1200"/>
      <c r="I17" s="993"/>
      <c r="J17" s="993"/>
      <c r="K17" s="993"/>
    </row>
    <row r="18" spans="1:11" ht="17.100000000000001" customHeight="1">
      <c r="A18" s="1138"/>
      <c r="B18" s="1138" t="s">
        <v>451</v>
      </c>
      <c r="C18" s="2970" t="str">
        <f>C17</f>
        <v>Jh Hkxorh yky luk&lt;;</v>
      </c>
      <c r="D18" s="2970"/>
      <c r="E18" s="1199" t="str">
        <f>E17</f>
        <v>अतिरिक्त प्रशासनिक अधिकारी</v>
      </c>
      <c r="F18" s="1199"/>
      <c r="G18" s="1200"/>
      <c r="I18" s="993"/>
      <c r="J18" s="993"/>
      <c r="K18" s="993"/>
    </row>
    <row r="19" spans="1:11" ht="17.100000000000001" customHeight="1">
      <c r="A19" s="1138"/>
      <c r="B19" s="1138" t="s">
        <v>452</v>
      </c>
      <c r="C19" s="1138"/>
      <c r="D19" s="1138"/>
      <c r="E19" s="1198"/>
      <c r="F19" s="1198"/>
      <c r="G19" s="1200"/>
    </row>
    <row r="20" spans="1:11" ht="20.25" customHeight="1">
      <c r="A20" s="1198"/>
      <c r="B20" s="1198"/>
      <c r="C20" s="1198"/>
      <c r="D20" s="1198"/>
      <c r="E20" s="1198"/>
      <c r="F20" s="1198"/>
      <c r="G20" s="1200"/>
    </row>
    <row r="21" spans="1:11" ht="24" customHeight="1">
      <c r="A21" s="1209"/>
      <c r="B21" s="1209"/>
      <c r="C21" s="1209"/>
      <c r="D21" s="1209"/>
      <c r="E21" s="1210" t="str">
        <f>E12</f>
        <v>gLrk{kj vf/kdkjh</v>
      </c>
      <c r="F21" s="1211"/>
      <c r="G21" s="1200"/>
    </row>
    <row r="22" spans="1:11" ht="19.5" customHeight="1">
      <c r="A22" s="1209"/>
      <c r="B22" s="1209"/>
      <c r="C22" s="1209"/>
      <c r="D22" s="1209"/>
      <c r="E22" s="1213"/>
      <c r="F22" s="260"/>
      <c r="G22" s="1200"/>
    </row>
    <row r="23" spans="1:11" ht="20.25" customHeight="1">
      <c r="A23" s="2952" t="str">
        <f>A2</f>
        <v>ftyk f'k{kk vf/kdkjh</v>
      </c>
      <c r="B23" s="2952"/>
      <c r="C23" s="2952"/>
      <c r="D23" s="2952"/>
      <c r="E23" s="2952"/>
      <c r="F23" s="2952"/>
      <c r="G23" s="2952"/>
    </row>
    <row r="24" spans="1:11" ht="21" customHeight="1">
      <c r="A24" s="2952" t="s">
        <v>436</v>
      </c>
      <c r="B24" s="2952"/>
      <c r="C24" s="2952"/>
      <c r="D24" s="2952"/>
      <c r="E24" s="2952"/>
      <c r="F24" s="2952"/>
      <c r="G24" s="2952"/>
    </row>
    <row r="25" spans="1:11" ht="17.100000000000001" customHeight="1">
      <c r="A25" s="1198"/>
      <c r="B25" s="2975" t="str">
        <f>B4</f>
        <v>Jh Hkxorh yky luk&lt;;</v>
      </c>
      <c r="C25" s="2975"/>
      <c r="D25" s="1195" t="s">
        <v>7</v>
      </c>
      <c r="E25" s="1196" t="str">
        <f>E4</f>
        <v>अतिरिक्त प्रशासनिक अधिकारी</v>
      </c>
      <c r="F25" s="1199"/>
      <c r="G25" s="1200"/>
    </row>
    <row r="26" spans="1:11" ht="17.100000000000001" customHeight="1">
      <c r="A26" s="1139" t="s">
        <v>2823</v>
      </c>
      <c r="B26" s="1201"/>
      <c r="C26" s="1201"/>
      <c r="D26" s="1201"/>
      <c r="E26" s="1201"/>
      <c r="F26" s="1201"/>
      <c r="G26" s="1200"/>
    </row>
    <row r="27" spans="1:11" ht="17.100000000000001" customHeight="1">
      <c r="A27" s="2957" t="s">
        <v>2822</v>
      </c>
      <c r="B27" s="2958" t="s">
        <v>393</v>
      </c>
      <c r="C27" s="2958"/>
      <c r="D27" s="2959" t="s">
        <v>447</v>
      </c>
      <c r="E27" s="2957" t="str">
        <f>E6</f>
        <v>vodk'k dk izdkj o jktLFkku lsok fu;e</v>
      </c>
      <c r="F27" s="2957"/>
      <c r="G27" s="2957"/>
    </row>
    <row r="28" spans="1:11" ht="15" customHeight="1">
      <c r="A28" s="2957"/>
      <c r="B28" s="1202" t="s">
        <v>39</v>
      </c>
      <c r="C28" s="1202" t="s">
        <v>40</v>
      </c>
      <c r="D28" s="2959"/>
      <c r="E28" s="2957"/>
      <c r="F28" s="2957"/>
      <c r="G28" s="2957"/>
    </row>
    <row r="29" spans="1:11" ht="27" customHeight="1">
      <c r="A29" s="1214">
        <f>A8</f>
        <v>1</v>
      </c>
      <c r="B29" s="1215">
        <f>B8</f>
        <v>44601</v>
      </c>
      <c r="C29" s="1215">
        <f>C8</f>
        <v>44601</v>
      </c>
      <c r="D29" s="1216">
        <f>D8</f>
        <v>1</v>
      </c>
      <c r="E29" s="2974" t="str">
        <f>E8</f>
        <v xml:space="preserve">उपार्जित अवकाश (रा.से.नि. 91 व 92 के तहत ) </v>
      </c>
      <c r="F29" s="2974"/>
      <c r="G29" s="2974"/>
    </row>
    <row r="30" spans="1:11" s="1022" customFormat="1" ht="27" customHeight="1">
      <c r="A30" s="1214">
        <f>A9</f>
        <v>2</v>
      </c>
      <c r="B30" s="1215">
        <f t="shared" ref="B30:E31" si="1">B9</f>
        <v>44615</v>
      </c>
      <c r="C30" s="1215">
        <f>C9</f>
        <v>44615</v>
      </c>
      <c r="D30" s="1216">
        <f t="shared" si="1"/>
        <v>1</v>
      </c>
      <c r="E30" s="2974" t="str">
        <f t="shared" si="1"/>
        <v xml:space="preserve">उपार्जित अवकाश (रा.से.नि. 91 व 92 के तहत ) </v>
      </c>
      <c r="F30" s="2974"/>
      <c r="G30" s="2974"/>
    </row>
    <row r="31" spans="1:11" s="1022" customFormat="1" ht="27" customHeight="1">
      <c r="A31" s="1214">
        <f>A10</f>
        <v>3</v>
      </c>
      <c r="B31" s="1215">
        <f t="shared" si="1"/>
        <v>44620</v>
      </c>
      <c r="C31" s="1215">
        <f t="shared" si="1"/>
        <v>44620</v>
      </c>
      <c r="D31" s="1216">
        <f t="shared" si="1"/>
        <v>1</v>
      </c>
      <c r="E31" s="2974" t="str">
        <f t="shared" si="1"/>
        <v xml:space="preserve">उपार्जित अवकाश (रा.से.नि. 91 व 92 के तहत ) </v>
      </c>
      <c r="F31" s="2974"/>
      <c r="G31" s="2974"/>
    </row>
    <row r="32" spans="1:11">
      <c r="A32" s="1205"/>
      <c r="B32" s="1206"/>
      <c r="C32" s="1206"/>
      <c r="D32" s="1207"/>
      <c r="E32" s="1208"/>
      <c r="F32" s="1208"/>
      <c r="G32" s="1200"/>
    </row>
    <row r="33" spans="1:7">
      <c r="A33" s="1209"/>
      <c r="B33" s="260"/>
      <c r="C33" s="260"/>
      <c r="D33" s="260"/>
      <c r="E33" s="1210" t="str">
        <f>E21</f>
        <v>gLrk{kj vf/kdkjh</v>
      </c>
      <c r="F33" s="1211"/>
      <c r="G33" s="1200"/>
    </row>
    <row r="34" spans="1:7" ht="14.25" customHeight="1">
      <c r="A34" s="1209"/>
      <c r="B34" s="1209"/>
      <c r="C34" s="1209"/>
      <c r="D34" s="1209"/>
      <c r="E34" s="1209"/>
      <c r="F34" s="1209"/>
      <c r="G34" s="1200"/>
    </row>
    <row r="35" spans="1:7">
      <c r="A35" s="1150" t="str">
        <f>A14</f>
        <v>Øekad</v>
      </c>
      <c r="B35" s="1217" t="str">
        <f>B14</f>
        <v>ftf'kizla@cwUnh@laLFkkiu@Qk&amp;7@22&amp;23@</v>
      </c>
      <c r="C35" s="1150"/>
      <c r="D35" s="1150"/>
      <c r="E35" s="1150"/>
      <c r="F35" s="1218" t="str">
        <f>F14</f>
        <v xml:space="preserve"> fnukad</v>
      </c>
      <c r="G35" s="1212">
        <f>G14</f>
        <v>44738</v>
      </c>
    </row>
    <row r="36" spans="1:7">
      <c r="A36" s="1138" t="s">
        <v>448</v>
      </c>
      <c r="B36" s="1138"/>
      <c r="C36" s="1138"/>
      <c r="D36" s="1138"/>
      <c r="E36" s="1138"/>
      <c r="F36" s="1198"/>
      <c r="G36" s="1200"/>
    </row>
    <row r="37" spans="1:7" ht="17.100000000000001" customHeight="1">
      <c r="A37" s="1138"/>
      <c r="B37" s="1138" t="s">
        <v>2824</v>
      </c>
      <c r="C37" s="1138"/>
      <c r="D37" s="1138"/>
      <c r="E37" s="1138"/>
      <c r="F37" s="1198"/>
      <c r="G37" s="1200"/>
    </row>
    <row r="38" spans="1:7" ht="17.100000000000001" customHeight="1">
      <c r="A38" s="1138"/>
      <c r="B38" s="1138" t="s">
        <v>450</v>
      </c>
      <c r="C38" s="2970" t="str">
        <f>C18</f>
        <v>Jh Hkxorh yky luk&lt;;</v>
      </c>
      <c r="D38" s="2970"/>
      <c r="E38" s="1196" t="str">
        <f>E18</f>
        <v>अतिरिक्त प्रशासनिक अधिकारी</v>
      </c>
      <c r="F38" s="1199"/>
      <c r="G38" s="1200"/>
    </row>
    <row r="39" spans="1:7" ht="17.100000000000001" customHeight="1">
      <c r="A39" s="1138"/>
      <c r="B39" s="1138" t="s">
        <v>451</v>
      </c>
      <c r="C39" s="2970" t="str">
        <f>C38</f>
        <v>Jh Hkxorh yky luk&lt;;</v>
      </c>
      <c r="D39" s="2970"/>
      <c r="E39" s="1196" t="str">
        <f>E38</f>
        <v>अतिरिक्त प्रशासनिक अधिकारी</v>
      </c>
      <c r="F39" s="1199"/>
      <c r="G39" s="1200"/>
    </row>
    <row r="40" spans="1:7" ht="17.100000000000001" customHeight="1">
      <c r="A40" s="1138"/>
      <c r="B40" s="1138" t="s">
        <v>452</v>
      </c>
      <c r="C40" s="1138"/>
      <c r="D40" s="1138"/>
      <c r="E40" s="1138"/>
      <c r="F40" s="1198"/>
      <c r="G40" s="1200"/>
    </row>
    <row r="41" spans="1:7" ht="17.100000000000001" customHeight="1">
      <c r="A41" s="1198"/>
      <c r="B41" s="1198"/>
      <c r="C41" s="1198"/>
      <c r="D41" s="1198"/>
      <c r="E41" s="1198"/>
      <c r="F41" s="1198"/>
      <c r="G41" s="1200"/>
    </row>
    <row r="42" spans="1:7" ht="17.100000000000001" customHeight="1">
      <c r="A42" s="1209"/>
      <c r="B42" s="1209"/>
      <c r="C42" s="1209"/>
      <c r="D42" s="1209"/>
      <c r="E42" s="1210" t="str">
        <f>E33</f>
        <v>gLrk{kj vf/kdkjh</v>
      </c>
      <c r="F42" s="1211"/>
      <c r="G42" s="1200"/>
    </row>
    <row r="43" spans="1:7">
      <c r="A43" s="159"/>
      <c r="B43" s="159"/>
      <c r="C43" s="159"/>
      <c r="D43" s="159"/>
      <c r="E43" s="159"/>
      <c r="F43" s="159"/>
    </row>
    <row r="47" spans="1:7" hidden="1">
      <c r="E47" s="1018" t="s">
        <v>2794</v>
      </c>
    </row>
    <row r="48" spans="1:7" hidden="1">
      <c r="E48" s="1018" t="s">
        <v>2805</v>
      </c>
    </row>
    <row r="49" spans="5:5" hidden="1">
      <c r="E49" s="1018" t="s">
        <v>2795</v>
      </c>
    </row>
    <row r="50" spans="5:5" hidden="1">
      <c r="E50" s="1018" t="s">
        <v>2796</v>
      </c>
    </row>
    <row r="51" spans="5:5" hidden="1">
      <c r="E51" s="1018" t="s">
        <v>2797</v>
      </c>
    </row>
    <row r="52" spans="5:5" hidden="1">
      <c r="E52" s="1018" t="s">
        <v>2799</v>
      </c>
    </row>
    <row r="53" spans="5:5" hidden="1">
      <c r="E53" s="1018" t="s">
        <v>2816</v>
      </c>
    </row>
    <row r="54" spans="5:5" hidden="1">
      <c r="E54" s="1018" t="s">
        <v>2800</v>
      </c>
    </row>
    <row r="55" spans="5:5" hidden="1">
      <c r="E55" s="1018" t="s">
        <v>2806</v>
      </c>
    </row>
    <row r="56" spans="5:5" hidden="1">
      <c r="E56" s="1018" t="s">
        <v>2802</v>
      </c>
    </row>
    <row r="57" spans="5:5" hidden="1">
      <c r="E57" s="1018" t="s">
        <v>2803</v>
      </c>
    </row>
    <row r="58" spans="5:5" hidden="1">
      <c r="E58" s="1018" t="s">
        <v>2804</v>
      </c>
    </row>
    <row r="59" spans="5:5" hidden="1">
      <c r="E59" s="1018" t="s">
        <v>2817</v>
      </c>
    </row>
    <row r="60" spans="5:5" hidden="1">
      <c r="E60" s="1018" t="s">
        <v>2818</v>
      </c>
    </row>
    <row r="61" spans="5:5" hidden="1">
      <c r="E61" s="1018" t="s">
        <v>2819</v>
      </c>
    </row>
    <row r="62" spans="5:5" hidden="1">
      <c r="E62" s="1018" t="s">
        <v>2820</v>
      </c>
    </row>
    <row r="63" spans="5:5" hidden="1">
      <c r="E63" s="1019" t="s">
        <v>2821</v>
      </c>
    </row>
  </sheetData>
  <sheetProtection sheet="1" objects="1" scenarios="1" selectLockedCells="1"/>
  <mergeCells count="31">
    <mergeCell ref="B25:C25"/>
    <mergeCell ref="A27:A28"/>
    <mergeCell ref="B27:C27"/>
    <mergeCell ref="D27:D28"/>
    <mergeCell ref="A1:D1"/>
    <mergeCell ref="B4:C4"/>
    <mergeCell ref="A6:A7"/>
    <mergeCell ref="B6:C6"/>
    <mergeCell ref="D6:D7"/>
    <mergeCell ref="C38:D38"/>
    <mergeCell ref="C39:D39"/>
    <mergeCell ref="E6:G7"/>
    <mergeCell ref="E8:G8"/>
    <mergeCell ref="A2:G2"/>
    <mergeCell ref="A3:G3"/>
    <mergeCell ref="E31:G31"/>
    <mergeCell ref="E30:G30"/>
    <mergeCell ref="E10:G10"/>
    <mergeCell ref="E9:G9"/>
    <mergeCell ref="A23:G23"/>
    <mergeCell ref="A24:G24"/>
    <mergeCell ref="E27:G28"/>
    <mergeCell ref="E29:G29"/>
    <mergeCell ref="C17:D17"/>
    <mergeCell ref="C18:D18"/>
    <mergeCell ref="K6:M7"/>
    <mergeCell ref="K8:M8"/>
    <mergeCell ref="K9:M9"/>
    <mergeCell ref="K10:M10"/>
    <mergeCell ref="H6:H7"/>
    <mergeCell ref="I6:J6"/>
  </mergeCells>
  <dataValidations count="1">
    <dataValidation type="list" allowBlank="1" showInputMessage="1" showErrorMessage="1" sqref="K8:K10">
      <formula1>$E$47:$E$63</formula1>
    </dataValidation>
  </dataValidations>
  <printOptions horizontalCentered="1"/>
  <pageMargins left="0.7" right="0.7" top="0.28999999999999998" bottom="0.24" header="0.3" footer="0.24"/>
  <pageSetup paperSize="9" orientation="portrait" r:id="rId1"/>
  <headerFooter alignWithMargins="0">
    <oddFooter>&amp;Lwww.rajsevak.com</oddFooter>
  </headerFooter>
  <drawing r:id="rId2"/>
</worksheet>
</file>

<file path=xl/worksheets/sheet88.xml><?xml version="1.0" encoding="utf-8"?>
<worksheet xmlns="http://schemas.openxmlformats.org/spreadsheetml/2006/main" xmlns:r="http://schemas.openxmlformats.org/officeDocument/2006/relationships">
  <sheetPr>
    <tabColor rgb="FF7030A0"/>
  </sheetPr>
  <dimension ref="A1:T48"/>
  <sheetViews>
    <sheetView workbookViewId="0">
      <selection activeCell="M2" sqref="M2:Q2"/>
    </sheetView>
  </sheetViews>
  <sheetFormatPr defaultColWidth="9.140625" defaultRowHeight="20.25"/>
  <cols>
    <col min="1" max="1" width="5.7109375" style="8" customWidth="1"/>
    <col min="2" max="2" width="14.140625" style="8" customWidth="1"/>
    <col min="3" max="3" width="8.42578125" style="8" customWidth="1"/>
    <col min="4" max="4" width="10.5703125" style="8" customWidth="1"/>
    <col min="5" max="5" width="11.5703125" style="8" customWidth="1"/>
    <col min="6" max="6" width="11.42578125" style="8" customWidth="1"/>
    <col min="7" max="7" width="11.140625" style="8" customWidth="1"/>
    <col min="8" max="8" width="6.140625" style="8" customWidth="1"/>
    <col min="9" max="9" width="22" style="8" customWidth="1"/>
    <col min="10" max="10" width="6" style="8" customWidth="1"/>
    <col min="11" max="11" width="7.140625" style="8" customWidth="1"/>
    <col min="12" max="12" width="5.85546875" style="8" customWidth="1"/>
    <col min="13" max="13" width="11.7109375" style="8" customWidth="1"/>
    <col min="14" max="14" width="9.140625" style="8"/>
    <col min="15" max="15" width="12.140625" style="8" customWidth="1"/>
    <col min="16" max="16" width="13" style="8" customWidth="1"/>
    <col min="17" max="17" width="14.140625" style="8" customWidth="1"/>
    <col min="18" max="18" width="12.42578125" style="8" customWidth="1"/>
    <col min="19" max="19" width="10.140625" style="8" bestFit="1" customWidth="1"/>
    <col min="20" max="20" width="16.5703125" style="8" customWidth="1"/>
    <col min="21" max="21" width="9.140625" style="8"/>
    <col min="22" max="22" width="16.28515625" style="8" customWidth="1"/>
    <col min="23" max="23" width="13.5703125" style="8" customWidth="1"/>
    <col min="24" max="24" width="14.7109375" style="8" customWidth="1"/>
    <col min="25" max="16384" width="9.140625" style="8"/>
  </cols>
  <sheetData>
    <row r="1" spans="1:20" ht="21" customHeight="1">
      <c r="A1" s="2978" t="str">
        <f>MASTER!C1</f>
        <v>ftyk f'k{kk vf/kdkjh</v>
      </c>
      <c r="B1" s="2978"/>
      <c r="C1" s="2978"/>
      <c r="D1" s="2978"/>
      <c r="E1" s="2978"/>
      <c r="F1" s="2978"/>
      <c r="G1" s="2978"/>
      <c r="H1" s="2978"/>
      <c r="I1" s="2978"/>
      <c r="J1" s="2978"/>
      <c r="K1" s="2987" t="s">
        <v>4336</v>
      </c>
    </row>
    <row r="2" spans="1:20" ht="21" customHeight="1">
      <c r="A2" s="1138" t="s">
        <v>2832</v>
      </c>
      <c r="B2" s="2982" t="str">
        <f xml:space="preserve"> IF(M2="","",M2)</f>
        <v>jk</v>
      </c>
      <c r="C2" s="2982"/>
      <c r="D2" s="2982"/>
      <c r="E2" s="2982"/>
      <c r="F2" s="2982"/>
      <c r="G2" s="1138" t="s">
        <v>2833</v>
      </c>
      <c r="H2" s="2980" t="e">
        <f xml:space="preserve"> IF(S2="","",S2)</f>
        <v>#N/A</v>
      </c>
      <c r="I2" s="2980"/>
      <c r="J2" s="1200"/>
      <c r="K2" s="2987"/>
      <c r="L2" s="1138" t="s">
        <v>2832</v>
      </c>
      <c r="M2" s="2984" t="s">
        <v>4497</v>
      </c>
      <c r="N2" s="2984"/>
      <c r="O2" s="2984"/>
      <c r="P2" s="2984"/>
      <c r="Q2" s="2984"/>
      <c r="R2" s="1138" t="s">
        <v>2833</v>
      </c>
      <c r="S2" s="1852" t="e">
        <f>(INDEX(MASTER!W8:W42,MATCH('LEAVE SENCTION ORDER MULTIP EMP'!K8,MASTER!A8:A42,0)))</f>
        <v>#N/A</v>
      </c>
    </row>
    <row r="3" spans="1:20" ht="20.25" customHeight="1">
      <c r="A3" s="2979" t="s">
        <v>436</v>
      </c>
      <c r="B3" s="2979"/>
      <c r="C3" s="2979"/>
      <c r="D3" s="2979"/>
      <c r="E3" s="2979"/>
      <c r="F3" s="2979"/>
      <c r="G3" s="2979"/>
      <c r="H3" s="2979"/>
      <c r="I3" s="2979"/>
      <c r="J3" s="2979"/>
      <c r="K3" s="2987"/>
    </row>
    <row r="4" spans="1:20" ht="82.5" customHeight="1">
      <c r="A4" s="2986" t="s">
        <v>4334</v>
      </c>
      <c r="B4" s="2986"/>
      <c r="C4" s="2986"/>
      <c r="D4" s="2986"/>
      <c r="E4" s="2986"/>
      <c r="F4" s="2986"/>
      <c r="G4" s="2986"/>
      <c r="H4" s="2986"/>
      <c r="I4" s="2986"/>
      <c r="J4" s="2986"/>
      <c r="K4" s="2987"/>
    </row>
    <row r="5" spans="1:20" ht="33" customHeight="1">
      <c r="A5" s="2957" t="s">
        <v>2822</v>
      </c>
      <c r="B5" s="2957" t="s">
        <v>32</v>
      </c>
      <c r="C5" s="2957" t="s">
        <v>7</v>
      </c>
      <c r="D5" s="2977" t="s">
        <v>4321</v>
      </c>
      <c r="E5" s="2977" t="s">
        <v>4322</v>
      </c>
      <c r="F5" s="2977"/>
      <c r="G5" s="2977" t="s">
        <v>4323</v>
      </c>
      <c r="H5" s="2977" t="s">
        <v>4324</v>
      </c>
      <c r="I5" s="2977" t="s">
        <v>4325</v>
      </c>
      <c r="J5" s="2977" t="s">
        <v>835</v>
      </c>
      <c r="K5" s="2987"/>
    </row>
    <row r="6" spans="1:20" ht="54" customHeight="1">
      <c r="A6" s="2957"/>
      <c r="B6" s="2957"/>
      <c r="C6" s="2957"/>
      <c r="D6" s="2977"/>
      <c r="E6" s="1842" t="s">
        <v>4326</v>
      </c>
      <c r="F6" s="1781" t="s">
        <v>4327</v>
      </c>
      <c r="G6" s="2977"/>
      <c r="H6" s="2977"/>
      <c r="I6" s="2977"/>
      <c r="J6" s="2977"/>
      <c r="K6" s="2987"/>
    </row>
    <row r="7" spans="1:20" ht="23.25" customHeight="1">
      <c r="A7" s="1840">
        <v>1</v>
      </c>
      <c r="B7" s="1840">
        <v>2</v>
      </c>
      <c r="C7" s="1840">
        <v>3</v>
      </c>
      <c r="D7" s="1842">
        <v>4</v>
      </c>
      <c r="E7" s="1840">
        <v>5</v>
      </c>
      <c r="F7" s="1842">
        <v>6</v>
      </c>
      <c r="G7" s="1840">
        <v>7</v>
      </c>
      <c r="H7" s="1842">
        <v>8</v>
      </c>
      <c r="I7" s="1840">
        <v>9</v>
      </c>
      <c r="J7" s="1842">
        <v>10</v>
      </c>
      <c r="K7" s="2988"/>
    </row>
    <row r="8" spans="1:20" ht="50.25" customHeight="1">
      <c r="A8" s="1853">
        <f t="shared" ref="A8:I11" si="0" xml:space="preserve"> IF(L8="","",L8)</f>
        <v>1</v>
      </c>
      <c r="B8" s="1790" t="e">
        <f t="shared" si="0"/>
        <v>#N/A</v>
      </c>
      <c r="C8" s="1782" t="e">
        <f t="shared" si="0"/>
        <v>#N/A</v>
      </c>
      <c r="D8" s="1854" t="e">
        <f t="shared" si="0"/>
        <v>#N/A</v>
      </c>
      <c r="E8" s="1855" t="e">
        <f t="shared" si="0"/>
        <v>#N/A</v>
      </c>
      <c r="F8" s="1855" t="e">
        <f t="shared" si="0"/>
        <v>#N/A</v>
      </c>
      <c r="G8" s="1782" t="e">
        <f t="shared" si="0"/>
        <v>#N/A</v>
      </c>
      <c r="H8" s="1856" t="e">
        <f t="shared" si="0"/>
        <v>#N/A</v>
      </c>
      <c r="I8" s="1782" t="e">
        <f t="shared" si="0"/>
        <v>#N/A</v>
      </c>
      <c r="J8" s="1857"/>
      <c r="K8" s="1851">
        <v>2</v>
      </c>
      <c r="L8" s="1858">
        <v>1</v>
      </c>
      <c r="M8" s="1859" t="e">
        <f>(INDEX(MASTER!B8:B42,MATCH('LEAVE SENCTION ORDER MULTIP EMP'!K8,MASTER!A8:A42,0)))</f>
        <v>#N/A</v>
      </c>
      <c r="N8" s="1860" t="e">
        <f>(INDEX(MASTER!C8:C42,MATCH('LEAVE SENCTION ORDER MULTIP EMP'!K8,MASTER!A8:A42,0)))</f>
        <v>#N/A</v>
      </c>
      <c r="O8" s="1861" t="e">
        <f>(INDEX(MASTER!D8:D42,MATCH('LEAVE SENCTION ORDER MULTIP EMP'!K8,MASTER!A8:A42,0)))</f>
        <v>#N/A</v>
      </c>
      <c r="P8" s="1862" t="e">
        <f>(INDEX(MASTER!J8:J42,MATCH('LEAVE SENCTION ORDER MULTIP EMP'!K8,MASTER!A8:A42,0)))</f>
        <v>#N/A</v>
      </c>
      <c r="Q8" s="1862" t="e">
        <f>(INDEX(MASTER!K8:K42,MATCH('LEAVE SENCTION ORDER MULTIP EMP'!K8,MASTER!A8:A42,0)))</f>
        <v>#N/A</v>
      </c>
      <c r="R8" s="1863" t="e">
        <f>(INDEX(MASTER!M8:M42,MATCH('LEAVE SENCTION ORDER MULTIP EMP'!K8,MASTER!A8:A42,0)))</f>
        <v>#N/A</v>
      </c>
      <c r="S8" s="1864" t="e">
        <f>(INDEX(MASTER!L8:L42,MATCH('LEAVE SENCTION ORDER MULTIP EMP'!K8,MASTER!A8:A42,0)))</f>
        <v>#N/A</v>
      </c>
      <c r="T8" s="1865" t="e">
        <f>(INDEX(MASTER!N8:N42,MATCH('LEAVE SENCTION ORDER MULTIP EMP'!K8,MASTER!A8:A42,0)))</f>
        <v>#N/A</v>
      </c>
    </row>
    <row r="9" spans="1:20" s="1022" customFormat="1" ht="44.25" customHeight="1">
      <c r="A9" s="1853">
        <f t="shared" si="0"/>
        <v>2</v>
      </c>
      <c r="B9" s="1790" t="e">
        <f t="shared" si="0"/>
        <v>#N/A</v>
      </c>
      <c r="C9" s="1782" t="e">
        <f t="shared" si="0"/>
        <v>#N/A</v>
      </c>
      <c r="D9" s="1854" t="e">
        <f t="shared" si="0"/>
        <v>#N/A</v>
      </c>
      <c r="E9" s="1855" t="e">
        <f t="shared" si="0"/>
        <v>#N/A</v>
      </c>
      <c r="F9" s="1855" t="e">
        <f t="shared" si="0"/>
        <v>#N/A</v>
      </c>
      <c r="G9" s="1782" t="e">
        <f t="shared" si="0"/>
        <v>#N/A</v>
      </c>
      <c r="H9" s="1856" t="e">
        <f t="shared" si="0"/>
        <v>#N/A</v>
      </c>
      <c r="I9" s="1782" t="e">
        <f t="shared" si="0"/>
        <v>#N/A</v>
      </c>
      <c r="J9" s="1857"/>
      <c r="K9" s="1851">
        <v>6</v>
      </c>
      <c r="L9" s="1858">
        <v>2</v>
      </c>
      <c r="M9" s="1859" t="e">
        <f>(INDEX(MASTER!B8:B42,MATCH('LEAVE SENCTION ORDER MULTIP EMP'!K9,MASTER!A8:A42,0)))</f>
        <v>#N/A</v>
      </c>
      <c r="N9" s="1860" t="e">
        <f>(INDEX(MASTER!C8:C42,MATCH('LEAVE SENCTION ORDER MULTIP EMP'!K9,MASTER!A8:A42,0)))</f>
        <v>#N/A</v>
      </c>
      <c r="O9" s="1861" t="e">
        <f>(INDEX(MASTER!D8:D42,MATCH('LEAVE SENCTION ORDER MULTIP EMP'!K9,MASTER!A8:A42,0)))</f>
        <v>#N/A</v>
      </c>
      <c r="P9" s="1862" t="e">
        <f>(INDEX(MASTER!J8:J42,MATCH('LEAVE SENCTION ORDER MULTIP EMP'!K9,MASTER!A8:A42,0)))</f>
        <v>#N/A</v>
      </c>
      <c r="Q9" s="1862" t="e">
        <f>(INDEX(MASTER!K8:K42,MATCH('LEAVE SENCTION ORDER MULTIP EMP'!K9,MASTER!A8:A42,0)))</f>
        <v>#N/A</v>
      </c>
      <c r="R9" s="1863" t="e">
        <f>(INDEX(MASTER!M8:M42,MATCH('LEAVE SENCTION ORDER MULTIP EMP'!K9,MASTER!A8:A42,0)))</f>
        <v>#N/A</v>
      </c>
      <c r="S9" s="1864" t="e">
        <f>(INDEX(MASTER!L8:L42,MATCH('LEAVE SENCTION ORDER MULTIP EMP'!K9,MASTER!A8:A42,0)))</f>
        <v>#N/A</v>
      </c>
      <c r="T9" s="1865" t="e">
        <f>(INDEX(MASTER!N8:N42,MATCH('LEAVE SENCTION ORDER MULTIP EMP'!K9,MASTER!A8:A42,0)))</f>
        <v>#N/A</v>
      </c>
    </row>
    <row r="10" spans="1:20" s="1022" customFormat="1" ht="44.25" customHeight="1">
      <c r="A10" s="1853">
        <f t="shared" si="0"/>
        <v>3</v>
      </c>
      <c r="B10" s="1790" t="str">
        <f t="shared" si="0"/>
        <v>Jh Hkxorh yky luk&lt;;</v>
      </c>
      <c r="C10" s="1782" t="str">
        <f t="shared" si="0"/>
        <v>अतिरिक्त प्रशासनिक अधिकारी</v>
      </c>
      <c r="D10" s="1854" t="str">
        <f t="shared" si="0"/>
        <v>ftf'kv eq-izkj-jktleUn</v>
      </c>
      <c r="E10" s="1855">
        <f t="shared" si="0"/>
        <v>44732</v>
      </c>
      <c r="F10" s="1855">
        <f t="shared" si="0"/>
        <v>44737</v>
      </c>
      <c r="G10" s="1782" t="str">
        <f t="shared" si="0"/>
        <v xml:space="preserve">रूपांतरित अवकाश </v>
      </c>
      <c r="H10" s="1856">
        <f t="shared" si="0"/>
        <v>6</v>
      </c>
      <c r="I10" s="1782" t="str">
        <f t="shared" si="0"/>
        <v xml:space="preserve">उपार्जित अवकाश (रा.से.नि. 91 व 92 के तहत ) </v>
      </c>
      <c r="J10" s="1857"/>
      <c r="K10" s="1851">
        <v>1</v>
      </c>
      <c r="L10" s="1858">
        <v>3</v>
      </c>
      <c r="M10" s="1859" t="str">
        <f>(INDEX(MASTER!B8:B42,MATCH('LEAVE SENCTION ORDER MULTIP EMP'!K10,MASTER!A8:A42,0)))</f>
        <v>Jh Hkxorh yky luk&lt;;</v>
      </c>
      <c r="N10" s="1860" t="str">
        <f>(INDEX(MASTER!C8:C42,MATCH('LEAVE SENCTION ORDER MULTIP EMP'!K10,MASTER!A8:A42,0)))</f>
        <v>अतिरिक्त प्रशासनिक अधिकारी</v>
      </c>
      <c r="O10" s="1861" t="str">
        <f>(INDEX(MASTER!D8:D42,MATCH('LEAVE SENCTION ORDER MULTIP EMP'!K10,MASTER!A8:A42,0)))</f>
        <v>ftf'kv eq-izkj-jktleUn</v>
      </c>
      <c r="P10" s="1862">
        <f>(INDEX(MASTER!J8:J42,MATCH('LEAVE SENCTION ORDER MULTIP EMP'!K10,MASTER!A8:A42,0)))</f>
        <v>44732</v>
      </c>
      <c r="Q10" s="1862">
        <f>(INDEX(MASTER!K8:K42,MATCH('LEAVE SENCTION ORDER MULTIP EMP'!K10,MASTER!A8:A42,0)))</f>
        <v>44737</v>
      </c>
      <c r="R10" s="1863" t="str">
        <f>(INDEX(MASTER!M8:M42,MATCH('LEAVE SENCTION ORDER MULTIP EMP'!K10,MASTER!A8:A42,0)))</f>
        <v xml:space="preserve">रूपांतरित अवकाश </v>
      </c>
      <c r="S10" s="1864">
        <f>(INDEX(MASTER!L8:L42,MATCH('LEAVE SENCTION ORDER MULTIP EMP'!K10,MASTER!A8:A44,0)))</f>
        <v>6</v>
      </c>
      <c r="T10" s="1865" t="str">
        <f>(INDEX(MASTER!N8:N42,MATCH('LEAVE SENCTION ORDER MULTIP EMP'!K10,MASTER!A8:A42,0)))</f>
        <v xml:space="preserve">उपार्जित अवकाश (रा.से.नि. 91 व 92 के तहत ) </v>
      </c>
    </row>
    <row r="11" spans="1:20" s="1022" customFormat="1" ht="43.5" customHeight="1">
      <c r="A11" s="1853">
        <f t="shared" si="0"/>
        <v>4</v>
      </c>
      <c r="B11" s="1790" t="e">
        <f t="shared" si="0"/>
        <v>#N/A</v>
      </c>
      <c r="C11" s="1782" t="e">
        <f t="shared" si="0"/>
        <v>#N/A</v>
      </c>
      <c r="D11" s="1854" t="e">
        <f t="shared" si="0"/>
        <v>#N/A</v>
      </c>
      <c r="E11" s="1855" t="e">
        <f t="shared" si="0"/>
        <v>#N/A</v>
      </c>
      <c r="F11" s="1855" t="e">
        <f t="shared" si="0"/>
        <v>#N/A</v>
      </c>
      <c r="G11" s="1782" t="e">
        <f t="shared" si="0"/>
        <v>#N/A</v>
      </c>
      <c r="H11" s="1856" t="e">
        <f t="shared" si="0"/>
        <v>#N/A</v>
      </c>
      <c r="I11" s="1782" t="e">
        <f t="shared" si="0"/>
        <v>#N/A</v>
      </c>
      <c r="J11" s="1857"/>
      <c r="K11" s="1851">
        <v>7</v>
      </c>
      <c r="L11" s="1858">
        <v>4</v>
      </c>
      <c r="M11" s="1859" t="e">
        <f>(INDEX(MASTER!B9:B43,MATCH('LEAVE SENCTION ORDER MULTIP EMP'!K11,MASTER!A9:A43,0)))</f>
        <v>#N/A</v>
      </c>
      <c r="N11" s="1860" t="e">
        <f>(INDEX(MASTER!C9:C43,MATCH('LEAVE SENCTION ORDER MULTIP EMP'!K11,MASTER!A9:A43,0)))</f>
        <v>#N/A</v>
      </c>
      <c r="O11" s="1861" t="e">
        <f>(INDEX(MASTER!D9:D43,MATCH('LEAVE SENCTION ORDER MULTIP EMP'!K11,MASTER!A9:A43,0)))</f>
        <v>#N/A</v>
      </c>
      <c r="P11" s="1862" t="e">
        <f>(INDEX(MASTER!J9:J43,MATCH('LEAVE SENCTION ORDER MULTIP EMP'!K11,MASTER!A9:A43,0)))</f>
        <v>#N/A</v>
      </c>
      <c r="Q11" s="1862" t="e">
        <f>(INDEX(MASTER!K9:K43,MATCH('LEAVE SENCTION ORDER MULTIP EMP'!K11,MASTER!A9:A43,0)))</f>
        <v>#N/A</v>
      </c>
      <c r="R11" s="1863" t="e">
        <f>(INDEX(MASTER!M9:M43,MATCH('LEAVE SENCTION ORDER MULTIP EMP'!K11,MASTER!A9:A43,0)))</f>
        <v>#N/A</v>
      </c>
      <c r="S11" s="1864" t="e">
        <f>(INDEX(MASTER!L9:L43,MATCH('LEAVE SENCTION ORDER MULTIP EMP'!K11,MASTER!A9:A45,0)))</f>
        <v>#N/A</v>
      </c>
      <c r="T11" s="1865" t="e">
        <f>(INDEX(MASTER!N9:N43,MATCH('LEAVE SENCTION ORDER MULTIP EMP'!K11,MASTER!A9:A43,0)))</f>
        <v>#N/A</v>
      </c>
    </row>
    <row r="12" spans="1:20" ht="20.25" customHeight="1">
      <c r="A12" s="1205"/>
      <c r="B12" s="1206"/>
      <c r="C12" s="1206"/>
      <c r="D12" s="1207"/>
      <c r="E12" s="1207"/>
      <c r="F12" s="1208"/>
      <c r="G12" s="1208"/>
      <c r="H12" s="1208"/>
      <c r="I12" s="1208"/>
      <c r="J12" s="1200"/>
    </row>
    <row r="13" spans="1:20" ht="20.25" customHeight="1">
      <c r="A13" s="1205"/>
      <c r="B13" s="1206"/>
      <c r="C13" s="1206"/>
      <c r="D13" s="1207"/>
      <c r="E13" s="1207"/>
      <c r="F13" s="2985" t="str">
        <f>MASTER!C2</f>
        <v>iz/kkukpk;Z</v>
      </c>
      <c r="G13" s="2985"/>
      <c r="H13" s="2985"/>
      <c r="I13" s="2985"/>
      <c r="J13" s="1200"/>
    </row>
    <row r="14" spans="1:20" ht="20.25" customHeight="1">
      <c r="A14" s="1205"/>
      <c r="B14" s="1206"/>
      <c r="C14" s="1206"/>
      <c r="D14" s="1207"/>
      <c r="E14" s="1207"/>
      <c r="F14" s="2985" t="str">
        <f>MASTER!C3</f>
        <v xml:space="preserve">ftyk </v>
      </c>
      <c r="G14" s="2985"/>
      <c r="H14" s="2985"/>
      <c r="I14" s="2985"/>
      <c r="J14" s="1200"/>
    </row>
    <row r="15" spans="1:20" ht="20.25" customHeight="1">
      <c r="A15" s="1209"/>
      <c r="B15" s="260"/>
      <c r="C15" s="260"/>
      <c r="D15" s="260"/>
      <c r="E15" s="260"/>
      <c r="F15" s="2985" t="str">
        <f>MASTER!C4</f>
        <v>jkt ¼ jktLFkku ½</v>
      </c>
      <c r="G15" s="2985"/>
      <c r="H15" s="2985"/>
      <c r="I15" s="2985"/>
      <c r="J15" s="1200"/>
    </row>
    <row r="16" spans="1:20" ht="20.25" customHeight="1">
      <c r="A16" s="1198" t="str">
        <f>A2</f>
        <v>Øekad</v>
      </c>
      <c r="B16" s="2983" t="str">
        <f>B2</f>
        <v>jk</v>
      </c>
      <c r="C16" s="2983"/>
      <c r="D16" s="2983"/>
      <c r="E16" s="2983"/>
      <c r="F16" s="2983"/>
      <c r="G16" s="1198" t="str">
        <f>G2</f>
        <v xml:space="preserve"> fnukad</v>
      </c>
      <c r="H16" s="2981" t="e">
        <f>H2</f>
        <v>#N/A</v>
      </c>
      <c r="I16" s="2981"/>
      <c r="J16" s="1200"/>
    </row>
    <row r="17" spans="1:10" ht="20.25" customHeight="1">
      <c r="A17" s="1138" t="s">
        <v>4335</v>
      </c>
      <c r="B17" s="1138"/>
      <c r="C17" s="1138"/>
      <c r="D17" s="1138"/>
      <c r="E17" s="1138"/>
      <c r="F17" s="1198"/>
      <c r="G17" s="1198"/>
      <c r="H17" s="1198"/>
      <c r="I17" s="1198"/>
      <c r="J17" s="1200"/>
    </row>
    <row r="18" spans="1:10" ht="17.100000000000001" customHeight="1">
      <c r="A18" s="1138"/>
      <c r="B18" s="1138" t="s">
        <v>4331</v>
      </c>
      <c r="C18" s="1138"/>
      <c r="D18" s="1138"/>
      <c r="E18" s="1138"/>
      <c r="F18" s="1198"/>
      <c r="G18" s="1198"/>
      <c r="H18" s="1198"/>
      <c r="I18" s="1198"/>
      <c r="J18" s="1200"/>
    </row>
    <row r="19" spans="1:10" ht="17.100000000000001" customHeight="1">
      <c r="A19" s="1138"/>
      <c r="B19" s="1138" t="s">
        <v>4328</v>
      </c>
      <c r="C19" s="1138"/>
      <c r="D19" s="1138"/>
      <c r="E19" s="1138"/>
      <c r="F19" s="1198"/>
      <c r="G19" s="1198"/>
      <c r="H19" s="1198"/>
      <c r="I19" s="1198"/>
      <c r="J19" s="1200"/>
    </row>
    <row r="20" spans="1:10" ht="17.100000000000001" customHeight="1">
      <c r="A20" s="1138"/>
      <c r="B20" s="1833" t="s">
        <v>4329</v>
      </c>
      <c r="C20" s="1783"/>
      <c r="D20" s="1783"/>
      <c r="E20" s="1784"/>
      <c r="F20" s="1199"/>
      <c r="G20" s="1199"/>
      <c r="H20" s="1199"/>
      <c r="I20" s="1199"/>
      <c r="J20" s="1200"/>
    </row>
    <row r="21" spans="1:10" ht="17.100000000000001" customHeight="1">
      <c r="A21" s="1138"/>
      <c r="B21" s="1138" t="s">
        <v>4330</v>
      </c>
      <c r="C21" s="1783"/>
      <c r="D21" s="1783"/>
      <c r="E21" s="1784"/>
      <c r="F21" s="1199"/>
      <c r="G21" s="1199"/>
      <c r="H21" s="1199"/>
      <c r="I21" s="1199"/>
      <c r="J21" s="1200"/>
    </row>
    <row r="22" spans="1:10" ht="17.100000000000001" customHeight="1">
      <c r="A22" s="1138"/>
      <c r="B22" s="1138" t="s">
        <v>4332</v>
      </c>
      <c r="C22" s="1138"/>
      <c r="D22" s="1138"/>
      <c r="E22" s="1138"/>
      <c r="F22" s="1198"/>
      <c r="G22" s="1198"/>
      <c r="H22" s="1198"/>
      <c r="I22" s="1198"/>
      <c r="J22" s="1200"/>
    </row>
    <row r="23" spans="1:10" ht="20.25" customHeight="1">
      <c r="A23" s="1198"/>
      <c r="B23" s="1198"/>
      <c r="C23" s="1198"/>
      <c r="D23" s="1198"/>
      <c r="E23" s="1198"/>
      <c r="F23" s="1198"/>
      <c r="G23" s="1198"/>
      <c r="H23" s="1198"/>
      <c r="I23" s="1198"/>
      <c r="J23" s="1200"/>
    </row>
    <row r="24" spans="1:10" ht="20.25" customHeight="1">
      <c r="A24" s="1198"/>
      <c r="B24" s="1198"/>
      <c r="C24" s="1198"/>
      <c r="D24" s="1198"/>
      <c r="E24" s="1198"/>
      <c r="F24" s="2976" t="str">
        <f>F13</f>
        <v>iz/kkukpk;Z</v>
      </c>
      <c r="G24" s="2976"/>
      <c r="H24" s="2976"/>
      <c r="I24" s="2976"/>
      <c r="J24" s="1200"/>
    </row>
    <row r="25" spans="1:10" ht="20.25" customHeight="1">
      <c r="A25" s="1198"/>
      <c r="B25" s="1198"/>
      <c r="C25" s="1198"/>
      <c r="D25" s="1198"/>
      <c r="E25" s="1198"/>
      <c r="F25" s="2976" t="str">
        <f>F14</f>
        <v xml:space="preserve">ftyk </v>
      </c>
      <c r="G25" s="2976"/>
      <c r="H25" s="2976"/>
      <c r="I25" s="2976"/>
      <c r="J25" s="1200"/>
    </row>
    <row r="26" spans="1:10" ht="18" customHeight="1">
      <c r="A26" s="1209"/>
      <c r="B26" s="1209"/>
      <c r="C26" s="1209"/>
      <c r="D26" s="1209"/>
      <c r="E26" s="1209"/>
      <c r="F26" s="2976" t="str">
        <f>F15</f>
        <v>jkt ¼ jktLFkku ½</v>
      </c>
      <c r="G26" s="2976"/>
      <c r="H26" s="2976"/>
      <c r="I26" s="2976"/>
      <c r="J26" s="1200"/>
    </row>
    <row r="27" spans="1:10" ht="19.5" customHeight="1">
      <c r="A27" s="1209"/>
      <c r="B27" s="1209"/>
      <c r="C27" s="1209"/>
      <c r="D27" s="1209"/>
      <c r="E27" s="1209"/>
      <c r="F27" s="1213"/>
      <c r="G27" s="260"/>
      <c r="H27" s="260"/>
      <c r="I27" s="260"/>
      <c r="J27" s="1200"/>
    </row>
    <row r="28" spans="1:10">
      <c r="A28" s="1209"/>
      <c r="B28" s="1209"/>
      <c r="C28" s="1209"/>
      <c r="D28" s="1209"/>
      <c r="E28" s="1209"/>
      <c r="F28" s="1209"/>
      <c r="G28" s="1209"/>
      <c r="H28" s="1209"/>
      <c r="I28" s="1209"/>
      <c r="J28" s="1200"/>
    </row>
    <row r="29" spans="1:10">
      <c r="A29" s="1200"/>
      <c r="B29" s="1200"/>
      <c r="C29" s="1200"/>
      <c r="D29" s="1200"/>
      <c r="E29" s="1200"/>
      <c r="F29" s="1200"/>
      <c r="G29" s="1200"/>
      <c r="H29" s="1200"/>
      <c r="I29" s="1200"/>
      <c r="J29" s="1200"/>
    </row>
    <row r="30" spans="1:10">
      <c r="A30" s="1200"/>
      <c r="B30" s="1200"/>
      <c r="C30" s="1200"/>
      <c r="D30" s="1200"/>
      <c r="E30" s="1200"/>
      <c r="F30" s="1200"/>
      <c r="G30" s="1200"/>
      <c r="H30" s="1200"/>
      <c r="I30" s="1200"/>
      <c r="J30" s="1200"/>
    </row>
    <row r="31" spans="1:10">
      <c r="A31" s="1200"/>
      <c r="B31" s="1200"/>
      <c r="C31" s="1200"/>
      <c r="D31" s="1200"/>
      <c r="E31" s="1200"/>
      <c r="F31" s="1200"/>
      <c r="G31" s="1200"/>
      <c r="H31" s="1200"/>
      <c r="I31" s="1200"/>
      <c r="J31" s="1200"/>
    </row>
    <row r="32" spans="1:10" hidden="1">
      <c r="F32" s="1018" t="s">
        <v>2794</v>
      </c>
    </row>
    <row r="33" spans="6:6" hidden="1">
      <c r="F33" s="1018" t="s">
        <v>2805</v>
      </c>
    </row>
    <row r="34" spans="6:6" hidden="1">
      <c r="F34" s="1018" t="s">
        <v>2795</v>
      </c>
    </row>
    <row r="35" spans="6:6" hidden="1">
      <c r="F35" s="1018" t="s">
        <v>2796</v>
      </c>
    </row>
    <row r="36" spans="6:6" hidden="1">
      <c r="F36" s="1018" t="s">
        <v>2797</v>
      </c>
    </row>
    <row r="37" spans="6:6" hidden="1">
      <c r="F37" s="1018" t="s">
        <v>2799</v>
      </c>
    </row>
    <row r="38" spans="6:6" hidden="1">
      <c r="F38" s="1018" t="s">
        <v>2816</v>
      </c>
    </row>
    <row r="39" spans="6:6" hidden="1">
      <c r="F39" s="1018" t="s">
        <v>2800</v>
      </c>
    </row>
    <row r="40" spans="6:6" hidden="1">
      <c r="F40" s="1018" t="s">
        <v>2806</v>
      </c>
    </row>
    <row r="41" spans="6:6" hidden="1">
      <c r="F41" s="1018" t="s">
        <v>2802</v>
      </c>
    </row>
    <row r="42" spans="6:6" hidden="1">
      <c r="F42" s="1018" t="s">
        <v>2803</v>
      </c>
    </row>
    <row r="43" spans="6:6" hidden="1">
      <c r="F43" s="1018" t="s">
        <v>2804</v>
      </c>
    </row>
    <row r="44" spans="6:6" hidden="1">
      <c r="F44" s="1018" t="s">
        <v>2817</v>
      </c>
    </row>
    <row r="45" spans="6:6" hidden="1">
      <c r="F45" s="1018" t="s">
        <v>2818</v>
      </c>
    </row>
    <row r="46" spans="6:6" hidden="1">
      <c r="F46" s="1018" t="s">
        <v>2819</v>
      </c>
    </row>
    <row r="47" spans="6:6" hidden="1">
      <c r="F47" s="1018" t="s">
        <v>2820</v>
      </c>
    </row>
    <row r="48" spans="6:6" hidden="1">
      <c r="F48" s="1019" t="s">
        <v>2821</v>
      </c>
    </row>
  </sheetData>
  <sheetProtection sheet="1" objects="1" scenarios="1" selectLockedCells="1"/>
  <mergeCells count="24">
    <mergeCell ref="M2:Q2"/>
    <mergeCell ref="F13:I13"/>
    <mergeCell ref="F14:I14"/>
    <mergeCell ref="F15:I15"/>
    <mergeCell ref="A4:J4"/>
    <mergeCell ref="G5:G6"/>
    <mergeCell ref="J5:J6"/>
    <mergeCell ref="H5:H6"/>
    <mergeCell ref="I5:I6"/>
    <mergeCell ref="B5:B6"/>
    <mergeCell ref="K1:K7"/>
    <mergeCell ref="F25:I25"/>
    <mergeCell ref="F26:I26"/>
    <mergeCell ref="F24:I24"/>
    <mergeCell ref="E5:F5"/>
    <mergeCell ref="A1:J1"/>
    <mergeCell ref="A3:J3"/>
    <mergeCell ref="A5:A6"/>
    <mergeCell ref="D5:D6"/>
    <mergeCell ref="C5:C6"/>
    <mergeCell ref="H2:I2"/>
    <mergeCell ref="H16:I16"/>
    <mergeCell ref="B2:F2"/>
    <mergeCell ref="B16:F16"/>
  </mergeCells>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&amp;Lwww.rajsevak.com</oddFooter>
  </headerFooter>
  <drawing r:id="rId2"/>
</worksheet>
</file>

<file path=xl/worksheets/sheet89.xml><?xml version="1.0" encoding="utf-8"?>
<worksheet xmlns="http://schemas.openxmlformats.org/spreadsheetml/2006/main" xmlns:r="http://schemas.openxmlformats.org/officeDocument/2006/relationships">
  <sheetPr>
    <tabColor rgb="FF7030A0"/>
  </sheetPr>
  <dimension ref="A1:S41"/>
  <sheetViews>
    <sheetView workbookViewId="0">
      <selection activeCell="H15" sqref="H15"/>
    </sheetView>
  </sheetViews>
  <sheetFormatPr defaultColWidth="9.140625" defaultRowHeight="14.25"/>
  <cols>
    <col min="1" max="1" width="3.85546875" style="5" customWidth="1"/>
    <col min="2" max="2" width="8.85546875" style="5" customWidth="1"/>
    <col min="3" max="3" width="13.140625" style="5" customWidth="1"/>
    <col min="4" max="4" width="16.140625" style="5" customWidth="1"/>
    <col min="5" max="5" width="9.140625" style="5" customWidth="1"/>
    <col min="6" max="6" width="16.5703125" style="5" customWidth="1"/>
    <col min="7" max="7" width="9.28515625" style="5" customWidth="1"/>
    <col min="8" max="8" width="18.42578125" style="5" customWidth="1"/>
    <col min="9" max="9" width="7.5703125" style="5" customWidth="1"/>
    <col min="10" max="10" width="23.7109375" style="5" customWidth="1"/>
    <col min="11" max="16" width="9.140625" style="5"/>
    <col min="17" max="19" width="0" style="5" hidden="1" customWidth="1"/>
    <col min="20" max="16384" width="9.140625" style="5"/>
  </cols>
  <sheetData>
    <row r="1" spans="1:19" ht="18.75">
      <c r="B1" s="2237" t="s">
        <v>1156</v>
      </c>
      <c r="C1" s="2237"/>
      <c r="D1" s="2237"/>
      <c r="E1" s="615">
        <v>1</v>
      </c>
    </row>
    <row r="2" spans="1:19" ht="18.75">
      <c r="B2" s="20"/>
    </row>
    <row r="3" spans="1:19" ht="18.75">
      <c r="B3" s="20"/>
    </row>
    <row r="4" spans="1:19" ht="23.25">
      <c r="A4" s="2989" t="str">
        <f>MASTER!C1</f>
        <v>ftyk f'k{kk vf/kdkjh</v>
      </c>
      <c r="B4" s="2989"/>
      <c r="C4" s="2989"/>
      <c r="D4" s="2989"/>
      <c r="E4" s="2989"/>
      <c r="F4" s="2989"/>
      <c r="G4" s="2989"/>
      <c r="H4" s="2989"/>
      <c r="I4" s="1843"/>
      <c r="J4" s="1843"/>
      <c r="K4" s="20"/>
      <c r="L4" s="20"/>
    </row>
    <row r="5" spans="1:19" ht="18.75">
      <c r="A5" s="129"/>
      <c r="B5" s="129"/>
      <c r="C5" s="129"/>
      <c r="D5" s="129"/>
      <c r="E5" s="129"/>
      <c r="F5" s="354"/>
      <c r="G5" s="354"/>
      <c r="K5" s="129"/>
      <c r="L5" s="154"/>
    </row>
    <row r="6" spans="1:19" ht="18.75">
      <c r="A6" s="129"/>
      <c r="B6" s="129" t="s">
        <v>1297</v>
      </c>
      <c r="C6" s="129"/>
      <c r="D6" s="129"/>
      <c r="E6" s="129"/>
      <c r="F6" s="354"/>
      <c r="G6" s="354"/>
      <c r="K6" s="129"/>
      <c r="L6" s="154"/>
    </row>
    <row r="7" spans="1:19" ht="18.75">
      <c r="A7" s="129"/>
      <c r="B7" s="129"/>
      <c r="C7" s="307" t="s">
        <v>1298</v>
      </c>
      <c r="D7" s="129" t="str">
        <f>MASTER!C2</f>
        <v>iz/kkukpk;Z</v>
      </c>
      <c r="E7" s="129"/>
      <c r="F7" s="354"/>
      <c r="G7" s="354"/>
      <c r="K7" s="129"/>
      <c r="L7" s="154"/>
    </row>
    <row r="8" spans="1:19" ht="18.75">
      <c r="A8" s="129"/>
      <c r="B8" s="129"/>
      <c r="C8" s="129" t="str">
        <f>MASTER!C3</f>
        <v xml:space="preserve">ftyk </v>
      </c>
      <c r="D8" s="154"/>
      <c r="E8" s="129"/>
      <c r="F8" s="354"/>
      <c r="G8" s="354"/>
      <c r="K8" s="129"/>
      <c r="L8" s="154"/>
    </row>
    <row r="9" spans="1:19" ht="18.75">
      <c r="A9" s="129"/>
      <c r="B9" s="129"/>
      <c r="C9" s="129" t="str">
        <f>MASTER!C4</f>
        <v>jkt ¼ jktLFkku ½</v>
      </c>
      <c r="D9" s="154"/>
      <c r="E9" s="129"/>
      <c r="F9" s="354"/>
      <c r="G9" s="354"/>
      <c r="K9" s="129"/>
      <c r="L9" s="154"/>
    </row>
    <row r="10" spans="1:19" ht="11.25" customHeight="1">
      <c r="A10" s="129"/>
      <c r="B10" s="129"/>
      <c r="C10" s="129"/>
      <c r="D10" s="129"/>
      <c r="E10" s="129"/>
      <c r="F10" s="354"/>
      <c r="G10" s="354"/>
      <c r="K10" s="129"/>
      <c r="L10" s="154"/>
    </row>
    <row r="11" spans="1:19" ht="18.75">
      <c r="A11" s="129"/>
      <c r="B11" s="129"/>
      <c r="C11" s="129" t="s">
        <v>1299</v>
      </c>
      <c r="D11" s="129"/>
      <c r="E11" s="129"/>
      <c r="F11" s="354"/>
      <c r="G11" s="354"/>
      <c r="K11" s="129"/>
      <c r="L11" s="154"/>
    </row>
    <row r="12" spans="1:19" ht="10.5" customHeight="1">
      <c r="A12" s="129"/>
      <c r="B12" s="129"/>
      <c r="C12" s="129"/>
      <c r="D12" s="129"/>
      <c r="E12" s="129"/>
      <c r="F12" s="354"/>
      <c r="G12" s="354"/>
      <c r="K12" s="129"/>
      <c r="L12" s="154"/>
    </row>
    <row r="13" spans="1:19" ht="18.75">
      <c r="A13" s="129"/>
      <c r="B13" s="129" t="s">
        <v>26</v>
      </c>
      <c r="C13" s="129"/>
      <c r="D13" s="129"/>
      <c r="E13" s="129"/>
      <c r="F13" s="354"/>
      <c r="G13" s="354"/>
      <c r="K13" s="129"/>
      <c r="L13" s="154"/>
    </row>
    <row r="14" spans="1:19" ht="18.75">
      <c r="A14" s="129"/>
      <c r="B14" s="129"/>
      <c r="C14" s="129" t="s">
        <v>1300</v>
      </c>
      <c r="D14" s="129"/>
      <c r="E14" s="129"/>
      <c r="F14" s="306">
        <f>(INDEX(MASTER!J8:J42,MATCH('LEAVE JOINING EMPLOYEE'!E1,MASTER!A8:A42,0)))</f>
        <v>44732</v>
      </c>
      <c r="G14" s="354" t="s">
        <v>1301</v>
      </c>
      <c r="H14" s="368">
        <f>(INDEX(MASTER!K8:K42,MATCH('LEAVE JOINING EMPLOYEE'!E1,MASTER!A8:A42,0)))</f>
        <v>44737</v>
      </c>
      <c r="I14" s="368"/>
      <c r="J14" s="368"/>
      <c r="K14" s="129"/>
      <c r="L14" s="154"/>
      <c r="Q14" s="1164">
        <v>1</v>
      </c>
      <c r="R14" s="1165" t="s">
        <v>2931</v>
      </c>
      <c r="S14" s="1166"/>
    </row>
    <row r="15" spans="1:19" ht="18.75">
      <c r="A15" s="129"/>
      <c r="B15" s="129" t="s">
        <v>1302</v>
      </c>
      <c r="C15" s="2918" t="str">
        <f>(INDEX(MASTER!M8:M42,MATCH('LEAVE JOINING EMPLOYEE'!E1,MASTER!A8:A42,0)))</f>
        <v xml:space="preserve">रूपांतरित अवकाश </v>
      </c>
      <c r="D15" s="2918"/>
      <c r="E15" s="129" t="s">
        <v>1306</v>
      </c>
      <c r="F15" s="354"/>
      <c r="G15" s="354"/>
      <c r="H15" s="1171">
        <f>(INDEX(MASTER!U8:U42,MATCH('LEAVE JOINING EMPLOYEE'!E1,MASTER!A8:A42,0)))</f>
        <v>44738</v>
      </c>
      <c r="I15" s="1171"/>
      <c r="J15" s="1171"/>
      <c r="K15" s="129"/>
      <c r="L15" s="154"/>
      <c r="Q15" s="1164">
        <v>2</v>
      </c>
      <c r="R15" s="1165" t="s">
        <v>3053</v>
      </c>
      <c r="S15" s="1166"/>
    </row>
    <row r="16" spans="1:19" ht="18.75">
      <c r="A16" s="129"/>
      <c r="B16" s="129" t="s">
        <v>3060</v>
      </c>
      <c r="C16" s="129"/>
      <c r="D16" s="129"/>
      <c r="E16" s="129"/>
      <c r="F16" s="354"/>
      <c r="G16" s="354"/>
      <c r="K16" s="129"/>
      <c r="L16" s="154"/>
      <c r="Q16" s="1164">
        <v>3</v>
      </c>
      <c r="R16" s="1165" t="s">
        <v>3054</v>
      </c>
      <c r="S16" s="1166"/>
    </row>
    <row r="17" spans="1:19" ht="18.75">
      <c r="A17" s="129"/>
      <c r="B17" s="129"/>
      <c r="C17" s="129" t="s">
        <v>1305</v>
      </c>
      <c r="D17" s="129"/>
      <c r="E17" s="129"/>
      <c r="F17" s="354"/>
      <c r="G17" s="354"/>
      <c r="K17" s="129"/>
      <c r="L17" s="154"/>
      <c r="Q17" s="1164">
        <v>4</v>
      </c>
      <c r="R17" s="1165" t="s">
        <v>3055</v>
      </c>
      <c r="S17" s="1166"/>
    </row>
    <row r="18" spans="1:19" ht="18.75">
      <c r="A18" s="129"/>
      <c r="B18" s="129" t="s">
        <v>1256</v>
      </c>
      <c r="C18" s="129"/>
      <c r="D18" s="129"/>
      <c r="E18" s="129"/>
      <c r="F18" s="354"/>
      <c r="G18" s="354"/>
      <c r="K18" s="129"/>
      <c r="L18" s="154"/>
    </row>
    <row r="19" spans="1:19" ht="18.75">
      <c r="A19" s="129"/>
      <c r="B19" s="5">
        <f t="shared" ref="B19:C22" si="0">IF(I19="","",I19)</f>
        <v>1</v>
      </c>
      <c r="C19" s="5" t="str">
        <f t="shared" si="0"/>
        <v>अवकाश फार्म</v>
      </c>
      <c r="E19" s="129"/>
      <c r="F19" s="1831"/>
      <c r="G19" s="1173"/>
      <c r="I19" s="842">
        <v>1</v>
      </c>
      <c r="J19" s="1866" t="s">
        <v>2931</v>
      </c>
      <c r="K19" s="129"/>
      <c r="L19" s="154"/>
    </row>
    <row r="20" spans="1:19" ht="18.75">
      <c r="A20" s="129"/>
      <c r="B20" s="5">
        <f t="shared" si="0"/>
        <v>4</v>
      </c>
      <c r="C20" s="5" t="str">
        <f t="shared" si="0"/>
        <v>रोग व आरोग्य प्रमाण पत्र</v>
      </c>
      <c r="E20" s="129"/>
      <c r="F20" s="1831"/>
      <c r="G20" s="1173"/>
      <c r="I20" s="842">
        <v>4</v>
      </c>
      <c r="J20" s="1866" t="s">
        <v>3055</v>
      </c>
      <c r="K20" s="129"/>
      <c r="L20" s="154"/>
    </row>
    <row r="21" spans="1:19" ht="18.75">
      <c r="A21" s="129"/>
      <c r="B21" s="5" t="str">
        <f t="shared" si="0"/>
        <v/>
      </c>
      <c r="C21" s="5" t="str">
        <f t="shared" si="0"/>
        <v/>
      </c>
      <c r="E21" s="129"/>
      <c r="F21" s="1831"/>
      <c r="G21" s="1173"/>
      <c r="I21" s="842"/>
      <c r="J21" s="1866"/>
      <c r="K21" s="129"/>
      <c r="L21" s="154"/>
    </row>
    <row r="22" spans="1:19" ht="18.75">
      <c r="A22" s="129"/>
      <c r="B22" s="5" t="str">
        <f t="shared" si="0"/>
        <v/>
      </c>
      <c r="C22" s="5" t="str">
        <f t="shared" si="0"/>
        <v/>
      </c>
      <c r="E22" s="129"/>
      <c r="F22" s="1831"/>
      <c r="G22" s="1173"/>
      <c r="I22" s="842"/>
      <c r="J22" s="1866"/>
      <c r="K22" s="129"/>
      <c r="L22" s="154"/>
    </row>
    <row r="23" spans="1:19" ht="18.75">
      <c r="A23" s="129"/>
      <c r="B23" s="20" t="s">
        <v>35</v>
      </c>
      <c r="C23" s="286">
        <f>H15</f>
        <v>44738</v>
      </c>
      <c r="D23" s="129"/>
      <c r="E23" s="129"/>
      <c r="G23" s="354"/>
      <c r="K23" s="129"/>
      <c r="L23" s="154"/>
    </row>
    <row r="24" spans="1:19" ht="18.75">
      <c r="A24" s="129"/>
      <c r="B24" s="20"/>
      <c r="C24" s="286"/>
      <c r="D24" s="129"/>
      <c r="E24" s="129"/>
      <c r="F24" s="1139" t="s">
        <v>3058</v>
      </c>
      <c r="G24" s="614"/>
      <c r="K24" s="129"/>
      <c r="L24" s="154"/>
    </row>
    <row r="25" spans="1:19" ht="18.75">
      <c r="A25" s="129"/>
      <c r="B25" s="20"/>
      <c r="C25" s="286"/>
      <c r="D25" s="129"/>
      <c r="E25" s="129"/>
      <c r="F25" s="614"/>
      <c r="G25" s="614"/>
      <c r="K25" s="129"/>
      <c r="L25" s="154"/>
    </row>
    <row r="26" spans="1:19" ht="18.75">
      <c r="A26" s="129"/>
      <c r="B26" s="129"/>
      <c r="C26" s="129"/>
      <c r="D26" s="129"/>
      <c r="E26" s="129"/>
      <c r="F26" s="354"/>
      <c r="G26" s="354"/>
      <c r="K26" s="129"/>
      <c r="L26" s="154"/>
    </row>
    <row r="27" spans="1:19" ht="18.75">
      <c r="A27" s="129"/>
      <c r="B27" s="129"/>
      <c r="C27" s="129"/>
      <c r="D27" s="129" t="s">
        <v>27</v>
      </c>
      <c r="E27" s="129" t="str">
        <f>(INDEX(MASTER!B8:B42,MATCH('LEAVE JOINING EMPLOYEE'!E1,MASTER!A8:A42,0)))</f>
        <v>Jh Hkxorh yky luk&lt;;</v>
      </c>
      <c r="F27" s="354"/>
      <c r="G27" s="354"/>
      <c r="K27" s="129"/>
      <c r="L27" s="154"/>
    </row>
    <row r="28" spans="1:19" ht="18.75">
      <c r="A28" s="129"/>
      <c r="B28" s="129"/>
      <c r="C28" s="129"/>
      <c r="D28" s="129" t="s">
        <v>25</v>
      </c>
      <c r="E28" s="2925" t="str">
        <f>(INDEX(MASTER!C8:C42,MATCH('LEAVE JOINING EMPLOYEE'!E1,MASTER!A8:A42,0)))</f>
        <v>अतिरिक्त प्रशासनिक अधिकारी</v>
      </c>
      <c r="F28" s="2925"/>
      <c r="G28" s="354"/>
      <c r="K28" s="129"/>
      <c r="L28" s="154"/>
    </row>
    <row r="29" spans="1:19" ht="47.25" customHeight="1">
      <c r="A29" s="129"/>
      <c r="B29" s="129"/>
      <c r="C29" s="129"/>
      <c r="D29" s="12" t="s">
        <v>1304</v>
      </c>
      <c r="E29" s="2930" t="str">
        <f>A4</f>
        <v>ftyk f'k{kk vf/kdkjh</v>
      </c>
      <c r="F29" s="2930"/>
      <c r="G29" s="2930"/>
      <c r="H29" s="2930"/>
      <c r="I29" s="1839"/>
      <c r="J29" s="1839"/>
      <c r="K29" s="129"/>
      <c r="L29" s="154"/>
    </row>
    <row r="30" spans="1:19" ht="18.75">
      <c r="A30" s="129"/>
      <c r="B30" s="129"/>
      <c r="C30" s="129"/>
      <c r="D30" s="129"/>
      <c r="E30" s="369"/>
      <c r="F30" s="354"/>
      <c r="G30" s="354"/>
      <c r="K30" s="129"/>
      <c r="L30" s="154"/>
    </row>
    <row r="31" spans="1:19" ht="18.75">
      <c r="A31" s="129"/>
      <c r="B31" s="129"/>
      <c r="C31" s="129"/>
      <c r="D31" s="129"/>
      <c r="E31" s="369"/>
      <c r="F31" s="354"/>
      <c r="G31" s="354"/>
      <c r="K31" s="129"/>
      <c r="L31" s="154"/>
    </row>
    <row r="32" spans="1:19" ht="18.75">
      <c r="A32" s="129"/>
      <c r="B32" s="129"/>
      <c r="C32" s="129"/>
      <c r="D32" s="129"/>
      <c r="E32" s="369"/>
      <c r="F32" s="354"/>
      <c r="G32" s="354"/>
      <c r="K32" s="129"/>
      <c r="L32" s="154"/>
    </row>
    <row r="41" spans="14:14">
      <c r="N41" s="642"/>
    </row>
  </sheetData>
  <sheetProtection sheet="1" objects="1" scenarios="1" selectLockedCells="1"/>
  <mergeCells count="5">
    <mergeCell ref="E29:H29"/>
    <mergeCell ref="E28:F28"/>
    <mergeCell ref="B1:D1"/>
    <mergeCell ref="A4:H4"/>
    <mergeCell ref="C15:D15"/>
  </mergeCells>
  <dataValidations count="2">
    <dataValidation type="list" allowBlank="1" showInputMessage="1" showErrorMessage="1" sqref="I19:I22">
      <formula1>$Q$14:$Q$17</formula1>
    </dataValidation>
    <dataValidation type="list" allowBlank="1" showInputMessage="1" showErrorMessage="1" sqref="J19:J22">
      <formula1>$R$14:$R$17</formula1>
    </dataValidation>
  </dataValidation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9.xml><?xml version="1.0" encoding="utf-8"?>
<worksheet xmlns="http://schemas.openxmlformats.org/spreadsheetml/2006/main" xmlns:r="http://schemas.openxmlformats.org/officeDocument/2006/relationships">
  <sheetPr>
    <tabColor rgb="FF00B050"/>
  </sheetPr>
  <dimension ref="A1:W17"/>
  <sheetViews>
    <sheetView workbookViewId="0">
      <selection activeCell="N14" sqref="N14"/>
    </sheetView>
  </sheetViews>
  <sheetFormatPr defaultRowHeight="12.75"/>
  <cols>
    <col min="1" max="1" width="3.42578125" style="139" customWidth="1"/>
    <col min="2" max="2" width="8.7109375" style="139" customWidth="1"/>
    <col min="3" max="3" width="5.28515625" style="139" customWidth="1"/>
    <col min="4" max="4" width="5.85546875" style="139" customWidth="1"/>
    <col min="5" max="5" width="5.140625" style="139" customWidth="1"/>
    <col min="6" max="6" width="7.28515625" style="139" customWidth="1"/>
    <col min="7" max="7" width="6.42578125" style="139" customWidth="1"/>
    <col min="8" max="8" width="6" style="139" customWidth="1"/>
    <col min="9" max="9" width="7" style="139" customWidth="1"/>
    <col min="10" max="10" width="5.7109375" style="139" customWidth="1"/>
    <col min="11" max="11" width="6" style="139" customWidth="1"/>
    <col min="12" max="12" width="5.85546875" style="139" customWidth="1"/>
    <col min="13" max="13" width="7" style="139" customWidth="1"/>
    <col min="14" max="14" width="6.85546875" style="139" customWidth="1"/>
    <col min="15" max="15" width="6.140625" style="139" customWidth="1"/>
    <col min="16" max="16" width="5.28515625" style="139" customWidth="1"/>
    <col min="17" max="17" width="6.7109375" style="139" customWidth="1"/>
    <col min="18" max="18" width="6.42578125" style="139" customWidth="1"/>
    <col min="19" max="19" width="6.140625" style="139" customWidth="1"/>
    <col min="20" max="20" width="6.28515625" style="139" customWidth="1"/>
    <col min="21" max="21" width="6" style="139" customWidth="1"/>
    <col min="22" max="22" width="7.28515625" style="139" customWidth="1"/>
    <col min="23" max="23" width="7.7109375" style="139" customWidth="1"/>
    <col min="24" max="16384" width="9.140625" style="139"/>
  </cols>
  <sheetData>
    <row r="1" spans="1:23" ht="28.5" customHeight="1">
      <c r="A1" s="2197" t="str">
        <f>MASTER!C1</f>
        <v>ftyk f'k{kk vf/kdkjh</v>
      </c>
      <c r="B1" s="2197"/>
      <c r="C1" s="2197"/>
      <c r="D1" s="2197"/>
      <c r="E1" s="2197"/>
      <c r="F1" s="2197"/>
      <c r="G1" s="2197"/>
      <c r="H1" s="2197"/>
      <c r="I1" s="2197"/>
      <c r="J1" s="2197"/>
      <c r="K1" s="2197"/>
      <c r="L1" s="2197"/>
      <c r="M1" s="2197"/>
      <c r="N1" s="2197"/>
      <c r="O1" s="2197"/>
      <c r="P1" s="2197"/>
      <c r="Q1" s="2197"/>
      <c r="R1" s="2197"/>
      <c r="S1" s="2197"/>
      <c r="T1" s="2197"/>
      <c r="U1" s="2197"/>
      <c r="V1" s="2197"/>
      <c r="W1" s="2197"/>
    </row>
    <row r="2" spans="1:23" ht="23.25">
      <c r="A2" s="2197" t="s">
        <v>3237</v>
      </c>
      <c r="B2" s="2197"/>
      <c r="C2" s="2197"/>
      <c r="D2" s="2197"/>
      <c r="E2" s="2197"/>
      <c r="F2" s="2197"/>
      <c r="G2" s="2197"/>
      <c r="H2" s="2197"/>
      <c r="I2" s="2197"/>
      <c r="J2" s="2197"/>
      <c r="K2" s="2197"/>
      <c r="L2" s="2197"/>
      <c r="M2" s="2197"/>
      <c r="N2" s="2197"/>
      <c r="O2" s="2197"/>
      <c r="P2" s="2197"/>
      <c r="Q2" s="2197"/>
      <c r="R2" s="2197"/>
      <c r="S2" s="2197"/>
      <c r="T2" s="2197"/>
      <c r="U2" s="2197"/>
      <c r="V2" s="2197"/>
      <c r="W2" s="2197"/>
    </row>
    <row r="3" spans="1:23" ht="29.25" customHeight="1">
      <c r="A3" s="2206" t="s">
        <v>3238</v>
      </c>
      <c r="B3" s="2206"/>
      <c r="C3" s="2206"/>
      <c r="D3" s="2206"/>
      <c r="E3" s="2206"/>
      <c r="F3" s="2206"/>
      <c r="G3" s="2206"/>
      <c r="H3" s="2206"/>
      <c r="I3" s="2206"/>
      <c r="J3" s="2206"/>
      <c r="K3" s="2206"/>
      <c r="L3" s="2206"/>
      <c r="M3" s="2206"/>
      <c r="N3" s="2206"/>
      <c r="O3" s="2206"/>
      <c r="P3" s="2206"/>
      <c r="Q3" s="2206"/>
      <c r="R3" s="2206"/>
      <c r="S3" s="2206"/>
      <c r="T3" s="2206"/>
      <c r="U3" s="2206"/>
      <c r="V3" s="2206"/>
      <c r="W3" s="2206"/>
    </row>
    <row r="4" spans="1:23" ht="19.5" customHeight="1">
      <c r="A4" s="1615"/>
      <c r="B4" s="2198" t="s">
        <v>3968</v>
      </c>
      <c r="C4" s="2198"/>
      <c r="D4" s="2198"/>
      <c r="E4" s="2198"/>
      <c r="F4" s="2198"/>
      <c r="G4" s="2198"/>
      <c r="H4" s="2198"/>
      <c r="I4" s="2198"/>
      <c r="J4" s="2198"/>
      <c r="K4" s="2198"/>
      <c r="L4" s="2198"/>
      <c r="M4" s="2198"/>
      <c r="N4" s="2198"/>
      <c r="O4" s="2198"/>
      <c r="P4" s="2198"/>
      <c r="Q4" s="2198"/>
      <c r="R4" s="2198"/>
      <c r="S4" s="2198"/>
      <c r="T4" s="2198"/>
      <c r="U4" s="2198"/>
      <c r="V4" s="2198"/>
      <c r="W4" s="2198"/>
    </row>
    <row r="5" spans="1:23" ht="21.75" customHeight="1">
      <c r="A5" s="2199" t="s">
        <v>3239</v>
      </c>
      <c r="B5" s="2199" t="s">
        <v>3240</v>
      </c>
      <c r="C5" s="2199" t="s">
        <v>3241</v>
      </c>
      <c r="D5" s="2199" t="s">
        <v>3242</v>
      </c>
      <c r="E5" s="2199" t="s">
        <v>3243</v>
      </c>
      <c r="F5" s="2199" t="s">
        <v>3244</v>
      </c>
      <c r="G5" s="2199"/>
      <c r="H5" s="2199"/>
      <c r="I5" s="2199"/>
      <c r="J5" s="2199" t="s">
        <v>3245</v>
      </c>
      <c r="K5" s="2199"/>
      <c r="L5" s="2199"/>
      <c r="M5" s="2199"/>
      <c r="N5" s="2199" t="s">
        <v>3246</v>
      </c>
      <c r="O5" s="2199"/>
      <c r="P5" s="2199"/>
      <c r="Q5" s="2199"/>
      <c r="R5" s="2199" t="s">
        <v>3247</v>
      </c>
      <c r="S5" s="2199"/>
      <c r="T5" s="2199"/>
      <c r="U5" s="2199"/>
      <c r="V5" s="2191" t="s">
        <v>3248</v>
      </c>
      <c r="W5" s="2191" t="s">
        <v>3959</v>
      </c>
    </row>
    <row r="6" spans="1:23" ht="42.75" customHeight="1">
      <c r="A6" s="2199"/>
      <c r="B6" s="2199"/>
      <c r="C6" s="2199"/>
      <c r="D6" s="2199"/>
      <c r="E6" s="2199"/>
      <c r="F6" s="1610" t="s">
        <v>3249</v>
      </c>
      <c r="G6" s="1610" t="s">
        <v>3250</v>
      </c>
      <c r="H6" s="1610" t="s">
        <v>3251</v>
      </c>
      <c r="I6" s="1610" t="s">
        <v>3254</v>
      </c>
      <c r="J6" s="1610" t="s">
        <v>3249</v>
      </c>
      <c r="K6" s="1610" t="s">
        <v>3250</v>
      </c>
      <c r="L6" s="1610" t="s">
        <v>3251</v>
      </c>
      <c r="M6" s="1610" t="s">
        <v>3254</v>
      </c>
      <c r="N6" s="1610" t="s">
        <v>3249</v>
      </c>
      <c r="O6" s="1610" t="s">
        <v>3250</v>
      </c>
      <c r="P6" s="1610" t="s">
        <v>3251</v>
      </c>
      <c r="Q6" s="1610" t="s">
        <v>3254</v>
      </c>
      <c r="R6" s="1610" t="s">
        <v>3255</v>
      </c>
      <c r="S6" s="1610" t="s">
        <v>3256</v>
      </c>
      <c r="T6" s="1610" t="s">
        <v>313</v>
      </c>
      <c r="U6" s="1610" t="s">
        <v>3254</v>
      </c>
      <c r="V6" s="2192"/>
      <c r="W6" s="2192"/>
    </row>
    <row r="7" spans="1:23" ht="15">
      <c r="A7" s="1614" t="s">
        <v>3258</v>
      </c>
      <c r="B7" s="1614" t="s">
        <v>3259</v>
      </c>
      <c r="C7" s="1614" t="s">
        <v>3260</v>
      </c>
      <c r="D7" s="1614" t="s">
        <v>3261</v>
      </c>
      <c r="E7" s="1614" t="s">
        <v>3262</v>
      </c>
      <c r="F7" s="1614" t="s">
        <v>3263</v>
      </c>
      <c r="G7" s="1614" t="s">
        <v>3264</v>
      </c>
      <c r="H7" s="1614" t="s">
        <v>3265</v>
      </c>
      <c r="I7" s="1614" t="s">
        <v>3266</v>
      </c>
      <c r="J7" s="1614" t="s">
        <v>3267</v>
      </c>
      <c r="K7" s="1614" t="s">
        <v>3268</v>
      </c>
      <c r="L7" s="1614" t="s">
        <v>3269</v>
      </c>
      <c r="M7" s="1614" t="s">
        <v>3270</v>
      </c>
      <c r="N7" s="1614" t="s">
        <v>3271</v>
      </c>
      <c r="O7" s="1614" t="s">
        <v>3272</v>
      </c>
      <c r="P7" s="1614" t="s">
        <v>3230</v>
      </c>
      <c r="Q7" s="1614" t="s">
        <v>3273</v>
      </c>
      <c r="R7" s="1614" t="s">
        <v>3274</v>
      </c>
      <c r="S7" s="1614" t="s">
        <v>3275</v>
      </c>
      <c r="T7" s="1614" t="s">
        <v>3276</v>
      </c>
      <c r="U7" s="1614" t="s">
        <v>3277</v>
      </c>
      <c r="V7" s="1614" t="s">
        <v>3278</v>
      </c>
      <c r="W7" s="1614" t="s">
        <v>3279</v>
      </c>
    </row>
    <row r="8" spans="1:23" ht="45.75" customHeight="1">
      <c r="A8" s="1611">
        <v>1</v>
      </c>
      <c r="B8" s="1611">
        <f>MASTER!B12</f>
        <v>0</v>
      </c>
      <c r="C8" s="1612">
        <f>MASTER!C12</f>
        <v>0</v>
      </c>
      <c r="D8" s="1611">
        <f>MASTER!E12</f>
        <v>0</v>
      </c>
      <c r="E8" s="1616" t="s">
        <v>313</v>
      </c>
      <c r="F8" s="1611">
        <v>73400</v>
      </c>
      <c r="G8" s="1339">
        <f>ROUND(F8*17%,0)</f>
        <v>12478</v>
      </c>
      <c r="H8" s="1339">
        <f>ROUND(F8*8%,0)</f>
        <v>5872</v>
      </c>
      <c r="I8" s="1339">
        <f>SUM(F8:H8)</f>
        <v>91750</v>
      </c>
      <c r="J8" s="1611">
        <v>35516</v>
      </c>
      <c r="K8" s="1339">
        <f>ROUND(J8*17%,0)</f>
        <v>6038</v>
      </c>
      <c r="L8" s="1339">
        <f>ROUND(J8*8%,0)</f>
        <v>2841</v>
      </c>
      <c r="M8" s="1339">
        <f>SUM(J8:L8)</f>
        <v>44395</v>
      </c>
      <c r="N8" s="1339">
        <f>F8-J8</f>
        <v>37884</v>
      </c>
      <c r="O8" s="1339">
        <v>6441</v>
      </c>
      <c r="P8" s="1339">
        <v>3030</v>
      </c>
      <c r="Q8" s="1339">
        <f>SUM(N8:P8)</f>
        <v>47355</v>
      </c>
      <c r="R8" s="1611">
        <v>0</v>
      </c>
      <c r="S8" s="1611">
        <v>9851</v>
      </c>
      <c r="T8" s="1611">
        <v>10000</v>
      </c>
      <c r="U8" s="1611">
        <f>SUM(R8:T8)</f>
        <v>19851</v>
      </c>
      <c r="V8" s="1339">
        <f>Q8-U8</f>
        <v>27504</v>
      </c>
      <c r="W8" s="1617" t="s">
        <v>3970</v>
      </c>
    </row>
    <row r="9" spans="1:23" ht="47.25" customHeight="1">
      <c r="A9" s="1611">
        <v>2</v>
      </c>
      <c r="B9" s="1611">
        <f>MASTER!B14</f>
        <v>0</v>
      </c>
      <c r="C9" s="1612">
        <f>MASTER!C14</f>
        <v>0</v>
      </c>
      <c r="D9" s="1611">
        <f>MASTER!E14</f>
        <v>0</v>
      </c>
      <c r="E9" s="1616" t="s">
        <v>3286</v>
      </c>
      <c r="F9" s="1611">
        <v>47000</v>
      </c>
      <c r="G9" s="1339">
        <f>ROUND(F9*17%,0)</f>
        <v>7990</v>
      </c>
      <c r="H9" s="1339">
        <f>ROUND(F9*8%,0)</f>
        <v>3760</v>
      </c>
      <c r="I9" s="1339">
        <f>SUM(F9:H9)</f>
        <v>58750</v>
      </c>
      <c r="J9" s="1611">
        <v>22742</v>
      </c>
      <c r="K9" s="1339">
        <f>ROUND(J9*17%,0)</f>
        <v>3866</v>
      </c>
      <c r="L9" s="1339">
        <f>ROUND(J9*8%,0)</f>
        <v>1819</v>
      </c>
      <c r="M9" s="1339">
        <f>SUM(J9:L9)</f>
        <v>28427</v>
      </c>
      <c r="N9" s="1339">
        <f>F9-J9</f>
        <v>24258</v>
      </c>
      <c r="O9" s="1339">
        <f>G9-K9</f>
        <v>4124</v>
      </c>
      <c r="P9" s="1339">
        <v>1940</v>
      </c>
      <c r="Q9" s="1339">
        <f>SUM(N9:P9)</f>
        <v>30322</v>
      </c>
      <c r="R9" s="1611">
        <v>2837</v>
      </c>
      <c r="S9" s="1611">
        <v>0</v>
      </c>
      <c r="T9" s="1611">
        <v>0</v>
      </c>
      <c r="U9" s="1611">
        <f>SUM(R9:T9)</f>
        <v>2837</v>
      </c>
      <c r="V9" s="1339">
        <f>Q9-U9</f>
        <v>27485</v>
      </c>
      <c r="W9" s="1617" t="s">
        <v>3970</v>
      </c>
    </row>
    <row r="10" spans="1:23" ht="46.5" customHeight="1">
      <c r="A10" s="1611">
        <v>3</v>
      </c>
      <c r="B10" s="1611">
        <f>MASTER!B24</f>
        <v>0</v>
      </c>
      <c r="C10" s="1612">
        <f>MASTER!C24</f>
        <v>0</v>
      </c>
      <c r="D10" s="1611">
        <f>MASTER!E24</f>
        <v>0</v>
      </c>
      <c r="E10" s="1616" t="s">
        <v>313</v>
      </c>
      <c r="F10" s="1611">
        <v>73400</v>
      </c>
      <c r="G10" s="1339">
        <f>ROUND(F10*17%,0)</f>
        <v>12478</v>
      </c>
      <c r="H10" s="1339">
        <f>ROUND(F10*8%,0)</f>
        <v>5872</v>
      </c>
      <c r="I10" s="1339">
        <f>SUM(F10:H10)</f>
        <v>91750</v>
      </c>
      <c r="J10" s="1611">
        <v>35516</v>
      </c>
      <c r="K10" s="1339">
        <f>ROUND(J10*17%,0)</f>
        <v>6038</v>
      </c>
      <c r="L10" s="1339">
        <f>ROUND(J10*8%,0)</f>
        <v>2841</v>
      </c>
      <c r="M10" s="1339">
        <f>SUM(J10:L10)</f>
        <v>44395</v>
      </c>
      <c r="N10" s="1339">
        <f>F10-J10</f>
        <v>37884</v>
      </c>
      <c r="O10" s="1339">
        <v>6441</v>
      </c>
      <c r="P10" s="1339">
        <v>3030</v>
      </c>
      <c r="Q10" s="1339">
        <f>SUM(N10:P10)</f>
        <v>47355</v>
      </c>
      <c r="R10" s="1611">
        <v>0</v>
      </c>
      <c r="S10" s="1611">
        <v>9851</v>
      </c>
      <c r="T10" s="1611">
        <v>15000</v>
      </c>
      <c r="U10" s="1611">
        <f>SUM(R10:T10)</f>
        <v>24851</v>
      </c>
      <c r="V10" s="1339">
        <f>Q10-U10</f>
        <v>22504</v>
      </c>
      <c r="W10" s="1617" t="s">
        <v>3970</v>
      </c>
    </row>
    <row r="11" spans="1:23" ht="43.5" customHeight="1">
      <c r="A11" s="2208" t="s">
        <v>3962</v>
      </c>
      <c r="B11" s="2208"/>
      <c r="C11" s="2208"/>
      <c r="D11" s="2208"/>
      <c r="E11" s="2208"/>
      <c r="F11" s="1611">
        <f>SUM(F8:F10)</f>
        <v>193800</v>
      </c>
      <c r="G11" s="1611">
        <f t="shared" ref="G11:V11" si="0">SUM(G8:G10)</f>
        <v>32946</v>
      </c>
      <c r="H11" s="1611">
        <f t="shared" si="0"/>
        <v>15504</v>
      </c>
      <c r="I11" s="1611">
        <f t="shared" si="0"/>
        <v>242250</v>
      </c>
      <c r="J11" s="1611">
        <f t="shared" si="0"/>
        <v>93774</v>
      </c>
      <c r="K11" s="1611">
        <f t="shared" si="0"/>
        <v>15942</v>
      </c>
      <c r="L11" s="1611">
        <f t="shared" si="0"/>
        <v>7501</v>
      </c>
      <c r="M11" s="1611">
        <f t="shared" si="0"/>
        <v>117217</v>
      </c>
      <c r="N11" s="1611">
        <f t="shared" si="0"/>
        <v>100026</v>
      </c>
      <c r="O11" s="1611">
        <f t="shared" si="0"/>
        <v>17006</v>
      </c>
      <c r="P11" s="1611">
        <f t="shared" si="0"/>
        <v>8000</v>
      </c>
      <c r="Q11" s="1611">
        <f t="shared" si="0"/>
        <v>125032</v>
      </c>
      <c r="R11" s="1611">
        <f t="shared" si="0"/>
        <v>2837</v>
      </c>
      <c r="S11" s="1611">
        <f t="shared" si="0"/>
        <v>19702</v>
      </c>
      <c r="T11" s="1611">
        <f t="shared" si="0"/>
        <v>25000</v>
      </c>
      <c r="U11" s="1611">
        <f t="shared" si="0"/>
        <v>47539</v>
      </c>
      <c r="V11" s="1611">
        <f t="shared" si="0"/>
        <v>77493</v>
      </c>
      <c r="W11" s="1608"/>
    </row>
    <row r="12" spans="1:23" ht="27.75" customHeight="1">
      <c r="A12" s="2193" t="s">
        <v>3969</v>
      </c>
      <c r="B12" s="2193"/>
      <c r="C12" s="2193"/>
      <c r="D12" s="2193"/>
      <c r="E12" s="2193"/>
      <c r="F12" s="2193"/>
      <c r="G12" s="2193"/>
      <c r="H12" s="2193"/>
      <c r="I12" s="2193"/>
      <c r="J12" s="2193"/>
      <c r="K12" s="2193"/>
      <c r="L12" s="2193"/>
      <c r="M12" s="2193"/>
      <c r="N12" s="2193"/>
      <c r="O12" s="2193"/>
      <c r="P12" s="2193"/>
      <c r="Q12" s="2193"/>
      <c r="R12" s="2193"/>
      <c r="S12" s="2193"/>
      <c r="T12" s="2193"/>
      <c r="U12" s="2193"/>
      <c r="V12" s="2193"/>
      <c r="W12" s="2193"/>
    </row>
    <row r="13" spans="1:23" ht="23.25">
      <c r="A13" s="1609" t="s">
        <v>3961</v>
      </c>
    </row>
    <row r="14" spans="1:23" ht="17.100000000000001" customHeight="1">
      <c r="Q14" s="2190" t="str">
        <f>MASTER!C2</f>
        <v>iz/kkukpk;Z</v>
      </c>
      <c r="R14" s="2190"/>
      <c r="S14" s="2190"/>
      <c r="T14" s="2190"/>
      <c r="U14" s="2190"/>
    </row>
    <row r="15" spans="1:23" ht="17.100000000000001" customHeight="1">
      <c r="Q15" s="2209" t="str">
        <f>MASTER!C3</f>
        <v xml:space="preserve">ftyk </v>
      </c>
      <c r="R15" s="2209"/>
      <c r="S15" s="2209"/>
      <c r="T15" s="2209"/>
      <c r="U15" s="2209"/>
    </row>
    <row r="16" spans="1:23" ht="17.100000000000001" customHeight="1">
      <c r="Q16" s="2190" t="str">
        <f>MASTER!C4</f>
        <v>jkt ¼ jktLFkku ½</v>
      </c>
      <c r="R16" s="2190"/>
      <c r="S16" s="2190"/>
      <c r="T16" s="2190"/>
      <c r="U16" s="2190"/>
    </row>
    <row r="17" spans="17:21" ht="18.75">
      <c r="Q17" s="2210" t="s">
        <v>3964</v>
      </c>
      <c r="R17" s="2210"/>
      <c r="S17" s="2210"/>
      <c r="T17" s="2209">
        <f>MASTER!C5</f>
        <v>1234</v>
      </c>
      <c r="U17" s="2209"/>
    </row>
  </sheetData>
  <sheetProtection formatCells="0" formatColumns="0" formatRows="0" insertColumns="0" insertRows="0" insertHyperlinks="0" deleteColumns="0" deleteRows="0" selectLockedCells="1" sort="0" autoFilter="0" pivotTables="0"/>
  <mergeCells count="22">
    <mergeCell ref="A12:W12"/>
    <mergeCell ref="Q14:U14"/>
    <mergeCell ref="Q15:U15"/>
    <mergeCell ref="Q16:U16"/>
    <mergeCell ref="Q17:S17"/>
    <mergeCell ref="T17:U17"/>
    <mergeCell ref="A11:E11"/>
    <mergeCell ref="A1:W1"/>
    <mergeCell ref="A2:W2"/>
    <mergeCell ref="A3:W3"/>
    <mergeCell ref="B4:W4"/>
    <mergeCell ref="A5:A6"/>
    <mergeCell ref="B5:B6"/>
    <mergeCell ref="C5:C6"/>
    <mergeCell ref="D5:D6"/>
    <mergeCell ref="E5:E6"/>
    <mergeCell ref="F5:I5"/>
    <mergeCell ref="J5:M5"/>
    <mergeCell ref="N5:Q5"/>
    <mergeCell ref="R5:U5"/>
    <mergeCell ref="V5:V6"/>
    <mergeCell ref="W5:W6"/>
  </mergeCells>
  <pageMargins left="0.25" right="0.25" top="0.75" bottom="0.75" header="0.3" footer="0.3"/>
  <pageSetup paperSize="9" orientation="landscape" horizontalDpi="300" verticalDpi="300" r:id="rId1"/>
  <drawing r:id="rId2"/>
</worksheet>
</file>

<file path=xl/worksheets/sheet90.xml><?xml version="1.0" encoding="utf-8"?>
<worksheet xmlns="http://schemas.openxmlformats.org/spreadsheetml/2006/main" xmlns:r="http://schemas.openxmlformats.org/officeDocument/2006/relationships">
  <sheetPr>
    <tabColor rgb="FF7030A0"/>
  </sheetPr>
  <dimension ref="A1:L44"/>
  <sheetViews>
    <sheetView workbookViewId="0">
      <selection activeCell="J9" sqref="J9"/>
    </sheetView>
  </sheetViews>
  <sheetFormatPr defaultColWidth="9.140625" defaultRowHeight="14.25"/>
  <cols>
    <col min="1" max="1" width="3.85546875" style="5" customWidth="1"/>
    <col min="2" max="2" width="8.85546875" style="5" customWidth="1"/>
    <col min="3" max="3" width="12.28515625" style="5" customWidth="1"/>
    <col min="4" max="4" width="14.85546875" style="5" customWidth="1"/>
    <col min="5" max="5" width="11.28515625" style="5" customWidth="1"/>
    <col min="6" max="6" width="13.42578125" style="5" customWidth="1"/>
    <col min="7" max="7" width="11.42578125" style="5" customWidth="1"/>
    <col min="8" max="8" width="24.85546875" style="5" customWidth="1"/>
    <col min="9" max="9" width="21.7109375" style="5" customWidth="1"/>
    <col min="10" max="10" width="22" style="5" customWidth="1"/>
    <col min="11" max="13" width="9.140625" style="5"/>
    <col min="14" max="15" width="9.140625" style="5" customWidth="1"/>
    <col min="16" max="16" width="13.42578125" style="5" customWidth="1"/>
    <col min="17" max="16384" width="9.140625" style="5"/>
  </cols>
  <sheetData>
    <row r="1" spans="1:12" ht="18.75">
      <c r="B1" s="2237" t="s">
        <v>1156</v>
      </c>
      <c r="C1" s="2237"/>
      <c r="D1" s="2237"/>
      <c r="E1" s="1286">
        <v>1</v>
      </c>
    </row>
    <row r="2" spans="1:12" ht="20.25">
      <c r="A2" s="2990" t="str">
        <f>MASTER!C1</f>
        <v>ftyk f'k{kk vf/kdkjh</v>
      </c>
      <c r="B2" s="2990"/>
      <c r="C2" s="2990"/>
      <c r="D2" s="2990"/>
      <c r="E2" s="2990"/>
      <c r="F2" s="2990"/>
      <c r="G2" s="2990"/>
      <c r="H2" s="2990"/>
      <c r="I2" s="20"/>
      <c r="J2" s="20"/>
      <c r="K2" s="20"/>
    </row>
    <row r="3" spans="1:12" ht="21" customHeight="1">
      <c r="A3" s="1283"/>
      <c r="B3" s="129" t="s">
        <v>1297</v>
      </c>
      <c r="C3" s="20"/>
      <c r="G3" s="1283"/>
      <c r="I3" s="20"/>
      <c r="J3" s="20"/>
      <c r="K3" s="20"/>
    </row>
    <row r="4" spans="1:12" ht="18.75" customHeight="1">
      <c r="A4" s="1283"/>
      <c r="B4" s="129"/>
      <c r="C4" s="311" t="s">
        <v>1298</v>
      </c>
      <c r="D4" s="370" t="str">
        <f>MASTER!C2</f>
        <v>iz/kkukpk;Z</v>
      </c>
      <c r="G4" s="1283"/>
      <c r="I4" s="20"/>
      <c r="J4" s="20"/>
      <c r="K4" s="20"/>
    </row>
    <row r="5" spans="1:12" ht="16.5" customHeight="1">
      <c r="A5" s="1283"/>
      <c r="B5" s="129"/>
      <c r="C5" s="20" t="str">
        <f>MASTER!C3</f>
        <v xml:space="preserve">ftyk </v>
      </c>
      <c r="G5" s="1283"/>
      <c r="I5" s="20"/>
      <c r="J5" s="20"/>
      <c r="K5" s="20"/>
    </row>
    <row r="6" spans="1:12" ht="17.25" customHeight="1">
      <c r="A6" s="1283"/>
      <c r="B6" s="129"/>
      <c r="C6" s="20" t="str">
        <f>MASTER!C4</f>
        <v>jkt ¼ jktLFkku ½</v>
      </c>
      <c r="G6" s="1283"/>
      <c r="I6" s="20"/>
      <c r="J6" s="20"/>
      <c r="K6" s="20"/>
    </row>
    <row r="7" spans="1:12" ht="18.75">
      <c r="A7" s="1283"/>
      <c r="B7" s="129" t="s">
        <v>3140</v>
      </c>
      <c r="C7" s="1283" t="s">
        <v>50</v>
      </c>
      <c r="D7" s="367">
        <f>(INDEX(MASTER!J8:J42,MATCH('LEAVE APPLICATION EMPLOYEE CCL'!E1,MASTER!A8:A42,0)))</f>
        <v>44732</v>
      </c>
      <c r="E7" s="1283" t="s">
        <v>1301</v>
      </c>
      <c r="F7" s="306">
        <f>(INDEX(MASTER!K8:K42,MATCH('LEAVE APPLICATION EMPLOYEE CCL'!E1,MASTER!A8:A42,0)))</f>
        <v>44737</v>
      </c>
      <c r="G7" s="1284" t="s">
        <v>3141</v>
      </c>
      <c r="I7" s="20"/>
      <c r="J7" s="20"/>
      <c r="K7" s="20"/>
    </row>
    <row r="8" spans="1:12" ht="18.75">
      <c r="A8" s="1283"/>
      <c r="B8" s="129" t="s">
        <v>26</v>
      </c>
      <c r="C8" s="129"/>
      <c r="D8" s="129"/>
      <c r="E8" s="129"/>
      <c r="F8" s="1283"/>
      <c r="G8" s="1283"/>
      <c r="I8" s="20"/>
      <c r="J8" s="20"/>
      <c r="K8" s="20"/>
    </row>
    <row r="9" spans="1:12" ht="18.75">
      <c r="A9" s="1283"/>
      <c r="B9" s="129"/>
      <c r="C9" s="129" t="s">
        <v>3133</v>
      </c>
      <c r="D9" s="129"/>
      <c r="E9" s="129"/>
      <c r="F9" s="1283"/>
      <c r="G9" s="1142" t="str">
        <f>IF(J9="","",J9)</f>
        <v>fl)kUr luk&lt;;</v>
      </c>
      <c r="I9" s="20" t="s">
        <v>4425</v>
      </c>
      <c r="J9" s="1722" t="s">
        <v>4195</v>
      </c>
      <c r="K9" s="20"/>
    </row>
    <row r="10" spans="1:12" ht="18.75">
      <c r="A10" s="1283" t="s">
        <v>2269</v>
      </c>
      <c r="B10" s="1871">
        <f>IF(J10="","",J10)</f>
        <v>15</v>
      </c>
      <c r="C10" s="129" t="s">
        <v>723</v>
      </c>
      <c r="D10" s="1871">
        <f>IF(L10="","",L10)</f>
        <v>11</v>
      </c>
      <c r="E10" s="129" t="s">
        <v>3134</v>
      </c>
      <c r="F10" s="1283"/>
      <c r="G10" s="1283"/>
      <c r="H10" s="288" t="str">
        <f>J9</f>
        <v>fl)kUr luk&lt;;</v>
      </c>
      <c r="I10" s="1846" t="s">
        <v>2269</v>
      </c>
      <c r="J10" s="1287">
        <v>15</v>
      </c>
      <c r="K10" s="129" t="s">
        <v>723</v>
      </c>
      <c r="L10" s="1287">
        <v>11</v>
      </c>
    </row>
    <row r="11" spans="1:12" ht="18.75">
      <c r="A11" s="129" t="s">
        <v>3984</v>
      </c>
      <c r="B11" s="20"/>
      <c r="E11" s="129"/>
      <c r="F11" s="1283"/>
      <c r="G11" s="1283"/>
      <c r="I11" s="20"/>
      <c r="J11" s="20"/>
      <c r="K11" s="20"/>
    </row>
    <row r="12" spans="1:12" ht="18.75">
      <c r="A12" s="129" t="s">
        <v>3135</v>
      </c>
      <c r="B12" s="20"/>
      <c r="E12" s="1292">
        <f>(INDEX(MASTER!J8:J42,MATCH('LEAVE APPLICATION EMPLOYEE CCL'!E1,MASTER!A8:A42,0)))</f>
        <v>44732</v>
      </c>
      <c r="F12" s="1283" t="s">
        <v>1301</v>
      </c>
      <c r="G12" s="1292">
        <f>(INDEX(MASTER!K8:K42,MATCH('LEAVE APPLICATION EMPLOYEE CCL'!E1,MASTER!A8:A42,0)))</f>
        <v>44737</v>
      </c>
      <c r="H12" s="288" t="s">
        <v>1341</v>
      </c>
      <c r="I12" s="20"/>
      <c r="J12" s="20"/>
      <c r="K12" s="20"/>
    </row>
    <row r="13" spans="1:12" ht="20.25">
      <c r="A13" s="1285">
        <f>(INDEX(MASTER!L8:L42,MATCH('LEAVE APPLICATION EMPLOYEE CCL'!E1,MASTER!A8:A42,0)))</f>
        <v>6</v>
      </c>
      <c r="B13" s="288" t="s">
        <v>3138</v>
      </c>
      <c r="E13" s="129"/>
      <c r="F13" s="1283"/>
      <c r="G13" s="1283"/>
      <c r="I13" s="20"/>
      <c r="J13" s="20"/>
      <c r="K13" s="20"/>
    </row>
    <row r="14" spans="1:12" ht="18.75">
      <c r="A14" s="288" t="s">
        <v>3139</v>
      </c>
      <c r="B14" s="129"/>
      <c r="C14" s="129"/>
      <c r="D14" s="129"/>
      <c r="E14" s="129"/>
      <c r="I14" s="20"/>
      <c r="J14" s="20"/>
      <c r="K14" s="20"/>
    </row>
    <row r="15" spans="1:12" ht="18.75">
      <c r="A15" s="288" t="s">
        <v>3136</v>
      </c>
      <c r="B15" s="129"/>
      <c r="C15" s="129"/>
      <c r="D15" s="129"/>
      <c r="E15" s="129"/>
      <c r="I15" s="20"/>
      <c r="J15" s="20"/>
      <c r="K15" s="20"/>
    </row>
    <row r="16" spans="1:12" ht="18.75">
      <c r="A16" s="1283"/>
      <c r="B16" s="129" t="s">
        <v>1256</v>
      </c>
      <c r="C16" s="129"/>
      <c r="D16" s="129"/>
      <c r="E16" s="129"/>
      <c r="F16" s="1283"/>
      <c r="G16" s="1283"/>
      <c r="I16" s="20"/>
      <c r="J16" s="20"/>
      <c r="K16" s="20"/>
    </row>
    <row r="17" spans="1:11" ht="18.75">
      <c r="A17" s="1283"/>
      <c r="B17" s="1293">
        <v>1</v>
      </c>
      <c r="C17" s="1294" t="s">
        <v>3142</v>
      </c>
      <c r="D17" s="129"/>
      <c r="E17" s="129"/>
      <c r="F17" s="1283"/>
      <c r="G17" s="1283"/>
      <c r="I17" s="20"/>
      <c r="J17" s="20"/>
      <c r="K17" s="20"/>
    </row>
    <row r="18" spans="1:11" ht="18.75">
      <c r="A18" s="1283"/>
      <c r="B18" s="1293">
        <v>2</v>
      </c>
      <c r="C18" s="1294" t="s">
        <v>3143</v>
      </c>
      <c r="D18" s="129"/>
      <c r="E18" s="129"/>
      <c r="F18" s="1283"/>
      <c r="G18" s="1283"/>
      <c r="I18" s="20"/>
      <c r="J18" s="20"/>
      <c r="K18" s="20"/>
    </row>
    <row r="19" spans="1:11" ht="18.75">
      <c r="A19" s="1283"/>
      <c r="B19" s="1293">
        <v>3</v>
      </c>
      <c r="C19" s="1294" t="s">
        <v>3144</v>
      </c>
      <c r="D19" s="129"/>
      <c r="E19" s="129"/>
      <c r="F19" s="1283"/>
      <c r="G19" s="1283"/>
      <c r="I19" s="20"/>
      <c r="J19" s="20"/>
      <c r="K19" s="20"/>
    </row>
    <row r="20" spans="1:11" ht="18.75">
      <c r="A20" s="1283"/>
      <c r="B20" s="1293">
        <v>4</v>
      </c>
      <c r="C20" s="1294" t="s">
        <v>3145</v>
      </c>
      <c r="D20" s="129"/>
      <c r="E20" s="129"/>
      <c r="F20" s="1283"/>
      <c r="G20" s="1283"/>
      <c r="I20" s="20"/>
      <c r="J20" s="20"/>
      <c r="K20" s="20"/>
    </row>
    <row r="21" spans="1:11" ht="18.75">
      <c r="A21" s="1283"/>
      <c r="B21" s="20" t="s">
        <v>35</v>
      </c>
      <c r="C21" s="2992">
        <f>(INDEX(MASTER!T8:T42,MATCH('LEAVE APPLICATION EMPLOYEE CCL'!E1,MASTER!A8:A42,0)))</f>
        <v>44731</v>
      </c>
      <c r="D21" s="2992"/>
      <c r="E21" s="129"/>
      <c r="G21" s="1283"/>
      <c r="I21" s="20"/>
      <c r="J21" s="20"/>
      <c r="K21" s="20"/>
    </row>
    <row r="22" spans="1:11" ht="18.75">
      <c r="A22" s="1283"/>
      <c r="B22" s="20"/>
      <c r="D22" s="129"/>
      <c r="E22" s="129"/>
      <c r="F22" s="1282" t="s">
        <v>3137</v>
      </c>
      <c r="G22" s="1283"/>
      <c r="I22" s="20"/>
      <c r="J22" s="20"/>
      <c r="K22" s="20"/>
    </row>
    <row r="23" spans="1:11" ht="25.5" customHeight="1">
      <c r="A23" s="1283"/>
      <c r="B23" s="129"/>
      <c r="C23" s="129"/>
      <c r="D23" s="129"/>
      <c r="E23" s="129"/>
      <c r="F23" s="1283"/>
      <c r="G23" s="1283"/>
      <c r="I23" s="20"/>
      <c r="J23" s="20"/>
      <c r="K23" s="20"/>
    </row>
    <row r="24" spans="1:11" ht="18.75">
      <c r="A24" s="1283"/>
      <c r="B24" s="129"/>
      <c r="C24" s="129"/>
      <c r="D24" s="129" t="s">
        <v>27</v>
      </c>
      <c r="E24" s="2928" t="str">
        <f>(INDEX(MASTER!B8:B42,MATCH('LEAVE APPLICATION EMPLOYEE CCL'!E1,MASTER!A8:A42,0)))</f>
        <v>Jh Hkxorh yky luk&lt;;</v>
      </c>
      <c r="F24" s="2928"/>
      <c r="G24" s="2928"/>
      <c r="I24" s="20"/>
      <c r="J24" s="20"/>
      <c r="K24" s="20"/>
    </row>
    <row r="25" spans="1:11" ht="18.75">
      <c r="A25" s="1283"/>
      <c r="B25" s="129"/>
      <c r="C25" s="129"/>
      <c r="D25" s="129" t="s">
        <v>25</v>
      </c>
      <c r="E25" s="2918" t="str">
        <f>(INDEX(MASTER!C8:C42,MATCH('LEAVE APPLICATION EMPLOYEE CCL'!E1,MASTER!A8:A42,0)))</f>
        <v>अतिरिक्त प्रशासनिक अधिकारी</v>
      </c>
      <c r="F25" s="2918"/>
      <c r="G25" s="2918"/>
      <c r="I25" s="20"/>
      <c r="J25" s="20"/>
      <c r="K25" s="20"/>
    </row>
    <row r="26" spans="1:11" ht="18" customHeight="1">
      <c r="A26" s="1283"/>
      <c r="B26" s="129"/>
      <c r="C26" s="129"/>
      <c r="D26" s="12" t="s">
        <v>1304</v>
      </c>
      <c r="E26" s="2993" t="str">
        <f>A2</f>
        <v>ftyk f'k{kk vf/kdkjh</v>
      </c>
      <c r="F26" s="2993"/>
      <c r="G26" s="2993"/>
      <c r="H26" s="2993"/>
      <c r="I26" s="20"/>
      <c r="J26" s="20"/>
      <c r="K26" s="20"/>
    </row>
    <row r="27" spans="1:11" ht="16.5" customHeight="1">
      <c r="A27" s="2991" t="s">
        <v>3023</v>
      </c>
      <c r="B27" s="2991"/>
      <c r="C27" s="2991"/>
      <c r="D27" s="2991"/>
      <c r="E27" s="2991"/>
      <c r="F27" s="2991"/>
      <c r="G27" s="2991"/>
      <c r="H27" s="2991"/>
      <c r="I27" s="15"/>
      <c r="J27" s="15"/>
      <c r="K27" s="15"/>
    </row>
    <row r="28" spans="1:11" ht="18.75">
      <c r="A28" s="129" t="s">
        <v>5</v>
      </c>
      <c r="B28" s="129" t="s">
        <v>27</v>
      </c>
      <c r="C28" s="2928" t="str">
        <f>(INDEX(MASTER!B8:B42,MATCH('LEAVE APPLICATION EMPLOYEE CCL'!E1,MASTER!A8:A42,0)))</f>
        <v>Jh Hkxorh yky luk&lt;;</v>
      </c>
      <c r="D28" s="2928"/>
      <c r="E28" s="20"/>
      <c r="F28" s="129" t="s">
        <v>25</v>
      </c>
      <c r="G28" s="2918" t="str">
        <f>(INDEX(MASTER!C8:C42,MATCH('LEAVE APPLICATION EMPLOYEE CCL'!E1,MASTER!A8:A42,0)))</f>
        <v>अतिरिक्त प्रशासनिक अधिकारी</v>
      </c>
      <c r="H28" s="2918"/>
      <c r="I28" s="129"/>
      <c r="J28" s="129"/>
      <c r="K28" s="154"/>
    </row>
    <row r="29" spans="1:11" ht="18.75">
      <c r="A29" s="129" t="s">
        <v>6</v>
      </c>
      <c r="B29" s="2928" t="s">
        <v>1153</v>
      </c>
      <c r="C29" s="2928"/>
      <c r="D29" s="286">
        <f>(INDEX(MASTER!J8:J42,MATCH('LEAVE APPLICATION EMPLOYEE CCL'!E1,MASTER!A8:A42,0)))</f>
        <v>44732</v>
      </c>
      <c r="E29" s="1283" t="s">
        <v>1155</v>
      </c>
      <c r="F29" s="306">
        <f>(INDEX(MASTER!K8:K42,MATCH('LEAVE APPLICATION EMPLOYEE CCL'!E1,MASTER!A8:A42,0)))</f>
        <v>44737</v>
      </c>
      <c r="G29" s="129" t="s">
        <v>1154</v>
      </c>
      <c r="H29" s="129"/>
      <c r="I29" s="129"/>
      <c r="J29" s="129"/>
      <c r="K29" s="154"/>
    </row>
    <row r="30" spans="1:11" ht="20.25">
      <c r="A30" s="129" t="s">
        <v>8</v>
      </c>
      <c r="B30" s="2928" t="s">
        <v>473</v>
      </c>
      <c r="C30" s="2928"/>
      <c r="D30" s="1285">
        <f>(INDEX(MASTER!L8:L42,MATCH('LEAVE APPLICATION EMPLOYEE CCL'!E1,MASTER!A8:A42,0)))</f>
        <v>6</v>
      </c>
      <c r="E30" s="2763" t="s">
        <v>1162</v>
      </c>
      <c r="F30" s="2763"/>
      <c r="G30" s="2925" t="str">
        <f>(INDEX(MASTER!M8:M42,MATCH('LEAVE APPLICATION EMPLOYEE CCL'!E1,MASTER!A8:A42,0)))</f>
        <v xml:space="preserve">रूपांतरित अवकाश </v>
      </c>
      <c r="H30" s="2925"/>
      <c r="I30" s="129"/>
      <c r="J30" s="129"/>
      <c r="K30" s="154"/>
    </row>
    <row r="31" spans="1:11" ht="18.75">
      <c r="A31" s="129" t="s">
        <v>0</v>
      </c>
      <c r="B31" s="2928" t="s">
        <v>474</v>
      </c>
      <c r="C31" s="2928"/>
      <c r="D31" s="2929" t="str">
        <f>(INDEX(MASTER!P8:P42,MATCH('LEAVE APPLICATION EMPLOYEE CCL'!E1,MASTER!A8:A42,0)))</f>
        <v xml:space="preserve">बीमारी के </v>
      </c>
      <c r="E31" s="2929"/>
      <c r="F31" s="2929"/>
      <c r="G31" s="2929"/>
      <c r="H31" s="2929"/>
      <c r="I31" s="129"/>
      <c r="J31" s="129"/>
      <c r="K31" s="154"/>
    </row>
    <row r="32" spans="1:11" ht="18.75">
      <c r="A32" s="129" t="s">
        <v>16</v>
      </c>
      <c r="B32" s="2928" t="s">
        <v>475</v>
      </c>
      <c r="C32" s="2928"/>
      <c r="D32" s="2929" t="str">
        <f>(INDEX(MASTER!Q8:Q42,MATCH('LEAVE APPLICATION EMPLOYEE CCL'!E1,MASTER!A8:A42,0)))</f>
        <v>e0u0 4 laLdkj Ldwy okyh xyh dey ryh dkdjksyh jktleUn</v>
      </c>
      <c r="E32" s="2929"/>
      <c r="F32" s="2929"/>
      <c r="G32" s="2929"/>
      <c r="H32" s="2929"/>
      <c r="I32" s="129"/>
      <c r="J32" s="129"/>
      <c r="K32" s="154"/>
    </row>
    <row r="33" spans="1:11" ht="17.25" customHeight="1">
      <c r="A33" s="129"/>
      <c r="B33" s="129"/>
      <c r="C33" s="129"/>
      <c r="D33" s="2928"/>
      <c r="E33" s="2928"/>
      <c r="F33" s="129"/>
      <c r="G33" s="129"/>
      <c r="H33" s="129"/>
      <c r="I33" s="129"/>
      <c r="J33" s="129"/>
      <c r="K33" s="154"/>
    </row>
    <row r="34" spans="1:11" ht="18.75">
      <c r="A34" s="129"/>
      <c r="B34" s="20" t="s">
        <v>35</v>
      </c>
      <c r="C34" s="366">
        <f>C21</f>
        <v>44731</v>
      </c>
      <c r="D34" s="129"/>
      <c r="E34" s="129"/>
      <c r="F34" s="2763" t="s">
        <v>28</v>
      </c>
      <c r="G34" s="2763"/>
      <c r="H34" s="2763"/>
      <c r="I34" s="129"/>
      <c r="J34" s="129"/>
      <c r="K34" s="154"/>
    </row>
    <row r="35" spans="1:11" ht="18" customHeight="1">
      <c r="A35" s="2991" t="s">
        <v>476</v>
      </c>
      <c r="B35" s="2991"/>
      <c r="C35" s="2991"/>
      <c r="D35" s="2991"/>
      <c r="E35" s="2991"/>
      <c r="F35" s="2991"/>
      <c r="G35" s="2991"/>
      <c r="H35" s="2991"/>
      <c r="I35" s="129"/>
      <c r="J35" s="129"/>
      <c r="K35" s="154"/>
    </row>
    <row r="36" spans="1:11" ht="20.25">
      <c r="A36" s="129" t="s">
        <v>5</v>
      </c>
      <c r="B36" s="2928" t="s">
        <v>477</v>
      </c>
      <c r="C36" s="2928"/>
      <c r="D36" s="1285">
        <f>(INDEX(MASTER!R8:R42,MATCH('LEAVE APPLICATION EMPLOYEE CCL'!E1,MASTER!A8:A42,0)))</f>
        <v>284</v>
      </c>
      <c r="E36" s="129"/>
      <c r="F36" s="129"/>
      <c r="G36" s="129"/>
      <c r="H36" s="129"/>
      <c r="I36" s="129"/>
      <c r="J36" s="129"/>
      <c r="K36" s="154"/>
    </row>
    <row r="37" spans="1:11" ht="20.25">
      <c r="A37" s="129" t="s">
        <v>6</v>
      </c>
      <c r="B37" s="2928" t="s">
        <v>1161</v>
      </c>
      <c r="C37" s="2928"/>
      <c r="D37" s="2928"/>
      <c r="E37" s="2928"/>
      <c r="F37" s="1288">
        <f>(INDEX(MASTER!S8:S42,MATCH('LEAVE APPLICATION EMPLOYEE CCL'!E1,MASTER!A8:A42,0)))</f>
        <v>12</v>
      </c>
      <c r="G37" s="129"/>
      <c r="H37" s="129"/>
      <c r="I37" s="129"/>
      <c r="J37" s="129"/>
      <c r="K37" s="154"/>
    </row>
    <row r="38" spans="1:11" ht="18.75">
      <c r="A38" s="129" t="s">
        <v>8</v>
      </c>
      <c r="B38" s="2928" t="s">
        <v>478</v>
      </c>
      <c r="C38" s="2928"/>
      <c r="D38" s="2928"/>
      <c r="E38" s="1289">
        <f>D36-F37</f>
        <v>272</v>
      </c>
      <c r="F38" s="20"/>
      <c r="G38" s="129"/>
      <c r="H38" s="129"/>
      <c r="I38" s="129"/>
      <c r="J38" s="129"/>
      <c r="K38" s="154"/>
    </row>
    <row r="39" spans="1:11" ht="15" customHeight="1">
      <c r="A39" s="129"/>
      <c r="B39" s="129"/>
      <c r="C39" s="129"/>
      <c r="D39" s="129"/>
      <c r="E39" s="129"/>
      <c r="F39" s="129"/>
      <c r="G39" s="129"/>
      <c r="H39" s="129"/>
      <c r="I39" s="129"/>
      <c r="J39" s="129"/>
      <c r="K39" s="154"/>
    </row>
    <row r="40" spans="1:11" ht="18.75">
      <c r="A40" s="129"/>
      <c r="B40" s="129"/>
      <c r="C40" s="129"/>
      <c r="D40" s="129"/>
      <c r="E40" s="129"/>
      <c r="F40" s="2763" t="s">
        <v>479</v>
      </c>
      <c r="G40" s="2763"/>
      <c r="H40" s="2763"/>
      <c r="I40" s="129"/>
      <c r="J40" s="129"/>
      <c r="K40" s="154"/>
    </row>
    <row r="41" spans="1:11" ht="16.5" customHeight="1">
      <c r="A41" s="2991" t="s">
        <v>1157</v>
      </c>
      <c r="B41" s="2991"/>
      <c r="C41" s="2991"/>
      <c r="D41" s="2991"/>
      <c r="E41" s="2991"/>
      <c r="F41" s="2991"/>
      <c r="G41" s="2991"/>
      <c r="H41" s="2991"/>
      <c r="I41" s="129"/>
      <c r="J41" s="129"/>
      <c r="K41" s="154"/>
    </row>
    <row r="42" spans="1:11" ht="18.75">
      <c r="A42" s="129"/>
      <c r="B42" s="247">
        <f>D30</f>
        <v>6</v>
      </c>
      <c r="C42" s="129" t="s">
        <v>1158</v>
      </c>
      <c r="D42" s="129"/>
      <c r="E42" s="129"/>
      <c r="F42" s="129"/>
      <c r="G42" s="129"/>
      <c r="H42" s="129"/>
      <c r="I42" s="129"/>
      <c r="J42" s="129"/>
      <c r="K42" s="154"/>
    </row>
    <row r="43" spans="1:11" ht="18.75">
      <c r="A43" s="129"/>
      <c r="B43" s="129"/>
      <c r="C43" s="129"/>
      <c r="D43" s="129"/>
      <c r="E43" s="129"/>
      <c r="F43" s="129"/>
      <c r="G43" s="129"/>
      <c r="H43" s="129"/>
      <c r="I43" s="129"/>
      <c r="J43" s="129"/>
      <c r="K43" s="154"/>
    </row>
    <row r="44" spans="1:11" ht="18.75">
      <c r="A44" s="129"/>
      <c r="B44" s="129"/>
      <c r="C44" s="129"/>
      <c r="D44" s="129"/>
      <c r="E44" s="129"/>
      <c r="F44" s="2763" t="s">
        <v>1442</v>
      </c>
      <c r="G44" s="2763"/>
      <c r="H44" s="2763"/>
      <c r="I44" s="129"/>
      <c r="J44" s="129"/>
      <c r="K44" s="154"/>
    </row>
  </sheetData>
  <sheetProtection sheet="1" objects="1" scenarios="1" selectLockedCells="1"/>
  <mergeCells count="26">
    <mergeCell ref="A27:H27"/>
    <mergeCell ref="F34:H34"/>
    <mergeCell ref="B29:C29"/>
    <mergeCell ref="B30:C30"/>
    <mergeCell ref="E30:F30"/>
    <mergeCell ref="G30:H30"/>
    <mergeCell ref="B31:C31"/>
    <mergeCell ref="D31:H31"/>
    <mergeCell ref="C28:D28"/>
    <mergeCell ref="G28:H28"/>
    <mergeCell ref="B1:D1"/>
    <mergeCell ref="A2:H2"/>
    <mergeCell ref="F44:H44"/>
    <mergeCell ref="F40:H40"/>
    <mergeCell ref="B32:C32"/>
    <mergeCell ref="D32:H32"/>
    <mergeCell ref="D33:E33"/>
    <mergeCell ref="A35:H35"/>
    <mergeCell ref="B36:C36"/>
    <mergeCell ref="B37:E37"/>
    <mergeCell ref="B38:D38"/>
    <mergeCell ref="A41:H41"/>
    <mergeCell ref="C21:D21"/>
    <mergeCell ref="E24:G24"/>
    <mergeCell ref="E25:G25"/>
    <mergeCell ref="E26:H26"/>
  </mergeCells>
  <printOptions horizontalCentered="1"/>
  <pageMargins left="0.25" right="0.25" top="0.3" bottom="0.22" header="0.3" footer="0.26"/>
  <pageSetup paperSize="9" orientation="portrait" r:id="rId1"/>
  <headerFooter alignWithMargins="0">
    <oddFooter>&amp;Lwww.rajsevak.com</oddFooter>
  </headerFooter>
  <drawing r:id="rId2"/>
</worksheet>
</file>

<file path=xl/worksheets/sheet91.xml><?xml version="1.0" encoding="utf-8"?>
<worksheet xmlns="http://schemas.openxmlformats.org/spreadsheetml/2006/main" xmlns:r="http://schemas.openxmlformats.org/officeDocument/2006/relationships">
  <sheetPr>
    <tabColor rgb="FF7030A0"/>
  </sheetPr>
  <dimension ref="A1:H43"/>
  <sheetViews>
    <sheetView workbookViewId="0">
      <selection activeCell="H7" sqref="H7"/>
    </sheetView>
  </sheetViews>
  <sheetFormatPr defaultColWidth="9.140625" defaultRowHeight="14.25"/>
  <cols>
    <col min="1" max="1" width="4.42578125" style="5" customWidth="1"/>
    <col min="2" max="2" width="58.28515625" style="5" customWidth="1"/>
    <col min="3" max="3" width="3.5703125" style="5" customWidth="1"/>
    <col min="4" max="4" width="33.28515625" style="5" customWidth="1"/>
    <col min="5" max="5" width="6.42578125" style="5" customWidth="1"/>
    <col min="6" max="6" width="62.85546875" style="5" customWidth="1"/>
    <col min="7" max="7" width="4.5703125" style="5" customWidth="1"/>
    <col min="8" max="8" width="46.7109375" style="5" customWidth="1"/>
    <col min="9" max="9" width="13" style="5" customWidth="1"/>
    <col min="10" max="16384" width="9.140625" style="5"/>
  </cols>
  <sheetData>
    <row r="1" spans="1:8" ht="18.75">
      <c r="B1" s="503" t="s">
        <v>1156</v>
      </c>
      <c r="C1" s="502"/>
      <c r="D1" s="615">
        <v>1</v>
      </c>
    </row>
    <row r="3" spans="1:8" ht="27" customHeight="1">
      <c r="A3" s="2995" t="s">
        <v>1774</v>
      </c>
      <c r="B3" s="2996"/>
      <c r="C3" s="2996"/>
      <c r="D3" s="2997"/>
      <c r="E3" s="1872"/>
      <c r="F3" s="1872"/>
      <c r="G3" s="1872"/>
    </row>
    <row r="4" spans="1:8" ht="27" customHeight="1">
      <c r="A4" s="1873">
        <v>1</v>
      </c>
      <c r="B4" s="1874" t="s">
        <v>1775</v>
      </c>
      <c r="C4" s="1875" t="s">
        <v>1776</v>
      </c>
      <c r="D4" s="1876" t="str">
        <f>(INDEX(MASTER!B8:B42,MATCH('APPLICATION FOR CHILD CARE LEAV'!D1,MASTER!A8:A42,0)))</f>
        <v>Jh Hkxorh yky luk&lt;;</v>
      </c>
      <c r="E4" s="1877"/>
      <c r="F4" s="1877"/>
      <c r="G4" s="1872"/>
    </row>
    <row r="5" spans="1:8" ht="27" customHeight="1">
      <c r="A5" s="1873">
        <v>2</v>
      </c>
      <c r="B5" s="1874" t="s">
        <v>1777</v>
      </c>
      <c r="C5" s="1875" t="s">
        <v>1776</v>
      </c>
      <c r="D5" s="1874" t="str">
        <f>(INDEX(MASTER!C8:C42,MATCH('APPLICATION FOR CHILD CARE LEAV'!D1,MASTER!A8:A42,0)))</f>
        <v>अतिरिक्त प्रशासनिक अधिकारी</v>
      </c>
      <c r="E5" s="1877"/>
      <c r="F5" s="1877"/>
      <c r="G5" s="1872"/>
    </row>
    <row r="6" spans="1:8" ht="45" customHeight="1">
      <c r="A6" s="1873">
        <v>3</v>
      </c>
      <c r="B6" s="1874" t="s">
        <v>1778</v>
      </c>
      <c r="C6" s="1875" t="s">
        <v>1776</v>
      </c>
      <c r="D6" s="1878" t="str">
        <f>MASTER!$C$1</f>
        <v>ftyk f'k{kk vf/kdkjh</v>
      </c>
      <c r="E6" s="1877"/>
      <c r="F6" s="1877"/>
      <c r="G6" s="1872"/>
    </row>
    <row r="7" spans="1:8" ht="57.75" customHeight="1">
      <c r="A7" s="1873">
        <v>4</v>
      </c>
      <c r="B7" s="1874" t="s">
        <v>1779</v>
      </c>
      <c r="C7" s="1875" t="s">
        <v>1776</v>
      </c>
      <c r="D7" s="1879" t="str">
        <f>IF(H7="","",H7)</f>
        <v xml:space="preserve">NAME - BHASKAR SANADHYA                                    DATE OF BIRTH- 19.04.2002   </v>
      </c>
      <c r="E7" s="1880"/>
      <c r="F7" s="1874" t="s">
        <v>1779</v>
      </c>
      <c r="G7" s="1875" t="s">
        <v>1776</v>
      </c>
      <c r="H7" s="617" t="s">
        <v>4426</v>
      </c>
    </row>
    <row r="8" spans="1:8" ht="27" customHeight="1">
      <c r="A8" s="1873">
        <v>5</v>
      </c>
      <c r="B8" s="1874" t="s">
        <v>1780</v>
      </c>
      <c r="C8" s="1875" t="s">
        <v>1776</v>
      </c>
      <c r="D8" s="1879" t="str">
        <f t="shared" ref="D8:D17" si="0">IF(H8="","",H8)</f>
        <v/>
      </c>
      <c r="E8" s="1877"/>
      <c r="F8" s="1874" t="s">
        <v>1780</v>
      </c>
      <c r="G8" s="1875" t="s">
        <v>1776</v>
      </c>
      <c r="H8" s="618"/>
    </row>
    <row r="9" spans="1:8" ht="34.5" customHeight="1">
      <c r="A9" s="1873">
        <v>6</v>
      </c>
      <c r="B9" s="1881" t="s">
        <v>1781</v>
      </c>
      <c r="C9" s="1875" t="s">
        <v>1776</v>
      </c>
      <c r="D9" s="1879" t="str">
        <f t="shared" si="0"/>
        <v>BHASKAR SANADHYA</v>
      </c>
      <c r="E9" s="1877"/>
      <c r="F9" s="1881" t="s">
        <v>1781</v>
      </c>
      <c r="G9" s="1875" t="s">
        <v>1776</v>
      </c>
      <c r="H9" s="619" t="s">
        <v>2620</v>
      </c>
    </row>
    <row r="10" spans="1:8" ht="27" customHeight="1">
      <c r="A10" s="1873">
        <v>7</v>
      </c>
      <c r="B10" s="1874" t="s">
        <v>1782</v>
      </c>
      <c r="C10" s="1875" t="s">
        <v>1776</v>
      </c>
      <c r="D10" s="1879" t="str">
        <f t="shared" si="0"/>
        <v>19.04.2002</v>
      </c>
      <c r="E10" s="1877"/>
      <c r="F10" s="1874" t="s">
        <v>1782</v>
      </c>
      <c r="G10" s="1875" t="s">
        <v>1776</v>
      </c>
      <c r="H10" s="619" t="s">
        <v>2619</v>
      </c>
    </row>
    <row r="11" spans="1:8" ht="33" customHeight="1">
      <c r="A11" s="1873">
        <v>8</v>
      </c>
      <c r="B11" s="1881" t="s">
        <v>1783</v>
      </c>
      <c r="C11" s="1875" t="s">
        <v>1776</v>
      </c>
      <c r="D11" s="1879" t="str">
        <f t="shared" si="0"/>
        <v>19.04.2002</v>
      </c>
      <c r="E11" s="1877"/>
      <c r="F11" s="1881" t="s">
        <v>1783</v>
      </c>
      <c r="G11" s="1875" t="s">
        <v>1776</v>
      </c>
      <c r="H11" s="619" t="s">
        <v>2619</v>
      </c>
    </row>
    <row r="12" spans="1:8" ht="27" customHeight="1">
      <c r="A12" s="1873">
        <v>9</v>
      </c>
      <c r="B12" s="1874" t="s">
        <v>1784</v>
      </c>
      <c r="C12" s="1875" t="s">
        <v>1776</v>
      </c>
      <c r="D12" s="1879" t="str">
        <f t="shared" si="0"/>
        <v>YES/NO</v>
      </c>
      <c r="E12" s="1877"/>
      <c r="F12" s="1874" t="s">
        <v>1784</v>
      </c>
      <c r="G12" s="1875" t="s">
        <v>1776</v>
      </c>
      <c r="H12" s="619" t="s">
        <v>1785</v>
      </c>
    </row>
    <row r="13" spans="1:8" ht="33" customHeight="1">
      <c r="A13" s="1873">
        <v>10</v>
      </c>
      <c r="B13" s="1881" t="s">
        <v>1786</v>
      </c>
      <c r="C13" s="1875" t="s">
        <v>1776</v>
      </c>
      <c r="D13" s="1879" t="str">
        <f t="shared" si="0"/>
        <v>FROM 01.01.2022 TO 02.01.2022     DAYS - 2</v>
      </c>
      <c r="E13" s="1877"/>
      <c r="F13" s="1881" t="s">
        <v>1786</v>
      </c>
      <c r="G13" s="1875" t="s">
        <v>1776</v>
      </c>
      <c r="H13" s="617" t="s">
        <v>4427</v>
      </c>
    </row>
    <row r="14" spans="1:8" ht="27" customHeight="1">
      <c r="A14" s="1873">
        <v>11</v>
      </c>
      <c r="B14" s="1874" t="s">
        <v>1787</v>
      </c>
      <c r="C14" s="1875" t="s">
        <v>1776</v>
      </c>
      <c r="D14" s="1879" t="str">
        <f t="shared" si="0"/>
        <v>CHILD CARE</v>
      </c>
      <c r="E14" s="1877"/>
      <c r="F14" s="1874" t="s">
        <v>1787</v>
      </c>
      <c r="G14" s="1875" t="s">
        <v>1776</v>
      </c>
      <c r="H14" s="619" t="s">
        <v>2621</v>
      </c>
    </row>
    <row r="15" spans="1:8" ht="27" customHeight="1">
      <c r="A15" s="1873">
        <v>12</v>
      </c>
      <c r="B15" s="1874" t="s">
        <v>1788</v>
      </c>
      <c r="C15" s="1875" t="s">
        <v>1776</v>
      </c>
      <c r="D15" s="1879">
        <f t="shared" si="0"/>
        <v>77</v>
      </c>
      <c r="E15" s="1877"/>
      <c r="F15" s="1874" t="s">
        <v>1788</v>
      </c>
      <c r="G15" s="1875" t="s">
        <v>1776</v>
      </c>
      <c r="H15" s="619">
        <v>77</v>
      </c>
    </row>
    <row r="16" spans="1:8" ht="33" customHeight="1">
      <c r="A16" s="1873">
        <v>13</v>
      </c>
      <c r="B16" s="1881" t="s">
        <v>1789</v>
      </c>
      <c r="C16" s="1875" t="s">
        <v>1776</v>
      </c>
      <c r="D16" s="1879" t="str">
        <f t="shared" si="0"/>
        <v>YES/NO</v>
      </c>
      <c r="E16" s="1877"/>
      <c r="F16" s="1881" t="s">
        <v>1789</v>
      </c>
      <c r="G16" s="1875" t="s">
        <v>1776</v>
      </c>
      <c r="H16" s="619" t="s">
        <v>1785</v>
      </c>
    </row>
    <row r="17" spans="1:8" ht="27" customHeight="1">
      <c r="A17" s="1882"/>
      <c r="B17" s="1874" t="s">
        <v>1790</v>
      </c>
      <c r="C17" s="1875" t="s">
        <v>1776</v>
      </c>
      <c r="D17" s="1879" t="str">
        <f t="shared" si="0"/>
        <v>YES/NO</v>
      </c>
      <c r="E17" s="1877"/>
      <c r="F17" s="1874" t="s">
        <v>1790</v>
      </c>
      <c r="G17" s="1875" t="s">
        <v>1776</v>
      </c>
      <c r="H17" s="619" t="s">
        <v>1785</v>
      </c>
    </row>
    <row r="18" spans="1:8" ht="35.25" customHeight="1">
      <c r="A18" s="1873">
        <v>14</v>
      </c>
      <c r="B18" s="1881" t="s">
        <v>1791</v>
      </c>
      <c r="C18" s="1875" t="s">
        <v>1776</v>
      </c>
      <c r="D18" s="1879" t="str">
        <f>IF(H18="","",H18)</f>
        <v/>
      </c>
      <c r="E18" s="1877"/>
      <c r="F18" s="1881" t="s">
        <v>1791</v>
      </c>
      <c r="G18" s="1875" t="s">
        <v>1776</v>
      </c>
      <c r="H18" s="618"/>
    </row>
    <row r="19" spans="1:8" ht="27" customHeight="1">
      <c r="A19" s="1883"/>
      <c r="B19" s="1877"/>
      <c r="C19" s="1884"/>
      <c r="D19" s="1877"/>
      <c r="E19" s="496"/>
      <c r="F19" s="496"/>
      <c r="G19" s="491"/>
    </row>
    <row r="20" spans="1:8" ht="15">
      <c r="A20" s="2998" t="str">
        <f>IF(F20="","",F20)</f>
        <v>DATE : 01.01.2020</v>
      </c>
      <c r="B20" s="2998"/>
      <c r="C20" s="1884"/>
      <c r="D20" s="1877" t="s">
        <v>34</v>
      </c>
      <c r="E20" s="496"/>
      <c r="F20" s="2994" t="s">
        <v>1799</v>
      </c>
      <c r="G20" s="2994"/>
    </row>
    <row r="21" spans="1:8" ht="18.75">
      <c r="A21" s="1883"/>
      <c r="B21" s="1885" t="s">
        <v>1792</v>
      </c>
      <c r="C21" s="1884"/>
      <c r="D21" s="1886" t="str">
        <f>(INDEX(MASTER!X8:X42,MATCH('APPLICATION FOR CHILD CARE LEAV'!D1,MASTER!A8:A42,0)))</f>
        <v>RJRA198631004041</v>
      </c>
      <c r="E21" s="496"/>
      <c r="F21" s="496"/>
      <c r="G21" s="491"/>
    </row>
    <row r="22" spans="1:8" ht="18.75">
      <c r="A22" s="2999" t="s">
        <v>1793</v>
      </c>
      <c r="B22" s="2999"/>
      <c r="C22" s="2999"/>
      <c r="D22" s="2999"/>
      <c r="E22" s="496"/>
      <c r="F22" s="496"/>
      <c r="G22" s="491"/>
    </row>
    <row r="23" spans="1:8" ht="18.75">
      <c r="A23" s="1883" t="s">
        <v>2615</v>
      </c>
      <c r="B23" s="1877"/>
      <c r="C23" s="1877"/>
      <c r="D23" s="1877"/>
      <c r="E23" s="496"/>
      <c r="F23" s="496"/>
      <c r="G23" s="491"/>
    </row>
    <row r="24" spans="1:8" ht="18.75">
      <c r="A24" s="1883"/>
      <c r="B24" s="1877"/>
      <c r="C24" s="1877"/>
      <c r="D24" s="1877"/>
      <c r="E24" s="496"/>
      <c r="F24" s="496"/>
      <c r="G24" s="491"/>
    </row>
    <row r="25" spans="1:8" ht="18.75">
      <c r="A25" s="1883"/>
      <c r="B25" s="1877"/>
      <c r="C25" s="1877"/>
      <c r="D25" s="1877"/>
      <c r="E25" s="496"/>
      <c r="F25" s="496"/>
      <c r="G25" s="491"/>
    </row>
    <row r="26" spans="1:8" ht="15">
      <c r="A26" s="2998" t="str">
        <f>IF(F26="","",F26)</f>
        <v>DATE : 01.01.2020</v>
      </c>
      <c r="B26" s="2998"/>
      <c r="C26" s="1877"/>
      <c r="D26" s="1877" t="s">
        <v>2616</v>
      </c>
      <c r="E26" s="496"/>
      <c r="F26" s="2994" t="s">
        <v>1799</v>
      </c>
      <c r="G26" s="2994"/>
    </row>
    <row r="27" spans="1:8" ht="15">
      <c r="A27" s="2998" t="str">
        <f>IF(F27="","",F27)</f>
        <v>DESIGNATION : PRINCIPAL</v>
      </c>
      <c r="B27" s="2998"/>
      <c r="C27" s="1877"/>
      <c r="D27" s="1887" t="str">
        <f>IF(H27="","",H27)</f>
        <v>OFFICE: G.S.S.S.KANKROLI</v>
      </c>
      <c r="E27" s="496"/>
      <c r="F27" s="2994" t="s">
        <v>2617</v>
      </c>
      <c r="G27" s="2994"/>
      <c r="H27" s="897" t="s">
        <v>2618</v>
      </c>
    </row>
    <row r="28" spans="1:8" ht="18.75">
      <c r="A28" s="499"/>
      <c r="B28" s="496"/>
      <c r="C28" s="496"/>
      <c r="D28" s="496"/>
      <c r="E28" s="496"/>
      <c r="F28" s="496"/>
      <c r="G28" s="491"/>
    </row>
    <row r="29" spans="1:8" ht="18.75">
      <c r="A29" s="499"/>
      <c r="B29" s="496"/>
      <c r="C29" s="496"/>
      <c r="D29" s="496"/>
      <c r="E29" s="496"/>
      <c r="F29" s="496"/>
      <c r="G29" s="491"/>
    </row>
    <row r="30" spans="1:8" ht="18.75">
      <c r="A30" s="499"/>
      <c r="B30" s="496"/>
      <c r="C30" s="496"/>
      <c r="D30" s="496"/>
      <c r="E30" s="496"/>
      <c r="F30" s="496"/>
      <c r="G30" s="491"/>
    </row>
    <row r="31" spans="1:8" ht="18.75">
      <c r="A31" s="499"/>
      <c r="B31" s="496"/>
      <c r="C31" s="496"/>
      <c r="D31" s="496"/>
      <c r="E31" s="496"/>
      <c r="F31" s="496"/>
      <c r="G31" s="491"/>
    </row>
    <row r="32" spans="1:8" ht="18.75">
      <c r="A32" s="499"/>
      <c r="B32" s="496"/>
      <c r="C32" s="496"/>
      <c r="D32" s="496"/>
      <c r="E32" s="496"/>
      <c r="F32" s="496"/>
      <c r="G32" s="491"/>
    </row>
    <row r="33" spans="1:7" ht="18.75">
      <c r="A33" s="499"/>
      <c r="B33" s="496"/>
      <c r="C33" s="496"/>
      <c r="D33" s="496"/>
      <c r="E33" s="496"/>
      <c r="F33" s="496"/>
      <c r="G33" s="491"/>
    </row>
    <row r="34" spans="1:7" ht="18.75">
      <c r="A34" s="499"/>
      <c r="B34" s="496"/>
      <c r="C34" s="496"/>
      <c r="D34" s="496"/>
      <c r="E34" s="496"/>
      <c r="F34" s="496"/>
      <c r="G34" s="491"/>
    </row>
    <row r="35" spans="1:7" ht="18.75">
      <c r="A35" s="492"/>
      <c r="B35" s="491"/>
      <c r="C35" s="491"/>
      <c r="D35" s="491"/>
      <c r="E35" s="491"/>
      <c r="F35" s="491"/>
      <c r="G35" s="491"/>
    </row>
    <row r="36" spans="1:7" ht="18.75">
      <c r="A36" s="492"/>
      <c r="B36" s="491"/>
      <c r="C36" s="491"/>
      <c r="D36" s="491"/>
      <c r="E36" s="491"/>
      <c r="F36" s="491"/>
      <c r="G36" s="491"/>
    </row>
    <row r="37" spans="1:7" ht="18.75">
      <c r="A37" s="492"/>
      <c r="B37" s="491"/>
      <c r="C37" s="491"/>
      <c r="D37" s="491"/>
      <c r="E37" s="491"/>
      <c r="F37" s="491"/>
      <c r="G37" s="491"/>
    </row>
    <row r="38" spans="1:7" ht="18.75">
      <c r="A38" s="492"/>
      <c r="B38" s="491"/>
      <c r="C38" s="491"/>
      <c r="D38" s="491"/>
      <c r="E38" s="491"/>
      <c r="F38" s="491"/>
      <c r="G38" s="491"/>
    </row>
    <row r="39" spans="1:7" ht="18.75">
      <c r="A39" s="492"/>
      <c r="B39" s="491"/>
      <c r="C39" s="491"/>
      <c r="D39" s="491"/>
      <c r="E39" s="491"/>
      <c r="F39" s="491"/>
      <c r="G39" s="491"/>
    </row>
    <row r="40" spans="1:7" ht="18.75">
      <c r="A40" s="492"/>
      <c r="B40" s="491"/>
      <c r="C40" s="491"/>
      <c r="D40" s="491"/>
      <c r="E40" s="491"/>
      <c r="F40" s="491"/>
      <c r="G40" s="491"/>
    </row>
    <row r="41" spans="1:7" ht="18.75">
      <c r="A41" s="492"/>
      <c r="B41" s="491"/>
      <c r="C41" s="491"/>
      <c r="D41" s="491"/>
      <c r="E41" s="491"/>
      <c r="F41" s="491"/>
      <c r="G41" s="491"/>
    </row>
    <row r="42" spans="1:7" ht="18.75">
      <c r="A42" s="492"/>
      <c r="B42" s="491"/>
      <c r="C42" s="491"/>
      <c r="D42" s="491"/>
      <c r="E42" s="491"/>
      <c r="F42" s="491"/>
      <c r="G42" s="491"/>
    </row>
    <row r="43" spans="1:7" ht="18.75">
      <c r="A43" s="492"/>
      <c r="B43" s="491"/>
      <c r="C43" s="491"/>
      <c r="D43" s="491"/>
      <c r="E43" s="491"/>
      <c r="F43" s="491"/>
      <c r="G43" s="491"/>
    </row>
  </sheetData>
  <sheetProtection sheet="1" objects="1" scenarios="1" selectLockedCells="1"/>
  <mergeCells count="8">
    <mergeCell ref="F20:G20"/>
    <mergeCell ref="F26:G26"/>
    <mergeCell ref="F27:G27"/>
    <mergeCell ref="A3:D3"/>
    <mergeCell ref="A20:B20"/>
    <mergeCell ref="A22:D22"/>
    <mergeCell ref="A26:B26"/>
    <mergeCell ref="A27:B27"/>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92.xml><?xml version="1.0" encoding="utf-8"?>
<worksheet xmlns="http://schemas.openxmlformats.org/spreadsheetml/2006/main" xmlns:r="http://schemas.openxmlformats.org/officeDocument/2006/relationships">
  <sheetPr codeName="Sheet9">
    <tabColor rgb="FF7030A0"/>
  </sheetPr>
  <dimension ref="A1:K47"/>
  <sheetViews>
    <sheetView workbookViewId="0">
      <selection activeCell="A3" sqref="A3:F3"/>
    </sheetView>
  </sheetViews>
  <sheetFormatPr defaultRowHeight="12.75"/>
  <cols>
    <col min="1" max="1" width="17.42578125" customWidth="1"/>
    <col min="2" max="2" width="12.7109375" customWidth="1"/>
    <col min="3" max="3" width="14.28515625" customWidth="1"/>
    <col min="4" max="4" width="17" customWidth="1"/>
    <col min="5" max="5" width="12.28515625" customWidth="1"/>
    <col min="6" max="6" width="16.140625" customWidth="1"/>
    <col min="7" max="7" width="3.28515625" customWidth="1"/>
    <col min="10" max="10" width="13.140625" customWidth="1"/>
    <col min="11" max="11" width="48.5703125" customWidth="1"/>
  </cols>
  <sheetData>
    <row r="1" spans="1:11" s="6" customFormat="1" ht="24.95" customHeight="1">
      <c r="B1" s="2757" t="s">
        <v>1156</v>
      </c>
      <c r="C1" s="2757"/>
      <c r="D1" s="2757"/>
      <c r="E1" s="616">
        <v>1</v>
      </c>
    </row>
    <row r="2" spans="1:11" s="6" customFormat="1" ht="24.95" customHeight="1">
      <c r="A2" s="2979" t="str">
        <f>MASTER!C1</f>
        <v>ftyk f'k{kk vf/kdkjh</v>
      </c>
      <c r="B2" s="2979"/>
      <c r="C2" s="2979"/>
      <c r="D2" s="2979"/>
      <c r="E2" s="2979"/>
      <c r="F2" s="2979"/>
    </row>
    <row r="3" spans="1:11" s="6" customFormat="1" ht="24.95" customHeight="1">
      <c r="A3" s="3007" t="str">
        <f>IF(H3="","",H3)</f>
        <v>dzekad@jkmekfo@dkadjksyh@ys[kk@Qk- 103@2022&amp;23@          fnuakd 27-04-2022</v>
      </c>
      <c r="B3" s="3007"/>
      <c r="C3" s="3007"/>
      <c r="D3" s="3007"/>
      <c r="E3" s="3007"/>
      <c r="F3" s="3007"/>
      <c r="H3" s="3000" t="s">
        <v>4429</v>
      </c>
      <c r="I3" s="3000"/>
      <c r="J3" s="3000"/>
      <c r="K3" s="3000"/>
    </row>
    <row r="4" spans="1:11" s="6" customFormat="1" ht="10.5" customHeight="1">
      <c r="A4" s="1868"/>
      <c r="B4" s="1868"/>
      <c r="C4" s="1868"/>
      <c r="D4" s="1868"/>
      <c r="E4" s="1868"/>
      <c r="F4" s="1868"/>
    </row>
    <row r="5" spans="1:11" s="6" customFormat="1" ht="24.95" customHeight="1">
      <c r="A5" s="3005" t="s">
        <v>433</v>
      </c>
      <c r="B5" s="3005"/>
      <c r="C5" s="3005"/>
      <c r="D5" s="3005"/>
      <c r="E5" s="3005"/>
      <c r="F5" s="3005"/>
    </row>
    <row r="6" spans="1:11" s="6" customFormat="1" ht="8.25" customHeight="1">
      <c r="A6" s="1891"/>
      <c r="B6" s="1891"/>
      <c r="C6" s="1891"/>
      <c r="D6" s="1891"/>
      <c r="E6" s="1891"/>
      <c r="F6" s="1891"/>
    </row>
    <row r="7" spans="1:11" s="6" customFormat="1" ht="24.95" customHeight="1">
      <c r="A7" s="1141" t="s">
        <v>1308</v>
      </c>
      <c r="B7" s="3006" t="str">
        <f>(INDEX(MASTER!B8:B42,MATCH('CHILD CARE LEAVE SENCTION'!E1,MASTER!A8:A42,0)))</f>
        <v>Jh Hkxorh yky luk&lt;;</v>
      </c>
      <c r="C7" s="3006"/>
      <c r="D7" s="1868" t="s">
        <v>1309</v>
      </c>
      <c r="E7" s="1150"/>
      <c r="F7" s="1888" t="str">
        <f>IF(K7="","",K7)</f>
        <v>27.04.2022</v>
      </c>
      <c r="K7" s="1889" t="s">
        <v>4428</v>
      </c>
    </row>
    <row r="8" spans="1:11" s="6" customFormat="1" ht="24.95" customHeight="1">
      <c r="A8" s="1868" t="s">
        <v>1310</v>
      </c>
      <c r="B8" s="1892"/>
      <c r="C8" s="1892"/>
      <c r="D8" s="1893" t="str">
        <f>IF(K8="","",K8)</f>
        <v>fl)kUr luk&lt;;</v>
      </c>
      <c r="E8" s="1892"/>
      <c r="F8" s="1868" t="s">
        <v>1311</v>
      </c>
      <c r="K8" s="1890" t="str">
        <f>'LEAVE APPLICATION EMPLOYEE CCL'!J9</f>
        <v>fl)kUr luk&lt;;</v>
      </c>
    </row>
    <row r="9" spans="1:11" s="6" customFormat="1" ht="24.95" customHeight="1">
      <c r="A9" s="1868" t="s">
        <v>1312</v>
      </c>
      <c r="B9" s="1894">
        <f>(INDEX(MASTER!J8:J42,MATCH('CHILD CARE LEAVE SENCTION'!E1,MASTER!A8:A42,0)))</f>
        <v>44732</v>
      </c>
      <c r="C9" s="1869" t="s">
        <v>1155</v>
      </c>
      <c r="D9" s="1894">
        <f>(INDEX(MASTER!K8:K42,MATCH('CHILD CARE LEAVE SENCTION'!E1,MASTER!A8:A42,0)))</f>
        <v>44737</v>
      </c>
      <c r="E9" s="1868" t="s">
        <v>1313</v>
      </c>
      <c r="F9" s="1895">
        <f>(INDEX(MASTER!L8:L42,MATCH('CHILD CARE LEAVE SENCTION'!E1,MASTER!A8:A42,0)))</f>
        <v>6</v>
      </c>
    </row>
    <row r="10" spans="1:11" s="6" customFormat="1" ht="24.95" customHeight="1">
      <c r="A10" s="1868" t="s">
        <v>1314</v>
      </c>
      <c r="B10" s="1892"/>
      <c r="C10" s="1892"/>
      <c r="D10" s="1892"/>
      <c r="E10" s="1892"/>
      <c r="F10" s="1892"/>
    </row>
    <row r="11" spans="1:11" s="6" customFormat="1" ht="24.95" customHeight="1">
      <c r="A11" s="1892"/>
      <c r="B11" s="1868" t="s">
        <v>1315</v>
      </c>
      <c r="C11" s="1892"/>
      <c r="D11" s="1892"/>
      <c r="E11" s="1892"/>
      <c r="F11" s="1892"/>
    </row>
    <row r="12" spans="1:11" s="6" customFormat="1" ht="24.95" customHeight="1">
      <c r="A12" s="1868" t="s">
        <v>1316</v>
      </c>
      <c r="B12" s="1892"/>
      <c r="C12" s="1892"/>
      <c r="D12" s="1892"/>
      <c r="E12" s="1892"/>
      <c r="F12" s="1868" t="s">
        <v>1308</v>
      </c>
    </row>
    <row r="13" spans="1:11" s="6" customFormat="1" ht="24.95" customHeight="1">
      <c r="A13" s="1868" t="str">
        <f>B7</f>
        <v>Jh Hkxorh yky luk&lt;;</v>
      </c>
      <c r="B13" s="1892"/>
      <c r="C13" s="1896" t="s">
        <v>1317</v>
      </c>
      <c r="D13" s="1897">
        <f>F9</f>
        <v>6</v>
      </c>
      <c r="E13" s="1868" t="s">
        <v>1318</v>
      </c>
      <c r="F13" s="1892"/>
    </row>
    <row r="14" spans="1:11" s="6" customFormat="1" ht="24.95" customHeight="1">
      <c r="A14" s="1868" t="s">
        <v>3132</v>
      </c>
      <c r="B14" s="1892"/>
      <c r="C14" s="1892"/>
      <c r="D14" s="1892"/>
      <c r="E14" s="1892"/>
      <c r="F14" s="1892"/>
    </row>
    <row r="15" spans="1:11" s="6" customFormat="1" ht="24.95" customHeight="1">
      <c r="A15" s="1868" t="s">
        <v>3130</v>
      </c>
      <c r="B15" s="1892"/>
      <c r="C15" s="1892"/>
      <c r="D15" s="1892"/>
      <c r="E15" s="1892"/>
      <c r="F15" s="1892"/>
    </row>
    <row r="16" spans="1:11" s="6" customFormat="1" ht="24.95" customHeight="1">
      <c r="A16" s="1868" t="s">
        <v>3131</v>
      </c>
      <c r="B16" s="1892"/>
      <c r="C16" s="1892"/>
      <c r="D16" s="1892"/>
      <c r="E16" s="1892"/>
      <c r="F16" s="1892"/>
    </row>
    <row r="17" spans="1:10" s="6" customFormat="1" ht="24.95" customHeight="1">
      <c r="A17" s="1892"/>
      <c r="B17" s="1868" t="s">
        <v>1319</v>
      </c>
      <c r="C17" s="1892"/>
      <c r="D17" s="1892"/>
      <c r="E17" s="1892"/>
      <c r="F17" s="1892"/>
    </row>
    <row r="18" spans="1:10" s="6" customFormat="1" ht="24.95" customHeight="1">
      <c r="A18" s="1868" t="s">
        <v>1320</v>
      </c>
      <c r="B18" s="1892"/>
      <c r="C18" s="1892"/>
      <c r="D18" s="1892"/>
      <c r="E18" s="1892"/>
      <c r="F18" s="1892"/>
    </row>
    <row r="19" spans="1:10" s="6" customFormat="1" ht="24.95" customHeight="1">
      <c r="A19" s="1868" t="s">
        <v>1321</v>
      </c>
      <c r="B19" s="1892"/>
      <c r="C19" s="1892"/>
      <c r="D19" s="1892"/>
      <c r="E19" s="1892"/>
      <c r="F19" s="1892"/>
    </row>
    <row r="20" spans="1:10" s="6" customFormat="1" ht="24.95" customHeight="1">
      <c r="A20" s="1892"/>
      <c r="B20" s="1892"/>
      <c r="C20" s="1892"/>
      <c r="D20" s="1892"/>
      <c r="E20" s="1892"/>
      <c r="F20" s="1892"/>
    </row>
    <row r="21" spans="1:10" s="6" customFormat="1" ht="24.95" customHeight="1">
      <c r="A21" s="1892"/>
      <c r="B21" s="1892"/>
      <c r="C21" s="1892"/>
      <c r="D21" s="3002" t="str">
        <f>MASTER!C2</f>
        <v>iz/kkukpk;Z</v>
      </c>
      <c r="E21" s="3002"/>
      <c r="F21" s="3002"/>
    </row>
    <row r="22" spans="1:10" s="6" customFormat="1" ht="24.95" customHeight="1">
      <c r="A22" s="1892"/>
      <c r="B22" s="1892"/>
      <c r="C22" s="1892"/>
      <c r="D22" s="3002" t="str">
        <f>MASTER!C3</f>
        <v xml:space="preserve">ftyk </v>
      </c>
      <c r="E22" s="3002"/>
      <c r="F22" s="3002"/>
    </row>
    <row r="23" spans="1:10" s="6" customFormat="1" ht="24.95" customHeight="1">
      <c r="A23" s="1892"/>
      <c r="B23" s="1892"/>
      <c r="C23" s="1892"/>
      <c r="D23" s="3002" t="str">
        <f>MASTER!C4</f>
        <v>jkt ¼ jktLFkku ½</v>
      </c>
      <c r="E23" s="3002"/>
      <c r="F23" s="3002"/>
    </row>
    <row r="24" spans="1:10" s="6" customFormat="1" ht="24.95" customHeight="1">
      <c r="A24" s="3008" t="str">
        <f>A3</f>
        <v>dzekad@jkmekfo@dkadjksyh@ys[kk@Qk- 103@2022&amp;23@          fnuakd 27-04-2022</v>
      </c>
      <c r="B24" s="3008"/>
      <c r="C24" s="3008"/>
      <c r="D24" s="3008"/>
      <c r="E24" s="3008"/>
      <c r="F24" s="3008"/>
    </row>
    <row r="25" spans="1:10" s="6" customFormat="1" ht="24.95" customHeight="1">
      <c r="A25" s="1150" t="s">
        <v>1322</v>
      </c>
      <c r="B25" s="1198"/>
      <c r="C25" s="1892"/>
      <c r="D25" s="1892"/>
      <c r="E25" s="1892"/>
      <c r="F25" s="1892"/>
    </row>
    <row r="26" spans="1:10" s="6" customFormat="1" ht="24.95" customHeight="1">
      <c r="A26" s="1898" t="s">
        <v>1323</v>
      </c>
      <c r="B26" s="1892"/>
      <c r="C26" s="1892"/>
      <c r="D26" s="3003" t="str">
        <f>IF(H26="","",H26)</f>
        <v>eq[;ky;]jktleUn</v>
      </c>
      <c r="E26" s="3003"/>
      <c r="F26" s="3003"/>
      <c r="H26" s="3001" t="s">
        <v>1324</v>
      </c>
      <c r="I26" s="3001"/>
      <c r="J26" s="3001"/>
    </row>
    <row r="27" spans="1:10" s="6" customFormat="1" ht="24.95" customHeight="1">
      <c r="A27" s="1898" t="s">
        <v>1325</v>
      </c>
      <c r="B27" s="3004" t="str">
        <f>B7</f>
        <v>Jh Hkxorh yky luk&lt;;</v>
      </c>
      <c r="C27" s="3004"/>
      <c r="D27" s="1899" t="str">
        <f>(INDEX(MASTER!C8:C42,MATCH('CHILD CARE LEAVE SENCTION'!E1,MASTER!A8:A42,0)))</f>
        <v>अतिरिक्त प्रशासनिक अधिकारी</v>
      </c>
      <c r="E27" s="1892"/>
      <c r="F27" s="1892"/>
    </row>
    <row r="28" spans="1:10" s="6" customFormat="1" ht="24.95" customHeight="1">
      <c r="A28" s="1898" t="s">
        <v>1326</v>
      </c>
      <c r="B28" s="3004" t="str">
        <f>B27</f>
        <v>Jh Hkxorh yky luk&lt;;</v>
      </c>
      <c r="C28" s="3004"/>
      <c r="D28" s="1899" t="str">
        <f>D27</f>
        <v>अतिरिक्त प्रशासनिक अधिकारी</v>
      </c>
      <c r="E28" s="1892"/>
      <c r="F28" s="1892"/>
    </row>
    <row r="29" spans="1:10" s="6" customFormat="1" ht="24.95" customHeight="1">
      <c r="A29" s="1900" t="s">
        <v>1327</v>
      </c>
      <c r="B29" s="1892"/>
      <c r="C29" s="1892"/>
      <c r="D29" s="1892"/>
      <c r="E29" s="1892"/>
      <c r="F29" s="1892"/>
    </row>
    <row r="30" spans="1:10" s="6" customFormat="1" ht="24.95" customHeight="1">
      <c r="A30" s="1892"/>
      <c r="B30" s="1892"/>
      <c r="C30" s="1892"/>
      <c r="D30" s="3002" t="str">
        <f>D21</f>
        <v>iz/kkukpk;Z</v>
      </c>
      <c r="E30" s="3002"/>
      <c r="F30" s="3002"/>
    </row>
    <row r="31" spans="1:10" s="6" customFormat="1" ht="24.95" customHeight="1">
      <c r="A31" s="1892"/>
      <c r="B31" s="1892"/>
      <c r="C31" s="1892"/>
      <c r="D31" s="3002" t="str">
        <f>D22</f>
        <v xml:space="preserve">ftyk </v>
      </c>
      <c r="E31" s="3002"/>
      <c r="F31" s="3002"/>
    </row>
    <row r="32" spans="1:10" s="6" customFormat="1" ht="24.95" customHeight="1">
      <c r="A32" s="1892"/>
      <c r="B32" s="1892"/>
      <c r="C32" s="1892"/>
      <c r="D32" s="3002" t="str">
        <f>D23</f>
        <v>jkt ¼ jktLFkku ½</v>
      </c>
      <c r="E32" s="3002"/>
      <c r="F32" s="3002"/>
    </row>
    <row r="33" spans="1:6" s="6" customFormat="1" ht="24.95" customHeight="1">
      <c r="A33" s="1892"/>
      <c r="B33" s="1892"/>
      <c r="C33" s="1892"/>
      <c r="D33" s="1892"/>
      <c r="E33" s="1892"/>
      <c r="F33" s="1892"/>
    </row>
    <row r="34" spans="1:6" s="6" customFormat="1" ht="24.95" customHeight="1">
      <c r="A34" s="1892"/>
      <c r="B34" s="1892"/>
      <c r="C34" s="1892"/>
      <c r="D34" s="1892"/>
      <c r="E34" s="1892"/>
      <c r="F34" s="1892"/>
    </row>
    <row r="35" spans="1:6" s="6" customFormat="1" ht="24.95" customHeight="1"/>
    <row r="36" spans="1:6" s="6" customFormat="1" ht="24.95" customHeight="1"/>
    <row r="37" spans="1:6" s="6" customFormat="1" ht="24.95" customHeight="1"/>
    <row r="38" spans="1:6" s="6" customFormat="1" ht="24.95" customHeight="1"/>
    <row r="39" spans="1:6" s="6" customFormat="1" ht="24.95" customHeight="1"/>
    <row r="40" spans="1:6" s="6" customFormat="1" ht="24.95" customHeight="1"/>
    <row r="41" spans="1:6" s="6" customFormat="1" ht="24.95" customHeight="1"/>
    <row r="42" spans="1:6" s="6" customFormat="1" ht="24.95" customHeight="1"/>
    <row r="43" spans="1:6" s="6" customFormat="1" ht="24.95" customHeight="1"/>
    <row r="44" spans="1:6" s="6" customFormat="1" ht="24.95" customHeight="1"/>
    <row r="45" spans="1:6" s="6" customFormat="1" ht="24.95" customHeight="1"/>
    <row r="46" spans="1:6" s="6" customFormat="1" ht="24.95" customHeight="1"/>
    <row r="47" spans="1:6" s="6" customFormat="1" ht="24.95" customHeight="1"/>
  </sheetData>
  <sheetProtection sheet="1" objects="1" scenarios="1" selectLockedCells="1"/>
  <mergeCells count="17">
    <mergeCell ref="B28:C28"/>
    <mergeCell ref="B27:C27"/>
    <mergeCell ref="B1:D1"/>
    <mergeCell ref="A5:F5"/>
    <mergeCell ref="B7:C7"/>
    <mergeCell ref="D21:F21"/>
    <mergeCell ref="A2:F2"/>
    <mergeCell ref="A3:F3"/>
    <mergeCell ref="D22:F22"/>
    <mergeCell ref="D23:F23"/>
    <mergeCell ref="A24:F24"/>
    <mergeCell ref="H3:K3"/>
    <mergeCell ref="H26:J26"/>
    <mergeCell ref="D30:F30"/>
    <mergeCell ref="D31:F31"/>
    <mergeCell ref="D32:F32"/>
    <mergeCell ref="D26:F26"/>
  </mergeCells>
  <printOptions horizontalCentered="1"/>
  <pageMargins left="0.61" right="0.25" top="0.25" bottom="0.22" header="0.3" footer="0.25"/>
  <pageSetup paperSize="9" orientation="portrait" r:id="rId1"/>
  <headerFooter alignWithMargins="0">
    <oddFooter>&amp;Lwww.rajsevak.com</oddFooter>
  </headerFooter>
  <drawing r:id="rId2"/>
</worksheet>
</file>

<file path=xl/worksheets/sheet93.xml><?xml version="1.0" encoding="utf-8"?>
<worksheet xmlns="http://schemas.openxmlformats.org/spreadsheetml/2006/main" xmlns:r="http://schemas.openxmlformats.org/officeDocument/2006/relationships">
  <sheetPr codeName="Sheet10">
    <tabColor rgb="FF7030A0"/>
  </sheetPr>
  <dimension ref="A1:G30"/>
  <sheetViews>
    <sheetView workbookViewId="0">
      <selection activeCell="E17" sqref="E17"/>
    </sheetView>
  </sheetViews>
  <sheetFormatPr defaultRowHeight="12.75"/>
  <cols>
    <col min="1" max="1" width="12.7109375" customWidth="1"/>
    <col min="2" max="2" width="13.140625" customWidth="1"/>
    <col min="3" max="3" width="12.42578125" customWidth="1"/>
    <col min="4" max="4" width="10.42578125" customWidth="1"/>
    <col min="5" max="5" width="17.140625" customWidth="1"/>
    <col min="7" max="7" width="13" customWidth="1"/>
  </cols>
  <sheetData>
    <row r="1" spans="1:7" s="139" customFormat="1" ht="24" customHeight="1">
      <c r="B1" s="3009" t="s">
        <v>1156</v>
      </c>
      <c r="C1" s="3009"/>
      <c r="D1" s="3009"/>
      <c r="E1" s="616">
        <v>1</v>
      </c>
    </row>
    <row r="2" spans="1:7" s="139" customFormat="1" ht="24" customHeight="1"/>
    <row r="3" spans="1:7" s="139" customFormat="1" ht="24" customHeight="1">
      <c r="A3" s="2778" t="s">
        <v>1281</v>
      </c>
      <c r="B3" s="2778"/>
      <c r="C3" s="2778"/>
      <c r="D3" s="2778"/>
      <c r="E3" s="2778"/>
      <c r="F3" s="2778"/>
      <c r="G3" s="2778"/>
    </row>
    <row r="4" spans="1:7" s="139" customFormat="1" ht="24" customHeight="1">
      <c r="A4" s="304"/>
      <c r="B4" s="304"/>
      <c r="C4" s="304"/>
      <c r="D4" s="304"/>
      <c r="E4" s="304"/>
      <c r="F4" s="304"/>
      <c r="G4" s="304"/>
    </row>
    <row r="5" spans="1:7" s="134" customFormat="1" ht="24" customHeight="1">
      <c r="A5" s="12" t="s">
        <v>1296</v>
      </c>
      <c r="B5" s="3010" t="str">
        <f>(INDEX(MASTER!B8:B42,MATCH('CHILD CARE LEAVE ACCOUNT'!E1,MASTER!A8:A42,0)))</f>
        <v>Jh Hkxorh yky luk&lt;;</v>
      </c>
      <c r="C5" s="3010"/>
      <c r="D5" s="12" t="s">
        <v>25</v>
      </c>
      <c r="E5" s="3011" t="str">
        <f>(INDEX(MASTER!C8:C42,MATCH('CHILD CARE LEAVE ACCOUNT'!E1,MASTER!A8:A42,0)))</f>
        <v>अतिरिक्त प्रशासनिक अधिकारी</v>
      </c>
      <c r="F5" s="3011"/>
      <c r="G5" s="3011"/>
    </row>
    <row r="6" spans="1:7" s="134" customFormat="1" ht="24" customHeight="1">
      <c r="A6" s="476" t="s">
        <v>1654</v>
      </c>
      <c r="B6" s="413"/>
      <c r="C6" s="413"/>
      <c r="D6" s="477"/>
      <c r="E6" s="1901">
        <v>730</v>
      </c>
      <c r="F6" s="305"/>
      <c r="G6" s="305"/>
    </row>
    <row r="7" spans="1:7" s="134" customFormat="1" ht="24" customHeight="1">
      <c r="A7" s="3015" t="s">
        <v>1282</v>
      </c>
      <c r="B7" s="3015"/>
      <c r="C7" s="3015"/>
      <c r="D7" s="3015" t="s">
        <v>1283</v>
      </c>
      <c r="E7" s="3015"/>
      <c r="F7" s="3017" t="s">
        <v>1284</v>
      </c>
      <c r="G7" s="3017"/>
    </row>
    <row r="8" spans="1:7" s="134" customFormat="1" ht="20.25" customHeight="1">
      <c r="A8" s="175" t="s">
        <v>1285</v>
      </c>
      <c r="B8" s="175" t="s">
        <v>1286</v>
      </c>
      <c r="C8" s="175" t="s">
        <v>1287</v>
      </c>
      <c r="D8" s="175" t="s">
        <v>1288</v>
      </c>
      <c r="E8" s="175" t="s">
        <v>118</v>
      </c>
      <c r="F8" s="3017"/>
      <c r="G8" s="3017"/>
    </row>
    <row r="9" spans="1:7" s="134" customFormat="1" ht="24" customHeight="1">
      <c r="A9" s="203" t="s">
        <v>1289</v>
      </c>
      <c r="B9" s="203" t="s">
        <v>1290</v>
      </c>
      <c r="C9" s="203" t="s">
        <v>1291</v>
      </c>
      <c r="D9" s="203" t="s">
        <v>1292</v>
      </c>
      <c r="E9" s="203" t="s">
        <v>1293</v>
      </c>
      <c r="F9" s="3016" t="s">
        <v>1294</v>
      </c>
      <c r="G9" s="3016"/>
    </row>
    <row r="10" spans="1:7" s="134" customFormat="1" ht="24" customHeight="1">
      <c r="A10" s="1902">
        <f>(INDEX(MASTER!J8:J42,MATCH('CHILD CARE LEAVE ACCOUNT'!E1,MASTER!A8:A42,0)))</f>
        <v>44732</v>
      </c>
      <c r="B10" s="1902">
        <f>(INDEX(MASTER!K8:K42,MATCH('CHILD CARE LEAVE ACCOUNT'!E1,MASTER!A8:A42,0)))</f>
        <v>44737</v>
      </c>
      <c r="C10" s="1903">
        <f>(INDEX(MASTER!L8:L42,MATCH('CHILD CARE LEAVE ACCOUNT'!E1,MASTER!A8:A42,0)))</f>
        <v>6</v>
      </c>
      <c r="D10" s="1903">
        <f>E6-C10</f>
        <v>724</v>
      </c>
      <c r="E10" s="1902" t="s">
        <v>1295</v>
      </c>
      <c r="F10" s="3013"/>
      <c r="G10" s="3013"/>
    </row>
    <row r="11" spans="1:7" s="134" customFormat="1" ht="17.100000000000001" customHeight="1">
      <c r="A11" s="475"/>
      <c r="B11" s="475"/>
      <c r="C11" s="313"/>
      <c r="D11" s="313"/>
      <c r="E11" s="475"/>
      <c r="F11" s="3014" t="str">
        <f>MASTER!C2</f>
        <v>iz/kkukpk;Z</v>
      </c>
      <c r="G11" s="3014"/>
    </row>
    <row r="12" spans="1:7" s="134" customFormat="1" ht="17.100000000000001" customHeight="1">
      <c r="A12" s="475"/>
      <c r="B12" s="475"/>
      <c r="C12" s="313"/>
      <c r="D12" s="313"/>
      <c r="E12" s="475"/>
      <c r="F12" s="3014" t="str">
        <f>MASTER!C3</f>
        <v xml:space="preserve">ftyk </v>
      </c>
      <c r="G12" s="3014"/>
    </row>
    <row r="13" spans="1:7" s="134" customFormat="1" ht="17.100000000000001" customHeight="1">
      <c r="A13" s="475"/>
      <c r="B13" s="475"/>
      <c r="C13" s="313"/>
      <c r="D13" s="313"/>
      <c r="E13" s="475"/>
      <c r="F13" s="3014" t="str">
        <f>MASTER!C4</f>
        <v>jkt ¼ jktLFkku ½</v>
      </c>
      <c r="G13" s="3014"/>
    </row>
    <row r="14" spans="1:7" s="134" customFormat="1" ht="24" customHeight="1">
      <c r="A14" s="1902"/>
      <c r="B14" s="1902"/>
      <c r="C14" s="1903"/>
      <c r="D14" s="1903"/>
      <c r="E14" s="1902"/>
      <c r="F14" s="2609"/>
      <c r="G14" s="2609"/>
    </row>
    <row r="15" spans="1:7" s="134" customFormat="1" ht="24" customHeight="1">
      <c r="A15" s="1902"/>
      <c r="B15" s="1902"/>
      <c r="C15" s="1903"/>
      <c r="D15" s="1903"/>
      <c r="E15" s="1902"/>
      <c r="F15" s="3012" t="str">
        <f>F11</f>
        <v>iz/kkukpk;Z</v>
      </c>
      <c r="G15" s="3012"/>
    </row>
    <row r="16" spans="1:7" s="134" customFormat="1" ht="24" customHeight="1">
      <c r="A16" s="1902"/>
      <c r="B16" s="1902"/>
      <c r="C16" s="1903"/>
      <c r="D16" s="1903"/>
      <c r="E16" s="1902"/>
      <c r="F16" s="3012" t="str">
        <f>F12</f>
        <v xml:space="preserve">ftyk </v>
      </c>
      <c r="G16" s="3012"/>
    </row>
    <row r="17" spans="1:7" s="134" customFormat="1" ht="24" customHeight="1">
      <c r="A17" s="1902"/>
      <c r="B17" s="1902"/>
      <c r="C17" s="1903"/>
      <c r="D17" s="1903"/>
      <c r="E17" s="1902"/>
      <c r="F17" s="3012" t="str">
        <f>F13</f>
        <v>jkt ¼ jktLFkku ½</v>
      </c>
      <c r="G17" s="3012"/>
    </row>
    <row r="18" spans="1:7" s="134" customFormat="1" ht="24" customHeight="1">
      <c r="A18" s="1902"/>
      <c r="B18" s="1902"/>
      <c r="C18" s="1903"/>
      <c r="D18" s="1903"/>
      <c r="E18" s="1902"/>
      <c r="F18" s="3013"/>
      <c r="G18" s="3013"/>
    </row>
    <row r="19" spans="1:7" s="134" customFormat="1" ht="24" customHeight="1">
      <c r="A19" s="1902"/>
      <c r="B19" s="1902"/>
      <c r="C19" s="1903"/>
      <c r="D19" s="1903"/>
      <c r="E19" s="1902"/>
      <c r="F19" s="3012" t="str">
        <f>F11</f>
        <v>iz/kkukpk;Z</v>
      </c>
      <c r="G19" s="3012"/>
    </row>
    <row r="20" spans="1:7" s="134" customFormat="1" ht="24" customHeight="1">
      <c r="A20" s="1902"/>
      <c r="B20" s="1902"/>
      <c r="C20" s="1903"/>
      <c r="D20" s="1903"/>
      <c r="E20" s="1902"/>
      <c r="F20" s="3012" t="str">
        <f>F12</f>
        <v xml:space="preserve">ftyk </v>
      </c>
      <c r="G20" s="3012"/>
    </row>
    <row r="21" spans="1:7" s="134" customFormat="1" ht="24" customHeight="1">
      <c r="A21" s="1902"/>
      <c r="B21" s="1902"/>
      <c r="C21" s="1903"/>
      <c r="D21" s="1903"/>
      <c r="E21" s="1902"/>
      <c r="F21" s="3012" t="str">
        <f>F13</f>
        <v>jkt ¼ jktLFkku ½</v>
      </c>
      <c r="G21" s="3012"/>
    </row>
    <row r="22" spans="1:7" s="134" customFormat="1" ht="24" customHeight="1">
      <c r="A22" s="1902"/>
      <c r="B22" s="1902"/>
      <c r="C22" s="1903"/>
      <c r="D22" s="1903"/>
      <c r="E22" s="1902"/>
      <c r="F22" s="3013"/>
      <c r="G22" s="3013"/>
    </row>
    <row r="23" spans="1:7" s="134" customFormat="1" ht="24" customHeight="1">
      <c r="A23" s="1902"/>
      <c r="B23" s="1902"/>
      <c r="C23" s="1903"/>
      <c r="D23" s="1903"/>
      <c r="E23" s="1902"/>
      <c r="F23" s="3012" t="str">
        <f>F11</f>
        <v>iz/kkukpk;Z</v>
      </c>
      <c r="G23" s="3012"/>
    </row>
    <row r="24" spans="1:7" s="134" customFormat="1" ht="24" customHeight="1">
      <c r="A24" s="1902"/>
      <c r="B24" s="1902"/>
      <c r="C24" s="1903"/>
      <c r="D24" s="1903"/>
      <c r="E24" s="1902"/>
      <c r="F24" s="3012" t="str">
        <f>F12</f>
        <v xml:space="preserve">ftyk </v>
      </c>
      <c r="G24" s="3012"/>
    </row>
    <row r="25" spans="1:7" s="134" customFormat="1" ht="24" customHeight="1">
      <c r="A25" s="1902"/>
      <c r="B25" s="1902"/>
      <c r="C25" s="1903"/>
      <c r="D25" s="1903"/>
      <c r="E25" s="1902"/>
      <c r="F25" s="3012" t="str">
        <f>F13</f>
        <v>jkt ¼ jktLFkku ½</v>
      </c>
      <c r="G25" s="3012"/>
    </row>
    <row r="26" spans="1:7" s="134" customFormat="1" ht="24" customHeight="1">
      <c r="A26" s="1902"/>
      <c r="B26" s="1902"/>
      <c r="C26" s="1903"/>
      <c r="D26" s="1903"/>
      <c r="E26" s="1902"/>
      <c r="F26" s="3013"/>
      <c r="G26" s="3013"/>
    </row>
    <row r="27" spans="1:7" s="134" customFormat="1" ht="24" customHeight="1">
      <c r="A27" s="1902"/>
      <c r="B27" s="1902"/>
      <c r="C27" s="1903"/>
      <c r="D27" s="1903"/>
      <c r="E27" s="1902"/>
      <c r="F27" s="3012" t="str">
        <f>F11</f>
        <v>iz/kkukpk;Z</v>
      </c>
      <c r="G27" s="3012"/>
    </row>
    <row r="28" spans="1:7" s="134" customFormat="1" ht="24" customHeight="1">
      <c r="A28" s="1902"/>
      <c r="B28" s="1902"/>
      <c r="C28" s="1903"/>
      <c r="D28" s="1903"/>
      <c r="E28" s="1902"/>
      <c r="F28" s="3012" t="str">
        <f>F12</f>
        <v xml:space="preserve">ftyk </v>
      </c>
      <c r="G28" s="3012"/>
    </row>
    <row r="29" spans="1:7" s="134" customFormat="1" ht="24" customHeight="1">
      <c r="A29" s="1902"/>
      <c r="B29" s="1902"/>
      <c r="C29" s="1903"/>
      <c r="D29" s="1903"/>
      <c r="E29" s="1902"/>
      <c r="F29" s="3012" t="str">
        <f>F13</f>
        <v>jkt ¼ jktLFkku ½</v>
      </c>
      <c r="G29" s="3012"/>
    </row>
    <row r="30" spans="1:7" s="134" customFormat="1" ht="24" customHeight="1">
      <c r="A30"/>
      <c r="B30"/>
      <c r="C30"/>
      <c r="D30"/>
      <c r="E30"/>
      <c r="F30"/>
      <c r="G30"/>
    </row>
  </sheetData>
  <sheetProtection sheet="1" objects="1" scenarios="1" selectLockedCells="1"/>
  <mergeCells count="28">
    <mergeCell ref="A7:C7"/>
    <mergeCell ref="D7:E7"/>
    <mergeCell ref="F9:G9"/>
    <mergeCell ref="F10:G10"/>
    <mergeCell ref="F7:G8"/>
    <mergeCell ref="F29:G29"/>
    <mergeCell ref="F22:G22"/>
    <mergeCell ref="F23:G23"/>
    <mergeCell ref="F24:G24"/>
    <mergeCell ref="F25:G25"/>
    <mergeCell ref="F26:G26"/>
    <mergeCell ref="F27:G27"/>
    <mergeCell ref="B1:D1"/>
    <mergeCell ref="B5:C5"/>
    <mergeCell ref="E5:G5"/>
    <mergeCell ref="A3:G3"/>
    <mergeCell ref="F28:G28"/>
    <mergeCell ref="F16:G16"/>
    <mergeCell ref="F17:G17"/>
    <mergeCell ref="F18:G18"/>
    <mergeCell ref="F19:G19"/>
    <mergeCell ref="F20:G20"/>
    <mergeCell ref="F21:G21"/>
    <mergeCell ref="F11:G11"/>
    <mergeCell ref="F12:G12"/>
    <mergeCell ref="F13:G13"/>
    <mergeCell ref="F14:G14"/>
    <mergeCell ref="F15:G15"/>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94.xml><?xml version="1.0" encoding="utf-8"?>
<worksheet xmlns="http://schemas.openxmlformats.org/spreadsheetml/2006/main" xmlns:r="http://schemas.openxmlformats.org/officeDocument/2006/relationships">
  <sheetPr codeName="Sheet7">
    <tabColor rgb="FF7030A0"/>
  </sheetPr>
  <dimension ref="A1:R39"/>
  <sheetViews>
    <sheetView workbookViewId="0">
      <selection activeCell="K8" sqref="K8:P8"/>
    </sheetView>
  </sheetViews>
  <sheetFormatPr defaultRowHeight="12.75"/>
  <cols>
    <col min="1" max="1" width="3.140625" customWidth="1"/>
    <col min="2" max="2" width="7.28515625" customWidth="1"/>
    <col min="3" max="3" width="12.7109375" customWidth="1"/>
    <col min="4" max="4" width="15.42578125" customWidth="1"/>
    <col min="6" max="6" width="10.42578125" customWidth="1"/>
    <col min="8" max="8" width="7" customWidth="1"/>
    <col min="9" max="9" width="10.42578125" customWidth="1"/>
    <col min="18" max="18" width="21.140625" customWidth="1"/>
  </cols>
  <sheetData>
    <row r="1" spans="1:18" ht="26.25" customHeight="1">
      <c r="B1" s="2797" t="s">
        <v>1156</v>
      </c>
      <c r="C1" s="2797"/>
      <c r="D1" s="2797"/>
      <c r="E1" s="616">
        <v>1</v>
      </c>
    </row>
    <row r="2" spans="1:18" s="139" customFormat="1" ht="26.25" customHeight="1"/>
    <row r="3" spans="1:18" ht="26.25">
      <c r="A3" s="162"/>
      <c r="F3" s="162"/>
      <c r="G3" s="162"/>
      <c r="H3" s="162"/>
      <c r="I3" s="162"/>
    </row>
    <row r="4" spans="1:18" ht="27.75">
      <c r="A4" s="3025" t="s">
        <v>482</v>
      </c>
      <c r="B4" s="3025"/>
      <c r="C4" s="3025"/>
      <c r="D4" s="3025"/>
      <c r="E4" s="3025"/>
      <c r="F4" s="3025"/>
      <c r="G4" s="3025"/>
      <c r="H4" s="3025"/>
      <c r="I4" s="3025"/>
    </row>
    <row r="5" spans="1:18" ht="27.75">
      <c r="A5" s="1904"/>
      <c r="B5" s="1904"/>
      <c r="C5" s="1904"/>
      <c r="D5" s="1904"/>
      <c r="E5" s="1904"/>
      <c r="F5" s="1904"/>
      <c r="G5" s="1904"/>
      <c r="H5" s="1904"/>
      <c r="I5" s="1904"/>
    </row>
    <row r="6" spans="1:18" ht="18.75">
      <c r="A6" s="1898">
        <v>1</v>
      </c>
      <c r="B6" s="1898" t="s">
        <v>483</v>
      </c>
      <c r="C6" s="1898"/>
      <c r="D6" s="3021" t="str">
        <f>(INDEX(MASTER!B8:B42,MATCH('10 DAYS PL'!E1,MASTER!A8:A42,0)))</f>
        <v>Jh Hkxorh yky luk&lt;;</v>
      </c>
      <c r="E6" s="3021"/>
      <c r="F6" s="3021"/>
      <c r="G6" s="3021"/>
      <c r="H6" s="1898"/>
      <c r="I6" s="1898"/>
    </row>
    <row r="7" spans="1:18" ht="18.75">
      <c r="A7" s="1898">
        <v>2</v>
      </c>
      <c r="B7" s="1898" t="s">
        <v>25</v>
      </c>
      <c r="C7" s="1898"/>
      <c r="D7" s="3024" t="str">
        <f>(INDEX(MASTER!C8:C42,MATCH('10 DAYS PL'!E1,MASTER!A8:A42,0)))</f>
        <v>अतिरिक्त प्रशासनिक अधिकारी</v>
      </c>
      <c r="E7" s="3024"/>
      <c r="F7" s="3024"/>
      <c r="G7" s="3024"/>
      <c r="H7" s="1898"/>
      <c r="I7" s="1898"/>
    </row>
    <row r="8" spans="1:18" ht="18.75">
      <c r="A8" s="1898">
        <v>3</v>
      </c>
      <c r="B8" s="1898" t="s">
        <v>484</v>
      </c>
      <c r="C8" s="1898"/>
      <c r="D8" s="1905" t="str">
        <f>IF(K8="","",K8)</f>
        <v>ftyk f'k{kk vf/kdkjh</v>
      </c>
      <c r="E8" s="260"/>
      <c r="F8" s="260"/>
      <c r="G8" s="260"/>
      <c r="H8" s="260"/>
      <c r="I8" s="260"/>
      <c r="K8" s="3000" t="str">
        <f>MASTER!C1</f>
        <v>ftyk f'k{kk vf/kdkjh</v>
      </c>
      <c r="L8" s="3000"/>
      <c r="M8" s="3000"/>
      <c r="N8" s="3000"/>
      <c r="O8" s="3000"/>
      <c r="P8" s="3000"/>
    </row>
    <row r="9" spans="1:18" ht="18.75">
      <c r="A9" s="1898">
        <v>4</v>
      </c>
      <c r="B9" s="1898" t="s">
        <v>485</v>
      </c>
      <c r="C9" s="1898"/>
      <c r="D9" s="1905" t="str">
        <f>IF(K9="","",K9)</f>
        <v>jktdh; mPp ek/;fed fo/kky; dsyok ftyk &amp; jktleUn</v>
      </c>
      <c r="E9" s="260"/>
      <c r="F9" s="260"/>
      <c r="G9" s="260"/>
      <c r="H9" s="260"/>
      <c r="I9" s="260"/>
      <c r="K9" s="3000" t="s">
        <v>4199</v>
      </c>
      <c r="L9" s="3000"/>
      <c r="M9" s="3000"/>
      <c r="N9" s="3000"/>
      <c r="O9" s="3000"/>
      <c r="P9" s="3000"/>
    </row>
    <row r="10" spans="1:18" ht="18.75">
      <c r="A10" s="1898">
        <v>5</v>
      </c>
      <c r="B10" s="1898" t="s">
        <v>486</v>
      </c>
      <c r="C10" s="1898"/>
      <c r="D10" s="1898"/>
      <c r="E10" s="1898"/>
      <c r="F10" s="1898"/>
      <c r="G10" s="1898"/>
      <c r="H10" s="1898"/>
      <c r="I10" s="1898"/>
    </row>
    <row r="11" spans="1:18" ht="18.75">
      <c r="A11" s="1898"/>
      <c r="B11" s="3008" t="str">
        <f>IF(K11="","",K11)</f>
        <v>Jheku la;qDr funs'kd egksn;] ¼ Ldwy f'k{kk ½ mn;iqj laHkkx] mn;iqj ds vkns'k dzekad@</v>
      </c>
      <c r="C11" s="3008"/>
      <c r="D11" s="3008"/>
      <c r="E11" s="3008"/>
      <c r="F11" s="3008"/>
      <c r="G11" s="3008"/>
      <c r="H11" s="3008"/>
      <c r="I11" s="3008"/>
      <c r="K11" s="3022" t="s">
        <v>4200</v>
      </c>
      <c r="L11" s="3022"/>
      <c r="M11" s="3022"/>
      <c r="N11" s="3022"/>
      <c r="O11" s="3022"/>
      <c r="P11" s="3022"/>
      <c r="Q11" s="3022"/>
      <c r="R11" s="3022"/>
    </row>
    <row r="12" spans="1:18" ht="18.75">
      <c r="A12" s="1898"/>
      <c r="B12" s="3008" t="str">
        <f>IF(K12="","",K12)</f>
        <v>la;q-fu-@Ldwy f'k{kk@mn;@laLFkk&amp;2@Qk&amp;1063@2021@550 fnukad 30-09-2021</v>
      </c>
      <c r="C12" s="3008"/>
      <c r="D12" s="3008"/>
      <c r="E12" s="3008"/>
      <c r="F12" s="3008"/>
      <c r="G12" s="3008"/>
      <c r="H12" s="3008"/>
      <c r="I12" s="3008"/>
      <c r="K12" s="3022" t="s">
        <v>4201</v>
      </c>
      <c r="L12" s="3022"/>
      <c r="M12" s="3022"/>
      <c r="N12" s="3022"/>
      <c r="O12" s="3022"/>
      <c r="P12" s="3022"/>
      <c r="Q12" s="3022"/>
      <c r="R12" s="3022"/>
    </row>
    <row r="13" spans="1:18" ht="18.75">
      <c r="A13" s="1898">
        <v>6</v>
      </c>
      <c r="B13" s="1898" t="s">
        <v>487</v>
      </c>
      <c r="C13" s="1898"/>
      <c r="D13" s="1898"/>
      <c r="E13" s="1898"/>
      <c r="F13" s="1898"/>
      <c r="G13" s="3026" t="str">
        <f>IF(K13="","",K13)</f>
        <v>27.04.2022</v>
      </c>
      <c r="H13" s="3026"/>
      <c r="I13" s="3026"/>
      <c r="K13" s="3020" t="s">
        <v>4428</v>
      </c>
      <c r="L13" s="3020"/>
      <c r="M13" s="3020"/>
    </row>
    <row r="14" spans="1:18" ht="18.75">
      <c r="A14" s="1898">
        <v>7</v>
      </c>
      <c r="B14" s="1898" t="s">
        <v>1257</v>
      </c>
      <c r="C14" s="1898"/>
      <c r="D14" s="1898"/>
      <c r="E14" s="1898"/>
      <c r="F14" s="1898"/>
      <c r="G14" s="3021" t="s">
        <v>1229</v>
      </c>
      <c r="H14" s="3021"/>
      <c r="I14" s="3021"/>
    </row>
    <row r="15" spans="1:18" ht="18.75">
      <c r="A15" s="1898">
        <v>8</v>
      </c>
      <c r="B15" s="1898" t="s">
        <v>488</v>
      </c>
      <c r="C15" s="1898"/>
      <c r="D15" s="1898"/>
      <c r="E15" s="1898"/>
      <c r="F15" s="1898"/>
      <c r="G15" s="3026" t="str">
        <f>IF(K15="","",K15)</f>
        <v>28.04.2022</v>
      </c>
      <c r="H15" s="3026"/>
      <c r="I15" s="3026"/>
      <c r="K15" s="3020" t="s">
        <v>4430</v>
      </c>
      <c r="L15" s="3020"/>
      <c r="M15" s="3020"/>
    </row>
    <row r="16" spans="1:18" ht="18.75">
      <c r="A16" s="1898">
        <v>9</v>
      </c>
      <c r="B16" s="1898" t="s">
        <v>489</v>
      </c>
      <c r="C16" s="1898"/>
      <c r="D16" s="1898"/>
      <c r="E16" s="1898"/>
      <c r="F16" s="1898"/>
      <c r="G16" s="3026">
        <f t="shared" ref="G16" si="0">IF(K16="","",K16)</f>
        <v>17</v>
      </c>
      <c r="H16" s="3026"/>
      <c r="I16" s="3026"/>
      <c r="K16" s="3020">
        <v>17</v>
      </c>
      <c r="L16" s="3020"/>
      <c r="M16" s="3020"/>
    </row>
    <row r="17" spans="1:16" ht="18.75">
      <c r="A17" s="1898">
        <v>10</v>
      </c>
      <c r="B17" s="1898" t="s">
        <v>490</v>
      </c>
      <c r="C17" s="1898"/>
      <c r="D17" s="1898"/>
      <c r="E17" s="1898"/>
      <c r="F17" s="1898"/>
      <c r="G17" s="3008" t="str">
        <f>IF(K17="","",K17)</f>
        <v>cl@Vªsu</v>
      </c>
      <c r="H17" s="3008"/>
      <c r="I17" s="3008"/>
      <c r="K17" s="3022" t="s">
        <v>1230</v>
      </c>
      <c r="L17" s="3022"/>
      <c r="M17" s="3022"/>
    </row>
    <row r="18" spans="1:16" ht="18.75">
      <c r="A18" s="1898">
        <v>11</v>
      </c>
      <c r="B18" s="1898" t="s">
        <v>491</v>
      </c>
      <c r="C18" s="1898"/>
      <c r="D18" s="1898"/>
      <c r="E18" s="1898"/>
      <c r="F18" s="1898"/>
      <c r="G18" s="3021" t="s">
        <v>1231</v>
      </c>
      <c r="H18" s="3021"/>
      <c r="I18" s="3021"/>
    </row>
    <row r="19" spans="1:16" ht="18.75">
      <c r="A19" s="1898">
        <v>12</v>
      </c>
      <c r="B19" s="1898" t="s">
        <v>492</v>
      </c>
      <c r="C19" s="1898"/>
      <c r="D19" s="1898"/>
      <c r="E19" s="1898"/>
      <c r="F19" s="1898"/>
      <c r="G19" s="1898"/>
      <c r="H19" s="1898"/>
      <c r="I19" s="1898"/>
    </row>
    <row r="20" spans="1:16" ht="18.75">
      <c r="A20" s="1898"/>
      <c r="B20" s="1898"/>
      <c r="C20" s="1906" t="s">
        <v>1232</v>
      </c>
      <c r="D20" s="1907">
        <f>IF(L20="","",L20)</f>
        <v>10</v>
      </c>
      <c r="E20" s="1906" t="s">
        <v>1233</v>
      </c>
      <c r="F20" s="260"/>
      <c r="G20" s="1898"/>
      <c r="H20" s="1898"/>
      <c r="I20" s="1898"/>
      <c r="K20" s="1870" t="s">
        <v>1232</v>
      </c>
      <c r="L20" s="631">
        <v>10</v>
      </c>
      <c r="M20" s="1870" t="s">
        <v>1233</v>
      </c>
    </row>
    <row r="21" spans="1:16" s="139" customFormat="1" ht="18.75">
      <c r="A21" s="1898"/>
      <c r="B21" s="1898"/>
      <c r="C21" s="1906"/>
      <c r="D21" s="260"/>
      <c r="E21" s="1906"/>
      <c r="F21" s="260"/>
      <c r="G21" s="1898"/>
      <c r="H21" s="1898"/>
      <c r="I21" s="1898"/>
    </row>
    <row r="22" spans="1:16" s="139" customFormat="1" ht="18.75">
      <c r="A22" s="1898"/>
      <c r="B22" s="1898" t="s">
        <v>1256</v>
      </c>
      <c r="C22" s="1898"/>
      <c r="D22" s="1898"/>
      <c r="E22" s="1898"/>
      <c r="F22" s="1898"/>
      <c r="G22" s="1898"/>
      <c r="H22" s="1898"/>
      <c r="I22" s="1898"/>
    </row>
    <row r="23" spans="1:16" s="139" customFormat="1" ht="18.75">
      <c r="A23" s="1908" t="s">
        <v>322</v>
      </c>
      <c r="B23" s="1908" t="s">
        <v>1329</v>
      </c>
      <c r="C23" s="1898"/>
      <c r="D23" s="1898"/>
      <c r="E23" s="1898"/>
      <c r="F23" s="1898"/>
      <c r="G23" s="1898"/>
      <c r="H23" s="1898"/>
      <c r="I23" s="1898"/>
    </row>
    <row r="24" spans="1:16" s="139" customFormat="1" ht="18.75">
      <c r="A24" s="1908" t="s">
        <v>1249</v>
      </c>
      <c r="B24" s="1908" t="s">
        <v>1330</v>
      </c>
      <c r="C24" s="1898"/>
      <c r="D24" s="1898"/>
      <c r="E24" s="1898"/>
      <c r="F24" s="1898"/>
      <c r="G24" s="1898"/>
      <c r="H24" s="1898"/>
      <c r="I24" s="1898"/>
    </row>
    <row r="25" spans="1:16" s="139" customFormat="1" ht="18.75">
      <c r="A25" s="1908" t="s">
        <v>324</v>
      </c>
      <c r="B25" s="1908" t="s">
        <v>1331</v>
      </c>
      <c r="C25" s="1898"/>
      <c r="D25" s="1898"/>
      <c r="E25" s="1898"/>
      <c r="F25" s="1898"/>
      <c r="G25" s="1898"/>
      <c r="H25" s="1898"/>
      <c r="I25" s="1898"/>
    </row>
    <row r="26" spans="1:16" s="139" customFormat="1" ht="18.75">
      <c r="A26" s="1898"/>
      <c r="B26" s="1898" t="s">
        <v>1255</v>
      </c>
      <c r="C26" s="1898"/>
      <c r="D26" s="1898"/>
      <c r="E26" s="3023" t="str">
        <f>IF(O26="","",O26)</f>
        <v>29.04.2022</v>
      </c>
      <c r="F26" s="3023"/>
      <c r="G26" s="1898"/>
      <c r="H26" s="1898"/>
      <c r="I26" s="1898"/>
      <c r="K26" s="3018" t="s">
        <v>1255</v>
      </c>
      <c r="L26" s="3018"/>
      <c r="M26" s="3018"/>
      <c r="N26" s="3018"/>
      <c r="O26" s="3020" t="s">
        <v>4431</v>
      </c>
      <c r="P26" s="3020"/>
    </row>
    <row r="27" spans="1:16" s="139" customFormat="1" ht="18.75">
      <c r="A27" s="1898"/>
      <c r="B27" s="1898"/>
      <c r="C27" s="1898"/>
      <c r="D27" s="260"/>
      <c r="E27" s="260"/>
      <c r="F27" s="260"/>
      <c r="G27" s="1898"/>
      <c r="H27" s="1898"/>
      <c r="I27" s="1898"/>
    </row>
    <row r="28" spans="1:16" s="139" customFormat="1" ht="18.75">
      <c r="A28" s="1898"/>
      <c r="B28" s="1898"/>
      <c r="C28" s="1898"/>
      <c r="D28" s="260"/>
      <c r="E28" s="260"/>
      <c r="F28" s="260"/>
      <c r="G28" s="1898"/>
      <c r="H28" s="1898"/>
      <c r="I28" s="1898"/>
    </row>
    <row r="29" spans="1:16" ht="18.75">
      <c r="A29" s="1898"/>
      <c r="B29" s="1898"/>
      <c r="C29" s="1898"/>
      <c r="D29" s="1898"/>
      <c r="E29" s="1898"/>
      <c r="F29" s="1898"/>
      <c r="G29" s="1898"/>
      <c r="H29" s="1898"/>
      <c r="I29" s="1898"/>
    </row>
    <row r="30" spans="1:16" ht="18.75">
      <c r="A30" s="1898"/>
      <c r="B30" s="1898"/>
      <c r="C30" s="1898"/>
      <c r="D30" s="1898"/>
      <c r="E30" s="3021" t="s">
        <v>493</v>
      </c>
      <c r="F30" s="3021"/>
      <c r="G30" s="3021"/>
      <c r="H30" s="1898"/>
      <c r="I30" s="1898"/>
    </row>
    <row r="31" spans="1:16" s="139" customFormat="1" ht="18.75">
      <c r="A31" s="1898"/>
      <c r="B31" s="1898"/>
      <c r="C31" s="1898"/>
      <c r="D31" s="1898"/>
      <c r="E31" s="1906"/>
      <c r="F31" s="1906"/>
      <c r="G31" s="1906"/>
      <c r="H31" s="1898"/>
      <c r="I31" s="1898"/>
    </row>
    <row r="32" spans="1:16" ht="18.75">
      <c r="A32" s="1898"/>
      <c r="B32" s="1898"/>
      <c r="C32" s="1898"/>
      <c r="D32" s="1898" t="s">
        <v>25</v>
      </c>
      <c r="E32" s="3019" t="str">
        <f>D7</f>
        <v>अतिरिक्त प्रशासनिक अधिकारी</v>
      </c>
      <c r="F32" s="3019"/>
      <c r="G32" s="3019"/>
      <c r="H32" s="3019"/>
      <c r="I32" s="1898"/>
    </row>
    <row r="33" spans="1:9" ht="18.75">
      <c r="A33" s="1898"/>
      <c r="B33" s="1898" t="s">
        <v>494</v>
      </c>
      <c r="C33" s="1898"/>
      <c r="D33" s="1150" t="str">
        <f>K9</f>
        <v>jktdh; mPp ek/;fed fo/kky; dsyok ftyk &amp; jktleUn</v>
      </c>
      <c r="E33" s="260"/>
      <c r="F33" s="1909"/>
      <c r="G33" s="1909"/>
      <c r="H33" s="1909"/>
      <c r="I33" s="1898"/>
    </row>
    <row r="34" spans="1:9">
      <c r="A34" s="260"/>
      <c r="B34" s="260"/>
      <c r="C34" s="260"/>
      <c r="D34" s="260"/>
      <c r="E34" s="260"/>
      <c r="F34" s="260"/>
      <c r="G34" s="260"/>
      <c r="H34" s="260"/>
      <c r="I34" s="260"/>
    </row>
    <row r="35" spans="1:9">
      <c r="A35" s="260"/>
      <c r="B35" s="260"/>
      <c r="C35" s="260"/>
      <c r="D35" s="260"/>
      <c r="E35" s="260"/>
      <c r="F35" s="260"/>
      <c r="G35" s="260"/>
      <c r="H35" s="260"/>
      <c r="I35" s="260"/>
    </row>
    <row r="36" spans="1:9">
      <c r="A36" s="260"/>
      <c r="B36" s="260"/>
      <c r="C36" s="260"/>
      <c r="D36" s="260"/>
      <c r="E36" s="260"/>
      <c r="F36" s="260"/>
      <c r="G36" s="260"/>
      <c r="H36" s="260"/>
      <c r="I36" s="260"/>
    </row>
    <row r="37" spans="1:9">
      <c r="A37" s="260"/>
      <c r="B37" s="260"/>
      <c r="C37" s="260"/>
      <c r="D37" s="260"/>
      <c r="E37" s="260"/>
      <c r="F37" s="260"/>
      <c r="G37" s="260"/>
      <c r="H37" s="260"/>
      <c r="I37" s="260"/>
    </row>
    <row r="38" spans="1:9">
      <c r="A38" s="260"/>
      <c r="B38" s="260"/>
      <c r="C38" s="260"/>
      <c r="D38" s="260"/>
      <c r="E38" s="260"/>
      <c r="F38" s="260"/>
      <c r="G38" s="260"/>
      <c r="H38" s="260"/>
      <c r="I38" s="260"/>
    </row>
    <row r="39" spans="1:9">
      <c r="A39" s="260"/>
      <c r="B39" s="260"/>
      <c r="C39" s="260"/>
      <c r="D39" s="260"/>
      <c r="E39" s="260"/>
      <c r="F39" s="260"/>
      <c r="G39" s="260"/>
      <c r="H39" s="260"/>
      <c r="I39" s="260"/>
    </row>
  </sheetData>
  <sheetProtection sheet="1" objects="1" scenarios="1" selectLockedCells="1"/>
  <mergeCells count="25">
    <mergeCell ref="B1:D1"/>
    <mergeCell ref="D6:G6"/>
    <mergeCell ref="D7:G7"/>
    <mergeCell ref="E30:G30"/>
    <mergeCell ref="K8:P8"/>
    <mergeCell ref="K9:P9"/>
    <mergeCell ref="K11:R11"/>
    <mergeCell ref="K12:R12"/>
    <mergeCell ref="A4:I4"/>
    <mergeCell ref="G18:I18"/>
    <mergeCell ref="B11:I11"/>
    <mergeCell ref="B12:I12"/>
    <mergeCell ref="O26:P26"/>
    <mergeCell ref="G13:I13"/>
    <mergeCell ref="G15:I15"/>
    <mergeCell ref="G16:I16"/>
    <mergeCell ref="G17:I17"/>
    <mergeCell ref="K26:N26"/>
    <mergeCell ref="E32:H32"/>
    <mergeCell ref="K13:M13"/>
    <mergeCell ref="K15:M15"/>
    <mergeCell ref="K16:M16"/>
    <mergeCell ref="G14:I14"/>
    <mergeCell ref="K17:M17"/>
    <mergeCell ref="E26:F2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95.xml><?xml version="1.0" encoding="utf-8"?>
<worksheet xmlns="http://schemas.openxmlformats.org/spreadsheetml/2006/main" xmlns:r="http://schemas.openxmlformats.org/officeDocument/2006/relationships">
  <sheetPr codeName="Sheet8">
    <tabColor rgb="FF7030A0"/>
  </sheetPr>
  <dimension ref="A1:M38"/>
  <sheetViews>
    <sheetView workbookViewId="0">
      <selection activeCell="H4" sqref="H4:M4"/>
    </sheetView>
  </sheetViews>
  <sheetFormatPr defaultRowHeight="12.75"/>
  <cols>
    <col min="1" max="1" width="3.5703125" customWidth="1"/>
    <col min="2" max="2" width="25.28515625" customWidth="1"/>
    <col min="3" max="3" width="20.42578125" customWidth="1"/>
    <col min="4" max="4" width="14.5703125" customWidth="1"/>
    <col min="5" max="5" width="14.7109375" customWidth="1"/>
    <col min="6" max="6" width="15.7109375" customWidth="1"/>
    <col min="7" max="7" width="6.42578125" customWidth="1"/>
    <col min="8" max="8" width="24.28515625" customWidth="1"/>
    <col min="9" max="9" width="17" customWidth="1"/>
    <col min="10" max="10" width="14.7109375" customWidth="1"/>
    <col min="11" max="11" width="9.28515625" customWidth="1"/>
    <col min="12" max="12" width="14.140625" customWidth="1"/>
    <col min="13" max="13" width="16.28515625" customWidth="1"/>
  </cols>
  <sheetData>
    <row r="1" spans="1:13" ht="18.75">
      <c r="B1" s="2757" t="s">
        <v>1156</v>
      </c>
      <c r="C1" s="2757"/>
      <c r="D1" s="2757"/>
      <c r="E1" s="616">
        <v>1</v>
      </c>
    </row>
    <row r="2" spans="1:13" ht="18.75">
      <c r="A2" s="3030" t="str">
        <f>MASTER!C1</f>
        <v>ftyk f'k{kk vf/kdkjh</v>
      </c>
      <c r="B2" s="3030"/>
      <c r="C2" s="3030"/>
      <c r="D2" s="3030"/>
      <c r="E2" s="3030"/>
      <c r="F2" s="3030"/>
      <c r="G2" s="260"/>
    </row>
    <row r="3" spans="1:13" ht="30.75">
      <c r="A3" s="3036" t="s">
        <v>1242</v>
      </c>
      <c r="B3" s="3036"/>
      <c r="C3" s="3036"/>
      <c r="D3" s="3036"/>
      <c r="E3" s="3036"/>
      <c r="F3" s="3036"/>
      <c r="G3" s="260"/>
    </row>
    <row r="4" spans="1:13" ht="24" customHeight="1">
      <c r="A4" s="3028" t="str">
        <f>IF(H4="","",H4)</f>
        <v xml:space="preserve">        Jheku funs’kd egksn; ] ek/;fed f’k{kk ] jktLFkku ] chdkusj  ds vkns’k Øekad </v>
      </c>
      <c r="B4" s="3028"/>
      <c r="C4" s="3028"/>
      <c r="D4" s="3028"/>
      <c r="E4" s="3028"/>
      <c r="F4" s="3028"/>
      <c r="G4" s="260"/>
      <c r="H4" s="3037" t="s">
        <v>1235</v>
      </c>
      <c r="I4" s="3037"/>
      <c r="J4" s="3037"/>
      <c r="K4" s="3037"/>
      <c r="L4" s="3037"/>
      <c r="M4" s="3037"/>
    </row>
    <row r="5" spans="1:13" s="139" customFormat="1" ht="24" customHeight="1">
      <c r="A5" s="3028" t="str">
        <f>IF(H5="","",H5)</f>
        <v xml:space="preserve">f’kfojk&amp;ek@LkaLFkk@lh&amp;3@xf.kr ¼iq#"k½@Mhihlh&amp;inLFkkiu@2013 fnukad 24-05-2013 </v>
      </c>
      <c r="B5" s="3028"/>
      <c r="C5" s="3028"/>
      <c r="D5" s="3028"/>
      <c r="E5" s="3028"/>
      <c r="F5" s="3028"/>
      <c r="G5" s="260"/>
      <c r="H5" s="3037" t="s">
        <v>1236</v>
      </c>
      <c r="I5" s="3037"/>
      <c r="J5" s="3037"/>
      <c r="K5" s="3037"/>
      <c r="L5" s="3037"/>
      <c r="M5" s="3037"/>
    </row>
    <row r="6" spans="1:13" s="139" customFormat="1" ht="24" customHeight="1">
      <c r="A6" s="3032" t="s">
        <v>1240</v>
      </c>
      <c r="B6" s="3032"/>
      <c r="C6" s="3032"/>
      <c r="D6" s="3032"/>
      <c r="E6" s="3032"/>
      <c r="F6" s="1910" t="str">
        <f>IF(H6="","",H6)</f>
        <v>jk-m-ek-fo-</v>
      </c>
      <c r="G6" s="260"/>
      <c r="H6" s="898" t="s">
        <v>1241</v>
      </c>
      <c r="I6" s="3029" t="s">
        <v>36</v>
      </c>
      <c r="J6" s="3029"/>
      <c r="K6" s="3029"/>
      <c r="L6" s="3029"/>
      <c r="M6" s="1867" t="s">
        <v>1247</v>
      </c>
    </row>
    <row r="7" spans="1:13" s="139" customFormat="1" ht="24" customHeight="1">
      <c r="A7" s="3027" t="str">
        <f>IF(I6="","",I6)</f>
        <v>dkadjksyh ftyk &amp; jktleUn</v>
      </c>
      <c r="B7" s="3027"/>
      <c r="C7" s="3027"/>
      <c r="D7" s="3027"/>
      <c r="E7" s="1911" t="s">
        <v>1246</v>
      </c>
      <c r="F7" s="1910" t="str">
        <f>IF(M6="","",M6)</f>
        <v>fo|ky; esa</v>
      </c>
      <c r="G7" s="260"/>
    </row>
    <row r="8" spans="1:13" s="139" customFormat="1" ht="24" customHeight="1">
      <c r="A8" s="3032" t="s">
        <v>1243</v>
      </c>
      <c r="B8" s="3032"/>
      <c r="C8" s="3032"/>
      <c r="D8" s="3032"/>
      <c r="E8" s="3032"/>
      <c r="F8" s="3032"/>
      <c r="G8" s="260"/>
    </row>
    <row r="9" spans="1:13" s="139" customFormat="1" ht="24" customHeight="1">
      <c r="A9" s="3032" t="s">
        <v>1248</v>
      </c>
      <c r="B9" s="3032"/>
      <c r="C9" s="3032"/>
      <c r="D9" s="3032"/>
      <c r="E9" s="3032"/>
      <c r="F9" s="3032"/>
      <c r="G9" s="260"/>
    </row>
    <row r="10" spans="1:13" s="139" customFormat="1" ht="24" customHeight="1">
      <c r="A10" s="3032" t="s">
        <v>1244</v>
      </c>
      <c r="B10" s="3032"/>
      <c r="C10" s="3032"/>
      <c r="D10" s="3032"/>
      <c r="E10" s="3032"/>
      <c r="F10" s="3032"/>
      <c r="G10" s="260"/>
    </row>
    <row r="11" spans="1:13" s="139" customFormat="1" ht="24" customHeight="1">
      <c r="A11" s="3032" t="s">
        <v>1245</v>
      </c>
      <c r="B11" s="3032"/>
      <c r="C11" s="3032"/>
      <c r="D11" s="3032"/>
      <c r="E11" s="3032"/>
      <c r="F11" s="3032"/>
      <c r="G11" s="260"/>
    </row>
    <row r="12" spans="1:13" ht="39.75" customHeight="1">
      <c r="A12" s="1912" t="s">
        <v>495</v>
      </c>
      <c r="B12" s="1913" t="s">
        <v>496</v>
      </c>
      <c r="C12" s="1913" t="s">
        <v>497</v>
      </c>
      <c r="D12" s="1913" t="s">
        <v>498</v>
      </c>
      <c r="E12" s="1913" t="s">
        <v>499</v>
      </c>
      <c r="F12" s="1913" t="s">
        <v>500</v>
      </c>
      <c r="G12" s="260"/>
    </row>
    <row r="13" spans="1:13" ht="18.75">
      <c r="A13" s="1913" t="s">
        <v>5</v>
      </c>
      <c r="B13" s="1913" t="s">
        <v>6</v>
      </c>
      <c r="C13" s="1913" t="s">
        <v>8</v>
      </c>
      <c r="D13" s="1913" t="s">
        <v>0</v>
      </c>
      <c r="E13" s="1913" t="s">
        <v>16</v>
      </c>
      <c r="F13" s="1913" t="s">
        <v>17</v>
      </c>
      <c r="G13" s="260"/>
    </row>
    <row r="14" spans="1:13" ht="25.5" customHeight="1">
      <c r="A14" s="3041">
        <v>1</v>
      </c>
      <c r="B14" s="1914" t="str">
        <f>(INDEX(MASTER!B8:B42,MATCH('10 DAYS PL SENCTION'!E1,MASTER!A8:A42,0)))</f>
        <v>Jh Hkxorh yky luk&lt;;</v>
      </c>
      <c r="C14" s="3038" t="str">
        <f>IF(H14="","",H14)</f>
        <v xml:space="preserve">jktdh; mPp ek/;fed fo|ky; dkadjksyh ftyk &amp; jktleUn     </v>
      </c>
      <c r="D14" s="1915" t="str">
        <f>IF(I14="","",I14)</f>
        <v xml:space="preserve">22&amp;07&amp;2013 </v>
      </c>
      <c r="E14" s="1915" t="str">
        <f>IF(J14="","",J14)</f>
        <v xml:space="preserve">22&amp;07&amp;2013 </v>
      </c>
      <c r="F14" s="3040" t="str">
        <f>IF(K14="","",K14)</f>
        <v xml:space="preserve">10 fnu </v>
      </c>
      <c r="G14" s="260"/>
      <c r="H14" s="2814" t="s">
        <v>1307</v>
      </c>
      <c r="I14" s="621" t="s">
        <v>1237</v>
      </c>
      <c r="J14" s="621" t="s">
        <v>1237</v>
      </c>
      <c r="K14" s="2814" t="s">
        <v>502</v>
      </c>
    </row>
    <row r="15" spans="1:13" ht="24" customHeight="1">
      <c r="A15" s="3041"/>
      <c r="B15" s="3033" t="str">
        <f>(INDEX(MASTER!C8:C42,MATCH('10 DAYS PL SENCTION'!E1,MASTER!A8:A42,0)))</f>
        <v>अतिरिक्त प्रशासनिक अधिकारी</v>
      </c>
      <c r="C15" s="3038"/>
      <c r="D15" s="3039" t="str">
        <f>IF(I15="","",I15)</f>
        <v>iqokZgu ckn M~;qVh</v>
      </c>
      <c r="E15" s="3039" t="str">
        <f>IF(J15="","",J15)</f>
        <v xml:space="preserve">vijkgu esa </v>
      </c>
      <c r="F15" s="3040"/>
      <c r="G15" s="260"/>
      <c r="H15" s="2814"/>
      <c r="I15" s="2807" t="s">
        <v>1238</v>
      </c>
      <c r="J15" s="2807" t="s">
        <v>1239</v>
      </c>
      <c r="K15" s="2814"/>
    </row>
    <row r="16" spans="1:13" ht="18.75" customHeight="1">
      <c r="A16" s="3041"/>
      <c r="B16" s="3034"/>
      <c r="C16" s="3038"/>
      <c r="D16" s="3039"/>
      <c r="E16" s="3039"/>
      <c r="F16" s="3040"/>
      <c r="G16" s="260"/>
      <c r="H16" s="2814"/>
      <c r="I16" s="2807"/>
      <c r="J16" s="2807"/>
      <c r="K16" s="2814"/>
    </row>
    <row r="17" spans="1:13" ht="13.5" customHeight="1">
      <c r="A17" s="3041"/>
      <c r="B17" s="3035"/>
      <c r="C17" s="3038"/>
      <c r="D17" s="3039"/>
      <c r="E17" s="3039"/>
      <c r="F17" s="3040"/>
      <c r="G17" s="260"/>
      <c r="H17" s="2814"/>
      <c r="I17" s="2807"/>
      <c r="J17" s="2807"/>
      <c r="K17" s="2814"/>
    </row>
    <row r="18" spans="1:13" ht="24" customHeight="1">
      <c r="A18" s="1916"/>
      <c r="B18" s="260"/>
      <c r="C18" s="260"/>
      <c r="D18" s="260"/>
      <c r="E18" s="260"/>
      <c r="F18" s="260"/>
      <c r="G18" s="260"/>
    </row>
    <row r="19" spans="1:13" ht="24" customHeight="1">
      <c r="A19" s="1916"/>
      <c r="B19" s="260"/>
      <c r="C19" s="260"/>
      <c r="D19" s="3030" t="str">
        <f>MASTER!C2</f>
        <v>iz/kkukpk;Z</v>
      </c>
      <c r="E19" s="3030"/>
      <c r="F19" s="3030"/>
      <c r="G19" s="260"/>
    </row>
    <row r="20" spans="1:13" ht="24" customHeight="1">
      <c r="A20" s="1916"/>
      <c r="B20" s="260"/>
      <c r="C20" s="260"/>
      <c r="D20" s="3030" t="str">
        <f>MASTER!C3</f>
        <v xml:space="preserve">ftyk </v>
      </c>
      <c r="E20" s="3030"/>
      <c r="F20" s="3030"/>
      <c r="G20" s="260"/>
    </row>
    <row r="21" spans="1:13" ht="24" customHeight="1">
      <c r="A21" s="1917"/>
      <c r="B21" s="260"/>
      <c r="C21" s="260"/>
      <c r="D21" s="3030" t="str">
        <f>MASTER!C4</f>
        <v>jkt ¼ jktLFkku ½</v>
      </c>
      <c r="E21" s="3030"/>
      <c r="F21" s="3030"/>
      <c r="G21" s="260"/>
    </row>
    <row r="22" spans="1:13" ht="24" customHeight="1">
      <c r="A22" s="3027" t="str">
        <f>IF(H22="","",H22)</f>
        <v>Øekad@jkmekfo@dakdjksyh@laLFkkiu@Qk&amp;104@2022&amp;23@      fnukad  27-04-2022</v>
      </c>
      <c r="B22" s="3027"/>
      <c r="C22" s="3027"/>
      <c r="D22" s="3027"/>
      <c r="E22" s="3027"/>
      <c r="F22" s="3027"/>
      <c r="G22" s="260"/>
      <c r="H22" s="3031" t="s">
        <v>4432</v>
      </c>
      <c r="I22" s="3031"/>
      <c r="J22" s="3031"/>
      <c r="K22" s="3031"/>
      <c r="L22" s="3031"/>
      <c r="M22" s="3031"/>
    </row>
    <row r="23" spans="1:13" ht="24" customHeight="1">
      <c r="A23" s="1918" t="s">
        <v>503</v>
      </c>
      <c r="B23" s="260"/>
      <c r="C23" s="260"/>
      <c r="D23" s="260"/>
      <c r="E23" s="260"/>
      <c r="F23" s="260"/>
      <c r="G23" s="260"/>
    </row>
    <row r="24" spans="1:13" ht="24" customHeight="1">
      <c r="A24" s="1918" t="s">
        <v>322</v>
      </c>
      <c r="B24" s="1918" t="s">
        <v>1251</v>
      </c>
      <c r="C24" s="260"/>
      <c r="D24" s="260"/>
      <c r="E24" s="260"/>
      <c r="F24" s="260"/>
      <c r="G24" s="260"/>
    </row>
    <row r="25" spans="1:13" ht="24" customHeight="1">
      <c r="A25" s="1918" t="s">
        <v>1249</v>
      </c>
      <c r="B25" s="1918" t="s">
        <v>1253</v>
      </c>
      <c r="C25" s="3027" t="str">
        <f>B14</f>
        <v>Jh Hkxorh yky luk&lt;;</v>
      </c>
      <c r="D25" s="3027"/>
      <c r="E25" s="1919" t="str">
        <f>B15</f>
        <v>अतिरिक्त प्रशासनिक अधिकारी</v>
      </c>
      <c r="F25" s="260"/>
      <c r="G25" s="260"/>
    </row>
    <row r="26" spans="1:13" ht="24" customHeight="1">
      <c r="A26" s="1918" t="s">
        <v>324</v>
      </c>
      <c r="B26" s="1918" t="s">
        <v>1254</v>
      </c>
      <c r="C26" s="3027" t="str">
        <f>C25</f>
        <v>Jh Hkxorh yky luk&lt;;</v>
      </c>
      <c r="D26" s="3027"/>
      <c r="E26" s="1919" t="str">
        <f>B15</f>
        <v>अतिरिक्त प्रशासनिक अधिकारी</v>
      </c>
      <c r="F26" s="260"/>
      <c r="G26" s="260"/>
    </row>
    <row r="27" spans="1:13" ht="24" customHeight="1">
      <c r="A27" s="1918" t="s">
        <v>1250</v>
      </c>
      <c r="B27" s="1918" t="s">
        <v>1252</v>
      </c>
      <c r="C27" s="260"/>
      <c r="D27" s="260"/>
      <c r="E27" s="260"/>
      <c r="F27" s="260"/>
      <c r="G27" s="260"/>
    </row>
    <row r="28" spans="1:13" s="139" customFormat="1" ht="24" customHeight="1">
      <c r="A28" s="1918"/>
      <c r="B28" s="1918"/>
      <c r="C28" s="260"/>
      <c r="D28" s="260"/>
      <c r="E28" s="260"/>
      <c r="F28" s="260"/>
      <c r="G28" s="260"/>
    </row>
    <row r="29" spans="1:13" ht="24" customHeight="1">
      <c r="A29" s="260"/>
      <c r="B29" s="260"/>
      <c r="C29" s="260"/>
      <c r="D29" s="3028" t="str">
        <f>D19</f>
        <v>iz/kkukpk;Z</v>
      </c>
      <c r="E29" s="3028"/>
      <c r="F29" s="3028"/>
      <c r="G29" s="260"/>
    </row>
    <row r="30" spans="1:13" ht="24" customHeight="1">
      <c r="A30" s="260"/>
      <c r="B30" s="260"/>
      <c r="C30" s="260"/>
      <c r="D30" s="3028" t="str">
        <f>D20</f>
        <v xml:space="preserve">ftyk </v>
      </c>
      <c r="E30" s="3028"/>
      <c r="F30" s="3028"/>
      <c r="G30" s="260"/>
    </row>
    <row r="31" spans="1:13" ht="24" customHeight="1">
      <c r="A31" s="260"/>
      <c r="B31" s="260"/>
      <c r="C31" s="260"/>
      <c r="D31" s="3028" t="str">
        <f>D21</f>
        <v>jkt ¼ jktLFkku ½</v>
      </c>
      <c r="E31" s="3028"/>
      <c r="F31" s="3028"/>
      <c r="G31" s="260"/>
    </row>
    <row r="32" spans="1:13">
      <c r="A32" s="260"/>
      <c r="B32" s="260"/>
      <c r="C32" s="260"/>
      <c r="D32" s="260"/>
      <c r="E32" s="260"/>
      <c r="F32" s="260"/>
      <c r="G32" s="260"/>
    </row>
    <row r="33" spans="1:7">
      <c r="A33" s="260"/>
      <c r="B33" s="260"/>
      <c r="C33" s="260"/>
      <c r="D33" s="260"/>
      <c r="E33" s="260"/>
      <c r="F33" s="260"/>
      <c r="G33" s="260"/>
    </row>
    <row r="34" spans="1:7">
      <c r="A34" s="260"/>
      <c r="B34" s="260"/>
      <c r="C34" s="260"/>
      <c r="D34" s="260"/>
      <c r="E34" s="260"/>
      <c r="F34" s="260"/>
      <c r="G34" s="260"/>
    </row>
    <row r="35" spans="1:7">
      <c r="A35" s="260"/>
      <c r="B35" s="260"/>
      <c r="C35" s="260"/>
      <c r="D35" s="260"/>
      <c r="E35" s="260"/>
      <c r="F35" s="260"/>
      <c r="G35" s="260"/>
    </row>
    <row r="36" spans="1:7">
      <c r="A36" s="260"/>
      <c r="B36" s="260"/>
      <c r="C36" s="260"/>
      <c r="D36" s="260"/>
      <c r="E36" s="260"/>
      <c r="F36" s="260"/>
      <c r="G36" s="260"/>
    </row>
    <row r="37" spans="1:7">
      <c r="A37" s="260"/>
      <c r="B37" s="260"/>
      <c r="C37" s="260"/>
      <c r="D37" s="260"/>
      <c r="E37" s="260"/>
      <c r="F37" s="260"/>
      <c r="G37" s="260"/>
    </row>
    <row r="38" spans="1:7">
      <c r="A38" s="260"/>
      <c r="B38" s="260"/>
      <c r="C38" s="260"/>
      <c r="D38" s="260"/>
      <c r="E38" s="260"/>
      <c r="F38" s="260"/>
      <c r="G38" s="260"/>
    </row>
  </sheetData>
  <sheetProtection sheet="1" objects="1" scenarios="1" selectLockedCells="1"/>
  <mergeCells count="34">
    <mergeCell ref="H14:H17"/>
    <mergeCell ref="K14:K17"/>
    <mergeCell ref="H4:M4"/>
    <mergeCell ref="H5:M5"/>
    <mergeCell ref="A8:F8"/>
    <mergeCell ref="C14:C17"/>
    <mergeCell ref="D15:D17"/>
    <mergeCell ref="E15:E17"/>
    <mergeCell ref="F14:F17"/>
    <mergeCell ref="A14:A17"/>
    <mergeCell ref="B1:D1"/>
    <mergeCell ref="A2:F2"/>
    <mergeCell ref="A6:E6"/>
    <mergeCell ref="A3:F3"/>
    <mergeCell ref="A9:F9"/>
    <mergeCell ref="A4:F4"/>
    <mergeCell ref="A5:F5"/>
    <mergeCell ref="A7:D7"/>
    <mergeCell ref="A22:F22"/>
    <mergeCell ref="D29:F29"/>
    <mergeCell ref="D30:F30"/>
    <mergeCell ref="D31:F31"/>
    <mergeCell ref="I6:L6"/>
    <mergeCell ref="C25:D25"/>
    <mergeCell ref="C26:D26"/>
    <mergeCell ref="D19:F19"/>
    <mergeCell ref="D20:F20"/>
    <mergeCell ref="D21:F21"/>
    <mergeCell ref="H22:M22"/>
    <mergeCell ref="A10:F10"/>
    <mergeCell ref="B15:B17"/>
    <mergeCell ref="I15:I17"/>
    <mergeCell ref="J15:J17"/>
    <mergeCell ref="A11:F11"/>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96.xml><?xml version="1.0" encoding="utf-8"?>
<worksheet xmlns="http://schemas.openxmlformats.org/spreadsheetml/2006/main" xmlns:r="http://schemas.openxmlformats.org/officeDocument/2006/relationships">
  <sheetPr codeName="Sheet17">
    <tabColor rgb="FF7030A0"/>
  </sheetPr>
  <dimension ref="A1:P43"/>
  <sheetViews>
    <sheetView workbookViewId="0">
      <selection activeCell="J31" sqref="J31:K31"/>
    </sheetView>
  </sheetViews>
  <sheetFormatPr defaultColWidth="9.140625" defaultRowHeight="14.25"/>
  <cols>
    <col min="1" max="1" width="4" style="5" customWidth="1"/>
    <col min="2" max="2" width="25.5703125" style="5" customWidth="1"/>
    <col min="3" max="3" width="11" style="5" customWidth="1"/>
    <col min="4" max="4" width="13" style="5" customWidth="1"/>
    <col min="5" max="5" width="3.5703125" style="5" customWidth="1"/>
    <col min="6" max="6" width="13.85546875" style="5" customWidth="1"/>
    <col min="7" max="7" width="19.28515625" style="5" customWidth="1"/>
    <col min="8" max="8" width="10.42578125" style="5" customWidth="1"/>
    <col min="9" max="9" width="7.140625" style="5" customWidth="1"/>
    <col min="10" max="10" width="5" style="5" customWidth="1"/>
    <col min="11" max="11" width="27.5703125" style="5" customWidth="1"/>
    <col min="12" max="12" width="16.5703125" style="5" customWidth="1"/>
    <col min="13" max="13" width="15.42578125" style="5" customWidth="1"/>
    <col min="14" max="14" width="4.7109375" style="5" customWidth="1"/>
    <col min="15" max="15" width="12.42578125" style="5" customWidth="1"/>
    <col min="16" max="16" width="15.140625" style="5" customWidth="1"/>
    <col min="17" max="16384" width="9.140625" style="5"/>
  </cols>
  <sheetData>
    <row r="1" spans="1:16" ht="20.25">
      <c r="A1" s="3044" t="str">
        <f>MASTER!C1</f>
        <v>ftyk f'k{kk vf/kdkjh</v>
      </c>
      <c r="B1" s="3044"/>
      <c r="C1" s="3044"/>
      <c r="D1" s="3044"/>
      <c r="E1" s="3044"/>
      <c r="F1" s="3044"/>
      <c r="G1" s="3044"/>
      <c r="H1" s="3044"/>
      <c r="I1" s="155"/>
    </row>
    <row r="2" spans="1:16" ht="20.25">
      <c r="A2" s="3042" t="str">
        <f>IF(J2="","",J2)</f>
        <v>Øekad %&amp;jkmekfo@dkadjksyh@Qk&amp;103@laLFkkiu@2021&amp;22@266  fnaukd %&amp;01-04-2021</v>
      </c>
      <c r="B2" s="3042"/>
      <c r="C2" s="3042"/>
      <c r="D2" s="3042"/>
      <c r="E2" s="3042"/>
      <c r="F2" s="3042"/>
      <c r="G2" s="3042"/>
      <c r="H2" s="1923"/>
      <c r="I2" s="155"/>
      <c r="J2" s="3022" t="s">
        <v>1377</v>
      </c>
      <c r="K2" s="3022"/>
      <c r="L2" s="3022"/>
      <c r="M2" s="3022"/>
      <c r="N2" s="3022"/>
      <c r="O2" s="3022"/>
      <c r="P2" s="3022"/>
    </row>
    <row r="3" spans="1:16" ht="20.25">
      <c r="A3" s="3044" t="s">
        <v>436</v>
      </c>
      <c r="B3" s="3044"/>
      <c r="C3" s="3044"/>
      <c r="D3" s="3044"/>
      <c r="E3" s="3044"/>
      <c r="F3" s="3044"/>
      <c r="G3" s="3044"/>
      <c r="H3" s="3044"/>
      <c r="I3" s="155"/>
    </row>
    <row r="4" spans="1:16" ht="20.25">
      <c r="A4" s="3048" t="str">
        <f>IF(J4="","",J4)</f>
        <v xml:space="preserve">           Jheku lfpo egksn; jktLFkku LVsV vksiu Ldwy t;iqj ds vkns'k dzaekd@i 9 ¼11½</v>
      </c>
      <c r="B4" s="3048"/>
      <c r="C4" s="3048"/>
      <c r="D4" s="3048"/>
      <c r="E4" s="3048"/>
      <c r="F4" s="3048"/>
      <c r="G4" s="3048"/>
      <c r="H4" s="3048"/>
      <c r="J4" s="3046" t="s">
        <v>1378</v>
      </c>
      <c r="K4" s="3046"/>
      <c r="L4" s="3046"/>
      <c r="M4" s="3046"/>
      <c r="N4" s="3046"/>
      <c r="O4" s="3046"/>
      <c r="P4" s="3046"/>
    </row>
    <row r="5" spans="1:16" ht="20.25">
      <c r="A5" s="3048" t="str">
        <f>IF(J5="","",J5)</f>
        <v xml:space="preserve">vkj,lvks,l@,l,l,l@ihlhih@ijh{kk 14&amp;15@9041&amp;9076 fnukad 03-12-2019 ds }kjk </v>
      </c>
      <c r="B5" s="3048"/>
      <c r="C5" s="3048"/>
      <c r="D5" s="3048"/>
      <c r="E5" s="3048"/>
      <c r="F5" s="3048"/>
      <c r="G5" s="3048"/>
      <c r="H5" s="3048"/>
      <c r="J5" s="3046" t="s">
        <v>437</v>
      </c>
      <c r="K5" s="3046"/>
      <c r="L5" s="3046"/>
      <c r="M5" s="3046"/>
      <c r="N5" s="3046"/>
      <c r="O5" s="3046"/>
      <c r="P5" s="3046"/>
    </row>
    <row r="6" spans="1:16" ht="20.25">
      <c r="A6" s="3047" t="s">
        <v>438</v>
      </c>
      <c r="B6" s="3047"/>
      <c r="C6" s="3047"/>
      <c r="D6" s="3047"/>
      <c r="E6" s="3047"/>
      <c r="F6" s="3047"/>
      <c r="G6" s="3047"/>
      <c r="H6" s="3047"/>
    </row>
    <row r="7" spans="1:16" ht="20.25">
      <c r="A7" s="3047" t="s">
        <v>439</v>
      </c>
      <c r="B7" s="3047"/>
      <c r="C7" s="3047"/>
      <c r="D7" s="3047"/>
      <c r="E7" s="3047"/>
      <c r="F7" s="3047"/>
      <c r="G7" s="3047"/>
      <c r="H7" s="3047"/>
    </row>
    <row r="8" spans="1:16" ht="20.25">
      <c r="A8" s="3047" t="s">
        <v>1379</v>
      </c>
      <c r="B8" s="3047"/>
      <c r="C8" s="3047"/>
      <c r="D8" s="3047"/>
      <c r="E8" s="3047"/>
      <c r="F8" s="3047"/>
      <c r="G8" s="3047"/>
      <c r="H8" s="3047"/>
    </row>
    <row r="9" spans="1:16" ht="20.25">
      <c r="A9" s="3042" t="str">
        <f>IF(J9="","",J9)</f>
        <v xml:space="preserve">us 'khrdkyhu vodk'k vof/k esa vkj-,l-,l-vks- t;iqj ds 15 fnolh; O;fDrxr lEidZ f'kfoj esa   </v>
      </c>
      <c r="B9" s="3042"/>
      <c r="C9" s="3042"/>
      <c r="D9" s="3042"/>
      <c r="E9" s="3042"/>
      <c r="F9" s="3042"/>
      <c r="G9" s="3042"/>
      <c r="H9" s="3042"/>
      <c r="J9" s="3046" t="s">
        <v>4433</v>
      </c>
      <c r="K9" s="3046"/>
      <c r="L9" s="3046"/>
      <c r="M9" s="3046"/>
      <c r="N9" s="3046"/>
      <c r="O9" s="3046"/>
      <c r="P9" s="3046"/>
    </row>
    <row r="10" spans="1:16" ht="20.25">
      <c r="A10" s="3047" t="s">
        <v>440</v>
      </c>
      <c r="B10" s="3047"/>
      <c r="C10" s="3047"/>
      <c r="D10" s="3047"/>
      <c r="E10" s="3047"/>
      <c r="F10" s="3047"/>
      <c r="G10" s="3047"/>
      <c r="H10" s="3047"/>
    </row>
    <row r="11" spans="1:16" ht="20.25">
      <c r="A11" s="1924"/>
      <c r="B11" s="1924"/>
      <c r="C11" s="1924"/>
      <c r="D11" s="1924"/>
      <c r="E11" s="1924"/>
      <c r="F11" s="1924"/>
      <c r="G11" s="1924"/>
      <c r="H11" s="1140"/>
    </row>
    <row r="12" spans="1:16" ht="20.25">
      <c r="A12" s="3052" t="s">
        <v>441</v>
      </c>
      <c r="B12" s="3053" t="s">
        <v>442</v>
      </c>
      <c r="C12" s="3052" t="s">
        <v>7</v>
      </c>
      <c r="D12" s="3052" t="s">
        <v>443</v>
      </c>
      <c r="E12" s="3052"/>
      <c r="F12" s="3052"/>
      <c r="G12" s="3053" t="s">
        <v>444</v>
      </c>
      <c r="H12" s="1140"/>
    </row>
    <row r="13" spans="1:16" ht="20.25">
      <c r="A13" s="3052"/>
      <c r="B13" s="3053"/>
      <c r="C13" s="3052"/>
      <c r="D13" s="1925" t="s">
        <v>50</v>
      </c>
      <c r="E13" s="1925" t="s">
        <v>402</v>
      </c>
      <c r="F13" s="1925" t="s">
        <v>50</v>
      </c>
      <c r="G13" s="3053"/>
      <c r="H13" s="1140"/>
    </row>
    <row r="14" spans="1:16" ht="27" customHeight="1">
      <c r="A14" s="1926">
        <f>IF(J14="","",J14)</f>
        <v>1</v>
      </c>
      <c r="B14" s="1927" t="str">
        <f t="shared" ref="B14:G14" si="0">IF(K14="","",K14)</f>
        <v>Jh izeksn dqekj ikyhoky</v>
      </c>
      <c r="C14" s="1927" t="str">
        <f t="shared" si="0"/>
        <v>iz/kkukpk;Z</v>
      </c>
      <c r="D14" s="1928" t="str">
        <f t="shared" si="0"/>
        <v>25.12.2019</v>
      </c>
      <c r="E14" s="1926" t="str">
        <f t="shared" si="0"/>
        <v>ls</v>
      </c>
      <c r="F14" s="1928" t="str">
        <f t="shared" si="0"/>
        <v>08.01.2020</v>
      </c>
      <c r="G14" s="1929">
        <f t="shared" si="0"/>
        <v>15</v>
      </c>
      <c r="H14" s="1140"/>
      <c r="J14" s="622">
        <v>1</v>
      </c>
      <c r="K14" s="623" t="s">
        <v>416</v>
      </c>
      <c r="L14" s="622" t="s">
        <v>29</v>
      </c>
      <c r="M14" s="624" t="s">
        <v>445</v>
      </c>
      <c r="N14" s="622" t="s">
        <v>402</v>
      </c>
      <c r="O14" s="624" t="s">
        <v>446</v>
      </c>
      <c r="P14" s="625">
        <v>15</v>
      </c>
    </row>
    <row r="15" spans="1:16" ht="20.25">
      <c r="A15" s="1926">
        <f t="shared" ref="A15:A25" si="1">IF(J15="","",J15)</f>
        <v>2</v>
      </c>
      <c r="B15" s="1927" t="str">
        <f t="shared" ref="B15:B25" si="2">IF(K15="","",K15)</f>
        <v>Jh izeksn dqekj ikyhoky</v>
      </c>
      <c r="C15" s="1927" t="str">
        <f t="shared" ref="C15:C25" si="3">IF(L15="","",L15)</f>
        <v>iz/kkukpk;Z</v>
      </c>
      <c r="D15" s="1928" t="str">
        <f t="shared" ref="D15:D25" si="4">IF(M15="","",M15)</f>
        <v>25.12.2020</v>
      </c>
      <c r="E15" s="1926" t="str">
        <f t="shared" ref="E15:E25" si="5">IF(N15="","",N15)</f>
        <v>ls</v>
      </c>
      <c r="F15" s="1928" t="str">
        <f t="shared" ref="F15:F25" si="6">IF(O15="","",O15)</f>
        <v>08.01.2021</v>
      </c>
      <c r="G15" s="1929">
        <f t="shared" ref="G15:G25" si="7">IF(P15="","",P15)</f>
        <v>16</v>
      </c>
      <c r="H15" s="1140"/>
      <c r="J15" s="622">
        <v>2</v>
      </c>
      <c r="K15" s="623" t="s">
        <v>416</v>
      </c>
      <c r="L15" s="622" t="s">
        <v>29</v>
      </c>
      <c r="M15" s="624" t="s">
        <v>1380</v>
      </c>
      <c r="N15" s="622" t="s">
        <v>402</v>
      </c>
      <c r="O15" s="624" t="s">
        <v>1381</v>
      </c>
      <c r="P15" s="625">
        <v>16</v>
      </c>
    </row>
    <row r="16" spans="1:16" ht="20.25">
      <c r="A16" s="1926">
        <f t="shared" si="1"/>
        <v>3</v>
      </c>
      <c r="B16" s="1927" t="str">
        <f t="shared" si="2"/>
        <v>Jh izeksn dqekj ikyhoky</v>
      </c>
      <c r="C16" s="1927" t="str">
        <f t="shared" si="3"/>
        <v>iz/kkukpk;Z</v>
      </c>
      <c r="D16" s="1928" t="str">
        <f t="shared" si="4"/>
        <v>25.12.2021</v>
      </c>
      <c r="E16" s="1926" t="str">
        <f t="shared" si="5"/>
        <v>ls</v>
      </c>
      <c r="F16" s="1928" t="str">
        <f t="shared" si="6"/>
        <v>08.01.2022</v>
      </c>
      <c r="G16" s="1929">
        <f t="shared" si="7"/>
        <v>17</v>
      </c>
      <c r="H16" s="1140"/>
      <c r="J16" s="622">
        <v>3</v>
      </c>
      <c r="K16" s="623" t="s">
        <v>416</v>
      </c>
      <c r="L16" s="622" t="s">
        <v>29</v>
      </c>
      <c r="M16" s="624" t="s">
        <v>1382</v>
      </c>
      <c r="N16" s="622" t="s">
        <v>402</v>
      </c>
      <c r="O16" s="624" t="s">
        <v>1383</v>
      </c>
      <c r="P16" s="625">
        <v>17</v>
      </c>
    </row>
    <row r="17" spans="1:16" ht="20.25">
      <c r="A17" s="1926">
        <f t="shared" si="1"/>
        <v>4</v>
      </c>
      <c r="B17" s="1927" t="str">
        <f t="shared" si="2"/>
        <v>Jh izeksn dqekj ikyhoky</v>
      </c>
      <c r="C17" s="1927" t="str">
        <f t="shared" si="3"/>
        <v>iz/kkukpk;Z</v>
      </c>
      <c r="D17" s="1928" t="str">
        <f t="shared" si="4"/>
        <v>25.12.2022</v>
      </c>
      <c r="E17" s="1926" t="str">
        <f t="shared" si="5"/>
        <v>ls</v>
      </c>
      <c r="F17" s="1928" t="str">
        <f t="shared" si="6"/>
        <v>08.01.2023</v>
      </c>
      <c r="G17" s="1929">
        <f t="shared" si="7"/>
        <v>18</v>
      </c>
      <c r="H17" s="1140"/>
      <c r="J17" s="622">
        <v>4</v>
      </c>
      <c r="K17" s="623" t="s">
        <v>416</v>
      </c>
      <c r="L17" s="622" t="s">
        <v>29</v>
      </c>
      <c r="M17" s="624" t="s">
        <v>1384</v>
      </c>
      <c r="N17" s="622" t="s">
        <v>402</v>
      </c>
      <c r="O17" s="624" t="s">
        <v>1385</v>
      </c>
      <c r="P17" s="625">
        <v>18</v>
      </c>
    </row>
    <row r="18" spans="1:16" ht="20.25">
      <c r="A18" s="1926">
        <f t="shared" si="1"/>
        <v>5</v>
      </c>
      <c r="B18" s="1927" t="str">
        <f t="shared" si="2"/>
        <v>Jh izeksn dqekj ikyhoky</v>
      </c>
      <c r="C18" s="1927" t="str">
        <f t="shared" si="3"/>
        <v>iz/kkukpk;Z</v>
      </c>
      <c r="D18" s="1928" t="str">
        <f t="shared" si="4"/>
        <v>25.12.2023</v>
      </c>
      <c r="E18" s="1926" t="str">
        <f t="shared" si="5"/>
        <v>ls</v>
      </c>
      <c r="F18" s="1928" t="str">
        <f t="shared" si="6"/>
        <v>08.01.2024</v>
      </c>
      <c r="G18" s="1929">
        <f t="shared" si="7"/>
        <v>19</v>
      </c>
      <c r="H18" s="1140"/>
      <c r="J18" s="622">
        <v>5</v>
      </c>
      <c r="K18" s="623" t="s">
        <v>416</v>
      </c>
      <c r="L18" s="622" t="s">
        <v>29</v>
      </c>
      <c r="M18" s="624" t="s">
        <v>1386</v>
      </c>
      <c r="N18" s="622" t="s">
        <v>402</v>
      </c>
      <c r="O18" s="624" t="s">
        <v>1387</v>
      </c>
      <c r="P18" s="625">
        <v>19</v>
      </c>
    </row>
    <row r="19" spans="1:16" ht="20.25">
      <c r="A19" s="1926">
        <f t="shared" si="1"/>
        <v>6</v>
      </c>
      <c r="B19" s="1927" t="str">
        <f t="shared" si="2"/>
        <v>Jh izeksn dqekj ikyhoky</v>
      </c>
      <c r="C19" s="1927" t="str">
        <f t="shared" si="3"/>
        <v>iz/kkukpk;Z</v>
      </c>
      <c r="D19" s="1928" t="str">
        <f t="shared" si="4"/>
        <v>25.12.2024</v>
      </c>
      <c r="E19" s="1926" t="str">
        <f t="shared" si="5"/>
        <v>ls</v>
      </c>
      <c r="F19" s="1928" t="str">
        <f t="shared" si="6"/>
        <v>08.01.2025</v>
      </c>
      <c r="G19" s="1929">
        <f t="shared" si="7"/>
        <v>20</v>
      </c>
      <c r="H19" s="1140"/>
      <c r="J19" s="622">
        <v>6</v>
      </c>
      <c r="K19" s="623" t="s">
        <v>416</v>
      </c>
      <c r="L19" s="622" t="s">
        <v>29</v>
      </c>
      <c r="M19" s="624" t="s">
        <v>1388</v>
      </c>
      <c r="N19" s="622" t="s">
        <v>402</v>
      </c>
      <c r="O19" s="624" t="s">
        <v>1389</v>
      </c>
      <c r="P19" s="625">
        <v>20</v>
      </c>
    </row>
    <row r="20" spans="1:16" ht="20.25">
      <c r="A20" s="1926">
        <f t="shared" si="1"/>
        <v>7</v>
      </c>
      <c r="B20" s="1927" t="str">
        <f t="shared" si="2"/>
        <v>Jh izeksn dqekj ikyhoky</v>
      </c>
      <c r="C20" s="1927" t="str">
        <f t="shared" si="3"/>
        <v>iz/kkukpk;Z</v>
      </c>
      <c r="D20" s="1928" t="str">
        <f t="shared" si="4"/>
        <v>25.12.2025</v>
      </c>
      <c r="E20" s="1926" t="str">
        <f t="shared" si="5"/>
        <v>ls</v>
      </c>
      <c r="F20" s="1928" t="str">
        <f t="shared" si="6"/>
        <v>08.01.2026</v>
      </c>
      <c r="G20" s="1929">
        <f t="shared" si="7"/>
        <v>21</v>
      </c>
      <c r="H20" s="1140"/>
      <c r="J20" s="622">
        <v>7</v>
      </c>
      <c r="K20" s="623" t="s">
        <v>416</v>
      </c>
      <c r="L20" s="622" t="s">
        <v>29</v>
      </c>
      <c r="M20" s="624" t="s">
        <v>1390</v>
      </c>
      <c r="N20" s="622" t="s">
        <v>402</v>
      </c>
      <c r="O20" s="624" t="s">
        <v>1391</v>
      </c>
      <c r="P20" s="625">
        <v>21</v>
      </c>
    </row>
    <row r="21" spans="1:16" ht="20.25">
      <c r="A21" s="1926">
        <f t="shared" si="1"/>
        <v>8</v>
      </c>
      <c r="B21" s="1927" t="str">
        <f t="shared" si="2"/>
        <v>Jh izeksn dqekj ikyhoky</v>
      </c>
      <c r="C21" s="1927" t="str">
        <f t="shared" si="3"/>
        <v>iz/kkukpk;Z</v>
      </c>
      <c r="D21" s="1928" t="str">
        <f t="shared" si="4"/>
        <v>25.12.2026</v>
      </c>
      <c r="E21" s="1926" t="str">
        <f t="shared" si="5"/>
        <v>ls</v>
      </c>
      <c r="F21" s="1928" t="str">
        <f t="shared" si="6"/>
        <v>08.01.2027</v>
      </c>
      <c r="G21" s="1929">
        <f t="shared" si="7"/>
        <v>22</v>
      </c>
      <c r="H21" s="1140"/>
      <c r="J21" s="622">
        <v>8</v>
      </c>
      <c r="K21" s="623" t="s">
        <v>416</v>
      </c>
      <c r="L21" s="622" t="s">
        <v>29</v>
      </c>
      <c r="M21" s="624" t="s">
        <v>1393</v>
      </c>
      <c r="N21" s="622" t="s">
        <v>402</v>
      </c>
      <c r="O21" s="624" t="s">
        <v>1394</v>
      </c>
      <c r="P21" s="625">
        <v>22</v>
      </c>
    </row>
    <row r="22" spans="1:16" ht="20.25">
      <c r="A22" s="1926">
        <f t="shared" si="1"/>
        <v>9</v>
      </c>
      <c r="B22" s="1927" t="str">
        <f t="shared" si="2"/>
        <v>Jh izeksn dqekj ikyhoky</v>
      </c>
      <c r="C22" s="1927" t="str">
        <f t="shared" si="3"/>
        <v>iz/kkukpk;Z</v>
      </c>
      <c r="D22" s="1928" t="str">
        <f t="shared" si="4"/>
        <v>25.12.2027</v>
      </c>
      <c r="E22" s="1926" t="str">
        <f t="shared" si="5"/>
        <v>ls</v>
      </c>
      <c r="F22" s="1928" t="str">
        <f t="shared" si="6"/>
        <v>08.01.2028</v>
      </c>
      <c r="G22" s="1929">
        <f t="shared" si="7"/>
        <v>23</v>
      </c>
      <c r="H22" s="1140"/>
      <c r="J22" s="622">
        <v>9</v>
      </c>
      <c r="K22" s="623" t="s">
        <v>416</v>
      </c>
      <c r="L22" s="622" t="s">
        <v>29</v>
      </c>
      <c r="M22" s="624" t="s">
        <v>1395</v>
      </c>
      <c r="N22" s="622" t="s">
        <v>402</v>
      </c>
      <c r="O22" s="624" t="s">
        <v>1396</v>
      </c>
      <c r="P22" s="625">
        <v>23</v>
      </c>
    </row>
    <row r="23" spans="1:16" ht="20.25">
      <c r="A23" s="1926">
        <f t="shared" si="1"/>
        <v>10</v>
      </c>
      <c r="B23" s="1927" t="str">
        <f t="shared" si="2"/>
        <v>Jh izeksn dqekj ikyhoky</v>
      </c>
      <c r="C23" s="1927" t="str">
        <f t="shared" si="3"/>
        <v>iz/kkukpk;Z</v>
      </c>
      <c r="D23" s="1928" t="str">
        <f t="shared" si="4"/>
        <v>25.12.2028</v>
      </c>
      <c r="E23" s="1926" t="str">
        <f t="shared" si="5"/>
        <v>ls</v>
      </c>
      <c r="F23" s="1928" t="str">
        <f t="shared" si="6"/>
        <v>08.01.2029</v>
      </c>
      <c r="G23" s="1929">
        <f t="shared" si="7"/>
        <v>24</v>
      </c>
      <c r="H23" s="1140"/>
      <c r="J23" s="622">
        <v>10</v>
      </c>
      <c r="K23" s="623" t="s">
        <v>416</v>
      </c>
      <c r="L23" s="622" t="s">
        <v>29</v>
      </c>
      <c r="M23" s="624" t="s">
        <v>1397</v>
      </c>
      <c r="N23" s="622" t="s">
        <v>402</v>
      </c>
      <c r="O23" s="624" t="s">
        <v>1398</v>
      </c>
      <c r="P23" s="625">
        <v>24</v>
      </c>
    </row>
    <row r="24" spans="1:16" ht="20.25">
      <c r="A24" s="1930" t="str">
        <f t="shared" si="1"/>
        <v/>
      </c>
      <c r="B24" s="1930" t="str">
        <f t="shared" si="2"/>
        <v/>
      </c>
      <c r="C24" s="1930" t="str">
        <f t="shared" si="3"/>
        <v/>
      </c>
      <c r="D24" s="1930" t="str">
        <f t="shared" si="4"/>
        <v/>
      </c>
      <c r="E24" s="1930" t="str">
        <f t="shared" si="5"/>
        <v/>
      </c>
      <c r="F24" s="1930" t="str">
        <f t="shared" si="6"/>
        <v/>
      </c>
      <c r="G24" s="1930" t="str">
        <f t="shared" si="7"/>
        <v/>
      </c>
      <c r="H24" s="1140"/>
    </row>
    <row r="25" spans="1:16" ht="20.25">
      <c r="A25" s="1930" t="str">
        <f t="shared" si="1"/>
        <v/>
      </c>
      <c r="B25" s="1930" t="str">
        <f t="shared" si="2"/>
        <v/>
      </c>
      <c r="C25" s="1930" t="str">
        <f t="shared" si="3"/>
        <v/>
      </c>
      <c r="D25" s="1930" t="str">
        <f t="shared" si="4"/>
        <v/>
      </c>
      <c r="E25" s="1930" t="str">
        <f t="shared" si="5"/>
        <v/>
      </c>
      <c r="F25" s="1930" t="str">
        <f t="shared" si="6"/>
        <v/>
      </c>
      <c r="G25" s="1930" t="str">
        <f t="shared" si="7"/>
        <v/>
      </c>
      <c r="H25" s="1140"/>
    </row>
    <row r="26" spans="1:16" ht="18.75">
      <c r="A26" s="1931"/>
      <c r="B26" s="1932"/>
      <c r="C26" s="1933"/>
      <c r="D26" s="3051" t="str">
        <f>MASTER!C2</f>
        <v>iz/kkukpk;Z</v>
      </c>
      <c r="E26" s="3051"/>
      <c r="F26" s="3051"/>
      <c r="G26" s="3051"/>
      <c r="H26" s="1140"/>
    </row>
    <row r="27" spans="1:16" ht="18.75">
      <c r="A27" s="1931"/>
      <c r="B27" s="1932"/>
      <c r="C27" s="1933"/>
      <c r="D27" s="3051" t="str">
        <f>MASTER!C3</f>
        <v xml:space="preserve">ftyk </v>
      </c>
      <c r="E27" s="3051"/>
      <c r="F27" s="3051"/>
      <c r="G27" s="3051"/>
      <c r="H27" s="1140"/>
    </row>
    <row r="28" spans="1:16" ht="18.75">
      <c r="A28" s="260"/>
      <c r="B28" s="260"/>
      <c r="C28" s="260"/>
      <c r="D28" s="3051" t="str">
        <f>MASTER!C4</f>
        <v>jkt ¼ jktLFkku ½</v>
      </c>
      <c r="E28" s="3051"/>
      <c r="F28" s="3051"/>
      <c r="G28" s="3051"/>
      <c r="H28" s="1140"/>
    </row>
    <row r="29" spans="1:16" ht="18.75">
      <c r="A29" s="3049" t="str">
        <f>A2</f>
        <v>Øekad %&amp;jkmekfo@dkadjksyh@Qk&amp;103@laLFkkiu@2021&amp;22@266  fnaukd %&amp;01-04-2021</v>
      </c>
      <c r="B29" s="3049"/>
      <c r="C29" s="3049"/>
      <c r="D29" s="3049"/>
      <c r="E29" s="3049"/>
      <c r="F29" s="3049"/>
      <c r="G29" s="3049"/>
      <c r="H29" s="1140"/>
    </row>
    <row r="30" spans="1:16" ht="18.75">
      <c r="A30" s="1138" t="s">
        <v>695</v>
      </c>
      <c r="B30" s="1138"/>
      <c r="C30" s="1138"/>
      <c r="D30" s="1138"/>
      <c r="E30" s="1138"/>
      <c r="F30" s="1138"/>
      <c r="G30" s="1138"/>
      <c r="H30" s="1140"/>
    </row>
    <row r="31" spans="1:16" ht="18.75">
      <c r="A31" s="1138">
        <v>1</v>
      </c>
      <c r="B31" s="3050" t="s">
        <v>1392</v>
      </c>
      <c r="C31" s="3050"/>
      <c r="D31" s="3050"/>
      <c r="E31" s="3043" t="str">
        <f>IF(J31="","",J31)</f>
        <v>jktleUn A</v>
      </c>
      <c r="F31" s="3043"/>
      <c r="G31" s="3043"/>
      <c r="H31" s="1140"/>
      <c r="J31" s="3045" t="s">
        <v>1365</v>
      </c>
      <c r="K31" s="3045"/>
    </row>
    <row r="32" spans="1:16" ht="18.75">
      <c r="A32" s="1138">
        <v>2</v>
      </c>
      <c r="B32" s="1138" t="s">
        <v>696</v>
      </c>
      <c r="C32" s="1138"/>
      <c r="D32" s="1138"/>
      <c r="E32" s="1138"/>
      <c r="F32" s="1138"/>
      <c r="G32" s="1138"/>
      <c r="H32" s="1140"/>
    </row>
    <row r="33" spans="1:8" ht="18.75">
      <c r="A33" s="1138">
        <v>3</v>
      </c>
      <c r="B33" s="1138" t="s">
        <v>697</v>
      </c>
      <c r="C33" s="1138"/>
      <c r="D33" s="1138"/>
      <c r="E33" s="1138"/>
      <c r="F33" s="1138"/>
      <c r="G33" s="1138"/>
      <c r="H33" s="1140"/>
    </row>
    <row r="34" spans="1:8" ht="18.75">
      <c r="A34" s="1138">
        <v>4</v>
      </c>
      <c r="B34" s="1138" t="s">
        <v>698</v>
      </c>
      <c r="C34" s="1138"/>
      <c r="D34" s="1138"/>
      <c r="E34" s="1138"/>
      <c r="F34" s="1138"/>
      <c r="G34" s="1138"/>
      <c r="H34" s="1140"/>
    </row>
    <row r="35" spans="1:8" ht="18.75">
      <c r="A35" s="1138"/>
      <c r="B35" s="1138"/>
      <c r="C35" s="1138"/>
      <c r="D35" s="1138"/>
      <c r="E35" s="1138"/>
      <c r="F35" s="1138"/>
      <c r="G35" s="1138"/>
      <c r="H35" s="1140"/>
    </row>
    <row r="36" spans="1:8" ht="18.75">
      <c r="A36" s="1138"/>
      <c r="B36" s="1138"/>
      <c r="C36" s="1138"/>
      <c r="D36" s="2238" t="str">
        <f>D26</f>
        <v>iz/kkukpk;Z</v>
      </c>
      <c r="E36" s="2238"/>
      <c r="F36" s="2238"/>
      <c r="G36" s="2238"/>
      <c r="H36" s="1140"/>
    </row>
    <row r="37" spans="1:8" ht="18.75">
      <c r="A37" s="1138"/>
      <c r="B37" s="1138"/>
      <c r="C37" s="1138"/>
      <c r="D37" s="2238" t="str">
        <f>D27</f>
        <v xml:space="preserve">ftyk </v>
      </c>
      <c r="E37" s="2238"/>
      <c r="F37" s="2238"/>
      <c r="G37" s="2238"/>
      <c r="H37" s="1140"/>
    </row>
    <row r="38" spans="1:8" ht="18.75">
      <c r="A38" s="260"/>
      <c r="B38" s="260"/>
      <c r="C38" s="260"/>
      <c r="D38" s="2238" t="str">
        <f>D28</f>
        <v>jkt ¼ jktLFkku ½</v>
      </c>
      <c r="E38" s="2238"/>
      <c r="F38" s="2238"/>
      <c r="G38" s="2238"/>
      <c r="H38" s="1140"/>
    </row>
    <row r="39" spans="1:8">
      <c r="A39" s="1140"/>
      <c r="B39" s="1140"/>
      <c r="C39" s="1140"/>
      <c r="D39" s="1140"/>
      <c r="E39" s="1140"/>
      <c r="F39" s="1140"/>
      <c r="G39" s="1140"/>
      <c r="H39" s="1140"/>
    </row>
    <row r="40" spans="1:8">
      <c r="A40" s="1140"/>
      <c r="B40" s="1140"/>
      <c r="C40" s="1140"/>
      <c r="D40" s="1140"/>
      <c r="E40" s="1140"/>
      <c r="F40" s="1140"/>
      <c r="G40" s="1140"/>
      <c r="H40" s="1140"/>
    </row>
    <row r="41" spans="1:8">
      <c r="A41" s="1140"/>
      <c r="B41" s="1140"/>
      <c r="C41" s="1140"/>
      <c r="D41" s="1140"/>
      <c r="E41" s="1140"/>
      <c r="F41" s="1140"/>
      <c r="G41" s="1140"/>
      <c r="H41" s="1140"/>
    </row>
    <row r="42" spans="1:8">
      <c r="A42" s="1140"/>
      <c r="B42" s="1140"/>
      <c r="C42" s="1140"/>
      <c r="D42" s="1140"/>
      <c r="E42" s="1140"/>
      <c r="F42" s="1140"/>
      <c r="G42" s="1140"/>
      <c r="H42" s="1140"/>
    </row>
    <row r="43" spans="1:8">
      <c r="A43" s="1140"/>
      <c r="B43" s="1140"/>
      <c r="C43" s="1140"/>
      <c r="D43" s="1140"/>
      <c r="E43" s="1140"/>
      <c r="F43" s="1140"/>
      <c r="G43" s="1140"/>
      <c r="H43" s="1140"/>
    </row>
  </sheetData>
  <sheetProtection sheet="1" objects="1" scenarios="1" selectLockedCells="1"/>
  <mergeCells count="29">
    <mergeCell ref="D37:G37"/>
    <mergeCell ref="D38:G38"/>
    <mergeCell ref="B31:D31"/>
    <mergeCell ref="J9:P9"/>
    <mergeCell ref="A10:H10"/>
    <mergeCell ref="D26:G26"/>
    <mergeCell ref="D27:G27"/>
    <mergeCell ref="D28:G28"/>
    <mergeCell ref="A12:A13"/>
    <mergeCell ref="B12:B13"/>
    <mergeCell ref="C12:C13"/>
    <mergeCell ref="D12:F12"/>
    <mergeCell ref="G12:G13"/>
    <mergeCell ref="A9:H9"/>
    <mergeCell ref="D36:G36"/>
    <mergeCell ref="A2:G2"/>
    <mergeCell ref="E31:G31"/>
    <mergeCell ref="A1:H1"/>
    <mergeCell ref="A3:H3"/>
    <mergeCell ref="J2:P2"/>
    <mergeCell ref="J31:K31"/>
    <mergeCell ref="J4:P4"/>
    <mergeCell ref="J5:P5"/>
    <mergeCell ref="A6:H6"/>
    <mergeCell ref="A7:H7"/>
    <mergeCell ref="A8:H8"/>
    <mergeCell ref="A4:H4"/>
    <mergeCell ref="A5:H5"/>
    <mergeCell ref="A29:G29"/>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97.xml><?xml version="1.0" encoding="utf-8"?>
<worksheet xmlns="http://schemas.openxmlformats.org/spreadsheetml/2006/main" xmlns:r="http://schemas.openxmlformats.org/officeDocument/2006/relationships">
  <sheetPr codeName="Sheet11">
    <tabColor rgb="FF7030A0"/>
  </sheetPr>
  <dimension ref="A1:L40"/>
  <sheetViews>
    <sheetView workbookViewId="0">
      <selection activeCell="J6" sqref="J6:L6"/>
    </sheetView>
  </sheetViews>
  <sheetFormatPr defaultColWidth="9.140625" defaultRowHeight="20.25"/>
  <cols>
    <col min="1" max="1" width="2.28515625" style="8" customWidth="1"/>
    <col min="2" max="2" width="10.42578125" style="8" customWidth="1"/>
    <col min="3" max="3" width="15.85546875" style="8" customWidth="1"/>
    <col min="4" max="4" width="6" style="8" customWidth="1"/>
    <col min="5" max="5" width="10.42578125" style="8" customWidth="1"/>
    <col min="6" max="6" width="9.7109375" style="8" customWidth="1"/>
    <col min="7" max="7" width="14" style="8" customWidth="1"/>
    <col min="8" max="8" width="19.7109375" style="8" customWidth="1"/>
    <col min="9" max="9" width="9.140625" style="8"/>
    <col min="10" max="10" width="13.85546875" style="8" customWidth="1"/>
    <col min="11" max="11" width="14" style="8" customWidth="1"/>
    <col min="12" max="12" width="13.28515625" style="8" customWidth="1"/>
    <col min="13" max="16384" width="9.140625" style="8"/>
  </cols>
  <sheetData>
    <row r="1" spans="1:12">
      <c r="A1" s="2621" t="s">
        <v>1156</v>
      </c>
      <c r="B1" s="2621"/>
      <c r="C1" s="2621"/>
      <c r="D1" s="2621"/>
      <c r="E1" s="2622"/>
      <c r="F1" s="615">
        <v>1</v>
      </c>
    </row>
    <row r="2" spans="1:12" ht="13.5" customHeight="1">
      <c r="A2" s="1200"/>
      <c r="B2" s="1200"/>
      <c r="C2" s="1200"/>
      <c r="D2" s="1200"/>
      <c r="E2" s="1200"/>
      <c r="F2" s="1200"/>
      <c r="G2" s="1200"/>
      <c r="H2" s="1200"/>
      <c r="I2" s="1200"/>
    </row>
    <row r="3" spans="1:12" ht="23.25">
      <c r="A3" s="1209"/>
      <c r="B3" s="3057" t="s">
        <v>1332</v>
      </c>
      <c r="C3" s="3057"/>
      <c r="D3" s="3057"/>
      <c r="E3" s="3057"/>
      <c r="F3" s="3057"/>
      <c r="G3" s="3057"/>
      <c r="H3" s="3057"/>
      <c r="I3" s="1200"/>
    </row>
    <row r="4" spans="1:12" ht="26.25">
      <c r="A4" s="1200"/>
      <c r="B4" s="3054" t="s">
        <v>1333</v>
      </c>
      <c r="C4" s="3054"/>
      <c r="D4" s="3054"/>
      <c r="E4" s="3054"/>
      <c r="F4" s="3054"/>
      <c r="G4" s="3054"/>
      <c r="H4" s="3054"/>
      <c r="I4" s="1200"/>
    </row>
    <row r="5" spans="1:12">
      <c r="A5" s="1200"/>
      <c r="B5" s="1200"/>
      <c r="C5" s="1200"/>
      <c r="D5" s="1200"/>
      <c r="E5" s="1200"/>
      <c r="F5" s="1200"/>
      <c r="G5" s="1200"/>
      <c r="H5" s="1200"/>
      <c r="I5" s="1200"/>
    </row>
    <row r="6" spans="1:12">
      <c r="A6" s="1200"/>
      <c r="B6" s="1935" t="s">
        <v>1334</v>
      </c>
      <c r="C6" s="2982" t="str">
        <f>IF(J6="","",J6)</f>
        <v xml:space="preserve">MkW- jkgqy egkRek </v>
      </c>
      <c r="D6" s="2982"/>
      <c r="E6" s="2982"/>
      <c r="F6" s="1200" t="s">
        <v>1336</v>
      </c>
      <c r="G6" s="1200"/>
      <c r="H6" s="1200"/>
      <c r="I6" s="1200"/>
      <c r="J6" s="3058" t="s">
        <v>1335</v>
      </c>
      <c r="K6" s="3058"/>
      <c r="L6" s="3058"/>
    </row>
    <row r="7" spans="1:12">
      <c r="A7" s="1200"/>
      <c r="B7" s="1200" t="s">
        <v>1337</v>
      </c>
      <c r="C7" s="1200"/>
      <c r="D7" s="1200"/>
      <c r="E7" s="1200"/>
      <c r="F7" s="1200"/>
      <c r="G7" s="3059" t="str">
        <f>(INDEX(MASTER!B8:B42,MATCH('SICKNESS &amp; FITNESS CERTIFICATE'!F1,MASTER!A8:A42,0)))</f>
        <v>Jh Hkxorh yky luk&lt;;</v>
      </c>
      <c r="H7" s="3059"/>
      <c r="I7" s="1200"/>
    </row>
    <row r="8" spans="1:12">
      <c r="A8" s="1200"/>
      <c r="B8" s="1200" t="s">
        <v>1338</v>
      </c>
      <c r="C8" s="1200"/>
      <c r="D8" s="1200"/>
      <c r="E8" s="1200" t="str">
        <f>IF(J8="","",J8)</f>
        <v>Toj @ Rod fodkj</v>
      </c>
      <c r="F8" s="1200"/>
      <c r="G8" s="1200" t="s">
        <v>1339</v>
      </c>
      <c r="H8" s="1200"/>
      <c r="I8" s="1200"/>
      <c r="J8" s="3058" t="s">
        <v>1345</v>
      </c>
      <c r="K8" s="3058"/>
    </row>
    <row r="9" spans="1:12">
      <c r="A9" s="1200"/>
      <c r="B9" s="1200" t="s">
        <v>1340</v>
      </c>
      <c r="C9" s="1200"/>
      <c r="D9" s="3060">
        <f>(INDEX(MASTER!J8:J42,MATCH('SICKNESS &amp; FITNESS CERTIFICATE'!F1,MASTER!A8:A42,0)))</f>
        <v>44732</v>
      </c>
      <c r="E9" s="3060"/>
      <c r="F9" s="1936" t="s">
        <v>1155</v>
      </c>
      <c r="G9" s="1937">
        <f>(INDEX(MASTER!K8:K42,MATCH('SICKNESS &amp; FITNESS CERTIFICATE'!F1,MASTER!A8:A42,0)))</f>
        <v>44737</v>
      </c>
      <c r="H9" s="1200" t="s">
        <v>1341</v>
      </c>
      <c r="I9" s="1200"/>
    </row>
    <row r="10" spans="1:12">
      <c r="A10" s="1200"/>
      <c r="B10" s="1895">
        <f>(INDEX(MASTER!L8:L42,MATCH('SICKNESS &amp; FITNESS CERTIFICATE'!F1,MASTER!A8:A42,0)))</f>
        <v>6</v>
      </c>
      <c r="C10" s="1200" t="s">
        <v>1359</v>
      </c>
      <c r="D10" s="1200"/>
      <c r="E10" s="1200"/>
      <c r="F10" s="1200"/>
      <c r="G10" s="1200"/>
      <c r="H10" s="1200"/>
      <c r="I10" s="1200"/>
    </row>
    <row r="11" spans="1:12">
      <c r="A11" s="1200"/>
      <c r="B11" s="1200" t="s">
        <v>1358</v>
      </c>
      <c r="C11" s="1200"/>
      <c r="D11" s="1200"/>
      <c r="E11" s="1200"/>
      <c r="F11" s="1200"/>
      <c r="G11" s="1200"/>
      <c r="H11" s="1200"/>
      <c r="I11" s="1200"/>
      <c r="J11" s="1934">
        <f>D9</f>
        <v>44732</v>
      </c>
    </row>
    <row r="12" spans="1:12">
      <c r="A12" s="1200"/>
      <c r="B12" s="1200" t="s">
        <v>35</v>
      </c>
      <c r="C12" s="1938">
        <f>IF(J11="","",J11)</f>
        <v>44732</v>
      </c>
      <c r="D12" s="1200"/>
      <c r="E12" s="1200"/>
      <c r="F12" s="1200"/>
      <c r="G12" s="1200"/>
      <c r="H12" s="1200"/>
      <c r="I12" s="1200"/>
    </row>
    <row r="13" spans="1:12" ht="28.5" customHeight="1">
      <c r="A13" s="1200"/>
      <c r="B13" s="1200"/>
      <c r="C13" s="1200"/>
      <c r="D13" s="1200"/>
      <c r="E13" s="1200"/>
      <c r="F13" s="1200"/>
      <c r="G13" s="1200"/>
      <c r="H13" s="1200"/>
      <c r="I13" s="1200"/>
    </row>
    <row r="14" spans="1:12">
      <c r="A14" s="1200"/>
      <c r="B14" s="1200" t="s">
        <v>1342</v>
      </c>
      <c r="C14" s="1200"/>
      <c r="D14" s="1200"/>
      <c r="E14" s="1200"/>
      <c r="F14" s="1200"/>
      <c r="G14" s="1200"/>
      <c r="H14" s="1200"/>
      <c r="I14" s="1200"/>
    </row>
    <row r="15" spans="1:12">
      <c r="A15" s="1200"/>
      <c r="B15" s="1200"/>
      <c r="C15" s="1200"/>
      <c r="D15" s="1200"/>
      <c r="E15" s="1200"/>
      <c r="F15" s="1200" t="s">
        <v>1343</v>
      </c>
      <c r="G15" s="1200"/>
      <c r="H15" s="1200"/>
      <c r="I15" s="1200"/>
    </row>
    <row r="16" spans="1:12">
      <c r="A16" s="1200"/>
      <c r="B16" s="1200"/>
      <c r="C16" s="1200"/>
      <c r="D16" s="1200"/>
      <c r="E16" s="1200"/>
      <c r="F16" s="1200" t="s">
        <v>1344</v>
      </c>
      <c r="G16" s="1200"/>
      <c r="H16" s="1200"/>
      <c r="I16" s="1200"/>
    </row>
    <row r="17" spans="1:12">
      <c r="A17" s="1200"/>
      <c r="B17" s="1200"/>
      <c r="C17" s="1200"/>
      <c r="D17" s="1200"/>
      <c r="E17" s="1200"/>
      <c r="F17" s="2982" t="str">
        <f>IF(J17="","",J17)</f>
        <v>¼ iath;u la[;k          ½</v>
      </c>
      <c r="G17" s="2982"/>
      <c r="H17" s="2982"/>
      <c r="I17" s="1200"/>
      <c r="J17" s="3061" t="s">
        <v>1357</v>
      </c>
      <c r="K17" s="3061"/>
      <c r="L17" s="3061"/>
    </row>
    <row r="18" spans="1:12">
      <c r="A18" s="1200"/>
      <c r="B18" s="1200"/>
      <c r="C18" s="1200"/>
      <c r="D18" s="1200"/>
      <c r="E18" s="1200"/>
      <c r="F18" s="1200"/>
      <c r="G18" s="1200"/>
      <c r="H18" s="1200"/>
      <c r="I18" s="1200"/>
    </row>
    <row r="19" spans="1:12">
      <c r="A19" s="1200"/>
      <c r="B19" s="1200"/>
      <c r="C19" s="1200"/>
      <c r="D19" s="1200"/>
      <c r="E19" s="1200"/>
      <c r="F19" s="1200"/>
      <c r="G19" s="1200"/>
      <c r="H19" s="1200"/>
      <c r="I19" s="1200"/>
    </row>
    <row r="20" spans="1:12">
      <c r="A20" s="1200"/>
      <c r="B20" s="1200"/>
      <c r="C20" s="1200"/>
      <c r="D20" s="1200"/>
      <c r="E20" s="1200"/>
      <c r="F20" s="1200"/>
      <c r="G20" s="1200"/>
      <c r="H20" s="1200"/>
      <c r="I20" s="1200"/>
    </row>
    <row r="21" spans="1:12" ht="26.25">
      <c r="A21" s="1200"/>
      <c r="B21" s="3054" t="s">
        <v>1346</v>
      </c>
      <c r="C21" s="3054"/>
      <c r="D21" s="3054"/>
      <c r="E21" s="3054"/>
      <c r="F21" s="3054"/>
      <c r="G21" s="3054"/>
      <c r="H21" s="3054"/>
      <c r="I21" s="1200"/>
    </row>
    <row r="22" spans="1:12" ht="26.25">
      <c r="A22" s="1200"/>
      <c r="B22" s="3054" t="s">
        <v>1333</v>
      </c>
      <c r="C22" s="3054"/>
      <c r="D22" s="3054"/>
      <c r="E22" s="3054"/>
      <c r="F22" s="3054"/>
      <c r="G22" s="3054"/>
      <c r="H22" s="3054"/>
      <c r="I22" s="1200"/>
    </row>
    <row r="23" spans="1:12">
      <c r="A23" s="1200"/>
      <c r="B23" s="1200"/>
      <c r="C23" s="1200"/>
      <c r="D23" s="1200"/>
      <c r="E23" s="1200"/>
      <c r="F23" s="1200"/>
      <c r="G23" s="1200"/>
      <c r="H23" s="1200"/>
      <c r="I23" s="1200"/>
    </row>
    <row r="24" spans="1:12">
      <c r="A24" s="1200"/>
      <c r="B24" s="1939" t="s">
        <v>1334</v>
      </c>
      <c r="C24" s="3055" t="str">
        <f>J6</f>
        <v xml:space="preserve">MkW- jkgqy egkRek </v>
      </c>
      <c r="D24" s="3055"/>
      <c r="E24" s="3055"/>
      <c r="F24" s="1893" t="s">
        <v>1347</v>
      </c>
      <c r="G24" s="1893"/>
      <c r="H24" s="1893"/>
      <c r="I24" s="1200"/>
    </row>
    <row r="25" spans="1:12">
      <c r="A25" s="1200"/>
      <c r="B25" s="3055" t="str">
        <f>G7</f>
        <v>Jh Hkxorh yky luk&lt;;</v>
      </c>
      <c r="C25" s="3055"/>
      <c r="D25" s="1893" t="s">
        <v>1348</v>
      </c>
      <c r="E25" s="1893"/>
      <c r="F25" s="3055" t="str">
        <f>MASTER!L5</f>
        <v>f'k{kk</v>
      </c>
      <c r="G25" s="3055"/>
      <c r="H25" s="1893" t="s">
        <v>1349</v>
      </c>
      <c r="I25" s="1200"/>
    </row>
    <row r="26" spans="1:12">
      <c r="A26" s="1200"/>
      <c r="B26" s="1893" t="s">
        <v>1350</v>
      </c>
      <c r="C26" s="1893"/>
      <c r="D26" s="1893"/>
      <c r="E26" s="1893"/>
      <c r="F26" s="1893"/>
      <c r="G26" s="1893"/>
      <c r="H26" s="1940" t="str">
        <f>J8</f>
        <v>Toj @ Rod fodkj</v>
      </c>
      <c r="I26" s="1200"/>
    </row>
    <row r="27" spans="1:12" ht="21.75" customHeight="1">
      <c r="A27" s="1200"/>
      <c r="B27" s="1893" t="s">
        <v>1351</v>
      </c>
      <c r="C27" s="1893"/>
      <c r="D27" s="1941"/>
      <c r="E27" s="1941"/>
      <c r="F27" s="1942"/>
      <c r="G27" s="1941"/>
      <c r="H27" s="1893"/>
      <c r="I27" s="1200"/>
    </row>
    <row r="28" spans="1:12">
      <c r="A28" s="1200"/>
      <c r="B28" s="1893"/>
      <c r="C28" s="1893" t="s">
        <v>1352</v>
      </c>
      <c r="D28" s="1893"/>
      <c r="E28" s="1893"/>
      <c r="F28" s="1893"/>
      <c r="G28" s="1893"/>
      <c r="H28" s="1893"/>
      <c r="I28" s="1200"/>
    </row>
    <row r="29" spans="1:12">
      <c r="A29" s="1200"/>
      <c r="B29" s="1893" t="s">
        <v>1353</v>
      </c>
      <c r="C29" s="1893"/>
      <c r="D29" s="1893"/>
      <c r="E29" s="1893"/>
      <c r="F29" s="1893"/>
      <c r="G29" s="1893"/>
      <c r="H29" s="1893"/>
      <c r="I29" s="1200"/>
    </row>
    <row r="30" spans="1:12">
      <c r="A30" s="1200"/>
      <c r="B30" s="1893" t="s">
        <v>1354</v>
      </c>
      <c r="C30" s="1893"/>
      <c r="D30" s="1893"/>
      <c r="E30" s="1893"/>
      <c r="F30" s="1893"/>
      <c r="G30" s="1893"/>
      <c r="H30" s="1893"/>
      <c r="I30" s="1200"/>
    </row>
    <row r="31" spans="1:12">
      <c r="A31" s="1200"/>
      <c r="B31" s="1893" t="s">
        <v>1355</v>
      </c>
      <c r="C31" s="1893"/>
      <c r="D31" s="1893"/>
      <c r="E31" s="1893"/>
      <c r="F31" s="1893"/>
      <c r="G31" s="1893"/>
      <c r="H31" s="1893"/>
      <c r="I31" s="1200"/>
    </row>
    <row r="32" spans="1:12">
      <c r="A32" s="1200"/>
      <c r="B32" s="1893" t="s">
        <v>35</v>
      </c>
      <c r="C32" s="1938">
        <f>IF(J32="","",J32)</f>
        <v>44737</v>
      </c>
      <c r="D32" s="1893" t="s">
        <v>2302</v>
      </c>
      <c r="E32" s="1893"/>
      <c r="F32" s="1893"/>
      <c r="G32" s="1893"/>
      <c r="H32" s="1893"/>
      <c r="I32" s="1200"/>
      <c r="J32" s="1934">
        <f>G9</f>
        <v>44737</v>
      </c>
    </row>
    <row r="33" spans="1:9">
      <c r="A33" s="1200"/>
      <c r="B33" s="1200"/>
      <c r="C33" s="1200"/>
      <c r="D33" s="1200"/>
      <c r="E33" s="1200"/>
      <c r="F33" s="1200"/>
      <c r="G33" s="1200"/>
      <c r="H33" s="1200"/>
      <c r="I33" s="1200"/>
    </row>
    <row r="34" spans="1:9">
      <c r="A34" s="1200"/>
      <c r="B34" s="1200"/>
      <c r="C34" s="1200"/>
      <c r="D34" s="1200"/>
      <c r="E34" s="1200"/>
      <c r="F34" s="3056" t="s">
        <v>1356</v>
      </c>
      <c r="G34" s="3056"/>
      <c r="H34" s="3056"/>
      <c r="I34" s="1200"/>
    </row>
    <row r="35" spans="1:9">
      <c r="A35" s="1200"/>
      <c r="B35" s="1200"/>
      <c r="C35" s="1200"/>
      <c r="D35" s="1200"/>
      <c r="E35" s="1200"/>
      <c r="F35" s="2982" t="str">
        <f>F17</f>
        <v>¼ iath;u la[;k          ½</v>
      </c>
      <c r="G35" s="2982"/>
      <c r="H35" s="2982"/>
      <c r="I35" s="1200"/>
    </row>
    <row r="36" spans="1:9">
      <c r="A36" s="1200"/>
      <c r="B36" s="1200"/>
      <c r="C36" s="1200"/>
      <c r="D36" s="1200"/>
      <c r="E36" s="1200"/>
      <c r="F36" s="1200"/>
      <c r="G36" s="1200"/>
      <c r="H36" s="1200"/>
      <c r="I36" s="1200"/>
    </row>
    <row r="37" spans="1:9">
      <c r="A37" s="1200"/>
      <c r="B37" s="1200"/>
      <c r="C37" s="1200"/>
      <c r="D37" s="1200"/>
      <c r="E37" s="1200"/>
      <c r="F37" s="1200"/>
      <c r="G37" s="1200"/>
      <c r="H37" s="1200"/>
      <c r="I37" s="1200"/>
    </row>
    <row r="38" spans="1:9">
      <c r="A38" s="1200"/>
      <c r="B38" s="1200"/>
      <c r="C38" s="1200"/>
      <c r="D38" s="1200"/>
      <c r="E38" s="1200"/>
      <c r="F38" s="1200"/>
      <c r="G38" s="1200"/>
      <c r="H38" s="1200"/>
      <c r="I38" s="1200"/>
    </row>
    <row r="39" spans="1:9">
      <c r="A39" s="1200"/>
      <c r="B39" s="1200"/>
      <c r="C39" s="1200"/>
      <c r="D39" s="1200"/>
      <c r="E39" s="1200"/>
      <c r="F39" s="1200"/>
      <c r="G39" s="1200"/>
      <c r="H39" s="1200"/>
      <c r="I39" s="1200"/>
    </row>
    <row r="40" spans="1:9">
      <c r="A40" s="1200"/>
      <c r="B40" s="1200"/>
      <c r="C40" s="1200"/>
      <c r="D40" s="1200"/>
      <c r="E40" s="1200"/>
      <c r="F40" s="1200"/>
      <c r="G40" s="1200"/>
      <c r="H40" s="1200"/>
      <c r="I40" s="1200"/>
    </row>
  </sheetData>
  <sheetProtection sheet="1" objects="1" scenarios="1" selectLockedCells="1"/>
  <mergeCells count="17">
    <mergeCell ref="F35:H35"/>
    <mergeCell ref="F25:G25"/>
    <mergeCell ref="C24:E24"/>
    <mergeCell ref="J8:K8"/>
    <mergeCell ref="J6:L6"/>
    <mergeCell ref="G7:H7"/>
    <mergeCell ref="D9:E9"/>
    <mergeCell ref="J17:L17"/>
    <mergeCell ref="C6:E6"/>
    <mergeCell ref="F17:H17"/>
    <mergeCell ref="A1:E1"/>
    <mergeCell ref="B21:H21"/>
    <mergeCell ref="B22:H22"/>
    <mergeCell ref="B25:C25"/>
    <mergeCell ref="F34:H34"/>
    <mergeCell ref="B3:H3"/>
    <mergeCell ref="B4:H4"/>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98.xml><?xml version="1.0" encoding="utf-8"?>
<worksheet xmlns="http://schemas.openxmlformats.org/spreadsheetml/2006/main" xmlns:r="http://schemas.openxmlformats.org/officeDocument/2006/relationships">
  <sheetPr>
    <tabColor rgb="FF7030A0"/>
  </sheetPr>
  <dimension ref="A1:M235"/>
  <sheetViews>
    <sheetView workbookViewId="0">
      <selection activeCell="E1" sqref="E1"/>
    </sheetView>
  </sheetViews>
  <sheetFormatPr defaultColWidth="9.140625" defaultRowHeight="14.25"/>
  <cols>
    <col min="1" max="1" width="6.85546875" style="5" customWidth="1"/>
    <col min="2" max="2" width="8.85546875" style="5" customWidth="1"/>
    <col min="3" max="3" width="13.140625" style="5" customWidth="1"/>
    <col min="4" max="4" width="10.28515625" style="5" customWidth="1"/>
    <col min="5" max="6" width="14.28515625" style="5" customWidth="1"/>
    <col min="7" max="7" width="9.42578125" style="5" customWidth="1"/>
    <col min="8" max="8" width="23.7109375" style="5" customWidth="1"/>
    <col min="9" max="9" width="3" style="5" customWidth="1"/>
    <col min="10" max="16384" width="9.140625" style="5"/>
  </cols>
  <sheetData>
    <row r="1" spans="1:12" s="288" customFormat="1" ht="21" customHeight="1">
      <c r="A1" s="2621" t="s">
        <v>1156</v>
      </c>
      <c r="B1" s="2621"/>
      <c r="C1" s="2621"/>
      <c r="D1" s="2622"/>
      <c r="E1" s="615">
        <v>1</v>
      </c>
    </row>
    <row r="2" spans="1:12" s="288" customFormat="1" ht="21" customHeight="1">
      <c r="A2" s="1142"/>
      <c r="B2" s="1142"/>
      <c r="C2" s="1142"/>
      <c r="D2" s="1142"/>
      <c r="E2" s="1142"/>
      <c r="F2" s="1142"/>
      <c r="G2" s="1142"/>
      <c r="H2" s="1142"/>
      <c r="I2" s="1142"/>
    </row>
    <row r="3" spans="1:12" s="288" customFormat="1" ht="21" customHeight="1">
      <c r="A3" s="1142"/>
      <c r="B3" s="1142"/>
      <c r="C3" s="1142"/>
      <c r="D3" s="1142"/>
      <c r="E3" s="1142"/>
      <c r="F3" s="1142"/>
      <c r="G3" s="1142"/>
      <c r="H3" s="1142"/>
      <c r="I3" s="1142"/>
    </row>
    <row r="4" spans="1:12" s="288" customFormat="1" ht="21" customHeight="1">
      <c r="A4" s="3068" t="s">
        <v>2287</v>
      </c>
      <c r="B4" s="3068"/>
      <c r="C4" s="3068"/>
      <c r="D4" s="3068"/>
      <c r="E4" s="3068"/>
      <c r="F4" s="3068"/>
      <c r="G4" s="3068"/>
      <c r="H4" s="3068"/>
      <c r="I4" s="1142"/>
      <c r="J4" s="518" t="s">
        <v>1814</v>
      </c>
    </row>
    <row r="5" spans="1:12" s="288" customFormat="1" ht="21" customHeight="1">
      <c r="A5" s="1943"/>
      <c r="B5" s="1943"/>
      <c r="C5" s="1142"/>
      <c r="D5" s="3069" t="s">
        <v>2288</v>
      </c>
      <c r="E5" s="3069"/>
      <c r="F5" s="1944" t="s">
        <v>2267</v>
      </c>
      <c r="G5" s="1943"/>
      <c r="H5" s="1943"/>
      <c r="I5" s="1943"/>
    </row>
    <row r="6" spans="1:12" s="288" customFormat="1" ht="21" customHeight="1">
      <c r="A6" s="1943" t="s">
        <v>15</v>
      </c>
      <c r="B6" s="1943"/>
      <c r="C6" s="3070" t="str">
        <f>(INDEX(MASTER!B8:B42,MATCH('SICKNESS FITNESS GAZETTED HINDI'!E1,MASTER!A8:A42,0)))</f>
        <v>Jh Hkxorh yky luk&lt;;</v>
      </c>
      <c r="D6" s="3070"/>
      <c r="E6" s="3070"/>
      <c r="F6" s="1943"/>
      <c r="G6" s="1943"/>
      <c r="H6" s="1943"/>
      <c r="I6" s="1943"/>
    </row>
    <row r="7" spans="1:12" s="288" customFormat="1" ht="21" customHeight="1">
      <c r="A7" s="1943" t="s">
        <v>2268</v>
      </c>
      <c r="B7" s="1943"/>
      <c r="C7" s="3070" t="str">
        <f>MASTER!C1</f>
        <v>ftyk f'k{kk vf/kdkjh</v>
      </c>
      <c r="D7" s="3070"/>
      <c r="E7" s="3070"/>
      <c r="F7" s="3070"/>
      <c r="G7" s="3070"/>
      <c r="H7" s="3070"/>
      <c r="I7" s="1943"/>
    </row>
    <row r="8" spans="1:12" s="288" customFormat="1" ht="21" customHeight="1">
      <c r="A8" s="1943" t="s">
        <v>2269</v>
      </c>
      <c r="B8" s="1943"/>
      <c r="C8" s="1142" t="str">
        <f>IF(J8="","",J8)</f>
        <v>53 o"kZ</v>
      </c>
      <c r="D8" s="1943"/>
      <c r="E8" s="1943"/>
      <c r="F8" s="1943"/>
      <c r="G8" s="1943"/>
      <c r="H8" s="1943"/>
      <c r="I8" s="1943"/>
      <c r="J8" s="2064" t="s">
        <v>4453</v>
      </c>
    </row>
    <row r="9" spans="1:12" s="288" customFormat="1" ht="21" customHeight="1">
      <c r="A9" s="1943" t="s">
        <v>2270</v>
      </c>
      <c r="B9" s="1943"/>
      <c r="C9" s="1142" t="str">
        <f>IF(J9="","",J9)</f>
        <v>37 o"kZ</v>
      </c>
      <c r="D9" s="1943"/>
      <c r="E9" s="1943"/>
      <c r="F9" s="1943"/>
      <c r="G9" s="1943"/>
      <c r="H9" s="1943"/>
      <c r="I9" s="1943"/>
      <c r="J9" s="2064" t="s">
        <v>4454</v>
      </c>
    </row>
    <row r="10" spans="1:12" s="288" customFormat="1" ht="21" customHeight="1">
      <c r="A10" s="1943" t="s">
        <v>2271</v>
      </c>
      <c r="B10" s="1943"/>
      <c r="C10" s="1943"/>
      <c r="D10" s="1943"/>
      <c r="E10" s="1943"/>
      <c r="F10" s="1943"/>
      <c r="G10" s="1943"/>
      <c r="H10" s="1943"/>
      <c r="I10" s="1943"/>
    </row>
    <row r="11" spans="1:12" s="288" customFormat="1" ht="21" customHeight="1">
      <c r="A11" s="1943" t="s">
        <v>2272</v>
      </c>
      <c r="B11" s="1142"/>
      <c r="C11" s="1943" t="str">
        <f>IF(J11="","",J11)</f>
        <v/>
      </c>
      <c r="D11" s="1142"/>
      <c r="E11" s="1943"/>
      <c r="F11" s="1943"/>
      <c r="G11" s="1943"/>
      <c r="H11" s="1943"/>
      <c r="I11" s="1943"/>
      <c r="J11" s="3065"/>
      <c r="K11" s="3065"/>
    </row>
    <row r="12" spans="1:12" s="288" customFormat="1" ht="21" customHeight="1">
      <c r="A12" s="1943" t="s">
        <v>2273</v>
      </c>
      <c r="B12" s="1943"/>
      <c r="C12" s="1943" t="str">
        <f>IF(J12="","",J12)</f>
        <v/>
      </c>
      <c r="D12" s="1142"/>
      <c r="E12" s="1943"/>
      <c r="F12" s="1943"/>
      <c r="G12" s="1943"/>
      <c r="H12" s="1943"/>
      <c r="I12" s="1943"/>
      <c r="J12" s="3066"/>
      <c r="K12" s="3066"/>
    </row>
    <row r="13" spans="1:12" s="288" customFormat="1" ht="21" customHeight="1">
      <c r="A13" s="1945" t="s">
        <v>2274</v>
      </c>
      <c r="B13" s="1142" t="str">
        <f>IF(J13="","",J13)</f>
        <v>MkW- jkgqy egkRek</v>
      </c>
      <c r="C13" s="1142"/>
      <c r="D13" s="1142"/>
      <c r="E13" s="1943" t="s">
        <v>4500</v>
      </c>
      <c r="F13" s="1943"/>
      <c r="G13" s="1943"/>
      <c r="H13" s="1943"/>
      <c r="I13" s="1943"/>
      <c r="J13" s="3001" t="s">
        <v>4452</v>
      </c>
      <c r="K13" s="3001"/>
      <c r="L13" s="3001"/>
    </row>
    <row r="14" spans="1:12" s="288" customFormat="1" ht="21" customHeight="1">
      <c r="A14" s="1943" t="s">
        <v>2290</v>
      </c>
      <c r="B14" s="1943"/>
      <c r="C14" s="1943"/>
      <c r="D14" s="1943"/>
      <c r="E14" s="1943"/>
      <c r="F14" s="1943"/>
      <c r="G14" s="1943" t="str">
        <f>C6</f>
        <v>Jh Hkxorh yky luk&lt;;</v>
      </c>
      <c r="H14" s="1943"/>
      <c r="I14" s="1943"/>
    </row>
    <row r="15" spans="1:12" s="288" customFormat="1" ht="21" customHeight="1">
      <c r="A15" s="1943" t="s">
        <v>2291</v>
      </c>
      <c r="B15" s="1943"/>
      <c r="C15" s="1943"/>
      <c r="D15" s="1943"/>
      <c r="E15" s="1943"/>
      <c r="F15" s="1943"/>
      <c r="G15" s="1943"/>
      <c r="H15" s="1943"/>
      <c r="I15" s="1943"/>
    </row>
    <row r="16" spans="1:12" s="288" customFormat="1" ht="21" customHeight="1">
      <c r="A16" s="1943" t="s">
        <v>4504</v>
      </c>
      <c r="B16" s="1943"/>
      <c r="C16" s="1943"/>
      <c r="D16" s="1943"/>
      <c r="E16" s="1943"/>
      <c r="F16" s="1943"/>
      <c r="G16" s="1142"/>
      <c r="H16" s="1943"/>
      <c r="I16" s="1943"/>
    </row>
    <row r="17" spans="1:13" s="288" customFormat="1" ht="21" customHeight="1">
      <c r="A17" s="3048" t="str">
        <f>IF(J17="","",J17)</f>
        <v>uoEcj fnlEcj</v>
      </c>
      <c r="B17" s="3048"/>
      <c r="C17" s="2112" t="s">
        <v>4505</v>
      </c>
      <c r="D17" s="2112"/>
      <c r="E17" s="2117">
        <f>(INDEX(MASTER!J8:J42,MATCH('SICKNESS FITNESS GAZETTED HINDI'!E1,MASTER!A8:A42,0)))</f>
        <v>44732</v>
      </c>
      <c r="F17" s="2111" t="s">
        <v>402</v>
      </c>
      <c r="G17" s="2118">
        <f>(INDEX(MASTER!L8:L42,MATCH('SICKNESS FITNESS GAZETTED HINDI'!E1,MASTER!A8:A42,0)))</f>
        <v>6</v>
      </c>
      <c r="H17" s="1943" t="s">
        <v>4506</v>
      </c>
      <c r="I17" s="1943"/>
      <c r="J17" s="3001" t="s">
        <v>2293</v>
      </c>
      <c r="K17" s="3001"/>
      <c r="L17" s="3001"/>
    </row>
    <row r="18" spans="1:13" s="288" customFormat="1" ht="21" customHeight="1">
      <c r="A18" s="1943" t="s">
        <v>4507</v>
      </c>
      <c r="B18" s="1943"/>
      <c r="C18" s="1943"/>
      <c r="D18" s="1943"/>
      <c r="E18" s="1943"/>
      <c r="F18" s="1943"/>
      <c r="G18" s="1943"/>
      <c r="H18" s="1943"/>
      <c r="I18" s="1943"/>
    </row>
    <row r="19" spans="1:13" s="288" customFormat="1" ht="21" customHeight="1">
      <c r="A19" s="1943"/>
      <c r="B19" s="1943"/>
      <c r="C19" s="1943"/>
      <c r="D19" s="1943"/>
      <c r="E19" s="1943"/>
      <c r="F19" s="1943"/>
      <c r="G19" s="1943"/>
      <c r="H19" s="1943"/>
      <c r="I19" s="1943"/>
    </row>
    <row r="20" spans="1:13" s="288" customFormat="1" ht="21" customHeight="1">
      <c r="A20" s="1943" t="s">
        <v>119</v>
      </c>
      <c r="B20" s="3063">
        <f>E17</f>
        <v>44732</v>
      </c>
      <c r="C20" s="3067"/>
      <c r="D20" s="1943"/>
      <c r="E20" s="1943"/>
      <c r="F20" s="1943"/>
      <c r="G20" s="1943"/>
      <c r="H20" s="1943"/>
      <c r="I20" s="1943"/>
    </row>
    <row r="21" spans="1:13" s="288" customFormat="1" ht="21" customHeight="1">
      <c r="A21" s="1943"/>
      <c r="B21" s="2113"/>
      <c r="C21" s="2114"/>
      <c r="D21" s="1943"/>
      <c r="E21" s="1943"/>
      <c r="F21" s="1943"/>
      <c r="G21" s="1943"/>
      <c r="H21" s="1943"/>
      <c r="I21" s="1943"/>
    </row>
    <row r="22" spans="1:13" s="288" customFormat="1" ht="21" customHeight="1">
      <c r="A22" s="1142"/>
      <c r="B22" s="1142"/>
      <c r="C22" s="1142"/>
      <c r="D22" s="1142"/>
      <c r="E22" s="1142"/>
      <c r="F22" s="1943"/>
      <c r="G22" s="3064" t="s">
        <v>4498</v>
      </c>
      <c r="H22" s="3064"/>
      <c r="I22" s="1943"/>
    </row>
    <row r="23" spans="1:13" s="288" customFormat="1" ht="21" customHeight="1">
      <c r="A23" s="1943"/>
      <c r="B23" s="1943"/>
      <c r="C23" s="1943"/>
      <c r="D23" s="1943"/>
      <c r="E23" s="1943"/>
      <c r="F23" s="1943"/>
      <c r="G23" s="3064" t="s">
        <v>4499</v>
      </c>
      <c r="H23" s="3064"/>
      <c r="I23" s="1943"/>
    </row>
    <row r="24" spans="1:13" s="288" customFormat="1" ht="21" customHeight="1">
      <c r="A24" s="1943"/>
      <c r="B24" s="1943"/>
      <c r="C24" s="1943"/>
      <c r="D24" s="1943"/>
      <c r="E24" s="1943"/>
      <c r="F24" s="1943"/>
      <c r="G24" s="2115"/>
      <c r="H24" s="2115"/>
      <c r="I24" s="1943"/>
    </row>
    <row r="25" spans="1:13" s="288" customFormat="1" ht="21" customHeight="1">
      <c r="A25" s="1943"/>
      <c r="B25" s="1943"/>
      <c r="C25" s="1943"/>
      <c r="D25" s="1943"/>
      <c r="E25" s="1943"/>
      <c r="F25" s="1943"/>
      <c r="G25" s="2115"/>
      <c r="H25" s="2115"/>
      <c r="I25" s="1943"/>
    </row>
    <row r="26" spans="1:13" s="288" customFormat="1" ht="21" customHeight="1">
      <c r="A26" s="1943"/>
      <c r="B26" s="1945" t="s">
        <v>2276</v>
      </c>
      <c r="C26" s="3043" t="str">
        <f>J13</f>
        <v>MkW- jkgqy egkRek</v>
      </c>
      <c r="D26" s="3043"/>
      <c r="E26" s="1943" t="s">
        <v>4501</v>
      </c>
      <c r="F26" s="1943"/>
      <c r="G26" s="1943"/>
      <c r="H26" s="1943"/>
      <c r="I26" s="1943"/>
    </row>
    <row r="27" spans="1:13" s="288" customFormat="1" ht="21" customHeight="1">
      <c r="A27" s="1943" t="s">
        <v>4502</v>
      </c>
      <c r="B27" s="1943"/>
      <c r="C27" s="1142"/>
      <c r="D27" s="3043" t="str">
        <f>G14</f>
        <v>Jh Hkxorh yky luk&lt;;</v>
      </c>
      <c r="E27" s="3043"/>
      <c r="F27" s="1943" t="s">
        <v>1427</v>
      </c>
      <c r="G27" s="3062" t="str">
        <f>(INDEX(MASTER!C8:C42,MATCH('SICKNESS FITNESS GAZETTED HINDI'!E1,MASTER!A8:A42,0)))</f>
        <v>अतिरिक्त प्रशासनिक अधिकारी</v>
      </c>
      <c r="H27" s="3062"/>
      <c r="I27" s="1943"/>
    </row>
    <row r="28" spans="1:13" s="288" customFormat="1" ht="21" customHeight="1">
      <c r="A28" s="1943" t="s">
        <v>1524</v>
      </c>
      <c r="B28" s="2116" t="str">
        <f>MASTER!L5</f>
        <v>f'k{kk</v>
      </c>
      <c r="C28" s="1943" t="s">
        <v>2298</v>
      </c>
      <c r="D28" s="1943"/>
      <c r="E28" s="1943"/>
      <c r="F28" s="1943"/>
      <c r="G28" s="1943"/>
      <c r="H28" s="1943"/>
      <c r="I28" s="1943"/>
      <c r="M28" s="370"/>
    </row>
    <row r="29" spans="1:13" s="288" customFormat="1" ht="21" customHeight="1">
      <c r="A29" s="1943" t="s">
        <v>2299</v>
      </c>
      <c r="B29" s="1943"/>
      <c r="C29" s="1943"/>
      <c r="D29" s="1943"/>
      <c r="E29" s="1943"/>
      <c r="F29" s="1943"/>
      <c r="G29" s="1943"/>
      <c r="H29" s="1943"/>
      <c r="I29" s="1943"/>
    </row>
    <row r="30" spans="1:13" s="288" customFormat="1" ht="21" customHeight="1">
      <c r="A30" s="1943" t="s">
        <v>2300</v>
      </c>
      <c r="B30" s="1943"/>
      <c r="C30" s="1943"/>
      <c r="D30" s="1943"/>
      <c r="E30" s="1943"/>
      <c r="F30" s="1943"/>
      <c r="G30" s="1943"/>
      <c r="H30" s="1943"/>
      <c r="I30" s="1943"/>
    </row>
    <row r="31" spans="1:13" s="288" customFormat="1" ht="21" customHeight="1">
      <c r="A31" s="1943" t="s">
        <v>2301</v>
      </c>
      <c r="B31" s="1943"/>
      <c r="C31" s="1943"/>
      <c r="D31" s="1943"/>
      <c r="E31" s="1943"/>
      <c r="F31" s="1943"/>
      <c r="G31" s="1943"/>
      <c r="H31" s="1943"/>
      <c r="I31" s="1943"/>
    </row>
    <row r="32" spans="1:13" s="288" customFormat="1" ht="21" customHeight="1">
      <c r="A32" s="1943"/>
      <c r="B32" s="1943"/>
      <c r="C32" s="1943"/>
      <c r="D32" s="1943"/>
      <c r="E32" s="1943"/>
      <c r="F32" s="1943"/>
      <c r="G32" s="1943"/>
      <c r="H32" s="1943"/>
      <c r="I32" s="1943"/>
    </row>
    <row r="33" spans="1:9" s="288" customFormat="1" ht="21" customHeight="1">
      <c r="A33" s="1943" t="s">
        <v>119</v>
      </c>
      <c r="B33" s="3063">
        <f>(INDEX(MASTER!K8:K42,MATCH('SICKNESS FITNESS GAZETTED HINDI'!E1,MASTER!A8:A42,0)))</f>
        <v>44737</v>
      </c>
      <c r="C33" s="3063"/>
      <c r="D33" s="1946" t="s">
        <v>4503</v>
      </c>
      <c r="E33" s="1943"/>
      <c r="F33" s="1943"/>
      <c r="G33" s="1943"/>
      <c r="H33" s="1943"/>
      <c r="I33" s="1943"/>
    </row>
    <row r="34" spans="1:9" s="288" customFormat="1" ht="21" customHeight="1">
      <c r="A34" s="1943"/>
      <c r="B34" s="1943"/>
      <c r="C34" s="1943"/>
      <c r="D34" s="1943"/>
      <c r="E34" s="1943"/>
      <c r="F34" s="1943"/>
      <c r="G34" s="1943"/>
      <c r="H34" s="1943"/>
      <c r="I34" s="1943"/>
    </row>
    <row r="35" spans="1:9" s="288" customFormat="1" ht="21" customHeight="1">
      <c r="A35" s="1943"/>
      <c r="B35" s="1943"/>
      <c r="C35" s="1943"/>
      <c r="D35" s="1943"/>
      <c r="E35" s="1943"/>
      <c r="F35" s="1943"/>
      <c r="G35" s="3064" t="str">
        <f>G22</f>
        <v xml:space="preserve">flfoy ltZu ;k </v>
      </c>
      <c r="H35" s="3064"/>
      <c r="I35" s="1943"/>
    </row>
    <row r="36" spans="1:9" s="288" customFormat="1" ht="21" customHeight="1">
      <c r="A36" s="1943"/>
      <c r="B36" s="1943"/>
      <c r="C36" s="1943"/>
      <c r="D36" s="1943"/>
      <c r="E36" s="1943"/>
      <c r="F36" s="1943"/>
      <c r="G36" s="3064" t="str">
        <f>G23</f>
        <v>jktdh; fpfdRlk vf/kdkjh</v>
      </c>
      <c r="H36" s="3064"/>
      <c r="I36" s="1943"/>
    </row>
    <row r="37" spans="1:9" s="288" customFormat="1" ht="21" customHeight="1">
      <c r="A37" s="1943"/>
      <c r="B37" s="1943"/>
      <c r="C37" s="1943"/>
      <c r="D37" s="1943"/>
      <c r="E37" s="1943"/>
      <c r="F37" s="1943"/>
      <c r="G37" s="1943"/>
      <c r="H37" s="1943"/>
      <c r="I37" s="1943"/>
    </row>
    <row r="38" spans="1:9" s="288" customFormat="1" ht="21" customHeight="1">
      <c r="A38" s="1943"/>
      <c r="B38" s="1943"/>
      <c r="C38" s="1943"/>
      <c r="D38" s="1943"/>
      <c r="E38" s="1943"/>
      <c r="F38" s="1943"/>
      <c r="G38" s="1943"/>
      <c r="H38" s="1943"/>
      <c r="I38" s="1943"/>
    </row>
    <row r="39" spans="1:9" s="288" customFormat="1" ht="21" customHeight="1">
      <c r="A39" s="1943"/>
      <c r="B39" s="1943"/>
      <c r="C39" s="1943"/>
      <c r="D39" s="1943"/>
      <c r="E39" s="1943"/>
      <c r="F39" s="1943"/>
      <c r="G39" s="1943"/>
      <c r="H39" s="1943"/>
      <c r="I39" s="1943"/>
    </row>
    <row r="40" spans="1:9" s="288" customFormat="1" ht="21" customHeight="1">
      <c r="A40" s="1943"/>
      <c r="B40" s="1943"/>
      <c r="C40" s="1943"/>
      <c r="D40" s="1943"/>
      <c r="E40" s="1943"/>
      <c r="F40" s="1943"/>
      <c r="G40" s="1943"/>
      <c r="H40" s="1943"/>
      <c r="I40" s="1943"/>
    </row>
    <row r="41" spans="1:9" s="288" customFormat="1" ht="21" customHeight="1">
      <c r="A41" s="1943"/>
      <c r="B41" s="1943"/>
      <c r="C41" s="1943"/>
      <c r="D41" s="1943"/>
      <c r="E41" s="1943"/>
      <c r="F41" s="1943"/>
      <c r="G41" s="1943"/>
      <c r="H41" s="1943"/>
      <c r="I41" s="1943"/>
    </row>
    <row r="42" spans="1:9" s="288" customFormat="1" ht="21" customHeight="1">
      <c r="A42" s="1943"/>
      <c r="B42" s="1943"/>
      <c r="C42" s="1943"/>
      <c r="D42" s="1943"/>
      <c r="E42" s="1943"/>
      <c r="F42" s="1943"/>
      <c r="G42" s="1943"/>
      <c r="H42" s="1943"/>
      <c r="I42" s="1943"/>
    </row>
    <row r="43" spans="1:9" s="288" customFormat="1" ht="21" customHeight="1">
      <c r="A43" s="370"/>
      <c r="B43" s="370"/>
      <c r="C43" s="370"/>
      <c r="D43" s="370"/>
      <c r="E43" s="370"/>
      <c r="F43" s="370"/>
      <c r="G43" s="370"/>
      <c r="H43" s="370"/>
      <c r="I43" s="370"/>
    </row>
    <row r="44" spans="1:9" s="288" customFormat="1" ht="21" customHeight="1">
      <c r="A44" s="370"/>
      <c r="B44" s="370"/>
      <c r="C44" s="370"/>
      <c r="D44" s="370"/>
      <c r="E44" s="370"/>
      <c r="F44" s="370"/>
      <c r="G44" s="370"/>
      <c r="H44" s="370"/>
      <c r="I44" s="370"/>
    </row>
    <row r="45" spans="1:9" s="288" customFormat="1" ht="21" customHeight="1">
      <c r="A45" s="370"/>
      <c r="B45" s="370"/>
      <c r="C45" s="370"/>
      <c r="D45" s="370"/>
      <c r="E45" s="370"/>
      <c r="F45" s="370"/>
      <c r="G45" s="370"/>
      <c r="H45" s="370"/>
      <c r="I45" s="370"/>
    </row>
    <row r="46" spans="1:9" s="288" customFormat="1" ht="21" customHeight="1">
      <c r="A46" s="370"/>
      <c r="B46" s="370"/>
      <c r="C46" s="370"/>
      <c r="D46" s="370"/>
      <c r="E46" s="370"/>
      <c r="F46" s="370"/>
      <c r="G46" s="370"/>
      <c r="H46" s="370"/>
      <c r="I46" s="370"/>
    </row>
    <row r="47" spans="1:9" s="288" customFormat="1" ht="21" customHeight="1">
      <c r="A47" s="370"/>
      <c r="B47" s="370"/>
      <c r="C47" s="370"/>
      <c r="D47" s="370"/>
      <c r="E47" s="370"/>
      <c r="F47" s="370"/>
      <c r="G47" s="370"/>
      <c r="H47" s="370"/>
      <c r="I47" s="370"/>
    </row>
    <row r="48" spans="1:9" s="288" customFormat="1" ht="21" customHeight="1">
      <c r="A48" s="370"/>
      <c r="B48" s="370"/>
      <c r="C48" s="370"/>
      <c r="D48" s="370"/>
      <c r="E48" s="370"/>
      <c r="F48" s="370"/>
      <c r="G48" s="370"/>
      <c r="H48" s="370"/>
      <c r="I48" s="370"/>
    </row>
    <row r="49" spans="1:9" s="288" customFormat="1" ht="21" customHeight="1">
      <c r="A49" s="370"/>
      <c r="B49" s="370"/>
      <c r="C49" s="370"/>
      <c r="D49" s="370"/>
      <c r="E49" s="370"/>
      <c r="F49" s="370"/>
      <c r="G49" s="370"/>
      <c r="H49" s="370"/>
      <c r="I49" s="370"/>
    </row>
    <row r="50" spans="1:9" s="288" customFormat="1" ht="21" customHeight="1">
      <c r="A50" s="370"/>
      <c r="B50" s="370"/>
      <c r="C50" s="370"/>
      <c r="D50" s="370"/>
      <c r="E50" s="370"/>
      <c r="F50" s="370"/>
      <c r="G50" s="370"/>
      <c r="H50" s="370"/>
      <c r="I50" s="370"/>
    </row>
    <row r="51" spans="1:9" s="288" customFormat="1" ht="21" customHeight="1">
      <c r="A51" s="370"/>
      <c r="B51" s="370"/>
      <c r="C51" s="370"/>
      <c r="D51" s="370"/>
      <c r="E51" s="370"/>
      <c r="F51" s="370"/>
      <c r="G51" s="370"/>
      <c r="H51" s="370"/>
      <c r="I51" s="370"/>
    </row>
    <row r="52" spans="1:9" s="288" customFormat="1" ht="21" customHeight="1"/>
    <row r="53" spans="1:9" s="288" customFormat="1" ht="21" customHeight="1"/>
    <row r="54" spans="1:9" s="288" customFormat="1" ht="21" customHeight="1"/>
    <row r="55" spans="1:9" s="288" customFormat="1" ht="21" customHeight="1"/>
    <row r="56" spans="1:9" s="288" customFormat="1" ht="21" customHeight="1"/>
    <row r="57" spans="1:9" s="288" customFormat="1" ht="21" customHeight="1"/>
    <row r="58" spans="1:9" s="288" customFormat="1" ht="21" customHeight="1"/>
    <row r="59" spans="1:9" s="288" customFormat="1" ht="21" customHeight="1"/>
    <row r="60" spans="1:9" s="288" customFormat="1" ht="21" customHeight="1"/>
    <row r="61" spans="1:9" s="288" customFormat="1" ht="21" customHeight="1"/>
    <row r="62" spans="1:9" s="288" customFormat="1" ht="21" customHeight="1"/>
    <row r="63" spans="1:9" s="288" customFormat="1" ht="21" customHeight="1"/>
    <row r="64" spans="1:9" s="288" customFormat="1" ht="21" customHeight="1"/>
    <row r="65" s="288" customFormat="1" ht="21" customHeight="1"/>
    <row r="66" s="288" customFormat="1" ht="21" customHeight="1"/>
    <row r="67" s="288" customFormat="1" ht="21" customHeight="1"/>
    <row r="68" s="288" customFormat="1" ht="21" customHeight="1"/>
    <row r="69" s="288" customFormat="1" ht="21" customHeight="1"/>
    <row r="70" s="288" customFormat="1" ht="21" customHeight="1"/>
    <row r="71" s="288" customFormat="1" ht="21" customHeight="1"/>
    <row r="72" s="288" customFormat="1" ht="21" customHeight="1"/>
    <row r="73" s="288" customFormat="1" ht="21" customHeight="1"/>
    <row r="74" s="288" customFormat="1" ht="21" customHeight="1"/>
    <row r="75" s="288" customFormat="1" ht="21" customHeight="1"/>
    <row r="76" s="288" customFormat="1" ht="21" customHeight="1"/>
    <row r="77" s="288" customFormat="1" ht="21" customHeight="1"/>
    <row r="78" s="288" customFormat="1" ht="21" customHeight="1"/>
    <row r="79" s="288" customFormat="1" ht="21" customHeight="1"/>
    <row r="80" s="288" customFormat="1" ht="21" customHeight="1"/>
    <row r="81" s="288" customFormat="1" ht="21" customHeight="1"/>
    <row r="82" s="288" customFormat="1" ht="21" customHeight="1"/>
    <row r="83" s="288" customFormat="1" ht="21" customHeight="1"/>
    <row r="84" s="288" customFormat="1" ht="21" customHeight="1"/>
    <row r="85" s="288" customFormat="1" ht="21" customHeight="1"/>
    <row r="86" s="288" customFormat="1" ht="21" customHeight="1"/>
    <row r="87" s="288" customFormat="1" ht="21" customHeight="1"/>
    <row r="88" s="288" customFormat="1" ht="21" customHeight="1"/>
    <row r="89" s="288" customFormat="1" ht="21" customHeight="1"/>
    <row r="90" s="288" customFormat="1" ht="21" customHeight="1"/>
    <row r="91" s="288" customFormat="1" ht="21" customHeight="1"/>
    <row r="92" s="288" customFormat="1" ht="21" customHeight="1"/>
    <row r="93" s="288" customFormat="1" ht="21" customHeight="1"/>
    <row r="94" s="288" customFormat="1" ht="21" customHeight="1"/>
    <row r="95" s="288" customFormat="1" ht="21" customHeight="1"/>
    <row r="96" s="288" customFormat="1" ht="21" customHeight="1"/>
    <row r="97" s="288" customFormat="1" ht="21" customHeight="1"/>
    <row r="98" s="288" customFormat="1" ht="21" customHeight="1"/>
    <row r="99" s="288" customFormat="1" ht="21" customHeight="1"/>
    <row r="100" s="288" customFormat="1" ht="21" customHeight="1"/>
    <row r="101" s="288" customFormat="1" ht="21" customHeight="1"/>
    <row r="102" s="288" customFormat="1" ht="21" customHeight="1"/>
    <row r="103" s="288" customFormat="1" ht="21" customHeight="1"/>
    <row r="104" s="288" customFormat="1" ht="21" customHeight="1"/>
    <row r="105" s="288" customFormat="1" ht="21" customHeight="1"/>
    <row r="106" s="288" customFormat="1" ht="21" customHeight="1"/>
    <row r="107" s="288" customFormat="1" ht="21" customHeight="1"/>
    <row r="108" s="288" customFormat="1" ht="21" customHeight="1"/>
    <row r="109" s="288" customFormat="1" ht="21" customHeight="1"/>
    <row r="110" s="288" customFormat="1" ht="21" customHeight="1"/>
    <row r="111" s="288" customFormat="1" ht="21" customHeight="1"/>
    <row r="112" s="288" customFormat="1" ht="21" customHeight="1"/>
    <row r="113" s="288" customFormat="1" ht="21" customHeight="1"/>
    <row r="114" s="288" customFormat="1" ht="21" customHeight="1"/>
    <row r="115" s="288" customFormat="1" ht="21" customHeight="1"/>
    <row r="116" s="288" customFormat="1" ht="21" customHeight="1"/>
    <row r="117" s="288" customFormat="1" ht="21" customHeight="1"/>
    <row r="118" s="288" customFormat="1" ht="21" customHeight="1"/>
    <row r="119" s="288" customFormat="1" ht="21" customHeight="1"/>
    <row r="120" s="288" customFormat="1" ht="21" customHeight="1"/>
    <row r="121" s="288" customFormat="1" ht="21" customHeight="1"/>
    <row r="122" s="288" customFormat="1" ht="21" customHeight="1"/>
    <row r="123" s="288" customFormat="1" ht="21" customHeight="1"/>
    <row r="124" s="288" customFormat="1" ht="21" customHeight="1"/>
    <row r="125" s="288" customFormat="1" ht="21" customHeight="1"/>
    <row r="126" s="288" customFormat="1" ht="21" customHeight="1"/>
    <row r="127" s="288" customFormat="1" ht="21" customHeight="1"/>
    <row r="128" s="288" customFormat="1" ht="21" customHeight="1"/>
    <row r="129" s="288" customFormat="1" ht="21" customHeight="1"/>
    <row r="130" s="288" customFormat="1" ht="21" customHeight="1"/>
    <row r="131" s="288" customFormat="1" ht="21" customHeight="1"/>
    <row r="132" s="288" customFormat="1" ht="21" customHeight="1"/>
    <row r="133" s="288" customFormat="1" ht="21" customHeight="1"/>
    <row r="134" s="288" customFormat="1" ht="21" customHeight="1"/>
    <row r="135" s="288" customFormat="1" ht="21" customHeight="1"/>
    <row r="136" s="288" customFormat="1" ht="21" customHeight="1"/>
    <row r="137" s="288" customFormat="1" ht="21" customHeight="1"/>
    <row r="138" s="288" customFormat="1" ht="21" customHeight="1"/>
    <row r="139" s="288" customFormat="1" ht="21" customHeight="1"/>
    <row r="140" s="288" customFormat="1" ht="21" customHeight="1"/>
    <row r="141" s="288" customFormat="1" ht="21" customHeight="1"/>
    <row r="142" s="288" customFormat="1" ht="21" customHeight="1"/>
    <row r="143" s="288" customFormat="1" ht="21" customHeight="1"/>
    <row r="144" s="288" customFormat="1" ht="21" customHeight="1"/>
    <row r="145" s="288" customFormat="1" ht="21" customHeight="1"/>
    <row r="146" s="288" customFormat="1" ht="21" customHeight="1"/>
    <row r="147" s="288" customFormat="1" ht="21" customHeight="1"/>
    <row r="148" s="288" customFormat="1" ht="21" customHeight="1"/>
    <row r="149" s="288" customFormat="1" ht="21" customHeight="1"/>
    <row r="150" s="288" customFormat="1" ht="21" customHeight="1"/>
    <row r="151" s="288" customFormat="1" ht="21" customHeight="1"/>
    <row r="152" s="288" customFormat="1" ht="21" customHeight="1"/>
    <row r="153" s="288" customFormat="1" ht="21" customHeight="1"/>
    <row r="154" s="288" customFormat="1" ht="21" customHeight="1"/>
    <row r="155" s="288" customFormat="1" ht="21" customHeight="1"/>
    <row r="156" s="288" customFormat="1" ht="21" customHeight="1"/>
    <row r="157" s="288" customFormat="1" ht="21" customHeight="1"/>
    <row r="158" s="288" customFormat="1" ht="21" customHeight="1"/>
    <row r="159" s="288" customFormat="1" ht="21" customHeight="1"/>
    <row r="160" s="288" customFormat="1" ht="21" customHeight="1"/>
    <row r="161" s="288" customFormat="1" ht="21" customHeight="1"/>
    <row r="162" s="288" customFormat="1" ht="21" customHeight="1"/>
    <row r="163" s="288" customFormat="1" ht="21" customHeight="1"/>
    <row r="164" s="288" customFormat="1" ht="21" customHeight="1"/>
    <row r="165" s="288" customFormat="1" ht="21" customHeight="1"/>
    <row r="166" s="288" customFormat="1" ht="21" customHeight="1"/>
    <row r="167" s="288" customFormat="1" ht="21" customHeight="1"/>
    <row r="168" s="288" customFormat="1" ht="21" customHeight="1"/>
    <row r="169" s="288" customFormat="1" ht="21" customHeight="1"/>
    <row r="170" s="288" customFormat="1" ht="21" customHeight="1"/>
    <row r="171" s="288" customFormat="1" ht="21" customHeight="1"/>
    <row r="172" s="288" customFormat="1" ht="21" customHeight="1"/>
    <row r="173" s="288" customFormat="1" ht="21" customHeight="1"/>
    <row r="174" s="288" customFormat="1" ht="21" customHeight="1"/>
    <row r="175" s="288" customFormat="1" ht="21" customHeight="1"/>
    <row r="176" s="288" customFormat="1" ht="21" customHeight="1"/>
    <row r="177" s="288" customFormat="1" ht="21" customHeight="1"/>
    <row r="178" s="288" customFormat="1" ht="21" customHeight="1"/>
    <row r="179" s="288" customFormat="1" ht="21" customHeight="1"/>
    <row r="180" s="288" customFormat="1" ht="21" customHeight="1"/>
    <row r="181" s="288" customFormat="1" ht="21" customHeight="1"/>
    <row r="182" s="288" customFormat="1" ht="21" customHeight="1"/>
    <row r="183" s="288" customFormat="1" ht="21" customHeight="1"/>
    <row r="184" s="288" customFormat="1" ht="21" customHeight="1"/>
    <row r="185" s="288" customFormat="1" ht="21" customHeight="1"/>
    <row r="186" s="288" customFormat="1" ht="21" customHeight="1"/>
    <row r="187" s="288" customFormat="1" ht="21" customHeight="1"/>
    <row r="188" s="288" customFormat="1" ht="21" customHeight="1"/>
    <row r="189" s="288" customFormat="1" ht="21" customHeight="1"/>
    <row r="190" s="288" customFormat="1" ht="21" customHeight="1"/>
    <row r="191" s="288" customFormat="1" ht="21" customHeight="1"/>
    <row r="192" s="288" customFormat="1" ht="21" customHeight="1"/>
    <row r="193" s="288" customFormat="1" ht="21" customHeight="1"/>
    <row r="194" s="288" customFormat="1" ht="21" customHeight="1"/>
    <row r="195" s="288" customFormat="1" ht="21" customHeight="1"/>
    <row r="196" s="288" customFormat="1" ht="21" customHeight="1"/>
    <row r="197" s="288" customFormat="1" ht="21" customHeight="1"/>
    <row r="198" s="288" customFormat="1" ht="21" customHeight="1"/>
    <row r="199" s="288" customFormat="1" ht="21" customHeight="1"/>
    <row r="200" s="288" customFormat="1" ht="21" customHeight="1"/>
    <row r="201" s="288" customFormat="1" ht="21" customHeight="1"/>
    <row r="202" s="288" customFormat="1" ht="21" customHeight="1"/>
    <row r="203" s="288" customFormat="1" ht="21" customHeight="1"/>
    <row r="204" s="288" customFormat="1" ht="21" customHeight="1"/>
    <row r="205" s="288" customFormat="1" ht="21" customHeight="1"/>
    <row r="206" s="288" customFormat="1" ht="21" customHeight="1"/>
    <row r="207" s="288" customFormat="1" ht="21" customHeight="1"/>
    <row r="208" s="288" customFormat="1" ht="21" customHeight="1"/>
    <row r="209" s="288" customFormat="1" ht="21" customHeight="1"/>
    <row r="210" s="288" customFormat="1" ht="21" customHeight="1"/>
    <row r="211" s="288" customFormat="1" ht="21" customHeight="1"/>
    <row r="212" s="288" customFormat="1" ht="21" customHeight="1"/>
    <row r="213" s="288" customFormat="1" ht="21" customHeight="1"/>
    <row r="214" s="288" customFormat="1" ht="21" customHeight="1"/>
    <row r="215" s="288" customFormat="1" ht="21" customHeight="1"/>
    <row r="216" s="288" customFormat="1" ht="21" customHeight="1"/>
    <row r="217" s="288" customFormat="1" ht="21" customHeight="1"/>
    <row r="218" s="288" customFormat="1" ht="21" customHeight="1"/>
    <row r="219" s="288" customFormat="1" ht="21" customHeight="1"/>
    <row r="220" s="288" customFormat="1" ht="21" customHeight="1"/>
    <row r="221" s="288" customFormat="1" ht="21" customHeight="1"/>
    <row r="222" s="288" customFormat="1" ht="21" customHeight="1"/>
    <row r="223" s="288" customFormat="1" ht="21" customHeight="1"/>
    <row r="224" s="288" customFormat="1" ht="21" customHeight="1"/>
    <row r="225" s="288" customFormat="1" ht="21" customHeight="1"/>
    <row r="226" s="288" customFormat="1" ht="21" customHeight="1"/>
    <row r="227" s="288" customFormat="1" ht="21" customHeight="1"/>
    <row r="228" s="288" customFormat="1" ht="21" customHeight="1"/>
    <row r="229" s="288" customFormat="1" ht="21" customHeight="1"/>
    <row r="230" s="288" customFormat="1" ht="21" customHeight="1"/>
    <row r="231" s="288" customFormat="1" ht="21" customHeight="1"/>
    <row r="232" s="288" customFormat="1" ht="21" customHeight="1"/>
    <row r="233" s="288" customFormat="1" ht="21" customHeight="1"/>
    <row r="234" s="288" customFormat="1" ht="21" customHeight="1"/>
    <row r="235" s="288" customFormat="1" ht="21" customHeight="1"/>
  </sheetData>
  <sheetProtection password="A581" sheet="1" objects="1" scenarios="1" selectLockedCells="1"/>
  <mergeCells count="19">
    <mergeCell ref="C26:D26"/>
    <mergeCell ref="A4:H4"/>
    <mergeCell ref="D5:E5"/>
    <mergeCell ref="A1:D1"/>
    <mergeCell ref="C6:E6"/>
    <mergeCell ref="C7:H7"/>
    <mergeCell ref="G22:H22"/>
    <mergeCell ref="G23:H23"/>
    <mergeCell ref="A17:B17"/>
    <mergeCell ref="J11:K11"/>
    <mergeCell ref="J12:K12"/>
    <mergeCell ref="J13:L13"/>
    <mergeCell ref="J17:L17"/>
    <mergeCell ref="B20:C20"/>
    <mergeCell ref="D27:E27"/>
    <mergeCell ref="G27:H27"/>
    <mergeCell ref="B33:C33"/>
    <mergeCell ref="G35:H35"/>
    <mergeCell ref="G36:H36"/>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xl/worksheets/sheet99.xml><?xml version="1.0" encoding="utf-8"?>
<worksheet xmlns="http://schemas.openxmlformats.org/spreadsheetml/2006/main" xmlns:r="http://schemas.openxmlformats.org/officeDocument/2006/relationships">
  <sheetPr codeName="Sheet14">
    <tabColor rgb="FF7030A0"/>
  </sheetPr>
  <dimension ref="A1:U60"/>
  <sheetViews>
    <sheetView workbookViewId="0">
      <selection activeCell="L2" sqref="L2:U2"/>
    </sheetView>
  </sheetViews>
  <sheetFormatPr defaultRowHeight="12.75"/>
  <cols>
    <col min="1" max="1" width="3.28515625" customWidth="1"/>
    <col min="2" max="2" width="24.85546875" customWidth="1"/>
    <col min="3" max="3" width="14.5703125" customWidth="1"/>
    <col min="4" max="4" width="7.5703125" customWidth="1"/>
    <col min="5" max="5" width="6.140625" customWidth="1"/>
    <col min="6" max="6" width="8" customWidth="1"/>
    <col min="7" max="7" width="10.42578125" customWidth="1"/>
    <col min="8" max="8" width="7.7109375" customWidth="1"/>
    <col min="9" max="9" width="8.42578125" customWidth="1"/>
    <col min="10" max="10" width="10" customWidth="1"/>
  </cols>
  <sheetData>
    <row r="1" spans="1:21" ht="23.25">
      <c r="A1" s="3072" t="str">
        <f>MASTER!C1</f>
        <v>ftyk f'k{kk vf/kdkjh</v>
      </c>
      <c r="B1" s="3072"/>
      <c r="C1" s="3072"/>
      <c r="D1" s="3072"/>
      <c r="E1" s="3072"/>
      <c r="F1" s="3072"/>
      <c r="G1" s="3072"/>
      <c r="H1" s="3072"/>
      <c r="I1" s="3072"/>
      <c r="J1" s="3072"/>
    </row>
    <row r="2" spans="1:21" s="139" customFormat="1" ht="20.25">
      <c r="A2" s="3078" t="str">
        <f>IF(L2="","",L2)</f>
        <v>Øekad %&amp; ftf'kizla@cwUnh@laLFkkiu@Qk&amp;7@2022&amp;23@          fnaukd %&amp;01-07-2022</v>
      </c>
      <c r="B2" s="3078"/>
      <c r="C2" s="3078"/>
      <c r="D2" s="3078"/>
      <c r="E2" s="3078"/>
      <c r="F2" s="3078"/>
      <c r="G2" s="3078"/>
      <c r="H2" s="3078"/>
      <c r="I2" s="3078"/>
      <c r="J2" s="3078"/>
      <c r="L2" s="3071" t="s">
        <v>4455</v>
      </c>
      <c r="M2" s="3071"/>
      <c r="N2" s="3071"/>
      <c r="O2" s="3071"/>
      <c r="P2" s="3071"/>
      <c r="Q2" s="3071"/>
      <c r="R2" s="3071"/>
      <c r="S2" s="3071"/>
      <c r="T2" s="3071"/>
      <c r="U2" s="3071"/>
    </row>
    <row r="3" spans="1:21" ht="18.75">
      <c r="A3" s="3073" t="s">
        <v>683</v>
      </c>
      <c r="B3" s="3073"/>
      <c r="C3" s="3073"/>
      <c r="D3" s="3073"/>
      <c r="E3" s="3073"/>
      <c r="F3" s="3073"/>
      <c r="G3" s="3073"/>
      <c r="H3" s="3073"/>
      <c r="I3" s="3073"/>
      <c r="J3" s="3073"/>
    </row>
    <row r="4" spans="1:21" s="139" customFormat="1" ht="84" customHeight="1">
      <c r="A4" s="3075" t="s">
        <v>4456</v>
      </c>
      <c r="B4" s="3075"/>
      <c r="C4" s="3075"/>
      <c r="D4" s="3075"/>
      <c r="E4" s="3075"/>
      <c r="F4" s="3075"/>
      <c r="G4" s="3075"/>
      <c r="H4" s="3075"/>
      <c r="I4" s="3075"/>
      <c r="J4" s="3075"/>
    </row>
    <row r="5" spans="1:21" ht="22.5" customHeight="1">
      <c r="A5" s="3075" t="s">
        <v>1360</v>
      </c>
      <c r="B5" s="3075"/>
      <c r="C5" s="3077" t="s">
        <v>1363</v>
      </c>
      <c r="D5" s="3077"/>
      <c r="E5" s="318" t="s">
        <v>1361</v>
      </c>
      <c r="F5" s="319"/>
      <c r="G5" s="319"/>
      <c r="H5" s="319"/>
      <c r="I5" s="319"/>
      <c r="J5" s="319"/>
    </row>
    <row r="6" spans="1:21" s="139" customFormat="1" ht="60.75" customHeight="1">
      <c r="A6" s="3076" t="s">
        <v>1362</v>
      </c>
      <c r="B6" s="3076"/>
      <c r="C6" s="3076"/>
      <c r="D6" s="3076"/>
      <c r="E6" s="3076"/>
      <c r="F6" s="3076"/>
      <c r="G6" s="3076"/>
      <c r="H6" s="3076"/>
      <c r="I6" s="3076"/>
      <c r="J6" s="3076"/>
    </row>
    <row r="7" spans="1:21" ht="57" customHeight="1">
      <c r="A7" s="130" t="s">
        <v>684</v>
      </c>
      <c r="B7" s="130" t="s">
        <v>685</v>
      </c>
      <c r="C7" s="130" t="s">
        <v>7</v>
      </c>
      <c r="D7" s="1796" t="s">
        <v>686</v>
      </c>
      <c r="E7" s="1795" t="s">
        <v>687</v>
      </c>
      <c r="F7" s="130" t="s">
        <v>688</v>
      </c>
      <c r="G7" s="1796" t="s">
        <v>689</v>
      </c>
      <c r="H7" s="1795" t="s">
        <v>690</v>
      </c>
      <c r="I7" s="130" t="s">
        <v>691</v>
      </c>
      <c r="J7" s="1796" t="s">
        <v>692</v>
      </c>
    </row>
    <row r="8" spans="1:21" ht="18.75">
      <c r="A8" s="180">
        <v>1</v>
      </c>
      <c r="B8" s="180">
        <v>2</v>
      </c>
      <c r="C8" s="180">
        <v>3</v>
      </c>
      <c r="D8" s="180">
        <v>4</v>
      </c>
      <c r="E8" s="180">
        <v>5</v>
      </c>
      <c r="F8" s="180">
        <v>6</v>
      </c>
      <c r="G8" s="180">
        <v>7</v>
      </c>
      <c r="H8" s="180">
        <v>8</v>
      </c>
      <c r="I8" s="180">
        <v>9</v>
      </c>
      <c r="J8" s="180">
        <v>10</v>
      </c>
    </row>
    <row r="9" spans="1:21" s="1793" customFormat="1" ht="24.95" customHeight="1">
      <c r="A9" s="2047">
        <v>1</v>
      </c>
      <c r="B9" s="2048">
        <f>MASTER!B9</f>
        <v>0</v>
      </c>
      <c r="C9" s="2049">
        <f>MASTER!C9</f>
        <v>0</v>
      </c>
      <c r="D9" s="2047" t="s">
        <v>693</v>
      </c>
      <c r="E9" s="2050">
        <f>MASTER!E9</f>
        <v>0</v>
      </c>
      <c r="F9" s="1792">
        <f>MASTER!F9</f>
        <v>0</v>
      </c>
      <c r="G9" s="1791" t="str">
        <f>C5</f>
        <v>01.07.2022</v>
      </c>
      <c r="H9" s="1792">
        <f>ROUND(F9*3%,-2)</f>
        <v>0</v>
      </c>
      <c r="I9" s="1792">
        <f>MROUND(F9*1.03,100)</f>
        <v>0</v>
      </c>
      <c r="J9" s="1791" t="s">
        <v>4301</v>
      </c>
      <c r="L9" s="1794"/>
    </row>
    <row r="10" spans="1:21" s="1793" customFormat="1" ht="24.95" customHeight="1">
      <c r="A10" s="2047">
        <v>2</v>
      </c>
      <c r="B10" s="2048">
        <f>MASTER!B10</f>
        <v>0</v>
      </c>
      <c r="C10" s="2049">
        <f>MASTER!C10</f>
        <v>0</v>
      </c>
      <c r="D10" s="2047" t="s">
        <v>693</v>
      </c>
      <c r="E10" s="2050">
        <f>MASTER!E10</f>
        <v>0</v>
      </c>
      <c r="F10" s="1792">
        <f>MASTER!F10</f>
        <v>0</v>
      </c>
      <c r="G10" s="1791" t="str">
        <f>G9</f>
        <v>01.07.2022</v>
      </c>
      <c r="H10" s="1792">
        <f t="shared" ref="H10:H43" si="0">ROUND(F10*3%,-2)</f>
        <v>0</v>
      </c>
      <c r="I10" s="1792">
        <f t="shared" ref="I10:I43" si="1">MROUND(F10*1.03,100)</f>
        <v>0</v>
      </c>
      <c r="J10" s="1791" t="str">
        <f>J9</f>
        <v>01.07.2023</v>
      </c>
    </row>
    <row r="11" spans="1:21" s="1793" customFormat="1" ht="24.95" customHeight="1">
      <c r="A11" s="2047">
        <v>3</v>
      </c>
      <c r="B11" s="2048">
        <f>MASTER!B11</f>
        <v>0</v>
      </c>
      <c r="C11" s="2049">
        <f>MASTER!C11</f>
        <v>0</v>
      </c>
      <c r="D11" s="2047" t="s">
        <v>693</v>
      </c>
      <c r="E11" s="2050">
        <f>MASTER!E11</f>
        <v>0</v>
      </c>
      <c r="F11" s="1792">
        <f>MASTER!F11</f>
        <v>0</v>
      </c>
      <c r="G11" s="1791" t="str">
        <f t="shared" ref="G11:G43" si="2">G10</f>
        <v>01.07.2022</v>
      </c>
      <c r="H11" s="1792">
        <f t="shared" si="0"/>
        <v>0</v>
      </c>
      <c r="I11" s="1792">
        <f t="shared" si="1"/>
        <v>0</v>
      </c>
      <c r="J11" s="1791" t="str">
        <f t="shared" ref="J11:J43" si="3">J10</f>
        <v>01.07.2023</v>
      </c>
    </row>
    <row r="12" spans="1:21" s="1793" customFormat="1" ht="24.95" customHeight="1">
      <c r="A12" s="2047">
        <v>4</v>
      </c>
      <c r="B12" s="2048">
        <f>MASTER!B12</f>
        <v>0</v>
      </c>
      <c r="C12" s="2049">
        <f>MASTER!C12</f>
        <v>0</v>
      </c>
      <c r="D12" s="2047" t="s">
        <v>693</v>
      </c>
      <c r="E12" s="2050">
        <f>MASTER!E12</f>
        <v>0</v>
      </c>
      <c r="F12" s="1792">
        <f>MASTER!F12</f>
        <v>0</v>
      </c>
      <c r="G12" s="1791" t="str">
        <f t="shared" si="2"/>
        <v>01.07.2022</v>
      </c>
      <c r="H12" s="1792">
        <f t="shared" si="0"/>
        <v>0</v>
      </c>
      <c r="I12" s="1792">
        <f t="shared" si="1"/>
        <v>0</v>
      </c>
      <c r="J12" s="1791" t="str">
        <f t="shared" si="3"/>
        <v>01.07.2023</v>
      </c>
    </row>
    <row r="13" spans="1:21" s="1793" customFormat="1" ht="24.95" customHeight="1">
      <c r="A13" s="2047">
        <v>5</v>
      </c>
      <c r="B13" s="2048">
        <f>MASTER!B13</f>
        <v>0</v>
      </c>
      <c r="C13" s="2049">
        <f>MASTER!C13</f>
        <v>0</v>
      </c>
      <c r="D13" s="2047" t="s">
        <v>693</v>
      </c>
      <c r="E13" s="2050">
        <f>MASTER!E13</f>
        <v>0</v>
      </c>
      <c r="F13" s="1792">
        <f>MASTER!F13</f>
        <v>0</v>
      </c>
      <c r="G13" s="1791" t="str">
        <f t="shared" si="2"/>
        <v>01.07.2022</v>
      </c>
      <c r="H13" s="1792">
        <f t="shared" si="0"/>
        <v>0</v>
      </c>
      <c r="I13" s="1792">
        <f t="shared" si="1"/>
        <v>0</v>
      </c>
      <c r="J13" s="1791" t="str">
        <f t="shared" si="3"/>
        <v>01.07.2023</v>
      </c>
    </row>
    <row r="14" spans="1:21" s="1793" customFormat="1" ht="24.95" hidden="1" customHeight="1">
      <c r="A14" s="2047">
        <f>MASTER!A13</f>
        <v>0</v>
      </c>
      <c r="B14" s="2048">
        <f>MASTER!B14</f>
        <v>0</v>
      </c>
      <c r="C14" s="2049">
        <f>MASTER!C14</f>
        <v>0</v>
      </c>
      <c r="D14" s="2047" t="s">
        <v>693</v>
      </c>
      <c r="E14" s="2050">
        <f>MASTER!E14</f>
        <v>0</v>
      </c>
      <c r="F14" s="1792">
        <f>MASTER!F14</f>
        <v>0</v>
      </c>
      <c r="G14" s="1791" t="str">
        <f t="shared" si="2"/>
        <v>01.07.2022</v>
      </c>
      <c r="H14" s="1792">
        <f t="shared" si="0"/>
        <v>0</v>
      </c>
      <c r="I14" s="1792">
        <f t="shared" si="1"/>
        <v>0</v>
      </c>
      <c r="J14" s="1791" t="str">
        <f t="shared" si="3"/>
        <v>01.07.2023</v>
      </c>
    </row>
    <row r="15" spans="1:21" s="1793" customFormat="1" ht="24.95" customHeight="1">
      <c r="A15" s="2047">
        <v>6</v>
      </c>
      <c r="B15" s="2048">
        <f>MASTER!B15</f>
        <v>0</v>
      </c>
      <c r="C15" s="2049">
        <f>MASTER!C15</f>
        <v>0</v>
      </c>
      <c r="D15" s="2047" t="s">
        <v>693</v>
      </c>
      <c r="E15" s="2050">
        <f>MASTER!E15</f>
        <v>0</v>
      </c>
      <c r="F15" s="1792">
        <f>MASTER!F15</f>
        <v>0</v>
      </c>
      <c r="G15" s="1791" t="str">
        <f t="shared" si="2"/>
        <v>01.07.2022</v>
      </c>
      <c r="H15" s="1792">
        <f t="shared" si="0"/>
        <v>0</v>
      </c>
      <c r="I15" s="1792">
        <f t="shared" si="1"/>
        <v>0</v>
      </c>
      <c r="J15" s="1791" t="str">
        <f t="shared" si="3"/>
        <v>01.07.2023</v>
      </c>
    </row>
    <row r="16" spans="1:21" s="1793" customFormat="1" ht="24.95" customHeight="1">
      <c r="A16" s="2047">
        <v>7</v>
      </c>
      <c r="B16" s="2048">
        <f>MASTER!B16</f>
        <v>0</v>
      </c>
      <c r="C16" s="2049">
        <f>MASTER!C16</f>
        <v>0</v>
      </c>
      <c r="D16" s="2047" t="s">
        <v>693</v>
      </c>
      <c r="E16" s="2050">
        <f>MASTER!E16</f>
        <v>0</v>
      </c>
      <c r="F16" s="1792">
        <f>MASTER!F16</f>
        <v>0</v>
      </c>
      <c r="G16" s="1791" t="str">
        <f t="shared" si="2"/>
        <v>01.07.2022</v>
      </c>
      <c r="H16" s="1792">
        <f t="shared" si="0"/>
        <v>0</v>
      </c>
      <c r="I16" s="1792">
        <f t="shared" si="1"/>
        <v>0</v>
      </c>
      <c r="J16" s="1791" t="str">
        <f t="shared" si="3"/>
        <v>01.07.2023</v>
      </c>
    </row>
    <row r="17" spans="1:10" s="1793" customFormat="1" ht="24.95" hidden="1" customHeight="1">
      <c r="A17" s="2047">
        <f>MASTER!A16</f>
        <v>0</v>
      </c>
      <c r="B17" s="2048">
        <f>MASTER!B17</f>
        <v>0</v>
      </c>
      <c r="C17" s="2049">
        <f>MASTER!C17</f>
        <v>0</v>
      </c>
      <c r="D17" s="2047" t="s">
        <v>693</v>
      </c>
      <c r="E17" s="2050">
        <f>MASTER!E17</f>
        <v>0</v>
      </c>
      <c r="F17" s="1792">
        <f>MASTER!F17</f>
        <v>0</v>
      </c>
      <c r="G17" s="1791" t="str">
        <f t="shared" si="2"/>
        <v>01.07.2022</v>
      </c>
      <c r="H17" s="1792">
        <f t="shared" si="0"/>
        <v>0</v>
      </c>
      <c r="I17" s="1792">
        <f t="shared" si="1"/>
        <v>0</v>
      </c>
      <c r="J17" s="1791" t="str">
        <f t="shared" si="3"/>
        <v>01.07.2023</v>
      </c>
    </row>
    <row r="18" spans="1:10" s="1793" customFormat="1" ht="24.95" hidden="1" customHeight="1">
      <c r="A18" s="2047">
        <f>MASTER!A17</f>
        <v>0</v>
      </c>
      <c r="B18" s="2048">
        <f>MASTER!B18</f>
        <v>0</v>
      </c>
      <c r="C18" s="2049">
        <f>MASTER!C18</f>
        <v>0</v>
      </c>
      <c r="D18" s="2047" t="s">
        <v>693</v>
      </c>
      <c r="E18" s="2050">
        <f>MASTER!E18</f>
        <v>0</v>
      </c>
      <c r="F18" s="1792">
        <f>MASTER!F18</f>
        <v>0</v>
      </c>
      <c r="G18" s="1791" t="str">
        <f t="shared" si="2"/>
        <v>01.07.2022</v>
      </c>
      <c r="H18" s="1792">
        <f t="shared" si="0"/>
        <v>0</v>
      </c>
      <c r="I18" s="1792">
        <f t="shared" si="1"/>
        <v>0</v>
      </c>
      <c r="J18" s="1791" t="str">
        <f t="shared" si="3"/>
        <v>01.07.2023</v>
      </c>
    </row>
    <row r="19" spans="1:10" s="1793" customFormat="1" ht="24.95" hidden="1" customHeight="1">
      <c r="A19" s="2047">
        <f>MASTER!A18</f>
        <v>0</v>
      </c>
      <c r="B19" s="2048">
        <f>MASTER!B19</f>
        <v>0</v>
      </c>
      <c r="C19" s="2049">
        <f>MASTER!C19</f>
        <v>0</v>
      </c>
      <c r="D19" s="2047" t="s">
        <v>693</v>
      </c>
      <c r="E19" s="2050">
        <f>MASTER!E19</f>
        <v>0</v>
      </c>
      <c r="F19" s="1792">
        <f>MASTER!F19</f>
        <v>0</v>
      </c>
      <c r="G19" s="1791" t="str">
        <f t="shared" si="2"/>
        <v>01.07.2022</v>
      </c>
      <c r="H19" s="1792">
        <f t="shared" si="0"/>
        <v>0</v>
      </c>
      <c r="I19" s="1792">
        <f t="shared" si="1"/>
        <v>0</v>
      </c>
      <c r="J19" s="1791" t="str">
        <f t="shared" si="3"/>
        <v>01.07.2023</v>
      </c>
    </row>
    <row r="20" spans="1:10" s="1793" customFormat="1" ht="24.95" hidden="1" customHeight="1">
      <c r="A20" s="2047">
        <f>MASTER!A19</f>
        <v>0</v>
      </c>
      <c r="B20" s="2048">
        <f>MASTER!B20</f>
        <v>0</v>
      </c>
      <c r="C20" s="2049">
        <f>MASTER!C20</f>
        <v>0</v>
      </c>
      <c r="D20" s="2047" t="s">
        <v>693</v>
      </c>
      <c r="E20" s="2050">
        <f>MASTER!E20</f>
        <v>0</v>
      </c>
      <c r="F20" s="1792">
        <f>MASTER!F20</f>
        <v>0</v>
      </c>
      <c r="G20" s="1791" t="str">
        <f t="shared" si="2"/>
        <v>01.07.2022</v>
      </c>
      <c r="H20" s="1792">
        <f t="shared" si="0"/>
        <v>0</v>
      </c>
      <c r="I20" s="1792">
        <f t="shared" si="1"/>
        <v>0</v>
      </c>
      <c r="J20" s="1791" t="str">
        <f t="shared" si="3"/>
        <v>01.07.2023</v>
      </c>
    </row>
    <row r="21" spans="1:10" s="1793" customFormat="1" ht="24.95" hidden="1" customHeight="1">
      <c r="A21" s="2047">
        <f>MASTER!A20</f>
        <v>0</v>
      </c>
      <c r="B21" s="2048">
        <f>MASTER!B21</f>
        <v>0</v>
      </c>
      <c r="C21" s="2049">
        <f>MASTER!C21</f>
        <v>0</v>
      </c>
      <c r="D21" s="2047" t="s">
        <v>693</v>
      </c>
      <c r="E21" s="2050">
        <f>MASTER!E21</f>
        <v>0</v>
      </c>
      <c r="F21" s="1792">
        <f>MASTER!F21</f>
        <v>0</v>
      </c>
      <c r="G21" s="1791" t="str">
        <f t="shared" si="2"/>
        <v>01.07.2022</v>
      </c>
      <c r="H21" s="1792">
        <f t="shared" si="0"/>
        <v>0</v>
      </c>
      <c r="I21" s="1792">
        <f t="shared" si="1"/>
        <v>0</v>
      </c>
      <c r="J21" s="1791" t="str">
        <f t="shared" si="3"/>
        <v>01.07.2023</v>
      </c>
    </row>
    <row r="22" spans="1:10" s="1793" customFormat="1" ht="24.95" hidden="1" customHeight="1">
      <c r="A22" s="2047">
        <f>MASTER!A21</f>
        <v>0</v>
      </c>
      <c r="B22" s="2048">
        <f>MASTER!B22</f>
        <v>0</v>
      </c>
      <c r="C22" s="2049">
        <f>MASTER!C22</f>
        <v>0</v>
      </c>
      <c r="D22" s="2047" t="s">
        <v>693</v>
      </c>
      <c r="E22" s="2050">
        <f>MASTER!E22</f>
        <v>0</v>
      </c>
      <c r="F22" s="1792">
        <f>MASTER!F22</f>
        <v>0</v>
      </c>
      <c r="G22" s="1791" t="str">
        <f t="shared" si="2"/>
        <v>01.07.2022</v>
      </c>
      <c r="H22" s="1792">
        <f t="shared" si="0"/>
        <v>0</v>
      </c>
      <c r="I22" s="1792">
        <f t="shared" si="1"/>
        <v>0</v>
      </c>
      <c r="J22" s="1791" t="str">
        <f t="shared" si="3"/>
        <v>01.07.2023</v>
      </c>
    </row>
    <row r="23" spans="1:10" s="1793" customFormat="1" ht="24.95" hidden="1" customHeight="1">
      <c r="A23" s="2047">
        <f>MASTER!A22</f>
        <v>0</v>
      </c>
      <c r="B23" s="2048">
        <f>MASTER!B23</f>
        <v>0</v>
      </c>
      <c r="C23" s="2049">
        <f>MASTER!C23</f>
        <v>0</v>
      </c>
      <c r="D23" s="2047" t="s">
        <v>693</v>
      </c>
      <c r="E23" s="2050">
        <f>MASTER!E23</f>
        <v>0</v>
      </c>
      <c r="F23" s="1792">
        <f>MASTER!F23</f>
        <v>0</v>
      </c>
      <c r="G23" s="1791" t="str">
        <f t="shared" si="2"/>
        <v>01.07.2022</v>
      </c>
      <c r="H23" s="1792">
        <f t="shared" si="0"/>
        <v>0</v>
      </c>
      <c r="I23" s="1792">
        <f t="shared" si="1"/>
        <v>0</v>
      </c>
      <c r="J23" s="1791" t="str">
        <f t="shared" si="3"/>
        <v>01.07.2023</v>
      </c>
    </row>
    <row r="24" spans="1:10" s="1793" customFormat="1" ht="24.95" hidden="1" customHeight="1">
      <c r="A24" s="2047">
        <f>MASTER!A23</f>
        <v>0</v>
      </c>
      <c r="B24" s="2048">
        <f>MASTER!B24</f>
        <v>0</v>
      </c>
      <c r="C24" s="2049">
        <f>MASTER!C24</f>
        <v>0</v>
      </c>
      <c r="D24" s="2047" t="s">
        <v>693</v>
      </c>
      <c r="E24" s="2050">
        <f>MASTER!E24</f>
        <v>0</v>
      </c>
      <c r="F24" s="1792">
        <f>MASTER!F24</f>
        <v>0</v>
      </c>
      <c r="G24" s="1791" t="str">
        <f t="shared" si="2"/>
        <v>01.07.2022</v>
      </c>
      <c r="H24" s="1792">
        <f t="shared" si="0"/>
        <v>0</v>
      </c>
      <c r="I24" s="1792">
        <f t="shared" si="1"/>
        <v>0</v>
      </c>
      <c r="J24" s="1791" t="str">
        <f t="shared" si="3"/>
        <v>01.07.2023</v>
      </c>
    </row>
    <row r="25" spans="1:10" s="1793" customFormat="1" ht="24.95" hidden="1" customHeight="1">
      <c r="A25" s="2047">
        <f>MASTER!A24</f>
        <v>17</v>
      </c>
      <c r="B25" s="2048">
        <f>MASTER!B25</f>
        <v>0</v>
      </c>
      <c r="C25" s="2049">
        <f>MASTER!C25</f>
        <v>0</v>
      </c>
      <c r="D25" s="2047" t="s">
        <v>693</v>
      </c>
      <c r="E25" s="2050">
        <f>MASTER!E25</f>
        <v>0</v>
      </c>
      <c r="F25" s="1792">
        <f>MASTER!F25</f>
        <v>0</v>
      </c>
      <c r="G25" s="1791" t="str">
        <f t="shared" si="2"/>
        <v>01.07.2022</v>
      </c>
      <c r="H25" s="1792">
        <f t="shared" si="0"/>
        <v>0</v>
      </c>
      <c r="I25" s="1792">
        <f t="shared" si="1"/>
        <v>0</v>
      </c>
      <c r="J25" s="1791" t="str">
        <f t="shared" si="3"/>
        <v>01.07.2023</v>
      </c>
    </row>
    <row r="26" spans="1:10" s="1793" customFormat="1" ht="24.95" hidden="1" customHeight="1">
      <c r="A26" s="2047">
        <f>MASTER!A25</f>
        <v>18</v>
      </c>
      <c r="B26" s="2048">
        <f>MASTER!B26</f>
        <v>0</v>
      </c>
      <c r="C26" s="2049">
        <f>MASTER!C26</f>
        <v>0</v>
      </c>
      <c r="D26" s="2047" t="s">
        <v>693</v>
      </c>
      <c r="E26" s="2050">
        <f>MASTER!E26</f>
        <v>0</v>
      </c>
      <c r="F26" s="1792">
        <f>MASTER!F26</f>
        <v>0</v>
      </c>
      <c r="G26" s="1791" t="str">
        <f t="shared" si="2"/>
        <v>01.07.2022</v>
      </c>
      <c r="H26" s="1792">
        <f t="shared" si="0"/>
        <v>0</v>
      </c>
      <c r="I26" s="1792">
        <f t="shared" si="1"/>
        <v>0</v>
      </c>
      <c r="J26" s="1791" t="str">
        <f t="shared" si="3"/>
        <v>01.07.2023</v>
      </c>
    </row>
    <row r="27" spans="1:10" s="1793" customFormat="1" ht="24.95" hidden="1" customHeight="1">
      <c r="A27" s="2047">
        <f>MASTER!A26</f>
        <v>19</v>
      </c>
      <c r="B27" s="2048">
        <f>MASTER!B27</f>
        <v>0</v>
      </c>
      <c r="C27" s="2049">
        <f>MASTER!C27</f>
        <v>0</v>
      </c>
      <c r="D27" s="2047" t="s">
        <v>693</v>
      </c>
      <c r="E27" s="2050">
        <f>MASTER!E27</f>
        <v>0</v>
      </c>
      <c r="F27" s="1792">
        <f>MASTER!F27</f>
        <v>0</v>
      </c>
      <c r="G27" s="1791" t="str">
        <f t="shared" si="2"/>
        <v>01.07.2022</v>
      </c>
      <c r="H27" s="1792">
        <f t="shared" si="0"/>
        <v>0</v>
      </c>
      <c r="I27" s="1792">
        <f t="shared" si="1"/>
        <v>0</v>
      </c>
      <c r="J27" s="1791" t="str">
        <f t="shared" si="3"/>
        <v>01.07.2023</v>
      </c>
    </row>
    <row r="28" spans="1:10" s="1793" customFormat="1" ht="24.95" hidden="1" customHeight="1">
      <c r="A28" s="2047">
        <f>MASTER!A27</f>
        <v>20</v>
      </c>
      <c r="B28" s="2048">
        <f>MASTER!B28</f>
        <v>0</v>
      </c>
      <c r="C28" s="2049">
        <f>MASTER!C28</f>
        <v>0</v>
      </c>
      <c r="D28" s="2047" t="s">
        <v>693</v>
      </c>
      <c r="E28" s="2050">
        <f>MASTER!E28</f>
        <v>0</v>
      </c>
      <c r="F28" s="1792">
        <f>MASTER!F28</f>
        <v>0</v>
      </c>
      <c r="G28" s="1791" t="str">
        <f t="shared" si="2"/>
        <v>01.07.2022</v>
      </c>
      <c r="H28" s="1792">
        <f t="shared" si="0"/>
        <v>0</v>
      </c>
      <c r="I28" s="1792">
        <f t="shared" si="1"/>
        <v>0</v>
      </c>
      <c r="J28" s="1791" t="str">
        <f t="shared" si="3"/>
        <v>01.07.2023</v>
      </c>
    </row>
    <row r="29" spans="1:10" s="1793" customFormat="1" ht="24.95" hidden="1" customHeight="1">
      <c r="A29" s="2047">
        <f>MASTER!A28</f>
        <v>21</v>
      </c>
      <c r="B29" s="2048">
        <f>MASTER!B29</f>
        <v>0</v>
      </c>
      <c r="C29" s="2049">
        <f>MASTER!C29</f>
        <v>0</v>
      </c>
      <c r="D29" s="2047" t="s">
        <v>693</v>
      </c>
      <c r="E29" s="2050">
        <f>MASTER!E29</f>
        <v>0</v>
      </c>
      <c r="F29" s="1792">
        <f>MASTER!F29</f>
        <v>0</v>
      </c>
      <c r="G29" s="1791" t="str">
        <f t="shared" si="2"/>
        <v>01.07.2022</v>
      </c>
      <c r="H29" s="1792">
        <f t="shared" si="0"/>
        <v>0</v>
      </c>
      <c r="I29" s="1792">
        <f t="shared" si="1"/>
        <v>0</v>
      </c>
      <c r="J29" s="1791" t="str">
        <f t="shared" si="3"/>
        <v>01.07.2023</v>
      </c>
    </row>
    <row r="30" spans="1:10" s="1793" customFormat="1" ht="24.95" hidden="1" customHeight="1">
      <c r="A30" s="2047">
        <f>MASTER!A29</f>
        <v>22</v>
      </c>
      <c r="B30" s="2048">
        <f>MASTER!B30</f>
        <v>0</v>
      </c>
      <c r="C30" s="2049">
        <f>MASTER!C30</f>
        <v>0</v>
      </c>
      <c r="D30" s="2047" t="s">
        <v>693</v>
      </c>
      <c r="E30" s="2050">
        <f>MASTER!E30</f>
        <v>0</v>
      </c>
      <c r="F30" s="1792">
        <f>MASTER!F30</f>
        <v>0</v>
      </c>
      <c r="G30" s="1791" t="str">
        <f t="shared" si="2"/>
        <v>01.07.2022</v>
      </c>
      <c r="H30" s="1792">
        <f t="shared" si="0"/>
        <v>0</v>
      </c>
      <c r="I30" s="1792">
        <f t="shared" si="1"/>
        <v>0</v>
      </c>
      <c r="J30" s="1791" t="str">
        <f t="shared" si="3"/>
        <v>01.07.2023</v>
      </c>
    </row>
    <row r="31" spans="1:10" s="1793" customFormat="1" ht="24.95" hidden="1" customHeight="1">
      <c r="A31" s="2047">
        <f>MASTER!A30</f>
        <v>23</v>
      </c>
      <c r="B31" s="2048">
        <f>MASTER!B31</f>
        <v>0</v>
      </c>
      <c r="C31" s="2049">
        <f>MASTER!C31</f>
        <v>0</v>
      </c>
      <c r="D31" s="2047" t="s">
        <v>693</v>
      </c>
      <c r="E31" s="2050">
        <f>MASTER!E31</f>
        <v>0</v>
      </c>
      <c r="F31" s="1792">
        <f>MASTER!F31</f>
        <v>0</v>
      </c>
      <c r="G31" s="1791" t="str">
        <f t="shared" si="2"/>
        <v>01.07.2022</v>
      </c>
      <c r="H31" s="1792">
        <f t="shared" si="0"/>
        <v>0</v>
      </c>
      <c r="I31" s="1792">
        <f t="shared" si="1"/>
        <v>0</v>
      </c>
      <c r="J31" s="1791" t="str">
        <f t="shared" si="3"/>
        <v>01.07.2023</v>
      </c>
    </row>
    <row r="32" spans="1:10" s="1793" customFormat="1" ht="24.95" hidden="1" customHeight="1">
      <c r="A32" s="2047">
        <f>MASTER!A31</f>
        <v>24</v>
      </c>
      <c r="B32" s="2048">
        <f>MASTER!B32</f>
        <v>0</v>
      </c>
      <c r="C32" s="2049">
        <f>MASTER!C32</f>
        <v>0</v>
      </c>
      <c r="D32" s="2047" t="s">
        <v>693</v>
      </c>
      <c r="E32" s="2050">
        <f>MASTER!E32</f>
        <v>0</v>
      </c>
      <c r="F32" s="1792">
        <f>MASTER!F32</f>
        <v>0</v>
      </c>
      <c r="G32" s="1791" t="str">
        <f t="shared" si="2"/>
        <v>01.07.2022</v>
      </c>
      <c r="H32" s="1792">
        <f t="shared" si="0"/>
        <v>0</v>
      </c>
      <c r="I32" s="1792">
        <f t="shared" si="1"/>
        <v>0</v>
      </c>
      <c r="J32" s="1791" t="str">
        <f t="shared" si="3"/>
        <v>01.07.2023</v>
      </c>
    </row>
    <row r="33" spans="1:10" s="1793" customFormat="1" ht="24.95" hidden="1" customHeight="1">
      <c r="A33" s="2047">
        <f>MASTER!A32</f>
        <v>25</v>
      </c>
      <c r="B33" s="2048">
        <f>MASTER!B33</f>
        <v>0</v>
      </c>
      <c r="C33" s="2049">
        <f>MASTER!C33</f>
        <v>0</v>
      </c>
      <c r="D33" s="2047" t="s">
        <v>693</v>
      </c>
      <c r="E33" s="2050">
        <f>MASTER!E33</f>
        <v>0</v>
      </c>
      <c r="F33" s="1792">
        <f>MASTER!F33</f>
        <v>0</v>
      </c>
      <c r="G33" s="1791" t="str">
        <f t="shared" si="2"/>
        <v>01.07.2022</v>
      </c>
      <c r="H33" s="1792">
        <f t="shared" si="0"/>
        <v>0</v>
      </c>
      <c r="I33" s="1792">
        <f t="shared" si="1"/>
        <v>0</v>
      </c>
      <c r="J33" s="1791" t="str">
        <f t="shared" si="3"/>
        <v>01.07.2023</v>
      </c>
    </row>
    <row r="34" spans="1:10" s="1793" customFormat="1" ht="24.95" hidden="1" customHeight="1">
      <c r="A34" s="2047">
        <f>MASTER!A33</f>
        <v>26</v>
      </c>
      <c r="B34" s="2048">
        <f>MASTER!B34</f>
        <v>0</v>
      </c>
      <c r="C34" s="2049">
        <f>MASTER!C34</f>
        <v>0</v>
      </c>
      <c r="D34" s="2047" t="s">
        <v>693</v>
      </c>
      <c r="E34" s="2050">
        <f>MASTER!E34</f>
        <v>0</v>
      </c>
      <c r="F34" s="1792">
        <f>MASTER!F34</f>
        <v>0</v>
      </c>
      <c r="G34" s="1791" t="str">
        <f t="shared" si="2"/>
        <v>01.07.2022</v>
      </c>
      <c r="H34" s="1792">
        <f t="shared" si="0"/>
        <v>0</v>
      </c>
      <c r="I34" s="1792">
        <f t="shared" si="1"/>
        <v>0</v>
      </c>
      <c r="J34" s="1791" t="str">
        <f t="shared" si="3"/>
        <v>01.07.2023</v>
      </c>
    </row>
    <row r="35" spans="1:10" s="1793" customFormat="1" ht="24.95" hidden="1" customHeight="1">
      <c r="A35" s="2047">
        <f>MASTER!A34</f>
        <v>27</v>
      </c>
      <c r="B35" s="2048">
        <f>MASTER!B35</f>
        <v>0</v>
      </c>
      <c r="C35" s="2049">
        <f>MASTER!C35</f>
        <v>0</v>
      </c>
      <c r="D35" s="2047" t="s">
        <v>693</v>
      </c>
      <c r="E35" s="2050">
        <f>MASTER!E35</f>
        <v>0</v>
      </c>
      <c r="F35" s="1792">
        <f>MASTER!F35</f>
        <v>0</v>
      </c>
      <c r="G35" s="1791" t="str">
        <f t="shared" si="2"/>
        <v>01.07.2022</v>
      </c>
      <c r="H35" s="1792">
        <f t="shared" si="0"/>
        <v>0</v>
      </c>
      <c r="I35" s="1792">
        <f t="shared" si="1"/>
        <v>0</v>
      </c>
      <c r="J35" s="1791" t="str">
        <f t="shared" si="3"/>
        <v>01.07.2023</v>
      </c>
    </row>
    <row r="36" spans="1:10" s="1793" customFormat="1" ht="24.95" hidden="1" customHeight="1">
      <c r="A36" s="2047">
        <f>MASTER!A35</f>
        <v>28</v>
      </c>
      <c r="B36" s="2048">
        <f>MASTER!B36</f>
        <v>0</v>
      </c>
      <c r="C36" s="2049">
        <f>MASTER!C36</f>
        <v>0</v>
      </c>
      <c r="D36" s="2047" t="s">
        <v>693</v>
      </c>
      <c r="E36" s="2050">
        <f>MASTER!E36</f>
        <v>0</v>
      </c>
      <c r="F36" s="1792">
        <f>MASTER!F36</f>
        <v>0</v>
      </c>
      <c r="G36" s="1791" t="str">
        <f t="shared" si="2"/>
        <v>01.07.2022</v>
      </c>
      <c r="H36" s="1792">
        <f t="shared" si="0"/>
        <v>0</v>
      </c>
      <c r="I36" s="1792">
        <f t="shared" si="1"/>
        <v>0</v>
      </c>
      <c r="J36" s="1791" t="str">
        <f t="shared" si="3"/>
        <v>01.07.2023</v>
      </c>
    </row>
    <row r="37" spans="1:10" s="1793" customFormat="1" ht="24.95" hidden="1" customHeight="1">
      <c r="A37" s="2047">
        <f>MASTER!A36</f>
        <v>29</v>
      </c>
      <c r="B37" s="2048">
        <f>MASTER!B37</f>
        <v>0</v>
      </c>
      <c r="C37" s="2049">
        <f>MASTER!C37</f>
        <v>0</v>
      </c>
      <c r="D37" s="2047" t="s">
        <v>693</v>
      </c>
      <c r="E37" s="2050">
        <f>MASTER!E37</f>
        <v>0</v>
      </c>
      <c r="F37" s="1792">
        <f>MASTER!F37</f>
        <v>0</v>
      </c>
      <c r="G37" s="1791" t="str">
        <f t="shared" si="2"/>
        <v>01.07.2022</v>
      </c>
      <c r="H37" s="1792">
        <f t="shared" si="0"/>
        <v>0</v>
      </c>
      <c r="I37" s="1792">
        <f t="shared" si="1"/>
        <v>0</v>
      </c>
      <c r="J37" s="1791" t="str">
        <f t="shared" si="3"/>
        <v>01.07.2023</v>
      </c>
    </row>
    <row r="38" spans="1:10" s="1793" customFormat="1" ht="24.95" hidden="1" customHeight="1">
      <c r="A38" s="2047">
        <f>MASTER!A37</f>
        <v>30</v>
      </c>
      <c r="B38" s="2048">
        <f>MASTER!B38</f>
        <v>0</v>
      </c>
      <c r="C38" s="2049">
        <f>MASTER!C38</f>
        <v>0</v>
      </c>
      <c r="D38" s="2047" t="s">
        <v>693</v>
      </c>
      <c r="E38" s="2050">
        <f>MASTER!E38</f>
        <v>0</v>
      </c>
      <c r="F38" s="1792">
        <f>MASTER!F38</f>
        <v>0</v>
      </c>
      <c r="G38" s="1791" t="str">
        <f t="shared" si="2"/>
        <v>01.07.2022</v>
      </c>
      <c r="H38" s="1792">
        <f t="shared" si="0"/>
        <v>0</v>
      </c>
      <c r="I38" s="1792">
        <f t="shared" si="1"/>
        <v>0</v>
      </c>
      <c r="J38" s="1791" t="str">
        <f t="shared" si="3"/>
        <v>01.07.2023</v>
      </c>
    </row>
    <row r="39" spans="1:10" s="740" customFormat="1" ht="24.95" hidden="1" customHeight="1">
      <c r="A39" s="908">
        <f>MASTER!A38</f>
        <v>31</v>
      </c>
      <c r="B39" s="2051">
        <f>MASTER!B39</f>
        <v>0</v>
      </c>
      <c r="C39" s="1636">
        <f>MASTER!C39</f>
        <v>0</v>
      </c>
      <c r="D39" s="908" t="s">
        <v>693</v>
      </c>
      <c r="E39" s="2052">
        <f>MASTER!E39</f>
        <v>0</v>
      </c>
      <c r="F39" s="2053">
        <f>MASTER!F39</f>
        <v>0</v>
      </c>
      <c r="G39" s="1279" t="str">
        <f t="shared" si="2"/>
        <v>01.07.2022</v>
      </c>
      <c r="H39" s="1280">
        <f t="shared" si="0"/>
        <v>0</v>
      </c>
      <c r="I39" s="1280">
        <f t="shared" si="1"/>
        <v>0</v>
      </c>
      <c r="J39" s="1279" t="str">
        <f t="shared" si="3"/>
        <v>01.07.2023</v>
      </c>
    </row>
    <row r="40" spans="1:10" s="740" customFormat="1" ht="24.95" hidden="1" customHeight="1">
      <c r="A40" s="908">
        <f>MASTER!A39</f>
        <v>32</v>
      </c>
      <c r="B40" s="2051">
        <f>MASTER!B40</f>
        <v>0</v>
      </c>
      <c r="C40" s="1636">
        <f>MASTER!C40</f>
        <v>0</v>
      </c>
      <c r="D40" s="908" t="s">
        <v>693</v>
      </c>
      <c r="E40" s="2052">
        <f>MASTER!E40</f>
        <v>0</v>
      </c>
      <c r="F40" s="2053">
        <f>MASTER!F40</f>
        <v>0</v>
      </c>
      <c r="G40" s="1279" t="str">
        <f t="shared" si="2"/>
        <v>01.07.2022</v>
      </c>
      <c r="H40" s="1280">
        <f t="shared" si="0"/>
        <v>0</v>
      </c>
      <c r="I40" s="1280">
        <f t="shared" si="1"/>
        <v>0</v>
      </c>
      <c r="J40" s="1279" t="str">
        <f t="shared" si="3"/>
        <v>01.07.2023</v>
      </c>
    </row>
    <row r="41" spans="1:10" s="740" customFormat="1" ht="24.95" hidden="1" customHeight="1">
      <c r="A41" s="908">
        <f>MASTER!A40</f>
        <v>33</v>
      </c>
      <c r="B41" s="2051">
        <f>MASTER!B41</f>
        <v>0</v>
      </c>
      <c r="C41" s="1636">
        <f>MASTER!C41</f>
        <v>0</v>
      </c>
      <c r="D41" s="908" t="s">
        <v>693</v>
      </c>
      <c r="E41" s="2052">
        <f>MASTER!E41</f>
        <v>0</v>
      </c>
      <c r="F41" s="2053">
        <f>MASTER!F41</f>
        <v>0</v>
      </c>
      <c r="G41" s="1279" t="str">
        <f t="shared" si="2"/>
        <v>01.07.2022</v>
      </c>
      <c r="H41" s="1280">
        <f t="shared" si="0"/>
        <v>0</v>
      </c>
      <c r="I41" s="1280">
        <f t="shared" si="1"/>
        <v>0</v>
      </c>
      <c r="J41" s="1279" t="str">
        <f t="shared" si="3"/>
        <v>01.07.2023</v>
      </c>
    </row>
    <row r="42" spans="1:10" s="740" customFormat="1" ht="24.95" hidden="1" customHeight="1">
      <c r="A42" s="908">
        <f>MASTER!A41</f>
        <v>34</v>
      </c>
      <c r="B42" s="2051">
        <f>MASTER!B42</f>
        <v>0</v>
      </c>
      <c r="C42" s="1636">
        <f>MASTER!C42</f>
        <v>0</v>
      </c>
      <c r="D42" s="908" t="s">
        <v>693</v>
      </c>
      <c r="E42" s="2052">
        <f>MASTER!E42</f>
        <v>0</v>
      </c>
      <c r="F42" s="2053">
        <f>MASTER!F42</f>
        <v>0</v>
      </c>
      <c r="G42" s="1279" t="str">
        <f t="shared" si="2"/>
        <v>01.07.2022</v>
      </c>
      <c r="H42" s="1280">
        <f t="shared" si="0"/>
        <v>0</v>
      </c>
      <c r="I42" s="1280">
        <f t="shared" si="1"/>
        <v>0</v>
      </c>
      <c r="J42" s="1279" t="str">
        <f t="shared" si="3"/>
        <v>01.07.2023</v>
      </c>
    </row>
    <row r="43" spans="1:10" s="740" customFormat="1" ht="24.95" hidden="1" customHeight="1">
      <c r="A43" s="908">
        <f>MASTER!A42</f>
        <v>35</v>
      </c>
      <c r="B43" s="2051" t="str">
        <f>MASTER!B43</f>
        <v>ड्रोप डाउन लिस्ट</v>
      </c>
      <c r="C43" s="1636">
        <f>MASTER!C43</f>
        <v>0</v>
      </c>
      <c r="D43" s="908" t="s">
        <v>693</v>
      </c>
      <c r="E43" s="2052">
        <f>MASTER!E43</f>
        <v>0</v>
      </c>
      <c r="F43" s="2053">
        <f>MASTER!F43</f>
        <v>0</v>
      </c>
      <c r="G43" s="1279" t="str">
        <f t="shared" si="2"/>
        <v>01.07.2022</v>
      </c>
      <c r="H43" s="1280">
        <f t="shared" si="0"/>
        <v>0</v>
      </c>
      <c r="I43" s="1280">
        <f t="shared" si="1"/>
        <v>0</v>
      </c>
      <c r="J43" s="1279" t="str">
        <f t="shared" si="3"/>
        <v>01.07.2023</v>
      </c>
    </row>
    <row r="44" spans="1:10" ht="45" customHeight="1">
      <c r="A44" s="2993" t="s">
        <v>1445</v>
      </c>
      <c r="B44" s="2993"/>
      <c r="C44" s="2993"/>
      <c r="D44" s="2993"/>
      <c r="E44" s="2993"/>
      <c r="F44" s="2993"/>
      <c r="G44" s="2993"/>
      <c r="H44" s="2993"/>
      <c r="I44" s="2993"/>
      <c r="J44" s="2993"/>
    </row>
    <row r="45" spans="1:10" s="139" customFormat="1" ht="19.5" customHeight="1">
      <c r="A45" s="2065"/>
      <c r="B45" s="2065"/>
      <c r="C45" s="2065"/>
      <c r="D45" s="2065"/>
      <c r="E45" s="2065"/>
      <c r="F45" s="2065"/>
      <c r="G45" s="2065"/>
      <c r="H45" s="2065"/>
      <c r="I45" s="2065"/>
      <c r="J45" s="2065"/>
    </row>
    <row r="46" spans="1:10" ht="9.75" customHeight="1">
      <c r="A46" s="181"/>
      <c r="B46" s="181"/>
      <c r="C46" s="181"/>
      <c r="D46" s="181"/>
      <c r="E46" s="181"/>
      <c r="F46" s="3074"/>
      <c r="G46" s="3074"/>
      <c r="H46" s="3074"/>
      <c r="I46" s="3074"/>
      <c r="J46" s="3074"/>
    </row>
    <row r="47" spans="1:10" ht="18.75">
      <c r="A47" s="182"/>
      <c r="B47" s="182"/>
      <c r="C47" s="182"/>
      <c r="D47" s="182"/>
      <c r="E47" s="182"/>
      <c r="F47" s="2763" t="str">
        <f>MASTER!C2</f>
        <v>iz/kkukpk;Z</v>
      </c>
      <c r="G47" s="2763"/>
      <c r="H47" s="2763"/>
      <c r="I47" s="2763"/>
      <c r="J47" s="2763"/>
    </row>
    <row r="48" spans="1:10" s="139" customFormat="1" ht="18.75">
      <c r="A48" s="182"/>
      <c r="B48" s="182"/>
      <c r="C48" s="182"/>
      <c r="D48" s="182"/>
      <c r="E48" s="182"/>
      <c r="F48" s="2763" t="str">
        <f>MASTER!C3</f>
        <v xml:space="preserve">ftyk </v>
      </c>
      <c r="G48" s="2763"/>
      <c r="H48" s="2763"/>
      <c r="I48" s="2763"/>
      <c r="J48" s="2763"/>
    </row>
    <row r="49" spans="1:13" ht="18.75">
      <c r="A49" s="182"/>
      <c r="B49" s="182"/>
      <c r="C49" s="182"/>
      <c r="D49" s="182"/>
      <c r="E49" s="182"/>
      <c r="F49" s="2763" t="str">
        <f>MASTER!C4</f>
        <v>jkt ¼ jktLFkku ½</v>
      </c>
      <c r="G49" s="2763"/>
      <c r="H49" s="2763"/>
      <c r="I49" s="2763"/>
      <c r="J49" s="2763"/>
    </row>
    <row r="50" spans="1:13" ht="20.25">
      <c r="A50" s="2207" t="str">
        <f>A2</f>
        <v>Øekad %&amp; ftf'kizla@cwUnh@laLFkkiu@Qk&amp;7@2022&amp;23@          fnaukd %&amp;01-07-2022</v>
      </c>
      <c r="B50" s="2207"/>
      <c r="C50" s="2207"/>
      <c r="D50" s="2207"/>
      <c r="E50" s="2207"/>
      <c r="F50" s="2207"/>
      <c r="G50" s="2207"/>
      <c r="H50" s="2207"/>
      <c r="I50" s="2207"/>
      <c r="J50" s="2207"/>
    </row>
    <row r="51" spans="1:13" ht="18.75">
      <c r="A51" s="129" t="s">
        <v>695</v>
      </c>
      <c r="B51" s="129"/>
      <c r="C51" s="129"/>
      <c r="D51" s="129"/>
      <c r="E51" s="129"/>
      <c r="F51" s="129"/>
      <c r="G51" s="129"/>
      <c r="H51" s="129"/>
      <c r="I51" s="129"/>
      <c r="J51" s="129"/>
    </row>
    <row r="52" spans="1:13" ht="18.75">
      <c r="A52" s="129">
        <v>1</v>
      </c>
      <c r="B52" s="129" t="s">
        <v>1364</v>
      </c>
      <c r="C52" s="129"/>
      <c r="D52" s="852" t="str">
        <f>MASTER!H5</f>
        <v>jkt ¼ jktLFkku ½</v>
      </c>
      <c r="E52" s="851"/>
      <c r="F52" s="851"/>
      <c r="G52" s="129"/>
      <c r="H52" s="129"/>
      <c r="I52" s="129"/>
      <c r="J52" s="129"/>
      <c r="M52" s="139"/>
    </row>
    <row r="53" spans="1:13" ht="18.75">
      <c r="A53" s="129">
        <v>2</v>
      </c>
      <c r="B53" s="129" t="s">
        <v>696</v>
      </c>
      <c r="C53" s="129"/>
      <c r="D53" s="129"/>
      <c r="E53" s="129"/>
      <c r="F53" s="129"/>
      <c r="G53" s="129"/>
      <c r="H53" s="129"/>
      <c r="I53" s="129"/>
      <c r="J53" s="129"/>
    </row>
    <row r="54" spans="1:13" ht="18.75">
      <c r="A54" s="129">
        <v>3</v>
      </c>
      <c r="B54" s="129" t="s">
        <v>697</v>
      </c>
      <c r="C54" s="129"/>
      <c r="D54" s="129"/>
      <c r="E54" s="129"/>
      <c r="F54" s="129"/>
      <c r="G54" s="129"/>
      <c r="H54" s="129"/>
      <c r="I54" s="129"/>
      <c r="J54" s="129"/>
    </row>
    <row r="55" spans="1:13" ht="18.75">
      <c r="A55" s="129">
        <v>4</v>
      </c>
      <c r="B55" s="129" t="s">
        <v>698</v>
      </c>
      <c r="C55" s="129"/>
      <c r="D55" s="129"/>
      <c r="E55" s="129"/>
      <c r="F55" s="129"/>
      <c r="G55" s="129"/>
      <c r="H55" s="129"/>
      <c r="I55" s="129"/>
      <c r="J55" s="129"/>
    </row>
    <row r="56" spans="1:13" s="139" customFormat="1" ht="18.75">
      <c r="A56" s="129"/>
      <c r="B56" s="129"/>
      <c r="C56" s="129"/>
      <c r="D56" s="129"/>
      <c r="E56" s="129"/>
      <c r="F56" s="129"/>
      <c r="G56" s="129"/>
      <c r="H56" s="129"/>
      <c r="I56" s="129"/>
      <c r="J56" s="129"/>
    </row>
    <row r="57" spans="1:13" ht="18.75">
      <c r="A57" s="129"/>
      <c r="B57" s="129"/>
      <c r="C57" s="129"/>
      <c r="D57" s="129"/>
      <c r="E57" s="129"/>
      <c r="F57" s="2763" t="str">
        <f>F47</f>
        <v>iz/kkukpk;Z</v>
      </c>
      <c r="G57" s="2763"/>
      <c r="H57" s="2763"/>
      <c r="I57" s="2763"/>
      <c r="J57" s="2763"/>
    </row>
    <row r="58" spans="1:13" ht="18.75">
      <c r="A58" s="139"/>
      <c r="B58" s="139"/>
      <c r="C58" s="139"/>
      <c r="D58" s="139"/>
      <c r="E58" s="139"/>
      <c r="F58" s="2763" t="str">
        <f>F48</f>
        <v xml:space="preserve">ftyk </v>
      </c>
      <c r="G58" s="2763"/>
      <c r="H58" s="2763"/>
      <c r="I58" s="2763"/>
      <c r="J58" s="2763"/>
    </row>
    <row r="59" spans="1:13" ht="18.75">
      <c r="A59" s="139"/>
      <c r="B59" s="139"/>
      <c r="C59" s="139"/>
      <c r="D59" s="139"/>
      <c r="E59" s="139"/>
      <c r="F59" s="2763" t="str">
        <f>F49</f>
        <v>jkt ¼ jktLFkku ½</v>
      </c>
      <c r="G59" s="2763"/>
      <c r="H59" s="2763"/>
      <c r="I59" s="2763"/>
      <c r="J59" s="2763"/>
    </row>
    <row r="60" spans="1:13">
      <c r="A60" s="139"/>
      <c r="B60" s="139"/>
      <c r="C60" s="139"/>
      <c r="D60" s="139"/>
      <c r="E60" s="139"/>
      <c r="F60" s="139"/>
      <c r="G60" s="139"/>
      <c r="H60" s="139"/>
      <c r="I60" s="139"/>
      <c r="J60" s="139"/>
    </row>
  </sheetData>
  <sheetProtection password="A581" sheet="1" objects="1" scenarios="1" formatCells="0" formatColumns="0" formatRows="0" insertColumns="0" insertRows="0" insertHyperlinks="0" deleteColumns="0" deleteRows="0" selectLockedCells="1" sort="0" autoFilter="0" pivotTables="0"/>
  <mergeCells count="17">
    <mergeCell ref="A1:J1"/>
    <mergeCell ref="A3:J3"/>
    <mergeCell ref="A44:J44"/>
    <mergeCell ref="F46:J46"/>
    <mergeCell ref="F47:J47"/>
    <mergeCell ref="A4:J4"/>
    <mergeCell ref="A6:J6"/>
    <mergeCell ref="A5:B5"/>
    <mergeCell ref="C5:D5"/>
    <mergeCell ref="A2:J2"/>
    <mergeCell ref="F48:J48"/>
    <mergeCell ref="L2:U2"/>
    <mergeCell ref="F59:J59"/>
    <mergeCell ref="F58:J58"/>
    <mergeCell ref="F49:J49"/>
    <mergeCell ref="F57:J57"/>
    <mergeCell ref="A50:J50"/>
  </mergeCells>
  <printOptions horizontalCentered="1"/>
  <pageMargins left="0.25" right="0.25" top="0.25" bottom="0.22" header="0.3" footer="0.25"/>
  <pageSetup paperSize="9" orientation="portrait" r:id="rId1"/>
  <headerFooter alignWithMargins="0">
    <oddFooter>&amp;Lwww.rajsevak.com</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204</vt:i4>
      </vt:variant>
      <vt:variant>
        <vt:lpstr>Named Ranges</vt:lpstr>
      </vt:variant>
      <vt:variant>
        <vt:i4>182</vt:i4>
      </vt:variant>
    </vt:vector>
  </HeadingPairs>
  <TitlesOfParts>
    <vt:vector size="386" baseType="lpstr">
      <vt:lpstr>durga si</vt:lpstr>
      <vt:lpstr>durga</vt:lpstr>
      <vt:lpstr>109 MAIN</vt:lpstr>
      <vt:lpstr>796 KHAILY</vt:lpstr>
      <vt:lpstr>796 RAJ</vt:lpstr>
      <vt:lpstr>109 ISWEAR</vt:lpstr>
      <vt:lpstr>109 PTI </vt:lpstr>
      <vt:lpstr>796 01</vt:lpstr>
      <vt:lpstr>796 06</vt:lpstr>
      <vt:lpstr>109 27</vt:lpstr>
      <vt:lpstr>OTHER DEDUCTION x</vt:lpstr>
      <vt:lpstr>OTHER DEDUCTION</vt:lpstr>
      <vt:lpstr>TAX CALCULATION ( OLD )</vt:lpstr>
      <vt:lpstr>TAX CALCULATION ( NEW )</vt:lpstr>
      <vt:lpstr>HRA RECEIPT</vt:lpstr>
      <vt:lpstr>GA 55</vt:lpstr>
      <vt:lpstr>CALCULATION</vt:lpstr>
      <vt:lpstr>GA 55 A</vt:lpstr>
      <vt:lpstr>SURRENDER RAF WORK (2)</vt:lpstr>
      <vt:lpstr>DISABILITY CERTFICATE (7)</vt:lpstr>
      <vt:lpstr>DISABILITY CERTFICATE (6)</vt:lpstr>
      <vt:lpstr>DISABILITY CERTFICATE (5)</vt:lpstr>
      <vt:lpstr>DISABILITY CERTFICATE (4)</vt:lpstr>
      <vt:lpstr>DISABILITY CERTFICATE (3)</vt:lpstr>
      <vt:lpstr>DISABILITY CERTFICATE (2)</vt:lpstr>
      <vt:lpstr>VARISTHA YOGAYTA SANSODHANX</vt:lpstr>
      <vt:lpstr>DISABILITY CERTFICATE</vt:lpstr>
      <vt:lpstr>HOW TO USE</vt:lpstr>
      <vt:lpstr>ALL BUTTON</vt:lpstr>
      <vt:lpstr>INDEX</vt:lpstr>
      <vt:lpstr>MASTER</vt:lpstr>
      <vt:lpstr>DONGLE ACTIVE VERIFY FORM (2)</vt:lpstr>
      <vt:lpstr>DONGLE DEACTIVATE FORM (2)</vt:lpstr>
      <vt:lpstr>RMSA RS VITRIT (3)</vt:lpstr>
      <vt:lpstr>CHILD DECLARATION (2)</vt:lpstr>
      <vt:lpstr>ON LINE BILL CERTIFICATE (2)</vt:lpstr>
      <vt:lpstr>BLO ON DUTY PL SECION (2)</vt:lpstr>
      <vt:lpstr>INCOME TAX DECEMBER</vt:lpstr>
      <vt:lpstr>ONLINE FVC BILL CERTIFICATE var</vt:lpstr>
      <vt:lpstr>BLO ON DUTY PL SECION</vt:lpstr>
      <vt:lpstr>ON DUTY CERTIFICATE (2)</vt:lpstr>
      <vt:lpstr>10 DAYS PL (2)</vt:lpstr>
      <vt:lpstr>10 DAYS PL SENCTION (2)</vt:lpstr>
      <vt:lpstr>COVID ON DUTY PL SECION (3)</vt:lpstr>
      <vt:lpstr>NO DUES (2)</vt:lpstr>
      <vt:lpstr>SB PF ETC FOR SENDING (2)</vt:lpstr>
      <vt:lpstr>COVID ON DUTY PL SECION (2)</vt:lpstr>
      <vt:lpstr>COVID ON DUTY (2)</vt:lpstr>
      <vt:lpstr>COVID ON DUTY PL SECION</vt:lpstr>
      <vt:lpstr>COVID ON DUTY</vt:lpstr>
      <vt:lpstr>HRA SANCTION ORDER (2)</vt:lpstr>
      <vt:lpstr>ONLINE FIRST PAY BILL CERTI (4)</vt:lpstr>
      <vt:lpstr>ONLINE FIRST PAY BILL CERTI (3)</vt:lpstr>
      <vt:lpstr>ONLINE FIRST PAY BILL CERTI (2)</vt:lpstr>
      <vt:lpstr>NIYUKTI JOINING (2)</vt:lpstr>
      <vt:lpstr>NIYUKTI JOINING</vt:lpstr>
      <vt:lpstr>GIS DUD SUCNA</vt:lpstr>
      <vt:lpstr>MASTER SHEET</vt:lpstr>
      <vt:lpstr>LEAVE RULES</vt:lpstr>
      <vt:lpstr>SHEET DIRECT GO CLICK SANSTHAPA</vt:lpstr>
      <vt:lpstr>SHEET DIRECT GO CLICK LEKHA SHA</vt:lpstr>
      <vt:lpstr>SHEET DIRECT GO CLICK GENERAL S</vt:lpstr>
      <vt:lpstr>SHEET DIRECT GO CLICK BHANDAR S</vt:lpstr>
      <vt:lpstr>SHEET DIRECT GO CLICK BLANKFORM</vt:lpstr>
      <vt:lpstr>RULES PRIVILEGE LEAVE</vt:lpstr>
      <vt:lpstr>RULES HALF PAY LEAVE</vt:lpstr>
      <vt:lpstr>RULES CAMMUTED LEAVE</vt:lpstr>
      <vt:lpstr>RULES LEAVE NOT DUE LEAVE</vt:lpstr>
      <vt:lpstr>RULES EXTRA ORDINARY LEAVE</vt:lpstr>
      <vt:lpstr>RULES SPECIAL DISABILITY LEAVE</vt:lpstr>
      <vt:lpstr>RULES MATERNITY LEAVE</vt:lpstr>
      <vt:lpstr>RULES PATERNITY LEAVE</vt:lpstr>
      <vt:lpstr>RULES CHILD ADOPTION LEAVE</vt:lpstr>
      <vt:lpstr>RULES CHAILD CARE LEAVE </vt:lpstr>
      <vt:lpstr>RULES HOSPITAL LEAVE</vt:lpstr>
      <vt:lpstr>RULES STUDY  LEAVE</vt:lpstr>
      <vt:lpstr>RULES CASUAL LEAVE</vt:lpstr>
      <vt:lpstr>RULES VASECTOMY SCL LEAVE</vt:lpstr>
      <vt:lpstr>RULES COMPENSATORY CASUAL LEAVE</vt:lpstr>
      <vt:lpstr>RULES COVID 19 QUARENTINE LEAVE</vt:lpstr>
      <vt:lpstr>RULES LEAVE SERVICE BOOK ENTRY</vt:lpstr>
      <vt:lpstr>LEAVE APPLICATION DDO</vt:lpstr>
      <vt:lpstr>LEAVE JOINING DDO</vt:lpstr>
      <vt:lpstr>LEAVE APPLICATION EMPLOYEE</vt:lpstr>
      <vt:lpstr>LEAVE FORM</vt:lpstr>
      <vt:lpstr>LEAVE SENCTION ORDER</vt:lpstr>
      <vt:lpstr>LEAVE SENCTION ORDER MULTIPUL</vt:lpstr>
      <vt:lpstr>LEAVE SENCTION ORDER MULTIP EMP</vt:lpstr>
      <vt:lpstr>LEAVE JOINING EMPLOYEE</vt:lpstr>
      <vt:lpstr>LEAVE APPLICATION EMPLOYEE CCL</vt:lpstr>
      <vt:lpstr>APPLICATION FOR CHILD CARE LEAV</vt:lpstr>
      <vt:lpstr>CHILD CARE LEAVE SENCTION</vt:lpstr>
      <vt:lpstr>CHILD CARE LEAVE ACCOUNT</vt:lpstr>
      <vt:lpstr>10 DAYS PL</vt:lpstr>
      <vt:lpstr>10 DAYS PL SENCTION</vt:lpstr>
      <vt:lpstr>ON DUTY PL</vt:lpstr>
      <vt:lpstr>SICKNESS &amp; FITNESS CERTIFICATE</vt:lpstr>
      <vt:lpstr>SICKNESS FITNESS GAZETTED HINDI</vt:lpstr>
      <vt:lpstr>INCERMENT ORDER</vt:lpstr>
      <vt:lpstr>LEAVE FORM SURRENDER</vt:lpstr>
      <vt:lpstr>SURRENDER YN</vt:lpstr>
      <vt:lpstr>SURRENDER RAF WORK</vt:lpstr>
      <vt:lpstr>SURRENDER ORDER</vt:lpstr>
      <vt:lpstr>BONUS ORDER</vt:lpstr>
      <vt:lpstr>PRMOTION PAY ORDER LEC</vt:lpstr>
      <vt:lpstr>PRAMOTION PAY ORDER ST</vt:lpstr>
      <vt:lpstr>CONFORMATION PAY ORDER LEC</vt:lpstr>
      <vt:lpstr>CONFORMATION PAY ORDER LDC</vt:lpstr>
      <vt:lpstr>CONFORMATION PAY ORDER PEON</vt:lpstr>
      <vt:lpstr>ACP VETAN NIRDHARAN TEC</vt:lpstr>
      <vt:lpstr>GA 141</vt:lpstr>
      <vt:lpstr>NO DUES</vt:lpstr>
      <vt:lpstr>SB PF ETC FOR SENDING</vt:lpstr>
      <vt:lpstr>CHILD DECLARATION</vt:lpstr>
      <vt:lpstr>SANSTHAPAN SUCHANA</vt:lpstr>
      <vt:lpstr>ELECION INFORMATION</vt:lpstr>
      <vt:lpstr>ON DUTY CERTIFICATE</vt:lpstr>
      <vt:lpstr>VACCANT POST INFORMATION</vt:lpstr>
      <vt:lpstr>BLOOD DONATE CERTIFICATE</vt:lpstr>
      <vt:lpstr>ACR </vt:lpstr>
      <vt:lpstr>TRANSFER PARMOTION JOINING OFFL</vt:lpstr>
      <vt:lpstr>NIYUKTI JOINING SUCHNA</vt:lpstr>
      <vt:lpstr>MINISTTRAL PLAYER ABILITY CERTI</vt:lpstr>
      <vt:lpstr>VARISTHA YOGAYTA SANSODHAN</vt:lpstr>
      <vt:lpstr>VARISTHA AAPTI APPLICATOIN</vt:lpstr>
      <vt:lpstr>HITKARI NIDHI ECS SCHEDULE</vt:lpstr>
      <vt:lpstr>INCOME TAX FEBURARY</vt:lpstr>
      <vt:lpstr>INCOME TAX FORM 16</vt:lpstr>
      <vt:lpstr>FEES DETAIL</vt:lpstr>
      <vt:lpstr>STUDENT FEES DETAIL</vt:lpstr>
      <vt:lpstr>BUDGET DEMAND</vt:lpstr>
      <vt:lpstr>BUDGET SURRENDER</vt:lpstr>
      <vt:lpstr>BANK ACCOUNT DETAIL</vt:lpstr>
      <vt:lpstr>KSHATIPURTI BOND</vt:lpstr>
      <vt:lpstr>VALIDITY CERTIFICATE</vt:lpstr>
      <vt:lpstr>TENDER COMPARISION DETAIL BOOKS</vt:lpstr>
      <vt:lpstr>TENDER COMPARISON DETAIL</vt:lpstr>
      <vt:lpstr>HRA APPLICATION</vt:lpstr>
      <vt:lpstr>HRA SANCTION ORDER</vt:lpstr>
      <vt:lpstr>HRA RENT RECIEPT</vt:lpstr>
      <vt:lpstr>VARDI CASH PAYMENT ORDER</vt:lpstr>
      <vt:lpstr>FIRST DEDUCTION FOR S.I. GA 79</vt:lpstr>
      <vt:lpstr>SI LOAN INTEREST CALCULAR</vt:lpstr>
      <vt:lpstr>TRANSFER OF CHARGE DDO</vt:lpstr>
      <vt:lpstr>DONGLE ACTIVE VERIFY FORM</vt:lpstr>
      <vt:lpstr>DONGLE DEACTIVATE FORM</vt:lpstr>
      <vt:lpstr>LPC</vt:lpstr>
      <vt:lpstr>FVC BILL LIVERIES</vt:lpstr>
      <vt:lpstr>FVC BILL OFFICE EXPENSES</vt:lpstr>
      <vt:lpstr>03 POWER</vt:lpstr>
      <vt:lpstr>CSS AAO PAY CHART</vt:lpstr>
      <vt:lpstr>PAYMENT VOCHER</vt:lpstr>
      <vt:lpstr>ONLINE PAY  BILL CERTIFICATE</vt:lpstr>
      <vt:lpstr>ONLINE FIRST PAY BILL CERTIFICA</vt:lpstr>
      <vt:lpstr>ONLINE ARREAR BILL CERTIFICATE</vt:lpstr>
      <vt:lpstr>ONLINE RETD PL BILL CERTIFICATE</vt:lpstr>
      <vt:lpstr>ONLINE DA ARREAR BILL CERTIFICA</vt:lpstr>
      <vt:lpstr>ONLINE FVC BILL CERTIFICATE</vt:lpstr>
      <vt:lpstr>NOTE SHEET</vt:lpstr>
      <vt:lpstr>DEFER SALARY DEFFERENCE SHEET</vt:lpstr>
      <vt:lpstr>DEFER SALARY ORDER</vt:lpstr>
      <vt:lpstr>ON LINE BILL CERTIFICATE</vt:lpstr>
      <vt:lpstr>BANK ACCOUNT NUMBER</vt:lpstr>
      <vt:lpstr>GPF AC TRANSFER APLICATION</vt:lpstr>
      <vt:lpstr>SI AC TRANSFER APLICATION</vt:lpstr>
      <vt:lpstr>ABSENTEE STATEMENT</vt:lpstr>
      <vt:lpstr>PARPTRA P</vt:lpstr>
      <vt:lpstr>PARPTRA R</vt:lpstr>
      <vt:lpstr>NAMANKAN</vt:lpstr>
      <vt:lpstr>NAMAKAN FACULTY WISE</vt:lpstr>
      <vt:lpstr>TEACHER'S DIARY ISSUE</vt:lpstr>
      <vt:lpstr>SCHOLAR REGER NUMBER</vt:lpstr>
      <vt:lpstr>FILE LIST</vt:lpstr>
      <vt:lpstr>EMPLOYEE WORK CHARGE</vt:lpstr>
      <vt:lpstr>CLASS TEACHER NAME</vt:lpstr>
      <vt:lpstr>ADMISSION SAMITI</vt:lpstr>
      <vt:lpstr>TC APPLICATION</vt:lpstr>
      <vt:lpstr>TC OFFILINE</vt:lpstr>
      <vt:lpstr>SAMSA UC</vt:lpstr>
      <vt:lpstr>VIKAS TO SAMSA</vt:lpstr>
      <vt:lpstr>BOYS FUND TO SAMSA</vt:lpstr>
      <vt:lpstr>RMSA RS VITRIT CSG ABL KAXSH</vt:lpstr>
      <vt:lpstr>RMSA RS VITRIT ECOKO YUTHCLUB</vt:lpstr>
      <vt:lpstr>RMSA RS VITRIT SCHOOL NISTA PAR</vt:lpstr>
      <vt:lpstr>ICP AUDIT PALNA MEDICAL</vt:lpstr>
      <vt:lpstr>ICP  AUDIT PALNA</vt:lpstr>
      <vt:lpstr>KARIYOTAR PURCHASE SANCTION</vt:lpstr>
      <vt:lpstr>GF&amp;AR 89 CERTIFICATE</vt:lpstr>
      <vt:lpstr>GF AND AR 89 CERTIFICATE</vt:lpstr>
      <vt:lpstr>AG AUDIT PALNA</vt:lpstr>
      <vt:lpstr> BLANK LEAVE APPLICATION HINDI</vt:lpstr>
      <vt:lpstr>BLANK LEAVE APPLICATION ENGLIS </vt:lpstr>
      <vt:lpstr>BLNK LEAVE FORM </vt:lpstr>
      <vt:lpstr>BLNK APPLICATION FOR CHILD CARE</vt:lpstr>
      <vt:lpstr>BLNK SICKNESS &amp; FITNESS CERTIFI</vt:lpstr>
      <vt:lpstr>BLANK SICKNESS&amp;FITNESS GAZETD  </vt:lpstr>
      <vt:lpstr>BLANK SICKNESS FITNESS GAZETTED</vt:lpstr>
      <vt:lpstr>BLANK SR 5</vt:lpstr>
      <vt:lpstr>BLANK SR 6</vt:lpstr>
      <vt:lpstr>BLANK SR 7</vt:lpstr>
      <vt:lpstr>BLANK BHAUTIK SATYAPAN SUCI</vt:lpstr>
      <vt:lpstr>BLANK VASTVIK YATRA PROGRAMME</vt:lpstr>
      <vt:lpstr>BLANK VOCHER</vt:lpstr>
      <vt:lpstr>BLANK ACR </vt:lpstr>
      <vt:lpstr>'10 DAYS PL SENCTION'!OLE_LINK1</vt:lpstr>
      <vt:lpstr>'10 DAYS PL SENCTION (2)'!OLE_LINK1</vt:lpstr>
      <vt:lpstr>' BLANK LEAVE APPLICATION HINDI'!Print_Area</vt:lpstr>
      <vt:lpstr>'03 POWER'!Print_Area</vt:lpstr>
      <vt:lpstr>'10 DAYS PL'!Print_Area</vt:lpstr>
      <vt:lpstr>'10 DAYS PL (2)'!Print_Area</vt:lpstr>
      <vt:lpstr>'10 DAYS PL SENCTION'!Print_Area</vt:lpstr>
      <vt:lpstr>'10 DAYS PL SENCTION (2)'!Print_Area</vt:lpstr>
      <vt:lpstr>'109 27'!Print_Area</vt:lpstr>
      <vt:lpstr>'109 ISWEAR'!Print_Area</vt:lpstr>
      <vt:lpstr>'109 PTI '!Print_Area</vt:lpstr>
      <vt:lpstr>'ABSENTEE STATEMENT'!Print_Area</vt:lpstr>
      <vt:lpstr>'ACP VETAN NIRDHARAN TEC'!Print_Area</vt:lpstr>
      <vt:lpstr>'ACR '!Print_Area</vt:lpstr>
      <vt:lpstr>'ADMISSION SAMITI'!Print_Area</vt:lpstr>
      <vt:lpstr>'AG AUDIT PALNA'!Print_Area</vt:lpstr>
      <vt:lpstr>'ALL BUTTON'!Print_Area</vt:lpstr>
      <vt:lpstr>'APPLICATION FOR CHILD CARE LEAV'!Print_Area</vt:lpstr>
      <vt:lpstr>'BANK ACCOUNT DETAIL'!Print_Area</vt:lpstr>
      <vt:lpstr>'BANK ACCOUNT NUMBER'!Print_Area</vt:lpstr>
      <vt:lpstr>'BLANK ACR '!Print_Area</vt:lpstr>
      <vt:lpstr>'BLANK BHAUTIK SATYAPAN SUCI'!Print_Area</vt:lpstr>
      <vt:lpstr>'BLANK LEAVE APPLICATION ENGLIS '!Print_Area</vt:lpstr>
      <vt:lpstr>'BLANK SICKNESS FITNESS GAZETTED'!Print_Area</vt:lpstr>
      <vt:lpstr>'BLANK SICKNESS&amp;FITNESS GAZETD  '!Print_Area</vt:lpstr>
      <vt:lpstr>'BLANK SR 5'!Print_Area</vt:lpstr>
      <vt:lpstr>'BLANK SR 6'!Print_Area</vt:lpstr>
      <vt:lpstr>'BLANK SR 7'!Print_Area</vt:lpstr>
      <vt:lpstr>'BLANK VASTVIK YATRA PROGRAMME'!Print_Area</vt:lpstr>
      <vt:lpstr>'BLANK VOCHER'!Print_Area</vt:lpstr>
      <vt:lpstr>'BLNK APPLICATION FOR CHILD CARE'!Print_Area</vt:lpstr>
      <vt:lpstr>'BLNK LEAVE FORM '!Print_Area</vt:lpstr>
      <vt:lpstr>'BLNK SICKNESS &amp; FITNESS CERTIFI'!Print_Area</vt:lpstr>
      <vt:lpstr>'BLO ON DUTY PL SECION'!Print_Area</vt:lpstr>
      <vt:lpstr>'BLO ON DUTY PL SECION (2)'!Print_Area</vt:lpstr>
      <vt:lpstr>'BLOOD DONATE CERTIFICATE'!Print_Area</vt:lpstr>
      <vt:lpstr>'BONUS ORDER'!Print_Area</vt:lpstr>
      <vt:lpstr>'BOYS FUND TO SAMSA'!Print_Area</vt:lpstr>
      <vt:lpstr>'BUDGET DEMAND'!Print_Area</vt:lpstr>
      <vt:lpstr>'BUDGET SURRENDER'!Print_Area</vt:lpstr>
      <vt:lpstr>'CHILD CARE LEAVE ACCOUNT'!Print_Area</vt:lpstr>
      <vt:lpstr>'CHILD CARE LEAVE SENCTION'!Print_Area</vt:lpstr>
      <vt:lpstr>'CHILD DECLARATION (2)'!Print_Area</vt:lpstr>
      <vt:lpstr>'CLASS TEACHER NAME'!Print_Area</vt:lpstr>
      <vt:lpstr>'CONFORMATION PAY ORDER LDC'!Print_Area</vt:lpstr>
      <vt:lpstr>'CONFORMATION PAY ORDER LEC'!Print_Area</vt:lpstr>
      <vt:lpstr>'CONFORMATION PAY ORDER PEON'!Print_Area</vt:lpstr>
      <vt:lpstr>'COVID ON DUTY'!Print_Area</vt:lpstr>
      <vt:lpstr>'COVID ON DUTY (2)'!Print_Area</vt:lpstr>
      <vt:lpstr>'COVID ON DUTY PL SECION'!Print_Area</vt:lpstr>
      <vt:lpstr>'COVID ON DUTY PL SECION (2)'!Print_Area</vt:lpstr>
      <vt:lpstr>'COVID ON DUTY PL SECION (3)'!Print_Area</vt:lpstr>
      <vt:lpstr>'DEFER SALARY DEFFERENCE SHEET'!Print_Area</vt:lpstr>
      <vt:lpstr>'DEFER SALARY ORDER'!Print_Area</vt:lpstr>
      <vt:lpstr>'DISABILITY CERTFICATE'!Print_Area</vt:lpstr>
      <vt:lpstr>'DISABILITY CERTFICATE (4)'!Print_Area</vt:lpstr>
      <vt:lpstr>'DISABILITY CERTFICATE (7)'!Print_Area</vt:lpstr>
      <vt:lpstr>'DONGLE ACTIVE VERIFY FORM'!Print_Area</vt:lpstr>
      <vt:lpstr>'DONGLE ACTIVE VERIFY FORM (2)'!Print_Area</vt:lpstr>
      <vt:lpstr>'DONGLE DEACTIVATE FORM'!Print_Area</vt:lpstr>
      <vt:lpstr>'DONGLE DEACTIVATE FORM (2)'!Print_Area</vt:lpstr>
      <vt:lpstr>durga!Print_Area</vt:lpstr>
      <vt:lpstr>'durga si'!Print_Area</vt:lpstr>
      <vt:lpstr>'ELECION INFORMATION'!Print_Area</vt:lpstr>
      <vt:lpstr>'EMPLOYEE WORK CHARGE'!Print_Area</vt:lpstr>
      <vt:lpstr>'FEES DETAIL'!Print_Area</vt:lpstr>
      <vt:lpstr>'FILE LIST'!Print_Area</vt:lpstr>
      <vt:lpstr>'FIRST DEDUCTION FOR S.I. GA 79'!Print_Area</vt:lpstr>
      <vt:lpstr>'FVC BILL LIVERIES'!Print_Area</vt:lpstr>
      <vt:lpstr>'FVC BILL OFFICE EXPENSES'!Print_Area</vt:lpstr>
      <vt:lpstr>'GA 141'!Print_Area</vt:lpstr>
      <vt:lpstr>'GF AND AR 89 CERTIFICATE'!Print_Area</vt:lpstr>
      <vt:lpstr>'GF&amp;AR 89 CERTIFICATE'!Print_Area</vt:lpstr>
      <vt:lpstr>'GIS DUD SUCNA'!Print_Area</vt:lpstr>
      <vt:lpstr>'GPF AC TRANSFER APLICATION'!Print_Area</vt:lpstr>
      <vt:lpstr>'HITKARI NIDHI ECS SCHEDULE'!Print_Area</vt:lpstr>
      <vt:lpstr>'HOW TO USE'!Print_Area</vt:lpstr>
      <vt:lpstr>'HRA APPLICATION'!Print_Area</vt:lpstr>
      <vt:lpstr>'HRA RENT RECIEPT'!Print_Area</vt:lpstr>
      <vt:lpstr>'HRA SANCTION ORDER'!Print_Area</vt:lpstr>
      <vt:lpstr>'HRA SANCTION ORDER (2)'!Print_Area</vt:lpstr>
      <vt:lpstr>'ICP  AUDIT PALNA'!Print_Area</vt:lpstr>
      <vt:lpstr>'ICP AUDIT PALNA MEDICAL'!Print_Area</vt:lpstr>
      <vt:lpstr>'INCERMENT ORDER'!Print_Area</vt:lpstr>
      <vt:lpstr>'INCOME TAX DECEMBER'!Print_Area</vt:lpstr>
      <vt:lpstr>'INCOME TAX FEBURARY'!Print_Area</vt:lpstr>
      <vt:lpstr>'INCOME TAX FORM 16'!Print_Area</vt:lpstr>
      <vt:lpstr>INDEX!Print_Area</vt:lpstr>
      <vt:lpstr>'KARIYOTAR PURCHASE SANCTION'!Print_Area</vt:lpstr>
      <vt:lpstr>'KSHATIPURTI BOND'!Print_Area</vt:lpstr>
      <vt:lpstr>'LEAVE APPLICATION DDO'!Print_Area</vt:lpstr>
      <vt:lpstr>'LEAVE APPLICATION EMPLOYEE'!Print_Area</vt:lpstr>
      <vt:lpstr>'LEAVE APPLICATION EMPLOYEE CCL'!Print_Area</vt:lpstr>
      <vt:lpstr>'LEAVE FORM'!Print_Area</vt:lpstr>
      <vt:lpstr>'LEAVE FORM SURRENDER'!Print_Area</vt:lpstr>
      <vt:lpstr>'LEAVE JOINING DDO'!Print_Area</vt:lpstr>
      <vt:lpstr>'LEAVE JOINING EMPLOYEE'!Print_Area</vt:lpstr>
      <vt:lpstr>'LEAVE RULES'!Print_Area</vt:lpstr>
      <vt:lpstr>'LEAVE SENCTION ORDER'!Print_Area</vt:lpstr>
      <vt:lpstr>'LEAVE SENCTION ORDER MULTIP EMP'!Print_Area</vt:lpstr>
      <vt:lpstr>'LEAVE SENCTION ORDER MULTIPUL'!Print_Area</vt:lpstr>
      <vt:lpstr>LPC!Print_Area</vt:lpstr>
      <vt:lpstr>MASTER!Print_Area</vt:lpstr>
      <vt:lpstr>'MINISTTRAL PLAYER ABILITY CERTI'!Print_Area</vt:lpstr>
      <vt:lpstr>'NAMAKAN FACULTY WISE'!Print_Area</vt:lpstr>
      <vt:lpstr>NAMANKAN!Print_Area</vt:lpstr>
      <vt:lpstr>'NIYUKTI JOINING'!Print_Area</vt:lpstr>
      <vt:lpstr>'NIYUKTI JOINING (2)'!Print_Area</vt:lpstr>
      <vt:lpstr>'NIYUKTI JOINING SUCHNA'!Print_Area</vt:lpstr>
      <vt:lpstr>'NO DUES'!Print_Area</vt:lpstr>
      <vt:lpstr>'NO DUES (2)'!Print_Area</vt:lpstr>
      <vt:lpstr>'NOTE SHEET'!Print_Area</vt:lpstr>
      <vt:lpstr>'ON DUTY CERTIFICATE'!Print_Area</vt:lpstr>
      <vt:lpstr>'ON DUTY CERTIFICATE (2)'!Print_Area</vt:lpstr>
      <vt:lpstr>'ON DUTY PL'!Print_Area</vt:lpstr>
      <vt:lpstr>'ON LINE BILL CERTIFICATE'!Print_Area</vt:lpstr>
      <vt:lpstr>'ON LINE BILL CERTIFICATE (2)'!Print_Area</vt:lpstr>
      <vt:lpstr>'ONLINE ARREAR BILL CERTIFICATE'!Print_Area</vt:lpstr>
      <vt:lpstr>'ONLINE DA ARREAR BILL CERTIFICA'!Print_Area</vt:lpstr>
      <vt:lpstr>'ONLINE FIRST PAY BILL CERTI (2)'!Print_Area</vt:lpstr>
      <vt:lpstr>'ONLINE FIRST PAY BILL CERTI (3)'!Print_Area</vt:lpstr>
      <vt:lpstr>'ONLINE FIRST PAY BILL CERTI (4)'!Print_Area</vt:lpstr>
      <vt:lpstr>'ONLINE FIRST PAY BILL CERTIFICA'!Print_Area</vt:lpstr>
      <vt:lpstr>'ONLINE FVC BILL CERTIFICATE'!Print_Area</vt:lpstr>
      <vt:lpstr>'ONLINE FVC BILL CERTIFICATE var'!Print_Area</vt:lpstr>
      <vt:lpstr>'ONLINE PAY  BILL CERTIFICATE'!Print_Area</vt:lpstr>
      <vt:lpstr>'ONLINE RETD PL BILL CERTIFICATE'!Print_Area</vt:lpstr>
      <vt:lpstr>'OTHER DEDUCTION'!Print_Area</vt:lpstr>
      <vt:lpstr>'PARPTRA P'!Print_Area</vt:lpstr>
      <vt:lpstr>'PARPTRA R'!Print_Area</vt:lpstr>
      <vt:lpstr>'PAYMENT VOCHER'!Print_Area</vt:lpstr>
      <vt:lpstr>'PRAMOTION PAY ORDER ST'!Print_Area</vt:lpstr>
      <vt:lpstr>'PRMOTION PAY ORDER LEC'!Print_Area</vt:lpstr>
      <vt:lpstr>'RULES CAMMUTED LEAVE'!Print_Area</vt:lpstr>
      <vt:lpstr>'RULES CASUAL LEAVE'!Print_Area</vt:lpstr>
      <vt:lpstr>'RULES CHAILD CARE LEAVE '!Print_Area</vt:lpstr>
      <vt:lpstr>'RULES CHILD ADOPTION LEAVE'!Print_Area</vt:lpstr>
      <vt:lpstr>'RULES COMPENSATORY CASUAL LEAVE'!Print_Area</vt:lpstr>
      <vt:lpstr>'RULES COVID 19 QUARENTINE LEAVE'!Print_Area</vt:lpstr>
      <vt:lpstr>'RULES EXTRA ORDINARY LEAVE'!Print_Area</vt:lpstr>
      <vt:lpstr>'RULES HALF PAY LEAVE'!Print_Area</vt:lpstr>
      <vt:lpstr>'RULES HOSPITAL LEAVE'!Print_Area</vt:lpstr>
      <vt:lpstr>'RULES LEAVE NOT DUE LEAVE'!Print_Area</vt:lpstr>
      <vt:lpstr>'RULES LEAVE SERVICE BOOK ENTRY'!Print_Area</vt:lpstr>
      <vt:lpstr>'RULES MATERNITY LEAVE'!Print_Area</vt:lpstr>
      <vt:lpstr>'RULES PATERNITY LEAVE'!Print_Area</vt:lpstr>
      <vt:lpstr>'RULES PRIVILEGE LEAVE'!Print_Area</vt:lpstr>
      <vt:lpstr>'RULES SPECIAL DISABILITY LEAVE'!Print_Area</vt:lpstr>
      <vt:lpstr>'RULES STUDY  LEAVE'!Print_Area</vt:lpstr>
      <vt:lpstr>'RULES VASECTOMY SCL LEAVE'!Print_Area</vt:lpstr>
      <vt:lpstr>'SAMSA UC'!Print_Area</vt:lpstr>
      <vt:lpstr>'SANSTHAPAN SUCHANA'!Print_Area</vt:lpstr>
      <vt:lpstr>'SB PF ETC FOR SENDING'!Print_Area</vt:lpstr>
      <vt:lpstr>'SB PF ETC FOR SENDING (2)'!Print_Area</vt:lpstr>
      <vt:lpstr>'SCHOLAR REGER NUMBER'!Print_Area</vt:lpstr>
      <vt:lpstr>'SHEET DIRECT GO CLICK BHANDAR S'!Print_Area</vt:lpstr>
      <vt:lpstr>'SHEET DIRECT GO CLICK BLANKFORM'!Print_Area</vt:lpstr>
      <vt:lpstr>'SHEET DIRECT GO CLICK GENERAL S'!Print_Area</vt:lpstr>
      <vt:lpstr>'SHEET DIRECT GO CLICK LEKHA SHA'!Print_Area</vt:lpstr>
      <vt:lpstr>'SHEET DIRECT GO CLICK SANSTHAPA'!Print_Area</vt:lpstr>
      <vt:lpstr>'SI AC TRANSFER APLICATION'!Print_Area</vt:lpstr>
      <vt:lpstr>'SI LOAN INTEREST CALCULAR'!Print_Area</vt:lpstr>
      <vt:lpstr>'SICKNESS &amp; FITNESS CERTIFICATE'!Print_Area</vt:lpstr>
      <vt:lpstr>'SICKNESS FITNESS GAZETTED HINDI'!Print_Area</vt:lpstr>
      <vt:lpstr>'STUDENT FEES DETAIL'!Print_Area</vt:lpstr>
      <vt:lpstr>'SURRENDER ORDER'!Print_Area</vt:lpstr>
      <vt:lpstr>'SURRENDER RAF WORK'!Print_Area</vt:lpstr>
      <vt:lpstr>'SURRENDER RAF WORK (2)'!Print_Area</vt:lpstr>
      <vt:lpstr>'SURRENDER YN'!Print_Area</vt:lpstr>
      <vt:lpstr>'TC APPLICATION'!Print_Area</vt:lpstr>
      <vt:lpstr>'TC OFFILINE'!Print_Area</vt:lpstr>
      <vt:lpstr>'TEACHER''S DIARY ISSUE'!Print_Area</vt:lpstr>
      <vt:lpstr>'TENDER COMPARISION DETAIL BOOKS'!Print_Area</vt:lpstr>
      <vt:lpstr>'TENDER COMPARISON DETAIL'!Print_Area</vt:lpstr>
      <vt:lpstr>'TRANSFER OF CHARGE DDO'!Print_Area</vt:lpstr>
      <vt:lpstr>'TRANSFER PARMOTION JOINING OFFL'!Print_Area</vt:lpstr>
      <vt:lpstr>'VACCANT POST INFORMATION'!Print_Area</vt:lpstr>
      <vt:lpstr>'VALIDITY CERTIFICATE'!Print_Area</vt:lpstr>
      <vt:lpstr>'VARDI CASH PAYMENT ORDER'!Print_Area</vt:lpstr>
      <vt:lpstr>'VARISTHA AAPTI APPLICATOIN'!Print_Area</vt:lpstr>
      <vt:lpstr>'VARISTHA YOGAYTA SANSODHAN'!Print_Area</vt:lpstr>
      <vt:lpstr>'VIKAS TO SAMSA'!Print_Area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Prachi</dc:creator>
  <cp:lastModifiedBy>Windows User</cp:lastModifiedBy>
  <cp:lastPrinted>2023-01-16T07:28:11Z</cp:lastPrinted>
  <dcterms:created xsi:type="dcterms:W3CDTF">2009-06-03T01:23:48Z</dcterms:created>
  <dcterms:modified xsi:type="dcterms:W3CDTF">2023-01-16T07:28:41Z</dcterms:modified>
</cp:coreProperties>
</file>