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tables/table1.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jpeg" ContentType="image/jpe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135" windowWidth="15255" windowHeight="7440" firstSheet="12" activeTab="15"/>
  </bookViews>
  <sheets>
    <sheet name="INFO" sheetId="1" r:id="rId1"/>
    <sheet name="MASTER" sheetId="2" r:id="rId2"/>
    <sheet name="SITTING PLAN" sheetId="4" r:id="rId3"/>
    <sheet name="SITTING ROOM" sheetId="3" r:id="rId4"/>
    <sheet name="AC ROLL FOR BANK" sheetId="5" r:id="rId5"/>
    <sheet name="MANUAL SITTING PLAN" sheetId="6" r:id="rId6"/>
    <sheet name="MANUAL SITTING ROOM" sheetId="8" r:id="rId7"/>
    <sheet name="ROLL NO SLIP" sheetId="9" r:id="rId8"/>
    <sheet name="ROOM TEMP" sheetId="10" r:id="rId9"/>
    <sheet name="ALMARI" sheetId="11" r:id="rId10"/>
    <sheet name="EXAM ROOM DOC1" sheetId="12" r:id="rId11"/>
    <sheet name="EXAM ROOM DOC2" sheetId="13" r:id="rId12"/>
    <sheet name="EXAM ROOM DOC3" sheetId="14" r:id="rId13"/>
    <sheet name="EXAM ROOM DOC4" sheetId="15" r:id="rId14"/>
    <sheet name="EXAM ROOM DOC5" sheetId="16" r:id="rId15"/>
    <sheet name="Sheet1" sheetId="17" r:id="rId16"/>
  </sheets>
  <externalReferences>
    <externalReference r:id="rId17"/>
  </externalReferences>
  <definedNames>
    <definedName name="_xlnm.Print_Area" localSheetId="4">'AC ROLL FOR BANK'!$B$2:$H$40</definedName>
    <definedName name="_xlnm.Print_Area" localSheetId="9">ALMARI!$A$1:$J$39</definedName>
    <definedName name="_xlnm.Print_Area" localSheetId="10">'EXAM ROOM DOC1'!$A$1:$P$24</definedName>
    <definedName name="_xlnm.Print_Area" localSheetId="11">'EXAM ROOM DOC2'!$A$1:$H$25</definedName>
    <definedName name="_xlnm.Print_Area" localSheetId="12">'EXAM ROOM DOC3'!$A$1:$I$31</definedName>
    <definedName name="_xlnm.Print_Area" localSheetId="13">'EXAM ROOM DOC4'!$A$1:$K$28</definedName>
    <definedName name="_xlnm.Print_Area" localSheetId="2">'SITTING PLAN'!$B$2:$L$88</definedName>
    <definedName name="_xlnm.Print_Area" localSheetId="3">'SITTING ROOM'!$B$2:$F$31</definedName>
    <definedName name="_xlnm.Print_Titles" localSheetId="2">'SITTING PLAN'!$8:$8</definedName>
    <definedName name="TIME">'SITTING PLAN'!$B$9:$I$88</definedName>
    <definedName name="TIME1">'SITTING ROOM'!$L$5:$AA$21</definedName>
  </definedNames>
  <calcPr calcId="124519"/>
</workbook>
</file>

<file path=xl/calcChain.xml><?xml version="1.0" encoding="utf-8"?>
<calcChain xmlns="http://schemas.openxmlformats.org/spreadsheetml/2006/main">
  <c r="E3" i="6"/>
  <c r="D3"/>
  <c r="D2"/>
  <c r="G4" i="8"/>
  <c r="G2" i="11"/>
  <c r="G15" s="1"/>
  <c r="G29" s="1"/>
  <c r="F3"/>
  <c r="F16" s="1"/>
  <c r="F30" s="1"/>
  <c r="F3" i="13"/>
  <c r="G3" i="14" s="1"/>
  <c r="G3" i="15" s="1"/>
  <c r="G3" i="16" s="1"/>
  <c r="D3" i="13"/>
  <c r="D3" i="14" s="1"/>
  <c r="D3" i="15" s="1"/>
  <c r="D3" i="16" s="1"/>
  <c r="H5" i="12"/>
  <c r="D5"/>
  <c r="D2" i="14"/>
  <c r="D4" i="12"/>
  <c r="D2" i="16"/>
  <c r="D2" i="15"/>
  <c r="A2" i="9"/>
  <c r="A3" s="1"/>
  <c r="A4" s="1"/>
  <c r="A5" s="1"/>
  <c r="A6" s="1"/>
  <c r="A7" s="1"/>
  <c r="A8" s="1"/>
  <c r="A9" s="1"/>
  <c r="B1" s="1"/>
  <c r="F9" i="8"/>
  <c r="F10" s="1"/>
  <c r="F11" s="1"/>
  <c r="F12" s="1"/>
  <c r="G9"/>
  <c r="G10" s="1"/>
  <c r="G11" s="1"/>
  <c r="G12" s="1"/>
  <c r="G8"/>
  <c r="C8"/>
  <c r="C9" s="1"/>
  <c r="C11" s="1"/>
  <c r="C12" s="1"/>
  <c r="E27"/>
  <c r="E26"/>
  <c r="C27"/>
  <c r="C26"/>
  <c r="D8"/>
  <c r="D9" s="1"/>
  <c r="D10" s="1"/>
  <c r="D11" s="1"/>
  <c r="D12" s="1"/>
  <c r="E8"/>
  <c r="E9" s="1"/>
  <c r="F8"/>
  <c r="AB19"/>
  <c r="AA19"/>
  <c r="Z19"/>
  <c r="Y19"/>
  <c r="X19"/>
  <c r="M19"/>
  <c r="AB18"/>
  <c r="AA18"/>
  <c r="Z18"/>
  <c r="Y18"/>
  <c r="X18"/>
  <c r="M18"/>
  <c r="AB17"/>
  <c r="AA17"/>
  <c r="Z17"/>
  <c r="Y17"/>
  <c r="X17"/>
  <c r="M17"/>
  <c r="AB16"/>
  <c r="AA16"/>
  <c r="Z16"/>
  <c r="Y16"/>
  <c r="X16"/>
  <c r="V16"/>
  <c r="U16"/>
  <c r="S16"/>
  <c r="M16"/>
  <c r="AB15"/>
  <c r="AA15"/>
  <c r="Z15"/>
  <c r="Y15"/>
  <c r="X15"/>
  <c r="W15"/>
  <c r="V15"/>
  <c r="U15"/>
  <c r="M15"/>
  <c r="AB14"/>
  <c r="AA14"/>
  <c r="Z14"/>
  <c r="Y14"/>
  <c r="X14"/>
  <c r="M14"/>
  <c r="AB13"/>
  <c r="AA13"/>
  <c r="Z13"/>
  <c r="Y13"/>
  <c r="X13"/>
  <c r="M13"/>
  <c r="AB12"/>
  <c r="AA12"/>
  <c r="Z12"/>
  <c r="Y12"/>
  <c r="X12"/>
  <c r="W12"/>
  <c r="V12"/>
  <c r="M12"/>
  <c r="AB11"/>
  <c r="AA11"/>
  <c r="Z11"/>
  <c r="Y11"/>
  <c r="X11"/>
  <c r="M11"/>
  <c r="AB10"/>
  <c r="AA10"/>
  <c r="Z10"/>
  <c r="Y10"/>
  <c r="X10"/>
  <c r="V10"/>
  <c r="U10"/>
  <c r="M10"/>
  <c r="AB9"/>
  <c r="AA9"/>
  <c r="Z9"/>
  <c r="Y9"/>
  <c r="X9"/>
  <c r="W9"/>
  <c r="V9"/>
  <c r="U9"/>
  <c r="M9"/>
  <c r="AB8"/>
  <c r="AA8"/>
  <c r="Z8"/>
  <c r="Y8"/>
  <c r="X8"/>
  <c r="U8"/>
  <c r="M8"/>
  <c r="AB7"/>
  <c r="AA7"/>
  <c r="Z7"/>
  <c r="Y7"/>
  <c r="X7"/>
  <c r="M7"/>
  <c r="AB6"/>
  <c r="AA6"/>
  <c r="Z6"/>
  <c r="Y6"/>
  <c r="X6"/>
  <c r="W6"/>
  <c r="V6"/>
  <c r="M6"/>
  <c r="AB5"/>
  <c r="AA5"/>
  <c r="Z5"/>
  <c r="Y5"/>
  <c r="X5"/>
  <c r="M5"/>
  <c r="F2"/>
  <c r="C2"/>
  <c r="AA84" i="6"/>
  <c r="Y84"/>
  <c r="M84"/>
  <c r="AA83"/>
  <c r="Y83"/>
  <c r="M83"/>
  <c r="AA82"/>
  <c r="Y82"/>
  <c r="M82"/>
  <c r="AA81"/>
  <c r="Y81"/>
  <c r="M81"/>
  <c r="AA80"/>
  <c r="Y80"/>
  <c r="M80"/>
  <c r="AA79"/>
  <c r="Y79"/>
  <c r="M79"/>
  <c r="AA78"/>
  <c r="Y78"/>
  <c r="M78"/>
  <c r="AA77"/>
  <c r="Y77"/>
  <c r="M77"/>
  <c r="AA76"/>
  <c r="Y76"/>
  <c r="M76"/>
  <c r="AA75"/>
  <c r="Y75"/>
  <c r="M75"/>
  <c r="AA74"/>
  <c r="Y74"/>
  <c r="M74"/>
  <c r="AA73"/>
  <c r="Y73"/>
  <c r="M73"/>
  <c r="AA72"/>
  <c r="Y72"/>
  <c r="M72"/>
  <c r="AA71"/>
  <c r="Y71"/>
  <c r="M71"/>
  <c r="AA70"/>
  <c r="Y70"/>
  <c r="M70"/>
  <c r="AA69"/>
  <c r="Y69"/>
  <c r="AA68"/>
  <c r="Y68"/>
  <c r="AA67"/>
  <c r="Y67"/>
  <c r="AA66"/>
  <c r="Y66"/>
  <c r="AA65"/>
  <c r="Y65"/>
  <c r="AA64"/>
  <c r="Y64"/>
  <c r="AA63"/>
  <c r="Y63"/>
  <c r="M63"/>
  <c r="AA62"/>
  <c r="Y62"/>
  <c r="AA61"/>
  <c r="Y61"/>
  <c r="M61"/>
  <c r="AA60"/>
  <c r="Y60"/>
  <c r="M60"/>
  <c r="AA59"/>
  <c r="Y59"/>
  <c r="M59"/>
  <c r="AA58"/>
  <c r="Y58"/>
  <c r="AA57"/>
  <c r="Y57"/>
  <c r="AA56"/>
  <c r="Y56"/>
  <c r="AA55"/>
  <c r="Y55"/>
  <c r="AA54"/>
  <c r="Y54"/>
  <c r="AA53"/>
  <c r="Y53"/>
  <c r="AA52"/>
  <c r="Y52"/>
  <c r="AA51"/>
  <c r="Y51"/>
  <c r="AA50"/>
  <c r="Y50"/>
  <c r="AA49"/>
  <c r="Y49"/>
  <c r="M49"/>
  <c r="M54" s="1"/>
  <c r="AA48"/>
  <c r="Y48"/>
  <c r="AA47"/>
  <c r="Y47"/>
  <c r="AA46"/>
  <c r="Y46"/>
  <c r="AA45"/>
  <c r="Y45"/>
  <c r="AA44"/>
  <c r="Y44"/>
  <c r="M44"/>
  <c r="AA43"/>
  <c r="Y43"/>
  <c r="AA42"/>
  <c r="Y42"/>
  <c r="AA41"/>
  <c r="Y41"/>
  <c r="AA40"/>
  <c r="Y40"/>
  <c r="AA39"/>
  <c r="Y39"/>
  <c r="M39"/>
  <c r="AA38"/>
  <c r="Y38"/>
  <c r="AA37"/>
  <c r="Y37"/>
  <c r="AA36"/>
  <c r="Y36"/>
  <c r="AA35"/>
  <c r="Y35"/>
  <c r="AA33"/>
  <c r="Y33"/>
  <c r="AA32"/>
  <c r="Y32"/>
  <c r="AA31"/>
  <c r="Y31"/>
  <c r="AA30"/>
  <c r="Y30"/>
  <c r="AA29"/>
  <c r="Y29"/>
  <c r="AA28"/>
  <c r="Y28"/>
  <c r="M28"/>
  <c r="AA27"/>
  <c r="Y27"/>
  <c r="AA26"/>
  <c r="Y26"/>
  <c r="AA25"/>
  <c r="Y25"/>
  <c r="AA24"/>
  <c r="Y24"/>
  <c r="AA23"/>
  <c r="Y23"/>
  <c r="M23"/>
  <c r="AA22"/>
  <c r="Y22"/>
  <c r="AA21"/>
  <c r="Y21"/>
  <c r="AA20"/>
  <c r="Y20"/>
  <c r="AA19"/>
  <c r="Y19"/>
  <c r="AA18"/>
  <c r="Y18"/>
  <c r="M18"/>
  <c r="AA17"/>
  <c r="Y17"/>
  <c r="AA16"/>
  <c r="Y16"/>
  <c r="AA15"/>
  <c r="Y15"/>
  <c r="AA14"/>
  <c r="Y14"/>
  <c r="U14"/>
  <c r="T14"/>
  <c r="S14"/>
  <c r="R14"/>
  <c r="AA13"/>
  <c r="Y13"/>
  <c r="X13" s="1"/>
  <c r="U13"/>
  <c r="T13"/>
  <c r="S13"/>
  <c r="R13"/>
  <c r="M13"/>
  <c r="AA12"/>
  <c r="Y12"/>
  <c r="X12" s="1"/>
  <c r="U12"/>
  <c r="T12"/>
  <c r="S12"/>
  <c r="R12"/>
  <c r="AA11"/>
  <c r="Y11"/>
  <c r="X11" s="1"/>
  <c r="U11"/>
  <c r="T11"/>
  <c r="S11"/>
  <c r="R11"/>
  <c r="AA10"/>
  <c r="Y10"/>
  <c r="X10" s="1"/>
  <c r="U10"/>
  <c r="T10"/>
  <c r="S10"/>
  <c r="R10"/>
  <c r="AA9"/>
  <c r="Y9"/>
  <c r="X9" s="1"/>
  <c r="U9"/>
  <c r="T9"/>
  <c r="S9"/>
  <c r="R9"/>
  <c r="U8"/>
  <c r="T8"/>
  <c r="S8"/>
  <c r="R8"/>
  <c r="G5" i="4"/>
  <c r="H36" i="5"/>
  <c r="L8" i="3"/>
  <c r="B2" i="9" l="1"/>
  <c r="B3" s="1"/>
  <c r="B4" s="1"/>
  <c r="B5" s="1"/>
  <c r="B6" s="1"/>
  <c r="B7" s="1"/>
  <c r="B8" s="1"/>
  <c r="B9" s="1"/>
  <c r="C1" s="1"/>
  <c r="C2" s="1"/>
  <c r="C3" s="1"/>
  <c r="C4" s="1"/>
  <c r="C5" s="1"/>
  <c r="C6" s="1"/>
  <c r="C7" s="1"/>
  <c r="C8" s="1"/>
  <c r="C9" s="1"/>
  <c r="D1" s="1"/>
  <c r="D2" s="1"/>
  <c r="D3" s="1"/>
  <c r="M12" i="6"/>
  <c r="M17" s="1"/>
  <c r="E10" i="8"/>
  <c r="E11" s="1"/>
  <c r="E12" s="1"/>
  <c r="M11" i="6"/>
  <c r="M16" s="1"/>
  <c r="M9"/>
  <c r="M14" s="1"/>
  <c r="M19" s="1"/>
  <c r="M24" s="1"/>
  <c r="M29" s="1"/>
  <c r="M10"/>
  <c r="M15" s="1"/>
  <c r="M20" s="1"/>
  <c r="M25" s="1"/>
  <c r="M30" s="1"/>
  <c r="M66"/>
  <c r="M68" s="1"/>
  <c r="L7" i="3"/>
  <c r="W7"/>
  <c r="X7"/>
  <c r="Y7"/>
  <c r="Z7"/>
  <c r="AA7"/>
  <c r="T8"/>
  <c r="W8"/>
  <c r="X8"/>
  <c r="Y8"/>
  <c r="Z8"/>
  <c r="AA8"/>
  <c r="L9"/>
  <c r="T9"/>
  <c r="V9"/>
  <c r="W9"/>
  <c r="X9"/>
  <c r="Y9"/>
  <c r="Z9"/>
  <c r="AA9"/>
  <c r="L10"/>
  <c r="U10"/>
  <c r="W10"/>
  <c r="X10"/>
  <c r="Y10"/>
  <c r="Z10"/>
  <c r="AA10"/>
  <c r="L11"/>
  <c r="W11"/>
  <c r="X11"/>
  <c r="Y11"/>
  <c r="Z11"/>
  <c r="AA11"/>
  <c r="L12"/>
  <c r="W12"/>
  <c r="X12"/>
  <c r="Y12"/>
  <c r="Z12"/>
  <c r="AA12"/>
  <c r="L13"/>
  <c r="W13"/>
  <c r="X13"/>
  <c r="Y13"/>
  <c r="Z13"/>
  <c r="AA13"/>
  <c r="L14"/>
  <c r="W14"/>
  <c r="X14"/>
  <c r="Y14"/>
  <c r="Z14"/>
  <c r="AA14"/>
  <c r="L15"/>
  <c r="W15"/>
  <c r="X15"/>
  <c r="Y15"/>
  <c r="Z15"/>
  <c r="AA15"/>
  <c r="L16"/>
  <c r="W16"/>
  <c r="X16"/>
  <c r="Y16"/>
  <c r="Z16"/>
  <c r="AA16"/>
  <c r="L5"/>
  <c r="K69" i="4"/>
  <c r="K74"/>
  <c r="K79"/>
  <c r="K84"/>
  <c r="D84"/>
  <c r="E84" s="1"/>
  <c r="J84"/>
  <c r="L84"/>
  <c r="D85"/>
  <c r="E85" s="1"/>
  <c r="D86"/>
  <c r="G86" s="1"/>
  <c r="D87"/>
  <c r="G87" s="1"/>
  <c r="D88"/>
  <c r="E88" s="1"/>
  <c r="J29"/>
  <c r="J34"/>
  <c r="AA19" i="3"/>
  <c r="Z19"/>
  <c r="Y19"/>
  <c r="X19"/>
  <c r="W19"/>
  <c r="AA18"/>
  <c r="Z18"/>
  <c r="Y18"/>
  <c r="X18"/>
  <c r="AA17"/>
  <c r="Z17"/>
  <c r="Y17"/>
  <c r="X17"/>
  <c r="H3" i="5"/>
  <c r="F3"/>
  <c r="E3"/>
  <c r="D3"/>
  <c r="C3"/>
  <c r="D2"/>
  <c r="B2"/>
  <c r="AA6" i="3"/>
  <c r="Z6"/>
  <c r="Y6"/>
  <c r="X6"/>
  <c r="AA5"/>
  <c r="Z5"/>
  <c r="Y5"/>
  <c r="X5"/>
  <c r="W6"/>
  <c r="C5" i="4"/>
  <c r="O10" i="2"/>
  <c r="O11"/>
  <c r="H11" s="1"/>
  <c r="U10" i="4" s="1"/>
  <c r="O12" i="2"/>
  <c r="H12" s="1"/>
  <c r="O13"/>
  <c r="H13" s="1"/>
  <c r="O14"/>
  <c r="H14" s="1"/>
  <c r="O15"/>
  <c r="H15" s="1"/>
  <c r="O9"/>
  <c r="H9" s="1"/>
  <c r="U8" i="4" s="1"/>
  <c r="E2" i="3"/>
  <c r="W5"/>
  <c r="W18"/>
  <c r="W17"/>
  <c r="B2"/>
  <c r="B4"/>
  <c r="E4"/>
  <c r="F4"/>
  <c r="L19"/>
  <c r="L18"/>
  <c r="L17"/>
  <c r="L6"/>
  <c r="S9" i="4"/>
  <c r="T9"/>
  <c r="S10"/>
  <c r="T10"/>
  <c r="S11"/>
  <c r="T11"/>
  <c r="S12"/>
  <c r="T12"/>
  <c r="S13"/>
  <c r="T13"/>
  <c r="S14"/>
  <c r="T14"/>
  <c r="T8"/>
  <c r="S8"/>
  <c r="M21" i="6" l="1"/>
  <c r="M26" s="1"/>
  <c r="M31" s="1"/>
  <c r="M37" s="1"/>
  <c r="M42" s="1"/>
  <c r="M47" s="1"/>
  <c r="M22"/>
  <c r="M27" s="1"/>
  <c r="M32" s="1"/>
  <c r="D4" i="9"/>
  <c r="D5" s="1"/>
  <c r="D6" s="1"/>
  <c r="D7" s="1"/>
  <c r="D8" s="1"/>
  <c r="D9" s="1"/>
  <c r="H10" i="2"/>
  <c r="H16" s="1"/>
  <c r="F28" i="3"/>
  <c r="F29"/>
  <c r="F30"/>
  <c r="F26"/>
  <c r="F27"/>
  <c r="G88" i="4"/>
  <c r="G85"/>
  <c r="E86"/>
  <c r="E87"/>
  <c r="G84"/>
  <c r="U12"/>
  <c r="U11"/>
  <c r="U14"/>
  <c r="U13"/>
  <c r="E3"/>
  <c r="D3"/>
  <c r="D2"/>
  <c r="B2"/>
  <c r="J14"/>
  <c r="L14" s="1"/>
  <c r="J19"/>
  <c r="L19" s="1"/>
  <c r="J24"/>
  <c r="L24" s="1"/>
  <c r="L29"/>
  <c r="L34"/>
  <c r="J39"/>
  <c r="J44"/>
  <c r="J49"/>
  <c r="J54"/>
  <c r="J59"/>
  <c r="J64"/>
  <c r="J69"/>
  <c r="L69" s="1"/>
  <c r="J74"/>
  <c r="L74" s="1"/>
  <c r="J79"/>
  <c r="L79" s="1"/>
  <c r="J9"/>
  <c r="R9"/>
  <c r="D10" s="1"/>
  <c r="R10"/>
  <c r="R11"/>
  <c r="R12"/>
  <c r="D13" s="1"/>
  <c r="R13"/>
  <c r="R14"/>
  <c r="R8"/>
  <c r="D9" s="1"/>
  <c r="M36" i="6" l="1"/>
  <c r="M41" s="1"/>
  <c r="M46" s="1"/>
  <c r="M51" s="1"/>
  <c r="M38"/>
  <c r="M43" s="1"/>
  <c r="M48" s="1"/>
  <c r="M52" s="1"/>
  <c r="D21" i="4"/>
  <c r="P7" i="8" s="1"/>
  <c r="N5"/>
  <c r="R5"/>
  <c r="O5"/>
  <c r="D22" i="4"/>
  <c r="Q7" i="8" s="1"/>
  <c r="L64" i="4"/>
  <c r="K64"/>
  <c r="L59"/>
  <c r="L54"/>
  <c r="K54"/>
  <c r="K59" s="1"/>
  <c r="L49"/>
  <c r="K49"/>
  <c r="L44"/>
  <c r="K44"/>
  <c r="U9"/>
  <c r="K9"/>
  <c r="K14" s="1"/>
  <c r="K19" s="1"/>
  <c r="K24" s="1"/>
  <c r="K29" s="1"/>
  <c r="K34" s="1"/>
  <c r="K3"/>
  <c r="L39"/>
  <c r="K39"/>
  <c r="L9"/>
  <c r="N5" i="3"/>
  <c r="Y10" i="4"/>
  <c r="X10" s="1"/>
  <c r="M5" i="3"/>
  <c r="Y9" i="4"/>
  <c r="X9" s="1"/>
  <c r="Q5" i="3"/>
  <c r="Y13" i="4"/>
  <c r="X13" s="1"/>
  <c r="E10"/>
  <c r="T5" i="8" s="1"/>
  <c r="M10" i="4"/>
  <c r="E9"/>
  <c r="S5" i="8" s="1"/>
  <c r="M9" i="4"/>
  <c r="E13"/>
  <c r="W5" i="8" s="1"/>
  <c r="M13" i="4"/>
  <c r="D59"/>
  <c r="N15" i="8" s="1"/>
  <c r="D82" i="4"/>
  <c r="D66"/>
  <c r="P16" i="8" s="1"/>
  <c r="D50" i="4"/>
  <c r="O13" i="8" s="1"/>
  <c r="D34" i="4"/>
  <c r="N10" i="8" s="1"/>
  <c r="D75" i="4"/>
  <c r="D43"/>
  <c r="R11" i="8" s="1"/>
  <c r="D83" i="4"/>
  <c r="D67"/>
  <c r="Q16" i="8" s="1"/>
  <c r="D51" i="4"/>
  <c r="P13" i="8" s="1"/>
  <c r="D35" i="4"/>
  <c r="O10" i="8" s="1"/>
  <c r="D74" i="4"/>
  <c r="D58"/>
  <c r="R14" i="8" s="1"/>
  <c r="D42" i="4"/>
  <c r="Q11" i="8" s="1"/>
  <c r="D79" i="4"/>
  <c r="D71"/>
  <c r="P17" i="8" s="1"/>
  <c r="D63" i="4"/>
  <c r="R15" i="8" s="1"/>
  <c r="D55" i="4"/>
  <c r="O14" i="8" s="1"/>
  <c r="D47" i="4"/>
  <c r="Q12" i="8" s="1"/>
  <c r="D39" i="4"/>
  <c r="N11" i="8" s="1"/>
  <c r="D31" i="4"/>
  <c r="P9" i="8" s="1"/>
  <c r="D11" i="4"/>
  <c r="D27"/>
  <c r="Q8" i="8" s="1"/>
  <c r="D78" i="4"/>
  <c r="D70"/>
  <c r="O17" i="8" s="1"/>
  <c r="D62" i="4"/>
  <c r="Q15" i="8" s="1"/>
  <c r="D54" i="4"/>
  <c r="N14" i="8" s="1"/>
  <c r="D46" i="4"/>
  <c r="P12" i="8" s="1"/>
  <c r="D38" i="4"/>
  <c r="R10" i="8" s="1"/>
  <c r="D30" i="4"/>
  <c r="O9" i="8" s="1"/>
  <c r="D23" i="4"/>
  <c r="R7" i="8" s="1"/>
  <c r="D19" i="4"/>
  <c r="N7" i="8" s="1"/>
  <c r="D15" i="4"/>
  <c r="O6" i="8" s="1"/>
  <c r="D80" i="4"/>
  <c r="D76"/>
  <c r="D72"/>
  <c r="Q17" i="8" s="1"/>
  <c r="D68" i="4"/>
  <c r="R16" i="8" s="1"/>
  <c r="D64" i="4"/>
  <c r="N16" i="8" s="1"/>
  <c r="D60" i="4"/>
  <c r="O15" i="8" s="1"/>
  <c r="D56" i="4"/>
  <c r="P14" i="8" s="1"/>
  <c r="D52" i="4"/>
  <c r="Q13" i="8" s="1"/>
  <c r="D48" i="4"/>
  <c r="R12" i="8" s="1"/>
  <c r="D44" i="4"/>
  <c r="N12" i="8" s="1"/>
  <c r="D40" i="4"/>
  <c r="O11" i="8" s="1"/>
  <c r="D36" i="4"/>
  <c r="P10" i="8" s="1"/>
  <c r="D32" i="4"/>
  <c r="Q9" i="8" s="1"/>
  <c r="D28" i="4"/>
  <c r="R8" i="8" s="1"/>
  <c r="D24" i="4"/>
  <c r="N8" i="8" s="1"/>
  <c r="D20" i="4"/>
  <c r="O7" i="8" s="1"/>
  <c r="D16" i="4"/>
  <c r="P6" i="8" s="1"/>
  <c r="D12" i="4"/>
  <c r="D81"/>
  <c r="D77"/>
  <c r="D73"/>
  <c r="R17" i="8" s="1"/>
  <c r="D69" i="4"/>
  <c r="N17" i="8" s="1"/>
  <c r="D65" i="4"/>
  <c r="O16" i="8" s="1"/>
  <c r="D61" i="4"/>
  <c r="P15" i="8" s="1"/>
  <c r="D57" i="4"/>
  <c r="Q14" i="8" s="1"/>
  <c r="D53" i="4"/>
  <c r="R13" i="8" s="1"/>
  <c r="D49" i="4"/>
  <c r="N13" i="8" s="1"/>
  <c r="D45" i="4"/>
  <c r="O12" i="8" s="1"/>
  <c r="D41" i="4"/>
  <c r="P11" i="8" s="1"/>
  <c r="D37" i="4"/>
  <c r="Q10" i="8" s="1"/>
  <c r="D33" i="4"/>
  <c r="R9" i="8" s="1"/>
  <c r="D29" i="4"/>
  <c r="N9" i="8" s="1"/>
  <c r="D25" i="4"/>
  <c r="O8" i="8" s="1"/>
  <c r="D17" i="4"/>
  <c r="Q6" i="8" s="1"/>
  <c r="D26" i="4"/>
  <c r="P8" i="8" s="1"/>
  <c r="D18" i="4"/>
  <c r="R6" i="8" s="1"/>
  <c r="D14" i="4"/>
  <c r="N6" i="8" s="1"/>
  <c r="Y21" i="4" l="1"/>
  <c r="O7" i="3"/>
  <c r="E77" i="4"/>
  <c r="V18" i="8" s="1"/>
  <c r="Q18"/>
  <c r="E80" i="4"/>
  <c r="T19" i="8" s="1"/>
  <c r="O19"/>
  <c r="P5"/>
  <c r="E75" i="4"/>
  <c r="T18" i="8" s="1"/>
  <c r="O18"/>
  <c r="E82" i="4"/>
  <c r="V19" i="8" s="1"/>
  <c r="Q19"/>
  <c r="Q5"/>
  <c r="E76" i="4"/>
  <c r="U18" i="8" s="1"/>
  <c r="P18"/>
  <c r="E79" i="4"/>
  <c r="S19" i="8" s="1"/>
  <c r="N19"/>
  <c r="E81" i="4"/>
  <c r="U19" i="8" s="1"/>
  <c r="P19"/>
  <c r="E78" i="4"/>
  <c r="W18" i="8" s="1"/>
  <c r="R18"/>
  <c r="E74" i="4"/>
  <c r="S18" i="8" s="1"/>
  <c r="N18"/>
  <c r="E83" i="4"/>
  <c r="W19" i="8" s="1"/>
  <c r="R19"/>
  <c r="P10" i="3"/>
  <c r="M12"/>
  <c r="N15"/>
  <c r="M14"/>
  <c r="N10"/>
  <c r="AA13" i="4"/>
  <c r="G13" s="1"/>
  <c r="AA10"/>
  <c r="G10" s="1"/>
  <c r="Y22"/>
  <c r="O8" i="3"/>
  <c r="M13"/>
  <c r="M8"/>
  <c r="N11"/>
  <c r="O14"/>
  <c r="E72" i="4"/>
  <c r="O12" i="3"/>
  <c r="M11"/>
  <c r="E71" i="4"/>
  <c r="N13" i="3"/>
  <c r="E69" i="4"/>
  <c r="Q9" i="3"/>
  <c r="N12"/>
  <c r="O15"/>
  <c r="N7"/>
  <c r="O10"/>
  <c r="P13"/>
  <c r="E70" i="4"/>
  <c r="O9" i="3"/>
  <c r="M10"/>
  <c r="M15"/>
  <c r="AA9" i="4"/>
  <c r="N8" i="3"/>
  <c r="O11"/>
  <c r="P14"/>
  <c r="E73" i="4"/>
  <c r="V17" i="3" s="1"/>
  <c r="Y16" i="4"/>
  <c r="P9" i="3"/>
  <c r="N9"/>
  <c r="N14"/>
  <c r="P11"/>
  <c r="O13"/>
  <c r="P7"/>
  <c r="Y17" i="4"/>
  <c r="Y25"/>
  <c r="V12" i="3"/>
  <c r="Q12"/>
  <c r="R16"/>
  <c r="M16"/>
  <c r="U15"/>
  <c r="P15"/>
  <c r="E53" i="4"/>
  <c r="W13" i="8" s="1"/>
  <c r="Q13" i="3"/>
  <c r="E28" i="4"/>
  <c r="W8" i="8" s="1"/>
  <c r="Q8" i="3"/>
  <c r="E23" i="4"/>
  <c r="W7" i="8" s="1"/>
  <c r="Q7" i="3"/>
  <c r="Y27" i="4"/>
  <c r="P8" i="3"/>
  <c r="U12"/>
  <c r="P12"/>
  <c r="E43" i="4"/>
  <c r="W11" i="8" s="1"/>
  <c r="Q11" i="3"/>
  <c r="T16"/>
  <c r="O16"/>
  <c r="N16"/>
  <c r="Y19" i="4"/>
  <c r="M7" i="3"/>
  <c r="Y29" i="4"/>
  <c r="M9" i="3"/>
  <c r="E68" i="4"/>
  <c r="W16" i="8" s="1"/>
  <c r="Q16" i="3"/>
  <c r="E38" i="4"/>
  <c r="W10" i="8" s="1"/>
  <c r="Q10" i="3"/>
  <c r="V15"/>
  <c r="Q15"/>
  <c r="E58" i="4"/>
  <c r="W14" i="8" s="1"/>
  <c r="Q14" i="3"/>
  <c r="U16"/>
  <c r="P16"/>
  <c r="K4" i="4"/>
  <c r="I6" s="1"/>
  <c r="Y26"/>
  <c r="Y14"/>
  <c r="AA73"/>
  <c r="G73"/>
  <c r="AA48"/>
  <c r="G48"/>
  <c r="AA64"/>
  <c r="AA80"/>
  <c r="G80"/>
  <c r="G62"/>
  <c r="E65" s="1"/>
  <c r="T16" i="8" s="1"/>
  <c r="AA62" i="4"/>
  <c r="AA75"/>
  <c r="U19" i="3"/>
  <c r="G82" i="4"/>
  <c r="AA82"/>
  <c r="AA53"/>
  <c r="G53"/>
  <c r="AA69"/>
  <c r="G69"/>
  <c r="AA28"/>
  <c r="G28"/>
  <c r="AA76"/>
  <c r="G76"/>
  <c r="AA47"/>
  <c r="AA79"/>
  <c r="G79"/>
  <c r="AA43"/>
  <c r="G43"/>
  <c r="G66"/>
  <c r="AA66"/>
  <c r="AA81"/>
  <c r="G81"/>
  <c r="AA72"/>
  <c r="G72"/>
  <c r="G78"/>
  <c r="AA78"/>
  <c r="AA71"/>
  <c r="G71"/>
  <c r="G74"/>
  <c r="AA74"/>
  <c r="V19" i="3"/>
  <c r="AA83" i="4"/>
  <c r="G83"/>
  <c r="G33"/>
  <c r="AA33"/>
  <c r="AA77"/>
  <c r="G77"/>
  <c r="AA68"/>
  <c r="G68"/>
  <c r="Y15"/>
  <c r="AA38"/>
  <c r="G38"/>
  <c r="G70"/>
  <c r="AA70"/>
  <c r="AA63"/>
  <c r="G58"/>
  <c r="AA58"/>
  <c r="AA67"/>
  <c r="G67"/>
  <c r="G9"/>
  <c r="E14" s="1"/>
  <c r="S6" i="8" s="1"/>
  <c r="T18" i="3"/>
  <c r="R19"/>
  <c r="T17"/>
  <c r="R18"/>
  <c r="U18"/>
  <c r="S17"/>
  <c r="T19"/>
  <c r="U17"/>
  <c r="V18"/>
  <c r="Y48" i="4"/>
  <c r="S19" i="3"/>
  <c r="S18"/>
  <c r="R17"/>
  <c r="Y24" i="4"/>
  <c r="G18"/>
  <c r="E15"/>
  <c r="T6" i="8" s="1"/>
  <c r="Y18" i="4"/>
  <c r="Y20"/>
  <c r="Y53"/>
  <c r="Y12"/>
  <c r="X12" s="1"/>
  <c r="Y28"/>
  <c r="Y23"/>
  <c r="M17" i="3"/>
  <c r="Y69" i="4"/>
  <c r="Y44"/>
  <c r="Y60"/>
  <c r="O18" i="3"/>
  <c r="Y76" i="4"/>
  <c r="Y54"/>
  <c r="Y47"/>
  <c r="M19" i="3"/>
  <c r="Y79" i="4"/>
  <c r="Y35"/>
  <c r="Y43"/>
  <c r="Y66"/>
  <c r="Y33"/>
  <c r="Y49"/>
  <c r="Y65"/>
  <c r="O19" i="3"/>
  <c r="Y81" i="4"/>
  <c r="Y40"/>
  <c r="Y56"/>
  <c r="P17" i="3"/>
  <c r="Y72" i="4"/>
  <c r="Y46"/>
  <c r="Q18" i="3"/>
  <c r="Y78" i="4"/>
  <c r="Y39"/>
  <c r="O17" i="3"/>
  <c r="Y71" i="4"/>
  <c r="M18" i="3"/>
  <c r="Y74" i="4"/>
  <c r="Q19" i="3"/>
  <c r="Y83" i="4"/>
  <c r="Y50"/>
  <c r="Y37"/>
  <c r="Y45"/>
  <c r="Y61"/>
  <c r="P18" i="3"/>
  <c r="Y77" i="4"/>
  <c r="Y36"/>
  <c r="Y52"/>
  <c r="Y68"/>
  <c r="Y38"/>
  <c r="N17" i="3"/>
  <c r="Y70" i="4"/>
  <c r="Y31"/>
  <c r="Y63"/>
  <c r="Y58"/>
  <c r="Y67"/>
  <c r="Y34"/>
  <c r="Y59"/>
  <c r="Y41"/>
  <c r="Y57"/>
  <c r="Q17" i="3"/>
  <c r="Y73" i="4"/>
  <c r="Y32"/>
  <c r="Y64"/>
  <c r="N19" i="3"/>
  <c r="Y80" i="4"/>
  <c r="Y30"/>
  <c r="Y62"/>
  <c r="O5" i="3"/>
  <c r="Y11" i="4"/>
  <c r="X11" s="1"/>
  <c r="Y55"/>
  <c r="Y42"/>
  <c r="Y51"/>
  <c r="N18" i="3"/>
  <c r="Y75" i="4"/>
  <c r="P19" i="3"/>
  <c r="Y82" i="4"/>
  <c r="P6" i="3"/>
  <c r="M18" i="4"/>
  <c r="Q6" i="3"/>
  <c r="N6"/>
  <c r="C6" s="1"/>
  <c r="B27" s="1"/>
  <c r="M6"/>
  <c r="B6" s="1"/>
  <c r="B26" s="1"/>
  <c r="O6"/>
  <c r="V5"/>
  <c r="S5"/>
  <c r="M12" i="4"/>
  <c r="M17" s="1"/>
  <c r="P5" i="3"/>
  <c r="R5"/>
  <c r="M80" i="4"/>
  <c r="M79"/>
  <c r="M77"/>
  <c r="M14"/>
  <c r="M19" s="1"/>
  <c r="M24" s="1"/>
  <c r="M29" s="1"/>
  <c r="M73"/>
  <c r="M28"/>
  <c r="M76"/>
  <c r="M78"/>
  <c r="M71"/>
  <c r="M74"/>
  <c r="M83"/>
  <c r="M69"/>
  <c r="M72"/>
  <c r="M15"/>
  <c r="M20" s="1"/>
  <c r="M25" s="1"/>
  <c r="M70"/>
  <c r="M81"/>
  <c r="M68"/>
  <c r="E11"/>
  <c r="U5" i="8" s="1"/>
  <c r="M11" i="4"/>
  <c r="M16" s="1"/>
  <c r="M75"/>
  <c r="M82"/>
  <c r="E12"/>
  <c r="W17" i="8" l="1"/>
  <c r="T17"/>
  <c r="S17"/>
  <c r="V5"/>
  <c r="U17"/>
  <c r="V17"/>
  <c r="G14" i="4"/>
  <c r="V14" i="3"/>
  <c r="V10"/>
  <c r="D6"/>
  <c r="B28" s="1"/>
  <c r="AA11" i="4"/>
  <c r="G11" s="1"/>
  <c r="E16" s="1"/>
  <c r="U6" i="8" s="1"/>
  <c r="G15" i="4"/>
  <c r="V11" i="3"/>
  <c r="V8"/>
  <c r="F6"/>
  <c r="B30" s="1"/>
  <c r="V16"/>
  <c r="V7"/>
  <c r="V13"/>
  <c r="M22" i="4"/>
  <c r="M21"/>
  <c r="M26" s="1"/>
  <c r="S16" i="3"/>
  <c r="G65" i="4"/>
  <c r="AA65"/>
  <c r="G64"/>
  <c r="G63"/>
  <c r="G47"/>
  <c r="E6" i="3"/>
  <c r="B29" s="1"/>
  <c r="I7" i="4"/>
  <c r="AA12"/>
  <c r="G12" s="1"/>
  <c r="AA15"/>
  <c r="AA18"/>
  <c r="AA14"/>
  <c r="V6" i="3"/>
  <c r="C30" s="1"/>
  <c r="E20" i="4"/>
  <c r="T7" i="8" s="1"/>
  <c r="M30" i="4"/>
  <c r="M23"/>
  <c r="S6" i="3"/>
  <c r="E19" i="4"/>
  <c r="S7" i="8" s="1"/>
  <c r="R6" i="3"/>
  <c r="U5"/>
  <c r="T5"/>
  <c r="G16" i="4" l="1"/>
  <c r="G19"/>
  <c r="E24" s="1"/>
  <c r="S8" i="8" s="1"/>
  <c r="R7" i="3"/>
  <c r="G20" i="4"/>
  <c r="E25" s="1"/>
  <c r="T8" i="8" s="1"/>
  <c r="S7" i="3"/>
  <c r="G17" i="4"/>
  <c r="E22" s="1"/>
  <c r="V7" i="8" s="1"/>
  <c r="AA17" i="4"/>
  <c r="AA20"/>
  <c r="AA19"/>
  <c r="G23"/>
  <c r="AA16"/>
  <c r="U6" i="3"/>
  <c r="F31"/>
  <c r="T6"/>
  <c r="S8" l="1"/>
  <c r="R8"/>
  <c r="E21" i="4"/>
  <c r="U7" i="8" s="1"/>
  <c r="G24" i="4"/>
  <c r="E29" s="1"/>
  <c r="S9" i="8" s="1"/>
  <c r="AA24" i="4"/>
  <c r="G22"/>
  <c r="E27" s="1"/>
  <c r="V8" i="8" s="1"/>
  <c r="U7" i="3"/>
  <c r="G26" i="4"/>
  <c r="AA23"/>
  <c r="AA22"/>
  <c r="G25"/>
  <c r="AA21" l="1"/>
  <c r="R9" i="3"/>
  <c r="U8"/>
  <c r="E7" s="1"/>
  <c r="G21" i="4"/>
  <c r="T7" i="3"/>
  <c r="G29" i="4"/>
  <c r="E34" s="1"/>
  <c r="S10" i="8" s="1"/>
  <c r="E30" i="4"/>
  <c r="T9" i="8" s="1"/>
  <c r="AA26" i="4"/>
  <c r="AA29"/>
  <c r="AA25"/>
  <c r="G27"/>
  <c r="S9" i="3" l="1"/>
  <c r="G34" i="4"/>
  <c r="R10" i="3"/>
  <c r="AA34" i="4"/>
  <c r="AA27"/>
  <c r="G30"/>
  <c r="B7" i="3" l="1"/>
  <c r="G32" i="4"/>
  <c r="E35" s="1"/>
  <c r="T10" i="8" s="1"/>
  <c r="U9" i="3"/>
  <c r="AA30" i="4"/>
  <c r="AA32"/>
  <c r="G37"/>
  <c r="G31"/>
  <c r="T10" i="3" s="1"/>
  <c r="D7" s="1"/>
  <c r="S10" l="1"/>
  <c r="C7" s="1"/>
  <c r="G35" i="4"/>
  <c r="E40" s="1"/>
  <c r="T11" i="8" s="1"/>
  <c r="C27" i="3"/>
  <c r="E42" i="4"/>
  <c r="V11" i="8" s="1"/>
  <c r="E39" i="4"/>
  <c r="S11" i="8" s="1"/>
  <c r="AA35" i="4"/>
  <c r="AA31"/>
  <c r="AA37"/>
  <c r="C28" i="3"/>
  <c r="S11" l="1"/>
  <c r="U11"/>
  <c r="G39" i="4"/>
  <c r="R11" i="3"/>
  <c r="C29"/>
  <c r="AA39" i="4"/>
  <c r="G40"/>
  <c r="E45" s="1"/>
  <c r="T12" i="8" s="1"/>
  <c r="G36" i="4"/>
  <c r="E41" s="1"/>
  <c r="U11" i="8" s="1"/>
  <c r="S12" i="3" l="1"/>
  <c r="T11"/>
  <c r="G45" i="4"/>
  <c r="E50" s="1"/>
  <c r="T13" i="8" s="1"/>
  <c r="AA45" i="4"/>
  <c r="AA40"/>
  <c r="AA36"/>
  <c r="G42"/>
  <c r="D28" i="3"/>
  <c r="D8" s="1"/>
  <c r="D9" s="1"/>
  <c r="D10" s="1"/>
  <c r="D11" s="1"/>
  <c r="D12" s="1"/>
  <c r="D13" s="1"/>
  <c r="D14" s="1"/>
  <c r="D15" s="1"/>
  <c r="D16" s="1"/>
  <c r="D17" s="1"/>
  <c r="D29"/>
  <c r="E8" s="1"/>
  <c r="E9" s="1"/>
  <c r="E10" s="1"/>
  <c r="E11" s="1"/>
  <c r="E12" s="1"/>
  <c r="E13" s="1"/>
  <c r="E14" s="1"/>
  <c r="E15" s="1"/>
  <c r="E16" s="1"/>
  <c r="E17" s="1"/>
  <c r="S13" l="1"/>
  <c r="E44" i="4"/>
  <c r="S12" i="8" s="1"/>
  <c r="AA42" i="4"/>
  <c r="G41"/>
  <c r="E46" s="1"/>
  <c r="U12" i="8" s="1"/>
  <c r="G50" i="4"/>
  <c r="R12" i="3" l="1"/>
  <c r="AA46" i="4"/>
  <c r="T12" i="3"/>
  <c r="G44" i="4"/>
  <c r="E49" s="1"/>
  <c r="S13" i="8" s="1"/>
  <c r="AA44" i="4"/>
  <c r="G46"/>
  <c r="E51" s="1"/>
  <c r="U13" i="8" s="1"/>
  <c r="AA50" i="4"/>
  <c r="AA41"/>
  <c r="M27"/>
  <c r="M31" s="1"/>
  <c r="R13" i="3" l="1"/>
  <c r="AA51" i="4"/>
  <c r="G51"/>
  <c r="E56" s="1"/>
  <c r="U14" i="8" s="1"/>
  <c r="T13" i="3"/>
  <c r="G49" i="4"/>
  <c r="AA49"/>
  <c r="E55"/>
  <c r="T14" i="8" s="1"/>
  <c r="M32" i="4"/>
  <c r="M35" s="1"/>
  <c r="T14" i="3" l="1"/>
  <c r="S14"/>
  <c r="E54" i="4"/>
  <c r="S14" i="8" s="1"/>
  <c r="E52" i="4"/>
  <c r="V13" i="8" s="1"/>
  <c r="G56" i="4"/>
  <c r="T15" i="3" s="1"/>
  <c r="AA56" i="4"/>
  <c r="AA55"/>
  <c r="G55"/>
  <c r="C26" i="3"/>
  <c r="D26" s="1"/>
  <c r="B8" s="1"/>
  <c r="B9" s="1"/>
  <c r="B10" s="1"/>
  <c r="B11" s="1"/>
  <c r="B12" s="1"/>
  <c r="B13" s="1"/>
  <c r="B14" s="1"/>
  <c r="B15" s="1"/>
  <c r="M40" i="4"/>
  <c r="M38"/>
  <c r="M43" s="1"/>
  <c r="M37"/>
  <c r="E60" l="1"/>
  <c r="T15" i="8" s="1"/>
  <c r="R14" i="3"/>
  <c r="U13"/>
  <c r="G54" i="4"/>
  <c r="AA54"/>
  <c r="AA52"/>
  <c r="G52"/>
  <c r="E57" s="1"/>
  <c r="V14" i="8" s="1"/>
  <c r="AA61" i="4"/>
  <c r="G61"/>
  <c r="M45"/>
  <c r="M42"/>
  <c r="AA60" l="1"/>
  <c r="G60"/>
  <c r="S15" i="3"/>
  <c r="U14"/>
  <c r="AA57" i="4"/>
  <c r="G57"/>
  <c r="E59" s="1"/>
  <c r="S15" i="8" s="1"/>
  <c r="AA59" i="4" l="1"/>
  <c r="R15" i="3"/>
  <c r="G59" i="4"/>
  <c r="D27" i="3"/>
  <c r="C8" s="1"/>
  <c r="C9" s="1"/>
  <c r="C10" s="1"/>
  <c r="C11" s="1"/>
  <c r="C12" s="1"/>
  <c r="C13" s="1"/>
  <c r="C14" s="1"/>
  <c r="C15" s="1"/>
  <c r="C16" s="1"/>
  <c r="C17" s="1"/>
  <c r="M47" i="4"/>
  <c r="M51" l="1"/>
  <c r="M50"/>
  <c r="M53"/>
  <c r="M59" l="1"/>
  <c r="M60"/>
  <c r="M64" l="1"/>
  <c r="M63"/>
  <c r="M58"/>
  <c r="M61" l="1"/>
  <c r="M66" s="1"/>
  <c r="M62"/>
  <c r="M48"/>
  <c r="M36"/>
  <c r="M41" s="1"/>
  <c r="M46" s="1"/>
  <c r="M67" l="1"/>
  <c r="M65"/>
  <c r="M35" i="6"/>
  <c r="M40" s="1"/>
  <c r="M45" s="1"/>
  <c r="M50" s="1"/>
  <c r="M62"/>
  <c r="M64" l="1"/>
  <c r="M65"/>
  <c r="M67" l="1"/>
  <c r="M69"/>
  <c r="M34" i="4"/>
  <c r="M39"/>
  <c r="M44"/>
  <c r="M49"/>
</calcChain>
</file>

<file path=xl/comments1.xml><?xml version="1.0" encoding="utf-8"?>
<comments xmlns="http://schemas.openxmlformats.org/spreadsheetml/2006/main">
  <authors>
    <author>Vijay</author>
  </authors>
  <commentList>
    <comment ref="J6" authorId="0">
      <text>
        <r>
          <rPr>
            <b/>
            <sz val="9"/>
            <color indexed="81"/>
            <rFont val="Tahoma"/>
            <family val="2"/>
          </rPr>
          <t>Vijay:</t>
        </r>
        <r>
          <rPr>
            <sz val="9"/>
            <color indexed="81"/>
            <rFont val="Tahoma"/>
            <family val="2"/>
          </rPr>
          <t xml:space="preserve">
यहाँ से विषय का चुनाव करे
इस सूची में सभी विषय है</t>
        </r>
      </text>
    </comment>
  </commentList>
</comments>
</file>

<file path=xl/comments2.xml><?xml version="1.0" encoding="utf-8"?>
<comments xmlns="http://schemas.openxmlformats.org/spreadsheetml/2006/main">
  <authors>
    <author>Vijay</author>
  </authors>
  <commentList>
    <comment ref="D4" authorId="0">
      <text>
        <r>
          <rPr>
            <b/>
            <sz val="9"/>
            <color indexed="81"/>
            <rFont val="Tahoma"/>
            <family val="2"/>
          </rPr>
          <t>Vijay:</t>
        </r>
        <r>
          <rPr>
            <sz val="9"/>
            <color indexed="81"/>
            <rFont val="Tahoma"/>
            <family val="2"/>
          </rPr>
          <t xml:space="preserve">
परीक्षा कक्ष का क्रमांक यहाँ से चुनाव करे यहाँ sitting plan के अनुसार SHOW होगा यदि पांचवी पंक्ति में भी परीक्षार्थी बैठते हें MANUAL भरे</t>
        </r>
      </text>
    </comment>
  </commentList>
</comments>
</file>

<file path=xl/sharedStrings.xml><?xml version="1.0" encoding="utf-8"?>
<sst xmlns="http://schemas.openxmlformats.org/spreadsheetml/2006/main" count="818" uniqueCount="282">
  <si>
    <t xml:space="preserve">BOARD EXAM </t>
  </si>
  <si>
    <t>LOCAL EXAM</t>
  </si>
  <si>
    <t xml:space="preserve">ROLL NO </t>
  </si>
  <si>
    <t>NAME OF SCHOOL</t>
  </si>
  <si>
    <t>केन्द्राध्यक्ष का नाम</t>
  </si>
  <si>
    <t>मोबाईल नम्बर</t>
  </si>
  <si>
    <t>उपकेन्द्राध्यक्ष का नाम</t>
  </si>
  <si>
    <t>बोर्ड परीक्षा केंद्र क्रमांक</t>
  </si>
  <si>
    <t>परीक्षा का प्रकार व वर्ष</t>
  </si>
  <si>
    <t>माध्यमिक परीक्षा</t>
  </si>
  <si>
    <t>उच्च माध्यमिक परीक्षा</t>
  </si>
  <si>
    <t>प्रारंभिक पूर्णता परीक्षा</t>
  </si>
  <si>
    <t>स्थानीय परीक्षा</t>
  </si>
  <si>
    <t>क्र-सं-</t>
  </si>
  <si>
    <t>विद्यालय का नाम</t>
  </si>
  <si>
    <t>विद्यालयवार अनुक्रमांक</t>
  </si>
  <si>
    <t>से</t>
  </si>
  <si>
    <t>योग</t>
  </si>
  <si>
    <t>कुल परीक्षार्थी संख्या</t>
  </si>
  <si>
    <t>विद्यालय का बोर्ड क्रमांक</t>
  </si>
  <si>
    <t>परीक्षा केन्द्र का नाम</t>
  </si>
  <si>
    <t>jktdh; mPp ek/;fed fo|ky; vkyfu;kokl ftyk&amp; ukXkkSj</t>
  </si>
  <si>
    <t>परीक्षा कक्ष क्रमांक</t>
  </si>
  <si>
    <t>HALL 1</t>
  </si>
  <si>
    <t>HALL 2</t>
  </si>
  <si>
    <t>HALL 3</t>
  </si>
  <si>
    <t xml:space="preserve">LAB </t>
  </si>
  <si>
    <t>पंक्तिवार परीक्षार्थी की संख्या</t>
  </si>
  <si>
    <t xml:space="preserve">कुल परीक्षार्थी की संख्या </t>
  </si>
  <si>
    <t xml:space="preserve">कुल परीक्षार्थी की संख्या कक्षावार </t>
  </si>
  <si>
    <t>बैठक व्यवस्था</t>
  </si>
  <si>
    <t>समेकित परीक्षा कक्षवार बैठक व्यवस्था चार्ट</t>
  </si>
  <si>
    <t>वीक्षक संख्या</t>
  </si>
  <si>
    <r>
      <rPr>
        <b/>
        <sz val="28"/>
        <color rgb="FF002060"/>
        <rFont val="DevLys 010"/>
      </rPr>
      <t>jk/kkLokeh</t>
    </r>
    <r>
      <rPr>
        <sz val="28"/>
        <color rgb="FF002060"/>
        <rFont val="KBC_38"/>
      </rPr>
      <t xml:space="preserve"> </t>
    </r>
  </si>
  <si>
    <t xml:space="preserve">nksLrks vf/kd tkudkjh gsrq esjk ;wV;wc psuy ns[ks vkSj ykbd vkSj lCldzkbc t#j djs rkfd vkus okyk izksxke vki rd igWqp ldsA </t>
  </si>
  <si>
    <t>https://youtu.be/3yHQVnwH1W0</t>
  </si>
  <si>
    <r>
      <t xml:space="preserve">Like subscribe </t>
    </r>
    <r>
      <rPr>
        <b/>
        <sz val="12"/>
        <color theme="1"/>
        <rFont val="DevLys 010"/>
      </rPr>
      <t>t#j djs</t>
    </r>
  </si>
  <si>
    <r>
      <t xml:space="preserve">OLD TAX REGIME  sheet </t>
    </r>
    <r>
      <rPr>
        <sz val="14"/>
        <color theme="1"/>
        <rFont val="DevLys 010"/>
      </rPr>
      <t xml:space="preserve"> esa gkml yksu C;kt ,ao vU; vk; rFkk </t>
    </r>
    <r>
      <rPr>
        <sz val="14"/>
        <color theme="1"/>
        <rFont val="Calibri"/>
        <family val="2"/>
      </rPr>
      <t xml:space="preserve">Chapter VI A Deduction </t>
    </r>
    <r>
      <rPr>
        <sz val="14"/>
        <color theme="1"/>
        <rFont val="DevLys 010"/>
      </rPr>
      <t>dh jkf'k dk bUnzkt djs tks lsy vuykWd gSA</t>
    </r>
  </si>
  <si>
    <r>
      <t xml:space="preserve">OLD TAX  REGIME sheet </t>
    </r>
    <r>
      <rPr>
        <sz val="14"/>
        <color theme="1"/>
        <rFont val="DevLys 010"/>
      </rPr>
      <t xml:space="preserve"> esa dsoy vuykWd 'khV esa gh bUnzkt djs vU; osru ls dVus okyh jkf'k Lor vk tk,xh A</t>
    </r>
  </si>
  <si>
    <r>
      <t xml:space="preserve">bl 'khV esa </t>
    </r>
    <r>
      <rPr>
        <sz val="14"/>
        <color theme="1"/>
        <rFont val="Calibri"/>
        <family val="2"/>
        <scheme val="minor"/>
      </rPr>
      <t xml:space="preserve">Refundable amount (+) </t>
    </r>
    <r>
      <rPr>
        <sz val="14"/>
        <color theme="1"/>
        <rFont val="DevLys 010"/>
      </rPr>
      <t xml:space="preserve">esa gS rks vkidks jkf'k okil feysxh vU;Fkk vkidk VSDl cdk;k gSA </t>
    </r>
  </si>
  <si>
    <t>INSTRUCTION FOR NEW TAX REGIME</t>
  </si>
  <si>
    <r>
      <t xml:space="preserve">NEW TAX REGIME  sheet </t>
    </r>
    <r>
      <rPr>
        <sz val="14"/>
        <color theme="1"/>
        <rFont val="DevLys 010"/>
      </rPr>
      <t xml:space="preserve"> esa 70 izdkj dh dVksfr ls oafpr gksuk iMsXkk dsoy </t>
    </r>
    <r>
      <rPr>
        <sz val="14"/>
        <color theme="1"/>
        <rFont val="Calibri"/>
        <family val="2"/>
      </rPr>
      <t xml:space="preserve">NPS  </t>
    </r>
    <r>
      <rPr>
        <sz val="14"/>
        <color theme="1"/>
        <rFont val="DevLys 010"/>
      </rPr>
      <t>dh DVkSfr vf/kdre 50000 dh NwV ns; gS vU; lsy ykWd gSA</t>
    </r>
  </si>
  <si>
    <t>INSTRUCTION FOR PAY SLIP SHEET</t>
  </si>
  <si>
    <r>
      <t xml:space="preserve">"PAY SLIP  sheet" </t>
    </r>
    <r>
      <rPr>
        <sz val="14"/>
        <color theme="1"/>
        <rFont val="DevLys 010"/>
      </rPr>
      <t xml:space="preserve"> esa vki ftl ekg dh is Lyhi ysuh gks ml ekg dk p;u djs vki dh is Lyhi rS;kj gS ckdh  lsy ykWd gSA </t>
    </r>
    <r>
      <rPr>
        <sz val="14"/>
        <color theme="1"/>
        <rFont val="Calibri"/>
        <family val="2"/>
      </rPr>
      <t>A4 page size ( margin full page)</t>
    </r>
  </si>
  <si>
    <t>INSTRUCTION FOR PRINT</t>
  </si>
  <si>
    <r>
      <t xml:space="preserve">lHkh 'khV </t>
    </r>
    <r>
      <rPr>
        <sz val="14"/>
        <color theme="1"/>
        <rFont val="Calibri"/>
        <family val="2"/>
      </rPr>
      <t xml:space="preserve">A4 page size </t>
    </r>
    <r>
      <rPr>
        <sz val="14"/>
        <color theme="1"/>
        <rFont val="DevLys 010"/>
      </rPr>
      <t xml:space="preserve">ij </t>
    </r>
    <r>
      <rPr>
        <sz val="14"/>
        <color theme="1"/>
        <rFont val="Calibri"/>
        <family val="2"/>
      </rPr>
      <t>Margin full page</t>
    </r>
    <r>
      <rPr>
        <sz val="14"/>
        <color theme="1"/>
        <rFont val="DevLys 010"/>
      </rPr>
      <t xml:space="preserve"> esa lsV fd;k gqvk gS vki fizV ys ldrs gsA </t>
    </r>
    <r>
      <rPr>
        <sz val="14"/>
        <color theme="1"/>
        <rFont val="Calibri"/>
        <family val="2"/>
        <scheme val="minor"/>
      </rPr>
      <t xml:space="preserve">7pay matrix chart sheet legal page </t>
    </r>
    <r>
      <rPr>
        <sz val="14"/>
        <color theme="1"/>
        <rFont val="DevLys 010"/>
      </rPr>
      <t xml:space="preserve">ls </t>
    </r>
    <r>
      <rPr>
        <sz val="14"/>
        <color theme="1"/>
        <rFont val="Calibri"/>
        <family val="2"/>
        <scheme val="minor"/>
      </rPr>
      <t xml:space="preserve"> print  </t>
    </r>
    <r>
      <rPr>
        <sz val="14"/>
        <color theme="1"/>
        <rFont val="DevLys 010"/>
      </rPr>
      <t>fudky ldrs gSA</t>
    </r>
  </si>
  <si>
    <t>bl odZcqd dks jktLFkku ds f'k{kk foHkkx ds deZpkfj;ksa dh lqfo/kk ds fy, rS;kj fd;k gqvk gS A blesa lHkh x.kuk ,ao ladyu dks iw.kZ lko/kkuh ds lkFk iz;ksx  fd;k gSa exj fdlh izdkj dh =qfV ,ao pwd ds fy;s rS;kjdRrkZ ftEesnkj ugha gksxkA vk;dj foHkkx ds vkns'kkuqlkj x.kuk ,ao fu;e gh ekU; gksxs A</t>
  </si>
  <si>
    <t>FOR MORE MY EXCEL SOFTWARE &amp; EDU.NEWS ---</t>
  </si>
  <si>
    <t xml:space="preserve">यह प्रोग्राम सभी प्रकार की परीक्षाओं हेतु बैठक व्यवस्था के लिए तैयार किया गया है </t>
  </si>
  <si>
    <t>INSTRUCTIONS FOR FULLY AUTOMATIC SITTING PLAN</t>
  </si>
  <si>
    <t>सभी गुरुजनों को SMART TEACHER बनाने के लिए समर्पित</t>
  </si>
  <si>
    <t>https://www.ashwinisharma.com/p/vijay-kumar-excel-sheet-expert.html</t>
  </si>
  <si>
    <t>https://shalasugam.com/vijay-kumar-excel-sheet-expert/</t>
  </si>
  <si>
    <t>https://rajsevak.com/vijay-kumar-prajapat-software/</t>
  </si>
  <si>
    <r>
      <t>बोर्ड</t>
    </r>
    <r>
      <rPr>
        <b/>
        <sz val="10"/>
        <color theme="1"/>
        <rFont val="Calibri"/>
        <family val="2"/>
      </rPr>
      <t>/</t>
    </r>
    <r>
      <rPr>
        <b/>
        <sz val="10"/>
        <color theme="1"/>
        <rFont val="Calibri"/>
        <family val="2"/>
        <scheme val="minor"/>
      </rPr>
      <t>स्थानीय परीक्षाप्रभारी का नाम</t>
    </r>
  </si>
  <si>
    <t>दिनांक</t>
  </si>
  <si>
    <t>विषय</t>
  </si>
  <si>
    <t>हिंदी</t>
  </si>
  <si>
    <t>हिंदी अनिवार्य</t>
  </si>
  <si>
    <t>हिंदी साहित्य</t>
  </si>
  <si>
    <t>ENGLISH</t>
  </si>
  <si>
    <t>ENGLISH COMPULSARY</t>
  </si>
  <si>
    <t>ENGLISH LITERATURE</t>
  </si>
  <si>
    <t>इतिहास</t>
  </si>
  <si>
    <t>राजनैतिक विज्ञान</t>
  </si>
  <si>
    <t>भूगोल</t>
  </si>
  <si>
    <t>अर्थशास्त्र</t>
  </si>
  <si>
    <t>कुल परीक्षार्थी</t>
  </si>
  <si>
    <t>कुल वीक्षक</t>
  </si>
  <si>
    <t>RO</t>
  </si>
  <si>
    <t>NSO</t>
  </si>
  <si>
    <t>TOTAL</t>
  </si>
  <si>
    <t>केन्द्राधीक्षक</t>
  </si>
  <si>
    <t>उपकेन्द्राधीक्षक</t>
  </si>
  <si>
    <t>परीक्षा प्रभारी</t>
  </si>
  <si>
    <t>पेपर को ऑर्डिनेटर</t>
  </si>
  <si>
    <t>सुपर वाईजर</t>
  </si>
  <si>
    <t>S.NO.</t>
  </si>
  <si>
    <t>NAME OF EMPLOYEE</t>
  </si>
  <si>
    <t>NAME OF BANK</t>
  </si>
  <si>
    <t>IFSC  CODE</t>
  </si>
  <si>
    <t>ACOUNT NO</t>
  </si>
  <si>
    <t>AMOUNT</t>
  </si>
  <si>
    <t>PNB</t>
  </si>
  <si>
    <t>SBI RIYAN BARI</t>
  </si>
  <si>
    <t>SBIN0031121</t>
  </si>
  <si>
    <t>SBI SURAJGARH</t>
  </si>
  <si>
    <t>SBI MERTA ROAD</t>
  </si>
  <si>
    <t>SBI MAKHUPURA AJMER</t>
  </si>
  <si>
    <t>SBIN0031105</t>
  </si>
  <si>
    <t>SBI LOHAKHAN AJMER</t>
  </si>
  <si>
    <t>SBI VAISHALI NAGAR AJMER</t>
  </si>
  <si>
    <t>SBI THANWLA</t>
  </si>
  <si>
    <t>VIJAY KUMAR PRAJAPAT</t>
  </si>
  <si>
    <t>SBI MAYAPURA KOTA</t>
  </si>
  <si>
    <t>SBI HINDOLI BUNDI</t>
  </si>
  <si>
    <t>SBI MERTA CITY</t>
  </si>
  <si>
    <t>SBIN0031115</t>
  </si>
  <si>
    <t>SBI PUSHKAR</t>
  </si>
  <si>
    <t>SBI PISANGAN</t>
  </si>
  <si>
    <t>SBI MAIN BRANCH AJMER</t>
  </si>
  <si>
    <t>BOARD DUTY</t>
  </si>
  <si>
    <t>CS</t>
  </si>
  <si>
    <t>ACS</t>
  </si>
  <si>
    <t>INVIGILATOR</t>
  </si>
  <si>
    <t>PEON</t>
  </si>
  <si>
    <t>AAO</t>
  </si>
  <si>
    <t>SR.ASSISTANT</t>
  </si>
  <si>
    <t>EXAM INCHARGE</t>
  </si>
  <si>
    <t>संस्कृत</t>
  </si>
  <si>
    <t>भोतिक विज्ञानं</t>
  </si>
  <si>
    <t>रसायन विज्ञानं</t>
  </si>
  <si>
    <t>जीव विज्ञान</t>
  </si>
  <si>
    <t>गणित</t>
  </si>
  <si>
    <t>सामाजिक विज्ञान</t>
  </si>
  <si>
    <t>पर्यावरण अध्ययन</t>
  </si>
  <si>
    <t>उर्दू</t>
  </si>
  <si>
    <t>गुजराती</t>
  </si>
  <si>
    <t>सिन्धी</t>
  </si>
  <si>
    <t>दर्शन शास्त्र</t>
  </si>
  <si>
    <t>व्यवसाय अध्ययन</t>
  </si>
  <si>
    <t>कृषि रसायन विज्ञानं</t>
  </si>
  <si>
    <t>मनोविज्ञान</t>
  </si>
  <si>
    <t>लेखाशास्त्र</t>
  </si>
  <si>
    <t>कृषि जीव विज्ञान</t>
  </si>
  <si>
    <t>भूविज्ञान</t>
  </si>
  <si>
    <t>पंजाबी साहित्य</t>
  </si>
  <si>
    <t>राजस्थानी साहित्य</t>
  </si>
  <si>
    <t>गृह विज्ञान</t>
  </si>
  <si>
    <t>लोक प्रशासन</t>
  </si>
  <si>
    <t>कंठ संगीत</t>
  </si>
  <si>
    <t>नृत्य कत्थक</t>
  </si>
  <si>
    <t>वाद्य संगीत</t>
  </si>
  <si>
    <t>सितार</t>
  </si>
  <si>
    <t>सरोद</t>
  </si>
  <si>
    <t>वायलिन</t>
  </si>
  <si>
    <t>बांसुरी</t>
  </si>
  <si>
    <t>गिटार</t>
  </si>
  <si>
    <t>सामान्य विज्ञान</t>
  </si>
  <si>
    <t>टंकण लिपि अंग्रेजी</t>
  </si>
  <si>
    <t>टंकण लिपि हिंदी</t>
  </si>
  <si>
    <t>सूचना प्रोद्योगिकीऔर प्रोग्रामिंग</t>
  </si>
  <si>
    <t>सोंदर्य एंव स्वास्थ्य</t>
  </si>
  <si>
    <t>सूचना प्रोद्योगिकी</t>
  </si>
  <si>
    <t>SBIN0031122</t>
  </si>
  <si>
    <t>SBIN0031123</t>
  </si>
  <si>
    <t>SBIN0031124</t>
  </si>
  <si>
    <t>SBIN0031125</t>
  </si>
  <si>
    <t>SBIN0031126</t>
  </si>
  <si>
    <t>SBIN0031127</t>
  </si>
  <si>
    <t>SBIN0031098</t>
  </si>
  <si>
    <t>SBIN0031099</t>
  </si>
  <si>
    <t>SBIN0031100</t>
  </si>
  <si>
    <t>SBIN0031101</t>
  </si>
  <si>
    <t>SBIN0031102</t>
  </si>
  <si>
    <t>SBIN0031103</t>
  </si>
  <si>
    <t>SBIN0031104</t>
  </si>
  <si>
    <t>SBIN0031106</t>
  </si>
  <si>
    <t>SBIN0031107</t>
  </si>
  <si>
    <t>SBIN0031108</t>
  </si>
  <si>
    <t>SBIN0031109</t>
  </si>
  <si>
    <t>SBIN0031110</t>
  </si>
  <si>
    <t>SBIN0031111</t>
  </si>
  <si>
    <t>SBIN0031112</t>
  </si>
  <si>
    <t>SBIN0031113</t>
  </si>
  <si>
    <t>SBIN0031114</t>
  </si>
  <si>
    <t>SBIN0031116</t>
  </si>
  <si>
    <t>SBIN0031117</t>
  </si>
  <si>
    <t>SBIN0031118</t>
  </si>
  <si>
    <t>SBIN0031119</t>
  </si>
  <si>
    <t>SBIN0031120</t>
  </si>
  <si>
    <t>बोर्ड परीक्षा भुगतान प्रपत्र</t>
  </si>
  <si>
    <r>
      <t xml:space="preserve">इस प्रोग्राम में आप </t>
    </r>
    <r>
      <rPr>
        <sz val="14"/>
        <color theme="1"/>
        <rFont val="Cambria"/>
        <family val="1"/>
        <scheme val="major"/>
      </rPr>
      <t>mater data sheet में pink shell में entry करे I</t>
    </r>
  </si>
  <si>
    <t>विद्यालय का चुनाव यहाँ से करे</t>
  </si>
  <si>
    <t>sitting plan sheet में सर्वप्रथम विषय,परीक्षा कक्ष क्रमांक,विद्यालय का चयन,प्रत्येक कक्ष में पंक्तिवर विद्यार्थियों का चयन यानि grey shell में entry करे</t>
  </si>
  <si>
    <t>AC ROLL FOR BANK SHEET में परीक्षा में ड्यूटी में लगे कर्मचारियों का भुगतान पत्र बना सकते हें !</t>
  </si>
  <si>
    <t>IF NSO</t>
  </si>
  <si>
    <t>gupskalani@gmail.com</t>
  </si>
  <si>
    <t>Keep Your Face Always In Sunshine</t>
  </si>
  <si>
    <t>घर पर रहे,मास्क का प्रयोग करे</t>
  </si>
  <si>
    <t>हस्ताक्षर</t>
  </si>
  <si>
    <t>केन्द्राधीक्षक/प्रधानाचार्य</t>
  </si>
  <si>
    <t>विद्यालय का कोड या नाम</t>
  </si>
  <si>
    <t>TOTAL STUDENTS</t>
  </si>
  <si>
    <r>
      <t xml:space="preserve">आशा है की यह प्रोग्राम आपके लिए उपयोगी साबित होगा इसी आशा के साथ मेरे नए प्रोग्राम </t>
    </r>
    <r>
      <rPr>
        <sz val="14"/>
        <color theme="1"/>
        <rFont val="Cambria"/>
        <family val="1"/>
        <scheme val="major"/>
      </rPr>
      <t xml:space="preserve">EXCEL DICTIONARY </t>
    </r>
    <r>
      <rPr>
        <sz val="14"/>
        <color theme="1"/>
        <rFont val="DevLys 010"/>
      </rPr>
      <t>का इंतजार करे-------------------</t>
    </r>
  </si>
  <si>
    <t>sitting room sheet में केवल परीक्षा कक्ष का चुनाव करे ,एंव यदि पांचवी पंक्ति में विद्यार्थी एक ही विद्यालय के तो मैन्युअल बदले !</t>
  </si>
  <si>
    <t>FULLY AUTOMATIC ALL EXAMS SITTING PLAN में आपका स्वागत है I</t>
  </si>
  <si>
    <r>
      <t xml:space="preserve">दोस्तों यह प्रोग्राम आपको कैसा लगा 1
</t>
    </r>
    <r>
      <rPr>
        <sz val="20"/>
        <color rgb="FFFF0000"/>
        <rFont val="DevLys 010"/>
      </rPr>
      <t xml:space="preserve">विजय कुमार प्रजापत </t>
    </r>
    <r>
      <rPr>
        <sz val="14"/>
        <color rgb="FFFF0000"/>
        <rFont val="DevLys 010"/>
      </rPr>
      <t xml:space="preserve">अध्यापक राजकीय उच्च माध्यमिक विद्यालय आलनियावास तहसील &amp;रियां बड़ी    जिला &amp;नागौर
आपका स्नेह मिलता रहे !
इस प्रोग्राम को बनाने में काफी सावधानी बरती है फिर भी किसी प्रकार की समस्या एंव सुझाव हेतु मेरी इमेल आईडी पर सम्पर्क करे
</t>
    </r>
    <r>
      <rPr>
        <sz val="14"/>
        <color rgb="FF7030A0"/>
        <rFont val="DevLys 010"/>
      </rPr>
      <t>मेरे प्रेरणा स्रोत&amp;1-श्री अश्विनी कुमार 2- श्री किशन लाल 3- श्री हीरालाल 4- श्री विष्णु शर्मा 5- श्री अभिषेक शर्मा और आप</t>
    </r>
  </si>
  <si>
    <t xml:space="preserve"> </t>
  </si>
  <si>
    <t>ROOM NO. -13</t>
  </si>
  <si>
    <t>OFFICE</t>
  </si>
  <si>
    <t>EXAMINATION ROOM</t>
  </si>
  <si>
    <t>अलमारी खोलने का समय</t>
  </si>
  <si>
    <t>अलमारी बंद करने का समय</t>
  </si>
  <si>
    <t>हस्ताक्षर अति. केन्द्राधीक्षक</t>
  </si>
  <si>
    <t>वार</t>
  </si>
  <si>
    <t>हस्ताक्षर  केन्द्राधीक्षक</t>
  </si>
  <si>
    <t>.........................</t>
  </si>
  <si>
    <t>...................................</t>
  </si>
  <si>
    <t>......................................................</t>
  </si>
  <si>
    <t>...............................</t>
  </si>
  <si>
    <t>बजे</t>
  </si>
  <si>
    <t xml:space="preserve"> हस्ताक्षर पेपर कोर्डिनेटर</t>
  </si>
  <si>
    <t>परीक्षा के कमरों के लिए अभिलेख</t>
  </si>
  <si>
    <t>परीक्षा केंद्र</t>
  </si>
  <si>
    <t>परीक्षा का नाम</t>
  </si>
  <si>
    <t>कमरा सं</t>
  </si>
  <si>
    <t>...................</t>
  </si>
  <si>
    <t xml:space="preserve"> परीक्षार्थियो के लिए कुल स्थान</t>
  </si>
  <si>
    <t>.............</t>
  </si>
  <si>
    <t>नोट :----</t>
  </si>
  <si>
    <t>प्रत्येक परीक्षा - समय के समाप्त होने पर भरे भाग में एक रेखा खींच दे I</t>
  </si>
  <si>
    <t>दिनांक एंव समय</t>
  </si>
  <si>
    <t>प्रथम उत्तरपुस्तिकाओ की संख्या</t>
  </si>
  <si>
    <t>पूरक उत्तरपु. की सं.</t>
  </si>
  <si>
    <t>पूरक उत्तरपु.प्राप्त करने वाले परीक्षार्थियो के नामांक</t>
  </si>
  <si>
    <t xml:space="preserve"> अनुपस्थित रहनेवाले परीक्षार्थियो के नामांक</t>
  </si>
  <si>
    <t xml:space="preserve"> लघुशंका या शौआदि के लिए कमरे से बाहर जाने वाले परीक्षार्थियो के नामांक</t>
  </si>
  <si>
    <t>वीक्षक के पूरे हस्ताक्षर</t>
  </si>
  <si>
    <t>पर्यवेक्षक के पूरे हस्ताक्षर</t>
  </si>
  <si>
    <t>जो वीक्षक ने प्राप्त की</t>
  </si>
  <si>
    <t>जो प्रयोग में लायी गई हो</t>
  </si>
  <si>
    <t>जो वापस लोटाई में लायी गई हो</t>
  </si>
  <si>
    <t>प्रवेश पत्र न लाने वाले परीक्षार्थियों का आलेख पत्रक</t>
  </si>
  <si>
    <t>प्रवेश पत्र नही लाने वाले परीक्षार्थियों का नामांक</t>
  </si>
  <si>
    <t>प्रवेश पत्र नही लाने का कारण</t>
  </si>
  <si>
    <t>विशेष</t>
  </si>
  <si>
    <t>परीक्षा कक्ष जांच बिंदु</t>
  </si>
  <si>
    <t xml:space="preserve">वीक्षक द्वारा यह जांच कर लिया गया है कि परीक्षा कक्ष में किसी प्रकार की नक़ल सम्बन्धी </t>
  </si>
  <si>
    <t>अवांछित सामग्री यथा मोबाइल,किसी प्रकार का कागज, अन्य सामग्री नहीं है I</t>
  </si>
  <si>
    <t xml:space="preserve">वीक्षक द्वारा प्रवेश पत्र एंव हस्ताक्षर प्रपत्र पर स्केन फोटो से  परीक्षार्थी का मिलान कर लिया </t>
  </si>
  <si>
    <t>अर्थात वास्तविक परीक्षार्थी ही परीक्षा दे रहा है I</t>
  </si>
  <si>
    <t>विद्युत एंव पेयजल की पर्याप्त व्यवस्था है I</t>
  </si>
  <si>
    <t>क्र.सं.</t>
  </si>
  <si>
    <t>पारी</t>
  </si>
  <si>
    <t>वीक्षक का नाम</t>
  </si>
  <si>
    <t>हस्ताक्षर वीक्षक</t>
  </si>
  <si>
    <t>हस्ताक्षर पर्यवेक्षक</t>
  </si>
  <si>
    <t>परीक्षा केंद्र : ------</t>
  </si>
  <si>
    <t>परीक्षा का नाम :--</t>
  </si>
  <si>
    <t>वीक्षक कार्यमुक्ति सूचना</t>
  </si>
  <si>
    <t>कार्यमुक्त होने वाले वीक्षक का नाम</t>
  </si>
  <si>
    <t>मुक्त होने का समय</t>
  </si>
  <si>
    <t>वापस आने का समय</t>
  </si>
  <si>
    <t>परीक्षा केंद्र :------</t>
  </si>
  <si>
    <t>अनुपस्थित प्रपत्र ( परीक्षा कक्षवार )</t>
  </si>
  <si>
    <t>अनुपस्थित नामांक</t>
  </si>
  <si>
    <t>A</t>
  </si>
  <si>
    <t>B</t>
  </si>
  <si>
    <t>C</t>
  </si>
  <si>
    <t>D</t>
  </si>
  <si>
    <t>E</t>
  </si>
  <si>
    <t>F</t>
  </si>
  <si>
    <t>G</t>
  </si>
  <si>
    <t>परीक्षा केंद्र संख्या  ---</t>
  </si>
  <si>
    <t xml:space="preserve">बोर्ड परीक्षा </t>
  </si>
  <si>
    <t>वीक्षको हेतु निर्देश</t>
  </si>
  <si>
    <t>1. परीक्षा प्रारम्भ होने से  करीबन 45 मिनट पूर्व यानी प्रातः 8.15 बजे केंद्र पर उपस्थित होवे।</t>
  </si>
  <si>
    <t>2. केंद्र पर उपस्थित होने के बाद, उपस्थिति रजिस्टर  एवम् ड्यूटी रजिस्टर में हस्ताक्षर करे।</t>
  </si>
  <si>
    <t>3. अपनी ड्यूटी सुनिश्चित करने के बाद संबंधित कक्ष की फाइल की जांच करे।</t>
  </si>
  <si>
    <t>4. संबंधित कक्ष की फाइल जांच करते समय देखे की, आपको जो कक्ष आवंटन हुआ है, उसकी छात्र संख्या, उत्तर पुस्तिकाओ की संख्या, फाइल में लगे प्रपत्र, विद्यार्थियो के हस्ताक्षर हेतु उपस्थित पत्रक आदि कक्ष के अनुसार  है या नही, ये सुनिश्चित कर लेवे।</t>
  </si>
  <si>
    <t>5. फाइल में लगे प्रपत्र में आवश्यक खाली स्थानों की पूर्ति कर लेवे।</t>
  </si>
  <si>
    <t>6. द्वितीय घंटी (विद्यार्थियो के कक्ष में पहुंचने की) लगने से पूर्व 8.40 तक संबंधित कक्ष की फाइल लेकर कक्ष में पहुंच जावे।</t>
  </si>
  <si>
    <t>7. कक्ष में पहुंचने पर विद्यार्थी के प्रवेश पर संबंधित कक्ष के विद्यार्थियो की भली भांति जांच कर लेवे की संबंधित विद्यार्थी के पास प्रवेश पत्र है और विद्यार्थी उसी कक्ष का है या नही, यदि है तो उसे उसके उचित  स्थान पर बैठने का कहे। बिना प्रवेश पत्र वाले विधार्थियो की सूचना सुपरवाइजर द्वारा केंद्राधीक्षक को दी जावे।</t>
  </si>
  <si>
    <t>8. कक्ष में जब अधिकांश विद्यार्थी उपस्थित हो जावे तब विद्यार्थियो की तलाशी ले लेवे साथ ही ये एलान कर लेवे की किसी भी विद्यार्थी के पास कोई अनुचित सामग्री(नकल से संबंधित) तो नही है, ये सुनिश्चित कर लेवे।</t>
  </si>
  <si>
    <t>9. विद्यार्थियो की जांच करने के बाद क्रम से उत्तर पुस्तिका का वितरण करे यदि कोई विद्यार्थी कक्ष में उपस्थित नही है, तो भी उसकी टेबल पर उत्तर पुस्तिका रख लेवे।</t>
  </si>
  <si>
    <t xml:space="preserve">10. सुपरवाइजर द्वारा जब प्रश्न पत्र उपलब्ध कराया जाए तो यह सुनिश्चित कर लेवे कि यह संबंधित कक्ष/ विषय के ही है या नही एवं उनकी गणना कर लेवे। </t>
  </si>
  <si>
    <t>11. बिंदु 10 के अनुसार प्रश्न पत्रों में भिनता होने पर तुरंत सुपरवाइजर को सूचना देवे।</t>
  </si>
  <si>
    <t>12. परीक्षा प्रारंभ की घंटी बजने पर संबंधित विद्यार्थी को संबंधित विषय का प्रश्न पत्र क्रम से उपलब्ध करा देवें। जो विद्यार्थी कक्ष में उपस्थित नहीं है, उसके टेबल पर प्रश्न पत्र रख लेवे।</t>
  </si>
  <si>
    <t>13. परीक्षा प्रारंभ के 15 मिनट बाद अनुपस्थित विद्यार्थी के प्रश्न पत्र पर उसके रोल नंबर अंकन करें एवं अनुपस्थित (Absent) लिख लेवे।</t>
  </si>
  <si>
    <t>14. अनुपस्थित विद्यार्थी का प्रश्न पत्र एवं उत्तर पुस्तिका एकत्रित करके लिफाफे में डाल देवें और सुपर वाइजर आए तब उपलब्ध करा देवें।</t>
  </si>
  <si>
    <t>15. फाइल में लगे प्रपत्र पर विद्यार्थी के हस्ताक्षर एवं उत्तर पुस्तिका के क्रमांक का अंकन करवा लेवे ।</t>
  </si>
  <si>
    <t>16. विद्यार्थियों के हस्ताक्षर एवं उत्तर पुस्तिका के क्रमांक उचित स्थान पर अंकन करने के बाद स्वंय  भी उचित स्थान पर उपस्थित, अनुपस्थित व योग लिख कर हस्ताक्षर कर लेवे और साथ ही ये सुनिश्चित कर लेवे की किसी विद्यार्थी के हस्ताक्षर/उत्तर पुस्तिका के क्रमांक अंकन करना रह तो नही गए।</t>
  </si>
  <si>
    <t>17. कक्ष में घूमते रहे किसी एक ही स्थान पर खड़े नही रहे साथ ही विद्यार्थियो को समय से भी अवगत कराते रहे।</t>
  </si>
  <si>
    <t>18. रिलीव हेतु सुपरवाइजर के माध्यम से 5 से 10 मिनट का समय ले सकते है।</t>
  </si>
  <si>
    <t xml:space="preserve">19. पूरक उत्तर पुस्तिका की आवश्यकता होने पर विद्यार्थी को उपलब्ध कराएं व पूरक उत्तर पुस्तिका के क्रमांक मुख्य उत्तर पुस्तिका पर लिखवा देवें, कुल पूरक उत्तर पुस्तिका की संख्या सहित। </t>
  </si>
  <si>
    <t>20. पूरक उत्तर पुस्तिकाओ का अंकल उचित प्रपत्र में भी कर लेवे।</t>
  </si>
  <si>
    <t xml:space="preserve">21. परीक्षा समाप्ति के 5 मिनट पूर्व सभी खिड़कियां एवं कक्ष का एक दरवाजा (दो दरवाजे होने पर) बंद कर लेवे। </t>
  </si>
  <si>
    <t>22. यदि किसी विद्यार्थी के पास पूरक उत्तर पुस्तिका, ग्राफ, नक्शा आदि उपलब्ध है, तो उसे मुख्य उत्तर पुस्तिका के साथ नत्थी करवा लेवे। नत्थी करवाते समय यह ध्यान रखें कि कोई उसमें से निकल ना जाए।</t>
  </si>
  <si>
    <t>22. परीक्षा समाप्त होने पर क्रम से उत्तर पुस्तिका एकत्रित कर लेवे एवं उनकी गणना कर लेवे। जब यह सुनिश्चित हो जाए की कक्ष के लिए पूर्व में उपलब्ध उत्तर पुस्तिका की संख्या अनुसार सही है फिर ही विद्यार्थियों को कक्ष छोड़ने की अनुमति दें।</t>
  </si>
  <si>
    <t>23. केंद्राधीक्षक/अतिरिक्त केंद्राधीक्षक/सुपरवाइजर/परीक्षा प्रभारी के अनुसार उन्हें सुपुर्द कर लेवे।</t>
  </si>
  <si>
    <t>नोट : --यह निर्देश आपकी सामान्य जानकारी के लिए है अधिकृत निर्देश संबधित बोर्ड कार्यालय के ही मान्य होंगे I</t>
  </si>
</sst>
</file>

<file path=xl/styles.xml><?xml version="1.0" encoding="utf-8"?>
<styleSheet xmlns="http://schemas.openxmlformats.org/spreadsheetml/2006/main">
  <fonts count="8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6"/>
      <color theme="1"/>
      <name val="Calibri"/>
      <family val="2"/>
      <scheme val="minor"/>
    </font>
    <font>
      <sz val="20"/>
      <color theme="1"/>
      <name val="Calibri"/>
      <family val="2"/>
      <scheme val="minor"/>
    </font>
    <font>
      <sz val="24"/>
      <color theme="1"/>
      <name val="Calibri"/>
      <family val="2"/>
      <scheme val="minor"/>
    </font>
    <font>
      <b/>
      <sz val="16"/>
      <color theme="1"/>
      <name val="DevLys 010"/>
    </font>
    <font>
      <b/>
      <sz val="14"/>
      <color theme="1"/>
      <name val="DevLys 010"/>
    </font>
    <font>
      <b/>
      <sz val="12"/>
      <color theme="1"/>
      <name val="DevLys 010"/>
    </font>
    <font>
      <b/>
      <sz val="20"/>
      <color theme="1"/>
      <name val="DevLys 010"/>
    </font>
    <font>
      <b/>
      <sz val="12"/>
      <color theme="1"/>
      <name val="Calibri"/>
      <family val="2"/>
      <scheme val="minor"/>
    </font>
    <font>
      <sz val="9"/>
      <color theme="1"/>
      <name val="Calibri"/>
      <family val="2"/>
      <scheme val="minor"/>
    </font>
    <font>
      <sz val="14"/>
      <color theme="1"/>
      <name val="Calibri"/>
      <family val="2"/>
      <scheme val="minor"/>
    </font>
    <font>
      <u/>
      <sz val="11"/>
      <color theme="10"/>
      <name val="Calibri"/>
      <family val="2"/>
    </font>
    <font>
      <sz val="11"/>
      <color theme="1"/>
      <name val="DevLys 010"/>
    </font>
    <font>
      <sz val="12"/>
      <color theme="1"/>
      <name val="DevLys 010"/>
    </font>
    <font>
      <sz val="14"/>
      <color theme="1"/>
      <name val="DevLys 010"/>
    </font>
    <font>
      <sz val="16"/>
      <color theme="1"/>
      <name val="DevLys 010"/>
    </font>
    <font>
      <b/>
      <sz val="16"/>
      <color theme="1"/>
      <name val="Calibri"/>
      <family val="2"/>
      <scheme val="minor"/>
    </font>
    <font>
      <sz val="8"/>
      <color theme="1"/>
      <name val="Calibri"/>
      <family val="2"/>
      <scheme val="minor"/>
    </font>
    <font>
      <b/>
      <sz val="14"/>
      <color theme="1"/>
      <name val="Calibri"/>
      <family val="2"/>
      <scheme val="minor"/>
    </font>
    <font>
      <i/>
      <sz val="24"/>
      <color theme="1"/>
      <name val="Calibri"/>
      <family val="2"/>
    </font>
    <font>
      <sz val="24"/>
      <color theme="1"/>
      <name val="KBC_12"/>
    </font>
    <font>
      <sz val="28"/>
      <color rgb="FF002060"/>
      <name val="KBC_38"/>
    </font>
    <font>
      <b/>
      <sz val="28"/>
      <color rgb="FF002060"/>
      <name val="DevLys 010"/>
    </font>
    <font>
      <sz val="36"/>
      <color rgb="FF002060"/>
      <name val="KBC_38"/>
    </font>
    <font>
      <b/>
      <i/>
      <sz val="20"/>
      <color theme="1"/>
      <name val="Calibri"/>
      <family val="2"/>
    </font>
    <font>
      <b/>
      <i/>
      <sz val="11"/>
      <color theme="1"/>
      <name val="Calibri"/>
      <family val="2"/>
    </font>
    <font>
      <sz val="14"/>
      <color theme="1"/>
      <name val="Calibri"/>
      <family val="2"/>
    </font>
    <font>
      <b/>
      <sz val="16"/>
      <color theme="1"/>
      <name val="Calibri"/>
      <family val="2"/>
    </font>
    <font>
      <sz val="12"/>
      <color theme="1"/>
      <name val="Kruti Dev 160"/>
    </font>
    <font>
      <b/>
      <sz val="12"/>
      <color theme="1"/>
      <name val="Candara"/>
      <family val="2"/>
    </font>
    <font>
      <sz val="28"/>
      <color theme="1"/>
      <name val="Calibri"/>
      <family val="2"/>
    </font>
    <font>
      <sz val="28"/>
      <color theme="1"/>
      <name val="DevLys 010"/>
    </font>
    <font>
      <sz val="11"/>
      <color rgb="FFFF0000"/>
      <name val="DevLys 010"/>
    </font>
    <font>
      <sz val="14"/>
      <color rgb="FFFF0000"/>
      <name val="Candara"/>
      <family val="2"/>
    </font>
    <font>
      <u/>
      <sz val="11"/>
      <color rgb="FFFF0000"/>
      <name val="Calibri"/>
      <family val="2"/>
    </font>
    <font>
      <sz val="11"/>
      <color theme="1"/>
      <name val="Cambria"/>
      <family val="1"/>
      <scheme val="major"/>
    </font>
    <font>
      <b/>
      <sz val="10"/>
      <color theme="1"/>
      <name val="DevLys 010"/>
    </font>
    <font>
      <b/>
      <sz val="10"/>
      <color theme="1"/>
      <name val="Calibri"/>
      <family val="2"/>
    </font>
    <font>
      <b/>
      <sz val="10"/>
      <color theme="1"/>
      <name val="Calibri"/>
      <family val="2"/>
      <scheme val="minor"/>
    </font>
    <font>
      <b/>
      <sz val="8"/>
      <color theme="1"/>
      <name val="Calibri"/>
      <family val="2"/>
      <scheme val="minor"/>
    </font>
    <font>
      <sz val="18"/>
      <color theme="9" tint="-0.249977111117893"/>
      <name val="Calibri"/>
      <family val="2"/>
      <scheme val="minor"/>
    </font>
    <font>
      <b/>
      <sz val="11"/>
      <color theme="9" tint="-0.249977111117893"/>
      <name val="Calibri"/>
      <family val="2"/>
      <scheme val="minor"/>
    </font>
    <font>
      <sz val="12"/>
      <color rgb="FFFF0000"/>
      <name val="Calibri"/>
      <family val="2"/>
      <scheme val="minor"/>
    </font>
    <font>
      <sz val="26"/>
      <color theme="1"/>
      <name val="Calibri"/>
      <family val="2"/>
      <scheme val="minor"/>
    </font>
    <font>
      <b/>
      <sz val="16"/>
      <color theme="1"/>
      <name val="Cambria"/>
      <family val="1"/>
      <scheme val="major"/>
    </font>
    <font>
      <sz val="10"/>
      <color theme="1"/>
      <name val="Calibri"/>
      <family val="2"/>
      <scheme val="minor"/>
    </font>
    <font>
      <sz val="24"/>
      <color rgb="FFFF0000"/>
      <name val="Calibri"/>
      <family val="2"/>
      <scheme val="minor"/>
    </font>
    <font>
      <b/>
      <sz val="18"/>
      <color theme="1"/>
      <name val="Calibri"/>
      <family val="2"/>
      <scheme val="minor"/>
    </font>
    <font>
      <sz val="14"/>
      <color theme="1"/>
      <name val="Cambria"/>
      <family val="1"/>
      <scheme val="major"/>
    </font>
    <font>
      <b/>
      <sz val="10"/>
      <color theme="9" tint="-0.249977111117893"/>
      <name val="Calibri"/>
      <family val="2"/>
      <scheme val="minor"/>
    </font>
    <font>
      <sz val="14"/>
      <color rgb="FFFF0000"/>
      <name val="DevLys 010"/>
    </font>
    <font>
      <sz val="20"/>
      <color rgb="FFFF0000"/>
      <name val="DevLys 010"/>
    </font>
    <font>
      <sz val="16"/>
      <color rgb="FF7030A0"/>
      <name val="Arial Black"/>
      <family val="2"/>
    </font>
    <font>
      <u/>
      <sz val="28"/>
      <color theme="10"/>
      <name val="Calibri"/>
      <family val="2"/>
    </font>
    <font>
      <sz val="28"/>
      <color theme="1"/>
      <name val="Cambria"/>
      <family val="1"/>
      <scheme val="major"/>
    </font>
    <font>
      <sz val="9"/>
      <color indexed="81"/>
      <name val="Tahoma"/>
      <family val="2"/>
    </font>
    <font>
      <b/>
      <sz val="9"/>
      <color indexed="81"/>
      <name val="Tahoma"/>
      <family val="2"/>
    </font>
    <font>
      <sz val="14"/>
      <color rgb="FF7030A0"/>
      <name val="DevLys 010"/>
    </font>
    <font>
      <b/>
      <sz val="12"/>
      <color theme="1"/>
      <name val="Calibri"/>
      <family val="2"/>
    </font>
    <font>
      <sz val="12"/>
      <color theme="1"/>
      <name val="Calibri"/>
      <family val="2"/>
      <scheme val="minor"/>
    </font>
    <font>
      <sz val="18"/>
      <color theme="1"/>
      <name val="Calibri"/>
      <family val="2"/>
      <scheme val="minor"/>
    </font>
    <font>
      <b/>
      <sz val="72"/>
      <color theme="1"/>
      <name val="Imprint MT Shadow"/>
      <family val="5"/>
    </font>
    <font>
      <b/>
      <u/>
      <sz val="16"/>
      <color theme="1"/>
      <name val="Calibri"/>
      <family val="2"/>
      <scheme val="minor"/>
    </font>
    <font>
      <b/>
      <sz val="20"/>
      <color theme="1"/>
      <name val="Calibri"/>
      <family val="2"/>
      <scheme val="minor"/>
    </font>
  </fonts>
  <fills count="52">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rgb="FFFFC000"/>
        <bgColor indexed="64"/>
      </patternFill>
    </fill>
    <fill>
      <patternFill patternType="solid">
        <fgColor theme="3" tint="0.79998168889431442"/>
        <bgColor indexed="64"/>
      </patternFill>
    </fill>
    <fill>
      <patternFill patternType="solid">
        <fgColor rgb="FFFF0000"/>
        <bgColor indexed="64"/>
      </patternFill>
    </fill>
    <fill>
      <patternFill patternType="solid">
        <fgColor theme="7" tint="0.79998168889431442"/>
        <bgColor indexed="64"/>
      </patternFill>
    </fill>
    <fill>
      <patternFill patternType="solid">
        <fgColor rgb="FF90FA95"/>
        <bgColor indexed="64"/>
      </patternFill>
    </fill>
    <fill>
      <patternFill patternType="solid">
        <fgColor rgb="FFFF99FF"/>
        <bgColor indexed="64"/>
      </patternFill>
    </fill>
    <fill>
      <patternFill patternType="solid">
        <fgColor rgb="FF66FF66"/>
        <bgColor indexed="64"/>
      </patternFill>
    </fill>
    <fill>
      <patternFill patternType="solid">
        <fgColor rgb="FF00B0F0"/>
        <bgColor indexed="64"/>
      </patternFill>
    </fill>
    <fill>
      <gradientFill degree="90">
        <stop position="0">
          <color theme="0"/>
        </stop>
        <stop position="1">
          <color theme="4"/>
        </stop>
      </gradientFill>
    </fill>
    <fill>
      <patternFill patternType="solid">
        <fgColor theme="7" tint="0.39997558519241921"/>
        <bgColor indexed="64"/>
      </patternFill>
    </fill>
    <fill>
      <patternFill patternType="solid">
        <fgColor rgb="FF00FF00"/>
        <bgColor indexed="64"/>
      </patternFill>
    </fill>
    <fill>
      <patternFill patternType="solid">
        <fgColor theme="0"/>
        <bgColor auto="1"/>
      </patternFill>
    </fill>
    <fill>
      <gradientFill degree="270">
        <stop position="0">
          <color theme="0"/>
        </stop>
        <stop position="1">
          <color theme="7" tint="0.40000610370189521"/>
        </stop>
      </gradientFill>
    </fill>
    <fill>
      <patternFill patternType="solid">
        <fgColor theme="4" tint="0.59999389629810485"/>
        <bgColor indexed="64"/>
      </patternFill>
    </fill>
    <fill>
      <patternFill patternType="solid">
        <fgColor theme="0" tint="-4.9989318521683403E-2"/>
        <bgColor theme="9" tint="0.79998168889431442"/>
      </patternFill>
    </fill>
    <fill>
      <patternFill patternType="solid">
        <fgColor theme="0" tint="-4.9989318521683403E-2"/>
        <bgColor indexed="64"/>
      </patternFill>
    </fill>
    <fill>
      <patternFill patternType="solid">
        <fgColor theme="0"/>
        <bgColor indexed="64"/>
      </patternFill>
    </fill>
    <fill>
      <patternFill patternType="solid">
        <fgColor rgb="FF66FFFF"/>
        <bgColor indexed="64"/>
      </patternFill>
    </fill>
  </fills>
  <borders count="7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medium">
        <color indexed="64"/>
      </left>
      <right/>
      <top/>
      <bottom style="medium">
        <color indexed="64"/>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rgb="FFFF0000"/>
      </left>
      <right style="thin">
        <color rgb="FFFF0000"/>
      </right>
      <top style="thin">
        <color rgb="FFFF0000"/>
      </top>
      <bottom style="thin">
        <color rgb="FFFF0000"/>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right/>
      <top style="thin">
        <color indexed="64"/>
      </top>
      <bottom style="medium">
        <color indexed="64"/>
      </bottom>
      <diagonal/>
    </border>
    <border>
      <left style="thin">
        <color indexed="64"/>
      </left>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thin">
        <color indexed="64"/>
      </right>
      <top style="thin">
        <color theme="6" tint="0.39997558519241921"/>
      </top>
      <bottom style="thin">
        <color indexed="64"/>
      </bottom>
      <diagonal/>
    </border>
    <border>
      <left style="thin">
        <color theme="6" tint="0.39997558519241921"/>
      </left>
      <right style="thin">
        <color indexed="64"/>
      </right>
      <top style="thin">
        <color indexed="64"/>
      </top>
      <bottom style="thin">
        <color theme="6" tint="0.39997558519241921"/>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8" fillId="0" borderId="0" applyNumberFormat="0" applyFill="0" applyBorder="0" applyAlignment="0" applyProtection="0">
      <alignment vertical="top"/>
      <protection locked="0"/>
    </xf>
  </cellStyleXfs>
  <cellXfs count="429">
    <xf numFmtId="0" fontId="0" fillId="0" borderId="0" xfId="0"/>
    <xf numFmtId="0" fontId="0" fillId="0" borderId="0" xfId="0" applyBorder="1"/>
    <xf numFmtId="0" fontId="29" fillId="41" borderId="10" xfId="0" applyFont="1" applyFill="1" applyBorder="1"/>
    <xf numFmtId="0" fontId="40" fillId="42" borderId="29" xfId="0" applyFont="1" applyFill="1" applyBorder="1" applyAlignment="1">
      <alignment vertical="top" wrapText="1"/>
    </xf>
    <xf numFmtId="0" fontId="40" fillId="42" borderId="30" xfId="0" applyFont="1" applyFill="1" applyBorder="1" applyAlignment="1">
      <alignment vertical="top" wrapText="1"/>
    </xf>
    <xf numFmtId="0" fontId="29" fillId="0" borderId="0" xfId="0" applyFont="1"/>
    <xf numFmtId="0" fontId="29" fillId="43" borderId="10" xfId="0" applyFont="1" applyFill="1" applyBorder="1"/>
    <xf numFmtId="0" fontId="40" fillId="42" borderId="0" xfId="0" applyFont="1" applyFill="1" applyBorder="1" applyAlignment="1">
      <alignment vertical="top" wrapText="1"/>
    </xf>
    <xf numFmtId="0" fontId="40" fillId="42" borderId="32" xfId="0" applyFont="1" applyFill="1" applyBorder="1" applyAlignment="1">
      <alignment vertical="top" wrapText="1"/>
    </xf>
    <xf numFmtId="0" fontId="31" fillId="44" borderId="24" xfId="0" applyFont="1" applyFill="1" applyBorder="1" applyAlignment="1">
      <alignment horizontal="center" vertical="center"/>
    </xf>
    <xf numFmtId="0" fontId="40" fillId="42" borderId="27" xfId="0" applyFont="1" applyFill="1" applyBorder="1" applyAlignment="1">
      <alignment vertical="top" wrapText="1"/>
    </xf>
    <xf numFmtId="0" fontId="40" fillId="42" borderId="33" xfId="0" applyFont="1" applyFill="1" applyBorder="1" applyAlignment="1">
      <alignment vertical="top" wrapText="1"/>
    </xf>
    <xf numFmtId="0" fontId="29" fillId="0" borderId="0" xfId="0" applyFont="1" applyAlignment="1"/>
    <xf numFmtId="0" fontId="31" fillId="44" borderId="10" xfId="0" applyFont="1" applyFill="1" applyBorder="1" applyAlignment="1">
      <alignment horizontal="center" vertical="center"/>
    </xf>
    <xf numFmtId="0" fontId="22" fillId="44" borderId="10" xfId="0" applyFont="1" applyFill="1" applyBorder="1" applyAlignment="1">
      <alignment horizontal="center" vertical="center"/>
    </xf>
    <xf numFmtId="0" fontId="30" fillId="44" borderId="10" xfId="0" applyFont="1" applyFill="1" applyBorder="1" applyAlignment="1">
      <alignment horizontal="center" vertical="center"/>
    </xf>
    <xf numFmtId="0" fontId="0" fillId="36" borderId="14" xfId="0" applyFill="1" applyBorder="1" applyAlignment="1"/>
    <xf numFmtId="0" fontId="0" fillId="36" borderId="40" xfId="0" applyFill="1" applyBorder="1" applyAlignment="1"/>
    <xf numFmtId="0" fontId="52" fillId="0" borderId="0" xfId="0" applyFont="1"/>
    <xf numFmtId="0" fontId="34" fillId="0" borderId="45" xfId="0" applyFont="1" applyBorder="1" applyAlignment="1">
      <alignment horizontal="center"/>
    </xf>
    <xf numFmtId="0" fontId="0" fillId="0" borderId="10" xfId="0" applyBorder="1"/>
    <xf numFmtId="0" fontId="34" fillId="0" borderId="10" xfId="0" applyFont="1" applyBorder="1" applyAlignment="1">
      <alignment wrapText="1"/>
    </xf>
    <xf numFmtId="0" fontId="60" fillId="0" borderId="29" xfId="0" applyFont="1" applyFill="1" applyBorder="1" applyAlignment="1">
      <alignment horizontal="left"/>
    </xf>
    <xf numFmtId="0" fontId="20" fillId="0" borderId="30" xfId="0" applyFont="1" applyFill="1" applyBorder="1" applyAlignment="1">
      <alignment horizontal="left"/>
    </xf>
    <xf numFmtId="0" fontId="0" fillId="40" borderId="10" xfId="0" applyFill="1" applyBorder="1" applyAlignment="1">
      <alignment vertical="center"/>
    </xf>
    <xf numFmtId="0" fontId="0" fillId="0" borderId="27" xfId="0" applyBorder="1"/>
    <xf numFmtId="0" fontId="0" fillId="0" borderId="33" xfId="0" applyBorder="1"/>
    <xf numFmtId="0" fontId="0" fillId="0" borderId="25" xfId="0" applyBorder="1"/>
    <xf numFmtId="0" fontId="0" fillId="0" borderId="15" xfId="0" applyBorder="1"/>
    <xf numFmtId="0" fontId="62" fillId="0" borderId="49" xfId="0" applyFont="1" applyBorder="1"/>
    <xf numFmtId="0" fontId="0" fillId="0" borderId="40" xfId="0" applyBorder="1"/>
    <xf numFmtId="0" fontId="0" fillId="0" borderId="37" xfId="0" applyBorder="1"/>
    <xf numFmtId="0" fontId="22" fillId="0" borderId="0" xfId="0" applyFont="1" applyAlignment="1">
      <alignment vertical="center"/>
    </xf>
    <xf numFmtId="0" fontId="0" fillId="0" borderId="11" xfId="0" applyBorder="1" applyAlignment="1"/>
    <xf numFmtId="0" fontId="0" fillId="0" borderId="34" xfId="0" applyBorder="1"/>
    <xf numFmtId="0" fontId="19" fillId="36" borderId="11" xfId="0" applyFont="1" applyFill="1" applyBorder="1" applyAlignment="1" applyProtection="1">
      <protection locked="0" hidden="1"/>
    </xf>
    <xf numFmtId="0" fontId="0" fillId="0" borderId="0" xfId="0" applyProtection="1">
      <protection locked="0" hidden="1"/>
    </xf>
    <xf numFmtId="0" fontId="19" fillId="36" borderId="11" xfId="0" applyFont="1" applyFill="1" applyBorder="1" applyAlignment="1" applyProtection="1">
      <alignment horizontal="center"/>
      <protection locked="0" hidden="1"/>
    </xf>
    <xf numFmtId="0" fontId="24" fillId="39" borderId="14" xfId="0" applyFont="1" applyFill="1" applyBorder="1" applyAlignment="1" applyProtection="1">
      <alignment horizontal="center"/>
      <protection locked="0" hidden="1"/>
    </xf>
    <xf numFmtId="0" fontId="18" fillId="34" borderId="16" xfId="0" applyFont="1" applyFill="1" applyBorder="1" applyAlignment="1" applyProtection="1">
      <alignment horizontal="center"/>
      <protection locked="0" hidden="1"/>
    </xf>
    <xf numFmtId="0" fontId="0" fillId="39" borderId="10" xfId="0" applyFill="1" applyBorder="1" applyAlignment="1" applyProtection="1">
      <alignment horizontal="center" vertical="center"/>
      <protection locked="0" hidden="1"/>
    </xf>
    <xf numFmtId="0" fontId="18" fillId="33" borderId="10" xfId="0" applyFont="1" applyFill="1" applyBorder="1" applyAlignment="1" applyProtection="1">
      <alignment horizontal="center"/>
      <protection locked="0" hidden="1"/>
    </xf>
    <xf numFmtId="0" fontId="0" fillId="35" borderId="13" xfId="0" applyFill="1" applyBorder="1" applyProtection="1">
      <protection locked="0" hidden="1"/>
    </xf>
    <xf numFmtId="0" fontId="18" fillId="0" borderId="0" xfId="0" applyFont="1" applyProtection="1">
      <protection locked="0" hidden="1"/>
    </xf>
    <xf numFmtId="0" fontId="18" fillId="39" borderId="10" xfId="0" applyFont="1" applyFill="1" applyBorder="1" applyAlignment="1" applyProtection="1">
      <alignment horizontal="center"/>
      <protection locked="0" hidden="1"/>
    </xf>
    <xf numFmtId="0" fontId="0" fillId="0" borderId="0" xfId="0" applyAlignment="1">
      <alignment horizontal="center"/>
    </xf>
    <xf numFmtId="0" fontId="0" fillId="40" borderId="10" xfId="0" applyFill="1" applyBorder="1" applyAlignment="1">
      <alignment horizontal="center" vertical="center"/>
    </xf>
    <xf numFmtId="0" fontId="0" fillId="39" borderId="0" xfId="0" applyFill="1"/>
    <xf numFmtId="0" fontId="0" fillId="39" borderId="41" xfId="0" applyFill="1" applyBorder="1"/>
    <xf numFmtId="0" fontId="22" fillId="39" borderId="0" xfId="0" applyFont="1" applyFill="1" applyAlignment="1">
      <alignment vertical="center"/>
    </xf>
    <xf numFmtId="0" fontId="18" fillId="35" borderId="10" xfId="0" applyFont="1" applyFill="1" applyBorder="1" applyAlignment="1" applyProtection="1">
      <alignment horizontal="center"/>
      <protection hidden="1"/>
    </xf>
    <xf numFmtId="0" fontId="23" fillId="40" borderId="21" xfId="0" applyFont="1" applyFill="1" applyBorder="1" applyAlignment="1" applyProtection="1">
      <alignment horizontal="center"/>
      <protection hidden="1"/>
    </xf>
    <xf numFmtId="0" fontId="23" fillId="40" borderId="22" xfId="0" applyFont="1" applyFill="1" applyBorder="1" applyAlignment="1" applyProtection="1">
      <alignment horizontal="center"/>
      <protection hidden="1"/>
    </xf>
    <xf numFmtId="0" fontId="18" fillId="40" borderId="22" xfId="0" applyFont="1" applyFill="1" applyBorder="1" applyAlignment="1" applyProtection="1">
      <alignment horizontal="center"/>
      <protection hidden="1"/>
    </xf>
    <xf numFmtId="0" fontId="23" fillId="40" borderId="23" xfId="0" applyFont="1" applyFill="1" applyBorder="1" applyAlignment="1" applyProtection="1">
      <alignment horizontal="center"/>
      <protection hidden="1"/>
    </xf>
    <xf numFmtId="0" fontId="18" fillId="33" borderId="10" xfId="0" applyFont="1" applyFill="1" applyBorder="1" applyAlignment="1" applyProtection="1">
      <alignment horizontal="center"/>
      <protection hidden="1"/>
    </xf>
    <xf numFmtId="0" fontId="18" fillId="40" borderId="19" xfId="0" applyFont="1" applyFill="1" applyBorder="1" applyAlignment="1" applyProtection="1">
      <alignment horizontal="center" vertical="center"/>
      <protection hidden="1"/>
    </xf>
    <xf numFmtId="0" fontId="0" fillId="40" borderId="20" xfId="0" applyFill="1" applyBorder="1" applyProtection="1">
      <protection hidden="1"/>
    </xf>
    <xf numFmtId="0" fontId="33" fillId="49" borderId="0" xfId="0" applyFont="1" applyFill="1" applyBorder="1" applyAlignment="1" applyProtection="1">
      <alignment horizontal="center" vertical="center"/>
      <protection locked="0" hidden="1"/>
    </xf>
    <xf numFmtId="0" fontId="66" fillId="48" borderId="15" xfId="0" applyFont="1" applyFill="1" applyBorder="1" applyAlignment="1" applyProtection="1">
      <alignment horizontal="center" vertical="center" wrapText="1"/>
      <protection locked="0" hidden="1"/>
    </xf>
    <xf numFmtId="0" fontId="57" fillId="0" borderId="52" xfId="0" applyFont="1" applyFill="1" applyBorder="1" applyAlignment="1" applyProtection="1">
      <alignment horizontal="center" vertical="center" wrapText="1"/>
      <protection locked="0" hidden="1"/>
    </xf>
    <xf numFmtId="0" fontId="57" fillId="0" borderId="53" xfId="0" applyFont="1" applyFill="1" applyBorder="1" applyAlignment="1" applyProtection="1">
      <alignment horizontal="center" vertical="center"/>
      <protection locked="0" hidden="1"/>
    </xf>
    <xf numFmtId="0" fontId="66" fillId="48" borderId="15" xfId="0" applyFont="1" applyFill="1" applyBorder="1" applyAlignment="1" applyProtection="1">
      <alignment horizontal="center" vertical="center" wrapText="1"/>
      <protection hidden="1"/>
    </xf>
    <xf numFmtId="0" fontId="57" fillId="0" borderId="52" xfId="0" applyFont="1" applyFill="1" applyBorder="1" applyAlignment="1" applyProtection="1">
      <alignment horizontal="center" vertical="center" wrapText="1"/>
      <protection hidden="1"/>
    </xf>
    <xf numFmtId="0" fontId="57" fillId="0" borderId="53" xfId="0" applyFont="1" applyFill="1" applyBorder="1" applyAlignment="1" applyProtection="1">
      <alignment horizontal="center" vertical="center"/>
      <protection hidden="1"/>
    </xf>
    <xf numFmtId="0" fontId="58" fillId="0" borderId="15" xfId="0" applyFont="1" applyFill="1" applyBorder="1" applyAlignment="1" applyProtection="1">
      <alignment horizontal="center" vertical="center" wrapText="1"/>
      <protection locked="0" hidden="1"/>
    </xf>
    <xf numFmtId="0" fontId="59" fillId="0" borderId="15" xfId="0" applyFont="1" applyFill="1" applyBorder="1" applyAlignment="1" applyProtection="1">
      <alignment horizontal="center" vertical="center" wrapText="1"/>
      <protection locked="0" hidden="1"/>
    </xf>
    <xf numFmtId="0" fontId="59" fillId="0" borderId="15" xfId="0" applyFont="1" applyFill="1" applyBorder="1" applyAlignment="1" applyProtection="1">
      <alignment horizontal="center" vertical="center"/>
      <protection locked="0" hidden="1"/>
    </xf>
    <xf numFmtId="0" fontId="59" fillId="49" borderId="15" xfId="0" applyFont="1" applyFill="1" applyBorder="1" applyAlignment="1" applyProtection="1">
      <alignment horizontal="center" vertical="center" wrapText="1"/>
      <protection locked="0" hidden="1"/>
    </xf>
    <xf numFmtId="0" fontId="58" fillId="0" borderId="22" xfId="0" applyFont="1" applyFill="1" applyBorder="1" applyAlignment="1" applyProtection="1">
      <alignment horizontal="center" vertical="center" wrapText="1"/>
      <protection locked="0" hidden="1"/>
    </xf>
    <xf numFmtId="0" fontId="63" fillId="0" borderId="10" xfId="0" applyFont="1" applyFill="1" applyBorder="1" applyAlignment="1" applyProtection="1">
      <alignment horizontal="center" vertical="center" wrapText="1"/>
      <protection locked="0" hidden="1"/>
    </xf>
    <xf numFmtId="0" fontId="56" fillId="0" borderId="0" xfId="0" applyFont="1" applyFill="1" applyBorder="1" applyAlignment="1" applyProtection="1">
      <alignment horizontal="center" vertical="center" wrapText="1"/>
      <protection hidden="1"/>
    </xf>
    <xf numFmtId="0" fontId="18" fillId="0" borderId="32" xfId="0" applyFont="1" applyFill="1" applyBorder="1" applyAlignment="1" applyProtection="1">
      <alignment horizontal="center" vertical="center"/>
      <protection hidden="1"/>
    </xf>
    <xf numFmtId="0" fontId="0" fillId="0" borderId="0" xfId="0" applyProtection="1">
      <protection hidden="1"/>
    </xf>
    <xf numFmtId="0" fontId="0" fillId="0" borderId="0" xfId="0" applyAlignment="1" applyProtection="1">
      <alignment horizontal="right"/>
      <protection hidden="1"/>
    </xf>
    <xf numFmtId="0" fontId="0" fillId="0" borderId="0" xfId="0" applyAlignment="1" applyProtection="1">
      <alignment horizontal="left"/>
      <protection hidden="1"/>
    </xf>
    <xf numFmtId="0" fontId="0" fillId="0" borderId="13" xfId="0" applyBorder="1" applyProtection="1">
      <protection locked="0"/>
    </xf>
    <xf numFmtId="0" fontId="0" fillId="0" borderId="10" xfId="0" applyBorder="1" applyProtection="1">
      <protection locked="0"/>
    </xf>
    <xf numFmtId="0" fontId="0" fillId="0" borderId="37" xfId="0" applyBorder="1" applyProtection="1">
      <protection locked="0"/>
    </xf>
    <xf numFmtId="0" fontId="0" fillId="0" borderId="24" xfId="0" applyBorder="1" applyProtection="1">
      <protection locked="0"/>
    </xf>
    <xf numFmtId="0" fontId="0" fillId="0" borderId="47" xfId="0" applyBorder="1" applyProtection="1">
      <protection locked="0"/>
    </xf>
    <xf numFmtId="0" fontId="0" fillId="49" borderId="22" xfId="0" applyFill="1" applyBorder="1" applyAlignment="1" applyProtection="1">
      <alignment horizontal="center" vertical="center"/>
      <protection locked="0" hidden="1"/>
    </xf>
    <xf numFmtId="0" fontId="0" fillId="49" borderId="10" xfId="0" applyFill="1" applyBorder="1" applyAlignment="1" applyProtection="1">
      <alignment horizontal="center" vertical="center"/>
      <protection locked="0" hidden="1"/>
    </xf>
    <xf numFmtId="0" fontId="0" fillId="49" borderId="19" xfId="0" applyFill="1" applyBorder="1" applyAlignment="1" applyProtection="1">
      <alignment horizontal="center" vertical="center"/>
      <protection locked="0" hidden="1"/>
    </xf>
    <xf numFmtId="0" fontId="34" fillId="0" borderId="10" xfId="0" applyFont="1" applyBorder="1" applyAlignment="1" applyProtection="1">
      <alignment horizontal="center"/>
      <protection locked="0" hidden="1"/>
    </xf>
    <xf numFmtId="0" fontId="0" fillId="0" borderId="0" xfId="0" applyBorder="1" applyAlignment="1" applyProtection="1">
      <protection hidden="1"/>
    </xf>
    <xf numFmtId="0" fontId="35" fillId="0" borderId="0" xfId="0" applyFont="1" applyAlignment="1" applyProtection="1">
      <alignment horizontal="right" vertical="center"/>
      <protection hidden="1"/>
    </xf>
    <xf numFmtId="0" fontId="16" fillId="0" borderId="0" xfId="0" applyFont="1" applyBorder="1" applyAlignment="1" applyProtection="1">
      <alignment horizontal="center"/>
      <protection hidden="1"/>
    </xf>
    <xf numFmtId="14" fontId="26" fillId="0" borderId="0" xfId="0" applyNumberFormat="1" applyFont="1" applyBorder="1" applyAlignment="1" applyProtection="1">
      <alignment horizontal="center" vertical="center"/>
      <protection hidden="1"/>
    </xf>
    <xf numFmtId="0" fontId="0" fillId="0" borderId="0" xfId="0" applyAlignment="1" applyProtection="1">
      <alignment vertical="center"/>
      <protection hidden="1"/>
    </xf>
    <xf numFmtId="0" fontId="0" fillId="0" borderId="29" xfId="0" applyBorder="1" applyAlignment="1" applyProtection="1">
      <alignment horizontal="center"/>
      <protection hidden="1"/>
    </xf>
    <xf numFmtId="0" fontId="0" fillId="0" borderId="30" xfId="0" applyBorder="1" applyProtection="1">
      <protection hidden="1"/>
    </xf>
    <xf numFmtId="0" fontId="0" fillId="0" borderId="27" xfId="0" applyBorder="1" applyAlignment="1" applyProtection="1">
      <alignment horizontal="center"/>
      <protection hidden="1"/>
    </xf>
    <xf numFmtId="0" fontId="0" fillId="0" borderId="33" xfId="0" applyBorder="1" applyProtection="1">
      <protection hidden="1"/>
    </xf>
    <xf numFmtId="0" fontId="26" fillId="0" borderId="42" xfId="0" applyFont="1" applyBorder="1" applyAlignment="1" applyProtection="1">
      <alignment wrapText="1"/>
      <protection hidden="1"/>
    </xf>
    <xf numFmtId="0" fontId="26" fillId="0" borderId="35" xfId="0" applyFont="1" applyFill="1" applyBorder="1" applyAlignment="1" applyProtection="1">
      <alignment wrapText="1"/>
      <protection hidden="1"/>
    </xf>
    <xf numFmtId="0" fontId="34" fillId="0" borderId="43" xfId="0" applyFont="1" applyFill="1" applyBorder="1" applyAlignment="1" applyProtection="1">
      <alignment horizontal="center"/>
      <protection hidden="1"/>
    </xf>
    <xf numFmtId="0" fontId="34" fillId="0" borderId="24" xfId="0" applyFont="1" applyFill="1" applyBorder="1" applyAlignment="1" applyProtection="1">
      <alignment horizontal="center"/>
      <protection hidden="1"/>
    </xf>
    <xf numFmtId="0" fontId="34" fillId="0" borderId="46" xfId="0" applyFont="1" applyFill="1" applyBorder="1" applyAlignment="1" applyProtection="1">
      <alignment horizontal="center"/>
      <protection hidden="1"/>
    </xf>
    <xf numFmtId="0" fontId="34" fillId="0" borderId="10" xfId="0" applyFont="1" applyBorder="1" applyAlignment="1" applyProtection="1">
      <alignment horizontal="center"/>
      <protection hidden="1"/>
    </xf>
    <xf numFmtId="0" fontId="34" fillId="49" borderId="10" xfId="0" applyFont="1" applyFill="1" applyBorder="1" applyAlignment="1" applyProtection="1">
      <alignment horizontal="center"/>
      <protection locked="0" hidden="1"/>
    </xf>
    <xf numFmtId="0" fontId="34" fillId="0" borderId="22" xfId="0" applyFont="1" applyBorder="1" applyAlignment="1" applyProtection="1">
      <alignment horizontal="center"/>
      <protection locked="0" hidden="1"/>
    </xf>
    <xf numFmtId="0" fontId="34" fillId="0" borderId="22" xfId="0" applyFont="1" applyBorder="1" applyAlignment="1" applyProtection="1">
      <alignment horizontal="center"/>
      <protection hidden="1"/>
    </xf>
    <xf numFmtId="0" fontId="34" fillId="49" borderId="22" xfId="0" applyFont="1" applyFill="1" applyBorder="1" applyAlignment="1" applyProtection="1">
      <alignment horizontal="center"/>
      <protection locked="0" hidden="1"/>
    </xf>
    <xf numFmtId="0" fontId="34" fillId="0" borderId="19" xfId="0" applyFont="1" applyBorder="1" applyAlignment="1" applyProtection="1">
      <alignment horizontal="center"/>
      <protection locked="0" hidden="1"/>
    </xf>
    <xf numFmtId="0" fontId="34" fillId="0" borderId="19" xfId="0" applyFont="1" applyBorder="1" applyAlignment="1" applyProtection="1">
      <alignment horizontal="center"/>
      <protection hidden="1"/>
    </xf>
    <xf numFmtId="0" fontId="34" fillId="49" borderId="19" xfId="0" applyFont="1" applyFill="1" applyBorder="1" applyAlignment="1" applyProtection="1">
      <alignment horizontal="center"/>
      <protection locked="0" hidden="1"/>
    </xf>
    <xf numFmtId="0" fontId="0" fillId="49" borderId="42" xfId="0" applyFill="1" applyBorder="1" applyAlignment="1" applyProtection="1">
      <alignment horizontal="center" vertical="center"/>
      <protection locked="0" hidden="1"/>
    </xf>
    <xf numFmtId="0" fontId="0" fillId="49" borderId="50" xfId="0" applyFill="1" applyBorder="1" applyAlignment="1" applyProtection="1">
      <alignment horizontal="center" vertical="center"/>
      <protection locked="0" hidden="1"/>
    </xf>
    <xf numFmtId="0" fontId="0" fillId="39" borderId="17" xfId="0" applyFill="1" applyBorder="1" applyProtection="1">
      <protection locked="0" hidden="1"/>
    </xf>
    <xf numFmtId="0" fontId="0" fillId="51" borderId="0" xfId="0" applyFill="1" applyProtection="1">
      <protection locked="0" hidden="1"/>
    </xf>
    <xf numFmtId="0" fontId="62" fillId="51" borderId="0" xfId="0" applyFont="1" applyFill="1" applyProtection="1">
      <protection locked="0" hidden="1"/>
    </xf>
    <xf numFmtId="0" fontId="16" fillId="0" borderId="0" xfId="0" applyFont="1" applyBorder="1" applyAlignment="1" applyProtection="1">
      <alignment horizontal="center" vertical="center"/>
      <protection hidden="1"/>
    </xf>
    <xf numFmtId="0" fontId="0" fillId="0" borderId="24" xfId="0" applyBorder="1" applyAlignment="1" applyProtection="1">
      <alignment horizontal="center"/>
      <protection hidden="1"/>
    </xf>
    <xf numFmtId="1" fontId="0" fillId="0" borderId="13" xfId="0" applyNumberFormat="1" applyBorder="1" applyAlignment="1" applyProtection="1">
      <alignment horizontal="center"/>
      <protection hidden="1"/>
    </xf>
    <xf numFmtId="0" fontId="26" fillId="0" borderId="58" xfId="0" applyFont="1" applyBorder="1" applyAlignment="1" applyProtection="1">
      <alignment vertical="center" wrapText="1"/>
      <protection hidden="1"/>
    </xf>
    <xf numFmtId="0" fontId="26" fillId="0" borderId="51" xfId="0" applyFont="1" applyBorder="1" applyAlignment="1" applyProtection="1">
      <alignment vertical="center" wrapText="1"/>
      <protection hidden="1"/>
    </xf>
    <xf numFmtId="0" fontId="0" fillId="0" borderId="24" xfId="0" applyBorder="1" applyProtection="1">
      <protection hidden="1"/>
    </xf>
    <xf numFmtId="0" fontId="0" fillId="0" borderId="13" xfId="0" applyBorder="1" applyAlignment="1" applyProtection="1">
      <alignment horizontal="center"/>
      <protection hidden="1"/>
    </xf>
    <xf numFmtId="0" fontId="0" fillId="0" borderId="51" xfId="0" applyBorder="1" applyAlignment="1" applyProtection="1">
      <alignment horizontal="center" vertical="center"/>
      <protection hidden="1"/>
    </xf>
    <xf numFmtId="0" fontId="0" fillId="0" borderId="12" xfId="0" applyBorder="1" applyAlignment="1" applyProtection="1">
      <alignment horizontal="center"/>
      <protection hidden="1"/>
    </xf>
    <xf numFmtId="0" fontId="0" fillId="0" borderId="59" xfId="0" applyBorder="1" applyAlignment="1" applyProtection="1">
      <alignment horizontal="center" vertical="center" wrapText="1"/>
      <protection hidden="1"/>
    </xf>
    <xf numFmtId="0" fontId="26" fillId="0" borderId="51" xfId="0" applyFont="1" applyBorder="1" applyAlignment="1" applyProtection="1">
      <alignment wrapText="1"/>
      <protection hidden="1"/>
    </xf>
    <xf numFmtId="0" fontId="16" fillId="0" borderId="12" xfId="0" applyFont="1" applyBorder="1" applyAlignment="1" applyProtection="1">
      <alignment horizontal="center"/>
      <protection hidden="1"/>
    </xf>
    <xf numFmtId="0" fontId="16" fillId="0" borderId="0" xfId="0" applyFont="1" applyAlignment="1" applyProtection="1">
      <alignment horizontal="center" vertical="center"/>
      <protection hidden="1"/>
    </xf>
    <xf numFmtId="0" fontId="16" fillId="0" borderId="0" xfId="0" applyFont="1" applyBorder="1" applyAlignment="1" applyProtection="1">
      <alignment horizontal="center"/>
      <protection hidden="1"/>
    </xf>
    <xf numFmtId="0" fontId="0" fillId="0" borderId="24" xfId="0" applyBorder="1" applyAlignment="1" applyProtection="1">
      <alignment horizontal="center"/>
      <protection hidden="1"/>
    </xf>
    <xf numFmtId="0" fontId="0" fillId="0" borderId="12" xfId="0" applyBorder="1" applyAlignment="1" applyProtection="1">
      <alignment horizontal="center"/>
      <protection hidden="1"/>
    </xf>
    <xf numFmtId="0" fontId="16" fillId="0" borderId="12" xfId="0" applyFont="1" applyBorder="1" applyAlignment="1" applyProtection="1">
      <alignment horizontal="center"/>
      <protection hidden="1"/>
    </xf>
    <xf numFmtId="0" fontId="16" fillId="0" borderId="0" xfId="0" applyFont="1" applyBorder="1" applyAlignment="1" applyProtection="1">
      <alignment horizontal="center" vertical="center"/>
      <protection hidden="1"/>
    </xf>
    <xf numFmtId="0" fontId="16" fillId="0" borderId="0" xfId="0" applyFont="1" applyAlignment="1" applyProtection="1">
      <alignment horizontal="center" vertical="center"/>
      <protection hidden="1"/>
    </xf>
    <xf numFmtId="0" fontId="0" fillId="40" borderId="10" xfId="0" applyFill="1" applyBorder="1" applyAlignment="1">
      <alignment horizontal="center" vertical="center"/>
    </xf>
    <xf numFmtId="0" fontId="0" fillId="49" borderId="37" xfId="0" applyFill="1" applyBorder="1" applyAlignment="1" applyProtection="1">
      <alignment horizontal="center" vertical="center"/>
      <protection locked="0" hidden="1"/>
    </xf>
    <xf numFmtId="0" fontId="34" fillId="0" borderId="47" xfId="0" applyFont="1" applyFill="1" applyBorder="1" applyAlignment="1" applyProtection="1">
      <alignment horizontal="center"/>
      <protection hidden="1"/>
    </xf>
    <xf numFmtId="0" fontId="34" fillId="0" borderId="37" xfId="0" applyFont="1" applyBorder="1" applyAlignment="1" applyProtection="1">
      <alignment horizontal="center"/>
      <protection locked="0" hidden="1"/>
    </xf>
    <xf numFmtId="0" fontId="34" fillId="0" borderId="37" xfId="0" applyFont="1" applyBorder="1" applyAlignment="1" applyProtection="1">
      <alignment horizontal="center"/>
      <protection hidden="1"/>
    </xf>
    <xf numFmtId="0" fontId="34" fillId="49" borderId="37" xfId="0" applyFont="1" applyFill="1" applyBorder="1" applyAlignment="1" applyProtection="1">
      <alignment horizontal="center"/>
      <protection locked="0" hidden="1"/>
    </xf>
    <xf numFmtId="0" fontId="0" fillId="49" borderId="15" xfId="0" applyFill="1" applyBorder="1" applyAlignment="1" applyProtection="1">
      <alignment horizontal="center" vertical="center"/>
      <protection locked="0" hidden="1"/>
    </xf>
    <xf numFmtId="0" fontId="34" fillId="0" borderId="49" xfId="0" applyFont="1" applyFill="1" applyBorder="1" applyAlignment="1" applyProtection="1">
      <alignment horizontal="center"/>
      <protection hidden="1"/>
    </xf>
    <xf numFmtId="0" fontId="34" fillId="0" borderId="15" xfId="0" applyFont="1" applyBorder="1" applyAlignment="1" applyProtection="1">
      <alignment horizontal="center"/>
      <protection locked="0" hidden="1"/>
    </xf>
    <xf numFmtId="0" fontId="34" fillId="0" borderId="15" xfId="0" applyFont="1" applyBorder="1" applyAlignment="1" applyProtection="1">
      <alignment horizontal="center"/>
      <protection hidden="1"/>
    </xf>
    <xf numFmtId="0" fontId="34" fillId="49" borderId="15" xfId="0" applyFont="1" applyFill="1" applyBorder="1" applyAlignment="1" applyProtection="1">
      <alignment horizontal="center"/>
      <protection locked="0" hidden="1"/>
    </xf>
    <xf numFmtId="0" fontId="34" fillId="0" borderId="10" xfId="0" applyFont="1" applyFill="1" applyBorder="1" applyAlignment="1" applyProtection="1">
      <alignment horizontal="center"/>
      <protection hidden="1"/>
    </xf>
    <xf numFmtId="0" fontId="34" fillId="0" borderId="22" xfId="0" applyFont="1" applyFill="1" applyBorder="1" applyAlignment="1" applyProtection="1">
      <alignment horizontal="center"/>
      <protection hidden="1"/>
    </xf>
    <xf numFmtId="0" fontId="34" fillId="0" borderId="19" xfId="0" applyFont="1" applyFill="1" applyBorder="1" applyAlignment="1" applyProtection="1">
      <alignment horizontal="center"/>
      <protection hidden="1"/>
    </xf>
    <xf numFmtId="0" fontId="55" fillId="48" borderId="15" xfId="0" applyFont="1" applyFill="1" applyBorder="1" applyAlignment="1" applyProtection="1">
      <alignment horizontal="center" vertical="center" wrapText="1"/>
      <protection hidden="1"/>
    </xf>
    <xf numFmtId="0" fontId="76" fillId="0" borderId="15" xfId="0" applyFont="1" applyFill="1" applyBorder="1" applyAlignment="1" applyProtection="1">
      <alignment horizontal="center" vertical="center" wrapText="1"/>
      <protection locked="0" hidden="1"/>
    </xf>
    <xf numFmtId="0" fontId="76" fillId="0" borderId="15" xfId="0" applyFont="1" applyFill="1" applyBorder="1" applyAlignment="1" applyProtection="1">
      <alignment horizontal="center" vertical="center"/>
      <protection locked="0" hidden="1"/>
    </xf>
    <xf numFmtId="0" fontId="0" fillId="0" borderId="32" xfId="0" applyBorder="1"/>
    <xf numFmtId="0" fontId="0" fillId="39" borderId="28" xfId="0" applyFill="1" applyBorder="1"/>
    <xf numFmtId="0" fontId="0" fillId="39" borderId="29" xfId="0" applyFill="1" applyBorder="1"/>
    <xf numFmtId="0" fontId="0" fillId="39" borderId="30" xfId="0" applyFill="1" applyBorder="1"/>
    <xf numFmtId="0" fontId="0" fillId="39" borderId="31" xfId="0" applyFill="1" applyBorder="1"/>
    <xf numFmtId="0" fontId="0" fillId="39" borderId="32" xfId="0" applyFill="1" applyBorder="1"/>
    <xf numFmtId="0" fontId="0" fillId="39" borderId="34" xfId="0" applyFill="1" applyBorder="1"/>
    <xf numFmtId="0" fontId="0" fillId="39" borderId="27" xfId="0" applyFill="1" applyBorder="1"/>
    <xf numFmtId="0" fontId="0" fillId="39" borderId="33" xfId="0" applyFill="1" applyBorder="1"/>
    <xf numFmtId="0" fontId="16" fillId="0" borderId="10" xfId="0" applyFont="1" applyFill="1" applyBorder="1" applyAlignment="1" applyProtection="1">
      <alignment horizontal="center" vertical="center" wrapText="1"/>
      <protection locked="0" hidden="1"/>
    </xf>
    <xf numFmtId="0" fontId="77" fillId="0" borderId="52" xfId="0" applyFont="1" applyFill="1" applyBorder="1" applyAlignment="1" applyProtection="1">
      <alignment horizontal="center" vertical="center" wrapText="1"/>
      <protection hidden="1"/>
    </xf>
    <xf numFmtId="0" fontId="77" fillId="0" borderId="53" xfId="0" applyFont="1" applyFill="1" applyBorder="1" applyAlignment="1" applyProtection="1">
      <alignment horizontal="center" vertical="center"/>
      <protection hidden="1"/>
    </xf>
    <xf numFmtId="0" fontId="76" fillId="49" borderId="15" xfId="0" applyFont="1" applyFill="1" applyBorder="1" applyAlignment="1" applyProtection="1">
      <alignment horizontal="center" vertical="center" wrapText="1"/>
      <protection locked="0" hidden="1"/>
    </xf>
    <xf numFmtId="0" fontId="16" fillId="0" borderId="15" xfId="0" applyFont="1" applyFill="1" applyBorder="1" applyAlignment="1" applyProtection="1">
      <alignment horizontal="center" vertical="center" wrapText="1"/>
      <protection locked="0" hidden="1"/>
    </xf>
    <xf numFmtId="0" fontId="0" fillId="0" borderId="0" xfId="0" applyFont="1" applyProtection="1">
      <protection locked="0" hidden="1"/>
    </xf>
    <xf numFmtId="0" fontId="20" fillId="0" borderId="10" xfId="0" applyFont="1" applyFill="1" applyBorder="1" applyAlignment="1" applyProtection="1">
      <alignment horizontal="center" vertical="center" wrapText="1"/>
      <protection locked="0" hidden="1"/>
    </xf>
    <xf numFmtId="0" fontId="77" fillId="50" borderId="53" xfId="0" applyFont="1" applyFill="1" applyBorder="1" applyAlignment="1" applyProtection="1">
      <alignment horizontal="center" vertical="center"/>
      <protection hidden="1"/>
    </xf>
    <xf numFmtId="0" fontId="77" fillId="0" borderId="52" xfId="0" applyFont="1" applyFill="1" applyBorder="1" applyAlignment="1" applyProtection="1">
      <alignment horizontal="center" vertical="center" wrapText="1"/>
      <protection locked="0" hidden="1"/>
    </xf>
    <xf numFmtId="0" fontId="19" fillId="0" borderId="10" xfId="0" applyFont="1" applyBorder="1" applyAlignment="1">
      <alignment horizontal="center" vertical="center"/>
    </xf>
    <xf numFmtId="0" fontId="0" fillId="0" borderId="0" xfId="0" applyAlignment="1"/>
    <xf numFmtId="0" fontId="0" fillId="0" borderId="29" xfId="0" applyBorder="1" applyAlignment="1">
      <alignment horizontal="center" vertical="center"/>
    </xf>
    <xf numFmtId="0" fontId="0" fillId="0" borderId="0" xfId="0" applyBorder="1" applyAlignment="1">
      <alignment horizontal="center" vertical="center"/>
    </xf>
    <xf numFmtId="0" fontId="78" fillId="0" borderId="41" xfId="0" applyFont="1" applyBorder="1" applyAlignment="1">
      <alignment horizontal="center" vertical="center"/>
    </xf>
    <xf numFmtId="0" fontId="78" fillId="0" borderId="41" xfId="0" applyFont="1" applyBorder="1" applyAlignment="1">
      <alignment horizontal="center" vertical="center" wrapText="1"/>
    </xf>
    <xf numFmtId="0" fontId="0" fillId="0" borderId="31" xfId="0" applyBorder="1"/>
    <xf numFmtId="0" fontId="0" fillId="40" borderId="28" xfId="0" applyFill="1" applyBorder="1"/>
    <xf numFmtId="0" fontId="0" fillId="40" borderId="29" xfId="0" applyFill="1" applyBorder="1"/>
    <xf numFmtId="0" fontId="0" fillId="40" borderId="30" xfId="0" applyFill="1" applyBorder="1"/>
    <xf numFmtId="0" fontId="0" fillId="40" borderId="31" xfId="0" applyFill="1" applyBorder="1"/>
    <xf numFmtId="0" fontId="0" fillId="40" borderId="32" xfId="0" applyFill="1" applyBorder="1"/>
    <xf numFmtId="0" fontId="0" fillId="40" borderId="31" xfId="0" applyFill="1" applyBorder="1" applyAlignment="1">
      <alignment vertical="center"/>
    </xf>
    <xf numFmtId="0" fontId="0" fillId="40" borderId="32" xfId="0" applyFill="1" applyBorder="1" applyAlignment="1">
      <alignment vertical="center"/>
    </xf>
    <xf numFmtId="0" fontId="0" fillId="0" borderId="0" xfId="0" applyAlignment="1">
      <alignment vertical="center"/>
    </xf>
    <xf numFmtId="0" fontId="0" fillId="0" borderId="0" xfId="0" applyBorder="1" applyAlignment="1">
      <alignment vertical="center"/>
    </xf>
    <xf numFmtId="0" fontId="0" fillId="0" borderId="32" xfId="0" applyBorder="1" applyAlignment="1">
      <alignment vertical="center"/>
    </xf>
    <xf numFmtId="0" fontId="16" fillId="0" borderId="31" xfId="0" applyFont="1" applyBorder="1" applyAlignment="1">
      <alignment vertical="center"/>
    </xf>
    <xf numFmtId="0" fontId="0" fillId="0" borderId="16" xfId="0" applyBorder="1" applyAlignment="1">
      <alignment vertical="center" wrapText="1"/>
    </xf>
    <xf numFmtId="0" fontId="0" fillId="0" borderId="10" xfId="0" applyBorder="1" applyAlignment="1">
      <alignment vertical="center" wrapText="1"/>
    </xf>
    <xf numFmtId="0" fontId="0" fillId="0" borderId="17" xfId="0" applyBorder="1" applyAlignment="1">
      <alignment vertical="center" wrapText="1"/>
    </xf>
    <xf numFmtId="0" fontId="0" fillId="0" borderId="68" xfId="0" applyBorder="1"/>
    <xf numFmtId="0" fontId="0" fillId="0" borderId="16" xfId="0" applyBorder="1"/>
    <xf numFmtId="0" fontId="0" fillId="0" borderId="17" xfId="0" applyBorder="1"/>
    <xf numFmtId="0" fontId="0" fillId="0" borderId="13" xfId="0" applyBorder="1"/>
    <xf numFmtId="0" fontId="0" fillId="0" borderId="69" xfId="0" applyBorder="1"/>
    <xf numFmtId="0" fontId="0" fillId="0" borderId="18" xfId="0" applyBorder="1"/>
    <xf numFmtId="0" fontId="0" fillId="0" borderId="19" xfId="0" applyBorder="1"/>
    <xf numFmtId="0" fontId="0" fillId="0" borderId="20" xfId="0" applyBorder="1"/>
    <xf numFmtId="0" fontId="0" fillId="0" borderId="70" xfId="0" applyBorder="1"/>
    <xf numFmtId="0" fontId="0" fillId="40" borderId="34" xfId="0" applyFill="1" applyBorder="1"/>
    <xf numFmtId="0" fontId="0" fillId="40" borderId="27" xfId="0" applyFill="1" applyBorder="1"/>
    <xf numFmtId="0" fontId="0" fillId="40" borderId="33" xfId="0" applyFill="1" applyBorder="1"/>
    <xf numFmtId="0" fontId="0" fillId="0" borderId="28" xfId="0" applyBorder="1" applyAlignment="1">
      <alignment horizontal="center" vertical="center" wrapText="1"/>
    </xf>
    <xf numFmtId="0" fontId="0" fillId="0" borderId="71" xfId="0" applyBorder="1" applyAlignment="1">
      <alignment horizontal="center" vertical="center" wrapText="1"/>
    </xf>
    <xf numFmtId="0" fontId="0" fillId="0" borderId="71" xfId="0" applyBorder="1" applyAlignment="1">
      <alignment horizontal="center" vertical="center"/>
    </xf>
    <xf numFmtId="0" fontId="0" fillId="0" borderId="30" xfId="0" applyBorder="1" applyAlignment="1">
      <alignment horizontal="center" vertical="center"/>
    </xf>
    <xf numFmtId="0" fontId="0" fillId="0" borderId="56" xfId="0" applyBorder="1"/>
    <xf numFmtId="0" fontId="0" fillId="0" borderId="39" xfId="0" applyBorder="1"/>
    <xf numFmtId="0" fontId="0" fillId="0" borderId="72" xfId="0" applyBorder="1"/>
    <xf numFmtId="0" fontId="0" fillId="0" borderId="57" xfId="0" applyBorder="1"/>
    <xf numFmtId="0" fontId="16" fillId="0" borderId="0" xfId="0" applyFont="1" applyBorder="1" applyAlignment="1">
      <alignment horizontal="left" vertical="center"/>
    </xf>
    <xf numFmtId="0" fontId="0" fillId="0" borderId="16" xfId="0" applyBorder="1" applyAlignment="1">
      <alignment horizontal="center" vertical="center"/>
    </xf>
    <xf numFmtId="0" fontId="0" fillId="0" borderId="10" xfId="0" applyBorder="1" applyAlignment="1">
      <alignment horizontal="center" vertical="center"/>
    </xf>
    <xf numFmtId="0" fontId="0" fillId="0" borderId="10" xfId="0" applyBorder="1" applyAlignment="1">
      <alignment horizontal="center" vertical="center" wrapText="1"/>
    </xf>
    <xf numFmtId="0" fontId="0" fillId="0" borderId="17" xfId="0" applyBorder="1" applyAlignment="1">
      <alignment horizontal="center" vertical="center" wrapText="1"/>
    </xf>
    <xf numFmtId="0" fontId="16" fillId="0" borderId="0" xfId="0" applyFont="1" applyBorder="1" applyAlignment="1">
      <alignment horizontal="right" vertical="center"/>
    </xf>
    <xf numFmtId="0" fontId="0" fillId="0" borderId="73" xfId="0" applyBorder="1" applyAlignment="1">
      <alignment horizontal="center" vertical="center"/>
    </xf>
    <xf numFmtId="0" fontId="0" fillId="0" borderId="74" xfId="0" applyBorder="1" applyAlignment="1">
      <alignment horizontal="center" vertical="center"/>
    </xf>
    <xf numFmtId="0" fontId="0" fillId="0" borderId="74" xfId="0" applyBorder="1" applyAlignment="1">
      <alignment horizontal="center" vertical="center" wrapText="1"/>
    </xf>
    <xf numFmtId="0" fontId="0" fillId="0" borderId="75" xfId="0" applyBorder="1" applyAlignment="1">
      <alignment horizontal="center" vertical="center" wrapText="1"/>
    </xf>
    <xf numFmtId="0" fontId="0" fillId="0" borderId="61" xfId="0" applyBorder="1"/>
    <xf numFmtId="0" fontId="0" fillId="0" borderId="63" xfId="0" applyBorder="1"/>
    <xf numFmtId="0" fontId="25" fillId="0" borderId="0" xfId="0" applyFont="1" applyBorder="1" applyAlignment="1">
      <alignment horizontal="left" vertical="center"/>
    </xf>
    <xf numFmtId="0" fontId="35" fillId="0" borderId="0" xfId="0" applyFont="1" applyBorder="1" applyAlignment="1">
      <alignment horizontal="left" vertical="center"/>
    </xf>
    <xf numFmtId="0" fontId="25" fillId="0" borderId="0" xfId="0" applyFont="1" applyBorder="1" applyAlignment="1">
      <alignment horizontal="left"/>
    </xf>
    <xf numFmtId="0" fontId="0" fillId="0" borderId="0" xfId="0" applyBorder="1" applyAlignment="1"/>
    <xf numFmtId="0" fontId="27" fillId="0" borderId="28" xfId="0" applyFont="1" applyBorder="1" applyAlignment="1"/>
    <xf numFmtId="0" fontId="27" fillId="0" borderId="29" xfId="0" applyFont="1" applyBorder="1" applyAlignment="1"/>
    <xf numFmtId="0" fontId="27" fillId="0" borderId="30" xfId="0" applyFont="1" applyBorder="1" applyAlignment="1"/>
    <xf numFmtId="0" fontId="35" fillId="0" borderId="29" xfId="0" applyFont="1" applyBorder="1" applyAlignment="1">
      <alignment horizontal="left"/>
    </xf>
    <xf numFmtId="0" fontId="43" fillId="45" borderId="10" xfId="0" applyFont="1" applyFill="1" applyBorder="1" applyAlignment="1">
      <alignment horizontal="left"/>
    </xf>
    <xf numFmtId="0" fontId="36" fillId="41" borderId="24" xfId="0" applyFont="1" applyFill="1" applyBorder="1" applyAlignment="1">
      <alignment horizontal="center"/>
    </xf>
    <xf numFmtId="0" fontId="37" fillId="41" borderId="12" xfId="0" applyFont="1" applyFill="1" applyBorder="1" applyAlignment="1">
      <alignment horizontal="center"/>
    </xf>
    <xf numFmtId="0" fontId="37" fillId="41" borderId="13" xfId="0" applyFont="1" applyFill="1" applyBorder="1" applyAlignment="1">
      <alignment horizontal="center"/>
    </xf>
    <xf numFmtId="0" fontId="38" fillId="42" borderId="36" xfId="0" applyFont="1" applyFill="1" applyBorder="1" applyAlignment="1">
      <alignment horizontal="center" wrapText="1"/>
    </xf>
    <xf numFmtId="0" fontId="38" fillId="42" borderId="29" xfId="0" applyFont="1" applyFill="1" applyBorder="1" applyAlignment="1">
      <alignment horizontal="center" wrapText="1"/>
    </xf>
    <xf numFmtId="0" fontId="50" fillId="43" borderId="24" xfId="0" applyFont="1" applyFill="1" applyBorder="1" applyAlignment="1">
      <alignment horizontal="center" vertical="center"/>
    </xf>
    <xf numFmtId="0" fontId="50" fillId="43" borderId="12" xfId="0" applyFont="1" applyFill="1" applyBorder="1" applyAlignment="1">
      <alignment horizontal="center" vertical="center"/>
    </xf>
    <xf numFmtId="0" fontId="50" fillId="43" borderId="13" xfId="0" applyFont="1" applyFill="1" applyBorder="1" applyAlignment="1">
      <alignment horizontal="center" vertical="center"/>
    </xf>
    <xf numFmtId="0" fontId="41" fillId="33" borderId="10" xfId="0" applyFont="1" applyFill="1" applyBorder="1" applyAlignment="1">
      <alignment horizontal="center"/>
    </xf>
    <xf numFmtId="0" fontId="42" fillId="33" borderId="37" xfId="0" applyFont="1" applyFill="1" applyBorder="1" applyAlignment="1">
      <alignment horizontal="center"/>
    </xf>
    <xf numFmtId="0" fontId="31" fillId="45" borderId="38" xfId="0" applyFont="1" applyFill="1" applyBorder="1" applyAlignment="1">
      <alignment horizontal="left" vertical="center" wrapText="1"/>
    </xf>
    <xf numFmtId="0" fontId="65" fillId="45" borderId="38" xfId="0" applyFont="1" applyFill="1" applyBorder="1" applyAlignment="1">
      <alignment horizontal="left" vertical="center" wrapText="1"/>
    </xf>
    <xf numFmtId="0" fontId="65" fillId="45" borderId="38" xfId="0" applyFont="1" applyFill="1" applyBorder="1" applyAlignment="1">
      <alignment horizontal="left" vertical="center"/>
    </xf>
    <xf numFmtId="0" fontId="31" fillId="45" borderId="38" xfId="0" applyFont="1" applyFill="1" applyBorder="1" applyAlignment="1">
      <alignment horizontal="left" vertical="center"/>
    </xf>
    <xf numFmtId="0" fontId="31" fillId="45" borderId="15" xfId="0" applyFont="1" applyFill="1" applyBorder="1" applyAlignment="1">
      <alignment horizontal="left" wrapText="1"/>
    </xf>
    <xf numFmtId="0" fontId="40" fillId="0" borderId="0" xfId="0" applyFont="1" applyFill="1" applyBorder="1" applyAlignment="1">
      <alignment horizontal="center" vertical="top" wrapText="1"/>
    </xf>
    <xf numFmtId="0" fontId="31" fillId="45" borderId="10" xfId="0" applyFont="1" applyFill="1" applyBorder="1" applyAlignment="1">
      <alignment horizontal="left" vertical="center"/>
    </xf>
    <xf numFmtId="0" fontId="31" fillId="45" borderId="24" xfId="0" applyFont="1" applyFill="1" applyBorder="1" applyAlignment="1">
      <alignment horizontal="left" vertical="center"/>
    </xf>
    <xf numFmtId="0" fontId="29" fillId="0" borderId="28" xfId="0" applyFont="1" applyFill="1" applyBorder="1" applyAlignment="1">
      <alignment horizontal="center" vertical="top" wrapText="1"/>
    </xf>
    <xf numFmtId="0" fontId="29" fillId="0" borderId="29" xfId="0" applyFont="1" applyFill="1" applyBorder="1" applyAlignment="1">
      <alignment horizontal="center" vertical="top" wrapText="1"/>
    </xf>
    <xf numFmtId="0" fontId="29" fillId="0" borderId="30" xfId="0" applyFont="1" applyFill="1" applyBorder="1" applyAlignment="1">
      <alignment horizontal="center" vertical="top" wrapText="1"/>
    </xf>
    <xf numFmtId="0" fontId="29" fillId="0" borderId="31" xfId="0" applyFont="1" applyFill="1" applyBorder="1" applyAlignment="1">
      <alignment horizontal="center" vertical="top" wrapText="1"/>
    </xf>
    <xf numFmtId="0" fontId="29" fillId="0" borderId="0" xfId="0" applyFont="1" applyFill="1" applyBorder="1" applyAlignment="1">
      <alignment horizontal="center" vertical="top" wrapText="1"/>
    </xf>
    <xf numFmtId="0" fontId="29" fillId="0" borderId="32" xfId="0" applyFont="1" applyFill="1" applyBorder="1" applyAlignment="1">
      <alignment horizontal="center" vertical="top" wrapText="1"/>
    </xf>
    <xf numFmtId="0" fontId="29" fillId="0" borderId="34" xfId="0" applyFont="1" applyFill="1" applyBorder="1" applyAlignment="1">
      <alignment horizontal="center" vertical="top" wrapText="1"/>
    </xf>
    <xf numFmtId="0" fontId="29" fillId="0" borderId="27" xfId="0" applyFont="1" applyFill="1" applyBorder="1" applyAlignment="1">
      <alignment horizontal="center" vertical="top" wrapText="1"/>
    </xf>
    <xf numFmtId="0" fontId="29" fillId="0" borderId="33" xfId="0" applyFont="1" applyFill="1" applyBorder="1" applyAlignment="1">
      <alignment horizontal="center" vertical="top" wrapText="1"/>
    </xf>
    <xf numFmtId="0" fontId="43" fillId="45" borderId="10" xfId="0" applyFont="1" applyFill="1" applyBorder="1" applyAlignment="1">
      <alignment horizontal="center" wrapText="1"/>
    </xf>
    <xf numFmtId="0" fontId="43" fillId="45" borderId="24" xfId="0" applyFont="1" applyFill="1" applyBorder="1" applyAlignment="1">
      <alignment horizontal="center" wrapText="1"/>
    </xf>
    <xf numFmtId="0" fontId="45" fillId="41" borderId="12" xfId="0" applyFont="1" applyFill="1" applyBorder="1" applyAlignment="1">
      <alignment horizontal="center" vertical="center" wrapText="1"/>
    </xf>
    <xf numFmtId="0" fontId="28" fillId="33" borderId="12" xfId="42" applyFill="1" applyBorder="1" applyAlignment="1" applyProtection="1">
      <alignment horizontal="center" vertical="center"/>
    </xf>
    <xf numFmtId="0" fontId="46" fillId="33" borderId="12" xfId="0" applyFont="1" applyFill="1" applyBorder="1" applyAlignment="1">
      <alignment horizontal="center" vertical="center" wrapText="1"/>
    </xf>
    <xf numFmtId="0" fontId="23" fillId="33" borderId="12" xfId="0" applyFont="1" applyFill="1" applyBorder="1" applyAlignment="1">
      <alignment horizontal="center" vertical="center" wrapText="1"/>
    </xf>
    <xf numFmtId="0" fontId="23" fillId="33" borderId="39" xfId="0" applyFont="1" applyFill="1" applyBorder="1" applyAlignment="1">
      <alignment horizontal="center" vertical="center" wrapText="1"/>
    </xf>
    <xf numFmtId="0" fontId="43" fillId="46" borderId="10" xfId="0" applyFont="1" applyFill="1" applyBorder="1" applyAlignment="1">
      <alignment horizontal="left" vertical="center" wrapText="1"/>
    </xf>
    <xf numFmtId="0" fontId="43" fillId="46" borderId="24" xfId="0" applyFont="1" applyFill="1" applyBorder="1" applyAlignment="1">
      <alignment horizontal="left" vertical="center" wrapText="1"/>
    </xf>
    <xf numFmtId="0" fontId="31" fillId="46" borderId="10" xfId="0" applyFont="1" applyFill="1" applyBorder="1" applyAlignment="1">
      <alignment horizontal="left" vertical="center" wrapText="1"/>
    </xf>
    <xf numFmtId="0" fontId="31" fillId="46" borderId="24" xfId="0" applyFont="1" applyFill="1" applyBorder="1" applyAlignment="1">
      <alignment horizontal="left" vertical="center" wrapText="1"/>
    </xf>
    <xf numFmtId="0" fontId="44" fillId="33" borderId="10" xfId="0" applyFont="1" applyFill="1" applyBorder="1" applyAlignment="1">
      <alignment horizontal="center" vertical="center"/>
    </xf>
    <xf numFmtId="0" fontId="21" fillId="33" borderId="10" xfId="0" applyFont="1" applyFill="1" applyBorder="1" applyAlignment="1">
      <alignment horizontal="center" vertical="center"/>
    </xf>
    <xf numFmtId="0" fontId="21" fillId="33" borderId="24" xfId="0" applyFont="1" applyFill="1" applyBorder="1" applyAlignment="1">
      <alignment horizontal="center" vertical="center"/>
    </xf>
    <xf numFmtId="0" fontId="21" fillId="33" borderId="12" xfId="0" applyFont="1" applyFill="1" applyBorder="1" applyAlignment="1">
      <alignment horizontal="center" vertical="center"/>
    </xf>
    <xf numFmtId="0" fontId="44" fillId="33" borderId="24" xfId="0" applyFont="1" applyFill="1" applyBorder="1" applyAlignment="1">
      <alignment horizontal="center" vertical="center"/>
    </xf>
    <xf numFmtId="0" fontId="44" fillId="33" borderId="12" xfId="0" applyFont="1" applyFill="1" applyBorder="1" applyAlignment="1">
      <alignment horizontal="center" vertical="center"/>
    </xf>
    <xf numFmtId="0" fontId="70" fillId="37" borderId="29" xfId="42" applyFont="1" applyFill="1" applyBorder="1" applyAlignment="1" applyProtection="1">
      <alignment horizontal="center" vertical="center"/>
      <protection locked="0"/>
    </xf>
    <xf numFmtId="0" fontId="71" fillId="37" borderId="29" xfId="0" applyFont="1" applyFill="1" applyBorder="1" applyAlignment="1" applyProtection="1">
      <alignment horizontal="center" vertical="center"/>
      <protection locked="0"/>
    </xf>
    <xf numFmtId="0" fontId="71" fillId="37" borderId="30" xfId="0" applyFont="1" applyFill="1" applyBorder="1" applyAlignment="1" applyProtection="1">
      <alignment horizontal="center" vertical="center"/>
      <protection locked="0"/>
    </xf>
    <xf numFmtId="0" fontId="71" fillId="37" borderId="27" xfId="0" applyFont="1" applyFill="1" applyBorder="1" applyAlignment="1" applyProtection="1">
      <alignment horizontal="center" vertical="center"/>
      <protection locked="0"/>
    </xf>
    <xf numFmtId="0" fontId="71" fillId="37" borderId="33" xfId="0" applyFont="1" applyFill="1" applyBorder="1" applyAlignment="1" applyProtection="1">
      <alignment horizontal="center" vertical="center"/>
      <protection locked="0"/>
    </xf>
    <xf numFmtId="0" fontId="69" fillId="33" borderId="28" xfId="0" applyFont="1" applyFill="1" applyBorder="1" applyAlignment="1">
      <alignment horizontal="center" vertical="center" wrapText="1"/>
    </xf>
    <xf numFmtId="0" fontId="69" fillId="33" borderId="29" xfId="0" applyFont="1" applyFill="1" applyBorder="1" applyAlignment="1">
      <alignment horizontal="center" vertical="center" wrapText="1"/>
    </xf>
    <xf numFmtId="0" fontId="69" fillId="33" borderId="30" xfId="0" applyFont="1" applyFill="1" applyBorder="1" applyAlignment="1">
      <alignment horizontal="center" vertical="center" wrapText="1"/>
    </xf>
    <xf numFmtId="0" fontId="69" fillId="33" borderId="34" xfId="0" applyFont="1" applyFill="1" applyBorder="1" applyAlignment="1">
      <alignment horizontal="center" vertical="center" wrapText="1"/>
    </xf>
    <xf numFmtId="0" fontId="69" fillId="33" borderId="27" xfId="0" applyFont="1" applyFill="1" applyBorder="1" applyAlignment="1">
      <alignment horizontal="center" vertical="center" wrapText="1"/>
    </xf>
    <xf numFmtId="0" fontId="69" fillId="33" borderId="33" xfId="0" applyFont="1" applyFill="1" applyBorder="1" applyAlignment="1">
      <alignment horizontal="center" vertical="center" wrapText="1"/>
    </xf>
    <xf numFmtId="0" fontId="47" fillId="0" borderId="36" xfId="0" applyFont="1" applyFill="1" applyBorder="1" applyAlignment="1">
      <alignment horizontal="center" wrapText="1"/>
    </xf>
    <xf numFmtId="0" fontId="48" fillId="0" borderId="29" xfId="0" applyFont="1" applyFill="1" applyBorder="1" applyAlignment="1">
      <alignment horizontal="center" wrapText="1"/>
    </xf>
    <xf numFmtId="0" fontId="48" fillId="0" borderId="26" xfId="0" applyFont="1" applyFill="1" applyBorder="1" applyAlignment="1">
      <alignment horizontal="center" wrapText="1"/>
    </xf>
    <xf numFmtId="0" fontId="48" fillId="0" borderId="0" xfId="0" applyFont="1" applyFill="1" applyAlignment="1">
      <alignment horizontal="center" wrapText="1"/>
    </xf>
    <xf numFmtId="0" fontId="32" fillId="47" borderId="10" xfId="0" applyFont="1" applyFill="1" applyBorder="1" applyAlignment="1">
      <alignment horizontal="center" wrapText="1"/>
    </xf>
    <xf numFmtId="0" fontId="51" fillId="0" borderId="14" xfId="42" applyFont="1" applyFill="1" applyBorder="1" applyAlignment="1" applyProtection="1">
      <alignment wrapText="1"/>
    </xf>
    <xf numFmtId="0" fontId="14" fillId="0" borderId="14" xfId="0" applyFont="1" applyFill="1" applyBorder="1" applyAlignment="1">
      <alignment wrapText="1"/>
    </xf>
    <xf numFmtId="0" fontId="28" fillId="0" borderId="14" xfId="42" applyBorder="1" applyAlignment="1" applyProtection="1">
      <alignment vertical="center" wrapText="1"/>
    </xf>
    <xf numFmtId="0" fontId="0" fillId="0" borderId="14" xfId="0" applyBorder="1" applyAlignment="1">
      <alignment vertical="center" wrapText="1"/>
    </xf>
    <xf numFmtId="0" fontId="28" fillId="0" borderId="14" xfId="42" applyBorder="1" applyAlignment="1" applyProtection="1">
      <alignment wrapText="1"/>
    </xf>
    <xf numFmtId="0" fontId="34" fillId="47" borderId="14" xfId="0" applyFont="1" applyFill="1" applyBorder="1" applyAlignment="1">
      <alignment horizontal="center" vertical="center" wrapText="1"/>
    </xf>
    <xf numFmtId="0" fontId="34" fillId="47" borderId="14" xfId="0" applyFont="1" applyFill="1" applyBorder="1" applyAlignment="1">
      <alignment horizontal="center" vertical="center"/>
    </xf>
    <xf numFmtId="0" fontId="34" fillId="47" borderId="0" xfId="0" applyFont="1" applyFill="1" applyBorder="1" applyAlignment="1">
      <alignment horizontal="center" vertical="center"/>
    </xf>
    <xf numFmtId="0" fontId="49" fillId="51" borderId="0" xfId="0" applyFont="1" applyFill="1" applyAlignment="1">
      <alignment horizontal="center" wrapText="1"/>
    </xf>
    <xf numFmtId="0" fontId="49" fillId="51" borderId="0" xfId="0" applyFont="1" applyFill="1" applyAlignment="1">
      <alignment horizontal="center"/>
    </xf>
    <xf numFmtId="0" fontId="18" fillId="39" borderId="10" xfId="0" applyFont="1" applyFill="1" applyBorder="1" applyAlignment="1" applyProtection="1">
      <alignment horizontal="center"/>
      <protection locked="0" hidden="1"/>
    </xf>
    <xf numFmtId="0" fontId="22" fillId="40" borderId="22" xfId="0" applyFont="1" applyFill="1" applyBorder="1" applyAlignment="1" applyProtection="1">
      <alignment horizontal="center"/>
      <protection hidden="1"/>
    </xf>
    <xf numFmtId="0" fontId="21" fillId="38" borderId="54" xfId="0" applyFont="1" applyFill="1" applyBorder="1" applyAlignment="1" applyProtection="1">
      <alignment horizontal="center"/>
      <protection hidden="1"/>
    </xf>
    <xf numFmtId="0" fontId="21" fillId="38" borderId="44" xfId="0" applyFont="1" applyFill="1" applyBorder="1" applyAlignment="1" applyProtection="1">
      <alignment horizontal="center"/>
      <protection hidden="1"/>
    </xf>
    <xf numFmtId="0" fontId="24" fillId="39" borderId="44" xfId="0" applyFont="1" applyFill="1" applyBorder="1" applyAlignment="1" applyProtection="1">
      <alignment horizontal="center"/>
      <protection locked="0" hidden="1"/>
    </xf>
    <xf numFmtId="0" fontId="24" fillId="39" borderId="55" xfId="0" applyFont="1" applyFill="1" applyBorder="1" applyAlignment="1" applyProtection="1">
      <alignment horizontal="center"/>
      <protection locked="0" hidden="1"/>
    </xf>
    <xf numFmtId="0" fontId="23" fillId="38" borderId="56" xfId="0" applyFont="1" applyFill="1" applyBorder="1" applyAlignment="1" applyProtection="1">
      <alignment horizontal="center"/>
      <protection hidden="1"/>
    </xf>
    <xf numFmtId="0" fontId="23" fillId="38" borderId="12" xfId="0" applyFont="1" applyFill="1" applyBorder="1" applyAlignment="1" applyProtection="1">
      <alignment horizontal="center"/>
      <protection hidden="1"/>
    </xf>
    <xf numFmtId="0" fontId="18" fillId="38" borderId="12" xfId="0" applyFont="1" applyFill="1" applyBorder="1" applyAlignment="1" applyProtection="1">
      <alignment horizontal="center"/>
      <protection hidden="1"/>
    </xf>
    <xf numFmtId="0" fontId="22" fillId="39" borderId="48" xfId="0" applyFont="1" applyFill="1" applyBorder="1" applyAlignment="1" applyProtection="1">
      <alignment horizontal="right"/>
      <protection locked="0" hidden="1"/>
    </xf>
    <xf numFmtId="0" fontId="18" fillId="38" borderId="14" xfId="0" applyFont="1" applyFill="1" applyBorder="1" applyAlignment="1" applyProtection="1">
      <alignment horizontal="center"/>
      <protection hidden="1"/>
    </xf>
    <xf numFmtId="0" fontId="24" fillId="39" borderId="12" xfId="0" applyFont="1" applyFill="1" applyBorder="1" applyAlignment="1" applyProtection="1">
      <alignment horizontal="center" vertical="center"/>
      <protection locked="0" hidden="1"/>
    </xf>
    <xf numFmtId="0" fontId="53" fillId="38" borderId="56" xfId="0" applyFont="1" applyFill="1" applyBorder="1" applyAlignment="1" applyProtection="1">
      <alignment horizontal="center"/>
      <protection hidden="1"/>
    </xf>
    <xf numFmtId="0" fontId="53" fillId="38" borderId="12" xfId="0" applyFont="1" applyFill="1" applyBorder="1" applyAlignment="1" applyProtection="1">
      <alignment horizontal="center"/>
      <protection hidden="1"/>
    </xf>
    <xf numFmtId="0" fontId="18" fillId="39" borderId="12" xfId="0" applyFont="1" applyFill="1" applyBorder="1" applyAlignment="1" applyProtection="1">
      <alignment horizontal="center"/>
      <protection locked="0" hidden="1"/>
    </xf>
    <xf numFmtId="0" fontId="75" fillId="39" borderId="12" xfId="0" applyFont="1" applyFill="1" applyBorder="1" applyAlignment="1" applyProtection="1">
      <alignment horizontal="center" vertical="center"/>
      <protection locked="0" hidden="1"/>
    </xf>
    <xf numFmtId="0" fontId="75" fillId="39" borderId="39" xfId="0" applyFont="1" applyFill="1" applyBorder="1" applyAlignment="1" applyProtection="1">
      <alignment horizontal="center" vertical="center"/>
      <protection locked="0" hidden="1"/>
    </xf>
    <xf numFmtId="14" fontId="61" fillId="39" borderId="48" xfId="0" applyNumberFormat="1" applyFont="1" applyFill="1" applyBorder="1" applyAlignment="1" applyProtection="1">
      <alignment horizontal="center"/>
      <protection locked="0" hidden="1"/>
    </xf>
    <xf numFmtId="0" fontId="61" fillId="39" borderId="57" xfId="0" applyFont="1" applyFill="1" applyBorder="1" applyAlignment="1" applyProtection="1">
      <alignment horizontal="center"/>
      <protection locked="0" hidden="1"/>
    </xf>
    <xf numFmtId="0" fontId="21" fillId="38" borderId="56" xfId="0" applyFont="1" applyFill="1" applyBorder="1" applyAlignment="1" applyProtection="1">
      <alignment horizontal="center"/>
      <protection hidden="1"/>
    </xf>
    <xf numFmtId="0" fontId="21" fillId="38" borderId="12" xfId="0" applyFont="1" applyFill="1" applyBorder="1" applyAlignment="1" applyProtection="1">
      <alignment horizontal="center"/>
      <protection hidden="1"/>
    </xf>
    <xf numFmtId="0" fontId="19" fillId="39" borderId="12" xfId="0" applyFont="1" applyFill="1" applyBorder="1" applyAlignment="1" applyProtection="1">
      <alignment horizontal="center"/>
      <protection locked="0" hidden="1"/>
    </xf>
    <xf numFmtId="0" fontId="19" fillId="39" borderId="39" xfId="0" applyFont="1" applyFill="1" applyBorder="1" applyAlignment="1" applyProtection="1">
      <alignment horizontal="center"/>
      <protection locked="0" hidden="1"/>
    </xf>
    <xf numFmtId="0" fontId="18" fillId="40" borderId="18" xfId="0" applyFont="1" applyFill="1" applyBorder="1" applyAlignment="1" applyProtection="1">
      <alignment horizontal="center" vertical="center"/>
      <protection hidden="1"/>
    </xf>
    <xf numFmtId="0" fontId="18" fillId="40" borderId="19" xfId="0" applyFont="1" applyFill="1" applyBorder="1" applyAlignment="1" applyProtection="1">
      <alignment horizontal="center" vertical="center"/>
      <protection hidden="1"/>
    </xf>
    <xf numFmtId="0" fontId="25" fillId="40" borderId="22" xfId="0" applyFont="1" applyFill="1" applyBorder="1" applyAlignment="1" applyProtection="1">
      <alignment horizontal="center"/>
      <protection hidden="1"/>
    </xf>
    <xf numFmtId="0" fontId="18" fillId="39" borderId="24" xfId="0" applyFont="1" applyFill="1" applyBorder="1" applyAlignment="1" applyProtection="1">
      <alignment horizontal="center" vertical="center"/>
      <protection locked="0" hidden="1"/>
    </xf>
    <xf numFmtId="0" fontId="18" fillId="39" borderId="13" xfId="0" applyFont="1" applyFill="1" applyBorder="1" applyAlignment="1" applyProtection="1">
      <alignment horizontal="center" vertical="center"/>
      <protection locked="0" hidden="1"/>
    </xf>
    <xf numFmtId="0" fontId="0" fillId="40" borderId="19" xfId="0" applyFill="1" applyBorder="1" applyAlignment="1" applyProtection="1">
      <alignment horizontal="center"/>
      <protection hidden="1"/>
    </xf>
    <xf numFmtId="0" fontId="22" fillId="38" borderId="56" xfId="0" applyFont="1" applyFill="1" applyBorder="1" applyAlignment="1" applyProtection="1">
      <alignment horizontal="center"/>
      <protection hidden="1"/>
    </xf>
    <xf numFmtId="0" fontId="22" fillId="38" borderId="12" xfId="0" applyFont="1" applyFill="1" applyBorder="1" applyAlignment="1" applyProtection="1">
      <alignment horizontal="center"/>
      <protection hidden="1"/>
    </xf>
    <xf numFmtId="0" fontId="16" fillId="0" borderId="0" xfId="0" applyFont="1" applyBorder="1" applyAlignment="1" applyProtection="1">
      <alignment horizontal="center"/>
      <protection hidden="1"/>
    </xf>
    <xf numFmtId="0" fontId="0" fillId="0" borderId="24" xfId="0" applyBorder="1" applyAlignment="1" applyProtection="1">
      <alignment horizontal="center"/>
      <protection hidden="1"/>
    </xf>
    <xf numFmtId="0" fontId="0" fillId="0" borderId="12" xfId="0" applyBorder="1" applyAlignment="1" applyProtection="1">
      <alignment horizontal="center"/>
      <protection hidden="1"/>
    </xf>
    <xf numFmtId="0" fontId="16" fillId="0" borderId="24" xfId="0" applyFont="1" applyBorder="1" applyAlignment="1" applyProtection="1">
      <alignment horizontal="center"/>
      <protection hidden="1"/>
    </xf>
    <xf numFmtId="0" fontId="16" fillId="0" borderId="12" xfId="0" applyFont="1" applyBorder="1" applyAlignment="1" applyProtection="1">
      <alignment horizontal="center"/>
      <protection hidden="1"/>
    </xf>
    <xf numFmtId="0" fontId="19" fillId="50" borderId="21" xfId="0" applyFont="1" applyFill="1" applyBorder="1" applyAlignment="1" applyProtection="1">
      <alignment horizontal="center" vertical="center"/>
      <protection locked="0" hidden="1"/>
    </xf>
    <xf numFmtId="0" fontId="19" fillId="50" borderId="16" xfId="0" applyFont="1" applyFill="1" applyBorder="1" applyAlignment="1" applyProtection="1">
      <alignment horizontal="center" vertical="center"/>
      <protection locked="0" hidden="1"/>
    </xf>
    <xf numFmtId="0" fontId="19" fillId="50" borderId="18" xfId="0" applyFont="1" applyFill="1" applyBorder="1" applyAlignment="1" applyProtection="1">
      <alignment horizontal="center" vertical="center"/>
      <protection locked="0" hidden="1"/>
    </xf>
    <xf numFmtId="0" fontId="33" fillId="0" borderId="22" xfId="0" applyFont="1" applyBorder="1" applyAlignment="1" applyProtection="1">
      <alignment horizontal="center" vertical="center"/>
      <protection hidden="1"/>
    </xf>
    <xf numFmtId="0" fontId="33" fillId="0" borderId="10" xfId="0" applyFont="1" applyBorder="1" applyAlignment="1" applyProtection="1">
      <alignment horizontal="center" vertical="center"/>
      <protection hidden="1"/>
    </xf>
    <xf numFmtId="0" fontId="33" fillId="0" borderId="19" xfId="0" applyFont="1" applyBorder="1" applyAlignment="1" applyProtection="1">
      <alignment horizontal="center" vertical="center"/>
      <protection hidden="1"/>
    </xf>
    <xf numFmtId="0" fontId="33" fillId="0" borderId="42" xfId="0" applyFont="1" applyBorder="1" applyAlignment="1" applyProtection="1">
      <alignment horizontal="center" vertical="center"/>
      <protection hidden="1"/>
    </xf>
    <xf numFmtId="0" fontId="33" fillId="0" borderId="51" xfId="0" applyFont="1" applyBorder="1" applyAlignment="1" applyProtection="1">
      <alignment horizontal="center" vertical="center"/>
      <protection hidden="1"/>
    </xf>
    <xf numFmtId="0" fontId="33" fillId="0" borderId="50" xfId="0" applyFont="1" applyBorder="1" applyAlignment="1" applyProtection="1">
      <alignment horizontal="center" vertical="center"/>
      <protection hidden="1"/>
    </xf>
    <xf numFmtId="0" fontId="22" fillId="0" borderId="0" xfId="0" applyFont="1" applyAlignment="1" applyProtection="1">
      <alignment horizontal="left" vertical="center"/>
      <protection hidden="1"/>
    </xf>
    <xf numFmtId="0" fontId="16" fillId="0" borderId="0" xfId="0" applyFont="1" applyAlignment="1" applyProtection="1">
      <alignment horizontal="center"/>
      <protection hidden="1"/>
    </xf>
    <xf numFmtId="0" fontId="33" fillId="0" borderId="0" xfId="0" applyFont="1" applyAlignment="1" applyProtection="1">
      <alignment horizontal="left" vertical="center"/>
      <protection hidden="1"/>
    </xf>
    <xf numFmtId="0" fontId="0" fillId="0" borderId="26" xfId="0" applyBorder="1" applyAlignment="1" applyProtection="1">
      <alignment horizontal="center" vertical="center"/>
      <protection hidden="1"/>
    </xf>
    <xf numFmtId="0" fontId="0" fillId="0" borderId="0" xfId="0" applyBorder="1" applyAlignment="1" applyProtection="1">
      <alignment horizontal="center" vertical="center"/>
      <protection hidden="1"/>
    </xf>
    <xf numFmtId="0" fontId="0" fillId="0" borderId="59" xfId="0" applyBorder="1" applyAlignment="1" applyProtection="1">
      <alignment horizontal="center" vertical="center"/>
      <protection hidden="1"/>
    </xf>
    <xf numFmtId="0" fontId="16" fillId="0" borderId="0" xfId="0" applyFont="1" applyBorder="1" applyAlignment="1" applyProtection="1">
      <alignment horizontal="center" vertical="center"/>
      <protection hidden="1"/>
    </xf>
    <xf numFmtId="0" fontId="27" fillId="0" borderId="0" xfId="0" applyFont="1" applyFill="1" applyBorder="1" applyAlignment="1" applyProtection="1">
      <alignment horizontal="left" vertical="center"/>
      <protection hidden="1"/>
    </xf>
    <xf numFmtId="0" fontId="27" fillId="0" borderId="27" xfId="0" applyFont="1" applyFill="1" applyBorder="1" applyAlignment="1" applyProtection="1">
      <alignment horizontal="left" vertical="center"/>
      <protection hidden="1"/>
    </xf>
    <xf numFmtId="0" fontId="16" fillId="0" borderId="0" xfId="0" applyFont="1" applyAlignment="1" applyProtection="1">
      <alignment horizontal="center" vertical="center"/>
      <protection hidden="1"/>
    </xf>
    <xf numFmtId="0" fontId="33" fillId="0" borderId="23" xfId="0" applyFont="1" applyBorder="1" applyAlignment="1" applyProtection="1">
      <alignment horizontal="center" vertical="center"/>
      <protection hidden="1"/>
    </xf>
    <xf numFmtId="0" fontId="33" fillId="0" borderId="17" xfId="0" applyFont="1" applyBorder="1" applyAlignment="1" applyProtection="1">
      <alignment horizontal="center" vertical="center"/>
      <protection hidden="1"/>
    </xf>
    <xf numFmtId="0" fontId="33" fillId="0" borderId="20" xfId="0" applyFont="1" applyBorder="1" applyAlignment="1" applyProtection="1">
      <alignment horizontal="center" vertical="center"/>
      <protection hidden="1"/>
    </xf>
    <xf numFmtId="0" fontId="0" fillId="40" borderId="10" xfId="0" applyFill="1" applyBorder="1" applyAlignment="1">
      <alignment horizontal="center" vertical="center"/>
    </xf>
    <xf numFmtId="0" fontId="20" fillId="0" borderId="28" xfId="0" applyFont="1" applyFill="1" applyBorder="1" applyAlignment="1">
      <alignment horizontal="right"/>
    </xf>
    <xf numFmtId="0" fontId="20" fillId="0" borderId="29" xfId="0" applyFont="1" applyFill="1" applyBorder="1" applyAlignment="1">
      <alignment horizontal="right"/>
    </xf>
    <xf numFmtId="0" fontId="33" fillId="0" borderId="24" xfId="0" applyFont="1" applyBorder="1" applyAlignment="1" applyProtection="1">
      <alignment horizontal="center" vertical="center"/>
      <protection locked="0" hidden="1"/>
    </xf>
    <xf numFmtId="0" fontId="33" fillId="0" borderId="13" xfId="0" applyFont="1" applyBorder="1" applyAlignment="1" applyProtection="1">
      <alignment horizontal="center" vertical="center"/>
      <protection locked="0" hidden="1"/>
    </xf>
    <xf numFmtId="0" fontId="33" fillId="0" borderId="31" xfId="0" applyFont="1" applyFill="1" applyBorder="1" applyAlignment="1">
      <alignment horizontal="center" vertical="center"/>
    </xf>
    <xf numFmtId="0" fontId="33" fillId="0" borderId="0" xfId="0" applyFont="1" applyFill="1" applyBorder="1" applyAlignment="1">
      <alignment horizontal="center" vertical="center"/>
    </xf>
    <xf numFmtId="0" fontId="33" fillId="0" borderId="32" xfId="0" applyFont="1" applyFill="1" applyBorder="1" applyAlignment="1">
      <alignment horizontal="center" vertical="center"/>
    </xf>
    <xf numFmtId="0" fontId="33" fillId="0" borderId="31" xfId="0" applyFont="1" applyFill="1" applyBorder="1" applyAlignment="1" applyProtection="1">
      <alignment horizontal="center" vertical="center"/>
      <protection locked="0" hidden="1"/>
    </xf>
    <xf numFmtId="0" fontId="33" fillId="0" borderId="0" xfId="0" applyFont="1" applyFill="1" applyBorder="1" applyAlignment="1" applyProtection="1">
      <alignment horizontal="center" vertical="center"/>
      <protection locked="0" hidden="1"/>
    </xf>
    <xf numFmtId="0" fontId="0" fillId="0" borderId="0" xfId="0" applyAlignment="1">
      <alignment horizontal="center"/>
    </xf>
    <xf numFmtId="0" fontId="16" fillId="0" borderId="0" xfId="0" applyFont="1" applyAlignment="1" applyProtection="1">
      <alignment horizontal="right"/>
      <protection hidden="1"/>
    </xf>
    <xf numFmtId="0" fontId="22" fillId="0" borderId="0" xfId="0" applyFont="1" applyAlignment="1" applyProtection="1">
      <alignment horizontal="center" vertical="center"/>
      <protection hidden="1"/>
    </xf>
    <xf numFmtId="0" fontId="0" fillId="0" borderId="0" xfId="0" applyAlignment="1" applyProtection="1">
      <alignment horizontal="center"/>
      <protection hidden="1"/>
    </xf>
    <xf numFmtId="0" fontId="64" fillId="0" borderId="0" xfId="0" applyFont="1" applyAlignment="1">
      <alignment horizontal="center" vertical="center"/>
    </xf>
    <xf numFmtId="0" fontId="33" fillId="0" borderId="36" xfId="0" applyFont="1" applyBorder="1" applyAlignment="1" applyProtection="1">
      <alignment horizontal="center" vertical="center"/>
      <protection hidden="1"/>
    </xf>
    <xf numFmtId="0" fontId="33" fillId="0" borderId="26" xfId="0" applyFont="1" applyBorder="1" applyAlignment="1" applyProtection="1">
      <alignment horizontal="center" vertical="center"/>
      <protection hidden="1"/>
    </xf>
    <xf numFmtId="0" fontId="33" fillId="0" borderId="64" xfId="0" applyFont="1" applyBorder="1" applyAlignment="1" applyProtection="1">
      <alignment horizontal="center" vertical="center"/>
      <protection hidden="1"/>
    </xf>
    <xf numFmtId="0" fontId="19" fillId="50" borderId="65" xfId="0" applyFont="1" applyFill="1" applyBorder="1" applyAlignment="1" applyProtection="1">
      <alignment horizontal="center" vertical="center"/>
      <protection locked="0" hidden="1"/>
    </xf>
    <xf numFmtId="0" fontId="19" fillId="50" borderId="58" xfId="0" applyFont="1" applyFill="1" applyBorder="1" applyAlignment="1" applyProtection="1">
      <alignment horizontal="center" vertical="center"/>
      <protection locked="0" hidden="1"/>
    </xf>
    <xf numFmtId="0" fontId="19" fillId="50" borderId="66" xfId="0" applyFont="1" applyFill="1" applyBorder="1" applyAlignment="1" applyProtection="1">
      <alignment horizontal="center" vertical="center"/>
      <protection locked="0" hidden="1"/>
    </xf>
    <xf numFmtId="0" fontId="33" fillId="0" borderId="37" xfId="0" applyFont="1" applyBorder="1" applyAlignment="1" applyProtection="1">
      <alignment horizontal="center" vertical="center"/>
      <protection hidden="1"/>
    </xf>
    <xf numFmtId="0" fontId="33" fillId="0" borderId="15" xfId="0" applyFont="1" applyBorder="1" applyAlignment="1" applyProtection="1">
      <alignment horizontal="center" vertical="center"/>
      <protection hidden="1"/>
    </xf>
    <xf numFmtId="0" fontId="19" fillId="50" borderId="61" xfId="0" applyFont="1" applyFill="1" applyBorder="1" applyAlignment="1" applyProtection="1">
      <alignment horizontal="center" vertical="center"/>
      <protection locked="0" hidden="1"/>
    </xf>
    <xf numFmtId="0" fontId="33" fillId="0" borderId="63" xfId="0" applyFont="1" applyBorder="1" applyAlignment="1" applyProtection="1">
      <alignment horizontal="center" vertical="center"/>
      <protection hidden="1"/>
    </xf>
    <xf numFmtId="0" fontId="19" fillId="50" borderId="60" xfId="0" applyFont="1" applyFill="1" applyBorder="1" applyAlignment="1" applyProtection="1">
      <alignment horizontal="center" vertical="center"/>
      <protection locked="0" hidden="1"/>
    </xf>
    <xf numFmtId="0" fontId="33" fillId="0" borderId="62" xfId="0" applyFont="1" applyBorder="1" applyAlignment="1" applyProtection="1">
      <alignment horizontal="center" vertical="center"/>
      <protection hidden="1"/>
    </xf>
    <xf numFmtId="0" fontId="27" fillId="0" borderId="29" xfId="0" applyFont="1" applyBorder="1" applyAlignment="1">
      <alignment horizontal="center"/>
    </xf>
    <xf numFmtId="0" fontId="0" fillId="0" borderId="27" xfId="0" applyBorder="1" applyAlignment="1">
      <alignment horizontal="center"/>
    </xf>
    <xf numFmtId="0" fontId="0" fillId="0" borderId="0" xfId="0" applyBorder="1" applyAlignment="1">
      <alignment horizontal="center"/>
    </xf>
    <xf numFmtId="0" fontId="79" fillId="0" borderId="28" xfId="0" applyFont="1" applyBorder="1" applyAlignment="1">
      <alignment horizontal="center"/>
    </xf>
    <xf numFmtId="0" fontId="79" fillId="0" borderId="29" xfId="0" applyFont="1" applyBorder="1" applyAlignment="1">
      <alignment horizontal="center"/>
    </xf>
    <xf numFmtId="0" fontId="79" fillId="0" borderId="30" xfId="0" applyFont="1" applyBorder="1" applyAlignment="1">
      <alignment horizontal="center"/>
    </xf>
    <xf numFmtId="0" fontId="16" fillId="0" borderId="31" xfId="0" applyFont="1" applyBorder="1" applyAlignment="1">
      <alignment horizontal="left" vertical="center"/>
    </xf>
    <xf numFmtId="0" fontId="16" fillId="0" borderId="0" xfId="0" applyFont="1" applyBorder="1" applyAlignment="1">
      <alignment horizontal="left" vertical="center"/>
    </xf>
    <xf numFmtId="0" fontId="31" fillId="0" borderId="0" xfId="0" applyFont="1" applyBorder="1" applyAlignment="1">
      <alignment horizontal="left" vertical="center"/>
    </xf>
    <xf numFmtId="0" fontId="31" fillId="0" borderId="32" xfId="0" applyFont="1" applyBorder="1" applyAlignment="1">
      <alignment horizontal="left" vertical="center"/>
    </xf>
    <xf numFmtId="0" fontId="16" fillId="0" borderId="0" xfId="0" applyFont="1" applyBorder="1" applyAlignment="1">
      <alignment horizontal="right" vertical="center"/>
    </xf>
    <xf numFmtId="0" fontId="35" fillId="0" borderId="0" xfId="0" applyFont="1" applyBorder="1" applyAlignment="1">
      <alignment horizontal="left" vertical="center"/>
    </xf>
    <xf numFmtId="0" fontId="0" fillId="0" borderId="10" xfId="0" applyBorder="1" applyAlignment="1">
      <alignment horizontal="center" vertical="center" wrapText="1"/>
    </xf>
    <xf numFmtId="0" fontId="0" fillId="0" borderId="17" xfId="0" applyBorder="1" applyAlignment="1">
      <alignment horizontal="center" vertical="center" textRotation="90" wrapText="1"/>
    </xf>
    <xf numFmtId="0" fontId="0" fillId="0" borderId="0" xfId="0" applyBorder="1" applyAlignment="1">
      <alignment horizontal="center" vertical="center"/>
    </xf>
    <xf numFmtId="0" fontId="16" fillId="0" borderId="0" xfId="0" applyFont="1" applyBorder="1" applyAlignment="1">
      <alignment horizontal="center" vertical="center"/>
    </xf>
    <xf numFmtId="0" fontId="0" fillId="0" borderId="67" xfId="0" applyBorder="1" applyAlignment="1">
      <alignment horizontal="center" vertical="center" wrapText="1"/>
    </xf>
    <xf numFmtId="0" fontId="0" fillId="0" borderId="68" xfId="0" applyBorder="1" applyAlignment="1">
      <alignment horizontal="center" vertical="center" wrapText="1"/>
    </xf>
    <xf numFmtId="0" fontId="62" fillId="0" borderId="21" xfId="0" applyFont="1" applyBorder="1" applyAlignment="1">
      <alignment horizontal="center" vertical="center"/>
    </xf>
    <xf numFmtId="0" fontId="62" fillId="0" borderId="22" xfId="0" applyFont="1" applyBorder="1" applyAlignment="1">
      <alignment horizontal="center" vertical="center"/>
    </xf>
    <xf numFmtId="0" fontId="62" fillId="0" borderId="23" xfId="0" applyFont="1"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13" xfId="0" applyBorder="1" applyAlignment="1">
      <alignment horizontal="center" vertical="center" wrapText="1"/>
    </xf>
    <xf numFmtId="0" fontId="62" fillId="0" borderId="37" xfId="0" applyFont="1" applyBorder="1" applyAlignment="1">
      <alignment horizontal="center" vertical="center" textRotation="90" wrapText="1"/>
    </xf>
    <xf numFmtId="0" fontId="62" fillId="0" borderId="15" xfId="0" applyFont="1" applyBorder="1" applyAlignment="1">
      <alignment horizontal="center" vertical="center" textRotation="90" wrapText="1"/>
    </xf>
    <xf numFmtId="0" fontId="80" fillId="0" borderId="28" xfId="0" applyFont="1" applyBorder="1" applyAlignment="1">
      <alignment horizontal="center" vertical="center"/>
    </xf>
    <xf numFmtId="0" fontId="80" fillId="0" borderId="29" xfId="0" applyFont="1" applyBorder="1" applyAlignment="1">
      <alignment horizontal="center" vertical="center"/>
    </xf>
    <xf numFmtId="0" fontId="80" fillId="0" borderId="30" xfId="0" applyFont="1" applyBorder="1" applyAlignment="1">
      <alignment horizontal="center" vertical="center"/>
    </xf>
    <xf numFmtId="0" fontId="16" fillId="0" borderId="34" xfId="0" applyFont="1" applyBorder="1" applyAlignment="1">
      <alignment horizontal="right" vertical="center"/>
    </xf>
    <xf numFmtId="0" fontId="16" fillId="0" borderId="27" xfId="0" applyFont="1" applyBorder="1" applyAlignment="1">
      <alignment horizontal="right" vertical="center"/>
    </xf>
    <xf numFmtId="0" fontId="16" fillId="0" borderId="27" xfId="0" applyFont="1" applyBorder="1" applyAlignment="1">
      <alignment horizontal="right"/>
    </xf>
    <xf numFmtId="0" fontId="16" fillId="0" borderId="28" xfId="0" applyFont="1" applyBorder="1" applyAlignment="1">
      <alignment horizontal="left" vertical="center"/>
    </xf>
    <xf numFmtId="0" fontId="16" fillId="0" borderId="29" xfId="0" applyFont="1" applyBorder="1" applyAlignment="1">
      <alignment horizontal="left" vertical="center"/>
    </xf>
    <xf numFmtId="0" fontId="31" fillId="0" borderId="29" xfId="0" applyFont="1" applyBorder="1" applyAlignment="1">
      <alignment horizontal="center" vertical="center" wrapText="1"/>
    </xf>
    <xf numFmtId="0" fontId="31" fillId="0" borderId="30" xfId="0" applyFont="1" applyBorder="1" applyAlignment="1">
      <alignment horizontal="center" vertical="center" wrapText="1"/>
    </xf>
    <xf numFmtId="0" fontId="79" fillId="0" borderId="0" xfId="0" applyFont="1" applyBorder="1" applyAlignment="1">
      <alignment horizontal="center"/>
    </xf>
    <xf numFmtId="0" fontId="79" fillId="0" borderId="32" xfId="0" applyFont="1" applyBorder="1" applyAlignment="1">
      <alignment horizontal="center"/>
    </xf>
    <xf numFmtId="0" fontId="22" fillId="0" borderId="29" xfId="0" applyFont="1" applyBorder="1" applyAlignment="1">
      <alignment horizontal="center" vertical="center" wrapText="1"/>
    </xf>
    <xf numFmtId="0" fontId="22" fillId="0" borderId="30" xfId="0" applyFont="1" applyBorder="1" applyAlignment="1">
      <alignment horizontal="center" vertical="center" wrapText="1"/>
    </xf>
    <xf numFmtId="0" fontId="79" fillId="0" borderId="0" xfId="0" applyFont="1" applyBorder="1" applyAlignment="1">
      <alignment horizontal="center" vertical="center"/>
    </xf>
    <xf numFmtId="0" fontId="79" fillId="0" borderId="32" xfId="0" applyFont="1" applyBorder="1" applyAlignment="1">
      <alignment horizontal="center" vertical="center"/>
    </xf>
    <xf numFmtId="0" fontId="0" fillId="0" borderId="0" xfId="0" applyNumberFormat="1"/>
    <xf numFmtId="0" fontId="64" fillId="0" borderId="0" xfId="0" applyFont="1" applyAlignment="1">
      <alignment horizontal="center"/>
    </xf>
    <xf numFmtId="0" fontId="0" fillId="0" borderId="0" xfId="0" applyAlignment="1">
      <alignment horizontal="center" vertical="center"/>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23">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diagonalUp="0" diagonalDown="0" outline="0">
        <left style="thin">
          <color indexed="64"/>
        </left>
        <right style="thin">
          <color indexed="64"/>
        </right>
        <top style="thin">
          <color indexed="64"/>
        </top>
        <bottom/>
      </border>
    </dxf>
    <dxf>
      <border diagonalUp="0" diagonalDown="0">
        <left style="thin">
          <color indexed="64"/>
        </left>
        <right/>
        <top style="thin">
          <color indexed="64"/>
        </top>
        <bottom style="thin">
          <color indexed="64"/>
        </bottom>
        <vertical/>
        <horizontal/>
      </border>
      <protection locked="0" hidden="0"/>
    </dxf>
    <dxf>
      <border diagonalUp="0" diagonalDown="0" outline="0">
        <left style="thin">
          <color indexed="64"/>
        </left>
        <right style="thin">
          <color indexed="64"/>
        </right>
        <top style="thin">
          <color indexed="64"/>
        </top>
        <bottom/>
      </border>
    </dxf>
    <dxf>
      <border diagonalUp="0" diagonalDown="0">
        <left style="thin">
          <color indexed="64"/>
        </left>
        <right style="thin">
          <color indexed="64"/>
        </right>
        <top style="thin">
          <color indexed="64"/>
        </top>
        <bottom style="thin">
          <color indexed="64"/>
        </bottom>
        <vertical/>
        <horizontal/>
      </border>
      <protection locked="0" hidden="0"/>
    </dxf>
    <dxf>
      <border diagonalUp="0" diagonalDown="0" outline="0">
        <left style="thin">
          <color indexed="64"/>
        </left>
        <right style="thin">
          <color indexed="64"/>
        </right>
        <top style="thin">
          <color indexed="64"/>
        </top>
        <bottom/>
      </border>
    </dxf>
    <dxf>
      <border diagonalUp="0" diagonalDown="0">
        <left style="thin">
          <color indexed="64"/>
        </left>
        <right style="thin">
          <color indexed="64"/>
        </right>
        <top style="thin">
          <color indexed="64"/>
        </top>
        <bottom style="thin">
          <color indexed="64"/>
        </bottom>
        <vertical/>
        <horizontal/>
      </border>
      <protection locked="0" hidden="0"/>
    </dxf>
    <dxf>
      <border diagonalUp="0" diagonalDown="0" outline="0">
        <left style="thin">
          <color indexed="64"/>
        </left>
        <right style="thin">
          <color indexed="64"/>
        </right>
        <top style="thin">
          <color indexed="64"/>
        </top>
        <bottom/>
      </border>
    </dxf>
    <dxf>
      <border diagonalUp="0" diagonalDown="0">
        <left style="thin">
          <color indexed="64"/>
        </left>
        <right style="thin">
          <color indexed="64"/>
        </right>
        <top style="thin">
          <color indexed="64"/>
        </top>
        <bottom style="thin">
          <color indexed="64"/>
        </bottom>
        <vertical/>
        <horizontal/>
      </border>
      <protection locked="0" hidden="0"/>
    </dxf>
    <dxf>
      <border diagonalUp="0" diagonalDown="0" outline="0">
        <left style="thin">
          <color indexed="64"/>
        </left>
        <right style="thin">
          <color indexed="64"/>
        </right>
        <top style="thin">
          <color indexed="64"/>
        </top>
        <bottom/>
      </border>
    </dxf>
    <dxf>
      <border diagonalUp="0" diagonalDown="0">
        <left style="thin">
          <color indexed="64"/>
        </left>
        <right style="thin">
          <color indexed="64"/>
        </right>
        <top style="thin">
          <color indexed="64"/>
        </top>
        <bottom style="thin">
          <color indexed="64"/>
        </bottom>
        <vertical/>
        <horizontal/>
      </border>
      <protection locked="0" hidden="0"/>
    </dxf>
    <dxf>
      <border diagonalUp="0" diagonalDown="0" outline="0">
        <left style="thin">
          <color indexed="64"/>
        </left>
        <right style="thin">
          <color indexed="64"/>
        </right>
        <top style="thin">
          <color indexed="64"/>
        </top>
        <bottom/>
      </border>
    </dxf>
    <dxf>
      <border diagonalUp="0" diagonalDown="0">
        <left style="thin">
          <color indexed="64"/>
        </left>
        <right style="thin">
          <color indexed="64"/>
        </right>
        <top style="thin">
          <color indexed="64"/>
        </top>
        <bottom style="thin">
          <color indexed="64"/>
        </bottom>
        <vertical/>
        <horizontal/>
      </border>
      <protection locked="0" hidden="0"/>
    </dxf>
    <dxf>
      <border diagonalUp="0" diagonalDown="0" outline="0">
        <left/>
        <right style="thin">
          <color indexed="64"/>
        </right>
        <top style="thin">
          <color indexed="64"/>
        </top>
        <bottom/>
      </border>
    </dxf>
    <dxf>
      <border diagonalUp="0" diagonalDown="0">
        <left/>
        <right style="thin">
          <color indexed="64"/>
        </right>
        <top style="thin">
          <color indexed="64"/>
        </top>
        <bottom style="thin">
          <color indexed="64"/>
        </bottom>
        <vertical/>
        <horizontal/>
      </border>
      <protection locked="0" hidden="0"/>
    </dxf>
    <dxf>
      <border outline="0">
        <top style="thin">
          <color indexed="64"/>
        </top>
      </border>
    </dxf>
    <dxf>
      <border outline="0">
        <left style="thin">
          <color indexed="64"/>
        </left>
        <right style="thin">
          <color indexed="64"/>
        </right>
        <top style="thin">
          <color indexed="64"/>
        </top>
        <bottom style="thin">
          <color indexed="64"/>
        </bottom>
      </border>
    </dxf>
    <dxf>
      <protection locked="0" hidden="0"/>
    </dxf>
    <dxf>
      <border outline="0">
        <bottom style="thin">
          <color indexed="64"/>
        </bottom>
      </border>
    </dxf>
    <dxf>
      <border diagonalUp="0" diagonalDown="0" outline="0">
        <left style="thin">
          <color indexed="64"/>
        </left>
        <right style="thin">
          <color indexed="64"/>
        </right>
        <top/>
        <bottom/>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s>
  <tableStyles count="0" defaultTableStyle="TableStyleMedium9" defaultPivotStyle="PivotStyleLight16"/>
  <colors>
    <mruColors>
      <color rgb="FF66FFFF"/>
      <color rgb="FFFF99FF"/>
      <color rgb="FF66FF66"/>
      <color rgb="FFFF3399"/>
      <color rgb="FF90FA95"/>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10582</xdr:colOff>
      <xdr:row>14</xdr:row>
      <xdr:rowOff>1</xdr:rowOff>
    </xdr:from>
    <xdr:to>
      <xdr:col>2</xdr:col>
      <xdr:colOff>539750</xdr:colOff>
      <xdr:row>28</xdr:row>
      <xdr:rowOff>402167</xdr:rowOff>
    </xdr:to>
    <xdr:pic>
      <xdr:nvPicPr>
        <xdr:cNvPr id="3" name="Picture 2" descr="BeautyPlus_20190718220437706_save.jpg"/>
        <xdr:cNvPicPr>
          <a:picLocks noChangeAspect="1"/>
        </xdr:cNvPicPr>
      </xdr:nvPicPr>
      <xdr:blipFill>
        <a:blip xmlns:r="http://schemas.openxmlformats.org/officeDocument/2006/relationships" r:embed="rId1" cstate="print"/>
        <a:stretch>
          <a:fillRect/>
        </a:stretch>
      </xdr:blipFill>
      <xdr:spPr>
        <a:xfrm>
          <a:off x="10582" y="3291418"/>
          <a:ext cx="1460501" cy="2053166"/>
        </a:xfrm>
        <a:prstGeom prst="rect">
          <a:avLst/>
        </a:prstGeom>
      </xdr:spPr>
    </xdr:pic>
    <xdr:clientData/>
  </xdr:twoCellAnchor>
  <xdr:twoCellAnchor editAs="oneCell">
    <xdr:from>
      <xdr:col>10</xdr:col>
      <xdr:colOff>21167</xdr:colOff>
      <xdr:row>13</xdr:row>
      <xdr:rowOff>52915</xdr:rowOff>
    </xdr:from>
    <xdr:to>
      <xdr:col>14</xdr:col>
      <xdr:colOff>306917</xdr:colOff>
      <xdr:row>13</xdr:row>
      <xdr:rowOff>571500</xdr:rowOff>
    </xdr:to>
    <xdr:pic>
      <xdr:nvPicPr>
        <xdr:cNvPr id="4" name="Picture 3" descr="YOUTUBE.png"/>
        <xdr:cNvPicPr>
          <a:picLocks noChangeAspect="1"/>
        </xdr:cNvPicPr>
      </xdr:nvPicPr>
      <xdr:blipFill>
        <a:blip xmlns:r="http://schemas.openxmlformats.org/officeDocument/2006/relationships" r:embed="rId2"/>
        <a:stretch>
          <a:fillRect/>
        </a:stretch>
      </xdr:blipFill>
      <xdr:spPr>
        <a:xfrm>
          <a:off x="5545667" y="2719915"/>
          <a:ext cx="1767417" cy="518585"/>
        </a:xfrm>
        <a:prstGeom prst="rect">
          <a:avLst/>
        </a:prstGeom>
      </xdr:spPr>
    </xdr:pic>
    <xdr:clientData/>
  </xdr:twoCellAnchor>
  <xdr:twoCellAnchor editAs="oneCell">
    <xdr:from>
      <xdr:col>24</xdr:col>
      <xdr:colOff>0</xdr:colOff>
      <xdr:row>1</xdr:row>
      <xdr:rowOff>0</xdr:rowOff>
    </xdr:from>
    <xdr:to>
      <xdr:col>33</xdr:col>
      <xdr:colOff>21166</xdr:colOff>
      <xdr:row>8</xdr:row>
      <xdr:rowOff>222250</xdr:rowOff>
    </xdr:to>
    <xdr:pic>
      <xdr:nvPicPr>
        <xdr:cNvPr id="5" name="Picture 4" descr="9-2-saraswati-png-hd.png"/>
        <xdr:cNvPicPr>
          <a:picLocks noChangeAspect="1"/>
        </xdr:cNvPicPr>
      </xdr:nvPicPr>
      <xdr:blipFill>
        <a:blip xmlns:r="http://schemas.openxmlformats.org/officeDocument/2006/relationships" r:embed="rId3"/>
        <a:stretch>
          <a:fillRect/>
        </a:stretch>
      </xdr:blipFill>
      <xdr:spPr>
        <a:xfrm>
          <a:off x="10710333" y="402167"/>
          <a:ext cx="2095500" cy="224366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666750</xdr:colOff>
      <xdr:row>7</xdr:row>
      <xdr:rowOff>228600</xdr:rowOff>
    </xdr:from>
    <xdr:to>
      <xdr:col>2</xdr:col>
      <xdr:colOff>781050</xdr:colOff>
      <xdr:row>7</xdr:row>
      <xdr:rowOff>581025</xdr:rowOff>
    </xdr:to>
    <xdr:sp macro="" textlink="">
      <xdr:nvSpPr>
        <xdr:cNvPr id="2" name="Down Arrow 1"/>
        <xdr:cNvSpPr/>
      </xdr:nvSpPr>
      <xdr:spPr>
        <a:xfrm flipH="1">
          <a:off x="1695450" y="1543050"/>
          <a:ext cx="114300" cy="352425"/>
        </a:xfrm>
        <a:prstGeom prst="downArrow">
          <a:avLst/>
        </a:prstGeom>
      </xdr:spPr>
      <xdr:style>
        <a:lnRef idx="2">
          <a:schemeClr val="accent2">
            <a:shade val="50000"/>
          </a:schemeClr>
        </a:lnRef>
        <a:fillRef idx="1">
          <a:schemeClr val="accent2"/>
        </a:fillRef>
        <a:effectRef idx="0">
          <a:schemeClr val="accent2"/>
        </a:effectRef>
        <a:fontRef idx="minor">
          <a:schemeClr val="lt1"/>
        </a:fontRef>
      </xdr:style>
      <xdr:txBody>
        <a:bodyPr rtlCol="0" anchor="ctr"/>
        <a:lstStyle/>
        <a:p>
          <a:pPr algn="ctr"/>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Downloads/ALL-IN-ONE%20EXAMS%20SITTING%20PLAN%20(1).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NFO"/>
      <sheetName val="MASTER"/>
      <sheetName val="SITTING PLAN"/>
      <sheetName val="SITTING ROOM"/>
      <sheetName val="AC ROLL FOR BANK"/>
      <sheetName val="DOC.1"/>
      <sheetName val="DOC.2"/>
      <sheetName val="DOC3"/>
      <sheetName val="DOC4"/>
      <sheetName val="DOC5"/>
      <sheetName val="Sheet1"/>
    </sheetNames>
    <sheetDataSet>
      <sheetData sheetId="0"/>
      <sheetData sheetId="1">
        <row r="7">
          <cell r="D7" t="str">
            <v>उच्च माध्यमिक परीक्षा</v>
          </cell>
        </row>
      </sheetData>
      <sheetData sheetId="2"/>
      <sheetData sheetId="3"/>
      <sheetData sheetId="4"/>
      <sheetData sheetId="5">
        <row r="4">
          <cell r="D4" t="str">
            <v>jktdh; mPp ek/;fed fo|ky; vkyfu;kokl ftyk&amp; ukXkkSj</v>
          </cell>
        </row>
      </sheetData>
      <sheetData sheetId="6"/>
      <sheetData sheetId="7">
        <row r="3">
          <cell r="G3">
            <v>2021</v>
          </cell>
        </row>
      </sheetData>
      <sheetData sheetId="8"/>
      <sheetData sheetId="9"/>
      <sheetData sheetId="10"/>
    </sheetDataSet>
  </externalBook>
</externalLink>
</file>

<file path=xl/tables/table1.xml><?xml version="1.0" encoding="utf-8"?>
<table xmlns="http://schemas.openxmlformats.org/spreadsheetml/2006/main" id="1" name="Table1" displayName="Table1" ref="B5:H36" totalsRowCount="1" headerRowDxfId="20" dataDxfId="18" headerRowBorderDxfId="19" tableBorderDxfId="17" totalsRowBorderDxfId="16">
  <tableColumns count="7">
    <tableColumn id="1" name="S.NO." dataDxfId="15" totalsRowDxfId="14"/>
    <tableColumn id="2" name="NAME OF EMPLOYEE" dataDxfId="13" totalsRowDxfId="12"/>
    <tableColumn id="7" name="BOARD DUTY" dataDxfId="11" totalsRowDxfId="10"/>
    <tableColumn id="3" name="NAME OF BANK" dataDxfId="9" totalsRowDxfId="8"/>
    <tableColumn id="4" name="IFSC  CODE" dataDxfId="7" totalsRowDxfId="6"/>
    <tableColumn id="5" name="ACOUNT NO" totalsRowLabel="TOTAL" dataDxfId="5" totalsRowDxfId="4"/>
    <tableColumn id="6" name="AMOUNT" totalsRowFunction="sum" dataDxfId="3" totalsRowDxfId="2"/>
  </tableColumns>
  <tableStyleInfo name="TableStyleMedium7"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shalasugam.com/vijay-kumar-excel-sheet-expert/" TargetMode="External"/><Relationship Id="rId7" Type="http://schemas.openxmlformats.org/officeDocument/2006/relationships/drawing" Target="../drawings/drawing1.xml"/><Relationship Id="rId2" Type="http://schemas.openxmlformats.org/officeDocument/2006/relationships/hyperlink" Target="https://www.ashwinisharma.com/p/vijay-kumar-excel-sheet-expert.html" TargetMode="External"/><Relationship Id="rId1" Type="http://schemas.openxmlformats.org/officeDocument/2006/relationships/hyperlink" Target="https://youtu.be/3yHQVnwH1W0" TargetMode="External"/><Relationship Id="rId6" Type="http://schemas.openxmlformats.org/officeDocument/2006/relationships/printerSettings" Target="../printerSettings/printerSettings1.bin"/><Relationship Id="rId5" Type="http://schemas.openxmlformats.org/officeDocument/2006/relationships/hyperlink" Target="mailto:gupskalani@gmail.com" TargetMode="External"/><Relationship Id="rId4" Type="http://schemas.openxmlformats.org/officeDocument/2006/relationships/hyperlink" Target="http://www.rajsevak.com/VIJAY-KUMAR-PRAJAPAT-SOFTWARE/"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AG31"/>
  <sheetViews>
    <sheetView zoomScale="90" zoomScaleNormal="90" workbookViewId="0">
      <selection activeCell="B9" sqref="B9:X9"/>
    </sheetView>
  </sheetViews>
  <sheetFormatPr defaultColWidth="8.85546875" defaultRowHeight="15"/>
  <cols>
    <col min="1" max="1" width="5.140625" style="5" customWidth="1"/>
    <col min="2" max="2" width="8.85546875" style="5"/>
    <col min="3" max="7" width="8.28515625" style="5" customWidth="1"/>
    <col min="8" max="10" width="9.140625" style="5" customWidth="1"/>
    <col min="11" max="24" width="5.5703125" style="5" customWidth="1"/>
    <col min="25" max="29" width="6.140625" style="5" customWidth="1"/>
    <col min="30" max="30" width="0.140625" style="5" customWidth="1"/>
    <col min="31" max="33" width="6.140625" style="5" hidden="1" customWidth="1"/>
    <col min="34" max="16384" width="8.85546875" style="5"/>
  </cols>
  <sheetData>
    <row r="1" spans="1:33" ht="31.5" customHeight="1">
      <c r="A1" s="2"/>
      <c r="B1" s="228" t="s">
        <v>186</v>
      </c>
      <c r="C1" s="229"/>
      <c r="D1" s="229"/>
      <c r="E1" s="229"/>
      <c r="F1" s="229"/>
      <c r="G1" s="229"/>
      <c r="H1" s="229"/>
      <c r="I1" s="229"/>
      <c r="J1" s="229"/>
      <c r="K1" s="229"/>
      <c r="L1" s="229"/>
      <c r="M1" s="229"/>
      <c r="N1" s="229"/>
      <c r="O1" s="229"/>
      <c r="P1" s="229"/>
      <c r="Q1" s="229"/>
      <c r="R1" s="229"/>
      <c r="S1" s="229"/>
      <c r="T1" s="229"/>
      <c r="U1" s="229"/>
      <c r="V1" s="229"/>
      <c r="W1" s="229"/>
      <c r="X1" s="230"/>
      <c r="Y1" s="231" t="s">
        <v>33</v>
      </c>
      <c r="Z1" s="232"/>
      <c r="AA1" s="232"/>
      <c r="AB1" s="232"/>
      <c r="AC1" s="232"/>
      <c r="AD1" s="3"/>
      <c r="AE1" s="3"/>
      <c r="AF1" s="3"/>
      <c r="AG1" s="4"/>
    </row>
    <row r="2" spans="1:33" ht="27.75" customHeight="1">
      <c r="A2" s="6"/>
      <c r="B2" s="233" t="s">
        <v>50</v>
      </c>
      <c r="C2" s="234"/>
      <c r="D2" s="234"/>
      <c r="E2" s="234"/>
      <c r="F2" s="234"/>
      <c r="G2" s="234"/>
      <c r="H2" s="234"/>
      <c r="I2" s="234"/>
      <c r="J2" s="234"/>
      <c r="K2" s="234"/>
      <c r="L2" s="234"/>
      <c r="M2" s="234"/>
      <c r="N2" s="234"/>
      <c r="O2" s="234"/>
      <c r="P2" s="234"/>
      <c r="Q2" s="234"/>
      <c r="R2" s="234"/>
      <c r="S2" s="234"/>
      <c r="T2" s="234"/>
      <c r="U2" s="234"/>
      <c r="V2" s="234"/>
      <c r="W2" s="234"/>
      <c r="X2" s="235"/>
      <c r="Y2" s="243"/>
      <c r="Z2" s="243"/>
      <c r="AA2" s="243"/>
      <c r="AB2" s="243"/>
      <c r="AC2" s="243"/>
      <c r="AD2" s="7"/>
      <c r="AE2" s="7"/>
      <c r="AF2" s="7"/>
      <c r="AG2" s="8"/>
    </row>
    <row r="3" spans="1:33" ht="26.25" customHeight="1">
      <c r="A3" s="236" t="s">
        <v>49</v>
      </c>
      <c r="B3" s="237"/>
      <c r="C3" s="237"/>
      <c r="D3" s="237"/>
      <c r="E3" s="237"/>
      <c r="F3" s="237"/>
      <c r="G3" s="237"/>
      <c r="H3" s="237"/>
      <c r="I3" s="237"/>
      <c r="J3" s="237"/>
      <c r="K3" s="237"/>
      <c r="L3" s="237"/>
      <c r="M3" s="237"/>
      <c r="N3" s="237"/>
      <c r="O3" s="237"/>
      <c r="P3" s="237"/>
      <c r="Q3" s="237"/>
      <c r="R3" s="237"/>
      <c r="S3" s="237"/>
      <c r="T3" s="237"/>
      <c r="U3" s="237"/>
      <c r="V3" s="237"/>
      <c r="W3" s="237"/>
      <c r="X3" s="237"/>
      <c r="Y3" s="243"/>
      <c r="Z3" s="243"/>
      <c r="AA3" s="243"/>
      <c r="AB3" s="243"/>
      <c r="AC3" s="243"/>
      <c r="AD3" s="7"/>
      <c r="AE3" s="7"/>
      <c r="AF3" s="7"/>
      <c r="AG3" s="8"/>
    </row>
    <row r="4" spans="1:33" ht="21" customHeight="1">
      <c r="A4" s="9">
        <v>1</v>
      </c>
      <c r="B4" s="238" t="s">
        <v>48</v>
      </c>
      <c r="C4" s="238"/>
      <c r="D4" s="238"/>
      <c r="E4" s="238"/>
      <c r="F4" s="238"/>
      <c r="G4" s="238"/>
      <c r="H4" s="238"/>
      <c r="I4" s="238"/>
      <c r="J4" s="238"/>
      <c r="K4" s="238"/>
      <c r="L4" s="238"/>
      <c r="M4" s="238"/>
      <c r="N4" s="238"/>
      <c r="O4" s="238"/>
      <c r="P4" s="238"/>
      <c r="Q4" s="238"/>
      <c r="R4" s="238"/>
      <c r="S4" s="238"/>
      <c r="T4" s="238"/>
      <c r="U4" s="238"/>
      <c r="V4" s="238"/>
      <c r="W4" s="238"/>
      <c r="X4" s="238"/>
      <c r="Y4" s="243"/>
      <c r="Z4" s="243"/>
      <c r="AA4" s="243"/>
      <c r="AB4" s="243"/>
      <c r="AC4" s="243"/>
      <c r="AD4" s="7"/>
      <c r="AE4" s="7"/>
      <c r="AF4" s="7"/>
      <c r="AG4" s="8"/>
    </row>
    <row r="5" spans="1:33" ht="21" customHeight="1" thickBot="1">
      <c r="A5" s="9">
        <v>2</v>
      </c>
      <c r="B5" s="238" t="s">
        <v>172</v>
      </c>
      <c r="C5" s="238"/>
      <c r="D5" s="238"/>
      <c r="E5" s="238"/>
      <c r="F5" s="238"/>
      <c r="G5" s="238"/>
      <c r="H5" s="238"/>
      <c r="I5" s="238"/>
      <c r="J5" s="238"/>
      <c r="K5" s="238"/>
      <c r="L5" s="238"/>
      <c r="M5" s="238"/>
      <c r="N5" s="238"/>
      <c r="O5" s="238"/>
      <c r="P5" s="238"/>
      <c r="Q5" s="238"/>
      <c r="R5" s="238"/>
      <c r="S5" s="238"/>
      <c r="T5" s="238"/>
      <c r="U5" s="238"/>
      <c r="V5" s="238"/>
      <c r="W5" s="238"/>
      <c r="X5" s="238"/>
      <c r="Y5" s="243"/>
      <c r="Z5" s="243"/>
      <c r="AA5" s="243"/>
      <c r="AB5" s="243"/>
      <c r="AC5" s="243"/>
      <c r="AD5" s="10"/>
      <c r="AE5" s="10"/>
      <c r="AF5" s="10"/>
      <c r="AG5" s="11"/>
    </row>
    <row r="6" spans="1:33" ht="24.75" customHeight="1">
      <c r="A6" s="9">
        <v>3</v>
      </c>
      <c r="B6" s="239" t="s">
        <v>174</v>
      </c>
      <c r="C6" s="238"/>
      <c r="D6" s="238"/>
      <c r="E6" s="238"/>
      <c r="F6" s="238"/>
      <c r="G6" s="238"/>
      <c r="H6" s="238"/>
      <c r="I6" s="238"/>
      <c r="J6" s="238"/>
      <c r="K6" s="238"/>
      <c r="L6" s="238"/>
      <c r="M6" s="238"/>
      <c r="N6" s="238"/>
      <c r="O6" s="238"/>
      <c r="P6" s="238"/>
      <c r="Q6" s="238"/>
      <c r="R6" s="238"/>
      <c r="S6" s="238"/>
      <c r="T6" s="238"/>
      <c r="U6" s="238"/>
      <c r="V6" s="238"/>
      <c r="W6" s="238"/>
      <c r="X6" s="238"/>
      <c r="Y6" s="243"/>
      <c r="Z6" s="243"/>
      <c r="AA6" s="243"/>
      <c r="AB6" s="243"/>
      <c r="AC6" s="243"/>
    </row>
    <row r="7" spans="1:33" ht="18.75" customHeight="1">
      <c r="A7" s="9">
        <v>4</v>
      </c>
      <c r="B7" s="239" t="s">
        <v>185</v>
      </c>
      <c r="C7" s="239"/>
      <c r="D7" s="239"/>
      <c r="E7" s="239"/>
      <c r="F7" s="239"/>
      <c r="G7" s="239"/>
      <c r="H7" s="239"/>
      <c r="I7" s="239"/>
      <c r="J7" s="239"/>
      <c r="K7" s="239"/>
      <c r="L7" s="239"/>
      <c r="M7" s="239"/>
      <c r="N7" s="239"/>
      <c r="O7" s="239"/>
      <c r="P7" s="239"/>
      <c r="Q7" s="239"/>
      <c r="R7" s="239"/>
      <c r="S7" s="239"/>
      <c r="T7" s="239"/>
      <c r="U7" s="239"/>
      <c r="V7" s="239"/>
      <c r="W7" s="239"/>
      <c r="X7" s="239"/>
      <c r="Y7" s="243"/>
      <c r="Z7" s="243"/>
      <c r="AA7" s="243"/>
      <c r="AB7" s="243"/>
      <c r="AC7" s="243"/>
    </row>
    <row r="8" spans="1:33" ht="18.75">
      <c r="A8" s="9">
        <v>5</v>
      </c>
      <c r="B8" s="240" t="s">
        <v>175</v>
      </c>
      <c r="C8" s="241"/>
      <c r="D8" s="241"/>
      <c r="E8" s="241"/>
      <c r="F8" s="241"/>
      <c r="G8" s="241"/>
      <c r="H8" s="241"/>
      <c r="I8" s="241"/>
      <c r="J8" s="241"/>
      <c r="K8" s="241"/>
      <c r="L8" s="241"/>
      <c r="M8" s="241"/>
      <c r="N8" s="241"/>
      <c r="O8" s="241"/>
      <c r="P8" s="241"/>
      <c r="Q8" s="241"/>
      <c r="R8" s="241"/>
      <c r="S8" s="241"/>
      <c r="T8" s="241"/>
      <c r="U8" s="241"/>
      <c r="V8" s="241"/>
      <c r="W8" s="241"/>
      <c r="X8" s="241"/>
      <c r="Y8" s="243"/>
      <c r="Z8" s="243"/>
      <c r="AA8" s="243"/>
      <c r="AB8" s="243"/>
      <c r="AC8" s="243"/>
    </row>
    <row r="9" spans="1:33" ht="18.75">
      <c r="A9" s="9">
        <v>6</v>
      </c>
      <c r="B9" s="238" t="s">
        <v>184</v>
      </c>
      <c r="C9" s="238"/>
      <c r="D9" s="238"/>
      <c r="E9" s="238"/>
      <c r="F9" s="238"/>
      <c r="G9" s="238"/>
      <c r="H9" s="238"/>
      <c r="I9" s="238"/>
      <c r="J9" s="238"/>
      <c r="K9" s="238"/>
      <c r="L9" s="238"/>
      <c r="M9" s="238"/>
      <c r="N9" s="238"/>
      <c r="O9" s="238"/>
      <c r="P9" s="238"/>
      <c r="Q9" s="238"/>
      <c r="R9" s="238"/>
      <c r="S9" s="238"/>
      <c r="T9" s="238"/>
      <c r="U9" s="238"/>
      <c r="V9" s="238"/>
      <c r="W9" s="238"/>
      <c r="X9" s="238"/>
      <c r="Y9" s="12"/>
      <c r="AA9" s="18"/>
    </row>
    <row r="10" spans="1:33" ht="18.75" hidden="1">
      <c r="A10" s="13">
        <v>7</v>
      </c>
      <c r="B10" s="242"/>
      <c r="C10" s="242"/>
      <c r="D10" s="242"/>
      <c r="E10" s="242"/>
      <c r="F10" s="242"/>
      <c r="G10" s="242"/>
      <c r="H10" s="242"/>
      <c r="I10" s="242"/>
      <c r="J10" s="242"/>
      <c r="K10" s="242"/>
      <c r="L10" s="242"/>
      <c r="M10" s="242"/>
      <c r="N10" s="242"/>
      <c r="O10" s="242"/>
      <c r="P10" s="242"/>
      <c r="Q10" s="242"/>
      <c r="R10" s="242"/>
      <c r="S10" s="242"/>
      <c r="T10" s="242"/>
      <c r="U10" s="242"/>
      <c r="V10" s="242"/>
      <c r="W10" s="242"/>
      <c r="X10" s="242"/>
      <c r="Y10" s="12"/>
    </row>
    <row r="11" spans="1:33" ht="18.75" hidden="1">
      <c r="A11" s="13">
        <v>8</v>
      </c>
      <c r="B11" s="227"/>
      <c r="C11" s="227"/>
      <c r="D11" s="227"/>
      <c r="E11" s="227"/>
      <c r="F11" s="227"/>
      <c r="G11" s="227"/>
      <c r="H11" s="227"/>
      <c r="I11" s="227"/>
      <c r="J11" s="227"/>
      <c r="K11" s="227"/>
      <c r="L11" s="227"/>
      <c r="M11" s="227"/>
      <c r="N11" s="227"/>
      <c r="O11" s="227"/>
      <c r="P11" s="227"/>
      <c r="Q11" s="227"/>
      <c r="R11" s="227"/>
      <c r="S11" s="227"/>
      <c r="T11" s="227"/>
      <c r="U11" s="227"/>
      <c r="V11" s="227"/>
      <c r="W11" s="227"/>
      <c r="X11" s="227"/>
      <c r="Y11" s="12"/>
    </row>
    <row r="12" spans="1:33" ht="18.75" hidden="1">
      <c r="A12" s="13">
        <v>9</v>
      </c>
      <c r="B12" s="244"/>
      <c r="C12" s="244"/>
      <c r="D12" s="244"/>
      <c r="E12" s="244"/>
      <c r="F12" s="244"/>
      <c r="G12" s="244"/>
      <c r="H12" s="244"/>
      <c r="I12" s="244"/>
      <c r="J12" s="244"/>
      <c r="K12" s="244"/>
      <c r="L12" s="244"/>
      <c r="M12" s="244"/>
      <c r="N12" s="244"/>
      <c r="O12" s="244"/>
      <c r="P12" s="244"/>
      <c r="Q12" s="244"/>
      <c r="R12" s="244"/>
      <c r="S12" s="244"/>
      <c r="T12" s="244"/>
      <c r="U12" s="244"/>
      <c r="V12" s="244"/>
      <c r="W12" s="244"/>
      <c r="X12" s="245"/>
      <c r="Y12" s="246"/>
      <c r="Z12" s="247"/>
      <c r="AA12" s="247"/>
      <c r="AB12" s="247"/>
      <c r="AC12" s="247"/>
      <c r="AD12" s="247"/>
      <c r="AE12" s="247"/>
      <c r="AF12" s="247"/>
      <c r="AG12" s="248"/>
    </row>
    <row r="13" spans="1:33" ht="18.75" hidden="1">
      <c r="A13" s="13">
        <v>10</v>
      </c>
      <c r="B13" s="255"/>
      <c r="C13" s="255"/>
      <c r="D13" s="255"/>
      <c r="E13" s="255"/>
      <c r="F13" s="255"/>
      <c r="G13" s="255"/>
      <c r="H13" s="255"/>
      <c r="I13" s="255"/>
      <c r="J13" s="255"/>
      <c r="K13" s="255"/>
      <c r="L13" s="255"/>
      <c r="M13" s="255"/>
      <c r="N13" s="255"/>
      <c r="O13" s="255"/>
      <c r="P13" s="255"/>
      <c r="Q13" s="255"/>
      <c r="R13" s="255"/>
      <c r="S13" s="255"/>
      <c r="T13" s="255"/>
      <c r="U13" s="255"/>
      <c r="V13" s="255"/>
      <c r="W13" s="255"/>
      <c r="X13" s="256"/>
      <c r="Y13" s="249"/>
      <c r="Z13" s="250"/>
      <c r="AA13" s="250"/>
      <c r="AB13" s="250"/>
      <c r="AC13" s="250"/>
      <c r="AD13" s="250"/>
      <c r="AE13" s="250"/>
      <c r="AF13" s="250"/>
      <c r="AG13" s="251"/>
    </row>
    <row r="14" spans="1:33" ht="48.75" customHeight="1">
      <c r="A14" s="270" t="s">
        <v>179</v>
      </c>
      <c r="B14" s="271"/>
      <c r="C14" s="271"/>
      <c r="D14" s="271"/>
      <c r="E14" s="271"/>
      <c r="F14" s="257" t="s">
        <v>34</v>
      </c>
      <c r="G14" s="257"/>
      <c r="H14" s="257"/>
      <c r="I14" s="257"/>
      <c r="J14" s="257"/>
      <c r="K14" s="269"/>
      <c r="L14" s="269"/>
      <c r="M14" s="269"/>
      <c r="N14" s="269"/>
      <c r="O14" s="269"/>
      <c r="P14" s="258" t="s">
        <v>35</v>
      </c>
      <c r="Q14" s="258"/>
      <c r="R14" s="258"/>
      <c r="S14" s="258"/>
      <c r="T14" s="258"/>
      <c r="U14" s="258"/>
      <c r="V14" s="259" t="s">
        <v>36</v>
      </c>
      <c r="W14" s="260"/>
      <c r="X14" s="261"/>
      <c r="Y14" s="249"/>
      <c r="Z14" s="250"/>
      <c r="AA14" s="250"/>
      <c r="AB14" s="250"/>
      <c r="AC14" s="250"/>
      <c r="AD14" s="250"/>
      <c r="AE14" s="250"/>
      <c r="AF14" s="250"/>
      <c r="AG14" s="251"/>
    </row>
    <row r="15" spans="1:33" ht="18.75" hidden="1">
      <c r="A15" s="14">
        <v>1</v>
      </c>
      <c r="B15" s="262" t="s">
        <v>37</v>
      </c>
      <c r="C15" s="262"/>
      <c r="D15" s="262"/>
      <c r="E15" s="262"/>
      <c r="F15" s="262"/>
      <c r="G15" s="262"/>
      <c r="H15" s="262"/>
      <c r="I15" s="262"/>
      <c r="J15" s="262"/>
      <c r="K15" s="262"/>
      <c r="L15" s="262"/>
      <c r="M15" s="262"/>
      <c r="N15" s="262"/>
      <c r="O15" s="262"/>
      <c r="P15" s="262"/>
      <c r="Q15" s="262"/>
      <c r="R15" s="262"/>
      <c r="S15" s="262"/>
      <c r="T15" s="262"/>
      <c r="U15" s="262"/>
      <c r="V15" s="262"/>
      <c r="W15" s="262"/>
      <c r="X15" s="263"/>
      <c r="Y15" s="249"/>
      <c r="Z15" s="250"/>
      <c r="AA15" s="250"/>
      <c r="AB15" s="250"/>
      <c r="AC15" s="250"/>
      <c r="AD15" s="250"/>
      <c r="AE15" s="250"/>
      <c r="AF15" s="250"/>
      <c r="AG15" s="251"/>
    </row>
    <row r="16" spans="1:33" ht="18.75" hidden="1">
      <c r="A16" s="14">
        <v>2</v>
      </c>
      <c r="B16" s="262" t="s">
        <v>38</v>
      </c>
      <c r="C16" s="262"/>
      <c r="D16" s="262"/>
      <c r="E16" s="262"/>
      <c r="F16" s="262"/>
      <c r="G16" s="262"/>
      <c r="H16" s="262"/>
      <c r="I16" s="262"/>
      <c r="J16" s="262"/>
      <c r="K16" s="262"/>
      <c r="L16" s="262"/>
      <c r="M16" s="262"/>
      <c r="N16" s="262"/>
      <c r="O16" s="262"/>
      <c r="P16" s="262"/>
      <c r="Q16" s="262"/>
      <c r="R16" s="262"/>
      <c r="S16" s="262"/>
      <c r="T16" s="262"/>
      <c r="U16" s="262"/>
      <c r="V16" s="262"/>
      <c r="W16" s="262"/>
      <c r="X16" s="263"/>
      <c r="Y16" s="249"/>
      <c r="Z16" s="250"/>
      <c r="AA16" s="250"/>
      <c r="AB16" s="250"/>
      <c r="AC16" s="250"/>
      <c r="AD16" s="250"/>
      <c r="AE16" s="250"/>
      <c r="AF16" s="250"/>
      <c r="AG16" s="251"/>
    </row>
    <row r="17" spans="1:33" ht="18.75" hidden="1">
      <c r="A17" s="14">
        <v>3</v>
      </c>
      <c r="B17" s="264" t="s">
        <v>39</v>
      </c>
      <c r="C17" s="264"/>
      <c r="D17" s="264"/>
      <c r="E17" s="264"/>
      <c r="F17" s="264"/>
      <c r="G17" s="264"/>
      <c r="H17" s="264"/>
      <c r="I17" s="264"/>
      <c r="J17" s="264"/>
      <c r="K17" s="264"/>
      <c r="L17" s="264"/>
      <c r="M17" s="264"/>
      <c r="N17" s="264"/>
      <c r="O17" s="264"/>
      <c r="P17" s="264"/>
      <c r="Q17" s="264"/>
      <c r="R17" s="264"/>
      <c r="S17" s="264"/>
      <c r="T17" s="264"/>
      <c r="U17" s="264"/>
      <c r="V17" s="264"/>
      <c r="W17" s="264"/>
      <c r="X17" s="265"/>
      <c r="Y17" s="249"/>
      <c r="Z17" s="250"/>
      <c r="AA17" s="250"/>
      <c r="AB17" s="250"/>
      <c r="AC17" s="250"/>
      <c r="AD17" s="250"/>
      <c r="AE17" s="250"/>
      <c r="AF17" s="250"/>
      <c r="AG17" s="251"/>
    </row>
    <row r="18" spans="1:33" ht="21" hidden="1">
      <c r="A18" s="266" t="s">
        <v>40</v>
      </c>
      <c r="B18" s="267"/>
      <c r="C18" s="267"/>
      <c r="D18" s="267"/>
      <c r="E18" s="267"/>
      <c r="F18" s="267"/>
      <c r="G18" s="267"/>
      <c r="H18" s="267"/>
      <c r="I18" s="267"/>
      <c r="J18" s="267"/>
      <c r="K18" s="267"/>
      <c r="L18" s="267"/>
      <c r="M18" s="267"/>
      <c r="N18" s="267"/>
      <c r="O18" s="267"/>
      <c r="P18" s="267"/>
      <c r="Q18" s="267"/>
      <c r="R18" s="267"/>
      <c r="S18" s="267"/>
      <c r="T18" s="267"/>
      <c r="U18" s="267"/>
      <c r="V18" s="267"/>
      <c r="W18" s="267"/>
      <c r="X18" s="268"/>
      <c r="Y18" s="249"/>
      <c r="Z18" s="250"/>
      <c r="AA18" s="250"/>
      <c r="AB18" s="250"/>
      <c r="AC18" s="250"/>
      <c r="AD18" s="250"/>
      <c r="AE18" s="250"/>
      <c r="AF18" s="250"/>
      <c r="AG18" s="251"/>
    </row>
    <row r="19" spans="1:33" ht="18.75" hidden="1">
      <c r="A19" s="13">
        <v>1</v>
      </c>
      <c r="B19" s="262" t="s">
        <v>41</v>
      </c>
      <c r="C19" s="262"/>
      <c r="D19" s="262"/>
      <c r="E19" s="262"/>
      <c r="F19" s="262"/>
      <c r="G19" s="262"/>
      <c r="H19" s="262"/>
      <c r="I19" s="262"/>
      <c r="J19" s="262"/>
      <c r="K19" s="262"/>
      <c r="L19" s="262"/>
      <c r="M19" s="262"/>
      <c r="N19" s="262"/>
      <c r="O19" s="262"/>
      <c r="P19" s="262"/>
      <c r="Q19" s="262"/>
      <c r="R19" s="262"/>
      <c r="S19" s="262"/>
      <c r="T19" s="262"/>
      <c r="U19" s="262"/>
      <c r="V19" s="262"/>
      <c r="W19" s="262"/>
      <c r="X19" s="263"/>
      <c r="Y19" s="249"/>
      <c r="Z19" s="250"/>
      <c r="AA19" s="250"/>
      <c r="AB19" s="250"/>
      <c r="AC19" s="250"/>
      <c r="AD19" s="250"/>
      <c r="AE19" s="250"/>
      <c r="AF19" s="250"/>
      <c r="AG19" s="251"/>
    </row>
    <row r="20" spans="1:33" ht="21" hidden="1">
      <c r="A20" s="266" t="s">
        <v>42</v>
      </c>
      <c r="B20" s="267"/>
      <c r="C20" s="267"/>
      <c r="D20" s="267"/>
      <c r="E20" s="267"/>
      <c r="F20" s="267"/>
      <c r="G20" s="267"/>
      <c r="H20" s="267"/>
      <c r="I20" s="267"/>
      <c r="J20" s="267"/>
      <c r="K20" s="267"/>
      <c r="L20" s="267"/>
      <c r="M20" s="267"/>
      <c r="N20" s="267"/>
      <c r="O20" s="267"/>
      <c r="P20" s="267"/>
      <c r="Q20" s="267"/>
      <c r="R20" s="267"/>
      <c r="S20" s="267"/>
      <c r="T20" s="267"/>
      <c r="U20" s="267"/>
      <c r="V20" s="267"/>
      <c r="W20" s="267"/>
      <c r="X20" s="268"/>
      <c r="Y20" s="249"/>
      <c r="Z20" s="250"/>
      <c r="AA20" s="250"/>
      <c r="AB20" s="250"/>
      <c r="AC20" s="250"/>
      <c r="AD20" s="250"/>
      <c r="AE20" s="250"/>
      <c r="AF20" s="250"/>
      <c r="AG20" s="251"/>
    </row>
    <row r="21" spans="1:33" ht="18.75" hidden="1">
      <c r="A21" s="15">
        <v>1</v>
      </c>
      <c r="B21" s="262" t="s">
        <v>43</v>
      </c>
      <c r="C21" s="262"/>
      <c r="D21" s="262"/>
      <c r="E21" s="262"/>
      <c r="F21" s="262"/>
      <c r="G21" s="262"/>
      <c r="H21" s="262"/>
      <c r="I21" s="262"/>
      <c r="J21" s="262"/>
      <c r="K21" s="262"/>
      <c r="L21" s="262"/>
      <c r="M21" s="262"/>
      <c r="N21" s="262"/>
      <c r="O21" s="262"/>
      <c r="P21" s="262"/>
      <c r="Q21" s="262"/>
      <c r="R21" s="262"/>
      <c r="S21" s="262"/>
      <c r="T21" s="262"/>
      <c r="U21" s="262"/>
      <c r="V21" s="262"/>
      <c r="W21" s="262"/>
      <c r="X21" s="263"/>
      <c r="Y21" s="249"/>
      <c r="Z21" s="250"/>
      <c r="AA21" s="250"/>
      <c r="AB21" s="250"/>
      <c r="AC21" s="250"/>
      <c r="AD21" s="250"/>
      <c r="AE21" s="250"/>
      <c r="AF21" s="250"/>
      <c r="AG21" s="251"/>
    </row>
    <row r="22" spans="1:33" ht="21.75" hidden="1" thickBot="1">
      <c r="A22" s="266" t="s">
        <v>44</v>
      </c>
      <c r="B22" s="267"/>
      <c r="C22" s="267"/>
      <c r="D22" s="267"/>
      <c r="E22" s="267"/>
      <c r="F22" s="267"/>
      <c r="G22" s="267"/>
      <c r="H22" s="267"/>
      <c r="I22" s="267"/>
      <c r="J22" s="267"/>
      <c r="K22" s="267"/>
      <c r="L22" s="267"/>
      <c r="M22" s="267"/>
      <c r="N22" s="267"/>
      <c r="O22" s="267"/>
      <c r="P22" s="267"/>
      <c r="Q22" s="267"/>
      <c r="R22" s="267"/>
      <c r="S22" s="267"/>
      <c r="T22" s="267"/>
      <c r="U22" s="267"/>
      <c r="V22" s="267"/>
      <c r="W22" s="267"/>
      <c r="X22" s="268"/>
      <c r="Y22" s="252"/>
      <c r="Z22" s="253"/>
      <c r="AA22" s="253"/>
      <c r="AB22" s="253"/>
      <c r="AC22" s="253"/>
      <c r="AD22" s="253"/>
      <c r="AE22" s="253"/>
      <c r="AF22" s="253"/>
      <c r="AG22" s="254"/>
    </row>
    <row r="23" spans="1:33" ht="18.75" hidden="1">
      <c r="A23" s="13">
        <v>1</v>
      </c>
      <c r="B23" s="264" t="s">
        <v>45</v>
      </c>
      <c r="C23" s="262"/>
      <c r="D23" s="262"/>
      <c r="E23" s="262"/>
      <c r="F23" s="262"/>
      <c r="G23" s="262"/>
      <c r="H23" s="262"/>
      <c r="I23" s="262"/>
      <c r="J23" s="262"/>
      <c r="K23" s="262"/>
      <c r="L23" s="262"/>
      <c r="M23" s="262"/>
      <c r="N23" s="262"/>
      <c r="O23" s="262"/>
      <c r="P23" s="262"/>
      <c r="Q23" s="262"/>
      <c r="R23" s="262"/>
      <c r="S23" s="262"/>
      <c r="T23" s="262"/>
      <c r="U23" s="262"/>
      <c r="V23" s="262"/>
      <c r="W23" s="262"/>
      <c r="X23" s="262"/>
      <c r="Y23" s="283"/>
      <c r="Z23" s="284"/>
      <c r="AA23" s="284"/>
      <c r="AB23" s="284"/>
      <c r="AC23" s="284"/>
      <c r="AD23" s="284"/>
      <c r="AE23" s="284"/>
      <c r="AF23" s="284"/>
      <c r="AG23" s="284"/>
    </row>
    <row r="24" spans="1:33" ht="20.25" hidden="1">
      <c r="A24" s="287" t="s">
        <v>46</v>
      </c>
      <c r="B24" s="287"/>
      <c r="C24" s="287"/>
      <c r="D24" s="287"/>
      <c r="E24" s="287"/>
      <c r="F24" s="287"/>
      <c r="G24" s="287"/>
      <c r="H24" s="287"/>
      <c r="I24" s="287"/>
      <c r="J24" s="287"/>
      <c r="K24" s="287"/>
      <c r="L24" s="287"/>
      <c r="M24" s="287"/>
      <c r="N24" s="287"/>
      <c r="O24" s="287"/>
      <c r="P24" s="287"/>
      <c r="Q24" s="287"/>
      <c r="R24" s="287"/>
      <c r="S24" s="287"/>
      <c r="T24" s="287"/>
      <c r="U24" s="287"/>
      <c r="V24" s="287"/>
      <c r="W24" s="287"/>
      <c r="X24" s="287"/>
      <c r="Y24" s="285"/>
      <c r="Z24" s="286"/>
      <c r="AA24" s="286"/>
      <c r="AB24" s="286"/>
      <c r="AC24" s="286"/>
      <c r="AD24" s="286"/>
      <c r="AE24" s="286"/>
      <c r="AF24" s="286"/>
      <c r="AG24" s="286"/>
    </row>
    <row r="25" spans="1:33" ht="32.25" customHeight="1">
      <c r="A25" s="294" t="s">
        <v>47</v>
      </c>
      <c r="B25" s="294"/>
      <c r="C25" s="294"/>
      <c r="D25" s="293" t="s">
        <v>47</v>
      </c>
      <c r="E25" s="293"/>
      <c r="F25" s="293"/>
      <c r="G25" s="293"/>
      <c r="H25" s="288" t="s">
        <v>52</v>
      </c>
      <c r="I25" s="289"/>
      <c r="J25" s="289"/>
      <c r="K25" s="290" t="s">
        <v>51</v>
      </c>
      <c r="L25" s="291"/>
      <c r="M25" s="291"/>
      <c r="N25" s="291"/>
      <c r="O25" s="291"/>
      <c r="P25" s="291"/>
      <c r="Q25" s="292" t="s">
        <v>53</v>
      </c>
      <c r="R25" s="292"/>
      <c r="S25" s="292"/>
      <c r="T25" s="292"/>
      <c r="U25" s="292"/>
      <c r="V25" s="16"/>
      <c r="W25" s="16"/>
      <c r="X25" s="17"/>
      <c r="Y25" s="285"/>
      <c r="Z25" s="286"/>
      <c r="AA25" s="286"/>
      <c r="AB25" s="286"/>
      <c r="AC25" s="286"/>
      <c r="AD25" s="286"/>
      <c r="AE25" s="286"/>
      <c r="AF25" s="286"/>
      <c r="AG25" s="286"/>
    </row>
    <row r="26" spans="1:33" ht="32.25" customHeight="1">
      <c r="A26" s="295"/>
      <c r="B26" s="295"/>
      <c r="C26" s="295"/>
      <c r="D26" s="296" t="s">
        <v>187</v>
      </c>
      <c r="E26" s="297"/>
      <c r="F26" s="297"/>
      <c r="G26" s="297"/>
      <c r="H26" s="297"/>
      <c r="I26" s="297"/>
      <c r="J26" s="297"/>
      <c r="K26" s="297"/>
      <c r="L26" s="297"/>
      <c r="M26" s="297"/>
      <c r="N26" s="297"/>
      <c r="O26" s="297"/>
      <c r="P26" s="297"/>
      <c r="Q26" s="297"/>
      <c r="R26" s="297"/>
      <c r="S26" s="297"/>
      <c r="T26" s="297"/>
      <c r="U26" s="297"/>
      <c r="V26" s="297"/>
      <c r="W26" s="297"/>
      <c r="X26" s="297"/>
    </row>
    <row r="27" spans="1:33" ht="32.25" customHeight="1">
      <c r="A27" s="295"/>
      <c r="B27" s="295"/>
      <c r="C27" s="295"/>
      <c r="D27" s="297"/>
      <c r="E27" s="297"/>
      <c r="F27" s="297"/>
      <c r="G27" s="297"/>
      <c r="H27" s="297"/>
      <c r="I27" s="297"/>
      <c r="J27" s="297"/>
      <c r="K27" s="297"/>
      <c r="L27" s="297"/>
      <c r="M27" s="297"/>
      <c r="N27" s="297"/>
      <c r="O27" s="297"/>
      <c r="P27" s="297"/>
      <c r="Q27" s="297"/>
      <c r="R27" s="297"/>
      <c r="S27" s="297"/>
      <c r="T27" s="297"/>
      <c r="U27" s="297"/>
      <c r="V27" s="297"/>
      <c r="W27" s="297"/>
      <c r="X27" s="297"/>
    </row>
    <row r="28" spans="1:33" ht="32.25" customHeight="1">
      <c r="A28" s="295"/>
      <c r="B28" s="295"/>
      <c r="C28" s="295"/>
      <c r="D28" s="297"/>
      <c r="E28" s="297"/>
      <c r="F28" s="297"/>
      <c r="G28" s="297"/>
      <c r="H28" s="297"/>
      <c r="I28" s="297"/>
      <c r="J28" s="297"/>
      <c r="K28" s="297"/>
      <c r="L28" s="297"/>
      <c r="M28" s="297"/>
      <c r="N28" s="297"/>
      <c r="O28" s="297"/>
      <c r="P28" s="297"/>
      <c r="Q28" s="297"/>
      <c r="R28" s="297"/>
      <c r="S28" s="297"/>
      <c r="T28" s="297"/>
      <c r="U28" s="297"/>
      <c r="V28" s="297"/>
      <c r="W28" s="297"/>
      <c r="X28" s="297"/>
    </row>
    <row r="29" spans="1:33" ht="32.25" customHeight="1" thickBot="1">
      <c r="A29" s="295"/>
      <c r="B29" s="295"/>
      <c r="C29" s="295"/>
      <c r="D29" s="297"/>
      <c r="E29" s="297"/>
      <c r="F29" s="297"/>
      <c r="G29" s="297"/>
      <c r="H29" s="297"/>
      <c r="I29" s="297"/>
      <c r="J29" s="297"/>
      <c r="K29" s="297"/>
      <c r="L29" s="297"/>
      <c r="M29" s="297"/>
      <c r="N29" s="297"/>
      <c r="O29" s="297"/>
      <c r="P29" s="297"/>
      <c r="Q29" s="297"/>
      <c r="R29" s="297"/>
      <c r="S29" s="297"/>
      <c r="T29" s="297"/>
      <c r="U29" s="297"/>
      <c r="V29" s="297"/>
      <c r="W29" s="297"/>
      <c r="X29" s="297"/>
    </row>
    <row r="30" spans="1:33" ht="35.25" customHeight="1">
      <c r="A30" s="277" t="s">
        <v>178</v>
      </c>
      <c r="B30" s="278"/>
      <c r="C30" s="278"/>
      <c r="D30" s="278"/>
      <c r="E30" s="278"/>
      <c r="F30" s="279"/>
      <c r="G30" s="272" t="s">
        <v>177</v>
      </c>
      <c r="H30" s="273"/>
      <c r="I30" s="273"/>
      <c r="J30" s="273"/>
      <c r="K30" s="273"/>
      <c r="L30" s="273"/>
      <c r="M30" s="273"/>
      <c r="N30" s="273"/>
      <c r="O30" s="273"/>
      <c r="P30" s="273"/>
      <c r="Q30" s="273"/>
      <c r="R30" s="273"/>
      <c r="S30" s="273"/>
      <c r="T30" s="273"/>
      <c r="U30" s="273"/>
      <c r="V30" s="273"/>
      <c r="W30" s="273"/>
      <c r="X30" s="274"/>
    </row>
    <row r="31" spans="1:33" ht="24" customHeight="1" thickBot="1">
      <c r="A31" s="280"/>
      <c r="B31" s="281"/>
      <c r="C31" s="281"/>
      <c r="D31" s="281"/>
      <c r="E31" s="281"/>
      <c r="F31" s="282"/>
      <c r="G31" s="275"/>
      <c r="H31" s="275"/>
      <c r="I31" s="275"/>
      <c r="J31" s="275"/>
      <c r="K31" s="275"/>
      <c r="L31" s="275"/>
      <c r="M31" s="275"/>
      <c r="N31" s="275"/>
      <c r="O31" s="275"/>
      <c r="P31" s="275"/>
      <c r="Q31" s="275"/>
      <c r="R31" s="275"/>
      <c r="S31" s="275"/>
      <c r="T31" s="275"/>
      <c r="U31" s="275"/>
      <c r="V31" s="275"/>
      <c r="W31" s="275"/>
      <c r="X31" s="276"/>
    </row>
  </sheetData>
  <sheetProtection password="CEEA" sheet="1" objects="1" scenarios="1"/>
  <mergeCells count="40">
    <mergeCell ref="G30:X31"/>
    <mergeCell ref="A30:F31"/>
    <mergeCell ref="Y23:AG25"/>
    <mergeCell ref="A24:X24"/>
    <mergeCell ref="H25:J25"/>
    <mergeCell ref="K25:P25"/>
    <mergeCell ref="Q25:U25"/>
    <mergeCell ref="B23:X23"/>
    <mergeCell ref="D25:G25"/>
    <mergeCell ref="A25:C29"/>
    <mergeCell ref="D26:X29"/>
    <mergeCell ref="B12:X12"/>
    <mergeCell ref="Y12:AG22"/>
    <mergeCell ref="B13:X13"/>
    <mergeCell ref="F14:J14"/>
    <mergeCell ref="P14:U14"/>
    <mergeCell ref="V14:X14"/>
    <mergeCell ref="B15:X15"/>
    <mergeCell ref="B16:X16"/>
    <mergeCell ref="B17:X17"/>
    <mergeCell ref="A18:X18"/>
    <mergeCell ref="B19:X19"/>
    <mergeCell ref="A20:X20"/>
    <mergeCell ref="K14:O14"/>
    <mergeCell ref="A22:X22"/>
    <mergeCell ref="A14:E14"/>
    <mergeCell ref="B21:X21"/>
    <mergeCell ref="B11:X11"/>
    <mergeCell ref="B1:X1"/>
    <mergeCell ref="Y1:AC1"/>
    <mergeCell ref="B2:X2"/>
    <mergeCell ref="A3:X3"/>
    <mergeCell ref="B4:X4"/>
    <mergeCell ref="B5:X5"/>
    <mergeCell ref="B6:X6"/>
    <mergeCell ref="B7:X7"/>
    <mergeCell ref="B8:X8"/>
    <mergeCell ref="B9:X9"/>
    <mergeCell ref="B10:X10"/>
    <mergeCell ref="Y2:AC8"/>
  </mergeCells>
  <conditionalFormatting sqref="AD1:AG5 Y1:Y2">
    <cfRule type="dataBar" priority="1">
      <dataBar>
        <cfvo type="min" val="0"/>
        <cfvo type="max" val="0"/>
        <color rgb="FFFF555A"/>
      </dataBar>
    </cfRule>
    <cfRule type="colorScale" priority="2">
      <colorScale>
        <cfvo type="min" val="0"/>
        <cfvo type="percentile" val="50"/>
        <cfvo type="max" val="0"/>
        <color rgb="FFF8696B"/>
        <color rgb="FFFFEB84"/>
        <color rgb="FF63BE7B"/>
      </colorScale>
    </cfRule>
  </conditionalFormatting>
  <hyperlinks>
    <hyperlink ref="P14" r:id="rId1"/>
    <hyperlink ref="K25" r:id="rId2"/>
    <hyperlink ref="H25" r:id="rId3"/>
    <hyperlink ref="Q25:U25" r:id="rId4" display="https://rajsevak.com/vijay-kumar-prajapat-software/"/>
    <hyperlink ref="G30" r:id="rId5"/>
  </hyperlinks>
  <pageMargins left="0.7" right="0.7" top="0.75" bottom="0.75" header="0.3" footer="0.3"/>
  <pageSetup orientation="portrait" horizontalDpi="0" verticalDpi="0" r:id="rId6"/>
  <drawing r:id="rId7"/>
</worksheet>
</file>

<file path=xl/worksheets/sheet10.xml><?xml version="1.0" encoding="utf-8"?>
<worksheet xmlns="http://schemas.openxmlformats.org/spreadsheetml/2006/main" xmlns:r="http://schemas.openxmlformats.org/officeDocument/2006/relationships">
  <dimension ref="B1:J39"/>
  <sheetViews>
    <sheetView showGridLines="0" workbookViewId="0">
      <selection activeCell="L10" sqref="L10"/>
    </sheetView>
  </sheetViews>
  <sheetFormatPr defaultRowHeight="15"/>
  <cols>
    <col min="1" max="1" width="2.140625" customWidth="1"/>
    <col min="2" max="2" width="12.5703125" customWidth="1"/>
    <col min="10" max="10" width="13.28515625" customWidth="1"/>
  </cols>
  <sheetData>
    <row r="1" spans="2:10" ht="15.75" thickBot="1"/>
    <row r="2" spans="2:10" ht="18.75">
      <c r="B2" s="223"/>
      <c r="C2" s="224"/>
      <c r="D2" s="224"/>
      <c r="E2" s="383" t="s">
        <v>255</v>
      </c>
      <c r="F2" s="383"/>
      <c r="G2" s="226">
        <f>MASTER!G7</f>
        <v>2022</v>
      </c>
      <c r="H2" s="224"/>
      <c r="I2" s="224"/>
      <c r="J2" s="225"/>
    </row>
    <row r="3" spans="2:10">
      <c r="B3" s="172"/>
      <c r="C3" s="1"/>
      <c r="D3" s="222" t="s">
        <v>254</v>
      </c>
      <c r="E3" s="222"/>
      <c r="F3" s="222">
        <f>MASTER!D6</f>
        <v>199999</v>
      </c>
      <c r="G3" s="222"/>
      <c r="H3" s="1"/>
      <c r="I3" s="1"/>
      <c r="J3" s="148"/>
    </row>
    <row r="4" spans="2:10">
      <c r="B4" s="172"/>
      <c r="C4" s="1"/>
      <c r="D4" s="1"/>
      <c r="E4" s="1"/>
      <c r="F4" s="1"/>
      <c r="G4" s="1"/>
      <c r="H4" s="1"/>
      <c r="I4" s="1"/>
      <c r="J4" s="148"/>
    </row>
    <row r="5" spans="2:10">
      <c r="B5" s="172" t="s">
        <v>55</v>
      </c>
      <c r="C5" s="385" t="s">
        <v>197</v>
      </c>
      <c r="D5" s="385"/>
      <c r="E5" s="1"/>
      <c r="F5" s="1" t="s">
        <v>195</v>
      </c>
      <c r="G5" s="385" t="s">
        <v>198</v>
      </c>
      <c r="H5" s="385"/>
      <c r="I5" s="385"/>
      <c r="J5" s="148"/>
    </row>
    <row r="6" spans="2:10">
      <c r="B6" s="172"/>
      <c r="C6" s="1"/>
      <c r="D6" s="1"/>
      <c r="E6" s="1"/>
      <c r="F6" s="1"/>
      <c r="G6" s="1"/>
      <c r="H6" s="1"/>
      <c r="I6" s="1"/>
      <c r="J6" s="148"/>
    </row>
    <row r="7" spans="2:10">
      <c r="B7" s="172" t="s">
        <v>192</v>
      </c>
      <c r="C7" s="1"/>
      <c r="D7" s="1"/>
      <c r="E7" s="385" t="s">
        <v>199</v>
      </c>
      <c r="F7" s="385"/>
      <c r="G7" s="1" t="s">
        <v>201</v>
      </c>
      <c r="H7" s="1"/>
      <c r="I7" s="1"/>
      <c r="J7" s="148"/>
    </row>
    <row r="8" spans="2:10">
      <c r="B8" s="172" t="s">
        <v>193</v>
      </c>
      <c r="C8" s="1"/>
      <c r="D8" s="1"/>
      <c r="E8" s="385" t="s">
        <v>200</v>
      </c>
      <c r="F8" s="385"/>
      <c r="G8" s="1" t="s">
        <v>201</v>
      </c>
      <c r="H8" s="1"/>
      <c r="I8" s="1"/>
      <c r="J8" s="148"/>
    </row>
    <row r="9" spans="2:10">
      <c r="B9" s="172"/>
      <c r="C9" s="1"/>
      <c r="D9" s="1"/>
      <c r="E9" s="1"/>
      <c r="F9" s="1"/>
      <c r="G9" s="1"/>
      <c r="H9" s="1"/>
      <c r="I9" s="1"/>
      <c r="J9" s="148"/>
    </row>
    <row r="10" spans="2:10">
      <c r="B10" s="172"/>
      <c r="C10" s="1"/>
      <c r="D10" s="1"/>
      <c r="E10" s="1"/>
      <c r="F10" s="1"/>
      <c r="G10" s="1"/>
      <c r="H10" s="1"/>
      <c r="I10" s="1"/>
      <c r="J10" s="148"/>
    </row>
    <row r="11" spans="2:10" ht="45.75" customHeight="1">
      <c r="B11" s="172" t="s">
        <v>194</v>
      </c>
      <c r="C11" s="1"/>
      <c r="D11" s="1"/>
      <c r="E11" s="1"/>
      <c r="F11" s="1"/>
      <c r="G11" s="1" t="s">
        <v>196</v>
      </c>
      <c r="H11" s="1"/>
      <c r="I11" s="1"/>
      <c r="J11" s="148"/>
    </row>
    <row r="12" spans="2:10" ht="27.75" customHeight="1" thickBot="1">
      <c r="B12" s="34"/>
      <c r="C12" s="25"/>
      <c r="D12" s="384" t="s">
        <v>202</v>
      </c>
      <c r="E12" s="384"/>
      <c r="F12" s="384"/>
      <c r="G12" s="25"/>
      <c r="H12" s="25"/>
      <c r="I12" s="25"/>
      <c r="J12" s="26"/>
    </row>
    <row r="14" spans="2:10" ht="15.75" thickBot="1"/>
    <row r="15" spans="2:10" ht="18.75">
      <c r="B15" s="223"/>
      <c r="C15" s="224"/>
      <c r="D15" s="224"/>
      <c r="E15" s="383" t="s">
        <v>255</v>
      </c>
      <c r="F15" s="383"/>
      <c r="G15" s="226">
        <f>G2</f>
        <v>2022</v>
      </c>
      <c r="H15" s="224"/>
      <c r="I15" s="224"/>
      <c r="J15" s="225"/>
    </row>
    <row r="16" spans="2:10">
      <c r="B16" s="172"/>
      <c r="C16" s="1"/>
      <c r="D16" s="222" t="s">
        <v>254</v>
      </c>
      <c r="E16" s="222"/>
      <c r="F16" s="222">
        <f>F3</f>
        <v>199999</v>
      </c>
      <c r="G16" s="222"/>
      <c r="H16" s="1"/>
      <c r="I16" s="1"/>
      <c r="J16" s="148"/>
    </row>
    <row r="17" spans="2:10">
      <c r="B17" s="172"/>
      <c r="C17" s="1"/>
      <c r="D17" s="1"/>
      <c r="E17" s="1"/>
      <c r="F17" s="1"/>
      <c r="G17" s="1"/>
      <c r="H17" s="1"/>
      <c r="I17" s="1"/>
      <c r="J17" s="148"/>
    </row>
    <row r="18" spans="2:10">
      <c r="B18" s="172" t="s">
        <v>55</v>
      </c>
      <c r="C18" s="385" t="s">
        <v>197</v>
      </c>
      <c r="D18" s="385"/>
      <c r="E18" s="1"/>
      <c r="F18" s="1" t="s">
        <v>195</v>
      </c>
      <c r="G18" s="385" t="s">
        <v>198</v>
      </c>
      <c r="H18" s="385"/>
      <c r="I18" s="385"/>
      <c r="J18" s="148"/>
    </row>
    <row r="19" spans="2:10">
      <c r="B19" s="172"/>
      <c r="C19" s="1"/>
      <c r="D19" s="1"/>
      <c r="E19" s="1"/>
      <c r="F19" s="1"/>
      <c r="G19" s="1"/>
      <c r="H19" s="1"/>
      <c r="I19" s="1"/>
      <c r="J19" s="148"/>
    </row>
    <row r="20" spans="2:10">
      <c r="B20" s="172" t="s">
        <v>192</v>
      </c>
      <c r="C20" s="1"/>
      <c r="D20" s="1"/>
      <c r="E20" s="385" t="s">
        <v>199</v>
      </c>
      <c r="F20" s="385"/>
      <c r="G20" s="1" t="s">
        <v>201</v>
      </c>
      <c r="H20" s="1"/>
      <c r="I20" s="1"/>
      <c r="J20" s="148"/>
    </row>
    <row r="21" spans="2:10">
      <c r="B21" s="172" t="s">
        <v>193</v>
      </c>
      <c r="C21" s="1"/>
      <c r="D21" s="1"/>
      <c r="E21" s="385" t="s">
        <v>200</v>
      </c>
      <c r="F21" s="385"/>
      <c r="G21" s="1" t="s">
        <v>201</v>
      </c>
      <c r="H21" s="1"/>
      <c r="I21" s="1"/>
      <c r="J21" s="148"/>
    </row>
    <row r="22" spans="2:10">
      <c r="B22" s="172"/>
      <c r="C22" s="1"/>
      <c r="D22" s="1"/>
      <c r="E22" s="1"/>
      <c r="F22" s="1"/>
      <c r="G22" s="1"/>
      <c r="H22" s="1"/>
      <c r="I22" s="1"/>
      <c r="J22" s="148"/>
    </row>
    <row r="23" spans="2:10">
      <c r="B23" s="172"/>
      <c r="C23" s="1"/>
      <c r="D23" s="1"/>
      <c r="E23" s="1"/>
      <c r="F23" s="1"/>
      <c r="G23" s="1"/>
      <c r="H23" s="1"/>
      <c r="I23" s="1"/>
      <c r="J23" s="148"/>
    </row>
    <row r="24" spans="2:10">
      <c r="B24" s="172" t="s">
        <v>194</v>
      </c>
      <c r="C24" s="1"/>
      <c r="D24" s="1"/>
      <c r="E24" s="1"/>
      <c r="F24" s="1"/>
      <c r="G24" s="1" t="s">
        <v>196</v>
      </c>
      <c r="H24" s="1"/>
      <c r="I24" s="1"/>
      <c r="J24" s="148"/>
    </row>
    <row r="25" spans="2:10" ht="37.5" customHeight="1" thickBot="1">
      <c r="B25" s="34"/>
      <c r="C25" s="25"/>
      <c r="D25" s="384" t="s">
        <v>202</v>
      </c>
      <c r="E25" s="384"/>
      <c r="F25" s="384"/>
      <c r="G25" s="25"/>
      <c r="H25" s="25"/>
      <c r="I25" s="25"/>
      <c r="J25" s="26"/>
    </row>
    <row r="28" spans="2:10" ht="15.75" thickBot="1"/>
    <row r="29" spans="2:10" ht="18.75">
      <c r="B29" s="223"/>
      <c r="C29" s="224"/>
      <c r="D29" s="224"/>
      <c r="E29" s="383" t="s">
        <v>255</v>
      </c>
      <c r="F29" s="383"/>
      <c r="G29" s="226">
        <f>G15</f>
        <v>2022</v>
      </c>
      <c r="H29" s="224"/>
      <c r="I29" s="224"/>
      <c r="J29" s="225"/>
    </row>
    <row r="30" spans="2:10">
      <c r="B30" s="172"/>
      <c r="C30" s="1"/>
      <c r="D30" s="222" t="s">
        <v>254</v>
      </c>
      <c r="E30" s="222"/>
      <c r="F30" s="222">
        <f>F16</f>
        <v>199999</v>
      </c>
      <c r="G30" s="222"/>
      <c r="H30" s="1"/>
      <c r="I30" s="1"/>
      <c r="J30" s="148"/>
    </row>
    <row r="31" spans="2:10">
      <c r="B31" s="172"/>
      <c r="C31" s="1"/>
      <c r="D31" s="1"/>
      <c r="E31" s="1"/>
      <c r="F31" s="1"/>
      <c r="G31" s="1"/>
      <c r="H31" s="1"/>
      <c r="I31" s="1"/>
      <c r="J31" s="148"/>
    </row>
    <row r="32" spans="2:10">
      <c r="B32" s="172" t="s">
        <v>55</v>
      </c>
      <c r="C32" s="385" t="s">
        <v>197</v>
      </c>
      <c r="D32" s="385"/>
      <c r="E32" s="1"/>
      <c r="F32" s="1" t="s">
        <v>195</v>
      </c>
      <c r="G32" s="385" t="s">
        <v>198</v>
      </c>
      <c r="H32" s="385"/>
      <c r="I32" s="385"/>
      <c r="J32" s="148"/>
    </row>
    <row r="33" spans="2:10">
      <c r="B33" s="172"/>
      <c r="C33" s="1"/>
      <c r="D33" s="1"/>
      <c r="E33" s="1"/>
      <c r="F33" s="1"/>
      <c r="G33" s="1"/>
      <c r="H33" s="1"/>
      <c r="I33" s="1"/>
      <c r="J33" s="148"/>
    </row>
    <row r="34" spans="2:10">
      <c r="B34" s="172" t="s">
        <v>192</v>
      </c>
      <c r="C34" s="1"/>
      <c r="D34" s="1"/>
      <c r="E34" s="385" t="s">
        <v>199</v>
      </c>
      <c r="F34" s="385"/>
      <c r="G34" s="1" t="s">
        <v>201</v>
      </c>
      <c r="H34" s="1"/>
      <c r="I34" s="1"/>
      <c r="J34" s="148"/>
    </row>
    <row r="35" spans="2:10">
      <c r="B35" s="172" t="s">
        <v>193</v>
      </c>
      <c r="C35" s="1"/>
      <c r="D35" s="1"/>
      <c r="E35" s="385" t="s">
        <v>200</v>
      </c>
      <c r="F35" s="385"/>
      <c r="G35" s="1" t="s">
        <v>201</v>
      </c>
      <c r="H35" s="1"/>
      <c r="I35" s="1"/>
      <c r="J35" s="148"/>
    </row>
    <row r="36" spans="2:10">
      <c r="B36" s="172"/>
      <c r="C36" s="1"/>
      <c r="D36" s="1"/>
      <c r="E36" s="1"/>
      <c r="F36" s="1"/>
      <c r="G36" s="1"/>
      <c r="H36" s="1"/>
      <c r="I36" s="1"/>
      <c r="J36" s="148"/>
    </row>
    <row r="37" spans="2:10" ht="35.25" customHeight="1">
      <c r="B37" s="172"/>
      <c r="C37" s="1"/>
      <c r="D37" s="1"/>
      <c r="E37" s="1"/>
      <c r="F37" s="1"/>
      <c r="G37" s="1"/>
      <c r="H37" s="1"/>
      <c r="I37" s="1"/>
      <c r="J37" s="148"/>
    </row>
    <row r="38" spans="2:10">
      <c r="B38" s="172" t="s">
        <v>194</v>
      </c>
      <c r="C38" s="1"/>
      <c r="D38" s="1"/>
      <c r="E38" s="1"/>
      <c r="F38" s="1"/>
      <c r="G38" s="1" t="s">
        <v>196</v>
      </c>
      <c r="H38" s="1"/>
      <c r="I38" s="1"/>
      <c r="J38" s="148"/>
    </row>
    <row r="39" spans="2:10" ht="30.75" customHeight="1" thickBot="1">
      <c r="B39" s="34"/>
      <c r="C39" s="25"/>
      <c r="D39" s="384" t="s">
        <v>202</v>
      </c>
      <c r="E39" s="384"/>
      <c r="F39" s="384"/>
      <c r="G39" s="25"/>
      <c r="H39" s="25"/>
      <c r="I39" s="25"/>
      <c r="J39" s="26"/>
    </row>
  </sheetData>
  <sheetProtection password="CE27" sheet="1" objects="1" scenarios="1"/>
  <mergeCells count="18">
    <mergeCell ref="E8:F8"/>
    <mergeCell ref="E7:F7"/>
    <mergeCell ref="C5:D5"/>
    <mergeCell ref="G5:I5"/>
    <mergeCell ref="E2:F2"/>
    <mergeCell ref="G32:I32"/>
    <mergeCell ref="E34:F34"/>
    <mergeCell ref="E35:F35"/>
    <mergeCell ref="C18:D18"/>
    <mergeCell ref="G18:I18"/>
    <mergeCell ref="E20:F20"/>
    <mergeCell ref="E21:F21"/>
    <mergeCell ref="E29:F29"/>
    <mergeCell ref="D12:F12"/>
    <mergeCell ref="D25:F25"/>
    <mergeCell ref="D39:F39"/>
    <mergeCell ref="C32:D32"/>
    <mergeCell ref="E15:F15"/>
  </mergeCells>
  <printOptions horizontalCentered="1"/>
  <pageMargins left="0.23622047244094491" right="0.23622047244094491" top="0.74803149606299213" bottom="0.74803149606299213" header="0.31496062992125984" footer="0.31496062992125984"/>
  <pageSetup orientation="portrait" verticalDpi="0" r:id="rId1"/>
</worksheet>
</file>

<file path=xl/worksheets/sheet11.xml><?xml version="1.0" encoding="utf-8"?>
<worksheet xmlns="http://schemas.openxmlformats.org/spreadsheetml/2006/main" xmlns:r="http://schemas.openxmlformats.org/officeDocument/2006/relationships">
  <sheetPr>
    <pageSetUpPr fitToPage="1"/>
  </sheetPr>
  <dimension ref="A1:P24"/>
  <sheetViews>
    <sheetView workbookViewId="0">
      <selection activeCell="D4" sqref="D4:O4"/>
    </sheetView>
  </sheetViews>
  <sheetFormatPr defaultRowHeight="15"/>
  <cols>
    <col min="1" max="1" width="1.7109375" customWidth="1"/>
    <col min="2" max="2" width="9.28515625" customWidth="1"/>
    <col min="5" max="5" width="6.140625" customWidth="1"/>
    <col min="6" max="6" width="6.7109375" customWidth="1"/>
    <col min="7" max="7" width="5.42578125" customWidth="1"/>
    <col min="8" max="8" width="6" customWidth="1"/>
    <col min="9" max="9" width="9.85546875" customWidth="1"/>
    <col min="10" max="11" width="9.140625" hidden="1" customWidth="1"/>
    <col min="12" max="12" width="10.140625" customWidth="1"/>
    <col min="13" max="13" width="10.85546875" customWidth="1"/>
    <col min="14" max="14" width="7.7109375" customWidth="1"/>
    <col min="15" max="15" width="8" customWidth="1"/>
    <col min="16" max="16" width="1.7109375" customWidth="1"/>
  </cols>
  <sheetData>
    <row r="1" spans="1:16" ht="15.75" thickBot="1">
      <c r="A1" s="173"/>
      <c r="B1" s="174"/>
      <c r="C1" s="174"/>
      <c r="D1" s="174"/>
      <c r="E1" s="174"/>
      <c r="F1" s="174"/>
      <c r="G1" s="174"/>
      <c r="H1" s="174"/>
      <c r="I1" s="174"/>
      <c r="J1" s="174"/>
      <c r="K1" s="174"/>
      <c r="L1" s="174"/>
      <c r="M1" s="174"/>
      <c r="N1" s="174"/>
      <c r="O1" s="174"/>
      <c r="P1" s="175"/>
    </row>
    <row r="2" spans="1:16" ht="26.25" customHeight="1">
      <c r="A2" s="176"/>
      <c r="B2" s="386" t="s">
        <v>203</v>
      </c>
      <c r="C2" s="387"/>
      <c r="D2" s="387"/>
      <c r="E2" s="387"/>
      <c r="F2" s="387"/>
      <c r="G2" s="387"/>
      <c r="H2" s="387"/>
      <c r="I2" s="387"/>
      <c r="J2" s="387"/>
      <c r="K2" s="387"/>
      <c r="L2" s="387"/>
      <c r="M2" s="387"/>
      <c r="N2" s="387"/>
      <c r="O2" s="388"/>
      <c r="P2" s="177"/>
    </row>
    <row r="3" spans="1:16">
      <c r="A3" s="176"/>
      <c r="B3" s="172"/>
      <c r="C3" s="1"/>
      <c r="D3" s="1"/>
      <c r="E3" s="1"/>
      <c r="F3" s="1"/>
      <c r="G3" s="1"/>
      <c r="H3" s="1"/>
      <c r="I3" s="1"/>
      <c r="J3" s="1"/>
      <c r="K3" s="1"/>
      <c r="L3" s="1"/>
      <c r="M3" s="1"/>
      <c r="N3" s="1"/>
      <c r="O3" s="148"/>
      <c r="P3" s="177"/>
    </row>
    <row r="4" spans="1:16" s="180" customFormat="1" ht="21" customHeight="1">
      <c r="A4" s="178"/>
      <c r="B4" s="389" t="s">
        <v>204</v>
      </c>
      <c r="C4" s="390"/>
      <c r="D4" s="391" t="str">
        <f>MASTER!D2</f>
        <v>jktdh; mPp ek/;fed fo|ky; vkyfu;kokl ftyk&amp; ukXkkSj</v>
      </c>
      <c r="E4" s="391"/>
      <c r="F4" s="391"/>
      <c r="G4" s="391"/>
      <c r="H4" s="391"/>
      <c r="I4" s="391"/>
      <c r="J4" s="391"/>
      <c r="K4" s="391"/>
      <c r="L4" s="391"/>
      <c r="M4" s="391"/>
      <c r="N4" s="391"/>
      <c r="O4" s="392"/>
      <c r="P4" s="179"/>
    </row>
    <row r="5" spans="1:16" s="180" customFormat="1" ht="21" customHeight="1">
      <c r="A5" s="178"/>
      <c r="B5" s="389" t="s">
        <v>205</v>
      </c>
      <c r="C5" s="390"/>
      <c r="D5" s="393" t="str">
        <f>MASTER!D7</f>
        <v>माध्यमिक परीक्षा</v>
      </c>
      <c r="E5" s="393"/>
      <c r="F5" s="393"/>
      <c r="G5" s="393"/>
      <c r="H5" s="394">
        <f>MASTER!G7</f>
        <v>2022</v>
      </c>
      <c r="I5" s="394"/>
      <c r="J5" s="181"/>
      <c r="K5" s="181"/>
      <c r="L5" s="181"/>
      <c r="M5" s="181"/>
      <c r="N5" s="181"/>
      <c r="O5" s="182"/>
      <c r="P5" s="179"/>
    </row>
    <row r="6" spans="1:16" s="180" customFormat="1" ht="21" customHeight="1">
      <c r="A6" s="178"/>
      <c r="B6" s="389" t="s">
        <v>206</v>
      </c>
      <c r="C6" s="390"/>
      <c r="D6" s="397" t="s">
        <v>207</v>
      </c>
      <c r="E6" s="397"/>
      <c r="F6" s="181"/>
      <c r="G6" s="181"/>
      <c r="H6" s="181"/>
      <c r="I6" s="398" t="s">
        <v>208</v>
      </c>
      <c r="J6" s="398"/>
      <c r="K6" s="398"/>
      <c r="L6" s="398"/>
      <c r="M6" s="398"/>
      <c r="N6" s="181" t="s">
        <v>209</v>
      </c>
      <c r="O6" s="182"/>
      <c r="P6" s="179"/>
    </row>
    <row r="7" spans="1:16" ht="24.75" customHeight="1" thickBot="1">
      <c r="A7" s="176"/>
      <c r="B7" s="183" t="s">
        <v>210</v>
      </c>
      <c r="C7" s="181" t="s">
        <v>211</v>
      </c>
      <c r="D7" s="181"/>
      <c r="E7" s="181"/>
      <c r="F7" s="181"/>
      <c r="G7" s="181"/>
      <c r="H7" s="181"/>
      <c r="I7" s="181"/>
      <c r="J7" s="181"/>
      <c r="K7" s="181"/>
      <c r="L7" s="181"/>
      <c r="M7" s="1"/>
      <c r="N7" s="1"/>
      <c r="O7" s="148"/>
      <c r="P7" s="177"/>
    </row>
    <row r="8" spans="1:16" ht="26.25" customHeight="1">
      <c r="A8" s="176"/>
      <c r="B8" s="399" t="s">
        <v>212</v>
      </c>
      <c r="C8" s="401" t="s">
        <v>213</v>
      </c>
      <c r="D8" s="402"/>
      <c r="E8" s="403"/>
      <c r="F8" s="404" t="s">
        <v>214</v>
      </c>
      <c r="G8" s="405"/>
      <c r="H8" s="406"/>
      <c r="I8" s="407" t="s">
        <v>215</v>
      </c>
      <c r="J8" s="395"/>
      <c r="K8" s="395"/>
      <c r="L8" s="395" t="s">
        <v>216</v>
      </c>
      <c r="M8" s="408" t="s">
        <v>217</v>
      </c>
      <c r="N8" s="395" t="s">
        <v>218</v>
      </c>
      <c r="O8" s="396" t="s">
        <v>219</v>
      </c>
      <c r="P8" s="177"/>
    </row>
    <row r="9" spans="1:16" ht="74.25" customHeight="1">
      <c r="A9" s="176"/>
      <c r="B9" s="400"/>
      <c r="C9" s="184" t="s">
        <v>220</v>
      </c>
      <c r="D9" s="185" t="s">
        <v>221</v>
      </c>
      <c r="E9" s="186" t="s">
        <v>222</v>
      </c>
      <c r="F9" s="184" t="s">
        <v>220</v>
      </c>
      <c r="G9" s="185" t="s">
        <v>221</v>
      </c>
      <c r="H9" s="186" t="s">
        <v>222</v>
      </c>
      <c r="I9" s="407"/>
      <c r="J9" s="395"/>
      <c r="K9" s="395"/>
      <c r="L9" s="395"/>
      <c r="M9" s="409"/>
      <c r="N9" s="395"/>
      <c r="O9" s="396"/>
      <c r="P9" s="177"/>
    </row>
    <row r="10" spans="1:16" ht="31.5" customHeight="1">
      <c r="A10" s="176"/>
      <c r="B10" s="187"/>
      <c r="C10" s="188"/>
      <c r="D10" s="20"/>
      <c r="E10" s="189"/>
      <c r="F10" s="188"/>
      <c r="G10" s="20"/>
      <c r="H10" s="189"/>
      <c r="I10" s="190"/>
      <c r="J10" s="20"/>
      <c r="K10" s="20"/>
      <c r="L10" s="20"/>
      <c r="M10" s="20"/>
      <c r="N10" s="20"/>
      <c r="O10" s="189"/>
      <c r="P10" s="177"/>
    </row>
    <row r="11" spans="1:16" ht="31.5" customHeight="1">
      <c r="A11" s="176"/>
      <c r="B11" s="187"/>
      <c r="C11" s="188"/>
      <c r="D11" s="20"/>
      <c r="E11" s="189"/>
      <c r="F11" s="188"/>
      <c r="G11" s="20"/>
      <c r="H11" s="189"/>
      <c r="I11" s="190"/>
      <c r="J11" s="20"/>
      <c r="K11" s="20"/>
      <c r="L11" s="20"/>
      <c r="M11" s="20"/>
      <c r="N11" s="20"/>
      <c r="O11" s="189"/>
      <c r="P11" s="177"/>
    </row>
    <row r="12" spans="1:16" ht="31.5" customHeight="1">
      <c r="A12" s="176"/>
      <c r="B12" s="187"/>
      <c r="C12" s="188"/>
      <c r="D12" s="20"/>
      <c r="E12" s="189"/>
      <c r="F12" s="188"/>
      <c r="G12" s="20"/>
      <c r="H12" s="189"/>
      <c r="I12" s="190"/>
      <c r="J12" s="20"/>
      <c r="K12" s="20"/>
      <c r="L12" s="20"/>
      <c r="M12" s="20"/>
      <c r="N12" s="20"/>
      <c r="O12" s="189"/>
      <c r="P12" s="177"/>
    </row>
    <row r="13" spans="1:16" ht="31.5" customHeight="1">
      <c r="A13" s="176"/>
      <c r="B13" s="187"/>
      <c r="C13" s="188"/>
      <c r="D13" s="20"/>
      <c r="E13" s="189"/>
      <c r="F13" s="188"/>
      <c r="G13" s="20"/>
      <c r="H13" s="189"/>
      <c r="I13" s="190"/>
      <c r="J13" s="20"/>
      <c r="K13" s="20"/>
      <c r="L13" s="20"/>
      <c r="M13" s="20"/>
      <c r="N13" s="20"/>
      <c r="O13" s="189"/>
      <c r="P13" s="177"/>
    </row>
    <row r="14" spans="1:16" ht="31.5" customHeight="1">
      <c r="A14" s="176"/>
      <c r="B14" s="187"/>
      <c r="C14" s="188"/>
      <c r="D14" s="20"/>
      <c r="E14" s="189"/>
      <c r="F14" s="188"/>
      <c r="G14" s="20"/>
      <c r="H14" s="189"/>
      <c r="I14" s="190"/>
      <c r="J14" s="20"/>
      <c r="K14" s="20"/>
      <c r="L14" s="20"/>
      <c r="M14" s="20"/>
      <c r="N14" s="20"/>
      <c r="O14" s="189"/>
      <c r="P14" s="177"/>
    </row>
    <row r="15" spans="1:16" ht="31.5" customHeight="1">
      <c r="A15" s="176"/>
      <c r="B15" s="187"/>
      <c r="C15" s="188"/>
      <c r="D15" s="20"/>
      <c r="E15" s="189"/>
      <c r="F15" s="188"/>
      <c r="G15" s="20"/>
      <c r="H15" s="189"/>
      <c r="I15" s="190"/>
      <c r="J15" s="20"/>
      <c r="K15" s="20"/>
      <c r="L15" s="20"/>
      <c r="M15" s="20"/>
      <c r="N15" s="20"/>
      <c r="O15" s="189"/>
      <c r="P15" s="177"/>
    </row>
    <row r="16" spans="1:16" ht="31.5" customHeight="1">
      <c r="A16" s="176"/>
      <c r="B16" s="187"/>
      <c r="C16" s="188"/>
      <c r="D16" s="20"/>
      <c r="E16" s="189"/>
      <c r="F16" s="188"/>
      <c r="G16" s="20"/>
      <c r="H16" s="189"/>
      <c r="I16" s="190"/>
      <c r="J16" s="20"/>
      <c r="K16" s="20"/>
      <c r="L16" s="20"/>
      <c r="M16" s="20"/>
      <c r="N16" s="20"/>
      <c r="O16" s="189"/>
      <c r="P16" s="177"/>
    </row>
    <row r="17" spans="1:16" ht="31.5" customHeight="1">
      <c r="A17" s="176"/>
      <c r="B17" s="187"/>
      <c r="C17" s="188"/>
      <c r="D17" s="20"/>
      <c r="E17" s="189"/>
      <c r="F17" s="188"/>
      <c r="G17" s="20"/>
      <c r="H17" s="189"/>
      <c r="I17" s="190"/>
      <c r="J17" s="20"/>
      <c r="K17" s="20"/>
      <c r="L17" s="20"/>
      <c r="M17" s="20"/>
      <c r="N17" s="20"/>
      <c r="O17" s="189"/>
      <c r="P17" s="177"/>
    </row>
    <row r="18" spans="1:16" ht="31.5" customHeight="1">
      <c r="A18" s="176"/>
      <c r="B18" s="187"/>
      <c r="C18" s="188"/>
      <c r="D18" s="20"/>
      <c r="E18" s="189"/>
      <c r="F18" s="188"/>
      <c r="G18" s="20"/>
      <c r="H18" s="189"/>
      <c r="I18" s="190"/>
      <c r="J18" s="20"/>
      <c r="K18" s="20"/>
      <c r="L18" s="20"/>
      <c r="M18" s="20"/>
      <c r="N18" s="20"/>
      <c r="O18" s="189"/>
      <c r="P18" s="177"/>
    </row>
    <row r="19" spans="1:16" ht="31.5" customHeight="1">
      <c r="A19" s="176"/>
      <c r="B19" s="187"/>
      <c r="C19" s="188"/>
      <c r="D19" s="20"/>
      <c r="E19" s="189"/>
      <c r="F19" s="188"/>
      <c r="G19" s="20"/>
      <c r="H19" s="189"/>
      <c r="I19" s="190"/>
      <c r="J19" s="20"/>
      <c r="K19" s="20"/>
      <c r="L19" s="20"/>
      <c r="M19" s="20"/>
      <c r="N19" s="20"/>
      <c r="O19" s="189"/>
      <c r="P19" s="177"/>
    </row>
    <row r="20" spans="1:16" ht="31.5" customHeight="1">
      <c r="A20" s="176"/>
      <c r="B20" s="187"/>
      <c r="C20" s="188"/>
      <c r="D20" s="20"/>
      <c r="E20" s="189"/>
      <c r="F20" s="188"/>
      <c r="G20" s="20"/>
      <c r="H20" s="189"/>
      <c r="I20" s="190"/>
      <c r="J20" s="20"/>
      <c r="K20" s="20"/>
      <c r="L20" s="20"/>
      <c r="M20" s="20"/>
      <c r="N20" s="20"/>
      <c r="O20" s="189"/>
      <c r="P20" s="177"/>
    </row>
    <row r="21" spans="1:16" ht="31.5" customHeight="1">
      <c r="A21" s="176"/>
      <c r="B21" s="187"/>
      <c r="C21" s="188"/>
      <c r="D21" s="20"/>
      <c r="E21" s="189"/>
      <c r="F21" s="188"/>
      <c r="G21" s="20"/>
      <c r="H21" s="189"/>
      <c r="I21" s="190"/>
      <c r="J21" s="20"/>
      <c r="K21" s="20"/>
      <c r="L21" s="20"/>
      <c r="M21" s="20"/>
      <c r="N21" s="20"/>
      <c r="O21" s="189"/>
      <c r="P21" s="177"/>
    </row>
    <row r="22" spans="1:16" ht="31.5" customHeight="1">
      <c r="A22" s="176"/>
      <c r="B22" s="187"/>
      <c r="C22" s="188"/>
      <c r="D22" s="20"/>
      <c r="E22" s="189"/>
      <c r="F22" s="188"/>
      <c r="G22" s="20"/>
      <c r="H22" s="189"/>
      <c r="I22" s="190"/>
      <c r="J22" s="20"/>
      <c r="K22" s="20"/>
      <c r="L22" s="20"/>
      <c r="M22" s="20"/>
      <c r="N22" s="20"/>
      <c r="O22" s="189"/>
      <c r="P22" s="177"/>
    </row>
    <row r="23" spans="1:16" ht="31.5" customHeight="1" thickBot="1">
      <c r="A23" s="176"/>
      <c r="B23" s="191"/>
      <c r="C23" s="192"/>
      <c r="D23" s="193"/>
      <c r="E23" s="194"/>
      <c r="F23" s="192"/>
      <c r="G23" s="193"/>
      <c r="H23" s="194"/>
      <c r="I23" s="195"/>
      <c r="J23" s="193"/>
      <c r="K23" s="193"/>
      <c r="L23" s="193"/>
      <c r="M23" s="193"/>
      <c r="N23" s="193"/>
      <c r="O23" s="194"/>
      <c r="P23" s="177"/>
    </row>
    <row r="24" spans="1:16" ht="12.75" customHeight="1" thickBot="1">
      <c r="A24" s="196"/>
      <c r="B24" s="197"/>
      <c r="C24" s="197"/>
      <c r="D24" s="197"/>
      <c r="E24" s="197"/>
      <c r="F24" s="197"/>
      <c r="G24" s="197"/>
      <c r="H24" s="197"/>
      <c r="I24" s="197"/>
      <c r="J24" s="197"/>
      <c r="K24" s="197"/>
      <c r="L24" s="197"/>
      <c r="M24" s="197"/>
      <c r="N24" s="197"/>
      <c r="O24" s="197"/>
      <c r="P24" s="198"/>
    </row>
  </sheetData>
  <sheetProtection password="CE27" sheet="1" objects="1" scenarios="1"/>
  <mergeCells count="17">
    <mergeCell ref="N8:N9"/>
    <mergeCell ref="O8:O9"/>
    <mergeCell ref="B6:C6"/>
    <mergeCell ref="D6:E6"/>
    <mergeCell ref="I6:M6"/>
    <mergeCell ref="B8:B9"/>
    <mergeCell ref="C8:E8"/>
    <mergeCell ref="F8:H8"/>
    <mergeCell ref="I8:K9"/>
    <mergeCell ref="L8:L9"/>
    <mergeCell ref="M8:M9"/>
    <mergeCell ref="B2:O2"/>
    <mergeCell ref="B4:C4"/>
    <mergeCell ref="D4:O4"/>
    <mergeCell ref="B5:C5"/>
    <mergeCell ref="D5:G5"/>
    <mergeCell ref="H5:I5"/>
  </mergeCells>
  <printOptions horizontalCentered="1"/>
  <pageMargins left="0.25" right="0.25" top="0.75" bottom="0.75" header="0.3" footer="0.3"/>
  <pageSetup orientation="portrait" verticalDpi="0" r:id="rId1"/>
</worksheet>
</file>

<file path=xl/worksheets/sheet12.xml><?xml version="1.0" encoding="utf-8"?>
<worksheet xmlns="http://schemas.openxmlformats.org/spreadsheetml/2006/main" xmlns:r="http://schemas.openxmlformats.org/officeDocument/2006/relationships">
  <dimension ref="A1:H25"/>
  <sheetViews>
    <sheetView workbookViewId="0">
      <selection activeCell="D6" sqref="D6"/>
    </sheetView>
  </sheetViews>
  <sheetFormatPr defaultRowHeight="15"/>
  <cols>
    <col min="1" max="1" width="2.140625" customWidth="1"/>
    <col min="3" max="3" width="16" customWidth="1"/>
    <col min="4" max="4" width="16.42578125" customWidth="1"/>
    <col min="5" max="5" width="20.85546875" customWidth="1"/>
    <col min="6" max="6" width="21.28515625" customWidth="1"/>
    <col min="7" max="7" width="10.7109375" customWidth="1"/>
    <col min="8" max="8" width="2.140625" customWidth="1"/>
  </cols>
  <sheetData>
    <row r="1" spans="1:8" ht="15.75" thickBot="1">
      <c r="A1" s="173"/>
      <c r="B1" s="174"/>
      <c r="C1" s="174"/>
      <c r="D1" s="174"/>
      <c r="E1" s="174"/>
      <c r="F1" s="174"/>
      <c r="G1" s="174"/>
      <c r="H1" s="175"/>
    </row>
    <row r="2" spans="1:8" ht="54" customHeight="1">
      <c r="A2" s="176"/>
      <c r="B2" s="410" t="s">
        <v>223</v>
      </c>
      <c r="C2" s="411"/>
      <c r="D2" s="411"/>
      <c r="E2" s="411"/>
      <c r="F2" s="411"/>
      <c r="G2" s="412"/>
      <c r="H2" s="177"/>
    </row>
    <row r="3" spans="1:8" ht="16.5" thickBot="1">
      <c r="A3" s="176"/>
      <c r="B3" s="413" t="s">
        <v>205</v>
      </c>
      <c r="C3" s="414"/>
      <c r="D3" s="415" t="str">
        <f>MASTER!D7</f>
        <v>माध्यमिक परीक्षा</v>
      </c>
      <c r="E3" s="415"/>
      <c r="F3" s="221">
        <f>MASTER!G7</f>
        <v>2022</v>
      </c>
      <c r="G3" s="148"/>
      <c r="H3" s="177"/>
    </row>
    <row r="4" spans="1:8" ht="64.5" customHeight="1">
      <c r="A4" s="176"/>
      <c r="B4" s="199" t="s">
        <v>212</v>
      </c>
      <c r="C4" s="200" t="s">
        <v>224</v>
      </c>
      <c r="D4" s="200" t="s">
        <v>225</v>
      </c>
      <c r="E4" s="200" t="s">
        <v>218</v>
      </c>
      <c r="F4" s="201" t="s">
        <v>219</v>
      </c>
      <c r="G4" s="202" t="s">
        <v>226</v>
      </c>
      <c r="H4" s="177"/>
    </row>
    <row r="5" spans="1:8" ht="27" customHeight="1">
      <c r="A5" s="176"/>
      <c r="B5" s="203"/>
      <c r="C5" s="187"/>
      <c r="D5" s="187"/>
      <c r="E5" s="187"/>
      <c r="F5" s="187"/>
      <c r="G5" s="204"/>
      <c r="H5" s="177"/>
    </row>
    <row r="6" spans="1:8" ht="27" customHeight="1">
      <c r="A6" s="176"/>
      <c r="B6" s="203"/>
      <c r="C6" s="187"/>
      <c r="D6" s="187"/>
      <c r="E6" s="187"/>
      <c r="F6" s="187"/>
      <c r="G6" s="204"/>
      <c r="H6" s="177"/>
    </row>
    <row r="7" spans="1:8" ht="27" customHeight="1">
      <c r="A7" s="176"/>
      <c r="B7" s="203"/>
      <c r="C7" s="187"/>
      <c r="D7" s="187"/>
      <c r="E7" s="187"/>
      <c r="F7" s="187"/>
      <c r="G7" s="204"/>
      <c r="H7" s="177"/>
    </row>
    <row r="8" spans="1:8" ht="27" customHeight="1">
      <c r="A8" s="176"/>
      <c r="B8" s="203"/>
      <c r="C8" s="187"/>
      <c r="D8" s="187"/>
      <c r="E8" s="187"/>
      <c r="F8" s="187"/>
      <c r="G8" s="204"/>
      <c r="H8" s="177"/>
    </row>
    <row r="9" spans="1:8" ht="27" customHeight="1">
      <c r="A9" s="176"/>
      <c r="B9" s="203"/>
      <c r="C9" s="187"/>
      <c r="D9" s="187"/>
      <c r="E9" s="187"/>
      <c r="F9" s="187"/>
      <c r="G9" s="204"/>
      <c r="H9" s="177"/>
    </row>
    <row r="10" spans="1:8" ht="27" customHeight="1">
      <c r="A10" s="176"/>
      <c r="B10" s="203"/>
      <c r="C10" s="187"/>
      <c r="D10" s="187"/>
      <c r="E10" s="187"/>
      <c r="F10" s="187"/>
      <c r="G10" s="204"/>
      <c r="H10" s="177"/>
    </row>
    <row r="11" spans="1:8" ht="27" customHeight="1">
      <c r="A11" s="176"/>
      <c r="B11" s="203"/>
      <c r="C11" s="187"/>
      <c r="D11" s="187"/>
      <c r="E11" s="187"/>
      <c r="F11" s="187"/>
      <c r="G11" s="204"/>
      <c r="H11" s="177"/>
    </row>
    <row r="12" spans="1:8" ht="27" customHeight="1">
      <c r="A12" s="176"/>
      <c r="B12" s="203"/>
      <c r="C12" s="187"/>
      <c r="D12" s="187"/>
      <c r="E12" s="187"/>
      <c r="F12" s="187"/>
      <c r="G12" s="204"/>
      <c r="H12" s="177"/>
    </row>
    <row r="13" spans="1:8" ht="27" customHeight="1">
      <c r="A13" s="176"/>
      <c r="B13" s="203"/>
      <c r="C13" s="187"/>
      <c r="D13" s="187"/>
      <c r="E13" s="187"/>
      <c r="F13" s="187"/>
      <c r="G13" s="204"/>
      <c r="H13" s="177"/>
    </row>
    <row r="14" spans="1:8" ht="27" customHeight="1">
      <c r="A14" s="176"/>
      <c r="B14" s="203"/>
      <c r="C14" s="187"/>
      <c r="D14" s="187"/>
      <c r="E14" s="187"/>
      <c r="F14" s="187"/>
      <c r="G14" s="204"/>
      <c r="H14" s="177"/>
    </row>
    <row r="15" spans="1:8" ht="27" customHeight="1">
      <c r="A15" s="176"/>
      <c r="B15" s="203"/>
      <c r="C15" s="187"/>
      <c r="D15" s="187"/>
      <c r="E15" s="187"/>
      <c r="F15" s="187"/>
      <c r="G15" s="204"/>
      <c r="H15" s="177"/>
    </row>
    <row r="16" spans="1:8" ht="27" customHeight="1">
      <c r="A16" s="176"/>
      <c r="B16" s="203"/>
      <c r="C16" s="187"/>
      <c r="D16" s="187"/>
      <c r="E16" s="187"/>
      <c r="F16" s="187"/>
      <c r="G16" s="204"/>
      <c r="H16" s="177"/>
    </row>
    <row r="17" spans="1:8" ht="27" customHeight="1">
      <c r="A17" s="176"/>
      <c r="B17" s="203"/>
      <c r="C17" s="187"/>
      <c r="D17" s="187"/>
      <c r="E17" s="187"/>
      <c r="F17" s="187"/>
      <c r="G17" s="204"/>
      <c r="H17" s="177"/>
    </row>
    <row r="18" spans="1:8" ht="27" customHeight="1">
      <c r="A18" s="176"/>
      <c r="B18" s="203"/>
      <c r="C18" s="187"/>
      <c r="D18" s="187"/>
      <c r="E18" s="187"/>
      <c r="F18" s="187"/>
      <c r="G18" s="204"/>
      <c r="H18" s="177"/>
    </row>
    <row r="19" spans="1:8" ht="27" customHeight="1">
      <c r="A19" s="176"/>
      <c r="B19" s="203"/>
      <c r="C19" s="187"/>
      <c r="D19" s="187"/>
      <c r="E19" s="187"/>
      <c r="F19" s="187"/>
      <c r="G19" s="204"/>
      <c r="H19" s="177"/>
    </row>
    <row r="20" spans="1:8" ht="27" customHeight="1">
      <c r="A20" s="176"/>
      <c r="B20" s="203"/>
      <c r="C20" s="187"/>
      <c r="D20" s="187"/>
      <c r="E20" s="187"/>
      <c r="F20" s="187"/>
      <c r="G20" s="204"/>
      <c r="H20" s="177"/>
    </row>
    <row r="21" spans="1:8" ht="27" customHeight="1">
      <c r="A21" s="176"/>
      <c r="B21" s="203"/>
      <c r="C21" s="187"/>
      <c r="D21" s="187"/>
      <c r="E21" s="187"/>
      <c r="F21" s="187"/>
      <c r="G21" s="204"/>
      <c r="H21" s="177"/>
    </row>
    <row r="22" spans="1:8" ht="27" customHeight="1">
      <c r="A22" s="176"/>
      <c r="B22" s="203"/>
      <c r="C22" s="187"/>
      <c r="D22" s="187"/>
      <c r="E22" s="187"/>
      <c r="F22" s="187"/>
      <c r="G22" s="204"/>
      <c r="H22" s="177"/>
    </row>
    <row r="23" spans="1:8" ht="27" customHeight="1">
      <c r="A23" s="176"/>
      <c r="B23" s="203"/>
      <c r="C23" s="187"/>
      <c r="D23" s="187"/>
      <c r="E23" s="187"/>
      <c r="F23" s="187"/>
      <c r="G23" s="204"/>
      <c r="H23" s="177"/>
    </row>
    <row r="24" spans="1:8" ht="27" customHeight="1" thickBot="1">
      <c r="A24" s="176"/>
      <c r="B24" s="205"/>
      <c r="C24" s="191"/>
      <c r="D24" s="191"/>
      <c r="E24" s="191"/>
      <c r="F24" s="191"/>
      <c r="G24" s="206"/>
      <c r="H24" s="177"/>
    </row>
    <row r="25" spans="1:8" ht="12" customHeight="1" thickBot="1">
      <c r="A25" s="196"/>
      <c r="B25" s="197"/>
      <c r="C25" s="197"/>
      <c r="D25" s="197"/>
      <c r="E25" s="197"/>
      <c r="F25" s="197"/>
      <c r="G25" s="197"/>
      <c r="H25" s="198"/>
    </row>
  </sheetData>
  <sheetProtection password="CE27" sheet="1" objects="1" scenarios="1"/>
  <mergeCells count="3">
    <mergeCell ref="B2:G2"/>
    <mergeCell ref="B3:C3"/>
    <mergeCell ref="D3:E3"/>
  </mergeCells>
  <pageMargins left="0.25" right="0.25" top="0.75" bottom="0.75" header="0.3" footer="0.3"/>
  <pageSetup orientation="portrait" horizontalDpi="0" verticalDpi="0" r:id="rId1"/>
</worksheet>
</file>

<file path=xl/worksheets/sheet13.xml><?xml version="1.0" encoding="utf-8"?>
<worksheet xmlns="http://schemas.openxmlformats.org/spreadsheetml/2006/main" xmlns:r="http://schemas.openxmlformats.org/officeDocument/2006/relationships">
  <dimension ref="A1:I31"/>
  <sheetViews>
    <sheetView workbookViewId="0">
      <selection activeCell="C4" sqref="C4:H4"/>
    </sheetView>
  </sheetViews>
  <sheetFormatPr defaultRowHeight="15"/>
  <cols>
    <col min="1" max="1" width="2" customWidth="1"/>
    <col min="2" max="2" width="5.140625" customWidth="1"/>
    <col min="3" max="3" width="11.42578125" customWidth="1"/>
    <col min="4" max="4" width="10.28515625" customWidth="1"/>
    <col min="5" max="5" width="13.85546875" customWidth="1"/>
    <col min="6" max="6" width="18.7109375" customWidth="1"/>
    <col min="7" max="7" width="13" customWidth="1"/>
    <col min="8" max="8" width="15.5703125" customWidth="1"/>
    <col min="9" max="9" width="2.140625" customWidth="1"/>
    <col min="11" max="11" width="2" customWidth="1"/>
  </cols>
  <sheetData>
    <row r="1" spans="1:9" ht="15.75" thickBot="1">
      <c r="A1" s="149"/>
      <c r="B1" s="150"/>
      <c r="C1" s="150"/>
      <c r="D1" s="150"/>
      <c r="E1" s="150"/>
      <c r="F1" s="150"/>
      <c r="G1" s="150"/>
      <c r="H1" s="150"/>
      <c r="I1" s="151"/>
    </row>
    <row r="2" spans="1:9" ht="23.25" customHeight="1">
      <c r="A2" s="152"/>
      <c r="B2" s="416" t="s">
        <v>204</v>
      </c>
      <c r="C2" s="417"/>
      <c r="D2" s="418" t="str">
        <f>MASTER!D2</f>
        <v>jktdh; mPp ek/;fed fo|ky; vkyfu;kokl ftyk&amp; ukXkkSj</v>
      </c>
      <c r="E2" s="418"/>
      <c r="F2" s="418"/>
      <c r="G2" s="418"/>
      <c r="H2" s="419"/>
      <c r="I2" s="153"/>
    </row>
    <row r="3" spans="1:9" ht="23.25" customHeight="1">
      <c r="A3" s="152"/>
      <c r="B3" s="389" t="s">
        <v>205</v>
      </c>
      <c r="C3" s="390"/>
      <c r="D3" s="393" t="str">
        <f>'EXAM ROOM DOC2'!D3:E3</f>
        <v>माध्यमिक परीक्षा</v>
      </c>
      <c r="E3" s="393"/>
      <c r="F3" s="393"/>
      <c r="G3" s="207">
        <f>'EXAM ROOM DOC2'!F3</f>
        <v>2022</v>
      </c>
      <c r="H3" s="148"/>
      <c r="I3" s="153"/>
    </row>
    <row r="4" spans="1:9" ht="21">
      <c r="A4" s="152"/>
      <c r="B4" s="172"/>
      <c r="C4" s="420" t="s">
        <v>227</v>
      </c>
      <c r="D4" s="420"/>
      <c r="E4" s="420"/>
      <c r="F4" s="420"/>
      <c r="G4" s="420"/>
      <c r="H4" s="421"/>
      <c r="I4" s="153"/>
    </row>
    <row r="5" spans="1:9">
      <c r="A5" s="152"/>
      <c r="B5" s="172"/>
      <c r="C5" s="1"/>
      <c r="D5" s="1"/>
      <c r="E5" s="1"/>
      <c r="F5" s="1"/>
      <c r="G5" s="1"/>
      <c r="H5" s="148"/>
      <c r="I5" s="153"/>
    </row>
    <row r="6" spans="1:9">
      <c r="A6" s="152"/>
      <c r="B6" s="172">
        <v>1</v>
      </c>
      <c r="C6" s="1" t="s">
        <v>228</v>
      </c>
      <c r="D6" s="1"/>
      <c r="E6" s="1"/>
      <c r="F6" s="1"/>
      <c r="G6" s="1"/>
      <c r="H6" s="148"/>
      <c r="I6" s="153"/>
    </row>
    <row r="7" spans="1:9">
      <c r="A7" s="152"/>
      <c r="B7" s="172"/>
      <c r="C7" s="1" t="s">
        <v>229</v>
      </c>
      <c r="D7" s="1"/>
      <c r="E7" s="1"/>
      <c r="F7" s="1"/>
      <c r="G7" s="1"/>
      <c r="H7" s="148"/>
      <c r="I7" s="153"/>
    </row>
    <row r="8" spans="1:9">
      <c r="A8" s="152"/>
      <c r="B8" s="172"/>
      <c r="C8" s="1"/>
      <c r="D8" s="1"/>
      <c r="E8" s="1"/>
      <c r="F8" s="1"/>
      <c r="G8" s="1"/>
      <c r="H8" s="148"/>
      <c r="I8" s="153"/>
    </row>
    <row r="9" spans="1:9">
      <c r="A9" s="152"/>
      <c r="B9" s="172">
        <v>2</v>
      </c>
      <c r="C9" s="1" t="s">
        <v>230</v>
      </c>
      <c r="D9" s="1"/>
      <c r="E9" s="1"/>
      <c r="F9" s="1"/>
      <c r="G9" s="1"/>
      <c r="H9" s="148"/>
      <c r="I9" s="153"/>
    </row>
    <row r="10" spans="1:9">
      <c r="A10" s="152"/>
      <c r="B10" s="172"/>
      <c r="C10" s="1" t="s">
        <v>231</v>
      </c>
      <c r="D10" s="1"/>
      <c r="E10" s="1"/>
      <c r="F10" s="1"/>
      <c r="G10" s="1"/>
      <c r="H10" s="148"/>
      <c r="I10" s="153"/>
    </row>
    <row r="11" spans="1:9">
      <c r="A11" s="152"/>
      <c r="B11" s="172"/>
      <c r="C11" s="1"/>
      <c r="D11" s="1"/>
      <c r="E11" s="1"/>
      <c r="F11" s="1"/>
      <c r="G11" s="1"/>
      <c r="H11" s="148"/>
      <c r="I11" s="153"/>
    </row>
    <row r="12" spans="1:9">
      <c r="A12" s="152"/>
      <c r="B12" s="172">
        <v>3</v>
      </c>
      <c r="C12" s="1" t="s">
        <v>232</v>
      </c>
      <c r="D12" s="1"/>
      <c r="E12" s="1"/>
      <c r="F12" s="1"/>
      <c r="G12" s="1"/>
      <c r="H12" s="148"/>
      <c r="I12" s="153"/>
    </row>
    <row r="13" spans="1:9">
      <c r="A13" s="152"/>
      <c r="B13" s="172"/>
      <c r="C13" s="1"/>
      <c r="D13" s="1"/>
      <c r="E13" s="1"/>
      <c r="F13" s="1"/>
      <c r="G13" s="1"/>
      <c r="H13" s="148"/>
      <c r="I13" s="153"/>
    </row>
    <row r="14" spans="1:9" ht="38.25" customHeight="1">
      <c r="A14" s="152"/>
      <c r="B14" s="208" t="s">
        <v>233</v>
      </c>
      <c r="C14" s="209" t="s">
        <v>55</v>
      </c>
      <c r="D14" s="209" t="s">
        <v>234</v>
      </c>
      <c r="E14" s="209" t="s">
        <v>56</v>
      </c>
      <c r="F14" s="209" t="s">
        <v>235</v>
      </c>
      <c r="G14" s="210" t="s">
        <v>236</v>
      </c>
      <c r="H14" s="211" t="s">
        <v>237</v>
      </c>
      <c r="I14" s="153"/>
    </row>
    <row r="15" spans="1:9" ht="27" customHeight="1">
      <c r="A15" s="152"/>
      <c r="B15" s="188"/>
      <c r="C15" s="20"/>
      <c r="D15" s="20"/>
      <c r="E15" s="20"/>
      <c r="F15" s="20"/>
      <c r="G15" s="20"/>
      <c r="H15" s="189"/>
      <c r="I15" s="153"/>
    </row>
    <row r="16" spans="1:9" ht="27" customHeight="1">
      <c r="A16" s="152"/>
      <c r="B16" s="188"/>
      <c r="C16" s="20"/>
      <c r="D16" s="20"/>
      <c r="E16" s="20"/>
      <c r="F16" s="20"/>
      <c r="G16" s="20"/>
      <c r="H16" s="189"/>
      <c r="I16" s="153"/>
    </row>
    <row r="17" spans="1:9" ht="27" customHeight="1">
      <c r="A17" s="152"/>
      <c r="B17" s="188"/>
      <c r="C17" s="20"/>
      <c r="D17" s="20"/>
      <c r="E17" s="20"/>
      <c r="F17" s="20"/>
      <c r="G17" s="20"/>
      <c r="H17" s="189"/>
      <c r="I17" s="153"/>
    </row>
    <row r="18" spans="1:9" ht="27" customHeight="1">
      <c r="A18" s="152"/>
      <c r="B18" s="188"/>
      <c r="C18" s="20"/>
      <c r="D18" s="20"/>
      <c r="E18" s="20"/>
      <c r="F18" s="20"/>
      <c r="G18" s="20"/>
      <c r="H18" s="189"/>
      <c r="I18" s="153"/>
    </row>
    <row r="19" spans="1:9" ht="27" customHeight="1">
      <c r="A19" s="152"/>
      <c r="B19" s="188"/>
      <c r="C19" s="20"/>
      <c r="D19" s="20"/>
      <c r="E19" s="20"/>
      <c r="F19" s="20"/>
      <c r="G19" s="20"/>
      <c r="H19" s="189"/>
      <c r="I19" s="153"/>
    </row>
    <row r="20" spans="1:9" ht="27" customHeight="1">
      <c r="A20" s="152"/>
      <c r="B20" s="188"/>
      <c r="C20" s="20"/>
      <c r="D20" s="20"/>
      <c r="E20" s="20"/>
      <c r="F20" s="20"/>
      <c r="G20" s="20"/>
      <c r="H20" s="189"/>
      <c r="I20" s="153"/>
    </row>
    <row r="21" spans="1:9" ht="27" customHeight="1">
      <c r="A21" s="152"/>
      <c r="B21" s="188"/>
      <c r="C21" s="20"/>
      <c r="D21" s="20"/>
      <c r="E21" s="20"/>
      <c r="F21" s="20"/>
      <c r="G21" s="20"/>
      <c r="H21" s="189"/>
      <c r="I21" s="153"/>
    </row>
    <row r="22" spans="1:9" ht="27" customHeight="1">
      <c r="A22" s="152"/>
      <c r="B22" s="188"/>
      <c r="C22" s="20"/>
      <c r="D22" s="20"/>
      <c r="E22" s="20"/>
      <c r="F22" s="20"/>
      <c r="G22" s="20"/>
      <c r="H22" s="189"/>
      <c r="I22" s="153"/>
    </row>
    <row r="23" spans="1:9" ht="27" customHeight="1">
      <c r="A23" s="152"/>
      <c r="B23" s="188"/>
      <c r="C23" s="20"/>
      <c r="D23" s="20"/>
      <c r="E23" s="20"/>
      <c r="F23" s="20"/>
      <c r="G23" s="20"/>
      <c r="H23" s="189"/>
      <c r="I23" s="153"/>
    </row>
    <row r="24" spans="1:9" ht="27" customHeight="1">
      <c r="A24" s="152"/>
      <c r="B24" s="188"/>
      <c r="C24" s="20"/>
      <c r="D24" s="20"/>
      <c r="E24" s="20"/>
      <c r="F24" s="20"/>
      <c r="G24" s="20"/>
      <c r="H24" s="189"/>
      <c r="I24" s="153"/>
    </row>
    <row r="25" spans="1:9" ht="27" customHeight="1">
      <c r="A25" s="152"/>
      <c r="B25" s="188"/>
      <c r="C25" s="20"/>
      <c r="D25" s="20"/>
      <c r="E25" s="20"/>
      <c r="F25" s="20"/>
      <c r="G25" s="20"/>
      <c r="H25" s="189"/>
      <c r="I25" s="153"/>
    </row>
    <row r="26" spans="1:9" ht="27" customHeight="1">
      <c r="A26" s="152"/>
      <c r="B26" s="188"/>
      <c r="C26" s="20"/>
      <c r="D26" s="20"/>
      <c r="E26" s="20"/>
      <c r="F26" s="20"/>
      <c r="G26" s="20"/>
      <c r="H26" s="189"/>
      <c r="I26" s="153"/>
    </row>
    <row r="27" spans="1:9" ht="27" customHeight="1">
      <c r="A27" s="152"/>
      <c r="B27" s="188"/>
      <c r="C27" s="20"/>
      <c r="D27" s="20"/>
      <c r="E27" s="20"/>
      <c r="F27" s="20"/>
      <c r="G27" s="20"/>
      <c r="H27" s="189"/>
      <c r="I27" s="153"/>
    </row>
    <row r="28" spans="1:9" ht="27" customHeight="1">
      <c r="A28" s="152"/>
      <c r="B28" s="188"/>
      <c r="C28" s="20"/>
      <c r="D28" s="20"/>
      <c r="E28" s="20"/>
      <c r="F28" s="20"/>
      <c r="G28" s="20"/>
      <c r="H28" s="189"/>
      <c r="I28" s="153"/>
    </row>
    <row r="29" spans="1:9" ht="27" customHeight="1">
      <c r="A29" s="152"/>
      <c r="B29" s="188"/>
      <c r="C29" s="20"/>
      <c r="D29" s="20"/>
      <c r="E29" s="20"/>
      <c r="F29" s="20"/>
      <c r="G29" s="20"/>
      <c r="H29" s="189"/>
      <c r="I29" s="153"/>
    </row>
    <row r="30" spans="1:9" ht="27" customHeight="1" thickBot="1">
      <c r="A30" s="152"/>
      <c r="B30" s="192"/>
      <c r="C30" s="193"/>
      <c r="D30" s="193"/>
      <c r="E30" s="193"/>
      <c r="F30" s="193"/>
      <c r="G30" s="193"/>
      <c r="H30" s="194"/>
      <c r="I30" s="153"/>
    </row>
    <row r="31" spans="1:9" ht="15.75" thickBot="1">
      <c r="A31" s="154"/>
      <c r="B31" s="155"/>
      <c r="C31" s="155"/>
      <c r="D31" s="155"/>
      <c r="E31" s="155"/>
      <c r="F31" s="155"/>
      <c r="G31" s="155"/>
      <c r="H31" s="155"/>
      <c r="I31" s="156"/>
    </row>
  </sheetData>
  <sheetProtection password="CE27" sheet="1" objects="1" scenarios="1"/>
  <mergeCells count="5">
    <mergeCell ref="B2:C2"/>
    <mergeCell ref="D2:H2"/>
    <mergeCell ref="B3:C3"/>
    <mergeCell ref="D3:F3"/>
    <mergeCell ref="C4:H4"/>
  </mergeCells>
  <printOptions horizontalCentered="1"/>
  <pageMargins left="0.23622047244094491" right="0.23622047244094491" top="0.74803149606299213" bottom="0.74803149606299213" header="0.31496062992125984" footer="0.31496062992125984"/>
  <pageSetup orientation="portrait" horizontalDpi="0" verticalDpi="0" r:id="rId1"/>
</worksheet>
</file>

<file path=xl/worksheets/sheet14.xml><?xml version="1.0" encoding="utf-8"?>
<worksheet xmlns="http://schemas.openxmlformats.org/spreadsheetml/2006/main" xmlns:r="http://schemas.openxmlformats.org/officeDocument/2006/relationships">
  <dimension ref="A1:K28"/>
  <sheetViews>
    <sheetView workbookViewId="0">
      <selection activeCell="F10" sqref="F10"/>
    </sheetView>
  </sheetViews>
  <sheetFormatPr defaultRowHeight="15"/>
  <cols>
    <col min="1" max="1" width="2" customWidth="1"/>
    <col min="2" max="2" width="4.85546875" customWidth="1"/>
    <col min="3" max="3" width="11.42578125" customWidth="1"/>
    <col min="4" max="4" width="7.140625" customWidth="1"/>
    <col min="5" max="5" width="10.140625" customWidth="1"/>
    <col min="6" max="6" width="17.42578125" customWidth="1"/>
    <col min="7" max="7" width="11" customWidth="1"/>
    <col min="8" max="8" width="10.28515625" customWidth="1"/>
    <col min="9" max="9" width="9.85546875" customWidth="1"/>
    <col min="10" max="10" width="13.140625" customWidth="1"/>
    <col min="11" max="11" width="2.140625" customWidth="1"/>
    <col min="13" max="13" width="2" customWidth="1"/>
  </cols>
  <sheetData>
    <row r="1" spans="1:11" ht="15.75" thickBot="1">
      <c r="A1" s="149"/>
      <c r="B1" s="150"/>
      <c r="C1" s="150"/>
      <c r="D1" s="150"/>
      <c r="E1" s="150"/>
      <c r="F1" s="150"/>
      <c r="G1" s="150"/>
      <c r="H1" s="150"/>
      <c r="I1" s="150"/>
      <c r="J1" s="150"/>
      <c r="K1" s="151"/>
    </row>
    <row r="2" spans="1:11" ht="23.25" customHeight="1">
      <c r="A2" s="152"/>
      <c r="B2" s="416" t="s">
        <v>238</v>
      </c>
      <c r="C2" s="417"/>
      <c r="D2" s="422" t="str">
        <f>[1]DOC.1!D4</f>
        <v>jktdh; mPp ek/;fed fo|ky; vkyfu;kokl ftyk&amp; ukXkkSj</v>
      </c>
      <c r="E2" s="422"/>
      <c r="F2" s="422"/>
      <c r="G2" s="422"/>
      <c r="H2" s="422"/>
      <c r="I2" s="422"/>
      <c r="J2" s="423"/>
      <c r="K2" s="153"/>
    </row>
    <row r="3" spans="1:11" ht="23.25" customHeight="1">
      <c r="A3" s="152"/>
      <c r="B3" s="389" t="s">
        <v>239</v>
      </c>
      <c r="C3" s="390"/>
      <c r="D3" s="393" t="str">
        <f>'EXAM ROOM DOC3'!D3:F3</f>
        <v>माध्यमिक परीक्षा</v>
      </c>
      <c r="E3" s="393"/>
      <c r="F3" s="393"/>
      <c r="G3" s="219">
        <f>'EXAM ROOM DOC3'!G3</f>
        <v>2022</v>
      </c>
      <c r="H3" s="212"/>
      <c r="I3" s="207"/>
      <c r="J3" s="148"/>
      <c r="K3" s="153"/>
    </row>
    <row r="4" spans="1:11" ht="36.75" customHeight="1">
      <c r="A4" s="152"/>
      <c r="B4" s="172"/>
      <c r="C4" s="424" t="s">
        <v>240</v>
      </c>
      <c r="D4" s="424"/>
      <c r="E4" s="424"/>
      <c r="F4" s="424"/>
      <c r="G4" s="424"/>
      <c r="H4" s="424"/>
      <c r="I4" s="424"/>
      <c r="J4" s="425"/>
      <c r="K4" s="153"/>
    </row>
    <row r="5" spans="1:11">
      <c r="A5" s="152"/>
      <c r="B5" s="172"/>
      <c r="C5" s="1"/>
      <c r="D5" s="1"/>
      <c r="E5" s="1"/>
      <c r="F5" s="1"/>
      <c r="G5" s="1"/>
      <c r="H5" s="1"/>
      <c r="I5" s="1"/>
      <c r="J5" s="148"/>
      <c r="K5" s="153"/>
    </row>
    <row r="6" spans="1:11" ht="15.75" thickBot="1">
      <c r="A6" s="152"/>
      <c r="B6" s="172"/>
      <c r="C6" s="1"/>
      <c r="D6" s="1"/>
      <c r="E6" s="1"/>
      <c r="F6" s="1"/>
      <c r="G6" s="1"/>
      <c r="H6" s="1"/>
      <c r="I6" s="1"/>
      <c r="J6" s="148"/>
      <c r="K6" s="153"/>
    </row>
    <row r="7" spans="1:11" ht="38.25" customHeight="1" thickBot="1">
      <c r="A7" s="152"/>
      <c r="B7" s="213" t="s">
        <v>233</v>
      </c>
      <c r="C7" s="214" t="s">
        <v>55</v>
      </c>
      <c r="D7" s="214" t="s">
        <v>234</v>
      </c>
      <c r="E7" s="214" t="s">
        <v>56</v>
      </c>
      <c r="F7" s="215" t="s">
        <v>241</v>
      </c>
      <c r="G7" s="215" t="s">
        <v>242</v>
      </c>
      <c r="H7" s="215" t="s">
        <v>243</v>
      </c>
      <c r="I7" s="215" t="s">
        <v>236</v>
      </c>
      <c r="J7" s="216" t="s">
        <v>237</v>
      </c>
      <c r="K7" s="153"/>
    </row>
    <row r="8" spans="1:11" ht="27" customHeight="1">
      <c r="A8" s="152"/>
      <c r="B8" s="217"/>
      <c r="C8" s="28"/>
      <c r="D8" s="28"/>
      <c r="E8" s="28"/>
      <c r="F8" s="28"/>
      <c r="G8" s="28"/>
      <c r="H8" s="28"/>
      <c r="I8" s="28"/>
      <c r="J8" s="218"/>
      <c r="K8" s="153"/>
    </row>
    <row r="9" spans="1:11" ht="27" customHeight="1">
      <c r="A9" s="152"/>
      <c r="B9" s="188"/>
      <c r="C9" s="20"/>
      <c r="D9" s="20"/>
      <c r="E9" s="20"/>
      <c r="F9" s="20"/>
      <c r="G9" s="20"/>
      <c r="H9" s="20"/>
      <c r="I9" s="20"/>
      <c r="J9" s="189"/>
      <c r="K9" s="153"/>
    </row>
    <row r="10" spans="1:11" ht="27" customHeight="1">
      <c r="A10" s="152"/>
      <c r="B10" s="188"/>
      <c r="C10" s="20"/>
      <c r="D10" s="20"/>
      <c r="E10" s="20"/>
      <c r="F10" s="20"/>
      <c r="G10" s="20"/>
      <c r="H10" s="20"/>
      <c r="I10" s="20"/>
      <c r="J10" s="189"/>
      <c r="K10" s="153"/>
    </row>
    <row r="11" spans="1:11" ht="27" customHeight="1">
      <c r="A11" s="152"/>
      <c r="B11" s="188"/>
      <c r="C11" s="20"/>
      <c r="D11" s="20"/>
      <c r="E11" s="20"/>
      <c r="F11" s="20"/>
      <c r="G11" s="20"/>
      <c r="H11" s="20"/>
      <c r="I11" s="20"/>
      <c r="J11" s="189"/>
      <c r="K11" s="153"/>
    </row>
    <row r="12" spans="1:11" ht="27" customHeight="1">
      <c r="A12" s="152"/>
      <c r="B12" s="188"/>
      <c r="C12" s="20"/>
      <c r="D12" s="20"/>
      <c r="E12" s="20"/>
      <c r="F12" s="20"/>
      <c r="G12" s="20"/>
      <c r="H12" s="20"/>
      <c r="I12" s="20"/>
      <c r="J12" s="189"/>
      <c r="K12" s="153"/>
    </row>
    <row r="13" spans="1:11" ht="27" customHeight="1">
      <c r="A13" s="152"/>
      <c r="B13" s="188"/>
      <c r="C13" s="20"/>
      <c r="D13" s="20"/>
      <c r="E13" s="20"/>
      <c r="F13" s="20"/>
      <c r="G13" s="20"/>
      <c r="H13" s="20"/>
      <c r="I13" s="20"/>
      <c r="J13" s="189"/>
      <c r="K13" s="153"/>
    </row>
    <row r="14" spans="1:11" ht="27" customHeight="1">
      <c r="A14" s="152"/>
      <c r="B14" s="188"/>
      <c r="C14" s="20"/>
      <c r="D14" s="20"/>
      <c r="E14" s="20"/>
      <c r="F14" s="20"/>
      <c r="G14" s="20"/>
      <c r="H14" s="20"/>
      <c r="I14" s="20"/>
      <c r="J14" s="189"/>
      <c r="K14" s="153"/>
    </row>
    <row r="15" spans="1:11" ht="27" customHeight="1">
      <c r="A15" s="152"/>
      <c r="B15" s="188"/>
      <c r="C15" s="20"/>
      <c r="D15" s="20"/>
      <c r="E15" s="20"/>
      <c r="F15" s="20"/>
      <c r="G15" s="20"/>
      <c r="H15" s="20"/>
      <c r="I15" s="20"/>
      <c r="J15" s="189"/>
      <c r="K15" s="153"/>
    </row>
    <row r="16" spans="1:11" ht="27" customHeight="1">
      <c r="A16" s="152"/>
      <c r="B16" s="188"/>
      <c r="C16" s="20"/>
      <c r="D16" s="20"/>
      <c r="E16" s="20"/>
      <c r="F16" s="20"/>
      <c r="G16" s="20"/>
      <c r="H16" s="20"/>
      <c r="I16" s="20"/>
      <c r="J16" s="189"/>
      <c r="K16" s="153"/>
    </row>
    <row r="17" spans="1:11" ht="27" customHeight="1">
      <c r="A17" s="152"/>
      <c r="B17" s="188"/>
      <c r="C17" s="20"/>
      <c r="D17" s="20"/>
      <c r="E17" s="20"/>
      <c r="F17" s="20"/>
      <c r="G17" s="20"/>
      <c r="H17" s="20"/>
      <c r="I17" s="20"/>
      <c r="J17" s="189"/>
      <c r="K17" s="153"/>
    </row>
    <row r="18" spans="1:11" ht="27" customHeight="1">
      <c r="A18" s="152"/>
      <c r="B18" s="188"/>
      <c r="C18" s="20"/>
      <c r="D18" s="20"/>
      <c r="E18" s="20"/>
      <c r="F18" s="20"/>
      <c r="G18" s="20"/>
      <c r="H18" s="20"/>
      <c r="I18" s="20"/>
      <c r="J18" s="189"/>
      <c r="K18" s="153"/>
    </row>
    <row r="19" spans="1:11" ht="27" customHeight="1">
      <c r="A19" s="152"/>
      <c r="B19" s="188"/>
      <c r="C19" s="20"/>
      <c r="D19" s="20"/>
      <c r="E19" s="20"/>
      <c r="F19" s="20"/>
      <c r="G19" s="20"/>
      <c r="H19" s="20"/>
      <c r="I19" s="20"/>
      <c r="J19" s="189"/>
      <c r="K19" s="153"/>
    </row>
    <row r="20" spans="1:11" ht="27" customHeight="1">
      <c r="A20" s="152"/>
      <c r="B20" s="188"/>
      <c r="C20" s="20"/>
      <c r="D20" s="20"/>
      <c r="E20" s="20"/>
      <c r="F20" s="20"/>
      <c r="G20" s="20"/>
      <c r="H20" s="20"/>
      <c r="I20" s="20"/>
      <c r="J20" s="189"/>
      <c r="K20" s="153"/>
    </row>
    <row r="21" spans="1:11" ht="27" customHeight="1">
      <c r="A21" s="152"/>
      <c r="B21" s="188"/>
      <c r="C21" s="20"/>
      <c r="D21" s="20"/>
      <c r="E21" s="20"/>
      <c r="F21" s="20"/>
      <c r="G21" s="20"/>
      <c r="H21" s="20"/>
      <c r="I21" s="20"/>
      <c r="J21" s="189"/>
      <c r="K21" s="153"/>
    </row>
    <row r="22" spans="1:11" ht="27" customHeight="1">
      <c r="A22" s="152"/>
      <c r="B22" s="188"/>
      <c r="C22" s="20"/>
      <c r="D22" s="20"/>
      <c r="E22" s="20"/>
      <c r="F22" s="20"/>
      <c r="G22" s="20"/>
      <c r="H22" s="20"/>
      <c r="I22" s="20"/>
      <c r="J22" s="189"/>
      <c r="K22" s="153"/>
    </row>
    <row r="23" spans="1:11" ht="27" customHeight="1">
      <c r="A23" s="152"/>
      <c r="B23" s="188"/>
      <c r="C23" s="20"/>
      <c r="D23" s="20"/>
      <c r="E23" s="20"/>
      <c r="F23" s="20"/>
      <c r="G23" s="20"/>
      <c r="H23" s="20"/>
      <c r="I23" s="20"/>
      <c r="J23" s="189"/>
      <c r="K23" s="153"/>
    </row>
    <row r="24" spans="1:11" ht="27" customHeight="1">
      <c r="A24" s="152"/>
      <c r="B24" s="188"/>
      <c r="C24" s="20"/>
      <c r="D24" s="20"/>
      <c r="E24" s="20"/>
      <c r="F24" s="20"/>
      <c r="G24" s="20"/>
      <c r="H24" s="20"/>
      <c r="I24" s="20"/>
      <c r="J24" s="189"/>
      <c r="K24" s="153"/>
    </row>
    <row r="25" spans="1:11" ht="27" customHeight="1">
      <c r="A25" s="152"/>
      <c r="B25" s="188"/>
      <c r="C25" s="20"/>
      <c r="D25" s="20"/>
      <c r="E25" s="20"/>
      <c r="F25" s="20"/>
      <c r="G25" s="20"/>
      <c r="H25" s="20"/>
      <c r="I25" s="20"/>
      <c r="J25" s="189"/>
      <c r="K25" s="153"/>
    </row>
    <row r="26" spans="1:11" ht="21" customHeight="1">
      <c r="A26" s="152"/>
      <c r="B26" s="188"/>
      <c r="C26" s="20"/>
      <c r="D26" s="20"/>
      <c r="E26" s="20"/>
      <c r="F26" s="20"/>
      <c r="G26" s="20"/>
      <c r="H26" s="20"/>
      <c r="I26" s="20"/>
      <c r="J26" s="189"/>
      <c r="K26" s="153"/>
    </row>
    <row r="27" spans="1:11" ht="19.5" customHeight="1" thickBot="1">
      <c r="A27" s="152"/>
      <c r="B27" s="192"/>
      <c r="C27" s="193"/>
      <c r="D27" s="193"/>
      <c r="E27" s="193"/>
      <c r="F27" s="193"/>
      <c r="G27" s="193"/>
      <c r="H27" s="193"/>
      <c r="I27" s="193"/>
      <c r="J27" s="194"/>
      <c r="K27" s="153"/>
    </row>
    <row r="28" spans="1:11" ht="15.75" thickBot="1">
      <c r="A28" s="154"/>
      <c r="B28" s="155"/>
      <c r="C28" s="155"/>
      <c r="D28" s="155"/>
      <c r="E28" s="155"/>
      <c r="F28" s="155"/>
      <c r="G28" s="155"/>
      <c r="H28" s="155"/>
      <c r="I28" s="155"/>
      <c r="J28" s="155"/>
      <c r="K28" s="156"/>
    </row>
  </sheetData>
  <sheetProtection password="CE27" sheet="1" objects="1" scenarios="1"/>
  <mergeCells count="5">
    <mergeCell ref="B2:C2"/>
    <mergeCell ref="D2:J2"/>
    <mergeCell ref="B3:C3"/>
    <mergeCell ref="D3:F3"/>
    <mergeCell ref="C4:J4"/>
  </mergeCells>
  <pageMargins left="0.25" right="0.25" top="0.75" bottom="0.75" header="0.3" footer="0.3"/>
  <pageSetup paperSize="9" orientation="portrait" horizontalDpi="0" verticalDpi="0" r:id="rId1"/>
</worksheet>
</file>

<file path=xl/worksheets/sheet15.xml><?xml version="1.0" encoding="utf-8"?>
<worksheet xmlns="http://schemas.openxmlformats.org/spreadsheetml/2006/main" xmlns:r="http://schemas.openxmlformats.org/officeDocument/2006/relationships">
  <dimension ref="A1:K21"/>
  <sheetViews>
    <sheetView workbookViewId="0">
      <selection activeCell="F10" sqref="F10"/>
    </sheetView>
  </sheetViews>
  <sheetFormatPr defaultRowHeight="15"/>
  <cols>
    <col min="1" max="1" width="2" customWidth="1"/>
    <col min="2" max="2" width="5.140625" customWidth="1"/>
    <col min="3" max="3" width="11.42578125" customWidth="1"/>
    <col min="5" max="5" width="10.140625" customWidth="1"/>
    <col min="6" max="6" width="17.42578125" customWidth="1"/>
    <col min="7" max="7" width="11" customWidth="1"/>
    <col min="8" max="8" width="10.28515625" customWidth="1"/>
    <col min="9" max="9" width="9.85546875" customWidth="1"/>
    <col min="10" max="10" width="13.140625" customWidth="1"/>
    <col min="11" max="11" width="2.140625" customWidth="1"/>
    <col min="13" max="13" width="2" customWidth="1"/>
  </cols>
  <sheetData>
    <row r="1" spans="1:11" ht="15.75" thickBot="1">
      <c r="A1" s="149"/>
      <c r="B1" s="150"/>
      <c r="C1" s="150"/>
      <c r="D1" s="150"/>
      <c r="E1" s="150"/>
      <c r="F1" s="150"/>
      <c r="G1" s="150"/>
      <c r="H1" s="150"/>
      <c r="I1" s="150"/>
      <c r="J1" s="150"/>
      <c r="K1" s="151"/>
    </row>
    <row r="2" spans="1:11" ht="23.25" customHeight="1">
      <c r="A2" s="152"/>
      <c r="B2" s="416" t="s">
        <v>244</v>
      </c>
      <c r="C2" s="417"/>
      <c r="D2" s="422" t="str">
        <f>[1]DOC.1!D4</f>
        <v>jktdh; mPp ek/;fed fo|ky; vkyfu;kokl ftyk&amp; ukXkkSj</v>
      </c>
      <c r="E2" s="422"/>
      <c r="F2" s="422"/>
      <c r="G2" s="422"/>
      <c r="H2" s="422"/>
      <c r="I2" s="422"/>
      <c r="J2" s="423"/>
      <c r="K2" s="153"/>
    </row>
    <row r="3" spans="1:11" ht="23.25" customHeight="1">
      <c r="A3" s="152"/>
      <c r="B3" s="389" t="s">
        <v>239</v>
      </c>
      <c r="C3" s="390"/>
      <c r="D3" s="393" t="str">
        <f>'EXAM ROOM DOC4'!D3:F3</f>
        <v>माध्यमिक परीक्षा</v>
      </c>
      <c r="E3" s="393"/>
      <c r="F3" s="393"/>
      <c r="G3" s="220">
        <f>'EXAM ROOM DOC4'!G3</f>
        <v>2022</v>
      </c>
      <c r="H3" s="212"/>
      <c r="I3" s="207"/>
      <c r="J3" s="148"/>
      <c r="K3" s="153"/>
    </row>
    <row r="4" spans="1:11" ht="36.75" customHeight="1">
      <c r="A4" s="152"/>
      <c r="B4" s="172"/>
      <c r="C4" s="424" t="s">
        <v>245</v>
      </c>
      <c r="D4" s="424"/>
      <c r="E4" s="424"/>
      <c r="F4" s="424"/>
      <c r="G4" s="424"/>
      <c r="H4" s="424"/>
      <c r="I4" s="424"/>
      <c r="J4" s="425"/>
      <c r="K4" s="153"/>
    </row>
    <row r="5" spans="1:11">
      <c r="A5" s="152"/>
      <c r="B5" s="172"/>
      <c r="C5" s="1"/>
      <c r="D5" s="1"/>
      <c r="E5" s="1"/>
      <c r="F5" s="1"/>
      <c r="G5" s="1"/>
      <c r="H5" s="1"/>
      <c r="I5" s="1"/>
      <c r="J5" s="148"/>
      <c r="K5" s="153"/>
    </row>
    <row r="6" spans="1:11" ht="15.75" thickBot="1">
      <c r="A6" s="152"/>
      <c r="B6" s="172"/>
      <c r="C6" s="1"/>
      <c r="D6" s="1"/>
      <c r="E6" s="1"/>
      <c r="F6" s="1"/>
      <c r="G6" s="1"/>
      <c r="H6" s="1"/>
      <c r="I6" s="1"/>
      <c r="J6" s="148"/>
      <c r="K6" s="153"/>
    </row>
    <row r="7" spans="1:11" ht="38.25" customHeight="1" thickBot="1">
      <c r="A7" s="152"/>
      <c r="B7" s="213" t="s">
        <v>233</v>
      </c>
      <c r="C7" s="214" t="s">
        <v>55</v>
      </c>
      <c r="D7" s="214" t="s">
        <v>234</v>
      </c>
      <c r="E7" s="214" t="s">
        <v>56</v>
      </c>
      <c r="F7" s="215" t="s">
        <v>246</v>
      </c>
      <c r="G7" s="215" t="s">
        <v>17</v>
      </c>
      <c r="H7" s="215" t="s">
        <v>226</v>
      </c>
      <c r="I7" s="215" t="s">
        <v>236</v>
      </c>
      <c r="J7" s="216" t="s">
        <v>237</v>
      </c>
      <c r="K7" s="153"/>
    </row>
    <row r="8" spans="1:11" ht="40.5" customHeight="1">
      <c r="A8" s="152"/>
      <c r="B8" s="217"/>
      <c r="C8" s="28"/>
      <c r="D8" s="28"/>
      <c r="E8" s="28"/>
      <c r="F8" s="28"/>
      <c r="G8" s="28"/>
      <c r="H8" s="28"/>
      <c r="I8" s="28"/>
      <c r="J8" s="218"/>
      <c r="K8" s="153"/>
    </row>
    <row r="9" spans="1:11" ht="40.5" customHeight="1">
      <c r="A9" s="152"/>
      <c r="B9" s="188"/>
      <c r="C9" s="20"/>
      <c r="D9" s="20"/>
      <c r="E9" s="20"/>
      <c r="F9" s="20"/>
      <c r="G9" s="20"/>
      <c r="H9" s="20"/>
      <c r="I9" s="20"/>
      <c r="J9" s="189"/>
      <c r="K9" s="153"/>
    </row>
    <row r="10" spans="1:11" ht="40.5" customHeight="1">
      <c r="A10" s="152"/>
      <c r="B10" s="188"/>
      <c r="C10" s="20"/>
      <c r="D10" s="20"/>
      <c r="E10" s="20"/>
      <c r="F10" s="20"/>
      <c r="G10" s="20"/>
      <c r="H10" s="20"/>
      <c r="I10" s="20"/>
      <c r="J10" s="189"/>
      <c r="K10" s="153"/>
    </row>
    <row r="11" spans="1:11" ht="40.5" customHeight="1">
      <c r="A11" s="152"/>
      <c r="B11" s="188"/>
      <c r="C11" s="20"/>
      <c r="D11" s="20"/>
      <c r="E11" s="20"/>
      <c r="F11" s="20"/>
      <c r="G11" s="20"/>
      <c r="H11" s="20"/>
      <c r="I11" s="20"/>
      <c r="J11" s="189"/>
      <c r="K11" s="153"/>
    </row>
    <row r="12" spans="1:11" ht="40.5" customHeight="1">
      <c r="A12" s="152"/>
      <c r="B12" s="188"/>
      <c r="C12" s="20"/>
      <c r="D12" s="20"/>
      <c r="E12" s="20"/>
      <c r="F12" s="20"/>
      <c r="G12" s="20"/>
      <c r="H12" s="20"/>
      <c r="I12" s="20"/>
      <c r="J12" s="189"/>
      <c r="K12" s="153"/>
    </row>
    <row r="13" spans="1:11" ht="40.5" customHeight="1">
      <c r="A13" s="152"/>
      <c r="B13" s="188"/>
      <c r="C13" s="20"/>
      <c r="D13" s="20"/>
      <c r="E13" s="20"/>
      <c r="F13" s="20"/>
      <c r="G13" s="20"/>
      <c r="H13" s="20"/>
      <c r="I13" s="20"/>
      <c r="J13" s="189"/>
      <c r="K13" s="153"/>
    </row>
    <row r="14" spans="1:11" ht="40.5" customHeight="1">
      <c r="A14" s="152"/>
      <c r="B14" s="188"/>
      <c r="C14" s="20"/>
      <c r="D14" s="20"/>
      <c r="E14" s="20"/>
      <c r="F14" s="20"/>
      <c r="G14" s="20"/>
      <c r="H14" s="20"/>
      <c r="I14" s="20"/>
      <c r="J14" s="189"/>
      <c r="K14" s="153"/>
    </row>
    <row r="15" spans="1:11" ht="40.5" customHeight="1">
      <c r="A15" s="152"/>
      <c r="B15" s="188"/>
      <c r="C15" s="20"/>
      <c r="D15" s="20"/>
      <c r="E15" s="20"/>
      <c r="F15" s="20"/>
      <c r="G15" s="20"/>
      <c r="H15" s="20"/>
      <c r="I15" s="20"/>
      <c r="J15" s="189"/>
      <c r="K15" s="153"/>
    </row>
    <row r="16" spans="1:11" ht="40.5" customHeight="1">
      <c r="A16" s="152"/>
      <c r="B16" s="188"/>
      <c r="C16" s="20"/>
      <c r="D16" s="20"/>
      <c r="E16" s="20"/>
      <c r="F16" s="20"/>
      <c r="G16" s="20"/>
      <c r="H16" s="20"/>
      <c r="I16" s="20"/>
      <c r="J16" s="189"/>
      <c r="K16" s="153"/>
    </row>
    <row r="17" spans="1:11" ht="40.5" customHeight="1">
      <c r="A17" s="152"/>
      <c r="B17" s="188"/>
      <c r="C17" s="20"/>
      <c r="D17" s="20"/>
      <c r="E17" s="20"/>
      <c r="F17" s="20"/>
      <c r="G17" s="20"/>
      <c r="H17" s="20"/>
      <c r="I17" s="20"/>
      <c r="J17" s="189"/>
      <c r="K17" s="153"/>
    </row>
    <row r="18" spans="1:11" ht="40.5" customHeight="1">
      <c r="A18" s="152"/>
      <c r="B18" s="188"/>
      <c r="C18" s="20"/>
      <c r="D18" s="20"/>
      <c r="E18" s="20"/>
      <c r="F18" s="20"/>
      <c r="G18" s="20"/>
      <c r="H18" s="20"/>
      <c r="I18" s="20"/>
      <c r="J18" s="189"/>
      <c r="K18" s="153"/>
    </row>
    <row r="19" spans="1:11" ht="40.5" customHeight="1">
      <c r="A19" s="152"/>
      <c r="B19" s="188"/>
      <c r="C19" s="20"/>
      <c r="D19" s="20"/>
      <c r="E19" s="20"/>
      <c r="F19" s="20"/>
      <c r="G19" s="20"/>
      <c r="H19" s="20"/>
      <c r="I19" s="20"/>
      <c r="J19" s="189"/>
      <c r="K19" s="153"/>
    </row>
    <row r="20" spans="1:11" ht="40.5" customHeight="1" thickBot="1">
      <c r="A20" s="152"/>
      <c r="B20" s="192"/>
      <c r="C20" s="193"/>
      <c r="D20" s="193"/>
      <c r="E20" s="193"/>
      <c r="F20" s="193"/>
      <c r="G20" s="193"/>
      <c r="H20" s="193"/>
      <c r="I20" s="193"/>
      <c r="J20" s="194"/>
      <c r="K20" s="153"/>
    </row>
    <row r="21" spans="1:11" ht="15.75" thickBot="1">
      <c r="A21" s="154"/>
      <c r="B21" s="155"/>
      <c r="C21" s="155"/>
      <c r="D21" s="155"/>
      <c r="E21" s="155"/>
      <c r="F21" s="155"/>
      <c r="G21" s="155"/>
      <c r="H21" s="155"/>
      <c r="I21" s="155"/>
      <c r="J21" s="155"/>
      <c r="K21" s="156"/>
    </row>
  </sheetData>
  <sheetProtection password="CE27" sheet="1" objects="1" scenarios="1"/>
  <mergeCells count="5">
    <mergeCell ref="B2:C2"/>
    <mergeCell ref="D2:J2"/>
    <mergeCell ref="B3:C3"/>
    <mergeCell ref="D3:F3"/>
    <mergeCell ref="C4:J4"/>
  </mergeCells>
  <pageMargins left="0.25" right="0.25" top="0.75" bottom="0.75" header="0.3" footer="0.3"/>
  <pageSetup orientation="portrait" horizontalDpi="0" verticalDpi="0" r:id="rId1"/>
</worksheet>
</file>

<file path=xl/worksheets/sheet16.xml><?xml version="1.0" encoding="utf-8"?>
<worksheet xmlns="http://schemas.openxmlformats.org/spreadsheetml/2006/main" xmlns:r="http://schemas.openxmlformats.org/officeDocument/2006/relationships">
  <dimension ref="A1:L28"/>
  <sheetViews>
    <sheetView tabSelected="1" topLeftCell="A10" workbookViewId="0">
      <selection activeCell="A28" sqref="A28"/>
    </sheetView>
  </sheetViews>
  <sheetFormatPr defaultRowHeight="15"/>
  <cols>
    <col min="1" max="1" width="140.28515625" customWidth="1"/>
    <col min="2" max="2" width="96.140625" customWidth="1"/>
  </cols>
  <sheetData>
    <row r="1" spans="1:12" ht="30" customHeight="1">
      <c r="A1" s="427" t="s">
        <v>256</v>
      </c>
      <c r="B1" s="167"/>
      <c r="C1" s="167"/>
      <c r="D1" s="167"/>
      <c r="E1" s="167"/>
      <c r="F1" s="167"/>
      <c r="G1" s="167"/>
      <c r="H1" s="167"/>
      <c r="I1" s="167"/>
      <c r="J1" s="167"/>
      <c r="K1" s="167"/>
      <c r="L1" s="167"/>
    </row>
    <row r="3" spans="1:12">
      <c r="A3" t="s">
        <v>257</v>
      </c>
    </row>
    <row r="4" spans="1:12">
      <c r="A4" t="s">
        <v>258</v>
      </c>
    </row>
    <row r="5" spans="1:12">
      <c r="A5" t="s">
        <v>259</v>
      </c>
    </row>
    <row r="6" spans="1:12">
      <c r="A6" t="s">
        <v>260</v>
      </c>
    </row>
    <row r="7" spans="1:12">
      <c r="A7" t="s">
        <v>261</v>
      </c>
    </row>
    <row r="8" spans="1:12">
      <c r="A8" t="s">
        <v>262</v>
      </c>
    </row>
    <row r="9" spans="1:12">
      <c r="A9" s="426" t="s">
        <v>263</v>
      </c>
    </row>
    <row r="10" spans="1:12">
      <c r="A10" t="s">
        <v>264</v>
      </c>
    </row>
    <row r="11" spans="1:12">
      <c r="A11" t="s">
        <v>265</v>
      </c>
    </row>
    <row r="12" spans="1:12">
      <c r="A12" t="s">
        <v>266</v>
      </c>
    </row>
    <row r="13" spans="1:12">
      <c r="A13" t="s">
        <v>267</v>
      </c>
    </row>
    <row r="14" spans="1:12">
      <c r="A14" t="s">
        <v>268</v>
      </c>
    </row>
    <row r="15" spans="1:12">
      <c r="A15" t="s">
        <v>269</v>
      </c>
    </row>
    <row r="16" spans="1:12">
      <c r="A16" t="s">
        <v>270</v>
      </c>
    </row>
    <row r="17" spans="1:1">
      <c r="A17" t="s">
        <v>271</v>
      </c>
    </row>
    <row r="18" spans="1:1">
      <c r="A18" s="426" t="s">
        <v>272</v>
      </c>
    </row>
    <row r="19" spans="1:1">
      <c r="A19" t="s">
        <v>273</v>
      </c>
    </row>
    <row r="20" spans="1:1">
      <c r="A20" t="s">
        <v>274</v>
      </c>
    </row>
    <row r="21" spans="1:1">
      <c r="A21" t="s">
        <v>275</v>
      </c>
    </row>
    <row r="22" spans="1:1">
      <c r="A22" t="s">
        <v>276</v>
      </c>
    </row>
    <row r="23" spans="1:1">
      <c r="A23" t="s">
        <v>277</v>
      </c>
    </row>
    <row r="24" spans="1:1">
      <c r="A24" t="s">
        <v>278</v>
      </c>
    </row>
    <row r="25" spans="1:1">
      <c r="A25" t="s">
        <v>279</v>
      </c>
    </row>
    <row r="26" spans="1:1">
      <c r="A26" t="s">
        <v>280</v>
      </c>
    </row>
    <row r="28" spans="1:1" ht="43.5" customHeight="1">
      <c r="A28" s="428" t="s">
        <v>281</v>
      </c>
    </row>
  </sheetData>
  <sheetProtection password="CE27" sheet="1" objects="1" scenarios="1"/>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dimension ref="A1:V74"/>
  <sheetViews>
    <sheetView workbookViewId="0">
      <selection activeCell="F12" sqref="F12"/>
    </sheetView>
  </sheetViews>
  <sheetFormatPr defaultRowHeight="15"/>
  <cols>
    <col min="1" max="1" width="2.5703125" style="36" customWidth="1"/>
    <col min="2" max="2" width="9.140625" style="36"/>
    <col min="3" max="3" width="25" style="36" customWidth="1"/>
    <col min="4" max="4" width="13.42578125" style="36" customWidth="1"/>
    <col min="5" max="5" width="8.140625" style="36" customWidth="1"/>
    <col min="6" max="6" width="9.42578125" style="36" customWidth="1"/>
    <col min="7" max="7" width="16.85546875" style="36" customWidth="1"/>
    <col min="8" max="8" width="11.42578125" style="36" bestFit="1" customWidth="1"/>
    <col min="9" max="9" width="9.140625" style="36"/>
    <col min="10" max="10" width="15.7109375" style="36" customWidth="1"/>
    <col min="11" max="11" width="9.140625" style="36" customWidth="1"/>
    <col min="12" max="12" width="9.140625" style="36" hidden="1" customWidth="1"/>
    <col min="13" max="13" width="2.42578125" style="36" customWidth="1"/>
    <col min="14" max="14" width="9.140625" style="36"/>
    <col min="15" max="24" width="0" style="36" hidden="1" customWidth="1"/>
    <col min="25" max="16384" width="9.140625" style="36"/>
  </cols>
  <sheetData>
    <row r="1" spans="1:22" ht="15.75" thickBot="1">
      <c r="A1" s="111"/>
      <c r="B1" s="110"/>
      <c r="C1" s="110"/>
      <c r="D1" s="110"/>
      <c r="E1" s="110"/>
      <c r="F1" s="110"/>
      <c r="G1" s="110"/>
      <c r="H1" s="110"/>
      <c r="I1" s="110"/>
      <c r="J1" s="110"/>
      <c r="K1" s="110"/>
      <c r="L1" s="110"/>
      <c r="M1" s="110"/>
    </row>
    <row r="2" spans="1:22" ht="26.25">
      <c r="A2" s="111"/>
      <c r="B2" s="300" t="s">
        <v>20</v>
      </c>
      <c r="C2" s="301"/>
      <c r="D2" s="302" t="s">
        <v>21</v>
      </c>
      <c r="E2" s="302"/>
      <c r="F2" s="302"/>
      <c r="G2" s="302"/>
      <c r="H2" s="302"/>
      <c r="I2" s="302"/>
      <c r="J2" s="302"/>
      <c r="K2" s="303"/>
      <c r="L2" s="35"/>
      <c r="M2" s="110"/>
    </row>
    <row r="3" spans="1:22" ht="26.25">
      <c r="A3" s="111"/>
      <c r="B3" s="317" t="s">
        <v>4</v>
      </c>
      <c r="C3" s="318"/>
      <c r="D3" s="312" t="s">
        <v>93</v>
      </c>
      <c r="E3" s="312"/>
      <c r="F3" s="312"/>
      <c r="G3" s="312"/>
      <c r="H3" s="306" t="s">
        <v>5</v>
      </c>
      <c r="I3" s="306"/>
      <c r="J3" s="319">
        <v>7340063893</v>
      </c>
      <c r="K3" s="320"/>
      <c r="L3" s="37"/>
      <c r="M3" s="110"/>
    </row>
    <row r="4" spans="1:22" ht="26.25">
      <c r="A4" s="111"/>
      <c r="B4" s="327" t="s">
        <v>6</v>
      </c>
      <c r="C4" s="328"/>
      <c r="D4" s="312" t="s">
        <v>93</v>
      </c>
      <c r="E4" s="312"/>
      <c r="F4" s="312"/>
      <c r="G4" s="312"/>
      <c r="H4" s="306" t="s">
        <v>5</v>
      </c>
      <c r="I4" s="306"/>
      <c r="J4" s="319">
        <v>7340063894</v>
      </c>
      <c r="K4" s="320"/>
      <c r="L4" s="37"/>
      <c r="M4" s="110"/>
      <c r="V4" s="36" t="s">
        <v>57</v>
      </c>
    </row>
    <row r="5" spans="1:22" ht="26.25">
      <c r="A5" s="111"/>
      <c r="B5" s="310" t="s">
        <v>54</v>
      </c>
      <c r="C5" s="311"/>
      <c r="D5" s="312" t="s">
        <v>93</v>
      </c>
      <c r="E5" s="312"/>
      <c r="F5" s="312"/>
      <c r="G5" s="312"/>
      <c r="H5" s="306" t="s">
        <v>5</v>
      </c>
      <c r="I5" s="306"/>
      <c r="J5" s="319">
        <v>7340063895</v>
      </c>
      <c r="K5" s="320"/>
      <c r="L5" s="37"/>
      <c r="M5" s="110"/>
      <c r="R5" s="36" t="s">
        <v>10</v>
      </c>
      <c r="V5" s="36" t="s">
        <v>58</v>
      </c>
    </row>
    <row r="6" spans="1:22" ht="26.25">
      <c r="A6" s="111"/>
      <c r="B6" s="304" t="s">
        <v>7</v>
      </c>
      <c r="C6" s="305"/>
      <c r="D6" s="309">
        <v>199999</v>
      </c>
      <c r="E6" s="309"/>
      <c r="F6" s="309"/>
      <c r="G6" s="309"/>
      <c r="H6" s="306" t="s">
        <v>56</v>
      </c>
      <c r="I6" s="306"/>
      <c r="J6" s="313" t="s">
        <v>60</v>
      </c>
      <c r="K6" s="314"/>
      <c r="L6" s="37"/>
      <c r="M6" s="110"/>
      <c r="R6" s="36" t="s">
        <v>9</v>
      </c>
      <c r="V6" s="36" t="s">
        <v>59</v>
      </c>
    </row>
    <row r="7" spans="1:22" ht="27" thickBot="1">
      <c r="A7" s="111"/>
      <c r="B7" s="304" t="s">
        <v>8</v>
      </c>
      <c r="C7" s="305"/>
      <c r="D7" s="307" t="s">
        <v>9</v>
      </c>
      <c r="E7" s="307"/>
      <c r="F7" s="307"/>
      <c r="G7" s="38">
        <v>2022</v>
      </c>
      <c r="H7" s="308" t="s">
        <v>55</v>
      </c>
      <c r="I7" s="308"/>
      <c r="J7" s="315">
        <v>44651</v>
      </c>
      <c r="K7" s="316"/>
      <c r="L7" s="37"/>
      <c r="M7" s="110"/>
      <c r="R7" s="36" t="s">
        <v>11</v>
      </c>
      <c r="V7" s="36" t="s">
        <v>60</v>
      </c>
    </row>
    <row r="8" spans="1:22" ht="26.25">
      <c r="A8" s="111"/>
      <c r="B8" s="51" t="s">
        <v>13</v>
      </c>
      <c r="C8" s="52" t="s">
        <v>182</v>
      </c>
      <c r="D8" s="299" t="s">
        <v>15</v>
      </c>
      <c r="E8" s="299"/>
      <c r="F8" s="299"/>
      <c r="G8" s="299"/>
      <c r="H8" s="53" t="s">
        <v>17</v>
      </c>
      <c r="I8" s="323" t="s">
        <v>19</v>
      </c>
      <c r="J8" s="323"/>
      <c r="K8" s="54"/>
      <c r="L8" s="37"/>
      <c r="M8" s="110"/>
      <c r="V8" s="36" t="s">
        <v>61</v>
      </c>
    </row>
    <row r="9" spans="1:22" ht="30" customHeight="1">
      <c r="A9" s="111"/>
      <c r="B9" s="39">
        <v>1</v>
      </c>
      <c r="C9" s="40" t="s">
        <v>247</v>
      </c>
      <c r="D9" s="298">
        <v>1763022</v>
      </c>
      <c r="E9" s="298"/>
      <c r="F9" s="50" t="s">
        <v>16</v>
      </c>
      <c r="G9" s="44">
        <v>1763079</v>
      </c>
      <c r="H9" s="55">
        <f>IF(O9&gt;0,O9+1,0)</f>
        <v>58</v>
      </c>
      <c r="I9" s="324">
        <v>1190384</v>
      </c>
      <c r="J9" s="325"/>
      <c r="K9" s="109"/>
      <c r="L9" s="42"/>
      <c r="M9" s="110"/>
      <c r="O9" s="41">
        <f>G9-D9</f>
        <v>57</v>
      </c>
      <c r="R9" s="36" t="s">
        <v>12</v>
      </c>
      <c r="V9" s="36" t="s">
        <v>62</v>
      </c>
    </row>
    <row r="10" spans="1:22" ht="30" customHeight="1">
      <c r="A10" s="111"/>
      <c r="B10" s="39">
        <v>2</v>
      </c>
      <c r="C10" s="40" t="s">
        <v>248</v>
      </c>
      <c r="D10" s="298">
        <v>1763080</v>
      </c>
      <c r="E10" s="298"/>
      <c r="F10" s="50" t="s">
        <v>16</v>
      </c>
      <c r="G10" s="44">
        <v>1763121</v>
      </c>
      <c r="H10" s="55">
        <f>IF(O10&gt;0,O10+1,0)</f>
        <v>42</v>
      </c>
      <c r="I10" s="324">
        <v>1190595</v>
      </c>
      <c r="J10" s="325"/>
      <c r="K10" s="109"/>
      <c r="L10" s="42"/>
      <c r="M10" s="110"/>
      <c r="O10" s="41">
        <f t="shared" ref="O10:O15" si="0">G10-D10</f>
        <v>41</v>
      </c>
      <c r="V10" s="36" t="s">
        <v>63</v>
      </c>
    </row>
    <row r="11" spans="1:22" ht="30" customHeight="1">
      <c r="A11" s="111"/>
      <c r="B11" s="39">
        <v>3</v>
      </c>
      <c r="C11" s="40" t="s">
        <v>249</v>
      </c>
      <c r="D11" s="298">
        <v>1763201</v>
      </c>
      <c r="E11" s="298"/>
      <c r="F11" s="50" t="s">
        <v>16</v>
      </c>
      <c r="G11" s="44">
        <v>1763207</v>
      </c>
      <c r="H11" s="55">
        <f t="shared" ref="H11:H15" si="1">IF(O11&gt;0,O11+1,0)</f>
        <v>7</v>
      </c>
      <c r="I11" s="324">
        <v>1192139</v>
      </c>
      <c r="J11" s="325"/>
      <c r="K11" s="109"/>
      <c r="L11" s="42"/>
      <c r="M11" s="110"/>
      <c r="O11" s="41">
        <f t="shared" si="0"/>
        <v>6</v>
      </c>
      <c r="R11" s="36" t="s">
        <v>0</v>
      </c>
      <c r="S11" s="36">
        <v>2021</v>
      </c>
      <c r="V11" s="36" t="s">
        <v>64</v>
      </c>
    </row>
    <row r="12" spans="1:22" ht="30" customHeight="1">
      <c r="A12" s="111"/>
      <c r="B12" s="39">
        <v>4</v>
      </c>
      <c r="C12" s="40" t="s">
        <v>250</v>
      </c>
      <c r="D12" s="298">
        <v>1763122</v>
      </c>
      <c r="E12" s="298"/>
      <c r="F12" s="50" t="s">
        <v>16</v>
      </c>
      <c r="G12" s="44">
        <v>1763180</v>
      </c>
      <c r="H12" s="55">
        <f>IF(O12&gt;0,O12+1,0)</f>
        <v>59</v>
      </c>
      <c r="I12" s="324">
        <v>1191143</v>
      </c>
      <c r="J12" s="325"/>
      <c r="K12" s="109"/>
      <c r="L12" s="42"/>
      <c r="M12" s="110"/>
      <c r="O12" s="41">
        <f t="shared" si="0"/>
        <v>58</v>
      </c>
      <c r="R12" s="36" t="s">
        <v>1</v>
      </c>
      <c r="S12" s="36">
        <v>2022</v>
      </c>
      <c r="V12" s="36" t="s">
        <v>65</v>
      </c>
    </row>
    <row r="13" spans="1:22" ht="30" customHeight="1">
      <c r="A13" s="111"/>
      <c r="B13" s="39">
        <v>5</v>
      </c>
      <c r="C13" s="40" t="s">
        <v>251</v>
      </c>
      <c r="D13" s="298">
        <v>1763181</v>
      </c>
      <c r="E13" s="298"/>
      <c r="F13" s="50" t="s">
        <v>16</v>
      </c>
      <c r="G13" s="44">
        <v>1763200</v>
      </c>
      <c r="H13" s="55">
        <f t="shared" si="1"/>
        <v>20</v>
      </c>
      <c r="I13" s="324">
        <v>1192011</v>
      </c>
      <c r="J13" s="325"/>
      <c r="K13" s="109"/>
      <c r="L13" s="42"/>
      <c r="M13" s="110"/>
      <c r="O13" s="41">
        <f t="shared" si="0"/>
        <v>19</v>
      </c>
      <c r="S13" s="36">
        <v>2023</v>
      </c>
      <c r="V13" s="36" t="s">
        <v>66</v>
      </c>
    </row>
    <row r="14" spans="1:22" ht="30" customHeight="1">
      <c r="A14" s="111"/>
      <c r="B14" s="39">
        <v>6</v>
      </c>
      <c r="C14" s="40" t="s">
        <v>252</v>
      </c>
      <c r="D14" s="298">
        <v>1762978</v>
      </c>
      <c r="E14" s="298"/>
      <c r="F14" s="50" t="s">
        <v>16</v>
      </c>
      <c r="G14" s="44">
        <v>1763021</v>
      </c>
      <c r="H14" s="55">
        <f t="shared" si="1"/>
        <v>44</v>
      </c>
      <c r="I14" s="324">
        <v>1190055</v>
      </c>
      <c r="J14" s="325"/>
      <c r="K14" s="109"/>
      <c r="L14" s="42"/>
      <c r="M14" s="110"/>
      <c r="O14" s="41">
        <f t="shared" si="0"/>
        <v>43</v>
      </c>
      <c r="S14" s="36">
        <v>2024</v>
      </c>
      <c r="V14" s="36" t="s">
        <v>109</v>
      </c>
    </row>
    <row r="15" spans="1:22" ht="30" customHeight="1">
      <c r="A15" s="111"/>
      <c r="B15" s="39">
        <v>7</v>
      </c>
      <c r="C15" s="40" t="s">
        <v>253</v>
      </c>
      <c r="D15" s="298">
        <v>2432530</v>
      </c>
      <c r="E15" s="298"/>
      <c r="F15" s="50" t="s">
        <v>16</v>
      </c>
      <c r="G15" s="44">
        <v>2432585</v>
      </c>
      <c r="H15" s="55">
        <f t="shared" si="1"/>
        <v>56</v>
      </c>
      <c r="I15" s="324">
        <v>1190055</v>
      </c>
      <c r="J15" s="325"/>
      <c r="K15" s="109"/>
      <c r="L15" s="42"/>
      <c r="M15" s="110"/>
      <c r="O15" s="41">
        <f t="shared" si="0"/>
        <v>55</v>
      </c>
      <c r="S15" s="36">
        <v>2025</v>
      </c>
      <c r="V15" s="36" t="s">
        <v>110</v>
      </c>
    </row>
    <row r="16" spans="1:22" ht="42" customHeight="1" thickBot="1">
      <c r="A16" s="111"/>
      <c r="B16" s="321" t="s">
        <v>18</v>
      </c>
      <c r="C16" s="322"/>
      <c r="D16" s="322"/>
      <c r="E16" s="322"/>
      <c r="F16" s="322"/>
      <c r="G16" s="322"/>
      <c r="H16" s="56">
        <f>SUM(H9:H15)</f>
        <v>286</v>
      </c>
      <c r="I16" s="326"/>
      <c r="J16" s="326"/>
      <c r="K16" s="57"/>
      <c r="M16" s="110"/>
      <c r="S16" s="36">
        <v>2026</v>
      </c>
      <c r="V16" s="36" t="s">
        <v>111</v>
      </c>
    </row>
    <row r="17" spans="1:22" ht="18" customHeight="1">
      <c r="A17" s="111"/>
      <c r="B17" s="110"/>
      <c r="C17" s="110"/>
      <c r="D17" s="110"/>
      <c r="E17" s="110"/>
      <c r="F17" s="110"/>
      <c r="G17" s="110"/>
      <c r="H17" s="110"/>
      <c r="I17" s="110"/>
      <c r="J17" s="110"/>
      <c r="K17" s="110"/>
      <c r="L17" s="110"/>
      <c r="M17" s="110"/>
      <c r="V17" s="36" t="s">
        <v>112</v>
      </c>
    </row>
    <row r="18" spans="1:22" ht="15" customHeight="1">
      <c r="V18" s="36" t="s">
        <v>113</v>
      </c>
    </row>
    <row r="19" spans="1:22" ht="15" customHeight="1">
      <c r="V19" s="36" t="s">
        <v>114</v>
      </c>
    </row>
    <row r="20" spans="1:22" ht="15" customHeight="1">
      <c r="V20" s="36" t="s">
        <v>115</v>
      </c>
    </row>
    <row r="21" spans="1:22" ht="15" customHeight="1">
      <c r="V21" s="36" t="s">
        <v>116</v>
      </c>
    </row>
    <row r="22" spans="1:22" ht="15" customHeight="1">
      <c r="V22" s="36" t="s">
        <v>117</v>
      </c>
    </row>
    <row r="23" spans="1:22" ht="15" customHeight="1">
      <c r="V23" s="36" t="s">
        <v>118</v>
      </c>
    </row>
    <row r="24" spans="1:22" ht="15" customHeight="1">
      <c r="V24" s="36" t="s">
        <v>119</v>
      </c>
    </row>
    <row r="25" spans="1:22" ht="15" customHeight="1">
      <c r="V25" s="36" t="s">
        <v>120</v>
      </c>
    </row>
    <row r="26" spans="1:22" ht="15" customHeight="1">
      <c r="V26" s="36" t="s">
        <v>121</v>
      </c>
    </row>
    <row r="27" spans="1:22" ht="15" customHeight="1">
      <c r="V27" s="36" t="s">
        <v>122</v>
      </c>
    </row>
    <row r="28" spans="1:22" ht="15" customHeight="1">
      <c r="V28" s="36" t="s">
        <v>123</v>
      </c>
    </row>
    <row r="29" spans="1:22" ht="15" customHeight="1">
      <c r="V29" s="36" t="s">
        <v>124</v>
      </c>
    </row>
    <row r="30" spans="1:22" ht="15" customHeight="1">
      <c r="V30" s="36" t="s">
        <v>125</v>
      </c>
    </row>
    <row r="31" spans="1:22" ht="15" customHeight="1">
      <c r="V31" s="36" t="s">
        <v>126</v>
      </c>
    </row>
    <row r="32" spans="1:22" ht="15" customHeight="1">
      <c r="V32" s="36" t="s">
        <v>127</v>
      </c>
    </row>
    <row r="33" spans="22:22" ht="15" customHeight="1">
      <c r="V33" s="36" t="s">
        <v>128</v>
      </c>
    </row>
    <row r="34" spans="22:22" ht="15" customHeight="1">
      <c r="V34" s="36" t="s">
        <v>129</v>
      </c>
    </row>
    <row r="35" spans="22:22" ht="15" customHeight="1">
      <c r="V35" s="36" t="s">
        <v>130</v>
      </c>
    </row>
    <row r="36" spans="22:22" ht="15" customHeight="1">
      <c r="V36" s="36" t="s">
        <v>131</v>
      </c>
    </row>
    <row r="37" spans="22:22" ht="15" customHeight="1">
      <c r="V37" s="36" t="s">
        <v>132</v>
      </c>
    </row>
    <row r="38" spans="22:22" ht="15" customHeight="1">
      <c r="V38" s="36" t="s">
        <v>133</v>
      </c>
    </row>
    <row r="39" spans="22:22" ht="15" customHeight="1">
      <c r="V39" s="36" t="s">
        <v>134</v>
      </c>
    </row>
    <row r="40" spans="22:22" ht="15" customHeight="1">
      <c r="V40" s="36" t="s">
        <v>135</v>
      </c>
    </row>
    <row r="41" spans="22:22" ht="15" customHeight="1">
      <c r="V41" s="36" t="s">
        <v>136</v>
      </c>
    </row>
    <row r="42" spans="22:22" ht="15" customHeight="1">
      <c r="V42" s="36" t="s">
        <v>137</v>
      </c>
    </row>
    <row r="43" spans="22:22" ht="15" customHeight="1">
      <c r="V43" s="36" t="s">
        <v>138</v>
      </c>
    </row>
    <row r="44" spans="22:22" ht="15" customHeight="1">
      <c r="V44" s="36" t="s">
        <v>139</v>
      </c>
    </row>
    <row r="45" spans="22:22" ht="15" customHeight="1">
      <c r="V45" s="36" t="s">
        <v>140</v>
      </c>
    </row>
    <row r="46" spans="22:22" ht="15" customHeight="1">
      <c r="V46" s="36" t="s">
        <v>141</v>
      </c>
    </row>
    <row r="47" spans="22:22" ht="15" customHeight="1">
      <c r="V47" s="36" t="s">
        <v>142</v>
      </c>
    </row>
    <row r="48" spans="22:22" ht="15" customHeight="1">
      <c r="V48" s="36" t="s">
        <v>143</v>
      </c>
    </row>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spans="10:10" ht="15" customHeight="1"/>
    <row r="71" spans="10:10" hidden="1"/>
    <row r="72" spans="10:10" hidden="1"/>
    <row r="74" spans="10:10" ht="21">
      <c r="J74" s="43"/>
    </row>
  </sheetData>
  <mergeCells count="40">
    <mergeCell ref="J3:K3"/>
    <mergeCell ref="B16:G16"/>
    <mergeCell ref="I8:J8"/>
    <mergeCell ref="I9:J9"/>
    <mergeCell ref="I10:J10"/>
    <mergeCell ref="I16:J16"/>
    <mergeCell ref="B4:C4"/>
    <mergeCell ref="H4:I4"/>
    <mergeCell ref="D4:G4"/>
    <mergeCell ref="J4:K4"/>
    <mergeCell ref="J5:K5"/>
    <mergeCell ref="I11:J11"/>
    <mergeCell ref="I12:J12"/>
    <mergeCell ref="I13:J13"/>
    <mergeCell ref="I14:J14"/>
    <mergeCell ref="I15:J15"/>
    <mergeCell ref="B2:C2"/>
    <mergeCell ref="D2:K2"/>
    <mergeCell ref="B6:C6"/>
    <mergeCell ref="H6:I6"/>
    <mergeCell ref="B7:C7"/>
    <mergeCell ref="D7:F7"/>
    <mergeCell ref="H7:I7"/>
    <mergeCell ref="D6:G6"/>
    <mergeCell ref="B5:C5"/>
    <mergeCell ref="H5:I5"/>
    <mergeCell ref="D5:G5"/>
    <mergeCell ref="J6:K6"/>
    <mergeCell ref="J7:K7"/>
    <mergeCell ref="B3:C3"/>
    <mergeCell ref="D3:G3"/>
    <mergeCell ref="H3:I3"/>
    <mergeCell ref="D13:E13"/>
    <mergeCell ref="D14:E14"/>
    <mergeCell ref="D15:E15"/>
    <mergeCell ref="D12:E12"/>
    <mergeCell ref="D8:G8"/>
    <mergeCell ref="D9:E9"/>
    <mergeCell ref="D10:E10"/>
    <mergeCell ref="D11:E11"/>
  </mergeCells>
  <dataValidations count="3">
    <dataValidation type="list" allowBlank="1" showInputMessage="1" showErrorMessage="1" sqref="G7">
      <formula1>$S$11:$S$20</formula1>
    </dataValidation>
    <dataValidation type="list" allowBlank="1" showInputMessage="1" showErrorMessage="1" sqref="D7:F7">
      <formula1>$R$5:$R$9</formula1>
    </dataValidation>
    <dataValidation type="list" allowBlank="1" showInputMessage="1" showErrorMessage="1" sqref="J6:K6">
      <formula1>$V$4:$V$70</formula1>
    </dataValidation>
  </dataValidations>
  <pageMargins left="0.25" right="0.25" top="0.75" bottom="0.75" header="0.3" footer="0.3"/>
  <pageSetup orientation="landscape" verticalDpi="0" r:id="rId1"/>
  <legacyDrawing r:id="rId2"/>
</worksheet>
</file>

<file path=xl/worksheets/sheet3.xml><?xml version="1.0" encoding="utf-8"?>
<worksheet xmlns="http://schemas.openxmlformats.org/spreadsheetml/2006/main" xmlns:r="http://schemas.openxmlformats.org/officeDocument/2006/relationships">
  <dimension ref="A1:AB93"/>
  <sheetViews>
    <sheetView workbookViewId="0">
      <selection activeCell="C5" sqref="C5"/>
    </sheetView>
  </sheetViews>
  <sheetFormatPr defaultRowHeight="15"/>
  <cols>
    <col min="1" max="1" width="2.140625" customWidth="1"/>
    <col min="2" max="2" width="13.28515625" customWidth="1"/>
    <col min="3" max="3" width="9.42578125" customWidth="1"/>
    <col min="4" max="4" width="23" customWidth="1"/>
    <col min="5" max="5" width="15.42578125" customWidth="1"/>
    <col min="6" max="6" width="4.42578125" customWidth="1"/>
    <col min="7" max="7" width="14.85546875" customWidth="1"/>
    <col min="8" max="8" width="4.7109375" customWidth="1"/>
    <col min="9" max="9" width="9.28515625" customWidth="1"/>
    <col min="10" max="11" width="9.140625" customWidth="1"/>
    <col min="12" max="12" width="5.42578125" customWidth="1"/>
    <col min="13" max="17" width="9.140625" hidden="1" customWidth="1"/>
    <col min="18" max="18" width="18.140625" hidden="1" customWidth="1"/>
    <col min="19" max="22" width="9.140625" hidden="1" customWidth="1"/>
    <col min="23" max="23" width="21.140625" hidden="1" customWidth="1"/>
    <col min="24" max="26" width="9.140625" hidden="1" customWidth="1"/>
    <col min="27" max="27" width="0" hidden="1" customWidth="1"/>
    <col min="28" max="28" width="2.5703125" customWidth="1"/>
  </cols>
  <sheetData>
    <row r="1" spans="1:28">
      <c r="A1" s="47"/>
      <c r="B1" s="47"/>
      <c r="C1" s="47"/>
      <c r="D1" s="47"/>
      <c r="E1" s="47"/>
      <c r="F1" s="47"/>
      <c r="G1" s="47"/>
      <c r="H1" s="47"/>
      <c r="I1" s="47"/>
      <c r="J1" s="47"/>
      <c r="K1" s="47"/>
      <c r="L1" s="47"/>
      <c r="M1" s="47"/>
      <c r="N1" s="47"/>
      <c r="O1" s="47"/>
      <c r="P1" s="47"/>
      <c r="Q1" s="47"/>
      <c r="R1" s="47"/>
      <c r="S1" s="47"/>
      <c r="T1" s="47"/>
      <c r="U1" s="47"/>
      <c r="V1" s="47"/>
      <c r="W1" s="47"/>
      <c r="X1" s="47"/>
      <c r="Y1" s="47"/>
      <c r="Z1" s="47"/>
      <c r="AA1" s="47"/>
      <c r="AB1" s="47"/>
    </row>
    <row r="2" spans="1:28" ht="18.75">
      <c r="A2" s="47"/>
      <c r="B2" s="344" t="str">
        <f>MASTER!B2</f>
        <v>परीक्षा केन्द्र का नाम</v>
      </c>
      <c r="C2" s="344"/>
      <c r="D2" s="343" t="str">
        <f>MASTER!D2</f>
        <v>jktdh; mPp ek/;fed fo|ky; vkyfu;kokl ftyk&amp; ukXkkSj</v>
      </c>
      <c r="E2" s="343"/>
      <c r="F2" s="343"/>
      <c r="G2" s="343"/>
      <c r="H2" s="343"/>
      <c r="I2" s="343"/>
      <c r="J2" s="343"/>
      <c r="K2" s="343"/>
      <c r="L2" s="73"/>
      <c r="AB2" s="47"/>
    </row>
    <row r="3" spans="1:28" ht="23.25" customHeight="1">
      <c r="A3" s="47"/>
      <c r="B3" s="85"/>
      <c r="C3" s="85"/>
      <c r="D3" s="86" t="str">
        <f>MASTER!D7</f>
        <v>माध्यमिक परीक्षा</v>
      </c>
      <c r="E3" s="345">
        <f>MASTER!G7</f>
        <v>2022</v>
      </c>
      <c r="F3" s="345"/>
      <c r="G3" s="73"/>
      <c r="H3" s="73"/>
      <c r="I3" s="352" t="s">
        <v>67</v>
      </c>
      <c r="J3" s="352"/>
      <c r="K3" s="124">
        <f>MASTER!H16</f>
        <v>286</v>
      </c>
      <c r="L3" s="73"/>
      <c r="AB3" s="47"/>
    </row>
    <row r="4" spans="1:28" ht="23.25" customHeight="1">
      <c r="A4" s="47"/>
      <c r="B4" s="329" t="s">
        <v>31</v>
      </c>
      <c r="C4" s="329"/>
      <c r="D4" s="329"/>
      <c r="E4" s="329"/>
      <c r="F4" s="329"/>
      <c r="G4" s="329"/>
      <c r="H4" s="87"/>
      <c r="I4" s="329" t="s">
        <v>68</v>
      </c>
      <c r="J4" s="329"/>
      <c r="K4" s="124">
        <f>SUM(L9:L83)</f>
        <v>13</v>
      </c>
      <c r="L4" s="73"/>
      <c r="AB4" s="47"/>
    </row>
    <row r="5" spans="1:28" ht="36.75" customHeight="1" thickBot="1">
      <c r="A5" s="47"/>
      <c r="B5" s="112" t="s">
        <v>55</v>
      </c>
      <c r="C5" s="88">
        <f>MASTER!J7</f>
        <v>44651</v>
      </c>
      <c r="D5" s="89"/>
      <c r="E5" s="349" t="s">
        <v>56</v>
      </c>
      <c r="F5" s="349"/>
      <c r="G5" s="350" t="str">
        <f>MASTER!J6</f>
        <v>ENGLISH</v>
      </c>
      <c r="H5" s="350"/>
      <c r="I5" s="350"/>
      <c r="J5" s="351"/>
      <c r="K5" s="351"/>
      <c r="L5" s="73"/>
      <c r="AB5" s="47"/>
    </row>
    <row r="6" spans="1:28">
      <c r="A6" s="47"/>
      <c r="B6" s="113" t="s">
        <v>72</v>
      </c>
      <c r="C6" s="114">
        <v>1</v>
      </c>
      <c r="D6" s="117" t="s">
        <v>74</v>
      </c>
      <c r="E6" s="118">
        <v>1</v>
      </c>
      <c r="F6" s="330" t="s">
        <v>76</v>
      </c>
      <c r="G6" s="331"/>
      <c r="H6" s="120"/>
      <c r="I6" s="118">
        <f>IF(K4&lt;=6,1,IF(K4&lt;=12,2,3))</f>
        <v>3</v>
      </c>
      <c r="J6" s="90"/>
      <c r="K6" s="90"/>
      <c r="L6" s="91"/>
      <c r="AB6" s="47"/>
    </row>
    <row r="7" spans="1:28" ht="15.75" thickBot="1">
      <c r="A7" s="47"/>
      <c r="B7" s="113" t="s">
        <v>73</v>
      </c>
      <c r="C7" s="114">
        <v>1</v>
      </c>
      <c r="D7" s="117" t="s">
        <v>75</v>
      </c>
      <c r="E7" s="118">
        <v>1</v>
      </c>
      <c r="F7" s="332" t="s">
        <v>68</v>
      </c>
      <c r="G7" s="333"/>
      <c r="H7" s="123"/>
      <c r="I7" s="118">
        <f>K4</f>
        <v>13</v>
      </c>
      <c r="J7" s="92"/>
      <c r="K7" s="92"/>
      <c r="L7" s="93"/>
      <c r="AB7" s="47"/>
    </row>
    <row r="8" spans="1:28" ht="49.5" thickBot="1">
      <c r="A8" s="47"/>
      <c r="B8" s="115" t="s">
        <v>22</v>
      </c>
      <c r="C8" s="116" t="s">
        <v>173</v>
      </c>
      <c r="D8" s="119" t="s">
        <v>14</v>
      </c>
      <c r="E8" s="346" t="s">
        <v>15</v>
      </c>
      <c r="F8" s="347"/>
      <c r="G8" s="348"/>
      <c r="H8" s="121" t="s">
        <v>176</v>
      </c>
      <c r="I8" s="122" t="s">
        <v>27</v>
      </c>
      <c r="J8" s="94" t="s">
        <v>29</v>
      </c>
      <c r="K8" s="94" t="s">
        <v>28</v>
      </c>
      <c r="L8" s="95" t="s">
        <v>32</v>
      </c>
      <c r="P8" t="s">
        <v>23</v>
      </c>
      <c r="Q8">
        <v>1</v>
      </c>
      <c r="R8" t="str">
        <f>MASTER!C9</f>
        <v>A</v>
      </c>
      <c r="S8">
        <f>MASTER!D9</f>
        <v>1763022</v>
      </c>
      <c r="T8">
        <f>MASTER!G9</f>
        <v>1763079</v>
      </c>
      <c r="U8">
        <f>MASTER!H9</f>
        <v>58</v>
      </c>
      <c r="W8" t="s">
        <v>57</v>
      </c>
      <c r="AB8" s="47"/>
    </row>
    <row r="9" spans="1:28" ht="12.75" customHeight="1" thickBot="1">
      <c r="A9" s="47"/>
      <c r="B9" s="334">
        <v>1</v>
      </c>
      <c r="C9" s="81">
        <v>1</v>
      </c>
      <c r="D9" s="96" t="str">
        <f>IF($C9=1,$R$8,IF($C9=2,$R$9,IF($C9=3,$R$10,IF($C9=4,$R$11,IF($C9=5,$R$12,IF($C9=6,$R$13,IF($C9=7,$R$14," ")))))))</f>
        <v>A</v>
      </c>
      <c r="E9" s="101">
        <f>IF($D9=MASTER!$C$9,MASTER!$D$9,IF($D9=MASTER!$C$10,MASTER!$D$10,IF($D9=MASTER!$C$11,MASTER!$D$11,IF($D9=MASTER!$C$12,MASTER!$D$12,IF($D9=MASTER!$C$13,MASTER!$D$13,IF($D9=MASTER!$C$14,MASTER!$D$14,IF($D9=MASTER!$C$15,MASTER!$D$15," ")))))))</f>
        <v>1763022</v>
      </c>
      <c r="F9" s="102" t="s">
        <v>16</v>
      </c>
      <c r="G9" s="101">
        <f>IF(AA9=" "," ",IF(AA9&lt;MASTER!G9,AA9,MASTER!G9))</f>
        <v>1763026</v>
      </c>
      <c r="H9" s="101"/>
      <c r="I9" s="103">
        <v>5</v>
      </c>
      <c r="J9" s="337">
        <f>SUM(I9:I13)</f>
        <v>19</v>
      </c>
      <c r="K9" s="340">
        <f>SUM(J9:J13)</f>
        <v>19</v>
      </c>
      <c r="L9" s="353">
        <f>IF(J9=0," ",IF(J9&lt;=30,1,IF(J9&gt;30,2)))</f>
        <v>1</v>
      </c>
      <c r="M9">
        <f>IF($D9=" "," ",IF($D9=$R8,$U8-$I9,IF($D9=$R9,$U9-$I9,IF($D9=$R10,$U10-$I9,IF($D9=$R11,$U11-$I9,IF($D9=$R12,$U12-$I9,IF($D9=$R13,$U13-$I9,IF($D9=$R14,$U14-$I9))))))))</f>
        <v>53</v>
      </c>
      <c r="P9" t="s">
        <v>24</v>
      </c>
      <c r="Q9">
        <v>2</v>
      </c>
      <c r="R9" t="str">
        <f>MASTER!C10</f>
        <v>B</v>
      </c>
      <c r="S9">
        <f>MASTER!D10</f>
        <v>1763080</v>
      </c>
      <c r="T9">
        <f>MASTER!G10</f>
        <v>1763121</v>
      </c>
      <c r="U9">
        <f>MASTER!H10</f>
        <v>42</v>
      </c>
      <c r="W9" t="s">
        <v>58</v>
      </c>
      <c r="X9">
        <f>IF(Y9=" "," ",(Y9-I9))</f>
        <v>53</v>
      </c>
      <c r="Y9">
        <f>IF(D9=" "," ",VLOOKUP(D9,MASTER!$C$9:$K$15,6,0))</f>
        <v>58</v>
      </c>
      <c r="AA9" s="19">
        <f>IF(D9=" "," ",E9+I9+H9-1)</f>
        <v>1763026</v>
      </c>
      <c r="AB9" s="47"/>
    </row>
    <row r="10" spans="1:28" ht="12.75" customHeight="1" thickBot="1">
      <c r="A10" s="47"/>
      <c r="B10" s="335"/>
      <c r="C10" s="82">
        <v>2</v>
      </c>
      <c r="D10" s="97" t="str">
        <f t="shared" ref="D10:D73" si="0">IF($C10=1,$R$8,IF($C10=2,$R$9,IF($C10=3,$R$10,IF($C10=4,$R$11,IF($C10=5,$R$12,IF($C10=6,$R$13,IF($C10=7,$R$14," ")))))))</f>
        <v>B</v>
      </c>
      <c r="E10" s="84">
        <f>IF($D10=MASTER!$C$9,MASTER!$D$9,IF($D10=MASTER!$C$10,MASTER!$D$10,IF($D10=MASTER!$C$11,MASTER!$D$11,IF($D10=MASTER!$C$12,MASTER!$D$12,IF($D10=MASTER!$C$13,MASTER!$D$13,IF($D10=MASTER!$C$14,MASTER!$D$14,IF($D10=MASTER!$C$15,MASTER!$D$15," ")))))))</f>
        <v>1763080</v>
      </c>
      <c r="F10" s="99" t="s">
        <v>16</v>
      </c>
      <c r="G10" s="84">
        <f>IF(AA10=" "," ",IF(AA10&lt;MASTER!G10,AA10,MASTER!G10))</f>
        <v>1763084</v>
      </c>
      <c r="H10" s="84"/>
      <c r="I10" s="100">
        <v>5</v>
      </c>
      <c r="J10" s="338"/>
      <c r="K10" s="341"/>
      <c r="L10" s="354"/>
      <c r="M10">
        <f t="shared" ref="M10:M13" si="1">IF($D10=" "," ",IF($D10=$R9,$U9-$I10,IF($D10=$R10,$U10-$I10,IF($D10=$R11,$U11-$I10,IF($D10=$R12,$U12-$I10,IF($D10=$R13,$U13-$I10,IF($D10=$R14,$U14-$I10,IF($D10=$R15,$U15-$I10))))))))</f>
        <v>37</v>
      </c>
      <c r="P10" t="s">
        <v>25</v>
      </c>
      <c r="Q10">
        <v>3</v>
      </c>
      <c r="R10" t="str">
        <f>MASTER!C11</f>
        <v>C</v>
      </c>
      <c r="S10">
        <f>MASTER!D11</f>
        <v>1763201</v>
      </c>
      <c r="T10">
        <f>MASTER!G11</f>
        <v>1763207</v>
      </c>
      <c r="U10">
        <f>MASTER!H11</f>
        <v>7</v>
      </c>
      <c r="W10" t="s">
        <v>59</v>
      </c>
      <c r="X10">
        <f t="shared" ref="X10:X13" si="2">IF(Y10=" "," ",(Y10-I10))</f>
        <v>37</v>
      </c>
      <c r="Y10">
        <f>IF(D10=" "," ",VLOOKUP(D10,MASTER!$C$9:$K$15,6,0))</f>
        <v>42</v>
      </c>
      <c r="AA10" s="19">
        <f t="shared" ref="AA10:AA73" si="3">IF(D10=" "," ",E10+I10+H10-1)</f>
        <v>1763084</v>
      </c>
      <c r="AB10" s="47"/>
    </row>
    <row r="11" spans="1:28" ht="12.75" customHeight="1" thickBot="1">
      <c r="A11" s="47"/>
      <c r="B11" s="335"/>
      <c r="C11" s="82">
        <v>3</v>
      </c>
      <c r="D11" s="97" t="str">
        <f t="shared" si="0"/>
        <v>C</v>
      </c>
      <c r="E11" s="84">
        <f>IF($D11=MASTER!$C$9,MASTER!$D$9,IF($D11=MASTER!$C$10,MASTER!$D$10,IF($D11=MASTER!$C$11,MASTER!$D$11,IF($D11=MASTER!$C$12,MASTER!$D$12,IF($D11=MASTER!$C$13,MASTER!$D$13,IF($D11=MASTER!$C$14,MASTER!$D$14,IF($D11=MASTER!$C$15,MASTER!$D$15," ")))))))</f>
        <v>1763201</v>
      </c>
      <c r="F11" s="99" t="s">
        <v>16</v>
      </c>
      <c r="G11" s="84">
        <f>IF(AA11=" "," ",IF(AA11&lt;MASTER!G11,AA11,MASTER!G11))</f>
        <v>1763205</v>
      </c>
      <c r="H11" s="84">
        <v>0</v>
      </c>
      <c r="I11" s="100">
        <v>5</v>
      </c>
      <c r="J11" s="338"/>
      <c r="K11" s="341"/>
      <c r="L11" s="354"/>
      <c r="M11">
        <f t="shared" si="1"/>
        <v>2</v>
      </c>
      <c r="P11" t="s">
        <v>26</v>
      </c>
      <c r="Q11">
        <v>4</v>
      </c>
      <c r="R11" t="str">
        <f>MASTER!C12</f>
        <v>D</v>
      </c>
      <c r="S11">
        <f>MASTER!D12</f>
        <v>1763122</v>
      </c>
      <c r="T11">
        <f>MASTER!G12</f>
        <v>1763180</v>
      </c>
      <c r="U11">
        <f>MASTER!H12</f>
        <v>59</v>
      </c>
      <c r="W11" t="s">
        <v>60</v>
      </c>
      <c r="X11">
        <f t="shared" si="2"/>
        <v>2</v>
      </c>
      <c r="Y11">
        <f>IF(D11=" "," ",VLOOKUP(D11,MASTER!$C$9:$K$15,6,0))</f>
        <v>7</v>
      </c>
      <c r="AA11" s="19">
        <f t="shared" si="3"/>
        <v>1763205</v>
      </c>
      <c r="AB11" s="47"/>
    </row>
    <row r="12" spans="1:28" ht="12.75" customHeight="1" thickBot="1">
      <c r="A12" s="47"/>
      <c r="B12" s="335"/>
      <c r="C12" s="82">
        <v>6</v>
      </c>
      <c r="D12" s="97" t="str">
        <f t="shared" si="0"/>
        <v>F</v>
      </c>
      <c r="E12" s="84">
        <f>IF($D12=MASTER!$C$9,MASTER!$D$9,IF($D12=MASTER!$C$10,MASTER!$D$10,IF($D12=MASTER!$C$11,MASTER!$D$11,IF($D12=MASTER!$C$12,MASTER!$D$12,IF($D12=MASTER!$C$13,MASTER!$D$13,IF($D12=MASTER!$C$14,MASTER!$D$14,IF($D12=MASTER!$C$15,MASTER!$D$15," ")))))))</f>
        <v>1762978</v>
      </c>
      <c r="F12" s="99" t="s">
        <v>16</v>
      </c>
      <c r="G12" s="84">
        <f>IF(AA12=" "," ",IF(AA12&lt;MASTER!G12,AA12,MASTER!G12))</f>
        <v>1762981</v>
      </c>
      <c r="H12" s="84"/>
      <c r="I12" s="100">
        <v>4</v>
      </c>
      <c r="J12" s="338"/>
      <c r="K12" s="341"/>
      <c r="L12" s="354"/>
      <c r="M12">
        <f t="shared" si="1"/>
        <v>40</v>
      </c>
      <c r="Q12">
        <v>5</v>
      </c>
      <c r="R12" t="str">
        <f>MASTER!C13</f>
        <v>E</v>
      </c>
      <c r="S12">
        <f>MASTER!D13</f>
        <v>1763181</v>
      </c>
      <c r="T12">
        <f>MASTER!G13</f>
        <v>1763200</v>
      </c>
      <c r="U12">
        <f>MASTER!H13</f>
        <v>20</v>
      </c>
      <c r="W12" t="s">
        <v>61</v>
      </c>
      <c r="X12">
        <f t="shared" si="2"/>
        <v>40</v>
      </c>
      <c r="Y12">
        <f>IF(D12=" "," ",VLOOKUP(D12,MASTER!$C$9:$K$15,6,0))</f>
        <v>44</v>
      </c>
      <c r="AA12" s="19">
        <f t="shared" si="3"/>
        <v>1762981</v>
      </c>
      <c r="AB12" s="47"/>
    </row>
    <row r="13" spans="1:28" ht="12.75" customHeight="1" thickBot="1">
      <c r="A13" s="47"/>
      <c r="B13" s="336"/>
      <c r="C13" s="83"/>
      <c r="D13" s="98" t="str">
        <f t="shared" si="0"/>
        <v xml:space="preserve"> </v>
      </c>
      <c r="E13" s="104" t="str">
        <f>IF($D13=MASTER!$C$9,MASTER!$D$9,IF($D13=MASTER!$C$10,MASTER!$D$10,IF($D13=MASTER!$C$11,MASTER!$D$11,IF($D13=MASTER!$C$12,MASTER!$D$12,IF($D13=MASTER!$C$13,MASTER!$D$13,IF($D13=MASTER!$C$14,MASTER!$D$14,IF($D13=MASTER!$C$15,MASTER!$D$15," ")))))))</f>
        <v xml:space="preserve"> </v>
      </c>
      <c r="F13" s="105" t="s">
        <v>16</v>
      </c>
      <c r="G13" s="104" t="str">
        <f>IF(AA13=" "," ",IF(AA13&lt;MASTER!G13,AA13,MASTER!G13))</f>
        <v xml:space="preserve"> </v>
      </c>
      <c r="H13" s="104"/>
      <c r="I13" s="106"/>
      <c r="J13" s="339"/>
      <c r="K13" s="342"/>
      <c r="L13" s="355"/>
      <c r="M13" t="str">
        <f t="shared" si="1"/>
        <v xml:space="preserve"> </v>
      </c>
      <c r="P13">
        <v>1</v>
      </c>
      <c r="Q13">
        <v>6</v>
      </c>
      <c r="R13" t="str">
        <f>MASTER!C14</f>
        <v>F</v>
      </c>
      <c r="S13">
        <f>MASTER!D14</f>
        <v>1762978</v>
      </c>
      <c r="T13">
        <f>MASTER!G14</f>
        <v>1763021</v>
      </c>
      <c r="U13">
        <f>MASTER!H14</f>
        <v>44</v>
      </c>
      <c r="W13" t="s">
        <v>62</v>
      </c>
      <c r="X13" t="str">
        <f t="shared" si="2"/>
        <v xml:space="preserve"> </v>
      </c>
      <c r="Y13" t="str">
        <f>IF(D13=" "," ",VLOOKUP(D13,MASTER!$C$9:$K$15,6,0))</f>
        <v xml:space="preserve"> </v>
      </c>
      <c r="AA13" s="19" t="str">
        <f t="shared" si="3"/>
        <v xml:space="preserve"> </v>
      </c>
      <c r="AB13" s="47"/>
    </row>
    <row r="14" spans="1:28" ht="12.75" customHeight="1" thickBot="1">
      <c r="A14" s="47"/>
      <c r="B14" s="334">
        <v>2</v>
      </c>
      <c r="C14" s="81">
        <v>1</v>
      </c>
      <c r="D14" s="96" t="str">
        <f t="shared" si="0"/>
        <v>A</v>
      </c>
      <c r="E14" s="101">
        <f>IF($D14=" "," ",IF(D14="FALSE",MATCH($R$8:$R$14,$S$8:$S$14),IF($D14=$D9,$G9+1,IF($D14=$D10,$G10+1,IF($D14=$D11,$G11+1,IF($D14=$D12,$G12+1,IF($D14=$D13,$G13+1," ")))))))</f>
        <v>1763027</v>
      </c>
      <c r="F14" s="102" t="s">
        <v>16</v>
      </c>
      <c r="G14" s="101">
        <f>IF(D14=" "," ",E14+I14+H14-1)</f>
        <v>1763031</v>
      </c>
      <c r="H14" s="101"/>
      <c r="I14" s="103">
        <v>5</v>
      </c>
      <c r="J14" s="337">
        <f t="shared" ref="J14" si="4">SUM(I14:I18)</f>
        <v>19</v>
      </c>
      <c r="K14" s="340">
        <f>IF(J9=0," ",K9+J14)</f>
        <v>38</v>
      </c>
      <c r="L14" s="353">
        <f t="shared" ref="L14" si="5">IF(J14=0," ",IF(J14&lt;=30,1,IF(J14&gt;30,2)))</f>
        <v>1</v>
      </c>
      <c r="M14">
        <f>IF($D14=" "," ",IF($D14=$D9,$M9-$I14,IF($D14=$D10,$M10-$I14,IF($D14=$D11,$M11-$I14,IF($D14=$D12,$M12-$I14,IF($D14=$D13,$M14-$I14))))))</f>
        <v>48</v>
      </c>
      <c r="P14">
        <v>2</v>
      </c>
      <c r="R14" t="str">
        <f>MASTER!C15</f>
        <v>G</v>
      </c>
      <c r="S14">
        <f>MASTER!D15</f>
        <v>2432530</v>
      </c>
      <c r="T14">
        <f>MASTER!G15</f>
        <v>2432585</v>
      </c>
      <c r="U14">
        <f>MASTER!H15</f>
        <v>56</v>
      </c>
      <c r="W14" t="s">
        <v>63</v>
      </c>
      <c r="Y14">
        <f>IF(D14=" "," ",VLOOKUP(D14,MASTER!$C$9:$K$15,6,0))</f>
        <v>58</v>
      </c>
      <c r="AA14" s="19">
        <f t="shared" si="3"/>
        <v>1763031</v>
      </c>
      <c r="AB14" s="47"/>
    </row>
    <row r="15" spans="1:28" ht="12.75" customHeight="1" thickBot="1">
      <c r="A15" s="47"/>
      <c r="B15" s="335"/>
      <c r="C15" s="82">
        <v>2</v>
      </c>
      <c r="D15" s="97" t="str">
        <f t="shared" si="0"/>
        <v>B</v>
      </c>
      <c r="E15" s="84">
        <f t="shared" ref="E15:E16" si="6">IF($D15=" "," ",IF(D15="FALSE",MATCH($R$8:$R$14,$S$8:$S$14),IF($D15=$D10,$G10+1,IF($D15=$D11,$G11+1,IF($D15=$D12,$G12+1,IF($D15=$D13,$G13+1,IF($D15=$D14,$G14+1," ")))))))</f>
        <v>1763085</v>
      </c>
      <c r="F15" s="99" t="s">
        <v>16</v>
      </c>
      <c r="G15" s="84">
        <f t="shared" ref="G15:G78" si="7">IF(D15=" "," ",E15+I15+H15-1)</f>
        <v>1763089</v>
      </c>
      <c r="H15" s="84"/>
      <c r="I15" s="100">
        <v>5</v>
      </c>
      <c r="J15" s="338"/>
      <c r="K15" s="341"/>
      <c r="L15" s="354"/>
      <c r="M15">
        <f t="shared" ref="M15:M18" si="8">IF($D15=" "," ",IF($D15=$D10,$M10-$I15,IF($D15=$D11,$M11-$I15,IF($D15=$D12,$M12-$I15,IF($D15=$D13,$M13-$I15,IF($D15=$D14,$M15-$I15))))))</f>
        <v>32</v>
      </c>
      <c r="P15">
        <v>3</v>
      </c>
      <c r="Q15">
        <v>7</v>
      </c>
      <c r="W15" t="s">
        <v>64</v>
      </c>
      <c r="Y15">
        <f>IF(D15=" "," ",VLOOKUP(D15,MASTER!$C$9:$K$15,6,0))</f>
        <v>42</v>
      </c>
      <c r="AA15" s="19">
        <f t="shared" si="3"/>
        <v>1763089</v>
      </c>
      <c r="AB15" s="47"/>
    </row>
    <row r="16" spans="1:28" ht="12.75" customHeight="1" thickBot="1">
      <c r="A16" s="47"/>
      <c r="B16" s="335"/>
      <c r="C16" s="82">
        <v>3</v>
      </c>
      <c r="D16" s="97" t="str">
        <f t="shared" si="0"/>
        <v>C</v>
      </c>
      <c r="E16" s="84">
        <f t="shared" si="6"/>
        <v>1763206</v>
      </c>
      <c r="F16" s="99" t="s">
        <v>16</v>
      </c>
      <c r="G16" s="84">
        <f t="shared" si="7"/>
        <v>1763207</v>
      </c>
      <c r="H16" s="84">
        <v>0</v>
      </c>
      <c r="I16" s="100">
        <v>2</v>
      </c>
      <c r="J16" s="338"/>
      <c r="K16" s="341"/>
      <c r="L16" s="354"/>
      <c r="M16">
        <f t="shared" si="8"/>
        <v>0</v>
      </c>
      <c r="P16">
        <v>4</v>
      </c>
      <c r="Q16">
        <v>8</v>
      </c>
      <c r="W16" t="s">
        <v>65</v>
      </c>
      <c r="Y16">
        <f>IF(D16=" "," ",VLOOKUP(D16,MASTER!$C$9:$K$15,6,0))</f>
        <v>7</v>
      </c>
      <c r="AA16" s="19">
        <f t="shared" si="3"/>
        <v>1763207</v>
      </c>
      <c r="AB16" s="47"/>
    </row>
    <row r="17" spans="1:28" ht="12.75" customHeight="1" thickBot="1">
      <c r="A17" s="47"/>
      <c r="B17" s="335"/>
      <c r="C17" s="82">
        <v>5</v>
      </c>
      <c r="D17" s="97" t="str">
        <f t="shared" si="0"/>
        <v>E</v>
      </c>
      <c r="E17" s="84">
        <v>1763181</v>
      </c>
      <c r="F17" s="99" t="s">
        <v>16</v>
      </c>
      <c r="G17" s="84">
        <f t="shared" si="7"/>
        <v>1763183</v>
      </c>
      <c r="H17" s="84"/>
      <c r="I17" s="100">
        <v>3</v>
      </c>
      <c r="J17" s="338"/>
      <c r="K17" s="341"/>
      <c r="L17" s="354"/>
      <c r="M17" t="b">
        <f t="shared" si="8"/>
        <v>0</v>
      </c>
      <c r="P17">
        <v>5</v>
      </c>
      <c r="Q17">
        <v>9</v>
      </c>
      <c r="W17" t="s">
        <v>66</v>
      </c>
      <c r="Y17">
        <f>IF(D17=" "," ",VLOOKUP(D17,MASTER!$C$9:$K$15,6,0))</f>
        <v>20</v>
      </c>
      <c r="AA17" s="19">
        <f t="shared" si="3"/>
        <v>1763183</v>
      </c>
      <c r="AB17" s="47"/>
    </row>
    <row r="18" spans="1:28" ht="12.75" customHeight="1" thickBot="1">
      <c r="A18" s="47"/>
      <c r="B18" s="336"/>
      <c r="C18" s="83">
        <v>6</v>
      </c>
      <c r="D18" s="98" t="str">
        <f t="shared" si="0"/>
        <v>F</v>
      </c>
      <c r="E18" s="104">
        <v>1762982</v>
      </c>
      <c r="F18" s="105" t="s">
        <v>16</v>
      </c>
      <c r="G18" s="104">
        <f t="shared" si="7"/>
        <v>1762985</v>
      </c>
      <c r="H18" s="104"/>
      <c r="I18" s="106">
        <v>4</v>
      </c>
      <c r="J18" s="339"/>
      <c r="K18" s="342"/>
      <c r="L18" s="355"/>
      <c r="M18" t="b">
        <f t="shared" si="8"/>
        <v>0</v>
      </c>
      <c r="P18">
        <v>6</v>
      </c>
      <c r="Q18">
        <v>10</v>
      </c>
      <c r="Y18">
        <f>IF(D18=" "," ",VLOOKUP(D18,MASTER!$C$9:$K$15,6,0))</f>
        <v>44</v>
      </c>
      <c r="AA18" s="19">
        <f t="shared" si="3"/>
        <v>1762985</v>
      </c>
      <c r="AB18" s="47"/>
    </row>
    <row r="19" spans="1:28" ht="12.75" customHeight="1" thickBot="1">
      <c r="A19" s="47"/>
      <c r="B19" s="334">
        <v>3</v>
      </c>
      <c r="C19" s="81">
        <v>1</v>
      </c>
      <c r="D19" s="96" t="str">
        <f t="shared" si="0"/>
        <v>A</v>
      </c>
      <c r="E19" s="101">
        <f t="shared" ref="E19:E84" si="9">IF($D19=" "," ",IF($D19=$D14,$G14+1,IF($D19=$D15,$G15+1,IF($D19=$D16,$G16+1,IF($D19=$D17,$G17+1,IF($D19=$D18,$G18+1," "))))))</f>
        <v>1763032</v>
      </c>
      <c r="F19" s="102" t="s">
        <v>16</v>
      </c>
      <c r="G19" s="101">
        <f t="shared" si="7"/>
        <v>1763036</v>
      </c>
      <c r="H19" s="101"/>
      <c r="I19" s="103">
        <v>5</v>
      </c>
      <c r="J19" s="337">
        <f t="shared" ref="J19" si="10">SUM(I19:I23)</f>
        <v>19</v>
      </c>
      <c r="K19" s="340">
        <f>IF(J14=0," ",K14+J19)</f>
        <v>57</v>
      </c>
      <c r="L19" s="353">
        <f t="shared" ref="L19" si="11">IF(J19=0," ",IF(J19&lt;=30,1,IF(J19&gt;30,2)))</f>
        <v>1</v>
      </c>
      <c r="M19">
        <f t="shared" ref="M19:M78" si="12">IF($D19=" "," ",IF($D19=$D14,$M14-$I19,IF($D19=$D15,$M15-$I19,IF($D19=$D16,$M16-$I19,IF($D19=$D17,$M17-$I19,IF($D19=$D18,$M19-$I19))))))</f>
        <v>43</v>
      </c>
      <c r="P19">
        <v>7</v>
      </c>
      <c r="Q19">
        <v>11</v>
      </c>
      <c r="Y19">
        <f>IF(D19=" "," ",VLOOKUP(D19,MASTER!$C$9:$K$15,6,0))</f>
        <v>58</v>
      </c>
      <c r="AA19" s="19">
        <f t="shared" si="3"/>
        <v>1763036</v>
      </c>
      <c r="AB19" s="47"/>
    </row>
    <row r="20" spans="1:28" ht="12.75" customHeight="1" thickBot="1">
      <c r="A20" s="47"/>
      <c r="B20" s="335"/>
      <c r="C20" s="82">
        <v>2</v>
      </c>
      <c r="D20" s="97" t="str">
        <f t="shared" si="0"/>
        <v>B</v>
      </c>
      <c r="E20" s="84">
        <f t="shared" si="9"/>
        <v>1763090</v>
      </c>
      <c r="F20" s="99" t="s">
        <v>16</v>
      </c>
      <c r="G20" s="84">
        <f t="shared" si="7"/>
        <v>1763094</v>
      </c>
      <c r="H20" s="84"/>
      <c r="I20" s="100">
        <v>5</v>
      </c>
      <c r="J20" s="338"/>
      <c r="K20" s="341"/>
      <c r="L20" s="354"/>
      <c r="M20">
        <f t="shared" si="12"/>
        <v>27</v>
      </c>
      <c r="P20">
        <v>8</v>
      </c>
      <c r="Q20">
        <v>12</v>
      </c>
      <c r="Y20">
        <f>IF(D20=" "," ",VLOOKUP(D20,MASTER!$C$9:$K$15,6,0))</f>
        <v>42</v>
      </c>
      <c r="AA20" s="19">
        <f t="shared" si="3"/>
        <v>1763094</v>
      </c>
      <c r="AB20" s="47"/>
    </row>
    <row r="21" spans="1:28" ht="12.75" customHeight="1" thickBot="1">
      <c r="A21" s="47"/>
      <c r="B21" s="335"/>
      <c r="C21" s="82">
        <v>5</v>
      </c>
      <c r="D21" s="97" t="str">
        <f t="shared" si="0"/>
        <v>E</v>
      </c>
      <c r="E21" s="84">
        <f t="shared" si="9"/>
        <v>1763184</v>
      </c>
      <c r="F21" s="99" t="s">
        <v>16</v>
      </c>
      <c r="G21" s="84">
        <f t="shared" si="7"/>
        <v>1763188</v>
      </c>
      <c r="H21" s="84"/>
      <c r="I21" s="100">
        <v>5</v>
      </c>
      <c r="J21" s="338"/>
      <c r="K21" s="341"/>
      <c r="L21" s="354"/>
      <c r="M21">
        <f t="shared" si="12"/>
        <v>-5</v>
      </c>
      <c r="P21">
        <v>9</v>
      </c>
      <c r="Q21">
        <v>13</v>
      </c>
      <c r="Y21">
        <f>IF(D21=" "," ",VLOOKUP(D21,MASTER!$C$9:$K$15,6,0))</f>
        <v>20</v>
      </c>
      <c r="AA21" s="19">
        <f t="shared" si="3"/>
        <v>1763188</v>
      </c>
      <c r="AB21" s="47"/>
    </row>
    <row r="22" spans="1:28" ht="12.75" customHeight="1" thickBot="1">
      <c r="A22" s="47"/>
      <c r="B22" s="335"/>
      <c r="C22" s="82">
        <v>6</v>
      </c>
      <c r="D22" s="97" t="str">
        <f t="shared" si="0"/>
        <v>F</v>
      </c>
      <c r="E22" s="84">
        <f t="shared" si="9"/>
        <v>1762986</v>
      </c>
      <c r="F22" s="99" t="s">
        <v>16</v>
      </c>
      <c r="G22" s="84">
        <f t="shared" si="7"/>
        <v>1762989</v>
      </c>
      <c r="H22" s="84"/>
      <c r="I22" s="100">
        <v>4</v>
      </c>
      <c r="J22" s="338"/>
      <c r="K22" s="341"/>
      <c r="L22" s="354"/>
      <c r="M22">
        <f t="shared" si="12"/>
        <v>-4</v>
      </c>
      <c r="P22">
        <v>10</v>
      </c>
      <c r="Q22">
        <v>14</v>
      </c>
      <c r="Y22">
        <f>IF(D22=" "," ",VLOOKUP(D22,MASTER!$C$9:$K$15,6,0))</f>
        <v>44</v>
      </c>
      <c r="AA22" s="19">
        <f t="shared" si="3"/>
        <v>1762989</v>
      </c>
      <c r="AB22" s="47"/>
    </row>
    <row r="23" spans="1:28" ht="12.75" customHeight="1" thickBot="1">
      <c r="A23" s="47"/>
      <c r="B23" s="336"/>
      <c r="C23" s="83"/>
      <c r="D23" s="98" t="str">
        <f t="shared" si="0"/>
        <v xml:space="preserve"> </v>
      </c>
      <c r="E23" s="104" t="str">
        <f t="shared" si="9"/>
        <v xml:space="preserve"> </v>
      </c>
      <c r="F23" s="105" t="s">
        <v>16</v>
      </c>
      <c r="G23" s="104" t="str">
        <f t="shared" si="7"/>
        <v xml:space="preserve"> </v>
      </c>
      <c r="H23" s="104"/>
      <c r="I23" s="106"/>
      <c r="J23" s="339"/>
      <c r="K23" s="342"/>
      <c r="L23" s="355"/>
      <c r="M23" t="str">
        <f t="shared" si="12"/>
        <v xml:space="preserve"> </v>
      </c>
      <c r="P23">
        <v>11</v>
      </c>
      <c r="Q23">
        <v>15</v>
      </c>
      <c r="Y23" t="str">
        <f>IF(D23=" "," ",VLOOKUP(D23,MASTER!$C$9:$K$15,6,0))</f>
        <v xml:space="preserve"> </v>
      </c>
      <c r="AA23" s="19" t="str">
        <f t="shared" si="3"/>
        <v xml:space="preserve"> </v>
      </c>
      <c r="AB23" s="47"/>
    </row>
    <row r="24" spans="1:28" ht="12.75" customHeight="1" thickBot="1">
      <c r="A24" s="47"/>
      <c r="B24" s="334">
        <v>4</v>
      </c>
      <c r="C24" s="81">
        <v>1</v>
      </c>
      <c r="D24" s="96" t="str">
        <f t="shared" si="0"/>
        <v>A</v>
      </c>
      <c r="E24" s="101">
        <f t="shared" si="9"/>
        <v>1763037</v>
      </c>
      <c r="F24" s="102" t="s">
        <v>16</v>
      </c>
      <c r="G24" s="101">
        <f t="shared" si="7"/>
        <v>1763041</v>
      </c>
      <c r="H24" s="101"/>
      <c r="I24" s="103">
        <v>5</v>
      </c>
      <c r="J24" s="337">
        <f t="shared" ref="J24" si="13">SUM(I24:I28)</f>
        <v>19</v>
      </c>
      <c r="K24" s="340">
        <f t="shared" ref="K24" si="14">IF(J19=0," ",K19+J24)</f>
        <v>76</v>
      </c>
      <c r="L24" s="353">
        <f t="shared" ref="L24" si="15">IF(J24=0," ",IF(J24&lt;=30,1,IF(J24&gt;30,2)))</f>
        <v>1</v>
      </c>
      <c r="M24">
        <f t="shared" si="12"/>
        <v>38</v>
      </c>
      <c r="P24">
        <v>12</v>
      </c>
      <c r="Q24">
        <v>16</v>
      </c>
      <c r="Y24">
        <f>IF(D24=" "," ",VLOOKUP(D24,MASTER!$C$9:$K$15,6,0))</f>
        <v>58</v>
      </c>
      <c r="AA24" s="19">
        <f t="shared" si="3"/>
        <v>1763041</v>
      </c>
      <c r="AB24" s="47"/>
    </row>
    <row r="25" spans="1:28" ht="12.75" customHeight="1" thickBot="1">
      <c r="A25" s="47"/>
      <c r="B25" s="335"/>
      <c r="C25" s="82">
        <v>2</v>
      </c>
      <c r="D25" s="97" t="str">
        <f t="shared" si="0"/>
        <v>B</v>
      </c>
      <c r="E25" s="84">
        <f t="shared" si="9"/>
        <v>1763095</v>
      </c>
      <c r="F25" s="99" t="s">
        <v>16</v>
      </c>
      <c r="G25" s="84">
        <f t="shared" si="7"/>
        <v>1763099</v>
      </c>
      <c r="H25" s="84"/>
      <c r="I25" s="100">
        <v>5</v>
      </c>
      <c r="J25" s="338"/>
      <c r="K25" s="341"/>
      <c r="L25" s="354"/>
      <c r="M25">
        <f t="shared" si="12"/>
        <v>22</v>
      </c>
      <c r="P25">
        <v>13</v>
      </c>
      <c r="Q25">
        <v>17</v>
      </c>
      <c r="Y25">
        <f>IF(D25=" "," ",VLOOKUP(D25,MASTER!$C$9:$K$15,6,0))</f>
        <v>42</v>
      </c>
      <c r="AA25" s="19">
        <f t="shared" si="3"/>
        <v>1763099</v>
      </c>
      <c r="AB25" s="47"/>
    </row>
    <row r="26" spans="1:28" ht="12.75" customHeight="1" thickBot="1">
      <c r="A26" s="47"/>
      <c r="B26" s="335"/>
      <c r="C26" s="82">
        <v>5</v>
      </c>
      <c r="D26" s="97" t="str">
        <f t="shared" si="0"/>
        <v>E</v>
      </c>
      <c r="E26" s="84">
        <v>1653189</v>
      </c>
      <c r="F26" s="99" t="s">
        <v>16</v>
      </c>
      <c r="G26" s="84">
        <f t="shared" si="7"/>
        <v>1653193</v>
      </c>
      <c r="H26" s="84"/>
      <c r="I26" s="100">
        <v>5</v>
      </c>
      <c r="J26" s="338"/>
      <c r="K26" s="341"/>
      <c r="L26" s="354"/>
      <c r="M26">
        <f t="shared" si="12"/>
        <v>-10</v>
      </c>
      <c r="P26">
        <v>14</v>
      </c>
      <c r="Q26">
        <v>18</v>
      </c>
      <c r="Y26">
        <f>IF(D26=" "," ",VLOOKUP(D26,MASTER!$C$9:$K$15,6,0))</f>
        <v>20</v>
      </c>
      <c r="AA26" s="19">
        <f t="shared" si="3"/>
        <v>1653193</v>
      </c>
      <c r="AB26" s="47"/>
    </row>
    <row r="27" spans="1:28" ht="12.75" customHeight="1" thickBot="1">
      <c r="A27" s="47"/>
      <c r="B27" s="335"/>
      <c r="C27" s="82">
        <v>6</v>
      </c>
      <c r="D27" s="97" t="str">
        <f t="shared" si="0"/>
        <v>F</v>
      </c>
      <c r="E27" s="84">
        <f t="shared" si="9"/>
        <v>1762990</v>
      </c>
      <c r="F27" s="99" t="s">
        <v>16</v>
      </c>
      <c r="G27" s="84">
        <f t="shared" si="7"/>
        <v>1762993</v>
      </c>
      <c r="H27" s="84"/>
      <c r="I27" s="100">
        <v>4</v>
      </c>
      <c r="J27" s="338"/>
      <c r="K27" s="341"/>
      <c r="L27" s="354"/>
      <c r="M27">
        <f t="shared" si="12"/>
        <v>-8</v>
      </c>
      <c r="P27">
        <v>15</v>
      </c>
      <c r="Q27">
        <v>19</v>
      </c>
      <c r="Y27">
        <f>IF(D27=" "," ",VLOOKUP(D27,MASTER!$C$9:$K$15,6,0))</f>
        <v>44</v>
      </c>
      <c r="AA27" s="19">
        <f t="shared" si="3"/>
        <v>1762993</v>
      </c>
      <c r="AB27" s="47"/>
    </row>
    <row r="28" spans="1:28" ht="12.75" customHeight="1" thickBot="1">
      <c r="A28" s="47"/>
      <c r="B28" s="336"/>
      <c r="C28" s="83"/>
      <c r="D28" s="98" t="str">
        <f t="shared" si="0"/>
        <v xml:space="preserve"> </v>
      </c>
      <c r="E28" s="104" t="str">
        <f t="shared" si="9"/>
        <v xml:space="preserve"> </v>
      </c>
      <c r="F28" s="105" t="s">
        <v>16</v>
      </c>
      <c r="G28" s="104" t="str">
        <f t="shared" si="7"/>
        <v xml:space="preserve"> </v>
      </c>
      <c r="H28" s="104"/>
      <c r="I28" s="106"/>
      <c r="J28" s="339"/>
      <c r="K28" s="342"/>
      <c r="L28" s="355"/>
      <c r="M28" t="str">
        <f t="shared" si="12"/>
        <v xml:space="preserve"> </v>
      </c>
      <c r="P28">
        <v>16</v>
      </c>
      <c r="Q28">
        <v>20</v>
      </c>
      <c r="Y28" t="str">
        <f>IF(D28=" "," ",VLOOKUP(D28,MASTER!$C$9:$K$15,6,0))</f>
        <v xml:space="preserve"> </v>
      </c>
      <c r="AA28" s="19" t="str">
        <f t="shared" si="3"/>
        <v xml:space="preserve"> </v>
      </c>
      <c r="AB28" s="47"/>
    </row>
    <row r="29" spans="1:28" ht="12.75" customHeight="1" thickBot="1">
      <c r="A29" s="47"/>
      <c r="B29" s="334" t="s">
        <v>23</v>
      </c>
      <c r="C29" s="81">
        <v>1</v>
      </c>
      <c r="D29" s="96" t="str">
        <f t="shared" si="0"/>
        <v>A</v>
      </c>
      <c r="E29" s="101">
        <f t="shared" si="9"/>
        <v>1763042</v>
      </c>
      <c r="F29" s="102" t="s">
        <v>16</v>
      </c>
      <c r="G29" s="101">
        <f t="shared" si="7"/>
        <v>1763051</v>
      </c>
      <c r="H29" s="101"/>
      <c r="I29" s="103">
        <v>10</v>
      </c>
      <c r="J29" s="337">
        <f t="shared" ref="J29:J34" si="16">SUM(I29:I33)</f>
        <v>50</v>
      </c>
      <c r="K29" s="340">
        <f t="shared" ref="K29" si="17">IF(J24=0," ",K24+J29)</f>
        <v>126</v>
      </c>
      <c r="L29" s="353">
        <f t="shared" ref="L29" si="18">IF(J29=0," ",IF(J29&lt;=30,1,IF(J29&gt;30,2)))</f>
        <v>2</v>
      </c>
      <c r="M29">
        <f t="shared" si="12"/>
        <v>28</v>
      </c>
      <c r="P29">
        <v>17</v>
      </c>
      <c r="Q29">
        <v>21</v>
      </c>
      <c r="Y29">
        <f>IF(D29=" "," ",VLOOKUP(D29,MASTER!$C$9:$K$15,6,0))</f>
        <v>58</v>
      </c>
      <c r="AA29" s="19">
        <f t="shared" si="3"/>
        <v>1763051</v>
      </c>
      <c r="AB29" s="47"/>
    </row>
    <row r="30" spans="1:28" ht="12.75" customHeight="1" thickBot="1">
      <c r="A30" s="47"/>
      <c r="B30" s="335"/>
      <c r="C30" s="82">
        <v>2</v>
      </c>
      <c r="D30" s="97" t="str">
        <f t="shared" si="0"/>
        <v>B</v>
      </c>
      <c r="E30" s="84">
        <f t="shared" si="9"/>
        <v>1763100</v>
      </c>
      <c r="F30" s="99" t="s">
        <v>16</v>
      </c>
      <c r="G30" s="84">
        <f t="shared" si="7"/>
        <v>1763109</v>
      </c>
      <c r="H30" s="84"/>
      <c r="I30" s="100">
        <v>10</v>
      </c>
      <c r="J30" s="338"/>
      <c r="K30" s="341"/>
      <c r="L30" s="354"/>
      <c r="M30">
        <f t="shared" si="12"/>
        <v>12</v>
      </c>
      <c r="P30">
        <v>18</v>
      </c>
      <c r="Q30">
        <v>22</v>
      </c>
      <c r="Y30">
        <f>IF(D30=" "," ",VLOOKUP(D30,MASTER!$C$9:$K$15,6,0))</f>
        <v>42</v>
      </c>
      <c r="AA30" s="19">
        <f t="shared" si="3"/>
        <v>1763109</v>
      </c>
      <c r="AB30" s="47"/>
    </row>
    <row r="31" spans="1:28" ht="12.75" customHeight="1" thickBot="1">
      <c r="A31" s="47"/>
      <c r="B31" s="335"/>
      <c r="C31" s="82">
        <v>5</v>
      </c>
      <c r="D31" s="97" t="str">
        <f t="shared" si="0"/>
        <v>E</v>
      </c>
      <c r="E31" s="84">
        <v>1653194</v>
      </c>
      <c r="F31" s="99" t="s">
        <v>16</v>
      </c>
      <c r="G31" s="84">
        <f t="shared" si="7"/>
        <v>1653200</v>
      </c>
      <c r="H31" s="84"/>
      <c r="I31" s="100">
        <v>7</v>
      </c>
      <c r="J31" s="338"/>
      <c r="K31" s="341"/>
      <c r="L31" s="354"/>
      <c r="M31">
        <f t="shared" si="12"/>
        <v>-17</v>
      </c>
      <c r="P31">
        <v>19</v>
      </c>
      <c r="Q31">
        <v>23</v>
      </c>
      <c r="Y31">
        <f>IF(D31=" "," ",VLOOKUP(D31,MASTER!$C$9:$K$15,6,0))</f>
        <v>20</v>
      </c>
      <c r="AA31" s="19">
        <f t="shared" si="3"/>
        <v>1653200</v>
      </c>
      <c r="AB31" s="47"/>
    </row>
    <row r="32" spans="1:28" ht="12.75" customHeight="1" thickBot="1">
      <c r="A32" s="47"/>
      <c r="B32" s="335"/>
      <c r="C32" s="82">
        <v>4</v>
      </c>
      <c r="D32" s="97" t="str">
        <f t="shared" si="0"/>
        <v>D</v>
      </c>
      <c r="E32" s="84">
        <v>1763122</v>
      </c>
      <c r="F32" s="99" t="s">
        <v>16</v>
      </c>
      <c r="G32" s="84">
        <f t="shared" si="7"/>
        <v>1763134</v>
      </c>
      <c r="H32" s="84"/>
      <c r="I32" s="100">
        <v>13</v>
      </c>
      <c r="J32" s="338"/>
      <c r="K32" s="341"/>
      <c r="L32" s="354"/>
      <c r="M32" t="b">
        <f t="shared" si="12"/>
        <v>0</v>
      </c>
      <c r="Q32">
        <v>24</v>
      </c>
      <c r="Y32">
        <f>IF(D32=" "," ",VLOOKUP(D32,MASTER!$C$9:$K$15,6,0))</f>
        <v>59</v>
      </c>
      <c r="AA32" s="19">
        <f t="shared" si="3"/>
        <v>1763134</v>
      </c>
      <c r="AB32" s="47"/>
    </row>
    <row r="33" spans="1:28" ht="12.75" customHeight="1" thickBot="1">
      <c r="A33" s="47"/>
      <c r="B33" s="336"/>
      <c r="C33" s="83">
        <v>6</v>
      </c>
      <c r="D33" s="98" t="str">
        <f t="shared" si="0"/>
        <v>F</v>
      </c>
      <c r="E33" s="104">
        <v>1762994</v>
      </c>
      <c r="F33" s="105" t="s">
        <v>16</v>
      </c>
      <c r="G33" s="104">
        <f t="shared" si="7"/>
        <v>1763003</v>
      </c>
      <c r="H33" s="104"/>
      <c r="I33" s="106">
        <v>10</v>
      </c>
      <c r="J33" s="339"/>
      <c r="K33" s="342"/>
      <c r="L33" s="355"/>
      <c r="M33">
        <v>5</v>
      </c>
      <c r="Y33">
        <f>IF(D33=" "," ",VLOOKUP(D33,MASTER!$C$9:$K$15,6,0))</f>
        <v>44</v>
      </c>
      <c r="AA33" s="19">
        <f t="shared" si="3"/>
        <v>1763003</v>
      </c>
      <c r="AB33" s="47"/>
    </row>
    <row r="34" spans="1:28" ht="12.75" customHeight="1" thickBot="1">
      <c r="A34" s="47"/>
      <c r="B34" s="334">
        <v>6</v>
      </c>
      <c r="C34" s="81">
        <v>6</v>
      </c>
      <c r="D34" s="96" t="str">
        <f t="shared" si="0"/>
        <v>F</v>
      </c>
      <c r="E34" s="101">
        <f t="shared" si="9"/>
        <v>1763004</v>
      </c>
      <c r="F34" s="102" t="s">
        <v>16</v>
      </c>
      <c r="G34" s="101">
        <f t="shared" si="7"/>
        <v>1763007</v>
      </c>
      <c r="H34" s="101"/>
      <c r="I34" s="103">
        <v>4</v>
      </c>
      <c r="J34" s="337">
        <f t="shared" si="16"/>
        <v>19</v>
      </c>
      <c r="K34" s="340">
        <f t="shared" ref="K34" si="19">IF(J29=0," ",K29+J34)</f>
        <v>145</v>
      </c>
      <c r="L34" s="353">
        <f t="shared" ref="L34" si="20">IF(J34=0," ",IF(J34&lt;=30,1,IF(J34&gt;30,2)))</f>
        <v>1</v>
      </c>
      <c r="M34">
        <f t="shared" ca="1" si="12"/>
        <v>22</v>
      </c>
      <c r="Y34">
        <f>IF(D34=" "," ",VLOOKUP(D34,MASTER!$C$9:$K$15,6,0))</f>
        <v>44</v>
      </c>
      <c r="AA34" s="19">
        <f t="shared" si="3"/>
        <v>1763007</v>
      </c>
      <c r="AB34" s="47"/>
    </row>
    <row r="35" spans="1:28" ht="12.75" customHeight="1" thickBot="1">
      <c r="A35" s="47"/>
      <c r="B35" s="335"/>
      <c r="C35" s="82">
        <v>4</v>
      </c>
      <c r="D35" s="97" t="str">
        <f t="shared" si="0"/>
        <v>D</v>
      </c>
      <c r="E35" s="84">
        <f t="shared" si="9"/>
        <v>1763135</v>
      </c>
      <c r="F35" s="99" t="s">
        <v>16</v>
      </c>
      <c r="G35" s="84">
        <f t="shared" si="7"/>
        <v>1763139</v>
      </c>
      <c r="H35" s="84"/>
      <c r="I35" s="100">
        <v>5</v>
      </c>
      <c r="J35" s="338"/>
      <c r="K35" s="341"/>
      <c r="L35" s="354"/>
      <c r="M35">
        <f t="shared" si="12"/>
        <v>-5</v>
      </c>
      <c r="Y35">
        <f>IF(D35=" "," ",VLOOKUP(D35,MASTER!$C$9:$K$15,6,0))</f>
        <v>59</v>
      </c>
      <c r="AA35" s="19">
        <f t="shared" si="3"/>
        <v>1763139</v>
      </c>
      <c r="AB35" s="47"/>
    </row>
    <row r="36" spans="1:28" ht="12.75" customHeight="1" thickBot="1">
      <c r="A36" s="47"/>
      <c r="B36" s="335"/>
      <c r="C36" s="82">
        <v>2</v>
      </c>
      <c r="D36" s="97" t="str">
        <f t="shared" si="0"/>
        <v>B</v>
      </c>
      <c r="E36" s="84">
        <v>1763110</v>
      </c>
      <c r="F36" s="99" t="s">
        <v>16</v>
      </c>
      <c r="G36" s="84">
        <f t="shared" si="7"/>
        <v>1763114</v>
      </c>
      <c r="H36" s="84"/>
      <c r="I36" s="100">
        <v>5</v>
      </c>
      <c r="J36" s="338"/>
      <c r="K36" s="341"/>
      <c r="L36" s="354"/>
      <c r="M36" t="b">
        <f t="shared" si="12"/>
        <v>0</v>
      </c>
      <c r="Y36">
        <f>IF(D36=" "," ",VLOOKUP(D36,MASTER!$C$9:$K$15,6,0))</f>
        <v>42</v>
      </c>
      <c r="AA36" s="19">
        <f t="shared" si="3"/>
        <v>1763114</v>
      </c>
      <c r="AB36" s="47"/>
    </row>
    <row r="37" spans="1:28" ht="12.75" customHeight="1" thickBot="1">
      <c r="A37" s="47"/>
      <c r="B37" s="335"/>
      <c r="C37" s="82">
        <v>1</v>
      </c>
      <c r="D37" s="97" t="str">
        <f t="shared" si="0"/>
        <v>A</v>
      </c>
      <c r="E37" s="84">
        <v>1763052</v>
      </c>
      <c r="F37" s="99" t="s">
        <v>16</v>
      </c>
      <c r="G37" s="84">
        <f t="shared" si="7"/>
        <v>1763056</v>
      </c>
      <c r="H37" s="84"/>
      <c r="I37" s="100">
        <v>5</v>
      </c>
      <c r="J37" s="338"/>
      <c r="K37" s="341"/>
      <c r="L37" s="354"/>
      <c r="M37" t="b">
        <f t="shared" si="12"/>
        <v>0</v>
      </c>
      <c r="Y37">
        <f>IF(D37=" "," ",VLOOKUP(D37,MASTER!$C$9:$K$15,6,0))</f>
        <v>58</v>
      </c>
      <c r="AA37" s="19">
        <f t="shared" si="3"/>
        <v>1763056</v>
      </c>
      <c r="AB37" s="47"/>
    </row>
    <row r="38" spans="1:28" ht="12.75" customHeight="1" thickBot="1">
      <c r="A38" s="47"/>
      <c r="B38" s="336"/>
      <c r="C38" s="83"/>
      <c r="D38" s="98" t="str">
        <f t="shared" si="0"/>
        <v xml:space="preserve"> </v>
      </c>
      <c r="E38" s="104" t="str">
        <f t="shared" si="9"/>
        <v xml:space="preserve"> </v>
      </c>
      <c r="F38" s="105" t="s">
        <v>16</v>
      </c>
      <c r="G38" s="104" t="str">
        <f t="shared" si="7"/>
        <v xml:space="preserve"> </v>
      </c>
      <c r="H38" s="104"/>
      <c r="I38" s="106"/>
      <c r="J38" s="339"/>
      <c r="K38" s="342"/>
      <c r="L38" s="355"/>
      <c r="M38" t="str">
        <f t="shared" si="12"/>
        <v xml:space="preserve"> </v>
      </c>
      <c r="Y38" t="str">
        <f>IF(D38=" "," ",VLOOKUP(D38,MASTER!$C$9:$K$15,6,0))</f>
        <v xml:space="preserve"> </v>
      </c>
      <c r="AA38" s="19" t="str">
        <f t="shared" si="3"/>
        <v xml:space="preserve"> </v>
      </c>
      <c r="AB38" s="47"/>
    </row>
    <row r="39" spans="1:28" ht="12.75" customHeight="1" thickBot="1">
      <c r="A39" s="47"/>
      <c r="B39" s="334">
        <v>7</v>
      </c>
      <c r="C39" s="107">
        <v>6</v>
      </c>
      <c r="D39" s="96" t="str">
        <f t="shared" si="0"/>
        <v>F</v>
      </c>
      <c r="E39" s="101">
        <f t="shared" si="9"/>
        <v>1763008</v>
      </c>
      <c r="F39" s="102" t="s">
        <v>16</v>
      </c>
      <c r="G39" s="101">
        <f t="shared" si="7"/>
        <v>1763011</v>
      </c>
      <c r="H39" s="101"/>
      <c r="I39" s="103">
        <v>4</v>
      </c>
      <c r="J39" s="337">
        <f t="shared" ref="J39" si="21">SUM(I39:I43)</f>
        <v>19</v>
      </c>
      <c r="K39" s="337">
        <f>IF(J39=0," ",K34+J39)</f>
        <v>164</v>
      </c>
      <c r="L39" s="353">
        <f t="shared" ref="L39" si="22">IF(J39=0," ",IF(J39&lt;=30,1,IF(J39&gt;30,2)))</f>
        <v>1</v>
      </c>
      <c r="M39" t="str">
        <f t="shared" ca="1" si="12"/>
        <v xml:space="preserve"> </v>
      </c>
      <c r="Y39">
        <f>IF(D39=" "," ",VLOOKUP(D39,MASTER!$C$9:$K$15,6,0))</f>
        <v>44</v>
      </c>
      <c r="AA39" s="19">
        <f t="shared" si="3"/>
        <v>1763011</v>
      </c>
      <c r="AB39" s="47"/>
    </row>
    <row r="40" spans="1:28" ht="12.75" customHeight="1" thickBot="1">
      <c r="A40" s="47"/>
      <c r="B40" s="335"/>
      <c r="C40" s="82">
        <v>4</v>
      </c>
      <c r="D40" s="97" t="str">
        <f t="shared" si="0"/>
        <v>D</v>
      </c>
      <c r="E40" s="84">
        <f t="shared" si="9"/>
        <v>1763140</v>
      </c>
      <c r="F40" s="99" t="s">
        <v>16</v>
      </c>
      <c r="G40" s="84">
        <f t="shared" si="7"/>
        <v>1763144</v>
      </c>
      <c r="H40" s="84"/>
      <c r="I40" s="100">
        <v>5</v>
      </c>
      <c r="J40" s="338"/>
      <c r="K40" s="338"/>
      <c r="L40" s="354"/>
      <c r="M40">
        <f t="shared" si="12"/>
        <v>-10</v>
      </c>
      <c r="Y40">
        <f>IF(D40=" "," ",VLOOKUP(D40,MASTER!$C$9:$K$15,6,0))</f>
        <v>59</v>
      </c>
      <c r="AA40" s="19">
        <f t="shared" si="3"/>
        <v>1763144</v>
      </c>
      <c r="AB40" s="47"/>
    </row>
    <row r="41" spans="1:28" ht="12.75" customHeight="1" thickBot="1">
      <c r="A41" s="48"/>
      <c r="B41" s="335"/>
      <c r="C41" s="82">
        <v>2</v>
      </c>
      <c r="D41" s="97" t="str">
        <f t="shared" si="0"/>
        <v>B</v>
      </c>
      <c r="E41" s="84">
        <f t="shared" si="9"/>
        <v>1763115</v>
      </c>
      <c r="F41" s="99" t="s">
        <v>16</v>
      </c>
      <c r="G41" s="84">
        <f t="shared" si="7"/>
        <v>1763119</v>
      </c>
      <c r="H41" s="84"/>
      <c r="I41" s="100">
        <v>5</v>
      </c>
      <c r="J41" s="338"/>
      <c r="K41" s="338"/>
      <c r="L41" s="354"/>
      <c r="M41">
        <f t="shared" si="12"/>
        <v>-5</v>
      </c>
      <c r="Y41">
        <f>IF(D41=" "," ",VLOOKUP(D41,MASTER!$C$9:$K$15,6,0))</f>
        <v>42</v>
      </c>
      <c r="AA41" s="19">
        <f t="shared" si="3"/>
        <v>1763119</v>
      </c>
      <c r="AB41" s="47"/>
    </row>
    <row r="42" spans="1:28" ht="12.75" customHeight="1" thickBot="1">
      <c r="A42" s="47"/>
      <c r="B42" s="335"/>
      <c r="C42" s="82">
        <v>1</v>
      </c>
      <c r="D42" s="97" t="str">
        <f t="shared" si="0"/>
        <v>A</v>
      </c>
      <c r="E42" s="84">
        <f t="shared" si="9"/>
        <v>1763057</v>
      </c>
      <c r="F42" s="99" t="s">
        <v>16</v>
      </c>
      <c r="G42" s="84">
        <f t="shared" si="7"/>
        <v>1763061</v>
      </c>
      <c r="H42" s="84"/>
      <c r="I42" s="100">
        <v>5</v>
      </c>
      <c r="J42" s="338"/>
      <c r="K42" s="338"/>
      <c r="L42" s="354"/>
      <c r="M42">
        <f t="shared" si="12"/>
        <v>-5</v>
      </c>
      <c r="Y42">
        <f>IF(D42=" "," ",VLOOKUP(D42,MASTER!$C$9:$K$15,6,0))</f>
        <v>58</v>
      </c>
      <c r="AA42" s="19">
        <f t="shared" si="3"/>
        <v>1763061</v>
      </c>
      <c r="AB42" s="47"/>
    </row>
    <row r="43" spans="1:28" ht="12.75" customHeight="1" thickBot="1">
      <c r="A43" s="47"/>
      <c r="B43" s="336"/>
      <c r="C43" s="108"/>
      <c r="D43" s="98" t="str">
        <f t="shared" si="0"/>
        <v xml:space="preserve"> </v>
      </c>
      <c r="E43" s="104" t="str">
        <f t="shared" si="9"/>
        <v xml:space="preserve"> </v>
      </c>
      <c r="F43" s="105" t="s">
        <v>16</v>
      </c>
      <c r="G43" s="104" t="str">
        <f t="shared" si="7"/>
        <v xml:space="preserve"> </v>
      </c>
      <c r="H43" s="104"/>
      <c r="I43" s="106"/>
      <c r="J43" s="339"/>
      <c r="K43" s="339"/>
      <c r="L43" s="355"/>
      <c r="M43" t="str">
        <f t="shared" si="12"/>
        <v xml:space="preserve"> </v>
      </c>
      <c r="Y43" t="str">
        <f>IF(D43=" "," ",VLOOKUP(D43,MASTER!$C$9:$K$15,6,0))</f>
        <v xml:space="preserve"> </v>
      </c>
      <c r="AA43" s="19" t="str">
        <f t="shared" si="3"/>
        <v xml:space="preserve"> </v>
      </c>
      <c r="AB43" s="47"/>
    </row>
    <row r="44" spans="1:28" ht="12.75" customHeight="1" thickBot="1">
      <c r="A44" s="47"/>
      <c r="B44" s="334">
        <v>8</v>
      </c>
      <c r="C44" s="107">
        <v>6</v>
      </c>
      <c r="D44" s="96" t="str">
        <f t="shared" si="0"/>
        <v>F</v>
      </c>
      <c r="E44" s="101">
        <f t="shared" si="9"/>
        <v>1763012</v>
      </c>
      <c r="F44" s="102" t="s">
        <v>16</v>
      </c>
      <c r="G44" s="101">
        <f t="shared" si="7"/>
        <v>1763015</v>
      </c>
      <c r="H44" s="101"/>
      <c r="I44" s="103">
        <v>4</v>
      </c>
      <c r="J44" s="337">
        <f t="shared" ref="J44" si="23">SUM(I44:I48)</f>
        <v>19</v>
      </c>
      <c r="K44" s="337">
        <f t="shared" ref="K44" si="24">IF(J44=0," ",K39+J44)</f>
        <v>183</v>
      </c>
      <c r="L44" s="353">
        <f t="shared" ref="L44" si="25">IF(J44=0," ",IF(J44&lt;=30,1,IF(J44&gt;30,2)))</f>
        <v>1</v>
      </c>
      <c r="M44" t="str">
        <f t="shared" ca="1" si="12"/>
        <v xml:space="preserve"> </v>
      </c>
      <c r="Y44">
        <f>IF(D44=" "," ",VLOOKUP(D44,MASTER!$C$9:$K$15,6,0))</f>
        <v>44</v>
      </c>
      <c r="AA44" s="19">
        <f t="shared" si="3"/>
        <v>1763015</v>
      </c>
      <c r="AB44" s="47"/>
    </row>
    <row r="45" spans="1:28" ht="12.75" customHeight="1" thickBot="1">
      <c r="A45" s="47"/>
      <c r="B45" s="335"/>
      <c r="C45" s="82">
        <v>4</v>
      </c>
      <c r="D45" s="97" t="str">
        <f t="shared" si="0"/>
        <v>D</v>
      </c>
      <c r="E45" s="84">
        <f t="shared" si="9"/>
        <v>1763145</v>
      </c>
      <c r="F45" s="99" t="s">
        <v>16</v>
      </c>
      <c r="G45" s="84">
        <f t="shared" si="7"/>
        <v>1763149</v>
      </c>
      <c r="H45" s="84"/>
      <c r="I45" s="100">
        <v>5</v>
      </c>
      <c r="J45" s="338"/>
      <c r="K45" s="338"/>
      <c r="L45" s="354"/>
      <c r="M45">
        <f t="shared" si="12"/>
        <v>-15</v>
      </c>
      <c r="Y45">
        <f>IF(D45=" "," ",VLOOKUP(D45,MASTER!$C$9:$K$15,6,0))</f>
        <v>59</v>
      </c>
      <c r="AA45" s="19">
        <f t="shared" si="3"/>
        <v>1763149</v>
      </c>
      <c r="AB45" s="47"/>
    </row>
    <row r="46" spans="1:28" ht="12.75" customHeight="1" thickBot="1">
      <c r="A46" s="47"/>
      <c r="B46" s="335"/>
      <c r="C46" s="82">
        <v>2</v>
      </c>
      <c r="D46" s="97" t="str">
        <f t="shared" si="0"/>
        <v>B</v>
      </c>
      <c r="E46" s="84">
        <f t="shared" si="9"/>
        <v>1763120</v>
      </c>
      <c r="F46" s="99" t="s">
        <v>16</v>
      </c>
      <c r="G46" s="84">
        <f t="shared" si="7"/>
        <v>1763121</v>
      </c>
      <c r="H46" s="84"/>
      <c r="I46" s="100">
        <v>2</v>
      </c>
      <c r="J46" s="338"/>
      <c r="K46" s="338"/>
      <c r="L46" s="354"/>
      <c r="M46">
        <f t="shared" si="12"/>
        <v>-7</v>
      </c>
      <c r="Y46">
        <f>IF(D46=" "," ",VLOOKUP(D46,MASTER!$C$9:$K$15,6,0))</f>
        <v>42</v>
      </c>
      <c r="AA46" s="19">
        <f t="shared" si="3"/>
        <v>1763121</v>
      </c>
      <c r="AB46" s="47"/>
    </row>
    <row r="47" spans="1:28" ht="12.75" customHeight="1" thickBot="1">
      <c r="A47" s="47"/>
      <c r="B47" s="335"/>
      <c r="C47" s="82">
        <v>7</v>
      </c>
      <c r="D47" s="97" t="str">
        <f t="shared" si="0"/>
        <v>G</v>
      </c>
      <c r="E47" s="84">
        <v>2432540</v>
      </c>
      <c r="F47" s="99" t="s">
        <v>16</v>
      </c>
      <c r="G47" s="84">
        <f t="shared" si="7"/>
        <v>2432542</v>
      </c>
      <c r="H47" s="84"/>
      <c r="I47" s="100">
        <v>3</v>
      </c>
      <c r="J47" s="338"/>
      <c r="K47" s="338"/>
      <c r="L47" s="354"/>
      <c r="M47" t="b">
        <f t="shared" si="12"/>
        <v>0</v>
      </c>
      <c r="Y47">
        <f>IF(D47=" "," ",VLOOKUP(D47,MASTER!$C$9:$K$15,6,0))</f>
        <v>56</v>
      </c>
      <c r="AA47" s="19">
        <f t="shared" si="3"/>
        <v>2432542</v>
      </c>
      <c r="AB47" s="47"/>
    </row>
    <row r="48" spans="1:28" ht="12.75" customHeight="1" thickBot="1">
      <c r="A48" s="47"/>
      <c r="B48" s="336"/>
      <c r="C48" s="108">
        <v>1</v>
      </c>
      <c r="D48" s="98" t="str">
        <f t="shared" si="0"/>
        <v>A</v>
      </c>
      <c r="E48" s="104">
        <v>1763062</v>
      </c>
      <c r="F48" s="105" t="s">
        <v>16</v>
      </c>
      <c r="G48" s="104">
        <f t="shared" si="7"/>
        <v>1763066</v>
      </c>
      <c r="H48" s="104"/>
      <c r="I48" s="106">
        <v>5</v>
      </c>
      <c r="J48" s="339"/>
      <c r="K48" s="339"/>
      <c r="L48" s="355"/>
      <c r="M48" t="b">
        <f t="shared" si="12"/>
        <v>0</v>
      </c>
      <c r="Y48">
        <f>IF(D48=" "," ",VLOOKUP(D48,MASTER!$C$9:$K$15,6,0))</f>
        <v>58</v>
      </c>
      <c r="AA48" s="19">
        <f t="shared" si="3"/>
        <v>1763066</v>
      </c>
      <c r="AB48" s="47"/>
    </row>
    <row r="49" spans="1:28" ht="12.75" customHeight="1" thickBot="1">
      <c r="A49" s="47"/>
      <c r="B49" s="334">
        <v>9</v>
      </c>
      <c r="C49" s="107">
        <v>6</v>
      </c>
      <c r="D49" s="96" t="str">
        <f t="shared" si="0"/>
        <v>F</v>
      </c>
      <c r="E49" s="101">
        <f t="shared" si="9"/>
        <v>1763016</v>
      </c>
      <c r="F49" s="102" t="s">
        <v>16</v>
      </c>
      <c r="G49" s="101">
        <f t="shared" si="7"/>
        <v>1763020</v>
      </c>
      <c r="H49" s="101"/>
      <c r="I49" s="103">
        <v>5</v>
      </c>
      <c r="J49" s="337">
        <f t="shared" ref="J49" si="26">SUM(I49:I53)</f>
        <v>20</v>
      </c>
      <c r="K49" s="337">
        <f t="shared" ref="K49" si="27">IF(J49=0," ",K44+J49)</f>
        <v>203</v>
      </c>
      <c r="L49" s="353">
        <f t="shared" ref="L49" si="28">IF(J49=0," ",IF(J49&lt;=30,1,IF(J49&gt;30,2)))</f>
        <v>1</v>
      </c>
      <c r="M49" t="str">
        <f t="shared" ca="1" si="12"/>
        <v xml:space="preserve"> </v>
      </c>
      <c r="Y49">
        <f>IF(D49=" "," ",VLOOKUP(D49,MASTER!$C$9:$K$15,6,0))</f>
        <v>44</v>
      </c>
      <c r="AA49" s="19">
        <f t="shared" si="3"/>
        <v>1763020</v>
      </c>
      <c r="AB49" s="47"/>
    </row>
    <row r="50" spans="1:28" ht="12.75" customHeight="1" thickBot="1">
      <c r="A50" s="47"/>
      <c r="B50" s="335"/>
      <c r="C50" s="82">
        <v>4</v>
      </c>
      <c r="D50" s="97" t="str">
        <f t="shared" si="0"/>
        <v>D</v>
      </c>
      <c r="E50" s="84">
        <f t="shared" si="9"/>
        <v>1763150</v>
      </c>
      <c r="F50" s="99" t="s">
        <v>16</v>
      </c>
      <c r="G50" s="84">
        <f t="shared" si="7"/>
        <v>1763154</v>
      </c>
      <c r="H50" s="84"/>
      <c r="I50" s="100">
        <v>5</v>
      </c>
      <c r="J50" s="338"/>
      <c r="K50" s="338"/>
      <c r="L50" s="354"/>
      <c r="M50">
        <f t="shared" si="12"/>
        <v>-20</v>
      </c>
      <c r="Y50">
        <f>IF(D50=" "," ",VLOOKUP(D50,MASTER!$C$9:$K$15,6,0))</f>
        <v>59</v>
      </c>
      <c r="AA50" s="19">
        <f t="shared" si="3"/>
        <v>1763154</v>
      </c>
      <c r="AB50" s="47"/>
    </row>
    <row r="51" spans="1:28" ht="12.75" customHeight="1" thickBot="1">
      <c r="A51" s="47"/>
      <c r="B51" s="335"/>
      <c r="C51" s="82">
        <v>7</v>
      </c>
      <c r="D51" s="97" t="str">
        <f t="shared" si="0"/>
        <v>G</v>
      </c>
      <c r="E51" s="84">
        <f t="shared" si="9"/>
        <v>2432543</v>
      </c>
      <c r="F51" s="99" t="s">
        <v>16</v>
      </c>
      <c r="G51" s="84">
        <f t="shared" si="7"/>
        <v>2432547</v>
      </c>
      <c r="H51" s="84"/>
      <c r="I51" s="100">
        <v>5</v>
      </c>
      <c r="J51" s="338"/>
      <c r="K51" s="338"/>
      <c r="L51" s="354"/>
      <c r="M51">
        <f t="shared" si="12"/>
        <v>-5</v>
      </c>
      <c r="Y51">
        <f>IF(D51=" "," ",VLOOKUP(D51,MASTER!$C$9:$K$15,6,0))</f>
        <v>56</v>
      </c>
      <c r="AA51" s="19">
        <f t="shared" si="3"/>
        <v>2432547</v>
      </c>
      <c r="AB51" s="47"/>
    </row>
    <row r="52" spans="1:28" ht="12.75" customHeight="1" thickBot="1">
      <c r="A52" s="47"/>
      <c r="B52" s="335"/>
      <c r="C52" s="82">
        <v>1</v>
      </c>
      <c r="D52" s="97" t="str">
        <f t="shared" si="0"/>
        <v>A</v>
      </c>
      <c r="E52" s="84">
        <f t="shared" si="9"/>
        <v>1763067</v>
      </c>
      <c r="F52" s="99" t="s">
        <v>16</v>
      </c>
      <c r="G52" s="84">
        <f t="shared" si="7"/>
        <v>1763071</v>
      </c>
      <c r="H52" s="84"/>
      <c r="I52" s="100">
        <v>5</v>
      </c>
      <c r="J52" s="338"/>
      <c r="K52" s="338"/>
      <c r="L52" s="354"/>
      <c r="M52">
        <v>41</v>
      </c>
      <c r="Y52">
        <f>IF(D52=" "," ",VLOOKUP(D52,MASTER!$C$9:$K$15,6,0))</f>
        <v>58</v>
      </c>
      <c r="AA52" s="19">
        <f t="shared" si="3"/>
        <v>1763071</v>
      </c>
      <c r="AB52" s="47"/>
    </row>
    <row r="53" spans="1:28" ht="12.75" customHeight="1" thickBot="1">
      <c r="A53" s="47"/>
      <c r="B53" s="336"/>
      <c r="C53" s="108"/>
      <c r="D53" s="98" t="str">
        <f t="shared" si="0"/>
        <v xml:space="preserve"> </v>
      </c>
      <c r="E53" s="104" t="str">
        <f t="shared" si="9"/>
        <v xml:space="preserve"> </v>
      </c>
      <c r="F53" s="105" t="s">
        <v>16</v>
      </c>
      <c r="G53" s="104" t="str">
        <f t="shared" si="7"/>
        <v xml:space="preserve"> </v>
      </c>
      <c r="H53" s="104"/>
      <c r="I53" s="106"/>
      <c r="J53" s="339"/>
      <c r="K53" s="339"/>
      <c r="L53" s="355"/>
      <c r="M53" t="str">
        <f t="shared" si="12"/>
        <v xml:space="preserve"> </v>
      </c>
      <c r="Y53" t="str">
        <f>IF(D53=" "," ",VLOOKUP(D53,MASTER!$C$9:$K$15,6,0))</f>
        <v xml:space="preserve"> </v>
      </c>
      <c r="AA53" s="19" t="str">
        <f t="shared" si="3"/>
        <v xml:space="preserve"> </v>
      </c>
      <c r="AB53" s="47"/>
    </row>
    <row r="54" spans="1:28" ht="12.75" customHeight="1" thickBot="1">
      <c r="A54" s="47"/>
      <c r="B54" s="334">
        <v>10</v>
      </c>
      <c r="C54" s="107">
        <v>6</v>
      </c>
      <c r="D54" s="96" t="str">
        <f t="shared" si="0"/>
        <v>F</v>
      </c>
      <c r="E54" s="101">
        <f t="shared" si="9"/>
        <v>1763021</v>
      </c>
      <c r="F54" s="102" t="s">
        <v>16</v>
      </c>
      <c r="G54" s="101">
        <f t="shared" si="7"/>
        <v>1763021</v>
      </c>
      <c r="H54" s="101"/>
      <c r="I54" s="103">
        <v>1</v>
      </c>
      <c r="J54" s="337">
        <f t="shared" ref="J54" si="29">SUM(I54:I58)</f>
        <v>19</v>
      </c>
      <c r="K54" s="337">
        <f t="shared" ref="K54" si="30">IF(J54=0," ",K49+J54)</f>
        <v>222</v>
      </c>
      <c r="L54" s="353">
        <f t="shared" ref="L54" si="31">IF(J54=0," ",IF(J54&lt;=30,1,IF(J54&gt;30,2)))</f>
        <v>1</v>
      </c>
      <c r="M54">
        <v>32</v>
      </c>
      <c r="Y54">
        <f>IF(D54=" "," ",VLOOKUP(D54,MASTER!$C$9:$K$15,6,0))</f>
        <v>44</v>
      </c>
      <c r="AA54" s="19">
        <f t="shared" si="3"/>
        <v>1763021</v>
      </c>
      <c r="AB54" s="47"/>
    </row>
    <row r="55" spans="1:28" ht="12.75" customHeight="1" thickBot="1">
      <c r="A55" s="47"/>
      <c r="B55" s="335"/>
      <c r="C55" s="82">
        <v>4</v>
      </c>
      <c r="D55" s="97" t="str">
        <f t="shared" si="0"/>
        <v>D</v>
      </c>
      <c r="E55" s="84">
        <f t="shared" si="9"/>
        <v>1763155</v>
      </c>
      <c r="F55" s="99" t="s">
        <v>16</v>
      </c>
      <c r="G55" s="84">
        <f t="shared" si="7"/>
        <v>1763159</v>
      </c>
      <c r="H55" s="84"/>
      <c r="I55" s="100">
        <v>5</v>
      </c>
      <c r="J55" s="338"/>
      <c r="K55" s="338"/>
      <c r="L55" s="354"/>
      <c r="M55">
        <v>23</v>
      </c>
      <c r="Y55">
        <f>IF(D55=" "," ",VLOOKUP(D55,MASTER!$C$9:$K$15,6,0))</f>
        <v>59</v>
      </c>
      <c r="AA55" s="19">
        <f t="shared" si="3"/>
        <v>1763159</v>
      </c>
      <c r="AB55" s="47"/>
    </row>
    <row r="56" spans="1:28" ht="12.75" customHeight="1" thickBot="1">
      <c r="A56" s="47"/>
      <c r="B56" s="335"/>
      <c r="C56" s="82">
        <v>7</v>
      </c>
      <c r="D56" s="97" t="str">
        <f t="shared" si="0"/>
        <v>G</v>
      </c>
      <c r="E56" s="84">
        <f t="shared" si="9"/>
        <v>2432548</v>
      </c>
      <c r="F56" s="99" t="s">
        <v>16</v>
      </c>
      <c r="G56" s="84">
        <f t="shared" si="7"/>
        <v>2432555</v>
      </c>
      <c r="H56" s="84"/>
      <c r="I56" s="100">
        <v>8</v>
      </c>
      <c r="J56" s="338"/>
      <c r="K56" s="338"/>
      <c r="L56" s="354"/>
      <c r="M56">
        <v>14</v>
      </c>
      <c r="Y56">
        <f>IF(D56=" "," ",VLOOKUP(D56,MASTER!$C$9:$K$15,6,0))</f>
        <v>56</v>
      </c>
      <c r="AA56" s="19">
        <f t="shared" si="3"/>
        <v>2432555</v>
      </c>
      <c r="AB56" s="47"/>
    </row>
    <row r="57" spans="1:28" ht="12.75" customHeight="1" thickBot="1">
      <c r="A57" s="47"/>
      <c r="B57" s="335"/>
      <c r="C57" s="82">
        <v>1</v>
      </c>
      <c r="D57" s="97" t="str">
        <f t="shared" si="0"/>
        <v>A</v>
      </c>
      <c r="E57" s="84">
        <f t="shared" si="9"/>
        <v>1763072</v>
      </c>
      <c r="F57" s="99" t="s">
        <v>16</v>
      </c>
      <c r="G57" s="84">
        <f t="shared" si="7"/>
        <v>1763076</v>
      </c>
      <c r="H57" s="84"/>
      <c r="I57" s="100">
        <v>5</v>
      </c>
      <c r="J57" s="338"/>
      <c r="K57" s="338"/>
      <c r="L57" s="354"/>
      <c r="M57">
        <v>5</v>
      </c>
      <c r="Y57">
        <f>IF(D57=" "," ",VLOOKUP(D57,MASTER!$C$9:$K$15,6,0))</f>
        <v>58</v>
      </c>
      <c r="AA57" s="19">
        <f t="shared" si="3"/>
        <v>1763076</v>
      </c>
      <c r="AB57" s="47"/>
    </row>
    <row r="58" spans="1:28" ht="12.75" customHeight="1" thickBot="1">
      <c r="A58" s="47"/>
      <c r="B58" s="336"/>
      <c r="C58" s="108"/>
      <c r="D58" s="98" t="str">
        <f t="shared" si="0"/>
        <v xml:space="preserve"> </v>
      </c>
      <c r="E58" s="104" t="str">
        <f t="shared" si="9"/>
        <v xml:space="preserve"> </v>
      </c>
      <c r="F58" s="105" t="s">
        <v>16</v>
      </c>
      <c r="G58" s="104" t="str">
        <f t="shared" si="7"/>
        <v xml:space="preserve"> </v>
      </c>
      <c r="H58" s="104"/>
      <c r="I58" s="106"/>
      <c r="J58" s="339"/>
      <c r="K58" s="339"/>
      <c r="L58" s="355"/>
      <c r="M58" t="str">
        <f t="shared" si="12"/>
        <v xml:space="preserve"> </v>
      </c>
      <c r="Y58" t="str">
        <f>IF(D58=" "," ",VLOOKUP(D58,MASTER!$C$9:$K$15,6,0))</f>
        <v xml:space="preserve"> </v>
      </c>
      <c r="AA58" s="19" t="str">
        <f t="shared" si="3"/>
        <v xml:space="preserve"> </v>
      </c>
      <c r="AB58" s="47"/>
    </row>
    <row r="59" spans="1:28" ht="12.75" customHeight="1" thickBot="1">
      <c r="A59" s="47"/>
      <c r="B59" s="334">
        <v>11</v>
      </c>
      <c r="C59" s="107">
        <v>1</v>
      </c>
      <c r="D59" s="96" t="str">
        <f t="shared" si="0"/>
        <v>A</v>
      </c>
      <c r="E59" s="101">
        <f t="shared" si="9"/>
        <v>1763077</v>
      </c>
      <c r="F59" s="102" t="s">
        <v>16</v>
      </c>
      <c r="G59" s="101">
        <f t="shared" si="7"/>
        <v>1763079</v>
      </c>
      <c r="H59" s="101"/>
      <c r="I59" s="103">
        <v>3</v>
      </c>
      <c r="J59" s="337">
        <f t="shared" ref="J59" si="32">SUM(I59:I63)</f>
        <v>24</v>
      </c>
      <c r="K59" s="337">
        <f t="shared" ref="K59" si="33">IF(J59=0," ",K54+J59)</f>
        <v>246</v>
      </c>
      <c r="L59" s="353">
        <f t="shared" ref="L59" si="34">IF(J59=0," ",IF(J59&lt;=30,1,IF(J59&gt;30,2)))</f>
        <v>1</v>
      </c>
      <c r="M59">
        <f t="shared" si="12"/>
        <v>2</v>
      </c>
      <c r="Y59">
        <f>IF(D59=" "," ",VLOOKUP(D59,MASTER!$C$9:$K$15,6,0))</f>
        <v>58</v>
      </c>
      <c r="AA59" s="19">
        <f t="shared" si="3"/>
        <v>1763079</v>
      </c>
      <c r="AB59" s="47"/>
    </row>
    <row r="60" spans="1:28" ht="12.75" customHeight="1" thickBot="1">
      <c r="A60" s="47"/>
      <c r="B60" s="335"/>
      <c r="C60" s="82">
        <v>7</v>
      </c>
      <c r="D60" s="97" t="str">
        <f t="shared" si="0"/>
        <v>G</v>
      </c>
      <c r="E60" s="84">
        <f t="shared" si="9"/>
        <v>2432556</v>
      </c>
      <c r="F60" s="99" t="s">
        <v>16</v>
      </c>
      <c r="G60" s="84">
        <f t="shared" si="7"/>
        <v>2432558</v>
      </c>
      <c r="H60" s="84"/>
      <c r="I60" s="100">
        <v>3</v>
      </c>
      <c r="J60" s="338"/>
      <c r="K60" s="338"/>
      <c r="L60" s="354"/>
      <c r="M60">
        <f t="shared" si="12"/>
        <v>11</v>
      </c>
      <c r="Y60">
        <f>IF(D60=" "," ",VLOOKUP(D60,MASTER!$C$9:$K$15,6,0))</f>
        <v>56</v>
      </c>
      <c r="AA60" s="19">
        <f t="shared" si="3"/>
        <v>2432558</v>
      </c>
      <c r="AB60" s="47"/>
    </row>
    <row r="61" spans="1:28" ht="12.75" customHeight="1" thickBot="1">
      <c r="A61" s="47"/>
      <c r="B61" s="335"/>
      <c r="C61" s="82">
        <v>7</v>
      </c>
      <c r="D61" s="97" t="str">
        <f t="shared" si="0"/>
        <v>G</v>
      </c>
      <c r="E61" s="84">
        <v>2432559</v>
      </c>
      <c r="F61" s="99" t="s">
        <v>16</v>
      </c>
      <c r="G61" s="84">
        <f t="shared" si="7"/>
        <v>2432564</v>
      </c>
      <c r="H61" s="84"/>
      <c r="I61" s="100">
        <v>6</v>
      </c>
      <c r="J61" s="338"/>
      <c r="K61" s="338"/>
      <c r="L61" s="354"/>
      <c r="M61">
        <f t="shared" si="12"/>
        <v>8</v>
      </c>
      <c r="Y61">
        <f>IF(D61=" "," ",VLOOKUP(D61,MASTER!$C$9:$K$15,6,0))</f>
        <v>56</v>
      </c>
      <c r="AA61" s="19">
        <f t="shared" si="3"/>
        <v>2432564</v>
      </c>
      <c r="AB61" s="47"/>
    </row>
    <row r="62" spans="1:28" ht="12.75" customHeight="1" thickBot="1">
      <c r="A62" s="47"/>
      <c r="B62" s="335"/>
      <c r="C62" s="82">
        <v>4</v>
      </c>
      <c r="D62" s="97" t="str">
        <f t="shared" si="0"/>
        <v>D</v>
      </c>
      <c r="E62" s="84">
        <v>1763160</v>
      </c>
      <c r="F62" s="99" t="s">
        <v>16</v>
      </c>
      <c r="G62" s="84">
        <f t="shared" si="7"/>
        <v>1763165</v>
      </c>
      <c r="H62" s="84"/>
      <c r="I62" s="100">
        <v>6</v>
      </c>
      <c r="J62" s="338"/>
      <c r="K62" s="338"/>
      <c r="L62" s="354"/>
      <c r="M62" t="b">
        <f t="shared" si="12"/>
        <v>0</v>
      </c>
      <c r="Y62">
        <f>IF(D62=" "," ",VLOOKUP(D62,MASTER!$C$9:$K$15,6,0))</f>
        <v>59</v>
      </c>
      <c r="AA62" s="19">
        <f t="shared" si="3"/>
        <v>1763165</v>
      </c>
      <c r="AB62" s="47"/>
    </row>
    <row r="63" spans="1:28" ht="12.75" customHeight="1" thickBot="1">
      <c r="A63" s="47"/>
      <c r="B63" s="336"/>
      <c r="C63" s="108">
        <v>7</v>
      </c>
      <c r="D63" s="98" t="str">
        <f t="shared" si="0"/>
        <v>G</v>
      </c>
      <c r="E63" s="104">
        <v>2432565</v>
      </c>
      <c r="F63" s="105" t="s">
        <v>16</v>
      </c>
      <c r="G63" s="104">
        <f t="shared" si="7"/>
        <v>2432570</v>
      </c>
      <c r="H63" s="104"/>
      <c r="I63" s="106">
        <v>6</v>
      </c>
      <c r="J63" s="339"/>
      <c r="K63" s="339"/>
      <c r="L63" s="355"/>
      <c r="M63">
        <f t="shared" si="12"/>
        <v>5</v>
      </c>
      <c r="Y63">
        <f>IF(D63=" "," ",VLOOKUP(D63,MASTER!$C$9:$K$15,6,0))</f>
        <v>56</v>
      </c>
      <c r="AA63" s="19">
        <f t="shared" si="3"/>
        <v>2432570</v>
      </c>
      <c r="AB63" s="47"/>
    </row>
    <row r="64" spans="1:28" ht="12.75" customHeight="1" thickBot="1">
      <c r="A64" s="47"/>
      <c r="B64" s="334">
        <v>12</v>
      </c>
      <c r="C64" s="107">
        <v>7</v>
      </c>
      <c r="D64" s="96" t="str">
        <f t="shared" si="0"/>
        <v>G</v>
      </c>
      <c r="E64" s="101">
        <v>2432571</v>
      </c>
      <c r="F64" s="102" t="s">
        <v>16</v>
      </c>
      <c r="G64" s="101">
        <f t="shared" si="7"/>
        <v>2432576</v>
      </c>
      <c r="H64" s="101"/>
      <c r="I64" s="103">
        <v>6</v>
      </c>
      <c r="J64" s="337">
        <f t="shared" ref="J64" si="35">SUM(I64:I68)</f>
        <v>30</v>
      </c>
      <c r="K64" s="337">
        <f t="shared" ref="K64" si="36">IF(J64=0," ",K59+J64)</f>
        <v>276</v>
      </c>
      <c r="L64" s="353">
        <f t="shared" ref="L64" si="37">IF(J64=0," ",IF(J64&lt;=30,1,IF(J64&gt;30,2)))</f>
        <v>1</v>
      </c>
      <c r="M64">
        <f t="shared" si="12"/>
        <v>5</v>
      </c>
      <c r="Y64">
        <f>IF(D64=" "," ",VLOOKUP(D64,MASTER!$C$9:$K$15,6,0))</f>
        <v>56</v>
      </c>
      <c r="AA64" s="19">
        <f t="shared" si="3"/>
        <v>2432576</v>
      </c>
      <c r="AB64" s="47"/>
    </row>
    <row r="65" spans="1:28" ht="12.75" customHeight="1" thickBot="1">
      <c r="A65" s="47"/>
      <c r="B65" s="335"/>
      <c r="C65" s="82">
        <v>4</v>
      </c>
      <c r="D65" s="97" t="str">
        <f t="shared" si="0"/>
        <v>D</v>
      </c>
      <c r="E65" s="84">
        <f t="shared" si="9"/>
        <v>1763166</v>
      </c>
      <c r="F65" s="99" t="s">
        <v>16</v>
      </c>
      <c r="G65" s="84">
        <f t="shared" si="7"/>
        <v>1763171</v>
      </c>
      <c r="H65" s="84"/>
      <c r="I65" s="100">
        <v>6</v>
      </c>
      <c r="J65" s="338"/>
      <c r="K65" s="338"/>
      <c r="L65" s="354"/>
      <c r="M65">
        <f t="shared" si="12"/>
        <v>-6</v>
      </c>
      <c r="Y65">
        <f>IF(D65=" "," ",VLOOKUP(D65,MASTER!$C$9:$K$15,6,0))</f>
        <v>59</v>
      </c>
      <c r="AA65" s="19">
        <f t="shared" si="3"/>
        <v>1763171</v>
      </c>
      <c r="AB65" s="47"/>
    </row>
    <row r="66" spans="1:28" ht="12.75" customHeight="1" thickBot="1">
      <c r="A66" s="47"/>
      <c r="B66" s="335"/>
      <c r="C66" s="82">
        <v>7</v>
      </c>
      <c r="D66" s="97" t="str">
        <f t="shared" si="0"/>
        <v>G</v>
      </c>
      <c r="E66" s="84">
        <v>2432577</v>
      </c>
      <c r="F66" s="99" t="s">
        <v>16</v>
      </c>
      <c r="G66" s="84">
        <f t="shared" si="7"/>
        <v>2432585</v>
      </c>
      <c r="H66" s="84"/>
      <c r="I66" s="100">
        <v>9</v>
      </c>
      <c r="J66" s="338"/>
      <c r="K66" s="338"/>
      <c r="L66" s="354"/>
      <c r="M66">
        <f t="shared" si="12"/>
        <v>-1</v>
      </c>
      <c r="Y66">
        <f>IF(D66=" "," ",VLOOKUP(D66,MASTER!$C$9:$K$15,6,0))</f>
        <v>56</v>
      </c>
      <c r="AA66" s="19">
        <f t="shared" si="3"/>
        <v>2432585</v>
      </c>
      <c r="AB66" s="47"/>
    </row>
    <row r="67" spans="1:28" ht="12.75" customHeight="1" thickBot="1">
      <c r="A67" s="47"/>
      <c r="B67" s="335"/>
      <c r="C67" s="82">
        <v>4</v>
      </c>
      <c r="D67" s="97" t="str">
        <f t="shared" si="0"/>
        <v>D</v>
      </c>
      <c r="E67" s="84">
        <v>1763172</v>
      </c>
      <c r="F67" s="99" t="s">
        <v>16</v>
      </c>
      <c r="G67" s="84">
        <f t="shared" si="7"/>
        <v>1763180</v>
      </c>
      <c r="H67" s="84"/>
      <c r="I67" s="100">
        <v>9</v>
      </c>
      <c r="J67" s="338"/>
      <c r="K67" s="338"/>
      <c r="L67" s="354"/>
      <c r="M67">
        <f t="shared" si="12"/>
        <v>-9</v>
      </c>
      <c r="Y67">
        <f>IF(D67=" "," ",VLOOKUP(D67,MASTER!$C$9:$K$15,6,0))</f>
        <v>59</v>
      </c>
      <c r="AA67" s="19">
        <f t="shared" si="3"/>
        <v>1763180</v>
      </c>
      <c r="AB67" s="47"/>
    </row>
    <row r="68" spans="1:28" ht="12.75" customHeight="1" thickBot="1">
      <c r="A68" s="47"/>
      <c r="B68" s="336"/>
      <c r="C68" s="108"/>
      <c r="D68" s="98" t="str">
        <f t="shared" si="0"/>
        <v xml:space="preserve"> </v>
      </c>
      <c r="E68" s="104" t="str">
        <f t="shared" si="9"/>
        <v xml:space="preserve"> </v>
      </c>
      <c r="F68" s="105" t="s">
        <v>16</v>
      </c>
      <c r="G68" s="104" t="str">
        <f t="shared" si="7"/>
        <v xml:space="preserve"> </v>
      </c>
      <c r="H68" s="104"/>
      <c r="I68" s="106"/>
      <c r="J68" s="339"/>
      <c r="K68" s="339"/>
      <c r="L68" s="355"/>
      <c r="M68" t="str">
        <f t="shared" si="12"/>
        <v xml:space="preserve"> </v>
      </c>
      <c r="Y68" t="str">
        <f>IF(D68=" "," ",VLOOKUP(D68,MASTER!$C$9:$K$15,6,0))</f>
        <v xml:space="preserve"> </v>
      </c>
      <c r="AA68" s="19" t="str">
        <f t="shared" si="3"/>
        <v xml:space="preserve"> </v>
      </c>
      <c r="AB68" s="47"/>
    </row>
    <row r="69" spans="1:28" ht="12.75" customHeight="1" thickBot="1">
      <c r="A69" s="47"/>
      <c r="B69" s="334"/>
      <c r="C69" s="107"/>
      <c r="D69" s="96" t="str">
        <f t="shared" si="0"/>
        <v xml:space="preserve"> </v>
      </c>
      <c r="E69" s="101" t="str">
        <f t="shared" si="9"/>
        <v xml:space="preserve"> </v>
      </c>
      <c r="F69" s="102" t="s">
        <v>16</v>
      </c>
      <c r="G69" s="101" t="str">
        <f t="shared" si="7"/>
        <v xml:space="preserve"> </v>
      </c>
      <c r="H69" s="101"/>
      <c r="I69" s="103"/>
      <c r="J69" s="337">
        <f t="shared" ref="J69" si="38">SUM(I69:I73)</f>
        <v>0</v>
      </c>
      <c r="K69" s="337" t="str">
        <f t="shared" ref="K69" si="39">IF(J69=0," ",K64+J69)</f>
        <v xml:space="preserve"> </v>
      </c>
      <c r="L69" s="353" t="str">
        <f t="shared" ref="L69" si="40">IF(J69=0," ",IF(J69&lt;=30,1,IF(J69&gt;30,2)))</f>
        <v xml:space="preserve"> </v>
      </c>
      <c r="M69" t="str">
        <f t="shared" si="12"/>
        <v xml:space="preserve"> </v>
      </c>
      <c r="Y69" t="str">
        <f>IF(D69=" "," ",VLOOKUP(D69,MASTER!$C$9:$K$15,6,0))</f>
        <v xml:space="preserve"> </v>
      </c>
      <c r="AA69" s="19" t="str">
        <f t="shared" si="3"/>
        <v xml:space="preserve"> </v>
      </c>
      <c r="AB69" s="47"/>
    </row>
    <row r="70" spans="1:28" ht="12.75" customHeight="1" thickBot="1">
      <c r="A70" s="47"/>
      <c r="B70" s="335"/>
      <c r="C70" s="82"/>
      <c r="D70" s="97" t="str">
        <f t="shared" si="0"/>
        <v xml:space="preserve"> </v>
      </c>
      <c r="E70" s="84" t="str">
        <f t="shared" si="9"/>
        <v xml:space="preserve"> </v>
      </c>
      <c r="F70" s="99" t="s">
        <v>16</v>
      </c>
      <c r="G70" s="84" t="str">
        <f t="shared" si="7"/>
        <v xml:space="preserve"> </v>
      </c>
      <c r="H70" s="84"/>
      <c r="I70" s="100"/>
      <c r="J70" s="338"/>
      <c r="K70" s="338"/>
      <c r="L70" s="354"/>
      <c r="M70" t="str">
        <f t="shared" si="12"/>
        <v xml:space="preserve"> </v>
      </c>
      <c r="Y70" t="str">
        <f>IF(D70=" "," ",VLOOKUP(D70,MASTER!$C$9:$K$15,6,0))</f>
        <v xml:space="preserve"> </v>
      </c>
      <c r="AA70" s="19" t="str">
        <f t="shared" si="3"/>
        <v xml:space="preserve"> </v>
      </c>
      <c r="AB70" s="47"/>
    </row>
    <row r="71" spans="1:28" ht="12.75" customHeight="1" thickBot="1">
      <c r="A71" s="47"/>
      <c r="B71" s="335"/>
      <c r="C71" s="82"/>
      <c r="D71" s="97" t="str">
        <f t="shared" si="0"/>
        <v xml:space="preserve"> </v>
      </c>
      <c r="E71" s="84" t="str">
        <f t="shared" si="9"/>
        <v xml:space="preserve"> </v>
      </c>
      <c r="F71" s="99" t="s">
        <v>16</v>
      </c>
      <c r="G71" s="84" t="str">
        <f t="shared" si="7"/>
        <v xml:space="preserve"> </v>
      </c>
      <c r="H71" s="84"/>
      <c r="I71" s="100"/>
      <c r="J71" s="338"/>
      <c r="K71" s="338"/>
      <c r="L71" s="354"/>
      <c r="M71" t="str">
        <f t="shared" si="12"/>
        <v xml:space="preserve"> </v>
      </c>
      <c r="Y71" t="str">
        <f>IF(D71=" "," ",VLOOKUP(D71,MASTER!$C$9:$K$15,6,0))</f>
        <v xml:space="preserve"> </v>
      </c>
      <c r="AA71" s="19" t="str">
        <f t="shared" si="3"/>
        <v xml:space="preserve"> </v>
      </c>
      <c r="AB71" s="47"/>
    </row>
    <row r="72" spans="1:28" ht="12.75" customHeight="1" thickBot="1">
      <c r="A72" s="47"/>
      <c r="B72" s="335"/>
      <c r="C72" s="82"/>
      <c r="D72" s="97" t="str">
        <f t="shared" si="0"/>
        <v xml:space="preserve"> </v>
      </c>
      <c r="E72" s="84" t="str">
        <f t="shared" si="9"/>
        <v xml:space="preserve"> </v>
      </c>
      <c r="F72" s="99" t="s">
        <v>16</v>
      </c>
      <c r="G72" s="84" t="str">
        <f t="shared" si="7"/>
        <v xml:space="preserve"> </v>
      </c>
      <c r="H72" s="84"/>
      <c r="I72" s="100"/>
      <c r="J72" s="338"/>
      <c r="K72" s="338"/>
      <c r="L72" s="354"/>
      <c r="M72" t="str">
        <f t="shared" si="12"/>
        <v xml:space="preserve"> </v>
      </c>
      <c r="Y72" t="str">
        <f>IF(D72=" "," ",VLOOKUP(D72,MASTER!$C$9:$K$15,6,0))</f>
        <v xml:space="preserve"> </v>
      </c>
      <c r="AA72" s="19" t="str">
        <f t="shared" si="3"/>
        <v xml:space="preserve"> </v>
      </c>
      <c r="AB72" s="47"/>
    </row>
    <row r="73" spans="1:28" ht="12.75" customHeight="1" thickBot="1">
      <c r="A73" s="47"/>
      <c r="B73" s="336"/>
      <c r="C73" s="83"/>
      <c r="D73" s="98" t="str">
        <f t="shared" si="0"/>
        <v xml:space="preserve"> </v>
      </c>
      <c r="E73" s="104" t="str">
        <f t="shared" si="9"/>
        <v xml:space="preserve"> </v>
      </c>
      <c r="F73" s="105" t="s">
        <v>16</v>
      </c>
      <c r="G73" s="104" t="str">
        <f t="shared" si="7"/>
        <v xml:space="preserve"> </v>
      </c>
      <c r="H73" s="104"/>
      <c r="I73" s="106"/>
      <c r="J73" s="339"/>
      <c r="K73" s="339"/>
      <c r="L73" s="355"/>
      <c r="M73" t="str">
        <f t="shared" si="12"/>
        <v xml:space="preserve"> </v>
      </c>
      <c r="Y73" t="str">
        <f>IF(D73=" "," ",VLOOKUP(D73,MASTER!$C$9:$K$15,6,0))</f>
        <v xml:space="preserve"> </v>
      </c>
      <c r="AA73" s="19" t="str">
        <f t="shared" si="3"/>
        <v xml:space="preserve"> </v>
      </c>
      <c r="AB73" s="47"/>
    </row>
    <row r="74" spans="1:28" ht="12.75" customHeight="1" thickBot="1">
      <c r="A74" s="47"/>
      <c r="B74" s="334"/>
      <c r="C74" s="81"/>
      <c r="D74" s="96" t="str">
        <f t="shared" ref="D74:D88" si="41">IF($C74=1,$R$8,IF($C74=2,$R$9,IF($C74=3,$R$10,IF($C74=4,$R$11,IF($C74=5,$R$12,IF($C74=6,$R$13,IF($C74=7,$R$14," ")))))))</f>
        <v xml:space="preserve"> </v>
      </c>
      <c r="E74" s="101" t="str">
        <f t="shared" si="9"/>
        <v xml:space="preserve"> </v>
      </c>
      <c r="F74" s="102" t="s">
        <v>16</v>
      </c>
      <c r="G74" s="101" t="str">
        <f t="shared" si="7"/>
        <v xml:space="preserve"> </v>
      </c>
      <c r="H74" s="101"/>
      <c r="I74" s="103"/>
      <c r="J74" s="337">
        <f t="shared" ref="J74" si="42">SUM(I74:I78)</f>
        <v>0</v>
      </c>
      <c r="K74" s="337" t="str">
        <f t="shared" ref="K74" si="43">IF(J74=0," ",K69+J74)</f>
        <v xml:space="preserve"> </v>
      </c>
      <c r="L74" s="353" t="str">
        <f t="shared" ref="L74" si="44">IF(J74=0," ",IF(J74&lt;=30,1,IF(J74&gt;30,2)))</f>
        <v xml:space="preserve"> </v>
      </c>
      <c r="M74" t="str">
        <f t="shared" si="12"/>
        <v xml:space="preserve"> </v>
      </c>
      <c r="Y74" t="str">
        <f>IF(D74=" "," ",VLOOKUP(D74,MASTER!$C$9:$K$15,6,0))</f>
        <v xml:space="preserve"> </v>
      </c>
      <c r="AA74" s="19" t="str">
        <f t="shared" ref="AA74:AA83" si="45">IF(D74=" "," ",E74+I74+H74-1)</f>
        <v xml:space="preserve"> </v>
      </c>
      <c r="AB74" s="47"/>
    </row>
    <row r="75" spans="1:28" ht="12.75" customHeight="1" thickBot="1">
      <c r="A75" s="47"/>
      <c r="B75" s="335"/>
      <c r="C75" s="82"/>
      <c r="D75" s="97" t="str">
        <f t="shared" si="41"/>
        <v xml:space="preserve"> </v>
      </c>
      <c r="E75" s="84" t="str">
        <f t="shared" si="9"/>
        <v xml:space="preserve"> </v>
      </c>
      <c r="F75" s="99" t="s">
        <v>16</v>
      </c>
      <c r="G75" s="84"/>
      <c r="H75" s="84"/>
      <c r="I75" s="100"/>
      <c r="J75" s="338"/>
      <c r="K75" s="338"/>
      <c r="L75" s="354"/>
      <c r="M75" t="str">
        <f t="shared" si="12"/>
        <v xml:space="preserve"> </v>
      </c>
      <c r="Y75" t="str">
        <f>IF(D75=" "," ",VLOOKUP(D75,MASTER!$C$9:$K$15,6,0))</f>
        <v xml:space="preserve"> </v>
      </c>
      <c r="AA75" s="19" t="str">
        <f t="shared" si="45"/>
        <v xml:space="preserve"> </v>
      </c>
      <c r="AB75" s="47"/>
    </row>
    <row r="76" spans="1:28" ht="12.75" customHeight="1" thickBot="1">
      <c r="A76" s="47"/>
      <c r="B76" s="335"/>
      <c r="C76" s="82"/>
      <c r="D76" s="97" t="str">
        <f t="shared" si="41"/>
        <v xml:space="preserve"> </v>
      </c>
      <c r="E76" s="84" t="str">
        <f t="shared" si="9"/>
        <v xml:space="preserve"> </v>
      </c>
      <c r="F76" s="99" t="s">
        <v>16</v>
      </c>
      <c r="G76" s="84" t="str">
        <f t="shared" si="7"/>
        <v xml:space="preserve"> </v>
      </c>
      <c r="H76" s="84"/>
      <c r="I76" s="100"/>
      <c r="J76" s="338"/>
      <c r="K76" s="338"/>
      <c r="L76" s="354"/>
      <c r="M76" t="str">
        <f t="shared" si="12"/>
        <v xml:space="preserve"> </v>
      </c>
      <c r="Y76" t="str">
        <f>IF(D76=" "," ",VLOOKUP(D76,MASTER!$C$9:$K$15,6,0))</f>
        <v xml:space="preserve"> </v>
      </c>
      <c r="AA76" s="19" t="str">
        <f t="shared" si="45"/>
        <v xml:space="preserve"> </v>
      </c>
      <c r="AB76" s="47"/>
    </row>
    <row r="77" spans="1:28" ht="12.75" customHeight="1" thickBot="1">
      <c r="A77" s="47"/>
      <c r="B77" s="335"/>
      <c r="C77" s="82"/>
      <c r="D77" s="97" t="str">
        <f t="shared" si="41"/>
        <v xml:space="preserve"> </v>
      </c>
      <c r="E77" s="84" t="str">
        <f t="shared" si="9"/>
        <v xml:space="preserve"> </v>
      </c>
      <c r="F77" s="99" t="s">
        <v>16</v>
      </c>
      <c r="G77" s="84" t="str">
        <f t="shared" si="7"/>
        <v xml:space="preserve"> </v>
      </c>
      <c r="H77" s="84"/>
      <c r="I77" s="100"/>
      <c r="J77" s="338"/>
      <c r="K77" s="338"/>
      <c r="L77" s="354"/>
      <c r="M77" t="str">
        <f t="shared" si="12"/>
        <v xml:space="preserve"> </v>
      </c>
      <c r="Y77" t="str">
        <f>IF(D77=" "," ",VLOOKUP(D77,MASTER!$C$9:$K$15,6,0))</f>
        <v xml:space="preserve"> </v>
      </c>
      <c r="AA77" s="19" t="str">
        <f t="shared" si="45"/>
        <v xml:space="preserve"> </v>
      </c>
      <c r="AB77" s="47"/>
    </row>
    <row r="78" spans="1:28" ht="12.75" customHeight="1" thickBot="1">
      <c r="A78" s="47"/>
      <c r="B78" s="336"/>
      <c r="C78" s="83"/>
      <c r="D78" s="98" t="str">
        <f t="shared" si="41"/>
        <v xml:space="preserve"> </v>
      </c>
      <c r="E78" s="104" t="str">
        <f t="shared" si="9"/>
        <v xml:space="preserve"> </v>
      </c>
      <c r="F78" s="105" t="s">
        <v>16</v>
      </c>
      <c r="G78" s="104" t="str">
        <f t="shared" si="7"/>
        <v xml:space="preserve"> </v>
      </c>
      <c r="H78" s="104"/>
      <c r="I78" s="106"/>
      <c r="J78" s="339"/>
      <c r="K78" s="339"/>
      <c r="L78" s="355"/>
      <c r="M78" t="str">
        <f t="shared" si="12"/>
        <v xml:space="preserve"> </v>
      </c>
      <c r="Y78" t="str">
        <f>IF(D78=" "," ",VLOOKUP(D78,MASTER!$C$9:$K$15,6,0))</f>
        <v xml:space="preserve"> </v>
      </c>
      <c r="AA78" s="19" t="str">
        <f t="shared" si="45"/>
        <v xml:space="preserve"> </v>
      </c>
      <c r="AB78" s="47"/>
    </row>
    <row r="79" spans="1:28" ht="12.75" customHeight="1" thickBot="1">
      <c r="A79" s="47"/>
      <c r="B79" s="334"/>
      <c r="C79" s="81"/>
      <c r="D79" s="96" t="str">
        <f t="shared" si="41"/>
        <v xml:space="preserve"> </v>
      </c>
      <c r="E79" s="101" t="str">
        <f t="shared" si="9"/>
        <v xml:space="preserve"> </v>
      </c>
      <c r="F79" s="102" t="s">
        <v>16</v>
      </c>
      <c r="G79" s="101" t="str">
        <f t="shared" ref="G79:G83" si="46">IF(D79=" "," ",E79+I79+H79-1)</f>
        <v xml:space="preserve"> </v>
      </c>
      <c r="H79" s="101"/>
      <c r="I79" s="103"/>
      <c r="J79" s="337">
        <f t="shared" ref="J79" si="47">SUM(I79:I83)</f>
        <v>0</v>
      </c>
      <c r="K79" s="337" t="str">
        <f t="shared" ref="K79" si="48">IF(J79=0," ",K74+J79)</f>
        <v xml:space="preserve"> </v>
      </c>
      <c r="L79" s="353" t="str">
        <f t="shared" ref="L79" si="49">IF(J79=0," ",IF(J79&lt;=30,1,IF(J79&gt;30,2)))</f>
        <v xml:space="preserve"> </v>
      </c>
      <c r="M79" t="str">
        <f t="shared" ref="M79:M83" si="50">IF($D79=" "," ",IF($D79=$D74,$M74-$I79,IF($D79=$D75,$M75-$I79,IF($D79=$D76,$M76-$I79,IF($D79=$D77,$M77-$I79,IF($D79=$D78,$M79-$I79))))))</f>
        <v xml:space="preserve"> </v>
      </c>
      <c r="Y79" t="str">
        <f>IF(D79=" "," ",VLOOKUP(D79,MASTER!$C$9:$K$15,6,0))</f>
        <v xml:space="preserve"> </v>
      </c>
      <c r="AA79" s="19" t="str">
        <f t="shared" si="45"/>
        <v xml:space="preserve"> </v>
      </c>
      <c r="AB79" s="47"/>
    </row>
    <row r="80" spans="1:28" ht="12.75" customHeight="1" thickBot="1">
      <c r="A80" s="47"/>
      <c r="B80" s="335"/>
      <c r="C80" s="82"/>
      <c r="D80" s="97" t="str">
        <f t="shared" si="41"/>
        <v xml:space="preserve"> </v>
      </c>
      <c r="E80" s="84" t="str">
        <f t="shared" si="9"/>
        <v xml:space="preserve"> </v>
      </c>
      <c r="F80" s="99" t="s">
        <v>16</v>
      </c>
      <c r="G80" s="84" t="str">
        <f t="shared" si="46"/>
        <v xml:space="preserve"> </v>
      </c>
      <c r="H80" s="84"/>
      <c r="I80" s="100"/>
      <c r="J80" s="338"/>
      <c r="K80" s="338"/>
      <c r="L80" s="354"/>
      <c r="M80" t="str">
        <f t="shared" si="50"/>
        <v xml:space="preserve"> </v>
      </c>
      <c r="Y80" t="str">
        <f>IF(D80=" "," ",VLOOKUP(D80,MASTER!$C$9:$K$15,6,0))</f>
        <v xml:space="preserve"> </v>
      </c>
      <c r="AA80" s="19" t="str">
        <f t="shared" si="45"/>
        <v xml:space="preserve"> </v>
      </c>
      <c r="AB80" s="47"/>
    </row>
    <row r="81" spans="1:28" ht="12.75" customHeight="1" thickBot="1">
      <c r="A81" s="47"/>
      <c r="B81" s="335"/>
      <c r="C81" s="82"/>
      <c r="D81" s="97" t="str">
        <f t="shared" si="41"/>
        <v xml:space="preserve"> </v>
      </c>
      <c r="E81" s="84" t="str">
        <f t="shared" si="9"/>
        <v xml:space="preserve"> </v>
      </c>
      <c r="F81" s="99" t="s">
        <v>16</v>
      </c>
      <c r="G81" s="84" t="str">
        <f t="shared" si="46"/>
        <v xml:space="preserve"> </v>
      </c>
      <c r="H81" s="84"/>
      <c r="I81" s="100"/>
      <c r="J81" s="338"/>
      <c r="K81" s="338"/>
      <c r="L81" s="354"/>
      <c r="M81" t="str">
        <f t="shared" si="50"/>
        <v xml:space="preserve"> </v>
      </c>
      <c r="Y81" t="str">
        <f>IF(D81=" "," ",VLOOKUP(D81,MASTER!$C$9:$K$15,6,0))</f>
        <v xml:space="preserve"> </v>
      </c>
      <c r="AA81" s="19" t="str">
        <f t="shared" si="45"/>
        <v xml:space="preserve"> </v>
      </c>
      <c r="AB81" s="47"/>
    </row>
    <row r="82" spans="1:28" ht="12.75" customHeight="1" thickBot="1">
      <c r="A82" s="47"/>
      <c r="B82" s="335"/>
      <c r="C82" s="82"/>
      <c r="D82" s="97" t="str">
        <f t="shared" si="41"/>
        <v xml:space="preserve"> </v>
      </c>
      <c r="E82" s="84" t="str">
        <f t="shared" si="9"/>
        <v xml:space="preserve"> </v>
      </c>
      <c r="F82" s="99" t="s">
        <v>16</v>
      </c>
      <c r="G82" s="84" t="str">
        <f t="shared" si="46"/>
        <v xml:space="preserve"> </v>
      </c>
      <c r="H82" s="84"/>
      <c r="I82" s="100"/>
      <c r="J82" s="338"/>
      <c r="K82" s="338"/>
      <c r="L82" s="354"/>
      <c r="M82" t="str">
        <f t="shared" si="50"/>
        <v xml:space="preserve"> </v>
      </c>
      <c r="Y82" t="str">
        <f>IF(D82=" "," ",VLOOKUP(D82,MASTER!$C$9:$K$15,6,0))</f>
        <v xml:space="preserve"> </v>
      </c>
      <c r="AA82" s="19" t="str">
        <f t="shared" si="45"/>
        <v xml:space="preserve"> </v>
      </c>
      <c r="AB82" s="47"/>
    </row>
    <row r="83" spans="1:28" ht="12.75" customHeight="1" thickBot="1">
      <c r="A83" s="47"/>
      <c r="B83" s="336"/>
      <c r="C83" s="83"/>
      <c r="D83" s="98" t="str">
        <f t="shared" si="41"/>
        <v xml:space="preserve"> </v>
      </c>
      <c r="E83" s="104" t="str">
        <f t="shared" si="9"/>
        <v xml:space="preserve"> </v>
      </c>
      <c r="F83" s="105" t="s">
        <v>16</v>
      </c>
      <c r="G83" s="104" t="str">
        <f t="shared" si="46"/>
        <v xml:space="preserve"> </v>
      </c>
      <c r="H83" s="104"/>
      <c r="I83" s="106"/>
      <c r="J83" s="339"/>
      <c r="K83" s="339"/>
      <c r="L83" s="355"/>
      <c r="M83" t="str">
        <f t="shared" si="50"/>
        <v xml:space="preserve"> </v>
      </c>
      <c r="Y83" t="str">
        <f>IF(D83=" "," ",VLOOKUP(D83,MASTER!$C$9:$K$15,6,0))</f>
        <v xml:space="preserve"> </v>
      </c>
      <c r="AA83" s="19" t="str">
        <f t="shared" si="45"/>
        <v xml:space="preserve"> </v>
      </c>
      <c r="AB83" s="47"/>
    </row>
    <row r="84" spans="1:28" ht="15" customHeight="1">
      <c r="A84" s="47"/>
      <c r="B84" s="334">
        <v>13</v>
      </c>
      <c r="C84" s="81"/>
      <c r="D84" s="96" t="str">
        <f t="shared" si="41"/>
        <v xml:space="preserve"> </v>
      </c>
      <c r="E84" s="101" t="str">
        <f t="shared" si="9"/>
        <v xml:space="preserve"> </v>
      </c>
      <c r="F84" s="102" t="s">
        <v>16</v>
      </c>
      <c r="G84" s="101" t="str">
        <f t="shared" ref="G84:G88" si="51">IF(D84=" "," ",E84+I84+H84-1)</f>
        <v xml:space="preserve"> </v>
      </c>
      <c r="H84" s="101"/>
      <c r="I84" s="103"/>
      <c r="J84" s="337">
        <f t="shared" ref="J84" si="52">SUM(I84:I88)</f>
        <v>0</v>
      </c>
      <c r="K84" s="337" t="str">
        <f t="shared" ref="K84" si="53">IF(J84=0," ",K79+J84)</f>
        <v xml:space="preserve"> </v>
      </c>
      <c r="L84" s="353" t="str">
        <f t="shared" ref="L84" si="54">IF(J84=0," ",IF(J84&lt;=30,1,IF(J84&gt;30,2)))</f>
        <v xml:space="preserve"> </v>
      </c>
      <c r="AB84" s="47"/>
    </row>
    <row r="85" spans="1:28" ht="15" customHeight="1">
      <c r="A85" s="47"/>
      <c r="B85" s="335"/>
      <c r="C85" s="82"/>
      <c r="D85" s="97" t="str">
        <f t="shared" si="41"/>
        <v xml:space="preserve"> </v>
      </c>
      <c r="E85" s="84" t="str">
        <f t="shared" ref="E85:E88" si="55">IF($D85=" "," ",IF($D85=$D80,$G80+1,IF($D85=$D81,$G81+1,IF($D85=$D82,$G82+1,IF($D85=$D83,$G83+1,IF($D85=$D84,$G84+1," "))))))</f>
        <v xml:space="preserve"> </v>
      </c>
      <c r="F85" s="99" t="s">
        <v>16</v>
      </c>
      <c r="G85" s="84" t="str">
        <f t="shared" si="51"/>
        <v xml:space="preserve"> </v>
      </c>
      <c r="H85" s="84"/>
      <c r="I85" s="100"/>
      <c r="J85" s="338"/>
      <c r="K85" s="338"/>
      <c r="L85" s="354"/>
      <c r="AB85" s="47"/>
    </row>
    <row r="86" spans="1:28" ht="15" customHeight="1">
      <c r="A86" s="47"/>
      <c r="B86" s="335"/>
      <c r="C86" s="82"/>
      <c r="D86" s="97" t="str">
        <f t="shared" si="41"/>
        <v xml:space="preserve"> </v>
      </c>
      <c r="E86" s="84" t="str">
        <f t="shared" si="55"/>
        <v xml:space="preserve"> </v>
      </c>
      <c r="F86" s="99" t="s">
        <v>16</v>
      </c>
      <c r="G86" s="84" t="str">
        <f t="shared" si="51"/>
        <v xml:space="preserve"> </v>
      </c>
      <c r="H86" s="84"/>
      <c r="I86" s="100"/>
      <c r="J86" s="338"/>
      <c r="K86" s="338"/>
      <c r="L86" s="354"/>
      <c r="AB86" s="47"/>
    </row>
    <row r="87" spans="1:28" ht="15" customHeight="1">
      <c r="A87" s="47"/>
      <c r="B87" s="335"/>
      <c r="C87" s="82"/>
      <c r="D87" s="97" t="str">
        <f t="shared" si="41"/>
        <v xml:space="preserve"> </v>
      </c>
      <c r="E87" s="84" t="str">
        <f t="shared" si="55"/>
        <v xml:space="preserve"> </v>
      </c>
      <c r="F87" s="99" t="s">
        <v>16</v>
      </c>
      <c r="G87" s="84" t="str">
        <f t="shared" si="51"/>
        <v xml:space="preserve"> </v>
      </c>
      <c r="H87" s="84"/>
      <c r="I87" s="100"/>
      <c r="J87" s="338"/>
      <c r="K87" s="338"/>
      <c r="L87" s="354"/>
      <c r="AB87" s="47"/>
    </row>
    <row r="88" spans="1:28" ht="15" customHeight="1" thickBot="1">
      <c r="A88" s="47"/>
      <c r="B88" s="336"/>
      <c r="C88" s="83"/>
      <c r="D88" s="98" t="str">
        <f t="shared" si="41"/>
        <v xml:space="preserve"> </v>
      </c>
      <c r="E88" s="104" t="str">
        <f t="shared" si="55"/>
        <v xml:space="preserve"> </v>
      </c>
      <c r="F88" s="105" t="s">
        <v>16</v>
      </c>
      <c r="G88" s="104" t="str">
        <f t="shared" si="51"/>
        <v xml:space="preserve"> </v>
      </c>
      <c r="H88" s="104"/>
      <c r="I88" s="106"/>
      <c r="J88" s="339"/>
      <c r="K88" s="339"/>
      <c r="L88" s="355"/>
      <c r="AB88" s="47"/>
    </row>
    <row r="89" spans="1:28" ht="15" customHeight="1">
      <c r="A89" s="47"/>
      <c r="B89" s="47"/>
      <c r="C89" s="47"/>
      <c r="D89" s="47"/>
      <c r="E89" s="47"/>
      <c r="F89" s="47"/>
      <c r="G89" s="47"/>
      <c r="H89" s="47"/>
      <c r="I89" s="47"/>
      <c r="J89" s="47"/>
      <c r="K89" s="47"/>
      <c r="L89" s="47"/>
      <c r="M89" s="47"/>
      <c r="N89" s="47"/>
      <c r="O89" s="47"/>
      <c r="P89" s="47"/>
      <c r="Q89" s="47"/>
      <c r="R89" s="47"/>
      <c r="S89" s="47"/>
      <c r="T89" s="47"/>
      <c r="U89" s="47"/>
      <c r="V89" s="47"/>
      <c r="W89" s="47"/>
      <c r="X89" s="47"/>
      <c r="Y89" s="47"/>
      <c r="Z89" s="47"/>
      <c r="AA89" s="47"/>
      <c r="AB89" s="47"/>
    </row>
    <row r="90" spans="1:28" ht="15" customHeight="1"/>
    <row r="91" spans="1:28" ht="15" customHeight="1"/>
    <row r="92" spans="1:28" ht="15" customHeight="1"/>
    <row r="93" spans="1:28" ht="15" customHeight="1"/>
  </sheetData>
  <sheetProtection password="CEEA" sheet="1" objects="1" scenarios="1"/>
  <mergeCells count="75">
    <mergeCell ref="B84:B88"/>
    <mergeCell ref="J84:J88"/>
    <mergeCell ref="K84:K88"/>
    <mergeCell ref="L84:L88"/>
    <mergeCell ref="L59:L63"/>
    <mergeCell ref="L64:L68"/>
    <mergeCell ref="L69:L73"/>
    <mergeCell ref="L74:L78"/>
    <mergeCell ref="L79:L83"/>
    <mergeCell ref="K79:K83"/>
    <mergeCell ref="K74:K78"/>
    <mergeCell ref="B79:B83"/>
    <mergeCell ref="J69:J73"/>
    <mergeCell ref="J74:J78"/>
    <mergeCell ref="J79:J83"/>
    <mergeCell ref="B69:B73"/>
    <mergeCell ref="L34:L38"/>
    <mergeCell ref="L39:L43"/>
    <mergeCell ref="L44:L48"/>
    <mergeCell ref="L49:L53"/>
    <mergeCell ref="L54:L58"/>
    <mergeCell ref="L9:L13"/>
    <mergeCell ref="L14:L18"/>
    <mergeCell ref="L19:L23"/>
    <mergeCell ref="L24:L28"/>
    <mergeCell ref="L29:L33"/>
    <mergeCell ref="D2:K2"/>
    <mergeCell ref="B2:C2"/>
    <mergeCell ref="K9:K13"/>
    <mergeCell ref="K14:K18"/>
    <mergeCell ref="K19:K23"/>
    <mergeCell ref="J9:J13"/>
    <mergeCell ref="J14:J18"/>
    <mergeCell ref="J19:J23"/>
    <mergeCell ref="E3:F3"/>
    <mergeCell ref="B9:B13"/>
    <mergeCell ref="E8:G8"/>
    <mergeCell ref="B14:B18"/>
    <mergeCell ref="B19:B23"/>
    <mergeCell ref="E5:F5"/>
    <mergeCell ref="G5:K5"/>
    <mergeCell ref="I3:J3"/>
    <mergeCell ref="K24:K28"/>
    <mergeCell ref="K29:K33"/>
    <mergeCell ref="K34:K38"/>
    <mergeCell ref="K39:K43"/>
    <mergeCell ref="K44:K48"/>
    <mergeCell ref="K49:K53"/>
    <mergeCell ref="K54:K58"/>
    <mergeCell ref="K59:K63"/>
    <mergeCell ref="K64:K68"/>
    <mergeCell ref="K69:K73"/>
    <mergeCell ref="B59:B63"/>
    <mergeCell ref="B64:B68"/>
    <mergeCell ref="J24:J28"/>
    <mergeCell ref="J29:J33"/>
    <mergeCell ref="J34:J38"/>
    <mergeCell ref="J39:J43"/>
    <mergeCell ref="J44:J48"/>
    <mergeCell ref="B4:G4"/>
    <mergeCell ref="I4:J4"/>
    <mergeCell ref="F6:G6"/>
    <mergeCell ref="F7:G7"/>
    <mergeCell ref="B74:B78"/>
    <mergeCell ref="B24:B28"/>
    <mergeCell ref="B29:B33"/>
    <mergeCell ref="B34:B38"/>
    <mergeCell ref="B39:B43"/>
    <mergeCell ref="B44:B48"/>
    <mergeCell ref="J49:J53"/>
    <mergeCell ref="J54:J58"/>
    <mergeCell ref="J59:J63"/>
    <mergeCell ref="J64:J68"/>
    <mergeCell ref="B49:B53"/>
    <mergeCell ref="B54:B58"/>
  </mergeCells>
  <dataValidations count="5">
    <dataValidation type="list" allowBlank="1" showInputMessage="1" showErrorMessage="1" sqref="C10:C88">
      <formula1>$Q$8:$Q$15</formula1>
    </dataValidation>
    <dataValidation type="list" allowBlank="1" showInputMessage="1" showErrorMessage="1" sqref="C9">
      <formula1>$Q$8:$Q$17</formula1>
    </dataValidation>
    <dataValidation type="list" allowBlank="1" showInputMessage="1" showErrorMessage="1" sqref="B9:B88">
      <formula1>$P$8:$P$31</formula1>
    </dataValidation>
    <dataValidation type="list" allowBlank="1" showInputMessage="1" showErrorMessage="1" sqref="G6:H6">
      <formula1>$W$8:$W$43</formula1>
    </dataValidation>
    <dataValidation type="list" allowBlank="1" showInputMessage="1" showErrorMessage="1" sqref="I9:I88">
      <formula1>$Q$8:$Q$32</formula1>
    </dataValidation>
  </dataValidations>
  <printOptions horizontalCentered="1" verticalCentered="1"/>
  <pageMargins left="0.25" right="0.25" top="0.75" bottom="0.75" header="0.3" footer="0.3"/>
  <pageSetup paperSize="9" orientation="landscape" verticalDpi="0" r:id="rId1"/>
  <headerFooter differentOddEven="1" differentFirst="1"/>
  <ignoredErrors>
    <ignoredError sqref="E9:E16 G9:G74 E19:E25 E27:E30 E34:E35 E38:E46 E49:E60 E65 E68:E88 G76:G88" unlockedFormula="1"/>
  </ignoredErrors>
  <drawing r:id="rId2"/>
</worksheet>
</file>

<file path=xl/worksheets/sheet4.xml><?xml version="1.0" encoding="utf-8"?>
<worksheet xmlns="http://schemas.openxmlformats.org/spreadsheetml/2006/main" xmlns:r="http://schemas.openxmlformats.org/officeDocument/2006/relationships">
  <dimension ref="A1:AB32"/>
  <sheetViews>
    <sheetView workbookViewId="0">
      <selection sqref="A1:XFD1048576"/>
    </sheetView>
  </sheetViews>
  <sheetFormatPr defaultRowHeight="15"/>
  <cols>
    <col min="1" max="1" width="3" customWidth="1"/>
    <col min="2" max="2" width="17.140625" customWidth="1"/>
    <col min="3" max="3" width="13.85546875" customWidth="1"/>
    <col min="4" max="4" width="16.140625" customWidth="1"/>
    <col min="5" max="5" width="16" customWidth="1"/>
    <col min="6" max="6" width="13.85546875" customWidth="1"/>
    <col min="7" max="12" width="9.140625" hidden="1" customWidth="1"/>
    <col min="13" max="13" width="17.7109375" hidden="1" customWidth="1"/>
    <col min="14" max="27" width="9.140625" hidden="1" customWidth="1"/>
    <col min="28" max="28" width="2.5703125" customWidth="1"/>
  </cols>
  <sheetData>
    <row r="1" spans="1:28" ht="15.75" thickBot="1">
      <c r="A1" s="47"/>
      <c r="B1" s="47"/>
      <c r="C1" s="47"/>
      <c r="D1" s="47"/>
      <c r="E1" s="47"/>
      <c r="F1" s="47"/>
      <c r="G1" s="47"/>
      <c r="H1" s="47"/>
      <c r="I1" s="47"/>
      <c r="J1" s="47"/>
      <c r="K1" s="47"/>
      <c r="L1" s="47"/>
      <c r="M1" s="47"/>
      <c r="N1" s="47"/>
      <c r="O1" s="47"/>
      <c r="P1" s="47"/>
      <c r="Q1" s="47"/>
      <c r="R1" s="47"/>
      <c r="S1" s="47"/>
      <c r="T1" s="47"/>
      <c r="U1" s="47"/>
      <c r="V1" s="47"/>
      <c r="W1" s="47"/>
      <c r="X1" s="47"/>
      <c r="Y1" s="47"/>
      <c r="Z1" s="47"/>
      <c r="AA1" s="47"/>
      <c r="AB1" s="47"/>
    </row>
    <row r="2" spans="1:28" ht="35.25" customHeight="1">
      <c r="A2" s="47"/>
      <c r="B2" s="357" t="str">
        <f>MASTER!D7</f>
        <v>माध्यमिक परीक्षा</v>
      </c>
      <c r="C2" s="358"/>
      <c r="D2" s="358"/>
      <c r="E2" s="22">
        <f>MASTER!G7</f>
        <v>2022</v>
      </c>
      <c r="F2" s="23"/>
      <c r="J2" t="s">
        <v>23</v>
      </c>
      <c r="K2" t="s">
        <v>69</v>
      </c>
      <c r="AB2" s="47"/>
    </row>
    <row r="3" spans="1:28" ht="33.75" customHeight="1">
      <c r="A3" s="47"/>
      <c r="B3" s="361" t="s">
        <v>30</v>
      </c>
      <c r="C3" s="362"/>
      <c r="D3" s="362"/>
      <c r="E3" s="362"/>
      <c r="F3" s="363"/>
      <c r="J3" t="s">
        <v>24</v>
      </c>
      <c r="AB3" s="47"/>
    </row>
    <row r="4" spans="1:28" ht="33.75" customHeight="1">
      <c r="A4" s="47"/>
      <c r="B4" s="364" t="str">
        <f>'SITTING PLAN'!B8</f>
        <v>परीक्षा कक्ष क्रमांक</v>
      </c>
      <c r="C4" s="365"/>
      <c r="D4" s="58">
        <v>2</v>
      </c>
      <c r="E4" s="71" t="str">
        <f>MASTER!B6</f>
        <v>बोर्ड परीक्षा केंद्र क्रमांक</v>
      </c>
      <c r="F4" s="72">
        <f>MASTER!D6</f>
        <v>199999</v>
      </c>
      <c r="J4" t="s">
        <v>25</v>
      </c>
      <c r="L4">
        <v>1</v>
      </c>
      <c r="M4" s="33">
        <v>2</v>
      </c>
      <c r="N4" s="33">
        <v>3</v>
      </c>
      <c r="O4">
        <v>4</v>
      </c>
      <c r="P4" s="33">
        <v>5</v>
      </c>
      <c r="Q4" s="33">
        <v>6</v>
      </c>
      <c r="R4">
        <v>7</v>
      </c>
      <c r="S4" s="33">
        <v>8</v>
      </c>
      <c r="T4" s="33">
        <v>9</v>
      </c>
      <c r="U4">
        <v>10</v>
      </c>
      <c r="V4" s="33">
        <v>11</v>
      </c>
      <c r="W4" s="33">
        <v>12</v>
      </c>
      <c r="X4">
        <v>13</v>
      </c>
      <c r="Y4" s="33">
        <v>14</v>
      </c>
      <c r="Z4" s="33">
        <v>15</v>
      </c>
      <c r="AA4">
        <v>16</v>
      </c>
      <c r="AB4" s="47"/>
    </row>
    <row r="5" spans="1:28" ht="30" customHeight="1" thickBot="1">
      <c r="A5" s="47"/>
      <c r="B5" s="34"/>
      <c r="C5" s="25"/>
      <c r="D5" s="25"/>
      <c r="E5" s="25"/>
      <c r="F5" s="26"/>
      <c r="J5" t="s">
        <v>26</v>
      </c>
      <c r="L5" s="20">
        <f>'SITTING PLAN'!B9</f>
        <v>1</v>
      </c>
      <c r="M5" s="21" t="str">
        <f>'SITTING PLAN'!D9</f>
        <v>A</v>
      </c>
      <c r="N5" s="21" t="str">
        <f>'SITTING PLAN'!D10</f>
        <v>B</v>
      </c>
      <c r="O5" s="21" t="str">
        <f>'SITTING PLAN'!D11</f>
        <v>C</v>
      </c>
      <c r="P5" s="21" t="str">
        <f>'SITTING PLAN'!D12</f>
        <v>F</v>
      </c>
      <c r="Q5" s="21" t="str">
        <f>'SITTING PLAN'!D13</f>
        <v xml:space="preserve"> </v>
      </c>
      <c r="R5" s="20">
        <f>'SITTING PLAN'!$E9</f>
        <v>1763022</v>
      </c>
      <c r="S5" s="20">
        <f>'SITTING PLAN'!$E10</f>
        <v>1763080</v>
      </c>
      <c r="T5" s="20">
        <f>'SITTING PLAN'!$E11</f>
        <v>1763201</v>
      </c>
      <c r="U5" s="20">
        <f>'SITTING PLAN'!$E12</f>
        <v>1762978</v>
      </c>
      <c r="V5" s="20" t="str">
        <f>'SITTING PLAN'!$E13</f>
        <v xml:space="preserve"> </v>
      </c>
      <c r="W5">
        <f>'SITTING PLAN'!$I$9</f>
        <v>5</v>
      </c>
      <c r="X5">
        <f>'SITTING PLAN'!$I$10</f>
        <v>5</v>
      </c>
      <c r="Y5">
        <f>'SITTING PLAN'!$I$11</f>
        <v>5</v>
      </c>
      <c r="Z5">
        <f>'SITTING PLAN'!$I$12</f>
        <v>4</v>
      </c>
      <c r="AA5">
        <f>'SITTING PLAN'!$I$13</f>
        <v>0</v>
      </c>
      <c r="AB5" s="47"/>
    </row>
    <row r="6" spans="1:28" ht="33.75" customHeight="1">
      <c r="A6" s="47"/>
      <c r="B6" s="62" t="str">
        <f>VLOOKUP($D$4,TIME1,2,0)</f>
        <v>A</v>
      </c>
      <c r="C6" s="62" t="str">
        <f>VLOOKUP($D$4,TIME1,3,0)</f>
        <v>B</v>
      </c>
      <c r="D6" s="62" t="str">
        <f>VLOOKUP($D$4,TIME1,4,0)</f>
        <v>C</v>
      </c>
      <c r="E6" s="62" t="str">
        <f>VLOOKUP($D$4,TIME1,5,0)</f>
        <v>E</v>
      </c>
      <c r="F6" s="59" t="str">
        <f>VLOOKUP($D$4,TIME1,6,0)</f>
        <v>F</v>
      </c>
      <c r="H6" s="1"/>
      <c r="J6">
        <v>1</v>
      </c>
      <c r="L6" s="20">
        <f>'SITTING PLAN'!B14</f>
        <v>2</v>
      </c>
      <c r="M6" s="21" t="str">
        <f>'SITTING PLAN'!D14</f>
        <v>A</v>
      </c>
      <c r="N6" s="21" t="str">
        <f>'SITTING PLAN'!D15</f>
        <v>B</v>
      </c>
      <c r="O6" s="21" t="str">
        <f>'SITTING PLAN'!D16</f>
        <v>C</v>
      </c>
      <c r="P6" s="21" t="str">
        <f>'SITTING PLAN'!D17</f>
        <v>E</v>
      </c>
      <c r="Q6" s="21" t="str">
        <f>'SITTING PLAN'!D18</f>
        <v>F</v>
      </c>
      <c r="R6" s="20">
        <f>'SITTING PLAN'!$E14</f>
        <v>1763027</v>
      </c>
      <c r="S6" s="20">
        <f>'SITTING PLAN'!$E15</f>
        <v>1763085</v>
      </c>
      <c r="T6" s="20">
        <f>'SITTING PLAN'!$E16</f>
        <v>1763206</v>
      </c>
      <c r="U6" s="20">
        <f>'SITTING PLAN'!$E17</f>
        <v>1763181</v>
      </c>
      <c r="V6" s="20">
        <f>'SITTING PLAN'!$E18</f>
        <v>1762982</v>
      </c>
      <c r="W6">
        <f>'SITTING PLAN'!$I14</f>
        <v>5</v>
      </c>
      <c r="X6">
        <f>'SITTING PLAN'!$I15</f>
        <v>5</v>
      </c>
      <c r="Y6">
        <f>'SITTING PLAN'!$I16</f>
        <v>2</v>
      </c>
      <c r="Z6">
        <f>'SITTING PLAN'!$I17</f>
        <v>3</v>
      </c>
      <c r="AA6">
        <f>'SITTING PLAN'!$I18</f>
        <v>4</v>
      </c>
      <c r="AB6" s="47"/>
    </row>
    <row r="7" spans="1:28" ht="33.75" customHeight="1">
      <c r="A7" s="47"/>
      <c r="B7" s="63">
        <f>VLOOKUP($D$4,$L$5:$W$21,7,0)</f>
        <v>1763027</v>
      </c>
      <c r="C7" s="63">
        <f>VLOOKUP($D$4,$L$5:$W$21,8,0)</f>
        <v>1763085</v>
      </c>
      <c r="D7" s="63">
        <f>VLOOKUP($D$4,$L$5:$W$21,9,0)</f>
        <v>1763206</v>
      </c>
      <c r="E7" s="63">
        <f>VLOOKUP($D$4,$L$5:$W$21,10,0)</f>
        <v>1763181</v>
      </c>
      <c r="F7" s="60"/>
      <c r="J7">
        <v>2</v>
      </c>
      <c r="L7" s="20">
        <f>'SITTING PLAN'!B19</f>
        <v>3</v>
      </c>
      <c r="M7" s="21" t="str">
        <f>'SITTING PLAN'!$D19</f>
        <v>A</v>
      </c>
      <c r="N7" s="21" t="str">
        <f>'SITTING PLAN'!$D20</f>
        <v>B</v>
      </c>
      <c r="O7" s="21" t="str">
        <f>'SITTING PLAN'!$D21</f>
        <v>E</v>
      </c>
      <c r="P7" s="21" t="str">
        <f>'SITTING PLAN'!$D22</f>
        <v>F</v>
      </c>
      <c r="Q7" s="21" t="str">
        <f>'SITTING PLAN'!$D23</f>
        <v xml:space="preserve"> </v>
      </c>
      <c r="R7" s="20">
        <f>'SITTING PLAN'!$E19</f>
        <v>1763032</v>
      </c>
      <c r="S7" s="20">
        <f>'SITTING PLAN'!$E20</f>
        <v>1763090</v>
      </c>
      <c r="T7" s="20">
        <f>'SITTING PLAN'!$E21</f>
        <v>1763184</v>
      </c>
      <c r="U7" s="20">
        <f>'SITTING PLAN'!$E22</f>
        <v>1762986</v>
      </c>
      <c r="V7" s="20" t="str">
        <f>'SITTING PLAN'!$E23</f>
        <v xml:space="preserve"> </v>
      </c>
      <c r="W7">
        <f>'SITTING PLAN'!$I19</f>
        <v>5</v>
      </c>
      <c r="X7">
        <f>'SITTING PLAN'!$I20</f>
        <v>5</v>
      </c>
      <c r="Y7">
        <f>'SITTING PLAN'!$I21</f>
        <v>5</v>
      </c>
      <c r="Z7">
        <f>'SITTING PLAN'!$I22</f>
        <v>4</v>
      </c>
      <c r="AA7">
        <f>'SITTING PLAN'!$I23</f>
        <v>0</v>
      </c>
      <c r="AB7" s="47"/>
    </row>
    <row r="8" spans="1:28" ht="33.75" customHeight="1">
      <c r="A8" s="47"/>
      <c r="B8" s="64">
        <f>IF(B7=" "," ",IF(B7=$D$26," ",B7+1))</f>
        <v>1763028</v>
      </c>
      <c r="C8" s="64">
        <f>IF(C7=" "," ",IF(C7=$D$27," ",C7+1))</f>
        <v>1763086</v>
      </c>
      <c r="D8" s="64">
        <f>IF(D7=" "," ",IF(D7=$D$28," ",D7+1))</f>
        <v>1763207</v>
      </c>
      <c r="E8" s="64">
        <f>IF(E7=" "," ",IF(E7=$D$29," ",E7+1))</f>
        <v>1763182</v>
      </c>
      <c r="F8" s="61"/>
      <c r="J8">
        <v>3</v>
      </c>
      <c r="L8" s="20">
        <f>'SITTING PLAN'!B24</f>
        <v>4</v>
      </c>
      <c r="M8" s="21" t="str">
        <f>'SITTING PLAN'!$D$24</f>
        <v>A</v>
      </c>
      <c r="N8" s="21" t="str">
        <f>'SITTING PLAN'!$D$25</f>
        <v>B</v>
      </c>
      <c r="O8" s="21" t="str">
        <f>'SITTING PLAN'!$D$26</f>
        <v>E</v>
      </c>
      <c r="P8" s="21" t="str">
        <f>'SITTING PLAN'!$D$27</f>
        <v>F</v>
      </c>
      <c r="Q8" s="21" t="str">
        <f>'SITTING PLAN'!$D$28</f>
        <v xml:space="preserve"> </v>
      </c>
      <c r="R8" s="20">
        <f>'SITTING PLAN'!$E24</f>
        <v>1763037</v>
      </c>
      <c r="S8" s="20">
        <f>'SITTING PLAN'!$E25</f>
        <v>1763095</v>
      </c>
      <c r="T8" s="20">
        <f>'SITTING PLAN'!$E26</f>
        <v>1653189</v>
      </c>
      <c r="U8" s="20">
        <f>'SITTING PLAN'!$E27</f>
        <v>1762990</v>
      </c>
      <c r="V8" s="20" t="str">
        <f>'SITTING PLAN'!$E28</f>
        <v xml:space="preserve"> </v>
      </c>
      <c r="W8">
        <f>'SITTING PLAN'!I24</f>
        <v>5</v>
      </c>
      <c r="X8">
        <f>'SITTING PLAN'!I25</f>
        <v>5</v>
      </c>
      <c r="Y8">
        <f>'SITTING PLAN'!I26</f>
        <v>5</v>
      </c>
      <c r="Z8">
        <f>'SITTING PLAN'!I27</f>
        <v>4</v>
      </c>
      <c r="AA8">
        <f>'SITTING PLAN'!I28</f>
        <v>0</v>
      </c>
      <c r="AB8" s="47"/>
    </row>
    <row r="9" spans="1:28" ht="33.75" customHeight="1">
      <c r="A9" s="47"/>
      <c r="B9" s="64">
        <f t="shared" ref="B9:B15" si="0">IF(B8=" "," ",IF(B8=$D$26," ",B8+1))</f>
        <v>1763029</v>
      </c>
      <c r="C9" s="64">
        <f t="shared" ref="C9:C17" si="1">IF(C8=" "," ",IF(C8=$D$27," ",C8+1))</f>
        <v>1763087</v>
      </c>
      <c r="D9" s="64" t="str">
        <f t="shared" ref="D9:D17" si="2">IF(D8=" "," ",IF(D8=$D$28," ",D8+1))</f>
        <v xml:space="preserve"> </v>
      </c>
      <c r="E9" s="64">
        <f t="shared" ref="E9:E17" si="3">IF(E8=" "," ",IF(E8=$D$29," ",E8+1))</f>
        <v>1763183</v>
      </c>
      <c r="F9" s="61"/>
      <c r="J9">
        <v>4</v>
      </c>
      <c r="L9" s="20" t="str">
        <f>'SITTING PLAN'!B29</f>
        <v>HALL 1</v>
      </c>
      <c r="M9" s="21" t="str">
        <f>'SITTING PLAN'!$D$29</f>
        <v>A</v>
      </c>
      <c r="N9" s="21" t="str">
        <f>'SITTING PLAN'!$D$30</f>
        <v>B</v>
      </c>
      <c r="O9" s="21" t="str">
        <f>'SITTING PLAN'!$D$31</f>
        <v>E</v>
      </c>
      <c r="P9" s="21" t="str">
        <f>'SITTING PLAN'!$D$32</f>
        <v>D</v>
      </c>
      <c r="Q9" s="21" t="str">
        <f>'SITTING PLAN'!$D$33</f>
        <v>F</v>
      </c>
      <c r="R9" s="20">
        <f>'SITTING PLAN'!$E29</f>
        <v>1763042</v>
      </c>
      <c r="S9" s="20">
        <f>'SITTING PLAN'!$E30</f>
        <v>1763100</v>
      </c>
      <c r="T9" s="20">
        <f>'SITTING PLAN'!$E31</f>
        <v>1653194</v>
      </c>
      <c r="U9" s="20">
        <f>'SITTING PLAN'!$E32</f>
        <v>1763122</v>
      </c>
      <c r="V9" s="20">
        <f>'SITTING PLAN'!$E33</f>
        <v>1762994</v>
      </c>
      <c r="W9">
        <f>'SITTING PLAN'!I29</f>
        <v>10</v>
      </c>
      <c r="X9">
        <f>'SITTING PLAN'!I30</f>
        <v>10</v>
      </c>
      <c r="Y9">
        <f>'SITTING PLAN'!I31</f>
        <v>7</v>
      </c>
      <c r="Z9">
        <f>'SITTING PLAN'!I32</f>
        <v>13</v>
      </c>
      <c r="AA9">
        <f>'SITTING PLAN'!I33</f>
        <v>10</v>
      </c>
      <c r="AB9" s="47"/>
    </row>
    <row r="10" spans="1:28" ht="33.75" customHeight="1">
      <c r="A10" s="47"/>
      <c r="B10" s="64">
        <f t="shared" si="0"/>
        <v>1763030</v>
      </c>
      <c r="C10" s="64">
        <f t="shared" si="1"/>
        <v>1763088</v>
      </c>
      <c r="D10" s="64" t="str">
        <f t="shared" si="2"/>
        <v xml:space="preserve"> </v>
      </c>
      <c r="E10" s="64" t="str">
        <f t="shared" si="3"/>
        <v xml:space="preserve"> </v>
      </c>
      <c r="F10" s="61"/>
      <c r="J10">
        <v>5</v>
      </c>
      <c r="L10" s="20">
        <f>'SITTING PLAN'!B34</f>
        <v>6</v>
      </c>
      <c r="M10" s="21" t="str">
        <f>'SITTING PLAN'!$D$34</f>
        <v>F</v>
      </c>
      <c r="N10" s="21" t="str">
        <f>'SITTING PLAN'!$D$35</f>
        <v>D</v>
      </c>
      <c r="O10" s="21" t="str">
        <f>'SITTING PLAN'!$D$36</f>
        <v>B</v>
      </c>
      <c r="P10" s="21" t="str">
        <f>'SITTING PLAN'!$D$37</f>
        <v>A</v>
      </c>
      <c r="Q10" s="21" t="str">
        <f>'SITTING PLAN'!$D$38</f>
        <v xml:space="preserve"> </v>
      </c>
      <c r="R10" s="20">
        <f>'SITTING PLAN'!$E34</f>
        <v>1763004</v>
      </c>
      <c r="S10" s="20">
        <f>'SITTING PLAN'!$E35</f>
        <v>1763135</v>
      </c>
      <c r="T10" s="20">
        <f>'SITTING PLAN'!$E36</f>
        <v>1763110</v>
      </c>
      <c r="U10" s="20">
        <f>'SITTING PLAN'!$E37</f>
        <v>1763052</v>
      </c>
      <c r="V10" s="20" t="str">
        <f>'SITTING PLAN'!$E38</f>
        <v xml:space="preserve"> </v>
      </c>
      <c r="W10">
        <f>'SITTING PLAN'!I34</f>
        <v>4</v>
      </c>
      <c r="X10">
        <f>'SITTING PLAN'!I35</f>
        <v>5</v>
      </c>
      <c r="Y10">
        <f>'SITTING PLAN'!I36</f>
        <v>5</v>
      </c>
      <c r="Z10">
        <f>'SITTING PLAN'!I37</f>
        <v>5</v>
      </c>
      <c r="AA10">
        <f>'SITTING PLAN'!I38</f>
        <v>0</v>
      </c>
      <c r="AB10" s="47"/>
    </row>
    <row r="11" spans="1:28" ht="33.75" customHeight="1">
      <c r="A11" s="47"/>
      <c r="B11" s="64">
        <f t="shared" si="0"/>
        <v>1763031</v>
      </c>
      <c r="C11" s="64">
        <f t="shared" si="1"/>
        <v>1763089</v>
      </c>
      <c r="D11" s="64" t="str">
        <f t="shared" si="2"/>
        <v xml:space="preserve"> </v>
      </c>
      <c r="E11" s="64" t="str">
        <f t="shared" si="3"/>
        <v xml:space="preserve"> </v>
      </c>
      <c r="F11" s="61"/>
      <c r="J11">
        <v>6</v>
      </c>
      <c r="L11" s="20">
        <f>'SITTING PLAN'!B39</f>
        <v>7</v>
      </c>
      <c r="M11" s="21" t="str">
        <f>'SITTING PLAN'!$D$39</f>
        <v>F</v>
      </c>
      <c r="N11" s="21" t="str">
        <f>'SITTING PLAN'!$D$40</f>
        <v>D</v>
      </c>
      <c r="O11" s="21" t="str">
        <f>'SITTING PLAN'!$D$41</f>
        <v>B</v>
      </c>
      <c r="P11" s="21" t="str">
        <f>'SITTING PLAN'!$D$42</f>
        <v>A</v>
      </c>
      <c r="Q11" s="21" t="str">
        <f>'SITTING PLAN'!$D$43</f>
        <v xml:space="preserve"> </v>
      </c>
      <c r="R11" s="20">
        <f>'SITTING PLAN'!$E39</f>
        <v>1763008</v>
      </c>
      <c r="S11" s="20">
        <f>'SITTING PLAN'!$E40</f>
        <v>1763140</v>
      </c>
      <c r="T11" s="20">
        <f>'SITTING PLAN'!$E41</f>
        <v>1763115</v>
      </c>
      <c r="U11" s="20">
        <f>'SITTING PLAN'!$E42</f>
        <v>1763057</v>
      </c>
      <c r="V11" s="20" t="str">
        <f>'SITTING PLAN'!$E43</f>
        <v xml:space="preserve"> </v>
      </c>
      <c r="W11">
        <f>'SITTING PLAN'!I39</f>
        <v>4</v>
      </c>
      <c r="X11">
        <f>'SITTING PLAN'!I40</f>
        <v>5</v>
      </c>
      <c r="Y11">
        <f>'SITTING PLAN'!I41</f>
        <v>5</v>
      </c>
      <c r="Z11">
        <f>'SITTING PLAN'!I42</f>
        <v>5</v>
      </c>
      <c r="AA11">
        <f>'SITTING PLAN'!I43</f>
        <v>0</v>
      </c>
      <c r="AB11" s="47"/>
    </row>
    <row r="12" spans="1:28" ht="33.75" customHeight="1">
      <c r="A12" s="47"/>
      <c r="B12" s="64" t="str">
        <f t="shared" si="0"/>
        <v xml:space="preserve"> </v>
      </c>
      <c r="C12" s="64" t="str">
        <f t="shared" si="1"/>
        <v xml:space="preserve"> </v>
      </c>
      <c r="D12" s="64" t="str">
        <f t="shared" si="2"/>
        <v xml:space="preserve"> </v>
      </c>
      <c r="E12" s="64" t="str">
        <f t="shared" si="3"/>
        <v xml:space="preserve"> </v>
      </c>
      <c r="F12" s="61"/>
      <c r="J12">
        <v>7</v>
      </c>
      <c r="L12" s="20">
        <f>'SITTING PLAN'!B44</f>
        <v>8</v>
      </c>
      <c r="M12" s="21" t="str">
        <f>'SITTING PLAN'!$D$44</f>
        <v>F</v>
      </c>
      <c r="N12" s="21" t="str">
        <f>'SITTING PLAN'!$D$45</f>
        <v>D</v>
      </c>
      <c r="O12" s="21" t="str">
        <f>'SITTING PLAN'!$D$46</f>
        <v>B</v>
      </c>
      <c r="P12" s="21" t="str">
        <f>'SITTING PLAN'!$D$47</f>
        <v>G</v>
      </c>
      <c r="Q12" s="21" t="str">
        <f>'SITTING PLAN'!$D$48</f>
        <v>A</v>
      </c>
      <c r="R12" s="20">
        <f>'SITTING PLAN'!$E44</f>
        <v>1763012</v>
      </c>
      <c r="S12" s="20">
        <f>'SITTING PLAN'!$E45</f>
        <v>1763145</v>
      </c>
      <c r="T12" s="20">
        <f>'SITTING PLAN'!$E46</f>
        <v>1763120</v>
      </c>
      <c r="U12" s="20">
        <f>'SITTING PLAN'!$E47</f>
        <v>2432540</v>
      </c>
      <c r="V12" s="20">
        <f>'SITTING PLAN'!$E48</f>
        <v>1763062</v>
      </c>
      <c r="W12">
        <f>'SITTING PLAN'!I44</f>
        <v>4</v>
      </c>
      <c r="X12">
        <f>'SITTING PLAN'!I45</f>
        <v>5</v>
      </c>
      <c r="Y12">
        <f>'SITTING PLAN'!I46</f>
        <v>2</v>
      </c>
      <c r="Z12">
        <f>'SITTING PLAN'!I47</f>
        <v>3</v>
      </c>
      <c r="AA12">
        <f>'SITTING PLAN'!I48</f>
        <v>5</v>
      </c>
      <c r="AB12" s="47"/>
    </row>
    <row r="13" spans="1:28" ht="33.75" customHeight="1">
      <c r="A13" s="47"/>
      <c r="B13" s="64" t="str">
        <f t="shared" si="0"/>
        <v xml:space="preserve"> </v>
      </c>
      <c r="C13" s="64" t="str">
        <f t="shared" si="1"/>
        <v xml:space="preserve"> </v>
      </c>
      <c r="D13" s="64" t="str">
        <f t="shared" si="2"/>
        <v xml:space="preserve"> </v>
      </c>
      <c r="E13" s="64" t="str">
        <f t="shared" si="3"/>
        <v xml:space="preserve"> </v>
      </c>
      <c r="F13" s="61"/>
      <c r="J13">
        <v>8</v>
      </c>
      <c r="L13" s="20">
        <f>'SITTING PLAN'!B49</f>
        <v>9</v>
      </c>
      <c r="M13" s="21" t="str">
        <f>'SITTING PLAN'!$D$49</f>
        <v>F</v>
      </c>
      <c r="N13" s="21" t="str">
        <f>'SITTING PLAN'!$D$50</f>
        <v>D</v>
      </c>
      <c r="O13" s="21" t="str">
        <f>'SITTING PLAN'!$D$51</f>
        <v>G</v>
      </c>
      <c r="P13" s="21" t="str">
        <f>'SITTING PLAN'!$D$52</f>
        <v>A</v>
      </c>
      <c r="Q13" s="21" t="str">
        <f>'SITTING PLAN'!$D$53</f>
        <v xml:space="preserve"> </v>
      </c>
      <c r="R13" s="20">
        <f>'SITTING PLAN'!$E49</f>
        <v>1763016</v>
      </c>
      <c r="S13" s="20">
        <f>'SITTING PLAN'!$E50</f>
        <v>1763150</v>
      </c>
      <c r="T13" s="20">
        <f>'SITTING PLAN'!$E51</f>
        <v>2432543</v>
      </c>
      <c r="U13" s="20">
        <f>'SITTING PLAN'!$E52</f>
        <v>1763067</v>
      </c>
      <c r="V13" s="20" t="str">
        <f>'SITTING PLAN'!$E53</f>
        <v xml:space="preserve"> </v>
      </c>
      <c r="W13">
        <f>'SITTING PLAN'!I49</f>
        <v>5</v>
      </c>
      <c r="X13">
        <f>'SITTING PLAN'!I50</f>
        <v>5</v>
      </c>
      <c r="Y13">
        <f>'SITTING PLAN'!I51</f>
        <v>5</v>
      </c>
      <c r="Z13">
        <f>'SITTING PLAN'!I52</f>
        <v>5</v>
      </c>
      <c r="AA13">
        <f>'SITTING PLAN'!I53</f>
        <v>0</v>
      </c>
      <c r="AB13" s="47"/>
    </row>
    <row r="14" spans="1:28" ht="33.75" customHeight="1">
      <c r="A14" s="47"/>
      <c r="B14" s="64" t="str">
        <f t="shared" si="0"/>
        <v xml:space="preserve"> </v>
      </c>
      <c r="C14" s="64" t="str">
        <f t="shared" si="1"/>
        <v xml:space="preserve"> </v>
      </c>
      <c r="D14" s="64" t="str">
        <f t="shared" si="2"/>
        <v xml:space="preserve"> </v>
      </c>
      <c r="E14" s="64" t="str">
        <f t="shared" si="3"/>
        <v xml:space="preserve"> </v>
      </c>
      <c r="F14" s="61"/>
      <c r="J14">
        <v>9</v>
      </c>
      <c r="L14" s="20">
        <f>'SITTING PLAN'!B54</f>
        <v>10</v>
      </c>
      <c r="M14" s="21" t="str">
        <f>'SITTING PLAN'!$D$54</f>
        <v>F</v>
      </c>
      <c r="N14" s="21" t="str">
        <f>'SITTING PLAN'!$D$55</f>
        <v>D</v>
      </c>
      <c r="O14" s="21" t="str">
        <f>'SITTING PLAN'!$D$56</f>
        <v>G</v>
      </c>
      <c r="P14" s="21" t="str">
        <f>'SITTING PLAN'!$D$57</f>
        <v>A</v>
      </c>
      <c r="Q14" s="21" t="str">
        <f>'SITTING PLAN'!$D$58</f>
        <v xml:space="preserve"> </v>
      </c>
      <c r="R14" s="20">
        <f>'SITTING PLAN'!$E54</f>
        <v>1763021</v>
      </c>
      <c r="S14" s="20">
        <f>'SITTING PLAN'!$E55</f>
        <v>1763155</v>
      </c>
      <c r="T14" s="20">
        <f>'SITTING PLAN'!$E56</f>
        <v>2432548</v>
      </c>
      <c r="U14" s="20">
        <f>'SITTING PLAN'!$E57</f>
        <v>1763072</v>
      </c>
      <c r="V14" s="20" t="str">
        <f>'SITTING PLAN'!$E58</f>
        <v xml:space="preserve"> </v>
      </c>
      <c r="W14">
        <f>'SITTING PLAN'!I54</f>
        <v>1</v>
      </c>
      <c r="X14">
        <f>'SITTING PLAN'!I55</f>
        <v>5</v>
      </c>
      <c r="Y14">
        <f>'SITTING PLAN'!I56</f>
        <v>8</v>
      </c>
      <c r="Z14">
        <f>'SITTING PLAN'!I57</f>
        <v>5</v>
      </c>
      <c r="AA14">
        <f>'SITTING PLAN'!I58</f>
        <v>0</v>
      </c>
      <c r="AB14" s="47"/>
    </row>
    <row r="15" spans="1:28" ht="33.75" customHeight="1">
      <c r="A15" s="47"/>
      <c r="B15" s="64" t="str">
        <f t="shared" si="0"/>
        <v xml:space="preserve"> </v>
      </c>
      <c r="C15" s="64" t="str">
        <f t="shared" si="1"/>
        <v xml:space="preserve"> </v>
      </c>
      <c r="D15" s="64" t="str">
        <f t="shared" si="2"/>
        <v xml:space="preserve"> </v>
      </c>
      <c r="E15" s="64" t="str">
        <f t="shared" si="3"/>
        <v xml:space="preserve"> </v>
      </c>
      <c r="F15" s="61"/>
      <c r="J15">
        <v>10</v>
      </c>
      <c r="L15" s="20">
        <f>'SITTING PLAN'!B59</f>
        <v>11</v>
      </c>
      <c r="M15" s="21" t="str">
        <f>'SITTING PLAN'!$D$59</f>
        <v>A</v>
      </c>
      <c r="N15" s="21" t="str">
        <f>'SITTING PLAN'!$D$60</f>
        <v>G</v>
      </c>
      <c r="O15" s="21" t="str">
        <f>'SITTING PLAN'!$D$61</f>
        <v>G</v>
      </c>
      <c r="P15" s="21" t="str">
        <f>'SITTING PLAN'!$D$62</f>
        <v>D</v>
      </c>
      <c r="Q15" s="21" t="str">
        <f>'SITTING PLAN'!$D$63</f>
        <v>G</v>
      </c>
      <c r="R15" s="20">
        <f>'SITTING PLAN'!$E59</f>
        <v>1763077</v>
      </c>
      <c r="S15" s="20">
        <f>'SITTING PLAN'!$E60</f>
        <v>2432556</v>
      </c>
      <c r="T15" s="20">
        <f>'SITTING PLAN'!$E61</f>
        <v>2432559</v>
      </c>
      <c r="U15" s="20">
        <f>'SITTING PLAN'!$E62</f>
        <v>1763160</v>
      </c>
      <c r="V15" s="20">
        <f>'SITTING PLAN'!$E63</f>
        <v>2432565</v>
      </c>
      <c r="W15">
        <f>'SITTING PLAN'!I59</f>
        <v>3</v>
      </c>
      <c r="X15">
        <f>'SITTING PLAN'!I60</f>
        <v>3</v>
      </c>
      <c r="Y15">
        <f>'SITTING PLAN'!I61</f>
        <v>6</v>
      </c>
      <c r="Z15">
        <f>'SITTING PLAN'!I62</f>
        <v>6</v>
      </c>
      <c r="AA15">
        <f>'SITTING PLAN'!I63</f>
        <v>6</v>
      </c>
      <c r="AB15" s="47"/>
    </row>
    <row r="16" spans="1:28" ht="33.75" customHeight="1">
      <c r="A16" s="47"/>
      <c r="B16" s="64"/>
      <c r="C16" s="64" t="str">
        <f t="shared" si="1"/>
        <v xml:space="preserve"> </v>
      </c>
      <c r="D16" s="64" t="str">
        <f t="shared" si="2"/>
        <v xml:space="preserve"> </v>
      </c>
      <c r="E16" s="64" t="str">
        <f t="shared" si="3"/>
        <v xml:space="preserve"> </v>
      </c>
      <c r="F16" s="61"/>
      <c r="J16">
        <v>11</v>
      </c>
      <c r="L16" s="20">
        <f>'SITTING PLAN'!B64</f>
        <v>12</v>
      </c>
      <c r="M16" s="21" t="str">
        <f>'SITTING PLAN'!$D$64</f>
        <v>G</v>
      </c>
      <c r="N16" s="21" t="str">
        <f>'SITTING PLAN'!$D$65</f>
        <v>D</v>
      </c>
      <c r="O16" s="21" t="str">
        <f>'SITTING PLAN'!$D$66</f>
        <v>G</v>
      </c>
      <c r="P16" s="21" t="str">
        <f>'SITTING PLAN'!$D$67</f>
        <v>D</v>
      </c>
      <c r="Q16" s="21" t="str">
        <f>'SITTING PLAN'!$D$68</f>
        <v xml:space="preserve"> </v>
      </c>
      <c r="R16" s="20">
        <f>'SITTING PLAN'!$E64</f>
        <v>2432571</v>
      </c>
      <c r="S16" s="20">
        <f>'SITTING PLAN'!$E65</f>
        <v>1763166</v>
      </c>
      <c r="T16" s="20">
        <f>'SITTING PLAN'!$E66</f>
        <v>2432577</v>
      </c>
      <c r="U16" s="20">
        <f>'SITTING PLAN'!$E67</f>
        <v>1763172</v>
      </c>
      <c r="V16" s="20" t="str">
        <f>'SITTING PLAN'!$E68</f>
        <v xml:space="preserve"> </v>
      </c>
      <c r="W16">
        <f>'SITTING PLAN'!I64</f>
        <v>6</v>
      </c>
      <c r="X16">
        <f>'SITTING PLAN'!I65</f>
        <v>6</v>
      </c>
      <c r="Y16">
        <f>'SITTING PLAN'!I66</f>
        <v>9</v>
      </c>
      <c r="Z16">
        <f>'SITTING PLAN'!I67</f>
        <v>9</v>
      </c>
      <c r="AA16">
        <f>'SITTING PLAN'!I68</f>
        <v>0</v>
      </c>
      <c r="AB16" s="47"/>
    </row>
    <row r="17" spans="1:28" ht="33.75" customHeight="1">
      <c r="A17" s="47"/>
      <c r="B17" s="64"/>
      <c r="C17" s="64" t="str">
        <f t="shared" si="1"/>
        <v xml:space="preserve"> </v>
      </c>
      <c r="D17" s="64" t="str">
        <f t="shared" si="2"/>
        <v xml:space="preserve"> </v>
      </c>
      <c r="E17" s="64" t="str">
        <f t="shared" si="3"/>
        <v xml:space="preserve"> </v>
      </c>
      <c r="F17" s="61"/>
      <c r="J17">
        <v>12</v>
      </c>
      <c r="L17" s="20">
        <f>'SITTING PLAN'!B69</f>
        <v>0</v>
      </c>
      <c r="M17" s="21" t="str">
        <f>'SITTING PLAN'!$D$69</f>
        <v xml:space="preserve"> </v>
      </c>
      <c r="N17" s="21" t="str">
        <f>'SITTING PLAN'!$D$70</f>
        <v xml:space="preserve"> </v>
      </c>
      <c r="O17" s="21" t="str">
        <f>'SITTING PLAN'!$D$71</f>
        <v xml:space="preserve"> </v>
      </c>
      <c r="P17" s="21" t="str">
        <f>'SITTING PLAN'!$D$72</f>
        <v xml:space="preserve"> </v>
      </c>
      <c r="Q17" s="21" t="str">
        <f>'SITTING PLAN'!$D$73</f>
        <v xml:space="preserve"> </v>
      </c>
      <c r="R17" s="20" t="str">
        <f>'SITTING PLAN'!$E69</f>
        <v xml:space="preserve"> </v>
      </c>
      <c r="S17" s="20" t="str">
        <f>'SITTING PLAN'!$E70</f>
        <v xml:space="preserve"> </v>
      </c>
      <c r="T17" s="20" t="str">
        <f>'SITTING PLAN'!$E71</f>
        <v xml:space="preserve"> </v>
      </c>
      <c r="U17" s="20" t="str">
        <f>'SITTING PLAN'!$E72</f>
        <v xml:space="preserve"> </v>
      </c>
      <c r="V17" s="20" t="str">
        <f>'SITTING PLAN'!$E73</f>
        <v xml:space="preserve"> </v>
      </c>
      <c r="W17">
        <f>'SITTING PLAN'!I69</f>
        <v>0</v>
      </c>
      <c r="X17">
        <f>'SITTING PLAN'!I70</f>
        <v>0</v>
      </c>
      <c r="Y17">
        <f>'SITTING PLAN'!I71</f>
        <v>0</v>
      </c>
      <c r="Z17">
        <f>'SITTING PLAN'!I72</f>
        <v>0</v>
      </c>
      <c r="AA17">
        <f>'SITTING PLAN'!I73</f>
        <v>0</v>
      </c>
      <c r="AB17" s="47"/>
    </row>
    <row r="18" spans="1:28" ht="6" customHeight="1">
      <c r="A18" s="47"/>
      <c r="J18">
        <v>13</v>
      </c>
      <c r="L18" s="20">
        <f>'SITTING PLAN'!B74</f>
        <v>0</v>
      </c>
      <c r="M18" s="21" t="str">
        <f>'SITTING PLAN'!$D$74</f>
        <v xml:space="preserve"> </v>
      </c>
      <c r="N18" s="21" t="str">
        <f>'SITTING PLAN'!$D$75</f>
        <v xml:space="preserve"> </v>
      </c>
      <c r="O18" s="21" t="str">
        <f>'SITTING PLAN'!$D$76</f>
        <v xml:space="preserve"> </v>
      </c>
      <c r="P18" s="21" t="str">
        <f>'SITTING PLAN'!$D$77</f>
        <v xml:space="preserve"> </v>
      </c>
      <c r="Q18" s="21" t="str">
        <f>'SITTING PLAN'!$D$78</f>
        <v xml:space="preserve"> </v>
      </c>
      <c r="R18" s="20" t="str">
        <f>'SITTING PLAN'!$E74</f>
        <v xml:space="preserve"> </v>
      </c>
      <c r="S18" s="20" t="str">
        <f>'SITTING PLAN'!$E75</f>
        <v xml:space="preserve"> </v>
      </c>
      <c r="T18" s="20" t="str">
        <f>'SITTING PLAN'!$E76</f>
        <v xml:space="preserve"> </v>
      </c>
      <c r="U18" s="20" t="str">
        <f>'SITTING PLAN'!$E77</f>
        <v xml:space="preserve"> </v>
      </c>
      <c r="V18" s="20" t="str">
        <f>'SITTING PLAN'!$E78</f>
        <v xml:space="preserve"> </v>
      </c>
      <c r="W18">
        <f>'SITTING PLAN'!I74</f>
        <v>0</v>
      </c>
      <c r="X18">
        <f>'SITTING PLAN'!I75</f>
        <v>0</v>
      </c>
      <c r="Y18">
        <f>'SITTING PLAN'!I76</f>
        <v>0</v>
      </c>
      <c r="Z18">
        <f>'SITTING PLAN'!I77</f>
        <v>0</v>
      </c>
      <c r="AA18">
        <f>'SITTING PLAN'!I78</f>
        <v>0</v>
      </c>
      <c r="AB18" s="47"/>
    </row>
    <row r="19" spans="1:28" ht="6" customHeight="1">
      <c r="A19" s="47"/>
      <c r="J19">
        <v>14</v>
      </c>
      <c r="L19" s="20">
        <f>'SITTING PLAN'!B79</f>
        <v>0</v>
      </c>
      <c r="M19" s="21" t="str">
        <f>'SITTING PLAN'!$D$79</f>
        <v xml:space="preserve"> </v>
      </c>
      <c r="N19" s="21" t="str">
        <f>'SITTING PLAN'!$D$80</f>
        <v xml:space="preserve"> </v>
      </c>
      <c r="O19" s="21" t="str">
        <f>'SITTING PLAN'!$D$81</f>
        <v xml:space="preserve"> </v>
      </c>
      <c r="P19" s="21" t="str">
        <f>'SITTING PLAN'!$D$82</f>
        <v xml:space="preserve"> </v>
      </c>
      <c r="Q19" s="21" t="str">
        <f>'SITTING PLAN'!$D$83</f>
        <v xml:space="preserve"> </v>
      </c>
      <c r="R19" s="20" t="str">
        <f>'SITTING PLAN'!$E79</f>
        <v xml:space="preserve"> </v>
      </c>
      <c r="S19" s="20" t="str">
        <f>'SITTING PLAN'!$E80</f>
        <v xml:space="preserve"> </v>
      </c>
      <c r="T19" s="20" t="str">
        <f>'SITTING PLAN'!$E81</f>
        <v xml:space="preserve"> </v>
      </c>
      <c r="U19" s="20" t="str">
        <f>'SITTING PLAN'!$E82</f>
        <v xml:space="preserve"> </v>
      </c>
      <c r="V19" s="20" t="str">
        <f>'SITTING PLAN'!$E83</f>
        <v xml:space="preserve"> </v>
      </c>
      <c r="W19">
        <f>'SITTING PLAN'!I79</f>
        <v>0</v>
      </c>
      <c r="X19">
        <f>'SITTING PLAN'!I80</f>
        <v>0</v>
      </c>
      <c r="Y19">
        <f>'SITTING PLAN'!I81</f>
        <v>0</v>
      </c>
      <c r="Z19">
        <f>'SITTING PLAN'!I82</f>
        <v>0</v>
      </c>
      <c r="AA19">
        <f>'SITTING PLAN'!I83</f>
        <v>0</v>
      </c>
      <c r="AB19" s="47"/>
    </row>
    <row r="20" spans="1:28" ht="6" customHeight="1">
      <c r="A20" s="47"/>
      <c r="J20">
        <v>15</v>
      </c>
      <c r="L20" s="20">
        <v>15</v>
      </c>
      <c r="M20" s="21"/>
      <c r="N20" s="21"/>
      <c r="O20" s="21"/>
      <c r="P20" s="21"/>
      <c r="Q20" s="21"/>
      <c r="R20" s="20"/>
      <c r="S20" s="20"/>
      <c r="T20" s="20"/>
      <c r="U20" s="20"/>
      <c r="V20" s="20"/>
      <c r="AB20" s="47"/>
    </row>
    <row r="21" spans="1:28" ht="6" customHeight="1">
      <c r="A21" s="47"/>
      <c r="J21">
        <v>16</v>
      </c>
      <c r="L21" s="20"/>
      <c r="M21" s="21"/>
      <c r="N21" s="21"/>
      <c r="O21" s="21"/>
      <c r="P21" s="21"/>
      <c r="Q21" s="21"/>
      <c r="R21" s="20"/>
      <c r="S21" s="20"/>
      <c r="T21" s="20"/>
      <c r="U21" s="20"/>
      <c r="V21" s="20"/>
      <c r="AB21" s="47"/>
    </row>
    <row r="22" spans="1:28" ht="6" customHeight="1">
      <c r="A22" s="47"/>
      <c r="J22">
        <v>17</v>
      </c>
      <c r="AB22" s="47"/>
    </row>
    <row r="23" spans="1:28" ht="6" customHeight="1">
      <c r="A23" s="47"/>
      <c r="J23">
        <v>18</v>
      </c>
      <c r="AB23" s="47"/>
    </row>
    <row r="24" spans="1:28" ht="6" customHeight="1">
      <c r="A24" s="47"/>
      <c r="J24">
        <v>19</v>
      </c>
      <c r="AB24" s="47"/>
    </row>
    <row r="25" spans="1:28" ht="27.75" customHeight="1">
      <c r="A25" s="47"/>
      <c r="B25" s="24" t="s">
        <v>3</v>
      </c>
      <c r="C25" s="356" t="s">
        <v>2</v>
      </c>
      <c r="D25" s="356"/>
      <c r="E25" s="46" t="s">
        <v>70</v>
      </c>
      <c r="F25" s="46" t="s">
        <v>71</v>
      </c>
      <c r="J25">
        <v>20</v>
      </c>
      <c r="AB25" s="47"/>
    </row>
    <row r="26" spans="1:28" ht="16.5" thickBot="1">
      <c r="A26" s="47"/>
      <c r="B26" s="65" t="str">
        <f>B6</f>
        <v>A</v>
      </c>
      <c r="C26" s="66">
        <f>VLOOKUP($D$4,$L$5:$W$21,7,0)</f>
        <v>1763027</v>
      </c>
      <c r="D26" s="67">
        <f>IF(C26=" "," ",C26+F26)-1</f>
        <v>1763031</v>
      </c>
      <c r="E26" s="66">
        <v>0</v>
      </c>
      <c r="F26" s="68">
        <f>VLOOKUP($D$4,TIME1,12,0)</f>
        <v>5</v>
      </c>
      <c r="AB26" s="47"/>
    </row>
    <row r="27" spans="1:28" ht="16.5" thickBot="1">
      <c r="A27" s="47"/>
      <c r="B27" s="69" t="str">
        <f>C6</f>
        <v>B</v>
      </c>
      <c r="C27" s="66">
        <f>VLOOKUP($D$4,$L$5:$W$21,8,0)</f>
        <v>1763085</v>
      </c>
      <c r="D27" s="67">
        <f t="shared" ref="D27:D29" si="4">IF(C27=" "," ",C27+F27)-1</f>
        <v>1763089</v>
      </c>
      <c r="E27" s="66">
        <v>0</v>
      </c>
      <c r="F27" s="68">
        <f>VLOOKUP($D$4,TIME1,13,0)</f>
        <v>5</v>
      </c>
      <c r="AB27" s="47"/>
    </row>
    <row r="28" spans="1:28" ht="16.5" thickBot="1">
      <c r="A28" s="47"/>
      <c r="B28" s="69" t="str">
        <f>D6</f>
        <v>C</v>
      </c>
      <c r="C28" s="66">
        <f>VLOOKUP($D$4,$L$5:$W$21,9,0)</f>
        <v>1763206</v>
      </c>
      <c r="D28" s="67">
        <f t="shared" si="4"/>
        <v>1763207</v>
      </c>
      <c r="E28" s="66">
        <v>0</v>
      </c>
      <c r="F28" s="68">
        <f>VLOOKUP($D$4,TIME1,14,0)</f>
        <v>2</v>
      </c>
      <c r="AB28" s="47"/>
    </row>
    <row r="29" spans="1:28" ht="16.5" thickBot="1">
      <c r="A29" s="47"/>
      <c r="B29" s="69" t="str">
        <f>E6</f>
        <v>E</v>
      </c>
      <c r="C29" s="66">
        <f>VLOOKUP($D$4,$L$5:$W$21,10,0)</f>
        <v>1763181</v>
      </c>
      <c r="D29" s="67">
        <f t="shared" si="4"/>
        <v>1763183</v>
      </c>
      <c r="E29" s="66">
        <v>0</v>
      </c>
      <c r="F29" s="68">
        <f>VLOOKUP($D$4,TIME1,15,0)</f>
        <v>3</v>
      </c>
      <c r="AB29" s="47"/>
    </row>
    <row r="30" spans="1:28" ht="21.75" customHeight="1">
      <c r="A30" s="47"/>
      <c r="B30" s="69" t="str">
        <f>F6</f>
        <v>F</v>
      </c>
      <c r="C30" s="66">
        <f>VLOOKUP($D$4,$L$5:$W$21,11,0)</f>
        <v>1762982</v>
      </c>
      <c r="D30" s="67"/>
      <c r="E30" s="66">
        <v>0</v>
      </c>
      <c r="F30" s="68">
        <f>VLOOKUP($D$4,TIME1,16,0)</f>
        <v>4</v>
      </c>
      <c r="AB30" s="47"/>
    </row>
    <row r="31" spans="1:28" ht="31.5">
      <c r="A31" s="47"/>
      <c r="B31" s="36"/>
      <c r="C31" s="36"/>
      <c r="D31" s="359" t="s">
        <v>183</v>
      </c>
      <c r="E31" s="360"/>
      <c r="F31" s="70">
        <f>SUM(F26:F30)</f>
        <v>19</v>
      </c>
      <c r="AB31" s="47"/>
    </row>
    <row r="32" spans="1:28">
      <c r="A32" s="47"/>
      <c r="B32" s="47"/>
      <c r="C32" s="47"/>
      <c r="D32" s="47"/>
      <c r="E32" s="47"/>
      <c r="F32" s="47"/>
      <c r="G32" s="47"/>
      <c r="H32" s="47"/>
      <c r="I32" s="47"/>
      <c r="J32" s="47"/>
      <c r="K32" s="47"/>
      <c r="L32" s="47"/>
      <c r="M32" s="47"/>
      <c r="N32" s="47"/>
      <c r="O32" s="47"/>
      <c r="P32" s="47"/>
      <c r="Q32" s="47"/>
      <c r="R32" s="47"/>
      <c r="S32" s="47"/>
      <c r="T32" s="47"/>
      <c r="U32" s="47"/>
      <c r="V32" s="47"/>
      <c r="W32" s="47"/>
      <c r="X32" s="47"/>
      <c r="Y32" s="47"/>
      <c r="Z32" s="47"/>
      <c r="AA32" s="47"/>
      <c r="AB32" s="47"/>
    </row>
  </sheetData>
  <sheetProtection password="CEEA" sheet="1" objects="1" scenarios="1"/>
  <mergeCells count="5">
    <mergeCell ref="C25:D25"/>
    <mergeCell ref="B2:D2"/>
    <mergeCell ref="D31:E31"/>
    <mergeCell ref="B3:F3"/>
    <mergeCell ref="B4:C4"/>
  </mergeCells>
  <conditionalFormatting sqref="B7:F18">
    <cfRule type="expression" priority="7">
      <formula>$B$7&lt;&gt;" "</formula>
    </cfRule>
  </conditionalFormatting>
  <conditionalFormatting sqref="B7:F17">
    <cfRule type="expression" dxfId="22" priority="6">
      <formula>$B$7:$F$17&lt;&gt;" "</formula>
    </cfRule>
  </conditionalFormatting>
  <conditionalFormatting sqref="B7:F17">
    <cfRule type="expression" dxfId="21" priority="1">
      <formula>"B7=&lt;&gt;,"" """</formula>
    </cfRule>
  </conditionalFormatting>
  <dataValidations count="1">
    <dataValidation type="list" allowBlank="1" showInputMessage="1" showErrorMessage="1" sqref="D4">
      <formula1>$J$2:$J$25</formula1>
    </dataValidation>
  </dataValidations>
  <printOptions horizontalCentered="1" verticalCentered="1"/>
  <pageMargins left="0.70866141732283472" right="0.70866141732283472" top="0.74803149606299213" bottom="0.74803149606299213" header="0.31496062992125984" footer="0.31496062992125984"/>
  <pageSetup paperSize="9" orientation="portrait" horizontalDpi="0" verticalDpi="0" r:id="rId1"/>
  <legacyDrawing r:id="rId2"/>
</worksheet>
</file>

<file path=xl/worksheets/sheet5.xml><?xml version="1.0" encoding="utf-8"?>
<worksheet xmlns="http://schemas.openxmlformats.org/spreadsheetml/2006/main" xmlns:r="http://schemas.openxmlformats.org/officeDocument/2006/relationships">
  <dimension ref="A1:J41"/>
  <sheetViews>
    <sheetView workbookViewId="0">
      <selection activeCell="D15" sqref="D15"/>
    </sheetView>
  </sheetViews>
  <sheetFormatPr defaultRowHeight="15"/>
  <cols>
    <col min="1" max="1" width="2.28515625" customWidth="1"/>
    <col min="2" max="2" width="8.28515625" bestFit="1" customWidth="1"/>
    <col min="3" max="3" width="25.5703125" bestFit="1" customWidth="1"/>
    <col min="4" max="4" width="25.5703125" customWidth="1"/>
    <col min="5" max="5" width="26" bestFit="1" customWidth="1"/>
    <col min="6" max="6" width="13.140625" bestFit="1" customWidth="1"/>
    <col min="7" max="7" width="14.28515625" bestFit="1" customWidth="1"/>
    <col min="8" max="8" width="10.5703125" bestFit="1" customWidth="1"/>
    <col min="9" max="9" width="2.7109375" customWidth="1"/>
  </cols>
  <sheetData>
    <row r="1" spans="1:10">
      <c r="A1" s="47"/>
      <c r="B1" s="47"/>
      <c r="C1" s="47"/>
      <c r="D1" s="47"/>
      <c r="E1" s="47"/>
      <c r="F1" s="47"/>
      <c r="G1" s="47"/>
      <c r="H1" s="47"/>
      <c r="I1" s="47"/>
    </row>
    <row r="2" spans="1:10" ht="18.75">
      <c r="A2" s="47"/>
      <c r="B2" s="367" t="str">
        <f>MASTER!B2</f>
        <v>परीक्षा केन्द्र का नाम</v>
      </c>
      <c r="C2" s="367"/>
      <c r="D2" s="368" t="str">
        <f>MASTER!D2</f>
        <v>jktdh; mPp ek/;fed fo|ky; vkyfu;kokl ftyk&amp; ukXkkSj</v>
      </c>
      <c r="E2" s="368"/>
      <c r="F2" s="368"/>
      <c r="G2" s="368"/>
      <c r="H2" s="368"/>
      <c r="I2" s="49"/>
      <c r="J2" s="32"/>
    </row>
    <row r="3" spans="1:10">
      <c r="A3" s="47"/>
      <c r="B3" s="73"/>
      <c r="C3" s="73" t="str">
        <f>MASTER!B7</f>
        <v>परीक्षा का प्रकार व वर्ष</v>
      </c>
      <c r="D3" s="74" t="str">
        <f>MASTER!D7</f>
        <v>माध्यमिक परीक्षा</v>
      </c>
      <c r="E3" s="75">
        <f>MASTER!G7</f>
        <v>2022</v>
      </c>
      <c r="F3" s="369" t="str">
        <f>MASTER!B6</f>
        <v>बोर्ड परीक्षा केंद्र क्रमांक</v>
      </c>
      <c r="G3" s="369"/>
      <c r="H3" s="73">
        <f>MASTER!D6</f>
        <v>199999</v>
      </c>
      <c r="I3" s="47"/>
    </row>
    <row r="4" spans="1:10" ht="32.25" customHeight="1">
      <c r="A4" s="47"/>
      <c r="C4" s="370" t="s">
        <v>171</v>
      </c>
      <c r="D4" s="370"/>
      <c r="E4" s="370"/>
      <c r="F4" s="370"/>
      <c r="G4" s="370"/>
      <c r="I4" s="47"/>
    </row>
    <row r="5" spans="1:10">
      <c r="A5" s="47"/>
      <c r="B5" s="27" t="s">
        <v>77</v>
      </c>
      <c r="C5" s="28" t="s">
        <v>78</v>
      </c>
      <c r="D5" s="28" t="s">
        <v>101</v>
      </c>
      <c r="E5" s="28" t="s">
        <v>79</v>
      </c>
      <c r="F5" s="28" t="s">
        <v>80</v>
      </c>
      <c r="G5" s="28" t="s">
        <v>81</v>
      </c>
      <c r="H5" s="29" t="s">
        <v>82</v>
      </c>
      <c r="I5" s="47"/>
    </row>
    <row r="6" spans="1:10">
      <c r="A6" s="47"/>
      <c r="B6" s="76">
        <v>1</v>
      </c>
      <c r="C6" s="77" t="s">
        <v>93</v>
      </c>
      <c r="D6" s="77" t="s">
        <v>102</v>
      </c>
      <c r="E6" s="77" t="s">
        <v>83</v>
      </c>
      <c r="F6" s="77" t="s">
        <v>150</v>
      </c>
      <c r="G6" s="78">
        <v>51062650196</v>
      </c>
      <c r="H6" s="79">
        <v>3160</v>
      </c>
      <c r="I6" s="47"/>
    </row>
    <row r="7" spans="1:10">
      <c r="A7" s="47"/>
      <c r="B7" s="76">
        <v>2</v>
      </c>
      <c r="C7" s="77" t="s">
        <v>93</v>
      </c>
      <c r="D7" s="77" t="s">
        <v>103</v>
      </c>
      <c r="E7" s="77" t="s">
        <v>84</v>
      </c>
      <c r="F7" s="77" t="s">
        <v>151</v>
      </c>
      <c r="G7" s="78">
        <v>51062650196</v>
      </c>
      <c r="H7" s="79">
        <v>720</v>
      </c>
      <c r="I7" s="47"/>
    </row>
    <row r="8" spans="1:10">
      <c r="A8" s="47"/>
      <c r="B8" s="76">
        <v>3</v>
      </c>
      <c r="C8" s="77" t="s">
        <v>93</v>
      </c>
      <c r="D8" s="77" t="s">
        <v>104</v>
      </c>
      <c r="E8" s="77" t="s">
        <v>86</v>
      </c>
      <c r="F8" s="77" t="s">
        <v>152</v>
      </c>
      <c r="G8" s="78">
        <v>51062650196</v>
      </c>
      <c r="H8" s="79">
        <v>1760</v>
      </c>
      <c r="I8" s="47"/>
    </row>
    <row r="9" spans="1:10">
      <c r="A9" s="47"/>
      <c r="B9" s="76">
        <v>4</v>
      </c>
      <c r="C9" s="77" t="s">
        <v>93</v>
      </c>
      <c r="D9" s="77" t="s">
        <v>104</v>
      </c>
      <c r="E9" s="77" t="s">
        <v>87</v>
      </c>
      <c r="F9" s="77" t="s">
        <v>153</v>
      </c>
      <c r="G9" s="78">
        <v>51062650196</v>
      </c>
      <c r="H9" s="79">
        <v>990</v>
      </c>
      <c r="I9" s="47"/>
    </row>
    <row r="10" spans="1:10">
      <c r="A10" s="47"/>
      <c r="B10" s="76">
        <v>5</v>
      </c>
      <c r="C10" s="77" t="s">
        <v>93</v>
      </c>
      <c r="D10" s="77" t="s">
        <v>104</v>
      </c>
      <c r="E10" s="77" t="s">
        <v>88</v>
      </c>
      <c r="F10" s="77" t="s">
        <v>154</v>
      </c>
      <c r="G10" s="78">
        <v>51062650196</v>
      </c>
      <c r="H10" s="79">
        <v>970</v>
      </c>
      <c r="I10" s="47"/>
    </row>
    <row r="11" spans="1:10">
      <c r="A11" s="47"/>
      <c r="B11" s="76">
        <v>6</v>
      </c>
      <c r="C11" s="77" t="s">
        <v>93</v>
      </c>
      <c r="D11" s="77" t="s">
        <v>104</v>
      </c>
      <c r="E11" s="77" t="s">
        <v>90</v>
      </c>
      <c r="F11" s="77" t="s">
        <v>155</v>
      </c>
      <c r="G11" s="78">
        <v>51062650196</v>
      </c>
      <c r="H11" s="79">
        <v>450</v>
      </c>
      <c r="I11" s="47"/>
    </row>
    <row r="12" spans="1:10">
      <c r="A12" s="47"/>
      <c r="B12" s="76">
        <v>7</v>
      </c>
      <c r="C12" s="77" t="s">
        <v>93</v>
      </c>
      <c r="D12" s="77" t="s">
        <v>104</v>
      </c>
      <c r="E12" s="77" t="s">
        <v>91</v>
      </c>
      <c r="F12" s="77" t="s">
        <v>156</v>
      </c>
      <c r="G12" s="78">
        <v>51062650196</v>
      </c>
      <c r="H12" s="79">
        <v>630</v>
      </c>
      <c r="I12" s="47"/>
    </row>
    <row r="13" spans="1:10">
      <c r="A13" s="47"/>
      <c r="B13" s="76">
        <v>8</v>
      </c>
      <c r="C13" s="77" t="s">
        <v>93</v>
      </c>
      <c r="D13" s="77" t="s">
        <v>104</v>
      </c>
      <c r="E13" s="77" t="s">
        <v>92</v>
      </c>
      <c r="F13" s="77" t="s">
        <v>89</v>
      </c>
      <c r="G13" s="78">
        <v>51062650196</v>
      </c>
      <c r="H13" s="79">
        <v>900</v>
      </c>
      <c r="I13" s="47"/>
    </row>
    <row r="14" spans="1:10">
      <c r="A14" s="47"/>
      <c r="B14" s="76">
        <v>9</v>
      </c>
      <c r="C14" s="77" t="s">
        <v>93</v>
      </c>
      <c r="D14" s="77" t="s">
        <v>108</v>
      </c>
      <c r="E14" s="77" t="s">
        <v>84</v>
      </c>
      <c r="F14" s="77" t="s">
        <v>157</v>
      </c>
      <c r="G14" s="78">
        <v>51062650196</v>
      </c>
      <c r="H14" s="79">
        <v>7276</v>
      </c>
      <c r="I14" s="47"/>
    </row>
    <row r="15" spans="1:10">
      <c r="A15" s="47"/>
      <c r="B15" s="76">
        <v>10</v>
      </c>
      <c r="C15" s="77" t="s">
        <v>93</v>
      </c>
      <c r="D15" s="77" t="s">
        <v>104</v>
      </c>
      <c r="E15" s="77" t="s">
        <v>84</v>
      </c>
      <c r="F15" s="77" t="s">
        <v>158</v>
      </c>
      <c r="G15" s="78">
        <v>51062650196</v>
      </c>
      <c r="H15" s="79">
        <v>1080</v>
      </c>
      <c r="I15" s="47"/>
    </row>
    <row r="16" spans="1:10">
      <c r="A16" s="47"/>
      <c r="B16" s="76">
        <v>11</v>
      </c>
      <c r="C16" s="77" t="s">
        <v>93</v>
      </c>
      <c r="D16" s="77" t="s">
        <v>104</v>
      </c>
      <c r="E16" s="77" t="s">
        <v>84</v>
      </c>
      <c r="F16" s="77" t="s">
        <v>159</v>
      </c>
      <c r="G16" s="78">
        <v>51062650196</v>
      </c>
      <c r="H16" s="79">
        <v>720</v>
      </c>
      <c r="I16" s="47"/>
    </row>
    <row r="17" spans="1:9">
      <c r="A17" s="47"/>
      <c r="B17" s="76">
        <v>12</v>
      </c>
      <c r="C17" s="77" t="s">
        <v>93</v>
      </c>
      <c r="D17" s="77" t="s">
        <v>104</v>
      </c>
      <c r="E17" s="77" t="s">
        <v>84</v>
      </c>
      <c r="F17" s="77" t="s">
        <v>160</v>
      </c>
      <c r="G17" s="78">
        <v>51062650196</v>
      </c>
      <c r="H17" s="79">
        <v>720</v>
      </c>
      <c r="I17" s="47"/>
    </row>
    <row r="18" spans="1:9">
      <c r="A18" s="47"/>
      <c r="B18" s="76">
        <v>13</v>
      </c>
      <c r="C18" s="77" t="s">
        <v>93</v>
      </c>
      <c r="D18" s="77" t="s">
        <v>104</v>
      </c>
      <c r="E18" s="77" t="s">
        <v>84</v>
      </c>
      <c r="F18" s="77" t="s">
        <v>161</v>
      </c>
      <c r="G18" s="78">
        <v>51062650196</v>
      </c>
      <c r="H18" s="79">
        <v>540</v>
      </c>
      <c r="I18" s="47"/>
    </row>
    <row r="19" spans="1:9">
      <c r="A19" s="47"/>
      <c r="B19" s="76">
        <v>14</v>
      </c>
      <c r="C19" s="77" t="s">
        <v>93</v>
      </c>
      <c r="D19" s="77" t="s">
        <v>104</v>
      </c>
      <c r="E19" s="77" t="s">
        <v>92</v>
      </c>
      <c r="F19" s="77" t="s">
        <v>162</v>
      </c>
      <c r="G19" s="78">
        <v>51062650196</v>
      </c>
      <c r="H19" s="79">
        <v>90</v>
      </c>
      <c r="I19" s="47"/>
    </row>
    <row r="20" spans="1:9">
      <c r="A20" s="47"/>
      <c r="B20" s="76">
        <v>15</v>
      </c>
      <c r="C20" s="77" t="s">
        <v>93</v>
      </c>
      <c r="D20" s="77" t="s">
        <v>104</v>
      </c>
      <c r="E20" s="77" t="s">
        <v>92</v>
      </c>
      <c r="F20" s="77" t="s">
        <v>163</v>
      </c>
      <c r="G20" s="78">
        <v>51062650196</v>
      </c>
      <c r="H20" s="79">
        <v>180</v>
      </c>
      <c r="I20" s="47"/>
    </row>
    <row r="21" spans="1:9">
      <c r="A21" s="47"/>
      <c r="B21" s="76">
        <v>16</v>
      </c>
      <c r="C21" s="77" t="s">
        <v>93</v>
      </c>
      <c r="D21" s="77" t="s">
        <v>104</v>
      </c>
      <c r="E21" s="77" t="s">
        <v>84</v>
      </c>
      <c r="F21" s="77" t="s">
        <v>164</v>
      </c>
      <c r="G21" s="78">
        <v>51062650196</v>
      </c>
      <c r="H21" s="79">
        <v>90</v>
      </c>
      <c r="I21" s="47"/>
    </row>
    <row r="22" spans="1:9">
      <c r="A22" s="47"/>
      <c r="B22" s="76">
        <v>17</v>
      </c>
      <c r="C22" s="77" t="s">
        <v>93</v>
      </c>
      <c r="D22" s="77" t="s">
        <v>104</v>
      </c>
      <c r="E22" s="77" t="s">
        <v>87</v>
      </c>
      <c r="F22" s="77" t="s">
        <v>165</v>
      </c>
      <c r="G22" s="78">
        <v>51062650196</v>
      </c>
      <c r="H22" s="79">
        <v>1080</v>
      </c>
      <c r="I22" s="47"/>
    </row>
    <row r="23" spans="1:9">
      <c r="A23" s="47"/>
      <c r="B23" s="76">
        <v>18</v>
      </c>
      <c r="C23" s="77" t="s">
        <v>93</v>
      </c>
      <c r="D23" s="77" t="s">
        <v>104</v>
      </c>
      <c r="E23" s="77" t="s">
        <v>94</v>
      </c>
      <c r="F23" s="77" t="s">
        <v>97</v>
      </c>
      <c r="G23" s="78">
        <v>51062650196</v>
      </c>
      <c r="H23" s="79">
        <v>720</v>
      </c>
      <c r="I23" s="47"/>
    </row>
    <row r="24" spans="1:9">
      <c r="A24" s="47"/>
      <c r="B24" s="76">
        <v>19</v>
      </c>
      <c r="C24" s="77" t="s">
        <v>93</v>
      </c>
      <c r="D24" s="77" t="s">
        <v>104</v>
      </c>
      <c r="E24" s="77" t="s">
        <v>95</v>
      </c>
      <c r="F24" s="77" t="s">
        <v>166</v>
      </c>
      <c r="G24" s="78">
        <v>51062650196</v>
      </c>
      <c r="H24" s="79">
        <v>900</v>
      </c>
      <c r="I24" s="47"/>
    </row>
    <row r="25" spans="1:9">
      <c r="A25" s="47"/>
      <c r="B25" s="76">
        <v>20</v>
      </c>
      <c r="C25" s="77" t="s">
        <v>93</v>
      </c>
      <c r="D25" s="77" t="s">
        <v>104</v>
      </c>
      <c r="E25" s="77" t="s">
        <v>84</v>
      </c>
      <c r="F25" s="77" t="s">
        <v>167</v>
      </c>
      <c r="G25" s="78">
        <v>51062650196</v>
      </c>
      <c r="H25" s="79">
        <v>90</v>
      </c>
      <c r="I25" s="47"/>
    </row>
    <row r="26" spans="1:9">
      <c r="A26" s="47"/>
      <c r="B26" s="76">
        <v>21</v>
      </c>
      <c r="C26" s="77" t="s">
        <v>93</v>
      </c>
      <c r="D26" s="77" t="s">
        <v>104</v>
      </c>
      <c r="E26" s="77" t="s">
        <v>96</v>
      </c>
      <c r="F26" s="77" t="s">
        <v>168</v>
      </c>
      <c r="G26" s="78">
        <v>51062650196</v>
      </c>
      <c r="H26" s="79">
        <v>270</v>
      </c>
      <c r="I26" s="47"/>
    </row>
    <row r="27" spans="1:9">
      <c r="A27" s="47"/>
      <c r="B27" s="76">
        <v>22</v>
      </c>
      <c r="C27" s="77" t="s">
        <v>93</v>
      </c>
      <c r="D27" s="77" t="s">
        <v>104</v>
      </c>
      <c r="E27" s="77" t="s">
        <v>92</v>
      </c>
      <c r="F27" s="77" t="s">
        <v>169</v>
      </c>
      <c r="G27" s="78">
        <v>51062650196</v>
      </c>
      <c r="H27" s="79">
        <v>500</v>
      </c>
      <c r="I27" s="47"/>
    </row>
    <row r="28" spans="1:9">
      <c r="A28" s="47"/>
      <c r="B28" s="76">
        <v>23</v>
      </c>
      <c r="C28" s="77" t="s">
        <v>93</v>
      </c>
      <c r="D28" s="77" t="s">
        <v>104</v>
      </c>
      <c r="E28" s="77" t="s">
        <v>98</v>
      </c>
      <c r="F28" s="77" t="s">
        <v>170</v>
      </c>
      <c r="G28" s="78">
        <v>51062650196</v>
      </c>
      <c r="H28" s="79">
        <v>630</v>
      </c>
      <c r="I28" s="47"/>
    </row>
    <row r="29" spans="1:9">
      <c r="A29" s="47"/>
      <c r="B29" s="76">
        <v>24</v>
      </c>
      <c r="C29" s="77" t="s">
        <v>93</v>
      </c>
      <c r="D29" s="77" t="s">
        <v>104</v>
      </c>
      <c r="E29" s="77" t="s">
        <v>84</v>
      </c>
      <c r="F29" s="77" t="s">
        <v>85</v>
      </c>
      <c r="G29" s="78">
        <v>51062650196</v>
      </c>
      <c r="H29" s="79">
        <v>360</v>
      </c>
      <c r="I29" s="47"/>
    </row>
    <row r="30" spans="1:9">
      <c r="A30" s="47"/>
      <c r="B30" s="76">
        <v>25</v>
      </c>
      <c r="C30" s="77" t="s">
        <v>93</v>
      </c>
      <c r="D30" s="77" t="s">
        <v>104</v>
      </c>
      <c r="E30" s="77" t="s">
        <v>96</v>
      </c>
      <c r="F30" s="77" t="s">
        <v>144</v>
      </c>
      <c r="G30" s="78">
        <v>51062650196</v>
      </c>
      <c r="H30" s="79">
        <v>180</v>
      </c>
      <c r="I30" s="47"/>
    </row>
    <row r="31" spans="1:9">
      <c r="A31" s="47"/>
      <c r="B31" s="76">
        <v>26</v>
      </c>
      <c r="C31" s="77" t="s">
        <v>93</v>
      </c>
      <c r="D31" s="77" t="s">
        <v>104</v>
      </c>
      <c r="E31" s="77" t="s">
        <v>96</v>
      </c>
      <c r="F31" s="77" t="s">
        <v>145</v>
      </c>
      <c r="G31" s="78">
        <v>51062650196</v>
      </c>
      <c r="H31" s="79">
        <v>180</v>
      </c>
      <c r="I31" s="47"/>
    </row>
    <row r="32" spans="1:9">
      <c r="A32" s="47"/>
      <c r="B32" s="76">
        <v>27</v>
      </c>
      <c r="C32" s="77" t="s">
        <v>93</v>
      </c>
      <c r="D32" s="77"/>
      <c r="E32" s="77"/>
      <c r="F32" s="77" t="s">
        <v>146</v>
      </c>
      <c r="G32" s="78">
        <v>51062650196</v>
      </c>
      <c r="H32" s="79">
        <v>500</v>
      </c>
      <c r="I32" s="47"/>
    </row>
    <row r="33" spans="1:9">
      <c r="A33" s="47"/>
      <c r="B33" s="76">
        <v>28</v>
      </c>
      <c r="C33" s="77" t="s">
        <v>93</v>
      </c>
      <c r="D33" s="77" t="s">
        <v>105</v>
      </c>
      <c r="E33" s="77" t="s">
        <v>99</v>
      </c>
      <c r="F33" s="77" t="s">
        <v>147</v>
      </c>
      <c r="G33" s="78">
        <v>51062650196</v>
      </c>
      <c r="H33" s="79">
        <v>3460</v>
      </c>
      <c r="I33" s="47"/>
    </row>
    <row r="34" spans="1:9">
      <c r="A34" s="47"/>
      <c r="B34" s="76">
        <v>29</v>
      </c>
      <c r="C34" s="77" t="s">
        <v>93</v>
      </c>
      <c r="D34" s="77" t="s">
        <v>106</v>
      </c>
      <c r="E34" s="77" t="s">
        <v>100</v>
      </c>
      <c r="F34" s="77" t="s">
        <v>148</v>
      </c>
      <c r="G34" s="78">
        <v>51062650196</v>
      </c>
      <c r="H34" s="79">
        <v>910</v>
      </c>
      <c r="I34" s="47"/>
    </row>
    <row r="35" spans="1:9">
      <c r="A35" s="47"/>
      <c r="B35" s="76">
        <v>30</v>
      </c>
      <c r="C35" s="77" t="s">
        <v>93</v>
      </c>
      <c r="D35" s="77" t="s">
        <v>107</v>
      </c>
      <c r="E35" s="78" t="s">
        <v>99</v>
      </c>
      <c r="F35" s="77" t="s">
        <v>149</v>
      </c>
      <c r="G35" s="78">
        <v>51062650196</v>
      </c>
      <c r="H35" s="80">
        <v>920</v>
      </c>
      <c r="I35" s="47"/>
    </row>
    <row r="36" spans="1:9">
      <c r="A36" s="47"/>
      <c r="B36" s="30"/>
      <c r="C36" s="31"/>
      <c r="D36" s="31"/>
      <c r="E36" s="31"/>
      <c r="F36" s="31"/>
      <c r="G36" s="31" t="s">
        <v>71</v>
      </c>
      <c r="H36" s="31">
        <f>SUBTOTAL(109,[AMOUNT])</f>
        <v>30976</v>
      </c>
      <c r="I36" s="47"/>
    </row>
    <row r="37" spans="1:9">
      <c r="A37" s="47"/>
      <c r="I37" s="47"/>
    </row>
    <row r="38" spans="1:9">
      <c r="A38" s="47"/>
      <c r="I38" s="47"/>
    </row>
    <row r="39" spans="1:9">
      <c r="A39" s="47"/>
      <c r="C39" s="45" t="s">
        <v>180</v>
      </c>
      <c r="F39" s="366" t="s">
        <v>180</v>
      </c>
      <c r="G39" s="366"/>
      <c r="I39" s="47"/>
    </row>
    <row r="40" spans="1:9">
      <c r="A40" s="47"/>
      <c r="C40" s="45" t="s">
        <v>74</v>
      </c>
      <c r="F40" s="366" t="s">
        <v>181</v>
      </c>
      <c r="G40" s="366"/>
      <c r="I40" s="47"/>
    </row>
    <row r="41" spans="1:9">
      <c r="A41" s="47"/>
      <c r="B41" s="47"/>
      <c r="C41" s="47"/>
      <c r="D41" s="47"/>
      <c r="E41" s="47"/>
      <c r="F41" s="47"/>
      <c r="G41" s="47"/>
      <c r="H41" s="47"/>
      <c r="I41" s="47"/>
    </row>
  </sheetData>
  <sheetProtection password="CEEA" sheet="1" objects="1" scenarios="1"/>
  <mergeCells count="6">
    <mergeCell ref="F40:G40"/>
    <mergeCell ref="B2:C2"/>
    <mergeCell ref="D2:H2"/>
    <mergeCell ref="F3:G3"/>
    <mergeCell ref="C4:G4"/>
    <mergeCell ref="F39:G39"/>
  </mergeCells>
  <pageMargins left="0.7" right="0.7" top="0.75" bottom="0.75" header="0.3" footer="0.3"/>
  <pageSetup paperSize="9" orientation="landscape" horizontalDpi="0" verticalDpi="0" r:id="rId1"/>
  <tableParts count="1">
    <tablePart r:id="rId2"/>
  </tableParts>
</worksheet>
</file>

<file path=xl/worksheets/sheet6.xml><?xml version="1.0" encoding="utf-8"?>
<worksheet xmlns="http://schemas.openxmlformats.org/spreadsheetml/2006/main" xmlns:r="http://schemas.openxmlformats.org/officeDocument/2006/relationships">
  <dimension ref="A1:AB94"/>
  <sheetViews>
    <sheetView showGridLines="0" workbookViewId="0">
      <selection activeCell="D13" sqref="D13"/>
    </sheetView>
  </sheetViews>
  <sheetFormatPr defaultRowHeight="15"/>
  <cols>
    <col min="1" max="1" width="2.140625" customWidth="1"/>
    <col min="2" max="2" width="13.28515625" customWidth="1"/>
    <col min="3" max="3" width="9.42578125" customWidth="1"/>
    <col min="4" max="4" width="26.85546875" customWidth="1"/>
    <col min="5" max="5" width="15.42578125" customWidth="1"/>
    <col min="6" max="6" width="4.42578125" customWidth="1"/>
    <col min="7" max="7" width="14.85546875" customWidth="1"/>
    <col min="8" max="8" width="4.7109375" customWidth="1"/>
    <col min="9" max="9" width="9.28515625" customWidth="1"/>
    <col min="10" max="11" width="9.140625" customWidth="1"/>
    <col min="12" max="12" width="5.42578125" customWidth="1"/>
    <col min="13" max="17" width="9.140625" hidden="1" customWidth="1"/>
    <col min="18" max="18" width="18.140625" hidden="1" customWidth="1"/>
    <col min="19" max="22" width="9.140625" hidden="1" customWidth="1"/>
    <col min="23" max="23" width="21.140625" hidden="1" customWidth="1"/>
    <col min="24" max="26" width="9.140625" hidden="1" customWidth="1"/>
    <col min="27" max="27" width="0" hidden="1" customWidth="1"/>
    <col min="28" max="28" width="2.5703125" customWidth="1"/>
  </cols>
  <sheetData>
    <row r="1" spans="1:28">
      <c r="A1" s="47"/>
      <c r="B1" s="47"/>
      <c r="C1" s="47"/>
      <c r="D1" s="47"/>
      <c r="E1" s="47"/>
      <c r="F1" s="47"/>
      <c r="G1" s="47"/>
      <c r="H1" s="47"/>
      <c r="I1" s="47"/>
      <c r="J1" s="47"/>
      <c r="K1" s="47"/>
      <c r="L1" s="47"/>
      <c r="M1" s="47"/>
      <c r="N1" s="47"/>
      <c r="O1" s="47"/>
      <c r="P1" s="47"/>
      <c r="Q1" s="47"/>
      <c r="R1" s="47"/>
      <c r="S1" s="47"/>
      <c r="T1" s="47"/>
      <c r="U1" s="47"/>
      <c r="V1" s="47"/>
      <c r="W1" s="47"/>
      <c r="X1" s="47"/>
      <c r="Y1" s="47"/>
      <c r="Z1" s="47"/>
      <c r="AA1" s="47"/>
      <c r="AB1" s="47"/>
    </row>
    <row r="2" spans="1:28" ht="18.75">
      <c r="A2" s="47"/>
      <c r="B2" s="344" t="s">
        <v>20</v>
      </c>
      <c r="C2" s="344"/>
      <c r="D2" s="343" t="str">
        <f>MASTER!D2</f>
        <v>jktdh; mPp ek/;fed fo|ky; vkyfu;kokl ftyk&amp; ukXkkSj</v>
      </c>
      <c r="E2" s="343"/>
      <c r="F2" s="343"/>
      <c r="G2" s="343"/>
      <c r="H2" s="343"/>
      <c r="I2" s="343"/>
      <c r="J2" s="343"/>
      <c r="K2" s="343"/>
      <c r="L2" s="73"/>
      <c r="AB2" s="47"/>
    </row>
    <row r="3" spans="1:28" ht="23.25" customHeight="1">
      <c r="A3" s="47"/>
      <c r="B3" s="85"/>
      <c r="C3" s="85"/>
      <c r="D3" s="86" t="str">
        <f>MASTER!D7</f>
        <v>माध्यमिक परीक्षा</v>
      </c>
      <c r="E3" s="345">
        <f>MASTER!G7</f>
        <v>2022</v>
      </c>
      <c r="F3" s="345"/>
      <c r="G3" s="73"/>
      <c r="H3" s="73"/>
      <c r="I3" s="352" t="s">
        <v>67</v>
      </c>
      <c r="J3" s="352"/>
      <c r="K3" s="130">
        <v>286</v>
      </c>
      <c r="L3" s="73"/>
      <c r="AB3" s="47"/>
    </row>
    <row r="4" spans="1:28" ht="23.25" customHeight="1">
      <c r="A4" s="47"/>
      <c r="B4" s="349" t="s">
        <v>31</v>
      </c>
      <c r="C4" s="349"/>
      <c r="D4" s="349"/>
      <c r="E4" s="349"/>
      <c r="F4" s="349"/>
      <c r="G4" s="349"/>
      <c r="H4" s="125"/>
      <c r="I4" s="329" t="s">
        <v>68</v>
      </c>
      <c r="J4" s="329"/>
      <c r="K4" s="130">
        <v>13</v>
      </c>
      <c r="L4" s="73"/>
      <c r="AB4" s="47"/>
    </row>
    <row r="5" spans="1:28" ht="36.75" customHeight="1" thickBot="1">
      <c r="A5" s="47"/>
      <c r="B5" s="129" t="s">
        <v>55</v>
      </c>
      <c r="C5" s="88">
        <v>44651</v>
      </c>
      <c r="D5" s="89"/>
      <c r="E5" s="349" t="s">
        <v>56</v>
      </c>
      <c r="F5" s="349"/>
      <c r="G5" s="350"/>
      <c r="H5" s="350"/>
      <c r="I5" s="350"/>
      <c r="J5" s="351"/>
      <c r="K5" s="351"/>
      <c r="L5" s="73"/>
      <c r="AB5" s="47"/>
    </row>
    <row r="6" spans="1:28">
      <c r="A6" s="47"/>
      <c r="B6" s="126" t="s">
        <v>72</v>
      </c>
      <c r="C6" s="114">
        <v>1</v>
      </c>
      <c r="D6" s="117" t="s">
        <v>74</v>
      </c>
      <c r="E6" s="118">
        <v>1</v>
      </c>
      <c r="F6" s="330" t="s">
        <v>76</v>
      </c>
      <c r="G6" s="331"/>
      <c r="H6" s="127"/>
      <c r="I6" s="118">
        <v>3</v>
      </c>
      <c r="J6" s="90"/>
      <c r="K6" s="90"/>
      <c r="L6" s="91"/>
      <c r="AB6" s="47"/>
    </row>
    <row r="7" spans="1:28" ht="15.75" thickBot="1">
      <c r="A7" s="47"/>
      <c r="B7" s="126" t="s">
        <v>73</v>
      </c>
      <c r="C7" s="114">
        <v>1</v>
      </c>
      <c r="D7" s="117" t="s">
        <v>75</v>
      </c>
      <c r="E7" s="118">
        <v>1</v>
      </c>
      <c r="F7" s="332" t="s">
        <v>68</v>
      </c>
      <c r="G7" s="333"/>
      <c r="H7" s="128"/>
      <c r="I7" s="118">
        <v>13</v>
      </c>
      <c r="J7" s="92"/>
      <c r="K7" s="92"/>
      <c r="L7" s="93"/>
      <c r="AB7" s="47"/>
    </row>
    <row r="8" spans="1:28" ht="49.5" thickBot="1">
      <c r="A8" s="47"/>
      <c r="B8" s="115" t="s">
        <v>22</v>
      </c>
      <c r="C8" s="116" t="s">
        <v>173</v>
      </c>
      <c r="D8" s="119" t="s">
        <v>14</v>
      </c>
      <c r="E8" s="346" t="s">
        <v>15</v>
      </c>
      <c r="F8" s="347"/>
      <c r="G8" s="348"/>
      <c r="H8" s="121" t="s">
        <v>176</v>
      </c>
      <c r="I8" s="122" t="s">
        <v>27</v>
      </c>
      <c r="J8" s="94" t="s">
        <v>29</v>
      </c>
      <c r="K8" s="94" t="s">
        <v>28</v>
      </c>
      <c r="L8" s="95" t="s">
        <v>32</v>
      </c>
      <c r="P8" t="s">
        <v>23</v>
      </c>
      <c r="Q8">
        <v>1</v>
      </c>
      <c r="R8" t="str">
        <f>MASTER!C9</f>
        <v>A</v>
      </c>
      <c r="S8">
        <f>MASTER!D9</f>
        <v>1763022</v>
      </c>
      <c r="T8">
        <f>MASTER!G9</f>
        <v>1763079</v>
      </c>
      <c r="U8">
        <f>MASTER!H9</f>
        <v>58</v>
      </c>
      <c r="W8" t="s">
        <v>57</v>
      </c>
      <c r="AB8" s="47"/>
    </row>
    <row r="9" spans="1:28" ht="12.75" customHeight="1" thickBot="1">
      <c r="A9" s="47"/>
      <c r="B9" s="334">
        <v>1</v>
      </c>
      <c r="C9" s="81">
        <v>1</v>
      </c>
      <c r="D9" s="96" t="s">
        <v>247</v>
      </c>
      <c r="E9" s="101">
        <v>1763022</v>
      </c>
      <c r="F9" s="102" t="s">
        <v>16</v>
      </c>
      <c r="G9" s="101">
        <v>1763026</v>
      </c>
      <c r="H9" s="101"/>
      <c r="I9" s="103">
        <v>5</v>
      </c>
      <c r="J9" s="337">
        <v>19</v>
      </c>
      <c r="K9" s="340">
        <v>19</v>
      </c>
      <c r="L9" s="353">
        <v>1</v>
      </c>
      <c r="M9">
        <f>IF($D9=" "," ",IF($D9=$R8,$U8-$I9,IF($D9=$R9,$U9-$I9,IF($D9=$R10,$U10-$I9,IF($D9=$R11,$U11-$I9,IF($D9=$R12,$U12-$I9,IF($D9=$R13,$U13-$I9,IF($D9=$R14,$U14-$I9))))))))</f>
        <v>53</v>
      </c>
      <c r="P9" t="s">
        <v>24</v>
      </c>
      <c r="Q9">
        <v>2</v>
      </c>
      <c r="R9" t="str">
        <f>MASTER!C10</f>
        <v>B</v>
      </c>
      <c r="S9">
        <f>MASTER!D10</f>
        <v>1763080</v>
      </c>
      <c r="T9">
        <f>MASTER!G10</f>
        <v>1763121</v>
      </c>
      <c r="U9">
        <f>MASTER!H10</f>
        <v>42</v>
      </c>
      <c r="W9" t="s">
        <v>58</v>
      </c>
      <c r="X9">
        <f>IF(Y9=" "," ",(Y9-I9))</f>
        <v>53</v>
      </c>
      <c r="Y9">
        <f>IF(D9=" "," ",VLOOKUP(D9,MASTER!$C$9:$K$15,6,0))</f>
        <v>58</v>
      </c>
      <c r="AA9" s="19">
        <f>IF(D9=" "," ",E9+I9+H9-1)</f>
        <v>1763026</v>
      </c>
      <c r="AB9" s="47"/>
    </row>
    <row r="10" spans="1:28" ht="12.75" customHeight="1" thickBot="1">
      <c r="A10" s="47"/>
      <c r="B10" s="335"/>
      <c r="C10" s="82">
        <v>4</v>
      </c>
      <c r="D10" s="97" t="s">
        <v>248</v>
      </c>
      <c r="E10" s="84">
        <v>1763080</v>
      </c>
      <c r="F10" s="99" t="s">
        <v>16</v>
      </c>
      <c r="G10" s="84">
        <v>1763084</v>
      </c>
      <c r="H10" s="84"/>
      <c r="I10" s="100">
        <v>5</v>
      </c>
      <c r="J10" s="338"/>
      <c r="K10" s="341"/>
      <c r="L10" s="354"/>
      <c r="M10">
        <f t="shared" ref="M10:M13" si="0">IF($D10=" "," ",IF($D10=$R9,$U9-$I10,IF($D10=$R10,$U10-$I10,IF($D10=$R11,$U11-$I10,IF($D10=$R12,$U12-$I10,IF($D10=$R13,$U13-$I10,IF($D10=$R14,$U14-$I10,IF($D10=$R15,$U15-$I10))))))))</f>
        <v>37</v>
      </c>
      <c r="P10" t="s">
        <v>25</v>
      </c>
      <c r="Q10">
        <v>3</v>
      </c>
      <c r="R10" t="str">
        <f>MASTER!C11</f>
        <v>C</v>
      </c>
      <c r="S10">
        <f>MASTER!D11</f>
        <v>1763201</v>
      </c>
      <c r="T10">
        <f>MASTER!G11</f>
        <v>1763207</v>
      </c>
      <c r="U10">
        <f>MASTER!H11</f>
        <v>7</v>
      </c>
      <c r="W10" t="s">
        <v>59</v>
      </c>
      <c r="X10">
        <f t="shared" ref="X10:X13" si="1">IF(Y10=" "," ",(Y10-I10))</f>
        <v>37</v>
      </c>
      <c r="Y10">
        <f>IF(D10=" "," ",VLOOKUP(D10,MASTER!$C$9:$K$15,6,0))</f>
        <v>42</v>
      </c>
      <c r="AA10" s="19">
        <f t="shared" ref="AA10:AA74" si="2">IF(D10=" "," ",E10+I10+H10-1)</f>
        <v>1763084</v>
      </c>
      <c r="AB10" s="47"/>
    </row>
    <row r="11" spans="1:28" ht="12.75" customHeight="1" thickBot="1">
      <c r="A11" s="47"/>
      <c r="B11" s="335"/>
      <c r="C11" s="82">
        <v>3</v>
      </c>
      <c r="D11" s="97" t="s">
        <v>249</v>
      </c>
      <c r="E11" s="84">
        <v>1763201</v>
      </c>
      <c r="F11" s="99" t="s">
        <v>16</v>
      </c>
      <c r="G11" s="84">
        <v>1763205</v>
      </c>
      <c r="H11" s="84">
        <v>0</v>
      </c>
      <c r="I11" s="100">
        <v>5</v>
      </c>
      <c r="J11" s="338"/>
      <c r="K11" s="341"/>
      <c r="L11" s="354"/>
      <c r="M11">
        <f t="shared" si="0"/>
        <v>2</v>
      </c>
      <c r="P11" t="s">
        <v>26</v>
      </c>
      <c r="Q11">
        <v>4</v>
      </c>
      <c r="R11" t="str">
        <f>MASTER!C12</f>
        <v>D</v>
      </c>
      <c r="S11">
        <f>MASTER!D12</f>
        <v>1763122</v>
      </c>
      <c r="T11">
        <f>MASTER!G12</f>
        <v>1763180</v>
      </c>
      <c r="U11">
        <f>MASTER!H12</f>
        <v>59</v>
      </c>
      <c r="W11" t="s">
        <v>60</v>
      </c>
      <c r="X11">
        <f t="shared" si="1"/>
        <v>2</v>
      </c>
      <c r="Y11">
        <f>IF(D11=" "," ",VLOOKUP(D11,MASTER!$C$9:$K$15,6,0))</f>
        <v>7</v>
      </c>
      <c r="AA11" s="19">
        <f t="shared" si="2"/>
        <v>1763205</v>
      </c>
      <c r="AB11" s="47"/>
    </row>
    <row r="12" spans="1:28" ht="12.75" customHeight="1" thickBot="1">
      <c r="A12" s="47"/>
      <c r="B12" s="335"/>
      <c r="C12" s="82">
        <v>6</v>
      </c>
      <c r="D12" s="97" t="s">
        <v>250</v>
      </c>
      <c r="E12" s="84">
        <v>1762978</v>
      </c>
      <c r="F12" s="99" t="s">
        <v>16</v>
      </c>
      <c r="G12" s="84">
        <v>1762981</v>
      </c>
      <c r="H12" s="84"/>
      <c r="I12" s="100">
        <v>4</v>
      </c>
      <c r="J12" s="338"/>
      <c r="K12" s="341"/>
      <c r="L12" s="354"/>
      <c r="M12">
        <f t="shared" si="0"/>
        <v>55</v>
      </c>
      <c r="Q12">
        <v>5</v>
      </c>
      <c r="R12" t="str">
        <f>MASTER!C13</f>
        <v>E</v>
      </c>
      <c r="S12">
        <f>MASTER!D13</f>
        <v>1763181</v>
      </c>
      <c r="T12">
        <f>MASTER!G13</f>
        <v>1763200</v>
      </c>
      <c r="U12">
        <f>MASTER!H13</f>
        <v>20</v>
      </c>
      <c r="W12" t="s">
        <v>61</v>
      </c>
      <c r="X12">
        <f t="shared" si="1"/>
        <v>55</v>
      </c>
      <c r="Y12">
        <f>IF(D12=" "," ",VLOOKUP(D12,MASTER!$C$9:$K$15,6,0))</f>
        <v>59</v>
      </c>
      <c r="AA12" s="19">
        <f t="shared" si="2"/>
        <v>1762981</v>
      </c>
      <c r="AB12" s="47"/>
    </row>
    <row r="13" spans="1:28" ht="12.75" customHeight="1" thickBot="1">
      <c r="A13" s="47"/>
      <c r="B13" s="336"/>
      <c r="C13" s="83"/>
      <c r="D13" s="98" t="s">
        <v>188</v>
      </c>
      <c r="E13" s="104" t="s">
        <v>188</v>
      </c>
      <c r="F13" s="105" t="s">
        <v>16</v>
      </c>
      <c r="G13" s="104" t="s">
        <v>188</v>
      </c>
      <c r="H13" s="104"/>
      <c r="I13" s="106"/>
      <c r="J13" s="339"/>
      <c r="K13" s="342"/>
      <c r="L13" s="355"/>
      <c r="M13" t="str">
        <f t="shared" si="0"/>
        <v xml:space="preserve"> </v>
      </c>
      <c r="P13">
        <v>1</v>
      </c>
      <c r="Q13">
        <v>6</v>
      </c>
      <c r="R13" t="str">
        <f>MASTER!C14</f>
        <v>F</v>
      </c>
      <c r="S13">
        <f>MASTER!D14</f>
        <v>1762978</v>
      </c>
      <c r="T13">
        <f>MASTER!G14</f>
        <v>1763021</v>
      </c>
      <c r="U13">
        <f>MASTER!H14</f>
        <v>44</v>
      </c>
      <c r="W13" t="s">
        <v>62</v>
      </c>
      <c r="X13" t="str">
        <f t="shared" si="1"/>
        <v xml:space="preserve"> </v>
      </c>
      <c r="Y13" t="str">
        <f>IF(D13=" "," ",VLOOKUP(D13,MASTER!$C$9:$K$15,6,0))</f>
        <v xml:space="preserve"> </v>
      </c>
      <c r="AA13" s="19" t="str">
        <f t="shared" si="2"/>
        <v xml:space="preserve"> </v>
      </c>
      <c r="AB13" s="47"/>
    </row>
    <row r="14" spans="1:28" ht="12.75" customHeight="1" thickBot="1">
      <c r="A14" s="47"/>
      <c r="B14" s="334">
        <v>2</v>
      </c>
      <c r="C14" s="81">
        <v>1</v>
      </c>
      <c r="D14" s="96" t="s">
        <v>247</v>
      </c>
      <c r="E14" s="101">
        <v>1763027</v>
      </c>
      <c r="F14" s="102" t="s">
        <v>16</v>
      </c>
      <c r="G14" s="101">
        <v>1763031</v>
      </c>
      <c r="H14" s="101"/>
      <c r="I14" s="103">
        <v>5</v>
      </c>
      <c r="J14" s="337">
        <v>19</v>
      </c>
      <c r="K14" s="340">
        <v>38</v>
      </c>
      <c r="L14" s="353">
        <v>1</v>
      </c>
      <c r="M14">
        <f>IF($D14=" "," ",IF($D14=$D9,$M9-$I14,IF($D14=$D10,$M10-$I14,IF($D14=$D11,$M11-$I14,IF($D14=$D12,$M12-$I14,IF($D14=$D13,$M14-$I14))))))</f>
        <v>48</v>
      </c>
      <c r="P14">
        <v>2</v>
      </c>
      <c r="R14" t="str">
        <f>MASTER!C15</f>
        <v>G</v>
      </c>
      <c r="S14">
        <f>MASTER!D15</f>
        <v>2432530</v>
      </c>
      <c r="T14">
        <f>MASTER!G15</f>
        <v>2432585</v>
      </c>
      <c r="U14">
        <f>MASTER!H15</f>
        <v>56</v>
      </c>
      <c r="W14" t="s">
        <v>63</v>
      </c>
      <c r="Y14">
        <f>IF(D14=" "," ",VLOOKUP(D14,MASTER!$C$9:$K$15,6,0))</f>
        <v>58</v>
      </c>
      <c r="AA14" s="19">
        <f t="shared" si="2"/>
        <v>1763031</v>
      </c>
      <c r="AB14" s="47"/>
    </row>
    <row r="15" spans="1:28" ht="12.75" customHeight="1" thickBot="1">
      <c r="A15" s="47"/>
      <c r="B15" s="335"/>
      <c r="C15" s="82">
        <v>2</v>
      </c>
      <c r="D15" s="97" t="s">
        <v>248</v>
      </c>
      <c r="E15" s="84">
        <v>1763085</v>
      </c>
      <c r="F15" s="99" t="s">
        <v>16</v>
      </c>
      <c r="G15" s="84">
        <v>1763089</v>
      </c>
      <c r="H15" s="84"/>
      <c r="I15" s="100">
        <v>5</v>
      </c>
      <c r="J15" s="338"/>
      <c r="K15" s="341"/>
      <c r="L15" s="354"/>
      <c r="M15">
        <f t="shared" ref="M15:M79" si="3">IF($D15=" "," ",IF($D15=$D10,$M10-$I15,IF($D15=$D11,$M11-$I15,IF($D15=$D12,$M12-$I15,IF($D15=$D13,$M13-$I15,IF($D15=$D14,$M15-$I15))))))</f>
        <v>32</v>
      </c>
      <c r="P15">
        <v>3</v>
      </c>
      <c r="Q15">
        <v>7</v>
      </c>
      <c r="W15" t="s">
        <v>64</v>
      </c>
      <c r="Y15">
        <f>IF(D15=" "," ",VLOOKUP(D15,MASTER!$C$9:$K$15,6,0))</f>
        <v>42</v>
      </c>
      <c r="AA15" s="19">
        <f t="shared" si="2"/>
        <v>1763089</v>
      </c>
      <c r="AB15" s="47"/>
    </row>
    <row r="16" spans="1:28" ht="12.75" customHeight="1" thickBot="1">
      <c r="A16" s="47"/>
      <c r="B16" s="335"/>
      <c r="C16" s="82">
        <v>3</v>
      </c>
      <c r="D16" s="97" t="s">
        <v>249</v>
      </c>
      <c r="E16" s="84">
        <v>1763206</v>
      </c>
      <c r="F16" s="99" t="s">
        <v>16</v>
      </c>
      <c r="G16" s="84">
        <v>1763207</v>
      </c>
      <c r="H16" s="84">
        <v>0</v>
      </c>
      <c r="I16" s="100">
        <v>2</v>
      </c>
      <c r="J16" s="338"/>
      <c r="K16" s="341"/>
      <c r="L16" s="354"/>
      <c r="M16">
        <f t="shared" si="3"/>
        <v>0</v>
      </c>
      <c r="P16">
        <v>4</v>
      </c>
      <c r="Q16">
        <v>8</v>
      </c>
      <c r="W16" t="s">
        <v>65</v>
      </c>
      <c r="Y16">
        <f>IF(D16=" "," ",VLOOKUP(D16,MASTER!$C$9:$K$15,6,0))</f>
        <v>7</v>
      </c>
      <c r="AA16" s="19">
        <f t="shared" si="2"/>
        <v>1763207</v>
      </c>
      <c r="AB16" s="47"/>
    </row>
    <row r="17" spans="1:28" ht="12.75" customHeight="1" thickBot="1">
      <c r="A17" s="47"/>
      <c r="B17" s="335"/>
      <c r="C17" s="82">
        <v>5</v>
      </c>
      <c r="D17" s="97" t="s">
        <v>250</v>
      </c>
      <c r="E17" s="84">
        <v>1763181</v>
      </c>
      <c r="F17" s="99" t="s">
        <v>16</v>
      </c>
      <c r="G17" s="84">
        <v>1763183</v>
      </c>
      <c r="H17" s="84"/>
      <c r="I17" s="100">
        <v>3</v>
      </c>
      <c r="J17" s="338"/>
      <c r="K17" s="341"/>
      <c r="L17" s="354"/>
      <c r="M17">
        <f t="shared" si="3"/>
        <v>52</v>
      </c>
      <c r="P17">
        <v>5</v>
      </c>
      <c r="Q17">
        <v>9</v>
      </c>
      <c r="W17" t="s">
        <v>66</v>
      </c>
      <c r="Y17">
        <f>IF(D17=" "," ",VLOOKUP(D17,MASTER!$C$9:$K$15,6,0))</f>
        <v>59</v>
      </c>
      <c r="AA17" s="19">
        <f t="shared" si="2"/>
        <v>1763183</v>
      </c>
      <c r="AB17" s="47"/>
    </row>
    <row r="18" spans="1:28" ht="12.75" customHeight="1" thickBot="1">
      <c r="A18" s="47"/>
      <c r="B18" s="336"/>
      <c r="C18" s="83">
        <v>6</v>
      </c>
      <c r="D18" s="98" t="s">
        <v>251</v>
      </c>
      <c r="E18" s="104">
        <v>1762982</v>
      </c>
      <c r="F18" s="105" t="s">
        <v>16</v>
      </c>
      <c r="G18" s="104">
        <v>1762985</v>
      </c>
      <c r="H18" s="104"/>
      <c r="I18" s="106">
        <v>4</v>
      </c>
      <c r="J18" s="339"/>
      <c r="K18" s="342"/>
      <c r="L18" s="355"/>
      <c r="M18" t="b">
        <f t="shared" si="3"/>
        <v>0</v>
      </c>
      <c r="P18">
        <v>6</v>
      </c>
      <c r="Q18">
        <v>10</v>
      </c>
      <c r="Y18">
        <f>IF(D18=" "," ",VLOOKUP(D18,MASTER!$C$9:$K$15,6,0))</f>
        <v>20</v>
      </c>
      <c r="AA18" s="19">
        <f t="shared" si="2"/>
        <v>1762985</v>
      </c>
      <c r="AB18" s="47"/>
    </row>
    <row r="19" spans="1:28" ht="12.75" customHeight="1" thickBot="1">
      <c r="A19" s="47"/>
      <c r="B19" s="334">
        <v>3</v>
      </c>
      <c r="C19" s="81">
        <v>1</v>
      </c>
      <c r="D19" s="96" t="s">
        <v>247</v>
      </c>
      <c r="E19" s="101">
        <v>1763032</v>
      </c>
      <c r="F19" s="102" t="s">
        <v>16</v>
      </c>
      <c r="G19" s="101">
        <v>1763036</v>
      </c>
      <c r="H19" s="101"/>
      <c r="I19" s="103">
        <v>5</v>
      </c>
      <c r="J19" s="337">
        <v>19</v>
      </c>
      <c r="K19" s="340">
        <v>57</v>
      </c>
      <c r="L19" s="353">
        <v>1</v>
      </c>
      <c r="M19">
        <f t="shared" si="3"/>
        <v>43</v>
      </c>
      <c r="P19">
        <v>7</v>
      </c>
      <c r="Q19">
        <v>11</v>
      </c>
      <c r="Y19">
        <f>IF(D19=" "," ",VLOOKUP(D19,MASTER!$C$9:$K$15,6,0))</f>
        <v>58</v>
      </c>
      <c r="AA19" s="19">
        <f t="shared" si="2"/>
        <v>1763036</v>
      </c>
      <c r="AB19" s="47"/>
    </row>
    <row r="20" spans="1:28" ht="12.75" customHeight="1" thickBot="1">
      <c r="A20" s="47"/>
      <c r="B20" s="335"/>
      <c r="C20" s="82">
        <v>2</v>
      </c>
      <c r="D20" s="97" t="s">
        <v>248</v>
      </c>
      <c r="E20" s="84">
        <v>1763090</v>
      </c>
      <c r="F20" s="99" t="s">
        <v>16</v>
      </c>
      <c r="G20" s="84">
        <v>1763094</v>
      </c>
      <c r="H20" s="84"/>
      <c r="I20" s="100">
        <v>5</v>
      </c>
      <c r="J20" s="338"/>
      <c r="K20" s="341"/>
      <c r="L20" s="354"/>
      <c r="M20">
        <f t="shared" si="3"/>
        <v>27</v>
      </c>
      <c r="P20">
        <v>8</v>
      </c>
      <c r="Q20">
        <v>12</v>
      </c>
      <c r="Y20">
        <f>IF(D20=" "," ",VLOOKUP(D20,MASTER!$C$9:$K$15,6,0))</f>
        <v>42</v>
      </c>
      <c r="AA20" s="19">
        <f t="shared" si="2"/>
        <v>1763094</v>
      </c>
      <c r="AB20" s="47"/>
    </row>
    <row r="21" spans="1:28" ht="12.75" customHeight="1" thickBot="1">
      <c r="A21" s="47"/>
      <c r="B21" s="335"/>
      <c r="C21" s="82">
        <v>5</v>
      </c>
      <c r="D21" s="97" t="s">
        <v>249</v>
      </c>
      <c r="E21" s="84">
        <v>1763184</v>
      </c>
      <c r="F21" s="99" t="s">
        <v>16</v>
      </c>
      <c r="G21" s="84">
        <v>1763188</v>
      </c>
      <c r="H21" s="84"/>
      <c r="I21" s="100">
        <v>5</v>
      </c>
      <c r="J21" s="338"/>
      <c r="K21" s="341"/>
      <c r="L21" s="354"/>
      <c r="M21">
        <f t="shared" si="3"/>
        <v>-5</v>
      </c>
      <c r="P21">
        <v>9</v>
      </c>
      <c r="Q21">
        <v>13</v>
      </c>
      <c r="Y21">
        <f>IF(D21=" "," ",VLOOKUP(D21,MASTER!$C$9:$K$15,6,0))</f>
        <v>7</v>
      </c>
      <c r="AA21" s="19">
        <f t="shared" si="2"/>
        <v>1763188</v>
      </c>
      <c r="AB21" s="47"/>
    </row>
    <row r="22" spans="1:28" ht="12.75" customHeight="1" thickBot="1">
      <c r="A22" s="47"/>
      <c r="B22" s="335"/>
      <c r="C22" s="82">
        <v>6</v>
      </c>
      <c r="D22" s="97" t="s">
        <v>250</v>
      </c>
      <c r="E22" s="84">
        <v>1762986</v>
      </c>
      <c r="F22" s="99" t="s">
        <v>16</v>
      </c>
      <c r="G22" s="84">
        <v>1762989</v>
      </c>
      <c r="H22" s="84"/>
      <c r="I22" s="100">
        <v>4</v>
      </c>
      <c r="J22" s="338"/>
      <c r="K22" s="341"/>
      <c r="L22" s="354"/>
      <c r="M22">
        <f t="shared" si="3"/>
        <v>48</v>
      </c>
      <c r="P22">
        <v>10</v>
      </c>
      <c r="Q22">
        <v>14</v>
      </c>
      <c r="Y22">
        <f>IF(D22=" "," ",VLOOKUP(D22,MASTER!$C$9:$K$15,6,0))</f>
        <v>59</v>
      </c>
      <c r="AA22" s="19">
        <f t="shared" si="2"/>
        <v>1762989</v>
      </c>
      <c r="AB22" s="47"/>
    </row>
    <row r="23" spans="1:28" ht="12.75" customHeight="1" thickBot="1">
      <c r="A23" s="47"/>
      <c r="B23" s="336"/>
      <c r="C23" s="83"/>
      <c r="D23" s="98" t="s">
        <v>188</v>
      </c>
      <c r="E23" s="104" t="s">
        <v>188</v>
      </c>
      <c r="F23" s="105" t="s">
        <v>16</v>
      </c>
      <c r="G23" s="104" t="s">
        <v>188</v>
      </c>
      <c r="H23" s="104"/>
      <c r="I23" s="106"/>
      <c r="J23" s="339"/>
      <c r="K23" s="342"/>
      <c r="L23" s="355"/>
      <c r="M23" t="str">
        <f t="shared" si="3"/>
        <v xml:space="preserve"> </v>
      </c>
      <c r="P23">
        <v>11</v>
      </c>
      <c r="Q23">
        <v>15</v>
      </c>
      <c r="Y23" t="str">
        <f>IF(D23=" "," ",VLOOKUP(D23,MASTER!$C$9:$K$15,6,0))</f>
        <v xml:space="preserve"> </v>
      </c>
      <c r="AA23" s="19" t="str">
        <f t="shared" si="2"/>
        <v xml:space="preserve"> </v>
      </c>
      <c r="AB23" s="47"/>
    </row>
    <row r="24" spans="1:28" ht="12.75" customHeight="1" thickBot="1">
      <c r="A24" s="47"/>
      <c r="B24" s="334">
        <v>4</v>
      </c>
      <c r="C24" s="81">
        <v>1</v>
      </c>
      <c r="D24" s="96" t="s">
        <v>247</v>
      </c>
      <c r="E24" s="101">
        <v>1763037</v>
      </c>
      <c r="F24" s="102" t="s">
        <v>16</v>
      </c>
      <c r="G24" s="101">
        <v>1763041</v>
      </c>
      <c r="H24" s="101"/>
      <c r="I24" s="103">
        <v>5</v>
      </c>
      <c r="J24" s="337">
        <v>19</v>
      </c>
      <c r="K24" s="340">
        <v>76</v>
      </c>
      <c r="L24" s="353">
        <v>1</v>
      </c>
      <c r="M24">
        <f t="shared" si="3"/>
        <v>38</v>
      </c>
      <c r="P24">
        <v>12</v>
      </c>
      <c r="Q24">
        <v>16</v>
      </c>
      <c r="Y24">
        <f>IF(D24=" "," ",VLOOKUP(D24,MASTER!$C$9:$K$15,6,0))</f>
        <v>58</v>
      </c>
      <c r="AA24" s="19">
        <f t="shared" si="2"/>
        <v>1763041</v>
      </c>
      <c r="AB24" s="47"/>
    </row>
    <row r="25" spans="1:28" ht="12.75" customHeight="1" thickBot="1">
      <c r="A25" s="47"/>
      <c r="B25" s="335"/>
      <c r="C25" s="82">
        <v>2</v>
      </c>
      <c r="D25" s="97" t="s">
        <v>248</v>
      </c>
      <c r="E25" s="84">
        <v>1763095</v>
      </c>
      <c r="F25" s="99" t="s">
        <v>16</v>
      </c>
      <c r="G25" s="84">
        <v>1763099</v>
      </c>
      <c r="H25" s="84"/>
      <c r="I25" s="100">
        <v>5</v>
      </c>
      <c r="J25" s="338"/>
      <c r="K25" s="341"/>
      <c r="L25" s="354"/>
      <c r="M25">
        <f t="shared" si="3"/>
        <v>22</v>
      </c>
      <c r="P25">
        <v>13</v>
      </c>
      <c r="Q25">
        <v>17</v>
      </c>
      <c r="Y25">
        <f>IF(D25=" "," ",VLOOKUP(D25,MASTER!$C$9:$K$15,6,0))</f>
        <v>42</v>
      </c>
      <c r="AA25" s="19">
        <f t="shared" si="2"/>
        <v>1763099</v>
      </c>
      <c r="AB25" s="47"/>
    </row>
    <row r="26" spans="1:28" ht="12.75" customHeight="1" thickBot="1">
      <c r="A26" s="47"/>
      <c r="B26" s="335"/>
      <c r="C26" s="82">
        <v>5</v>
      </c>
      <c r="D26" s="97" t="s">
        <v>249</v>
      </c>
      <c r="E26" s="84">
        <v>1653189</v>
      </c>
      <c r="F26" s="99" t="s">
        <v>16</v>
      </c>
      <c r="G26" s="84">
        <v>1653193</v>
      </c>
      <c r="H26" s="84"/>
      <c r="I26" s="100">
        <v>5</v>
      </c>
      <c r="J26" s="338"/>
      <c r="K26" s="341"/>
      <c r="L26" s="354"/>
      <c r="M26">
        <f t="shared" si="3"/>
        <v>-10</v>
      </c>
      <c r="P26">
        <v>14</v>
      </c>
      <c r="Q26">
        <v>18</v>
      </c>
      <c r="Y26">
        <f>IF(D26=" "," ",VLOOKUP(D26,MASTER!$C$9:$K$15,6,0))</f>
        <v>7</v>
      </c>
      <c r="AA26" s="19">
        <f t="shared" si="2"/>
        <v>1653193</v>
      </c>
      <c r="AB26" s="47"/>
    </row>
    <row r="27" spans="1:28" ht="12.75" customHeight="1" thickBot="1">
      <c r="A27" s="47"/>
      <c r="B27" s="335"/>
      <c r="C27" s="82">
        <v>6</v>
      </c>
      <c r="D27" s="97" t="s">
        <v>250</v>
      </c>
      <c r="E27" s="84">
        <v>1762990</v>
      </c>
      <c r="F27" s="99" t="s">
        <v>16</v>
      </c>
      <c r="G27" s="84">
        <v>1762993</v>
      </c>
      <c r="H27" s="84"/>
      <c r="I27" s="100">
        <v>4</v>
      </c>
      <c r="J27" s="338"/>
      <c r="K27" s="341"/>
      <c r="L27" s="354"/>
      <c r="M27">
        <f t="shared" si="3"/>
        <v>44</v>
      </c>
      <c r="P27">
        <v>15</v>
      </c>
      <c r="Q27">
        <v>19</v>
      </c>
      <c r="Y27">
        <f>IF(D27=" "," ",VLOOKUP(D27,MASTER!$C$9:$K$15,6,0))</f>
        <v>59</v>
      </c>
      <c r="AA27" s="19">
        <f t="shared" si="2"/>
        <v>1762993</v>
      </c>
      <c r="AB27" s="47"/>
    </row>
    <row r="28" spans="1:28" ht="12.75" customHeight="1" thickBot="1">
      <c r="A28" s="47"/>
      <c r="B28" s="381"/>
      <c r="C28" s="132"/>
      <c r="D28" s="133" t="s">
        <v>188</v>
      </c>
      <c r="E28" s="134" t="s">
        <v>188</v>
      </c>
      <c r="F28" s="135" t="s">
        <v>16</v>
      </c>
      <c r="G28" s="134" t="s">
        <v>188</v>
      </c>
      <c r="H28" s="134"/>
      <c r="I28" s="136"/>
      <c r="J28" s="377"/>
      <c r="K28" s="341"/>
      <c r="L28" s="382"/>
      <c r="M28" t="str">
        <f t="shared" si="3"/>
        <v xml:space="preserve"> </v>
      </c>
      <c r="P28">
        <v>16</v>
      </c>
      <c r="Q28">
        <v>20</v>
      </c>
      <c r="Y28" t="str">
        <f>IF(D28=" "," ",VLOOKUP(D28,MASTER!$C$9:$K$15,6,0))</f>
        <v xml:space="preserve"> </v>
      </c>
      <c r="AA28" s="19" t="str">
        <f t="shared" si="2"/>
        <v xml:space="preserve"> </v>
      </c>
      <c r="AB28" s="47"/>
    </row>
    <row r="29" spans="1:28" ht="11.25" customHeight="1" thickBot="1">
      <c r="A29" s="47"/>
      <c r="B29" s="374" t="s">
        <v>23</v>
      </c>
      <c r="C29" s="81">
        <v>1</v>
      </c>
      <c r="D29" s="143" t="s">
        <v>247</v>
      </c>
      <c r="E29" s="101">
        <v>1763042</v>
      </c>
      <c r="F29" s="102" t="s">
        <v>16</v>
      </c>
      <c r="G29" s="101">
        <v>1763051</v>
      </c>
      <c r="H29" s="101"/>
      <c r="I29" s="103">
        <v>10</v>
      </c>
      <c r="J29" s="340">
        <v>60</v>
      </c>
      <c r="K29" s="371">
        <v>136</v>
      </c>
      <c r="L29" s="377">
        <v>2</v>
      </c>
      <c r="M29">
        <f t="shared" si="3"/>
        <v>28</v>
      </c>
      <c r="P29">
        <v>17</v>
      </c>
      <c r="Q29">
        <v>21</v>
      </c>
      <c r="Y29">
        <f>IF(D29=" "," ",VLOOKUP(D29,MASTER!$C$9:$K$15,6,0))</f>
        <v>58</v>
      </c>
      <c r="AA29" s="19">
        <f t="shared" si="2"/>
        <v>1763051</v>
      </c>
      <c r="AB29" s="47"/>
    </row>
    <row r="30" spans="1:28" ht="11.25" customHeight="1" thickBot="1">
      <c r="A30" s="47"/>
      <c r="B30" s="375"/>
      <c r="C30" s="82">
        <v>2</v>
      </c>
      <c r="D30" s="142" t="s">
        <v>248</v>
      </c>
      <c r="E30" s="84">
        <v>1763100</v>
      </c>
      <c r="F30" s="99" t="s">
        <v>16</v>
      </c>
      <c r="G30" s="84">
        <v>1763109</v>
      </c>
      <c r="H30" s="84"/>
      <c r="I30" s="100">
        <v>10</v>
      </c>
      <c r="J30" s="341"/>
      <c r="K30" s="372"/>
      <c r="L30" s="341"/>
      <c r="M30">
        <f t="shared" si="3"/>
        <v>12</v>
      </c>
      <c r="P30">
        <v>18</v>
      </c>
      <c r="Q30">
        <v>22</v>
      </c>
      <c r="Y30">
        <f>IF(D30=" "," ",VLOOKUP(D30,MASTER!$C$9:$K$15,6,0))</f>
        <v>42</v>
      </c>
      <c r="AA30" s="19">
        <f t="shared" si="2"/>
        <v>1763109</v>
      </c>
      <c r="AB30" s="47"/>
    </row>
    <row r="31" spans="1:28" ht="11.25" customHeight="1" thickBot="1">
      <c r="A31" s="47"/>
      <c r="B31" s="375"/>
      <c r="C31" s="82">
        <v>5</v>
      </c>
      <c r="D31" s="142" t="s">
        <v>249</v>
      </c>
      <c r="E31" s="84">
        <v>1653194</v>
      </c>
      <c r="F31" s="99" t="s">
        <v>16</v>
      </c>
      <c r="G31" s="84">
        <v>1653200</v>
      </c>
      <c r="H31" s="84"/>
      <c r="I31" s="100">
        <v>7</v>
      </c>
      <c r="J31" s="341"/>
      <c r="K31" s="372"/>
      <c r="L31" s="341"/>
      <c r="M31">
        <f t="shared" si="3"/>
        <v>-17</v>
      </c>
      <c r="P31">
        <v>19</v>
      </c>
      <c r="Q31">
        <v>23</v>
      </c>
      <c r="Y31">
        <f>IF(D31=" "," ",VLOOKUP(D31,MASTER!$C$9:$K$15,6,0))</f>
        <v>7</v>
      </c>
      <c r="AA31" s="19">
        <f t="shared" si="2"/>
        <v>1653200</v>
      </c>
      <c r="AB31" s="47"/>
    </row>
    <row r="32" spans="1:28" ht="11.25" customHeight="1" thickBot="1">
      <c r="A32" s="47"/>
      <c r="B32" s="375"/>
      <c r="C32" s="82">
        <v>4</v>
      </c>
      <c r="D32" s="142" t="s">
        <v>250</v>
      </c>
      <c r="E32" s="84">
        <v>1763122</v>
      </c>
      <c r="F32" s="99" t="s">
        <v>16</v>
      </c>
      <c r="G32" s="84">
        <v>1763134</v>
      </c>
      <c r="H32" s="84"/>
      <c r="I32" s="100">
        <v>13</v>
      </c>
      <c r="J32" s="341"/>
      <c r="K32" s="372"/>
      <c r="L32" s="341"/>
      <c r="M32">
        <f t="shared" si="3"/>
        <v>31</v>
      </c>
      <c r="Q32">
        <v>24</v>
      </c>
      <c r="Y32">
        <f>IF(D32=" "," ",VLOOKUP(D32,MASTER!$C$9:$K$15,6,0))</f>
        <v>59</v>
      </c>
      <c r="AA32" s="19">
        <f t="shared" si="2"/>
        <v>1763134</v>
      </c>
      <c r="AB32" s="47"/>
    </row>
    <row r="33" spans="1:28" ht="11.25" customHeight="1" thickBot="1">
      <c r="A33" s="47"/>
      <c r="B33" s="375"/>
      <c r="C33" s="82">
        <v>6</v>
      </c>
      <c r="D33" s="142" t="s">
        <v>251</v>
      </c>
      <c r="E33" s="84">
        <v>1762994</v>
      </c>
      <c r="F33" s="99" t="s">
        <v>16</v>
      </c>
      <c r="G33" s="84">
        <v>1763003</v>
      </c>
      <c r="H33" s="84"/>
      <c r="I33" s="100">
        <v>10</v>
      </c>
      <c r="J33" s="341"/>
      <c r="K33" s="372"/>
      <c r="L33" s="341"/>
      <c r="M33">
        <v>5</v>
      </c>
      <c r="Y33">
        <f>IF(D33=" "," ",VLOOKUP(D33,MASTER!$C$9:$K$15,6,0))</f>
        <v>20</v>
      </c>
      <c r="AA33" s="19">
        <f t="shared" si="2"/>
        <v>1763003</v>
      </c>
      <c r="AB33" s="47"/>
    </row>
    <row r="34" spans="1:28" ht="11.25" customHeight="1" thickBot="1">
      <c r="A34" s="47"/>
      <c r="B34" s="376"/>
      <c r="C34" s="83">
        <v>7</v>
      </c>
      <c r="D34" s="144" t="s">
        <v>252</v>
      </c>
      <c r="E34" s="104">
        <v>2432530</v>
      </c>
      <c r="F34" s="99" t="s">
        <v>16</v>
      </c>
      <c r="G34" s="104">
        <v>2432539</v>
      </c>
      <c r="H34" s="104"/>
      <c r="I34" s="106">
        <v>10</v>
      </c>
      <c r="J34" s="342"/>
      <c r="K34" s="373"/>
      <c r="L34" s="378"/>
      <c r="AA34" s="19"/>
      <c r="AB34" s="47"/>
    </row>
    <row r="35" spans="1:28" ht="12.75" customHeight="1" thickBot="1">
      <c r="A35" s="47"/>
      <c r="B35" s="379">
        <v>6</v>
      </c>
      <c r="C35" s="137">
        <v>6</v>
      </c>
      <c r="D35" s="138" t="s">
        <v>247</v>
      </c>
      <c r="E35" s="139">
        <v>1763004</v>
      </c>
      <c r="F35" s="140" t="s">
        <v>16</v>
      </c>
      <c r="G35" s="139">
        <v>1763007</v>
      </c>
      <c r="H35" s="139"/>
      <c r="I35" s="141">
        <v>4</v>
      </c>
      <c r="J35" s="378">
        <v>19</v>
      </c>
      <c r="K35" s="341">
        <v>155</v>
      </c>
      <c r="L35" s="380">
        <v>1</v>
      </c>
      <c r="M35">
        <f>IF($D35=" "," ",IF($D35=$D29,$M29-$I35,IF($D35=$D30,$M30-$I35,IF($D35=$D31,$M31-$I35,IF($D35=$D32,$M32-$I35,IF($D35=$D33,$M35-$I35))))))</f>
        <v>24</v>
      </c>
      <c r="Y35">
        <f>IF(D35=" "," ",VLOOKUP(D35,MASTER!$C$9:$K$15,6,0))</f>
        <v>58</v>
      </c>
      <c r="AA35" s="19">
        <f t="shared" si="2"/>
        <v>1763007</v>
      </c>
      <c r="AB35" s="47"/>
    </row>
    <row r="36" spans="1:28" ht="12.75" customHeight="1" thickBot="1">
      <c r="A36" s="47"/>
      <c r="B36" s="335"/>
      <c r="C36" s="82">
        <v>4</v>
      </c>
      <c r="D36" s="97" t="s">
        <v>248</v>
      </c>
      <c r="E36" s="84">
        <v>1763135</v>
      </c>
      <c r="F36" s="99" t="s">
        <v>16</v>
      </c>
      <c r="G36" s="84">
        <v>1763139</v>
      </c>
      <c r="H36" s="84"/>
      <c r="I36" s="100">
        <v>5</v>
      </c>
      <c r="J36" s="338"/>
      <c r="K36" s="341"/>
      <c r="L36" s="354"/>
      <c r="M36">
        <f>IF($D36=" "," ",IF($D36=$D30,$M30-$I36,IF($D36=$D31,$M31-$I36,IF($D36=$D32,$M32-$I36,IF($D36=$D33,$M33-$I36,IF($D36=$D35,$M36-$I36))))))</f>
        <v>7</v>
      </c>
      <c r="Y36">
        <f>IF(D36=" "," ",VLOOKUP(D36,MASTER!$C$9:$K$15,6,0))</f>
        <v>42</v>
      </c>
      <c r="AA36" s="19">
        <f t="shared" si="2"/>
        <v>1763139</v>
      </c>
      <c r="AB36" s="47"/>
    </row>
    <row r="37" spans="1:28" ht="12.75" customHeight="1" thickBot="1">
      <c r="A37" s="47"/>
      <c r="B37" s="335"/>
      <c r="C37" s="82">
        <v>2</v>
      </c>
      <c r="D37" s="97" t="s">
        <v>249</v>
      </c>
      <c r="E37" s="84">
        <v>1763110</v>
      </c>
      <c r="F37" s="99" t="s">
        <v>16</v>
      </c>
      <c r="G37" s="84">
        <v>1763114</v>
      </c>
      <c r="H37" s="84"/>
      <c r="I37" s="100">
        <v>5</v>
      </c>
      <c r="J37" s="338"/>
      <c r="K37" s="341"/>
      <c r="L37" s="354"/>
      <c r="M37">
        <f>IF($D37=" "," ",IF($D37=$D31,$M31-$I37,IF($D37=$D32,$M32-$I37,IF($D37=$D33,$M33-$I37,IF($D37=$D35,$M35-$I37,IF($D37=$D36,$M37-$I37))))))</f>
        <v>-22</v>
      </c>
      <c r="Y37">
        <f>IF(D37=" "," ",VLOOKUP(D37,MASTER!$C$9:$K$15,6,0))</f>
        <v>7</v>
      </c>
      <c r="AA37" s="19">
        <f t="shared" si="2"/>
        <v>1763114</v>
      </c>
      <c r="AB37" s="47"/>
    </row>
    <row r="38" spans="1:28" ht="12.75" customHeight="1" thickBot="1">
      <c r="A38" s="47"/>
      <c r="B38" s="335"/>
      <c r="C38" s="82">
        <v>1</v>
      </c>
      <c r="D38" s="97" t="s">
        <v>250</v>
      </c>
      <c r="E38" s="84">
        <v>1763052</v>
      </c>
      <c r="F38" s="99" t="s">
        <v>16</v>
      </c>
      <c r="G38" s="84">
        <v>1763056</v>
      </c>
      <c r="H38" s="84"/>
      <c r="I38" s="100">
        <v>5</v>
      </c>
      <c r="J38" s="338"/>
      <c r="K38" s="341"/>
      <c r="L38" s="354"/>
      <c r="M38">
        <f>IF($D38=" "," ",IF($D38=$D32,$M32-$I38,IF($D38=$D33,$M33-$I38,IF($D38=$D35,$M35-$I38,IF($D38=$D36,$M36-$I38,IF($D38=$D37,$M38-$I38))))))</f>
        <v>26</v>
      </c>
      <c r="Y38">
        <f>IF(D38=" "," ",VLOOKUP(D38,MASTER!$C$9:$K$15,6,0))</f>
        <v>59</v>
      </c>
      <c r="AA38" s="19">
        <f t="shared" si="2"/>
        <v>1763056</v>
      </c>
      <c r="AB38" s="47"/>
    </row>
    <row r="39" spans="1:28" ht="12.75" customHeight="1" thickBot="1">
      <c r="A39" s="47"/>
      <c r="B39" s="336"/>
      <c r="C39" s="83"/>
      <c r="D39" s="98" t="s">
        <v>251</v>
      </c>
      <c r="E39" s="104" t="s">
        <v>188</v>
      </c>
      <c r="F39" s="105" t="s">
        <v>16</v>
      </c>
      <c r="G39" s="104" t="s">
        <v>188</v>
      </c>
      <c r="H39" s="104"/>
      <c r="I39" s="106"/>
      <c r="J39" s="339"/>
      <c r="K39" s="342"/>
      <c r="L39" s="355"/>
      <c r="M39">
        <f>IF($D39=" "," ",IF($D39=$D33,$M33-$I39,IF($D39=$D35,$M35-$I39,IF($D39=$D36,$M36-$I39,IF($D39=$D37,$M37-$I39,IF($D39=$D38,$M39-$I39))))))</f>
        <v>5</v>
      </c>
      <c r="Y39">
        <f>IF(D39=" "," ",VLOOKUP(D39,MASTER!$C$9:$K$15,6,0))</f>
        <v>20</v>
      </c>
      <c r="AA39" s="19" t="e">
        <f t="shared" si="2"/>
        <v>#VALUE!</v>
      </c>
      <c r="AB39" s="47"/>
    </row>
    <row r="40" spans="1:28" ht="12.75" customHeight="1" thickBot="1">
      <c r="A40" s="47"/>
      <c r="B40" s="334">
        <v>7</v>
      </c>
      <c r="C40" s="107">
        <v>6</v>
      </c>
      <c r="D40" s="96" t="s">
        <v>247</v>
      </c>
      <c r="E40" s="101">
        <v>1763008</v>
      </c>
      <c r="F40" s="102" t="s">
        <v>16</v>
      </c>
      <c r="G40" s="101">
        <v>1763011</v>
      </c>
      <c r="H40" s="101"/>
      <c r="I40" s="103">
        <v>4</v>
      </c>
      <c r="J40" s="337">
        <v>19</v>
      </c>
      <c r="K40" s="337">
        <v>174</v>
      </c>
      <c r="L40" s="353">
        <v>1</v>
      </c>
      <c r="M40">
        <f t="shared" si="3"/>
        <v>20</v>
      </c>
      <c r="Y40">
        <f>IF(D40=" "," ",VLOOKUP(D40,MASTER!$C$9:$K$15,6,0))</f>
        <v>58</v>
      </c>
      <c r="AA40" s="19">
        <f t="shared" si="2"/>
        <v>1763011</v>
      </c>
      <c r="AB40" s="47"/>
    </row>
    <row r="41" spans="1:28" ht="12.75" customHeight="1" thickBot="1">
      <c r="A41" s="47"/>
      <c r="B41" s="335"/>
      <c r="C41" s="82">
        <v>4</v>
      </c>
      <c r="D41" s="97" t="s">
        <v>248</v>
      </c>
      <c r="E41" s="84">
        <v>1763140</v>
      </c>
      <c r="F41" s="99" t="s">
        <v>16</v>
      </c>
      <c r="G41" s="84">
        <v>1763144</v>
      </c>
      <c r="H41" s="84"/>
      <c r="I41" s="100">
        <v>5</v>
      </c>
      <c r="J41" s="338"/>
      <c r="K41" s="338"/>
      <c r="L41" s="354"/>
      <c r="M41">
        <f t="shared" si="3"/>
        <v>2</v>
      </c>
      <c r="Y41">
        <f>IF(D41=" "," ",VLOOKUP(D41,MASTER!$C$9:$K$15,6,0))</f>
        <v>42</v>
      </c>
      <c r="AA41" s="19">
        <f t="shared" si="2"/>
        <v>1763144</v>
      </c>
      <c r="AB41" s="47"/>
    </row>
    <row r="42" spans="1:28" ht="12.75" customHeight="1" thickBot="1">
      <c r="A42" s="48"/>
      <c r="B42" s="335"/>
      <c r="C42" s="82">
        <v>2</v>
      </c>
      <c r="D42" s="97" t="s">
        <v>249</v>
      </c>
      <c r="E42" s="84">
        <v>1763115</v>
      </c>
      <c r="F42" s="99" t="s">
        <v>16</v>
      </c>
      <c r="G42" s="84">
        <v>1763119</v>
      </c>
      <c r="H42" s="84"/>
      <c r="I42" s="100">
        <v>5</v>
      </c>
      <c r="J42" s="338"/>
      <c r="K42" s="338"/>
      <c r="L42" s="354"/>
      <c r="M42">
        <f t="shared" si="3"/>
        <v>-27</v>
      </c>
      <c r="Y42">
        <f>IF(D42=" "," ",VLOOKUP(D42,MASTER!$C$9:$K$15,6,0))</f>
        <v>7</v>
      </c>
      <c r="AA42" s="19">
        <f t="shared" si="2"/>
        <v>1763119</v>
      </c>
      <c r="AB42" s="47"/>
    </row>
    <row r="43" spans="1:28" ht="12.75" customHeight="1" thickBot="1">
      <c r="A43" s="47"/>
      <c r="B43" s="335"/>
      <c r="C43" s="82">
        <v>1</v>
      </c>
      <c r="D43" s="97" t="s">
        <v>250</v>
      </c>
      <c r="E43" s="84">
        <v>1763057</v>
      </c>
      <c r="F43" s="99" t="s">
        <v>16</v>
      </c>
      <c r="G43" s="84">
        <v>1763061</v>
      </c>
      <c r="H43" s="84"/>
      <c r="I43" s="100">
        <v>5</v>
      </c>
      <c r="J43" s="338"/>
      <c r="K43" s="338"/>
      <c r="L43" s="354"/>
      <c r="M43">
        <f t="shared" si="3"/>
        <v>21</v>
      </c>
      <c r="Y43">
        <f>IF(D43=" "," ",VLOOKUP(D43,MASTER!$C$9:$K$15,6,0))</f>
        <v>59</v>
      </c>
      <c r="AA43" s="19">
        <f t="shared" si="2"/>
        <v>1763061</v>
      </c>
      <c r="AB43" s="47"/>
    </row>
    <row r="44" spans="1:28" ht="12.75" customHeight="1" thickBot="1">
      <c r="A44" s="47"/>
      <c r="B44" s="336"/>
      <c r="C44" s="108"/>
      <c r="D44" s="98" t="s">
        <v>188</v>
      </c>
      <c r="E44" s="104" t="s">
        <v>188</v>
      </c>
      <c r="F44" s="105" t="s">
        <v>16</v>
      </c>
      <c r="G44" s="104" t="s">
        <v>188</v>
      </c>
      <c r="H44" s="104"/>
      <c r="I44" s="106"/>
      <c r="J44" s="339"/>
      <c r="K44" s="339"/>
      <c r="L44" s="355"/>
      <c r="M44" t="str">
        <f t="shared" si="3"/>
        <v xml:space="preserve"> </v>
      </c>
      <c r="Y44" t="str">
        <f>IF(D44=" "," ",VLOOKUP(D44,MASTER!$C$9:$K$15,6,0))</f>
        <v xml:space="preserve"> </v>
      </c>
      <c r="AA44" s="19" t="str">
        <f t="shared" si="2"/>
        <v xml:space="preserve"> </v>
      </c>
      <c r="AB44" s="47"/>
    </row>
    <row r="45" spans="1:28" ht="12.75" customHeight="1" thickBot="1">
      <c r="A45" s="47"/>
      <c r="B45" s="334">
        <v>8</v>
      </c>
      <c r="C45" s="107">
        <v>6</v>
      </c>
      <c r="D45" s="96" t="s">
        <v>247</v>
      </c>
      <c r="E45" s="101">
        <v>1763012</v>
      </c>
      <c r="F45" s="102" t="s">
        <v>16</v>
      </c>
      <c r="G45" s="101">
        <v>1763015</v>
      </c>
      <c r="H45" s="101"/>
      <c r="I45" s="103">
        <v>4</v>
      </c>
      <c r="J45" s="337">
        <v>19</v>
      </c>
      <c r="K45" s="337">
        <v>193</v>
      </c>
      <c r="L45" s="353">
        <v>1</v>
      </c>
      <c r="M45">
        <f t="shared" si="3"/>
        <v>16</v>
      </c>
      <c r="Y45">
        <f>IF(D45=" "," ",VLOOKUP(D45,MASTER!$C$9:$K$15,6,0))</f>
        <v>58</v>
      </c>
      <c r="AA45" s="19">
        <f t="shared" si="2"/>
        <v>1763015</v>
      </c>
      <c r="AB45" s="47"/>
    </row>
    <row r="46" spans="1:28" ht="12.75" customHeight="1" thickBot="1">
      <c r="A46" s="47"/>
      <c r="B46" s="335"/>
      <c r="C46" s="82">
        <v>4</v>
      </c>
      <c r="D46" s="97" t="s">
        <v>248</v>
      </c>
      <c r="E46" s="84">
        <v>1763145</v>
      </c>
      <c r="F46" s="99" t="s">
        <v>16</v>
      </c>
      <c r="G46" s="84">
        <v>1763149</v>
      </c>
      <c r="H46" s="84"/>
      <c r="I46" s="100">
        <v>5</v>
      </c>
      <c r="J46" s="338"/>
      <c r="K46" s="338"/>
      <c r="L46" s="354"/>
      <c r="M46">
        <f t="shared" si="3"/>
        <v>-3</v>
      </c>
      <c r="Y46">
        <f>IF(D46=" "," ",VLOOKUP(D46,MASTER!$C$9:$K$15,6,0))</f>
        <v>42</v>
      </c>
      <c r="AA46" s="19">
        <f t="shared" si="2"/>
        <v>1763149</v>
      </c>
      <c r="AB46" s="47"/>
    </row>
    <row r="47" spans="1:28" ht="12.75" customHeight="1" thickBot="1">
      <c r="A47" s="47"/>
      <c r="B47" s="335"/>
      <c r="C47" s="82">
        <v>2</v>
      </c>
      <c r="D47" s="97" t="s">
        <v>249</v>
      </c>
      <c r="E47" s="84">
        <v>1763120</v>
      </c>
      <c r="F47" s="99" t="s">
        <v>16</v>
      </c>
      <c r="G47" s="84">
        <v>1763121</v>
      </c>
      <c r="H47" s="84"/>
      <c r="I47" s="100">
        <v>2</v>
      </c>
      <c r="J47" s="338"/>
      <c r="K47" s="338"/>
      <c r="L47" s="354"/>
      <c r="M47">
        <f t="shared" si="3"/>
        <v>-29</v>
      </c>
      <c r="Y47">
        <f>IF(D47=" "," ",VLOOKUP(D47,MASTER!$C$9:$K$15,6,0))</f>
        <v>7</v>
      </c>
      <c r="AA47" s="19">
        <f t="shared" si="2"/>
        <v>1763121</v>
      </c>
      <c r="AB47" s="47"/>
    </row>
    <row r="48" spans="1:28" ht="12.75" customHeight="1" thickBot="1">
      <c r="A48" s="47"/>
      <c r="B48" s="335"/>
      <c r="C48" s="82">
        <v>7</v>
      </c>
      <c r="D48" s="97" t="s">
        <v>250</v>
      </c>
      <c r="E48" s="84">
        <v>2432540</v>
      </c>
      <c r="F48" s="99" t="s">
        <v>16</v>
      </c>
      <c r="G48" s="84">
        <v>2432542</v>
      </c>
      <c r="H48" s="84"/>
      <c r="I48" s="100">
        <v>3</v>
      </c>
      <c r="J48" s="338"/>
      <c r="K48" s="338"/>
      <c r="L48" s="354"/>
      <c r="M48">
        <f t="shared" si="3"/>
        <v>18</v>
      </c>
      <c r="Y48">
        <f>IF(D48=" "," ",VLOOKUP(D48,MASTER!$C$9:$K$15,6,0))</f>
        <v>59</v>
      </c>
      <c r="AA48" s="19">
        <f t="shared" si="2"/>
        <v>2432542</v>
      </c>
      <c r="AB48" s="47"/>
    </row>
    <row r="49" spans="1:28" ht="12.75" customHeight="1" thickBot="1">
      <c r="A49" s="47"/>
      <c r="B49" s="336"/>
      <c r="C49" s="108">
        <v>1</v>
      </c>
      <c r="D49" s="98" t="s">
        <v>251</v>
      </c>
      <c r="E49" s="104">
        <v>1763062</v>
      </c>
      <c r="F49" s="105" t="s">
        <v>16</v>
      </c>
      <c r="G49" s="104">
        <v>1763066</v>
      </c>
      <c r="H49" s="104"/>
      <c r="I49" s="106">
        <v>5</v>
      </c>
      <c r="J49" s="339"/>
      <c r="K49" s="339"/>
      <c r="L49" s="355"/>
      <c r="M49" t="b">
        <f t="shared" si="3"/>
        <v>0</v>
      </c>
      <c r="Y49">
        <f>IF(D49=" "," ",VLOOKUP(D49,MASTER!$C$9:$K$15,6,0))</f>
        <v>20</v>
      </c>
      <c r="AA49" s="19">
        <f t="shared" si="2"/>
        <v>1763066</v>
      </c>
      <c r="AB49" s="47"/>
    </row>
    <row r="50" spans="1:28" ht="12.75" customHeight="1" thickBot="1">
      <c r="A50" s="47"/>
      <c r="B50" s="334">
        <v>9</v>
      </c>
      <c r="C50" s="107">
        <v>6</v>
      </c>
      <c r="D50" s="96" t="s">
        <v>247</v>
      </c>
      <c r="E50" s="101">
        <v>1763016</v>
      </c>
      <c r="F50" s="102" t="s">
        <v>16</v>
      </c>
      <c r="G50" s="101">
        <v>1763020</v>
      </c>
      <c r="H50" s="101"/>
      <c r="I50" s="103">
        <v>5</v>
      </c>
      <c r="J50" s="337">
        <v>20</v>
      </c>
      <c r="K50" s="337">
        <v>213</v>
      </c>
      <c r="L50" s="353">
        <v>1</v>
      </c>
      <c r="M50">
        <f t="shared" si="3"/>
        <v>11</v>
      </c>
      <c r="Y50">
        <f>IF(D50=" "," ",VLOOKUP(D50,MASTER!$C$9:$K$15,6,0))</f>
        <v>58</v>
      </c>
      <c r="AA50" s="19">
        <f t="shared" si="2"/>
        <v>1763020</v>
      </c>
      <c r="AB50" s="47"/>
    </row>
    <row r="51" spans="1:28" ht="12.75" customHeight="1" thickBot="1">
      <c r="A51" s="47"/>
      <c r="B51" s="335"/>
      <c r="C51" s="82">
        <v>4</v>
      </c>
      <c r="D51" s="97" t="s">
        <v>248</v>
      </c>
      <c r="E51" s="84">
        <v>1763150</v>
      </c>
      <c r="F51" s="99" t="s">
        <v>16</v>
      </c>
      <c r="G51" s="84">
        <v>1763154</v>
      </c>
      <c r="H51" s="84"/>
      <c r="I51" s="100">
        <v>5</v>
      </c>
      <c r="J51" s="338"/>
      <c r="K51" s="338"/>
      <c r="L51" s="354"/>
      <c r="M51">
        <f t="shared" si="3"/>
        <v>-8</v>
      </c>
      <c r="Y51">
        <f>IF(D51=" "," ",VLOOKUP(D51,MASTER!$C$9:$K$15,6,0))</f>
        <v>42</v>
      </c>
      <c r="AA51" s="19">
        <f t="shared" si="2"/>
        <v>1763154</v>
      </c>
      <c r="AB51" s="47"/>
    </row>
    <row r="52" spans="1:28" ht="12.75" customHeight="1" thickBot="1">
      <c r="A52" s="47"/>
      <c r="B52" s="335"/>
      <c r="C52" s="82">
        <v>7</v>
      </c>
      <c r="D52" s="97" t="s">
        <v>249</v>
      </c>
      <c r="E52" s="84">
        <v>2432543</v>
      </c>
      <c r="F52" s="99" t="s">
        <v>16</v>
      </c>
      <c r="G52" s="84">
        <v>2432547</v>
      </c>
      <c r="H52" s="84"/>
      <c r="I52" s="100">
        <v>5</v>
      </c>
      <c r="J52" s="338"/>
      <c r="K52" s="338"/>
      <c r="L52" s="354"/>
      <c r="M52">
        <f t="shared" si="3"/>
        <v>-34</v>
      </c>
      <c r="Y52">
        <f>IF(D52=" "," ",VLOOKUP(D52,MASTER!$C$9:$K$15,6,0))</f>
        <v>7</v>
      </c>
      <c r="AA52" s="19">
        <f t="shared" si="2"/>
        <v>2432547</v>
      </c>
      <c r="AB52" s="47"/>
    </row>
    <row r="53" spans="1:28" ht="12.75" customHeight="1" thickBot="1">
      <c r="A53" s="47"/>
      <c r="B53" s="335"/>
      <c r="C53" s="82">
        <v>1</v>
      </c>
      <c r="D53" s="97" t="s">
        <v>250</v>
      </c>
      <c r="E53" s="84">
        <v>1763067</v>
      </c>
      <c r="F53" s="99" t="s">
        <v>16</v>
      </c>
      <c r="G53" s="84">
        <v>1763071</v>
      </c>
      <c r="H53" s="84"/>
      <c r="I53" s="100">
        <v>5</v>
      </c>
      <c r="J53" s="338"/>
      <c r="K53" s="338"/>
      <c r="L53" s="354"/>
      <c r="M53">
        <v>41</v>
      </c>
      <c r="Y53">
        <f>IF(D53=" "," ",VLOOKUP(D53,MASTER!$C$9:$K$15,6,0))</f>
        <v>59</v>
      </c>
      <c r="AA53" s="19">
        <f t="shared" si="2"/>
        <v>1763071</v>
      </c>
      <c r="AB53" s="47"/>
    </row>
    <row r="54" spans="1:28" ht="12.75" customHeight="1" thickBot="1">
      <c r="A54" s="47"/>
      <c r="B54" s="336"/>
      <c r="C54" s="108"/>
      <c r="D54" s="98" t="s">
        <v>251</v>
      </c>
      <c r="E54" s="104" t="s">
        <v>188</v>
      </c>
      <c r="F54" s="105" t="s">
        <v>16</v>
      </c>
      <c r="G54" s="104" t="s">
        <v>188</v>
      </c>
      <c r="H54" s="104"/>
      <c r="I54" s="106"/>
      <c r="J54" s="339"/>
      <c r="K54" s="339"/>
      <c r="L54" s="355"/>
      <c r="M54">
        <f t="shared" si="3"/>
        <v>0</v>
      </c>
      <c r="Y54">
        <f>IF(D54=" "," ",VLOOKUP(D54,MASTER!$C$9:$K$15,6,0))</f>
        <v>20</v>
      </c>
      <c r="AA54" s="19" t="e">
        <f t="shared" si="2"/>
        <v>#VALUE!</v>
      </c>
      <c r="AB54" s="47"/>
    </row>
    <row r="55" spans="1:28" ht="12.75" customHeight="1" thickBot="1">
      <c r="A55" s="47"/>
      <c r="B55" s="334">
        <v>10</v>
      </c>
      <c r="C55" s="107">
        <v>6</v>
      </c>
      <c r="D55" s="96" t="s">
        <v>247</v>
      </c>
      <c r="E55" s="101">
        <v>1763021</v>
      </c>
      <c r="F55" s="102" t="s">
        <v>16</v>
      </c>
      <c r="G55" s="101">
        <v>1763021</v>
      </c>
      <c r="H55" s="101"/>
      <c r="I55" s="103">
        <v>1</v>
      </c>
      <c r="J55" s="337">
        <v>19</v>
      </c>
      <c r="K55" s="337">
        <v>232</v>
      </c>
      <c r="L55" s="353">
        <v>1</v>
      </c>
      <c r="M55">
        <v>32</v>
      </c>
      <c r="Y55">
        <f>IF(D55=" "," ",VLOOKUP(D55,MASTER!$C$9:$K$15,6,0))</f>
        <v>58</v>
      </c>
      <c r="AA55" s="19">
        <f t="shared" si="2"/>
        <v>1763021</v>
      </c>
      <c r="AB55" s="47"/>
    </row>
    <row r="56" spans="1:28" ht="12.75" customHeight="1" thickBot="1">
      <c r="A56" s="47"/>
      <c r="B56" s="335"/>
      <c r="C56" s="82">
        <v>4</v>
      </c>
      <c r="D56" s="97" t="s">
        <v>248</v>
      </c>
      <c r="E56" s="84">
        <v>1763155</v>
      </c>
      <c r="F56" s="99" t="s">
        <v>16</v>
      </c>
      <c r="G56" s="84">
        <v>1763159</v>
      </c>
      <c r="H56" s="84"/>
      <c r="I56" s="100">
        <v>5</v>
      </c>
      <c r="J56" s="338"/>
      <c r="K56" s="338"/>
      <c r="L56" s="354"/>
      <c r="M56">
        <v>23</v>
      </c>
      <c r="Y56">
        <f>IF(D56=" "," ",VLOOKUP(D56,MASTER!$C$9:$K$15,6,0))</f>
        <v>42</v>
      </c>
      <c r="AA56" s="19">
        <f t="shared" si="2"/>
        <v>1763159</v>
      </c>
      <c r="AB56" s="47"/>
    </row>
    <row r="57" spans="1:28" ht="12.75" customHeight="1" thickBot="1">
      <c r="A57" s="47"/>
      <c r="B57" s="335"/>
      <c r="C57" s="82">
        <v>7</v>
      </c>
      <c r="D57" s="97" t="s">
        <v>249</v>
      </c>
      <c r="E57" s="84">
        <v>2432548</v>
      </c>
      <c r="F57" s="99" t="s">
        <v>16</v>
      </c>
      <c r="G57" s="84">
        <v>2432555</v>
      </c>
      <c r="H57" s="84"/>
      <c r="I57" s="100">
        <v>8</v>
      </c>
      <c r="J57" s="338"/>
      <c r="K57" s="338"/>
      <c r="L57" s="354"/>
      <c r="M57">
        <v>14</v>
      </c>
      <c r="Y57">
        <f>IF(D57=" "," ",VLOOKUP(D57,MASTER!$C$9:$K$15,6,0))</f>
        <v>7</v>
      </c>
      <c r="AA57" s="19">
        <f t="shared" si="2"/>
        <v>2432555</v>
      </c>
      <c r="AB57" s="47"/>
    </row>
    <row r="58" spans="1:28" ht="12.75" customHeight="1" thickBot="1">
      <c r="A58" s="47"/>
      <c r="B58" s="335"/>
      <c r="C58" s="82">
        <v>1</v>
      </c>
      <c r="D58" s="97" t="s">
        <v>250</v>
      </c>
      <c r="E58" s="84">
        <v>1763072</v>
      </c>
      <c r="F58" s="99" t="s">
        <v>16</v>
      </c>
      <c r="G58" s="84">
        <v>1763076</v>
      </c>
      <c r="H58" s="84"/>
      <c r="I58" s="100">
        <v>5</v>
      </c>
      <c r="J58" s="338"/>
      <c r="K58" s="338"/>
      <c r="L58" s="354"/>
      <c r="M58">
        <v>5</v>
      </c>
      <c r="Y58">
        <f>IF(D58=" "," ",VLOOKUP(D58,MASTER!$C$9:$K$15,6,0))</f>
        <v>59</v>
      </c>
      <c r="AA58" s="19">
        <f t="shared" si="2"/>
        <v>1763076</v>
      </c>
      <c r="AB58" s="47"/>
    </row>
    <row r="59" spans="1:28" ht="12.75" customHeight="1" thickBot="1">
      <c r="A59" s="47"/>
      <c r="B59" s="336"/>
      <c r="C59" s="108"/>
      <c r="D59" s="98" t="s">
        <v>188</v>
      </c>
      <c r="E59" s="104" t="s">
        <v>188</v>
      </c>
      <c r="F59" s="105" t="s">
        <v>16</v>
      </c>
      <c r="G59" s="104" t="s">
        <v>188</v>
      </c>
      <c r="H59" s="104"/>
      <c r="I59" s="106"/>
      <c r="J59" s="339"/>
      <c r="K59" s="339"/>
      <c r="L59" s="355"/>
      <c r="M59" t="str">
        <f t="shared" si="3"/>
        <v xml:space="preserve"> </v>
      </c>
      <c r="Y59" t="str">
        <f>IF(D59=" "," ",VLOOKUP(D59,MASTER!$C$9:$K$15,6,0))</f>
        <v xml:space="preserve"> </v>
      </c>
      <c r="AA59" s="19" t="str">
        <f t="shared" si="2"/>
        <v xml:space="preserve"> </v>
      </c>
      <c r="AB59" s="47"/>
    </row>
    <row r="60" spans="1:28" ht="12.75" customHeight="1" thickBot="1">
      <c r="A60" s="47"/>
      <c r="B60" s="334">
        <v>11</v>
      </c>
      <c r="C60" s="107">
        <v>1</v>
      </c>
      <c r="D60" s="96" t="s">
        <v>247</v>
      </c>
      <c r="E60" s="101">
        <v>1763077</v>
      </c>
      <c r="F60" s="102" t="s">
        <v>16</v>
      </c>
      <c r="G60" s="101">
        <v>1763079</v>
      </c>
      <c r="H60" s="101"/>
      <c r="I60" s="103">
        <v>3</v>
      </c>
      <c r="J60" s="337">
        <v>24</v>
      </c>
      <c r="K60" s="337">
        <v>256</v>
      </c>
      <c r="L60" s="353">
        <v>1</v>
      </c>
      <c r="M60">
        <f t="shared" si="3"/>
        <v>29</v>
      </c>
      <c r="Y60">
        <f>IF(D60=" "," ",VLOOKUP(D60,MASTER!$C$9:$K$15,6,0))</f>
        <v>58</v>
      </c>
      <c r="AA60" s="19">
        <f t="shared" si="2"/>
        <v>1763079</v>
      </c>
      <c r="AB60" s="47"/>
    </row>
    <row r="61" spans="1:28" ht="12.75" customHeight="1" thickBot="1">
      <c r="A61" s="47"/>
      <c r="B61" s="335"/>
      <c r="C61" s="82">
        <v>7</v>
      </c>
      <c r="D61" s="97" t="s">
        <v>248</v>
      </c>
      <c r="E61" s="84">
        <v>2432556</v>
      </c>
      <c r="F61" s="99" t="s">
        <v>16</v>
      </c>
      <c r="G61" s="84">
        <v>2432558</v>
      </c>
      <c r="H61" s="84"/>
      <c r="I61" s="100">
        <v>3</v>
      </c>
      <c r="J61" s="338"/>
      <c r="K61" s="338"/>
      <c r="L61" s="354"/>
      <c r="M61">
        <f t="shared" si="3"/>
        <v>20</v>
      </c>
      <c r="Y61">
        <f>IF(D61=" "," ",VLOOKUP(D61,MASTER!$C$9:$K$15,6,0))</f>
        <v>42</v>
      </c>
      <c r="AA61" s="19">
        <f t="shared" si="2"/>
        <v>2432558</v>
      </c>
      <c r="AB61" s="47"/>
    </row>
    <row r="62" spans="1:28" ht="12.75" customHeight="1" thickBot="1">
      <c r="A62" s="47"/>
      <c r="B62" s="335"/>
      <c r="C62" s="82">
        <v>7</v>
      </c>
      <c r="D62" s="97" t="s">
        <v>249</v>
      </c>
      <c r="E62" s="84">
        <v>2432559</v>
      </c>
      <c r="F62" s="99" t="s">
        <v>16</v>
      </c>
      <c r="G62" s="84">
        <v>2432564</v>
      </c>
      <c r="H62" s="84"/>
      <c r="I62" s="100">
        <v>6</v>
      </c>
      <c r="J62" s="338"/>
      <c r="K62" s="338"/>
      <c r="L62" s="354"/>
      <c r="M62">
        <f t="shared" si="3"/>
        <v>8</v>
      </c>
      <c r="Y62">
        <f>IF(D62=" "," ",VLOOKUP(D62,MASTER!$C$9:$K$15,6,0))</f>
        <v>7</v>
      </c>
      <c r="AA62" s="19">
        <f t="shared" si="2"/>
        <v>2432564</v>
      </c>
      <c r="AB62" s="47"/>
    </row>
    <row r="63" spans="1:28" ht="12.75" customHeight="1" thickBot="1">
      <c r="A63" s="47"/>
      <c r="B63" s="335"/>
      <c r="C63" s="82">
        <v>4</v>
      </c>
      <c r="D63" s="97" t="s">
        <v>250</v>
      </c>
      <c r="E63" s="84">
        <v>1763160</v>
      </c>
      <c r="F63" s="99" t="s">
        <v>16</v>
      </c>
      <c r="G63" s="84">
        <v>1763165</v>
      </c>
      <c r="H63" s="84"/>
      <c r="I63" s="100">
        <v>6</v>
      </c>
      <c r="J63" s="338"/>
      <c r="K63" s="338"/>
      <c r="L63" s="354"/>
      <c r="M63">
        <f t="shared" si="3"/>
        <v>-1</v>
      </c>
      <c r="Y63">
        <f>IF(D63=" "," ",VLOOKUP(D63,MASTER!$C$9:$K$15,6,0))</f>
        <v>59</v>
      </c>
      <c r="AA63" s="19">
        <f t="shared" si="2"/>
        <v>1763165</v>
      </c>
      <c r="AB63" s="47"/>
    </row>
    <row r="64" spans="1:28" ht="12.75" customHeight="1" thickBot="1">
      <c r="A64" s="47"/>
      <c r="B64" s="336"/>
      <c r="C64" s="108">
        <v>7</v>
      </c>
      <c r="D64" s="98" t="s">
        <v>251</v>
      </c>
      <c r="E64" s="104">
        <v>2432565</v>
      </c>
      <c r="F64" s="105" t="s">
        <v>16</v>
      </c>
      <c r="G64" s="104">
        <v>2432570</v>
      </c>
      <c r="H64" s="104"/>
      <c r="I64" s="106">
        <v>6</v>
      </c>
      <c r="J64" s="339"/>
      <c r="K64" s="339"/>
      <c r="L64" s="355"/>
      <c r="M64" t="b">
        <f t="shared" si="3"/>
        <v>0</v>
      </c>
      <c r="Y64">
        <f>IF(D64=" "," ",VLOOKUP(D64,MASTER!$C$9:$K$15,6,0))</f>
        <v>20</v>
      </c>
      <c r="AA64" s="19">
        <f t="shared" si="2"/>
        <v>2432570</v>
      </c>
      <c r="AB64" s="47"/>
    </row>
    <row r="65" spans="1:28" ht="12.75" customHeight="1" thickBot="1">
      <c r="A65" s="47"/>
      <c r="B65" s="334">
        <v>12</v>
      </c>
      <c r="C65" s="107">
        <v>7</v>
      </c>
      <c r="D65" s="96" t="s">
        <v>247</v>
      </c>
      <c r="E65" s="101">
        <v>2432571</v>
      </c>
      <c r="F65" s="102" t="s">
        <v>16</v>
      </c>
      <c r="G65" s="101">
        <v>2432576</v>
      </c>
      <c r="H65" s="101"/>
      <c r="I65" s="103">
        <v>6</v>
      </c>
      <c r="J65" s="337">
        <v>30</v>
      </c>
      <c r="K65" s="337">
        <v>286</v>
      </c>
      <c r="L65" s="353">
        <v>1</v>
      </c>
      <c r="M65">
        <f t="shared" si="3"/>
        <v>23</v>
      </c>
      <c r="Y65">
        <f>IF(D65=" "," ",VLOOKUP(D65,MASTER!$C$9:$K$15,6,0))</f>
        <v>58</v>
      </c>
      <c r="AA65" s="19">
        <f t="shared" si="2"/>
        <v>2432576</v>
      </c>
      <c r="AB65" s="47"/>
    </row>
    <row r="66" spans="1:28" ht="12.75" customHeight="1" thickBot="1">
      <c r="A66" s="47"/>
      <c r="B66" s="335"/>
      <c r="C66" s="82">
        <v>4</v>
      </c>
      <c r="D66" s="97" t="s">
        <v>248</v>
      </c>
      <c r="E66" s="84">
        <v>1763166</v>
      </c>
      <c r="F66" s="99" t="s">
        <v>16</v>
      </c>
      <c r="G66" s="84">
        <v>1763171</v>
      </c>
      <c r="H66" s="84"/>
      <c r="I66" s="100">
        <v>6</v>
      </c>
      <c r="J66" s="338"/>
      <c r="K66" s="338"/>
      <c r="L66" s="354"/>
      <c r="M66">
        <f t="shared" si="3"/>
        <v>14</v>
      </c>
      <c r="Y66">
        <f>IF(D66=" "," ",VLOOKUP(D66,MASTER!$C$9:$K$15,6,0))</f>
        <v>42</v>
      </c>
      <c r="AA66" s="19">
        <f t="shared" si="2"/>
        <v>1763171</v>
      </c>
      <c r="AB66" s="47"/>
    </row>
    <row r="67" spans="1:28" ht="12.75" customHeight="1" thickBot="1">
      <c r="A67" s="47"/>
      <c r="B67" s="335"/>
      <c r="C67" s="82">
        <v>7</v>
      </c>
      <c r="D67" s="97" t="s">
        <v>249</v>
      </c>
      <c r="E67" s="84">
        <v>2432577</v>
      </c>
      <c r="F67" s="99" t="s">
        <v>16</v>
      </c>
      <c r="G67" s="84">
        <v>2432585</v>
      </c>
      <c r="H67" s="84"/>
      <c r="I67" s="100">
        <v>9</v>
      </c>
      <c r="J67" s="338"/>
      <c r="K67" s="338"/>
      <c r="L67" s="354"/>
      <c r="M67">
        <f t="shared" si="3"/>
        <v>-1</v>
      </c>
      <c r="Y67">
        <f>IF(D67=" "," ",VLOOKUP(D67,MASTER!$C$9:$K$15,6,0))</f>
        <v>7</v>
      </c>
      <c r="AA67" s="19">
        <f t="shared" si="2"/>
        <v>2432585</v>
      </c>
      <c r="AB67" s="47"/>
    </row>
    <row r="68" spans="1:28" ht="12.75" customHeight="1" thickBot="1">
      <c r="A68" s="47"/>
      <c r="B68" s="335"/>
      <c r="C68" s="82">
        <v>4</v>
      </c>
      <c r="D68" s="97" t="s">
        <v>250</v>
      </c>
      <c r="E68" s="84">
        <v>1763172</v>
      </c>
      <c r="F68" s="99" t="s">
        <v>16</v>
      </c>
      <c r="G68" s="84">
        <v>1763180</v>
      </c>
      <c r="H68" s="84"/>
      <c r="I68" s="100">
        <v>9</v>
      </c>
      <c r="J68" s="338"/>
      <c r="K68" s="338"/>
      <c r="L68" s="354"/>
      <c r="M68">
        <f t="shared" si="3"/>
        <v>-10</v>
      </c>
      <c r="Y68">
        <f>IF(D68=" "," ",VLOOKUP(D68,MASTER!$C$9:$K$15,6,0))</f>
        <v>59</v>
      </c>
      <c r="AA68" s="19">
        <f t="shared" si="2"/>
        <v>1763180</v>
      </c>
      <c r="AB68" s="47"/>
    </row>
    <row r="69" spans="1:28" ht="12.75" customHeight="1" thickBot="1">
      <c r="A69" s="47"/>
      <c r="B69" s="336"/>
      <c r="C69" s="108"/>
      <c r="D69" s="98" t="s">
        <v>251</v>
      </c>
      <c r="E69" s="104" t="s">
        <v>188</v>
      </c>
      <c r="F69" s="105" t="s">
        <v>16</v>
      </c>
      <c r="G69" s="104" t="s">
        <v>188</v>
      </c>
      <c r="H69" s="104"/>
      <c r="I69" s="106"/>
      <c r="J69" s="339"/>
      <c r="K69" s="339"/>
      <c r="L69" s="355"/>
      <c r="M69">
        <f t="shared" si="3"/>
        <v>0</v>
      </c>
      <c r="Y69">
        <f>IF(D69=" "," ",VLOOKUP(D69,MASTER!$C$9:$K$15,6,0))</f>
        <v>20</v>
      </c>
      <c r="AA69" s="19" t="e">
        <f t="shared" si="2"/>
        <v>#VALUE!</v>
      </c>
      <c r="AB69" s="47"/>
    </row>
    <row r="70" spans="1:28" ht="12.75" hidden="1" customHeight="1" thickBot="1">
      <c r="A70" s="47"/>
      <c r="B70" s="334"/>
      <c r="C70" s="107"/>
      <c r="D70" s="96" t="s">
        <v>188</v>
      </c>
      <c r="E70" s="101" t="s">
        <v>188</v>
      </c>
      <c r="F70" s="102" t="s">
        <v>16</v>
      </c>
      <c r="G70" s="101" t="s">
        <v>188</v>
      </c>
      <c r="H70" s="101"/>
      <c r="I70" s="103"/>
      <c r="J70" s="337">
        <v>0</v>
      </c>
      <c r="K70" s="337" t="s">
        <v>188</v>
      </c>
      <c r="L70" s="353" t="s">
        <v>188</v>
      </c>
      <c r="M70" t="str">
        <f t="shared" si="3"/>
        <v xml:space="preserve"> </v>
      </c>
      <c r="Y70" t="str">
        <f>IF(D70=" "," ",VLOOKUP(D70,MASTER!$C$9:$K$15,6,0))</f>
        <v xml:space="preserve"> </v>
      </c>
      <c r="AA70" s="19" t="str">
        <f t="shared" si="2"/>
        <v xml:space="preserve"> </v>
      </c>
      <c r="AB70" s="47"/>
    </row>
    <row r="71" spans="1:28" ht="12.75" hidden="1" customHeight="1" thickBot="1">
      <c r="A71" s="47"/>
      <c r="B71" s="335"/>
      <c r="C71" s="82"/>
      <c r="D71" s="97" t="s">
        <v>188</v>
      </c>
      <c r="E71" s="84" t="s">
        <v>188</v>
      </c>
      <c r="F71" s="99" t="s">
        <v>16</v>
      </c>
      <c r="G71" s="84" t="s">
        <v>188</v>
      </c>
      <c r="H71" s="84"/>
      <c r="I71" s="100"/>
      <c r="J71" s="338"/>
      <c r="K71" s="338"/>
      <c r="L71" s="354"/>
      <c r="M71" t="str">
        <f t="shared" si="3"/>
        <v xml:space="preserve"> </v>
      </c>
      <c r="Y71" t="str">
        <f>IF(D71=" "," ",VLOOKUP(D71,MASTER!$C$9:$K$15,6,0))</f>
        <v xml:space="preserve"> </v>
      </c>
      <c r="AA71" s="19" t="str">
        <f t="shared" si="2"/>
        <v xml:space="preserve"> </v>
      </c>
      <c r="AB71" s="47"/>
    </row>
    <row r="72" spans="1:28" ht="12.75" hidden="1" customHeight="1" thickBot="1">
      <c r="A72" s="47"/>
      <c r="B72" s="335"/>
      <c r="C72" s="82"/>
      <c r="D72" s="97" t="s">
        <v>188</v>
      </c>
      <c r="E72" s="84" t="s">
        <v>188</v>
      </c>
      <c r="F72" s="99" t="s">
        <v>16</v>
      </c>
      <c r="G72" s="84" t="s">
        <v>188</v>
      </c>
      <c r="H72" s="84"/>
      <c r="I72" s="100"/>
      <c r="J72" s="338"/>
      <c r="K72" s="338"/>
      <c r="L72" s="354"/>
      <c r="M72" t="str">
        <f t="shared" si="3"/>
        <v xml:space="preserve"> </v>
      </c>
      <c r="Y72" t="str">
        <f>IF(D72=" "," ",VLOOKUP(D72,MASTER!$C$9:$K$15,6,0))</f>
        <v xml:space="preserve"> </v>
      </c>
      <c r="AA72" s="19" t="str">
        <f t="shared" si="2"/>
        <v xml:space="preserve"> </v>
      </c>
      <c r="AB72" s="47"/>
    </row>
    <row r="73" spans="1:28" ht="12.75" hidden="1" customHeight="1" thickBot="1">
      <c r="A73" s="47"/>
      <c r="B73" s="335"/>
      <c r="C73" s="82"/>
      <c r="D73" s="97" t="s">
        <v>188</v>
      </c>
      <c r="E73" s="84" t="s">
        <v>188</v>
      </c>
      <c r="F73" s="99" t="s">
        <v>16</v>
      </c>
      <c r="G73" s="84" t="s">
        <v>188</v>
      </c>
      <c r="H73" s="84"/>
      <c r="I73" s="100"/>
      <c r="J73" s="338"/>
      <c r="K73" s="338"/>
      <c r="L73" s="354"/>
      <c r="M73" t="str">
        <f t="shared" si="3"/>
        <v xml:space="preserve"> </v>
      </c>
      <c r="Y73" t="str">
        <f>IF(D73=" "," ",VLOOKUP(D73,MASTER!$C$9:$K$15,6,0))</f>
        <v xml:space="preserve"> </v>
      </c>
      <c r="AA73" s="19" t="str">
        <f t="shared" si="2"/>
        <v xml:space="preserve"> </v>
      </c>
      <c r="AB73" s="47"/>
    </row>
    <row r="74" spans="1:28" ht="12.75" hidden="1" customHeight="1" thickBot="1">
      <c r="A74" s="47"/>
      <c r="B74" s="336"/>
      <c r="C74" s="83"/>
      <c r="D74" s="98" t="s">
        <v>188</v>
      </c>
      <c r="E74" s="104" t="s">
        <v>188</v>
      </c>
      <c r="F74" s="105" t="s">
        <v>16</v>
      </c>
      <c r="G74" s="104" t="s">
        <v>188</v>
      </c>
      <c r="H74" s="104"/>
      <c r="I74" s="106"/>
      <c r="J74" s="339"/>
      <c r="K74" s="339"/>
      <c r="L74" s="355"/>
      <c r="M74" t="str">
        <f t="shared" si="3"/>
        <v xml:space="preserve"> </v>
      </c>
      <c r="Y74" t="str">
        <f>IF(D74=" "," ",VLOOKUP(D74,MASTER!$C$9:$K$15,6,0))</f>
        <v xml:space="preserve"> </v>
      </c>
      <c r="AA74" s="19" t="str">
        <f t="shared" si="2"/>
        <v xml:space="preserve"> </v>
      </c>
      <c r="AB74" s="47"/>
    </row>
    <row r="75" spans="1:28" ht="12.75" hidden="1" customHeight="1" thickBot="1">
      <c r="A75" s="47"/>
      <c r="B75" s="334"/>
      <c r="C75" s="81"/>
      <c r="D75" s="96" t="s">
        <v>188</v>
      </c>
      <c r="E75" s="101" t="s">
        <v>188</v>
      </c>
      <c r="F75" s="102" t="s">
        <v>16</v>
      </c>
      <c r="G75" s="101" t="s">
        <v>188</v>
      </c>
      <c r="H75" s="101"/>
      <c r="I75" s="103"/>
      <c r="J75" s="337">
        <v>0</v>
      </c>
      <c r="K75" s="337" t="s">
        <v>188</v>
      </c>
      <c r="L75" s="353" t="s">
        <v>188</v>
      </c>
      <c r="M75" t="str">
        <f t="shared" si="3"/>
        <v xml:space="preserve"> </v>
      </c>
      <c r="Y75" t="str">
        <f>IF(D75=" "," ",VLOOKUP(D75,MASTER!$C$9:$K$15,6,0))</f>
        <v xml:space="preserve"> </v>
      </c>
      <c r="AA75" s="19" t="str">
        <f t="shared" ref="AA75:AA84" si="4">IF(D75=" "," ",E75+I75+H75-1)</f>
        <v xml:space="preserve"> </v>
      </c>
      <c r="AB75" s="47"/>
    </row>
    <row r="76" spans="1:28" ht="12.75" hidden="1" customHeight="1" thickBot="1">
      <c r="A76" s="47"/>
      <c r="B76" s="335"/>
      <c r="C76" s="82"/>
      <c r="D76" s="97" t="s">
        <v>188</v>
      </c>
      <c r="E76" s="84" t="s">
        <v>188</v>
      </c>
      <c r="F76" s="99" t="s">
        <v>16</v>
      </c>
      <c r="G76" s="84"/>
      <c r="H76" s="84"/>
      <c r="I76" s="100"/>
      <c r="J76" s="338"/>
      <c r="K76" s="338"/>
      <c r="L76" s="354"/>
      <c r="M76" t="str">
        <f t="shared" si="3"/>
        <v xml:space="preserve"> </v>
      </c>
      <c r="Y76" t="str">
        <f>IF(D76=" "," ",VLOOKUP(D76,MASTER!$C$9:$K$15,6,0))</f>
        <v xml:space="preserve"> </v>
      </c>
      <c r="AA76" s="19" t="str">
        <f t="shared" si="4"/>
        <v xml:space="preserve"> </v>
      </c>
      <c r="AB76" s="47"/>
    </row>
    <row r="77" spans="1:28" ht="12.75" hidden="1" customHeight="1" thickBot="1">
      <c r="A77" s="47"/>
      <c r="B77" s="335"/>
      <c r="C77" s="82"/>
      <c r="D77" s="97" t="s">
        <v>188</v>
      </c>
      <c r="E77" s="84" t="s">
        <v>188</v>
      </c>
      <c r="F77" s="99" t="s">
        <v>16</v>
      </c>
      <c r="G77" s="84" t="s">
        <v>188</v>
      </c>
      <c r="H77" s="84"/>
      <c r="I77" s="100"/>
      <c r="J77" s="338"/>
      <c r="K77" s="338"/>
      <c r="L77" s="354"/>
      <c r="M77" t="str">
        <f t="shared" si="3"/>
        <v xml:space="preserve"> </v>
      </c>
      <c r="Y77" t="str">
        <f>IF(D77=" "," ",VLOOKUP(D77,MASTER!$C$9:$K$15,6,0))</f>
        <v xml:space="preserve"> </v>
      </c>
      <c r="AA77" s="19" t="str">
        <f t="shared" si="4"/>
        <v xml:space="preserve"> </v>
      </c>
      <c r="AB77" s="47"/>
    </row>
    <row r="78" spans="1:28" ht="12.75" hidden="1" customHeight="1" thickBot="1">
      <c r="A78" s="47"/>
      <c r="B78" s="335"/>
      <c r="C78" s="82"/>
      <c r="D78" s="97" t="s">
        <v>188</v>
      </c>
      <c r="E78" s="84" t="s">
        <v>188</v>
      </c>
      <c r="F78" s="99" t="s">
        <v>16</v>
      </c>
      <c r="G78" s="84" t="s">
        <v>188</v>
      </c>
      <c r="H78" s="84"/>
      <c r="I78" s="100"/>
      <c r="J78" s="338"/>
      <c r="K78" s="338"/>
      <c r="L78" s="354"/>
      <c r="M78" t="str">
        <f t="shared" si="3"/>
        <v xml:space="preserve"> </v>
      </c>
      <c r="Y78" t="str">
        <f>IF(D78=" "," ",VLOOKUP(D78,MASTER!$C$9:$K$15,6,0))</f>
        <v xml:space="preserve"> </v>
      </c>
      <c r="AA78" s="19" t="str">
        <f t="shared" si="4"/>
        <v xml:space="preserve"> </v>
      </c>
      <c r="AB78" s="47"/>
    </row>
    <row r="79" spans="1:28" ht="12.75" hidden="1" customHeight="1" thickBot="1">
      <c r="A79" s="47"/>
      <c r="B79" s="336"/>
      <c r="C79" s="83"/>
      <c r="D79" s="98" t="s">
        <v>188</v>
      </c>
      <c r="E79" s="104" t="s">
        <v>188</v>
      </c>
      <c r="F79" s="105" t="s">
        <v>16</v>
      </c>
      <c r="G79" s="104" t="s">
        <v>188</v>
      </c>
      <c r="H79" s="104"/>
      <c r="I79" s="106"/>
      <c r="J79" s="339"/>
      <c r="K79" s="339"/>
      <c r="L79" s="355"/>
      <c r="M79" t="str">
        <f t="shared" si="3"/>
        <v xml:space="preserve"> </v>
      </c>
      <c r="Y79" t="str">
        <f>IF(D79=" "," ",VLOOKUP(D79,MASTER!$C$9:$K$15,6,0))</f>
        <v xml:space="preserve"> </v>
      </c>
      <c r="AA79" s="19" t="str">
        <f t="shared" si="4"/>
        <v xml:space="preserve"> </v>
      </c>
      <c r="AB79" s="47"/>
    </row>
    <row r="80" spans="1:28" ht="12.75" hidden="1" customHeight="1" thickBot="1">
      <c r="A80" s="47"/>
      <c r="B80" s="334"/>
      <c r="C80" s="81"/>
      <c r="D80" s="96" t="s">
        <v>188</v>
      </c>
      <c r="E80" s="101" t="s">
        <v>188</v>
      </c>
      <c r="F80" s="102" t="s">
        <v>16</v>
      </c>
      <c r="G80" s="101" t="s">
        <v>188</v>
      </c>
      <c r="H80" s="101"/>
      <c r="I80" s="103"/>
      <c r="J80" s="337">
        <v>0</v>
      </c>
      <c r="K80" s="337" t="s">
        <v>188</v>
      </c>
      <c r="L80" s="353" t="s">
        <v>188</v>
      </c>
      <c r="M80" t="str">
        <f t="shared" ref="M80:M84" si="5">IF($D80=" "," ",IF($D80=$D75,$M75-$I80,IF($D80=$D76,$M76-$I80,IF($D80=$D77,$M77-$I80,IF($D80=$D78,$M78-$I80,IF($D80=$D79,$M80-$I80))))))</f>
        <v xml:space="preserve"> </v>
      </c>
      <c r="Y80" t="str">
        <f>IF(D80=" "," ",VLOOKUP(D80,MASTER!$C$9:$K$15,6,0))</f>
        <v xml:space="preserve"> </v>
      </c>
      <c r="AA80" s="19" t="str">
        <f t="shared" si="4"/>
        <v xml:space="preserve"> </v>
      </c>
      <c r="AB80" s="47"/>
    </row>
    <row r="81" spans="1:28" ht="12.75" hidden="1" customHeight="1" thickBot="1">
      <c r="A81" s="47"/>
      <c r="B81" s="335"/>
      <c r="C81" s="82"/>
      <c r="D81" s="97" t="s">
        <v>188</v>
      </c>
      <c r="E81" s="84" t="s">
        <v>188</v>
      </c>
      <c r="F81" s="99" t="s">
        <v>16</v>
      </c>
      <c r="G81" s="84" t="s">
        <v>188</v>
      </c>
      <c r="H81" s="84"/>
      <c r="I81" s="100"/>
      <c r="J81" s="338"/>
      <c r="K81" s="338"/>
      <c r="L81" s="354"/>
      <c r="M81" t="str">
        <f t="shared" si="5"/>
        <v xml:space="preserve"> </v>
      </c>
      <c r="Y81" t="str">
        <f>IF(D81=" "," ",VLOOKUP(D81,MASTER!$C$9:$K$15,6,0))</f>
        <v xml:space="preserve"> </v>
      </c>
      <c r="AA81" s="19" t="str">
        <f t="shared" si="4"/>
        <v xml:space="preserve"> </v>
      </c>
      <c r="AB81" s="47"/>
    </row>
    <row r="82" spans="1:28" ht="12.75" hidden="1" customHeight="1" thickBot="1">
      <c r="A82" s="47"/>
      <c r="B82" s="335"/>
      <c r="C82" s="82"/>
      <c r="D82" s="97" t="s">
        <v>188</v>
      </c>
      <c r="E82" s="84" t="s">
        <v>188</v>
      </c>
      <c r="F82" s="99" t="s">
        <v>16</v>
      </c>
      <c r="G82" s="84" t="s">
        <v>188</v>
      </c>
      <c r="H82" s="84"/>
      <c r="I82" s="100"/>
      <c r="J82" s="338"/>
      <c r="K82" s="338"/>
      <c r="L82" s="354"/>
      <c r="M82" t="str">
        <f t="shared" si="5"/>
        <v xml:space="preserve"> </v>
      </c>
      <c r="Y82" t="str">
        <f>IF(D82=" "," ",VLOOKUP(D82,MASTER!$C$9:$K$15,6,0))</f>
        <v xml:space="preserve"> </v>
      </c>
      <c r="AA82" s="19" t="str">
        <f t="shared" si="4"/>
        <v xml:space="preserve"> </v>
      </c>
      <c r="AB82" s="47"/>
    </row>
    <row r="83" spans="1:28" ht="12.75" hidden="1" customHeight="1" thickBot="1">
      <c r="A83" s="47"/>
      <c r="B83" s="335"/>
      <c r="C83" s="82"/>
      <c r="D83" s="97" t="s">
        <v>188</v>
      </c>
      <c r="E83" s="84" t="s">
        <v>188</v>
      </c>
      <c r="F83" s="99" t="s">
        <v>16</v>
      </c>
      <c r="G83" s="84" t="s">
        <v>188</v>
      </c>
      <c r="H83" s="84"/>
      <c r="I83" s="100"/>
      <c r="J83" s="338"/>
      <c r="K83" s="338"/>
      <c r="L83" s="354"/>
      <c r="M83" t="str">
        <f t="shared" si="5"/>
        <v xml:space="preserve"> </v>
      </c>
      <c r="Y83" t="str">
        <f>IF(D83=" "," ",VLOOKUP(D83,MASTER!$C$9:$K$15,6,0))</f>
        <v xml:space="preserve"> </v>
      </c>
      <c r="AA83" s="19" t="str">
        <f t="shared" si="4"/>
        <v xml:space="preserve"> </v>
      </c>
      <c r="AB83" s="47"/>
    </row>
    <row r="84" spans="1:28" ht="12.75" hidden="1" customHeight="1" thickBot="1">
      <c r="A84" s="47"/>
      <c r="B84" s="336"/>
      <c r="C84" s="83"/>
      <c r="D84" s="98" t="s">
        <v>188</v>
      </c>
      <c r="E84" s="104" t="s">
        <v>188</v>
      </c>
      <c r="F84" s="105" t="s">
        <v>16</v>
      </c>
      <c r="G84" s="104" t="s">
        <v>188</v>
      </c>
      <c r="H84" s="104"/>
      <c r="I84" s="106"/>
      <c r="J84" s="339"/>
      <c r="K84" s="339"/>
      <c r="L84" s="355"/>
      <c r="M84" t="str">
        <f t="shared" si="5"/>
        <v xml:space="preserve"> </v>
      </c>
      <c r="Y84" t="str">
        <f>IF(D84=" "," ",VLOOKUP(D84,MASTER!$C$9:$K$15,6,0))</f>
        <v xml:space="preserve"> </v>
      </c>
      <c r="AA84" s="19" t="str">
        <f t="shared" si="4"/>
        <v xml:space="preserve"> </v>
      </c>
      <c r="AB84" s="47"/>
    </row>
    <row r="85" spans="1:28" ht="15" hidden="1" customHeight="1">
      <c r="A85" s="47"/>
      <c r="B85" s="334">
        <v>13</v>
      </c>
      <c r="C85" s="81"/>
      <c r="D85" s="96" t="s">
        <v>188</v>
      </c>
      <c r="E85" s="101" t="s">
        <v>188</v>
      </c>
      <c r="F85" s="102" t="s">
        <v>16</v>
      </c>
      <c r="G85" s="101" t="s">
        <v>188</v>
      </c>
      <c r="H85" s="101"/>
      <c r="I85" s="103"/>
      <c r="J85" s="337">
        <v>0</v>
      </c>
      <c r="K85" s="337" t="s">
        <v>188</v>
      </c>
      <c r="L85" s="353" t="s">
        <v>188</v>
      </c>
      <c r="AB85" s="47"/>
    </row>
    <row r="86" spans="1:28" ht="15" hidden="1" customHeight="1">
      <c r="A86" s="47"/>
      <c r="B86" s="335"/>
      <c r="C86" s="82"/>
      <c r="D86" s="97" t="s">
        <v>188</v>
      </c>
      <c r="E86" s="84" t="s">
        <v>188</v>
      </c>
      <c r="F86" s="99" t="s">
        <v>16</v>
      </c>
      <c r="G86" s="84" t="s">
        <v>188</v>
      </c>
      <c r="H86" s="84"/>
      <c r="I86" s="100"/>
      <c r="J86" s="338"/>
      <c r="K86" s="338"/>
      <c r="L86" s="354"/>
      <c r="AB86" s="47"/>
    </row>
    <row r="87" spans="1:28" ht="15" hidden="1" customHeight="1">
      <c r="A87" s="47"/>
      <c r="B87" s="335"/>
      <c r="C87" s="82"/>
      <c r="D87" s="97" t="s">
        <v>188</v>
      </c>
      <c r="E87" s="84" t="s">
        <v>188</v>
      </c>
      <c r="F87" s="99" t="s">
        <v>16</v>
      </c>
      <c r="G87" s="84" t="s">
        <v>188</v>
      </c>
      <c r="H87" s="84"/>
      <c r="I87" s="100"/>
      <c r="J87" s="338"/>
      <c r="K87" s="338"/>
      <c r="L87" s="354"/>
      <c r="AB87" s="47"/>
    </row>
    <row r="88" spans="1:28" ht="15" hidden="1" customHeight="1">
      <c r="A88" s="47"/>
      <c r="B88" s="335"/>
      <c r="C88" s="82"/>
      <c r="D88" s="97" t="s">
        <v>188</v>
      </c>
      <c r="E88" s="84" t="s">
        <v>188</v>
      </c>
      <c r="F88" s="99" t="s">
        <v>16</v>
      </c>
      <c r="G88" s="84" t="s">
        <v>188</v>
      </c>
      <c r="H88" s="84"/>
      <c r="I88" s="100"/>
      <c r="J88" s="338"/>
      <c r="K88" s="338"/>
      <c r="L88" s="354"/>
      <c r="AB88" s="47"/>
    </row>
    <row r="89" spans="1:28" ht="15" hidden="1" customHeight="1" thickBot="1">
      <c r="A89" s="47"/>
      <c r="B89" s="336"/>
      <c r="C89" s="83"/>
      <c r="D89" s="98" t="s">
        <v>188</v>
      </c>
      <c r="E89" s="104" t="s">
        <v>188</v>
      </c>
      <c r="F89" s="105" t="s">
        <v>16</v>
      </c>
      <c r="G89" s="104" t="s">
        <v>188</v>
      </c>
      <c r="H89" s="104"/>
      <c r="I89" s="106"/>
      <c r="J89" s="339"/>
      <c r="K89" s="339"/>
      <c r="L89" s="355"/>
      <c r="AB89" s="47"/>
    </row>
    <row r="90" spans="1:28" ht="15" customHeight="1">
      <c r="A90" s="47"/>
      <c r="B90" s="47"/>
      <c r="C90" s="47"/>
      <c r="D90" s="47"/>
      <c r="E90" s="47"/>
      <c r="F90" s="47"/>
      <c r="G90" s="47"/>
      <c r="H90" s="47"/>
      <c r="I90" s="47"/>
      <c r="J90" s="47"/>
      <c r="K90" s="47"/>
      <c r="L90" s="47"/>
      <c r="M90" s="47"/>
      <c r="N90" s="47"/>
      <c r="O90" s="47"/>
      <c r="P90" s="47"/>
      <c r="Q90" s="47"/>
      <c r="R90" s="47"/>
      <c r="S90" s="47"/>
      <c r="T90" s="47"/>
      <c r="U90" s="47"/>
      <c r="V90" s="47"/>
      <c r="W90" s="47"/>
      <c r="X90" s="47"/>
      <c r="Y90" s="47"/>
      <c r="Z90" s="47"/>
      <c r="AA90" s="47"/>
      <c r="AB90" s="47"/>
    </row>
    <row r="91" spans="1:28" ht="15" customHeight="1"/>
    <row r="92" spans="1:28" ht="15" customHeight="1"/>
    <row r="93" spans="1:28" ht="15" customHeight="1"/>
    <row r="94" spans="1:28" ht="15" customHeight="1"/>
  </sheetData>
  <mergeCells count="75">
    <mergeCell ref="B2:C2"/>
    <mergeCell ref="D2:K2"/>
    <mergeCell ref="E3:F3"/>
    <mergeCell ref="I3:J3"/>
    <mergeCell ref="B4:G4"/>
    <mergeCell ref="I4:J4"/>
    <mergeCell ref="E5:F5"/>
    <mergeCell ref="G5:K5"/>
    <mergeCell ref="F6:G6"/>
    <mergeCell ref="F7:G7"/>
    <mergeCell ref="E8:G8"/>
    <mergeCell ref="B24:B28"/>
    <mergeCell ref="J24:J28"/>
    <mergeCell ref="K24:K28"/>
    <mergeCell ref="L24:L28"/>
    <mergeCell ref="L9:L13"/>
    <mergeCell ref="B14:B18"/>
    <mergeCell ref="J14:J18"/>
    <mergeCell ref="K14:K18"/>
    <mergeCell ref="L14:L18"/>
    <mergeCell ref="B19:B23"/>
    <mergeCell ref="J19:J23"/>
    <mergeCell ref="K19:K23"/>
    <mergeCell ref="L19:L23"/>
    <mergeCell ref="B9:B13"/>
    <mergeCell ref="J9:J13"/>
    <mergeCell ref="K9:K13"/>
    <mergeCell ref="B35:B39"/>
    <mergeCell ref="J35:J39"/>
    <mergeCell ref="K35:K39"/>
    <mergeCell ref="L35:L39"/>
    <mergeCell ref="B40:B44"/>
    <mergeCell ref="J40:J44"/>
    <mergeCell ref="K40:K44"/>
    <mergeCell ref="L40:L44"/>
    <mergeCell ref="B45:B49"/>
    <mergeCell ref="J45:J49"/>
    <mergeCell ref="K45:K49"/>
    <mergeCell ref="L45:L49"/>
    <mergeCell ref="B50:B54"/>
    <mergeCell ref="J50:J54"/>
    <mergeCell ref="K50:K54"/>
    <mergeCell ref="L50:L54"/>
    <mergeCell ref="B55:B59"/>
    <mergeCell ref="J55:J59"/>
    <mergeCell ref="K55:K59"/>
    <mergeCell ref="L55:L59"/>
    <mergeCell ref="B60:B64"/>
    <mergeCell ref="J60:J64"/>
    <mergeCell ref="K60:K64"/>
    <mergeCell ref="L60:L64"/>
    <mergeCell ref="B65:B69"/>
    <mergeCell ref="J65:J69"/>
    <mergeCell ref="K65:K69"/>
    <mergeCell ref="L65:L69"/>
    <mergeCell ref="B70:B74"/>
    <mergeCell ref="J70:J74"/>
    <mergeCell ref="K70:K74"/>
    <mergeCell ref="L70:L74"/>
    <mergeCell ref="B85:B89"/>
    <mergeCell ref="J85:J89"/>
    <mergeCell ref="K85:K89"/>
    <mergeCell ref="L85:L89"/>
    <mergeCell ref="J29:J34"/>
    <mergeCell ref="K29:K34"/>
    <mergeCell ref="B29:B34"/>
    <mergeCell ref="L29:L34"/>
    <mergeCell ref="B75:B79"/>
    <mergeCell ref="J75:J79"/>
    <mergeCell ref="K75:K79"/>
    <mergeCell ref="L75:L79"/>
    <mergeCell ref="B80:B84"/>
    <mergeCell ref="J80:J84"/>
    <mergeCell ref="K80:K84"/>
    <mergeCell ref="L80:L84"/>
  </mergeCells>
  <dataValidations count="5">
    <dataValidation type="list" allowBlank="1" showInputMessage="1" showErrorMessage="1" sqref="I9:I89">
      <formula1>$Q$8:$Q$32</formula1>
    </dataValidation>
    <dataValidation type="list" allowBlank="1" showInputMessage="1" showErrorMessage="1" sqref="G6:H6">
      <formula1>$W$8:$W$44</formula1>
    </dataValidation>
    <dataValidation type="list" allowBlank="1" showInputMessage="1" showErrorMessage="1" sqref="B9:B29 B35:B89">
      <formula1>$P$8:$P$31</formula1>
    </dataValidation>
    <dataValidation type="list" allowBlank="1" showInputMessage="1" showErrorMessage="1" sqref="C9">
      <formula1>$Q$8:$Q$17</formula1>
    </dataValidation>
    <dataValidation type="list" allowBlank="1" showInputMessage="1" showErrorMessage="1" sqref="C10:C89">
      <formula1>$Q$8:$Q$15</formula1>
    </dataValidation>
  </dataValidations>
  <pageMargins left="0.25" right="0.25" top="0.75" bottom="0.75" header="0.3" footer="0.3"/>
  <pageSetup orientation="landscape" verticalDpi="0" r:id="rId1"/>
</worksheet>
</file>

<file path=xl/worksheets/sheet7.xml><?xml version="1.0" encoding="utf-8"?>
<worksheet xmlns="http://schemas.openxmlformats.org/spreadsheetml/2006/main" xmlns:r="http://schemas.openxmlformats.org/officeDocument/2006/relationships">
  <dimension ref="B1:AC32"/>
  <sheetViews>
    <sheetView showGridLines="0" workbookViewId="0">
      <selection activeCell="A8" sqref="A8"/>
    </sheetView>
  </sheetViews>
  <sheetFormatPr defaultRowHeight="15"/>
  <cols>
    <col min="2" max="2" width="3" customWidth="1"/>
    <col min="3" max="3" width="17.140625" customWidth="1"/>
    <col min="4" max="4" width="13.85546875" customWidth="1"/>
    <col min="5" max="5" width="16.140625" customWidth="1"/>
    <col min="6" max="6" width="16" customWidth="1"/>
    <col min="7" max="7" width="13.85546875" customWidth="1"/>
    <col min="8" max="13" width="9.140625" hidden="1" customWidth="1"/>
    <col min="14" max="14" width="17.7109375" hidden="1" customWidth="1"/>
    <col min="15" max="28" width="9.140625" hidden="1" customWidth="1"/>
    <col min="29" max="29" width="2.5703125" customWidth="1"/>
  </cols>
  <sheetData>
    <row r="1" spans="2:29" ht="15.75" thickBot="1">
      <c r="B1" s="47"/>
      <c r="C1" s="47"/>
      <c r="D1" s="47"/>
      <c r="E1" s="47"/>
      <c r="F1" s="47"/>
      <c r="G1" s="47"/>
      <c r="H1" s="47"/>
      <c r="I1" s="47"/>
      <c r="J1" s="47"/>
      <c r="K1" s="47"/>
      <c r="L1" s="47"/>
      <c r="M1" s="47"/>
      <c r="N1" s="47"/>
      <c r="O1" s="47"/>
      <c r="P1" s="47"/>
      <c r="Q1" s="47"/>
      <c r="R1" s="47"/>
      <c r="S1" s="47"/>
      <c r="T1" s="47"/>
      <c r="U1" s="47"/>
      <c r="V1" s="47"/>
      <c r="W1" s="47"/>
      <c r="X1" s="47"/>
      <c r="Y1" s="47"/>
      <c r="Z1" s="47"/>
      <c r="AA1" s="47"/>
      <c r="AB1" s="47"/>
      <c r="AC1" s="47"/>
    </row>
    <row r="2" spans="2:29" ht="35.25" customHeight="1">
      <c r="B2" s="47"/>
      <c r="C2" s="357" t="str">
        <f>MASTER!D7</f>
        <v>माध्यमिक परीक्षा</v>
      </c>
      <c r="D2" s="358"/>
      <c r="E2" s="358"/>
      <c r="F2" s="22">
        <f>MASTER!G7</f>
        <v>2022</v>
      </c>
      <c r="G2" s="23"/>
      <c r="K2" t="s">
        <v>23</v>
      </c>
      <c r="L2" t="s">
        <v>69</v>
      </c>
      <c r="AC2" s="47"/>
    </row>
    <row r="3" spans="2:29" ht="33.75" customHeight="1">
      <c r="B3" s="47"/>
      <c r="C3" s="361" t="s">
        <v>30</v>
      </c>
      <c r="D3" s="362"/>
      <c r="E3" s="362"/>
      <c r="F3" s="362"/>
      <c r="G3" s="363"/>
      <c r="K3" t="s">
        <v>24</v>
      </c>
      <c r="AC3" s="47"/>
    </row>
    <row r="4" spans="2:29" ht="33.75" customHeight="1">
      <c r="B4" s="47"/>
      <c r="C4" s="364" t="s">
        <v>22</v>
      </c>
      <c r="D4" s="365"/>
      <c r="E4" s="58">
        <v>12</v>
      </c>
      <c r="F4" s="71" t="s">
        <v>7</v>
      </c>
      <c r="G4" s="72">
        <f>MASTER!D6</f>
        <v>199999</v>
      </c>
      <c r="K4" t="s">
        <v>25</v>
      </c>
      <c r="M4">
        <v>1</v>
      </c>
      <c r="N4" s="33">
        <v>2</v>
      </c>
      <c r="O4" s="33">
        <v>3</v>
      </c>
      <c r="P4">
        <v>4</v>
      </c>
      <c r="Q4" s="33">
        <v>5</v>
      </c>
      <c r="R4" s="33">
        <v>6</v>
      </c>
      <c r="S4">
        <v>7</v>
      </c>
      <c r="T4" s="33">
        <v>8</v>
      </c>
      <c r="U4" s="33">
        <v>9</v>
      </c>
      <c r="V4">
        <v>10</v>
      </c>
      <c r="W4" s="33">
        <v>11</v>
      </c>
      <c r="X4" s="33">
        <v>12</v>
      </c>
      <c r="Y4">
        <v>13</v>
      </c>
      <c r="Z4" s="33">
        <v>14</v>
      </c>
      <c r="AA4" s="33">
        <v>15</v>
      </c>
      <c r="AB4">
        <v>16</v>
      </c>
      <c r="AC4" s="47"/>
    </row>
    <row r="5" spans="2:29" ht="30" customHeight="1" thickBot="1">
      <c r="B5" s="47"/>
      <c r="C5" s="34"/>
      <c r="D5" s="25"/>
      <c r="E5" s="25"/>
      <c r="F5" s="25"/>
      <c r="G5" s="26"/>
      <c r="K5" t="s">
        <v>26</v>
      </c>
      <c r="M5" s="20">
        <f>'SITTING PLAN'!B9</f>
        <v>1</v>
      </c>
      <c r="N5" s="21" t="str">
        <f>'SITTING PLAN'!D9</f>
        <v>A</v>
      </c>
      <c r="O5" s="21" t="str">
        <f>'SITTING PLAN'!D10</f>
        <v>B</v>
      </c>
      <c r="P5" s="21" t="str">
        <f>'SITTING PLAN'!D11</f>
        <v>C</v>
      </c>
      <c r="Q5" s="21" t="str">
        <f>'SITTING PLAN'!D12</f>
        <v>F</v>
      </c>
      <c r="R5" s="21" t="str">
        <f>'SITTING PLAN'!D13</f>
        <v xml:space="preserve"> </v>
      </c>
      <c r="S5" s="20">
        <f>'SITTING PLAN'!$E9</f>
        <v>1763022</v>
      </c>
      <c r="T5" s="20">
        <f>'SITTING PLAN'!$E10</f>
        <v>1763080</v>
      </c>
      <c r="U5" s="20">
        <f>'SITTING PLAN'!$E11</f>
        <v>1763201</v>
      </c>
      <c r="V5" s="20">
        <f>'SITTING PLAN'!$E12</f>
        <v>1762978</v>
      </c>
      <c r="W5" s="20" t="str">
        <f>'SITTING PLAN'!$E13</f>
        <v xml:space="preserve"> </v>
      </c>
      <c r="X5">
        <f>'SITTING PLAN'!$I$9</f>
        <v>5</v>
      </c>
      <c r="Y5">
        <f>'SITTING PLAN'!$I$10</f>
        <v>5</v>
      </c>
      <c r="Z5">
        <f>'SITTING PLAN'!$I$11</f>
        <v>5</v>
      </c>
      <c r="AA5">
        <f>'SITTING PLAN'!$I$12</f>
        <v>4</v>
      </c>
      <c r="AB5">
        <f>'SITTING PLAN'!$I$13</f>
        <v>0</v>
      </c>
      <c r="AC5" s="47"/>
    </row>
    <row r="6" spans="2:29" ht="33.75" customHeight="1">
      <c r="B6" s="47"/>
      <c r="C6" s="145" t="s">
        <v>247</v>
      </c>
      <c r="D6" s="145" t="s">
        <v>248</v>
      </c>
      <c r="E6" s="145" t="s">
        <v>249</v>
      </c>
      <c r="F6" s="145" t="s">
        <v>250</v>
      </c>
      <c r="G6" s="145" t="s">
        <v>251</v>
      </c>
      <c r="I6" s="1"/>
      <c r="K6">
        <v>1</v>
      </c>
      <c r="M6" s="20">
        <f>'SITTING PLAN'!B14</f>
        <v>2</v>
      </c>
      <c r="N6" s="21" t="str">
        <f>'SITTING PLAN'!D14</f>
        <v>A</v>
      </c>
      <c r="O6" s="21" t="str">
        <f>'SITTING PLAN'!D15</f>
        <v>B</v>
      </c>
      <c r="P6" s="21" t="str">
        <f>'SITTING PLAN'!D16</f>
        <v>C</v>
      </c>
      <c r="Q6" s="21" t="str">
        <f>'SITTING PLAN'!D17</f>
        <v>E</v>
      </c>
      <c r="R6" s="21" t="str">
        <f>'SITTING PLAN'!D18</f>
        <v>F</v>
      </c>
      <c r="S6" s="20">
        <f>'SITTING PLAN'!$E14</f>
        <v>1763027</v>
      </c>
      <c r="T6" s="20">
        <f>'SITTING PLAN'!$E15</f>
        <v>1763085</v>
      </c>
      <c r="U6" s="20">
        <f>'SITTING PLAN'!$E16</f>
        <v>1763206</v>
      </c>
      <c r="V6" s="20">
        <f>'SITTING PLAN'!$E17</f>
        <v>1763181</v>
      </c>
      <c r="W6" s="20">
        <f>'SITTING PLAN'!$E18</f>
        <v>1762982</v>
      </c>
      <c r="X6">
        <f>'SITTING PLAN'!$I14</f>
        <v>5</v>
      </c>
      <c r="Y6">
        <f>'SITTING PLAN'!$I15</f>
        <v>5</v>
      </c>
      <c r="Z6">
        <f>'SITTING PLAN'!$I16</f>
        <v>2</v>
      </c>
      <c r="AA6">
        <f>'SITTING PLAN'!$I17</f>
        <v>3</v>
      </c>
      <c r="AB6">
        <f>'SITTING PLAN'!$I18</f>
        <v>4</v>
      </c>
      <c r="AC6" s="47"/>
    </row>
    <row r="7" spans="2:29" ht="33.75" customHeight="1">
      <c r="B7" s="47"/>
      <c r="C7" s="158">
        <v>2432583</v>
      </c>
      <c r="D7" s="158">
        <v>1763172</v>
      </c>
      <c r="E7" s="158">
        <v>2432577</v>
      </c>
      <c r="F7" s="158">
        <v>1763166</v>
      </c>
      <c r="G7" s="165">
        <v>2432571</v>
      </c>
      <c r="K7">
        <v>2</v>
      </c>
      <c r="M7" s="20">
        <f>'SITTING PLAN'!B19</f>
        <v>3</v>
      </c>
      <c r="N7" s="21" t="str">
        <f>'SITTING PLAN'!$D19</f>
        <v>A</v>
      </c>
      <c r="O7" s="21" t="str">
        <f>'SITTING PLAN'!$D20</f>
        <v>B</v>
      </c>
      <c r="P7" s="21" t="str">
        <f>'SITTING PLAN'!$D21</f>
        <v>E</v>
      </c>
      <c r="Q7" s="21" t="str">
        <f>'SITTING PLAN'!$D22</f>
        <v>F</v>
      </c>
      <c r="R7" s="21" t="str">
        <f>'SITTING PLAN'!$D23</f>
        <v xml:space="preserve"> </v>
      </c>
      <c r="S7" s="20">
        <f>'SITTING PLAN'!$E19</f>
        <v>1763032</v>
      </c>
      <c r="T7" s="20">
        <f>'SITTING PLAN'!$E20</f>
        <v>1763090</v>
      </c>
      <c r="U7" s="20">
        <f>'SITTING PLAN'!$E21</f>
        <v>1763184</v>
      </c>
      <c r="V7" s="20">
        <f>'SITTING PLAN'!$E22</f>
        <v>1762986</v>
      </c>
      <c r="W7" s="20" t="str">
        <f>'SITTING PLAN'!$E23</f>
        <v xml:space="preserve"> </v>
      </c>
      <c r="X7">
        <f>'SITTING PLAN'!$I19</f>
        <v>5</v>
      </c>
      <c r="Y7">
        <f>'SITTING PLAN'!$I20</f>
        <v>5</v>
      </c>
      <c r="Z7">
        <f>'SITTING PLAN'!$I21</f>
        <v>5</v>
      </c>
      <c r="AA7">
        <f>'SITTING PLAN'!$I22</f>
        <v>4</v>
      </c>
      <c r="AB7">
        <f>'SITTING PLAN'!$I23</f>
        <v>0</v>
      </c>
      <c r="AC7" s="47"/>
    </row>
    <row r="8" spans="2:29" ht="33.75" customHeight="1">
      <c r="B8" s="47"/>
      <c r="C8" s="159">
        <f>C7+1</f>
        <v>2432584</v>
      </c>
      <c r="D8" s="159">
        <f t="shared" ref="D8:G8" si="0">D7+1</f>
        <v>1763173</v>
      </c>
      <c r="E8" s="159">
        <f t="shared" si="0"/>
        <v>2432578</v>
      </c>
      <c r="F8" s="164">
        <f t="shared" si="0"/>
        <v>1763167</v>
      </c>
      <c r="G8" s="164">
        <f t="shared" si="0"/>
        <v>2432572</v>
      </c>
      <c r="K8">
        <v>3</v>
      </c>
      <c r="M8" s="20">
        <f>'SITTING PLAN'!B24</f>
        <v>4</v>
      </c>
      <c r="N8" s="21" t="str">
        <f>'SITTING PLAN'!$D$24</f>
        <v>A</v>
      </c>
      <c r="O8" s="21" t="str">
        <f>'SITTING PLAN'!$D$25</f>
        <v>B</v>
      </c>
      <c r="P8" s="21" t="str">
        <f>'SITTING PLAN'!$D$26</f>
        <v>E</v>
      </c>
      <c r="Q8" s="21" t="str">
        <f>'SITTING PLAN'!$D$27</f>
        <v>F</v>
      </c>
      <c r="R8" s="21" t="str">
        <f>'SITTING PLAN'!$D$28</f>
        <v xml:space="preserve"> </v>
      </c>
      <c r="S8" s="20">
        <f>'SITTING PLAN'!$E24</f>
        <v>1763037</v>
      </c>
      <c r="T8" s="20">
        <f>'SITTING PLAN'!$E25</f>
        <v>1763095</v>
      </c>
      <c r="U8" s="20">
        <f>'SITTING PLAN'!$E26</f>
        <v>1653189</v>
      </c>
      <c r="V8" s="20">
        <f>'SITTING PLAN'!$E27</f>
        <v>1762990</v>
      </c>
      <c r="W8" s="20" t="str">
        <f>'SITTING PLAN'!$E28</f>
        <v xml:space="preserve"> </v>
      </c>
      <c r="X8">
        <f>'SITTING PLAN'!I24</f>
        <v>5</v>
      </c>
      <c r="Y8">
        <f>'SITTING PLAN'!I25</f>
        <v>5</v>
      </c>
      <c r="Z8">
        <f>'SITTING PLAN'!I26</f>
        <v>5</v>
      </c>
      <c r="AA8">
        <f>'SITTING PLAN'!I27</f>
        <v>4</v>
      </c>
      <c r="AB8">
        <f>'SITTING PLAN'!I28</f>
        <v>0</v>
      </c>
      <c r="AC8" s="47"/>
    </row>
    <row r="9" spans="2:29" ht="33.75" customHeight="1">
      <c r="B9" s="47"/>
      <c r="C9" s="159">
        <f>C8+1</f>
        <v>2432585</v>
      </c>
      <c r="D9" s="159">
        <f t="shared" ref="D9:D11" si="1">D8+1</f>
        <v>1763174</v>
      </c>
      <c r="E9" s="159">
        <f>E8+1</f>
        <v>2432579</v>
      </c>
      <c r="F9" s="164">
        <f t="shared" ref="F9:F12" si="2">F8+1</f>
        <v>1763168</v>
      </c>
      <c r="G9" s="164">
        <f t="shared" ref="G9:G12" si="3">G8+1</f>
        <v>2432573</v>
      </c>
      <c r="K9">
        <v>4</v>
      </c>
      <c r="M9" s="20" t="str">
        <f>'SITTING PLAN'!B29</f>
        <v>HALL 1</v>
      </c>
      <c r="N9" s="21" t="str">
        <f>'SITTING PLAN'!$D$29</f>
        <v>A</v>
      </c>
      <c r="O9" s="21" t="str">
        <f>'SITTING PLAN'!$D$30</f>
        <v>B</v>
      </c>
      <c r="P9" s="21" t="str">
        <f>'SITTING PLAN'!$D$31</f>
        <v>E</v>
      </c>
      <c r="Q9" s="21" t="str">
        <f>'SITTING PLAN'!$D$32</f>
        <v>D</v>
      </c>
      <c r="R9" s="21" t="str">
        <f>'SITTING PLAN'!$D$33</f>
        <v>F</v>
      </c>
      <c r="S9" s="20">
        <f>'SITTING PLAN'!$E29</f>
        <v>1763042</v>
      </c>
      <c r="T9" s="20">
        <f>'SITTING PLAN'!$E30</f>
        <v>1763100</v>
      </c>
      <c r="U9" s="20">
        <f>'SITTING PLAN'!$E31</f>
        <v>1653194</v>
      </c>
      <c r="V9" s="20">
        <f>'SITTING PLAN'!$E32</f>
        <v>1763122</v>
      </c>
      <c r="W9" s="20">
        <f>'SITTING PLAN'!$E33</f>
        <v>1762994</v>
      </c>
      <c r="X9">
        <f>'SITTING PLAN'!I29</f>
        <v>10</v>
      </c>
      <c r="Y9">
        <f>'SITTING PLAN'!I30</f>
        <v>10</v>
      </c>
      <c r="Z9">
        <f>'SITTING PLAN'!I31</f>
        <v>7</v>
      </c>
      <c r="AA9">
        <f>'SITTING PLAN'!I32</f>
        <v>13</v>
      </c>
      <c r="AB9">
        <f>'SITTING PLAN'!I33</f>
        <v>10</v>
      </c>
      <c r="AC9" s="47"/>
    </row>
    <row r="10" spans="2:29" ht="33.75" customHeight="1">
      <c r="B10" s="47"/>
      <c r="C10" s="159">
        <v>1763178</v>
      </c>
      <c r="D10" s="159">
        <f t="shared" si="1"/>
        <v>1763175</v>
      </c>
      <c r="E10" s="159">
        <f t="shared" ref="E10:E11" si="4">E9+1</f>
        <v>2432580</v>
      </c>
      <c r="F10" s="164">
        <f t="shared" si="2"/>
        <v>1763169</v>
      </c>
      <c r="G10" s="164">
        <f t="shared" si="3"/>
        <v>2432574</v>
      </c>
      <c r="K10">
        <v>5</v>
      </c>
      <c r="M10" s="20">
        <f>'SITTING PLAN'!B34</f>
        <v>6</v>
      </c>
      <c r="N10" s="21" t="str">
        <f>'SITTING PLAN'!$D$34</f>
        <v>F</v>
      </c>
      <c r="O10" s="21" t="str">
        <f>'SITTING PLAN'!$D$35</f>
        <v>D</v>
      </c>
      <c r="P10" s="21" t="str">
        <f>'SITTING PLAN'!$D$36</f>
        <v>B</v>
      </c>
      <c r="Q10" s="21" t="str">
        <f>'SITTING PLAN'!$D$37</f>
        <v>A</v>
      </c>
      <c r="R10" s="21" t="str">
        <f>'SITTING PLAN'!$D$38</f>
        <v xml:space="preserve"> </v>
      </c>
      <c r="S10" s="20">
        <f>'SITTING PLAN'!$E34</f>
        <v>1763004</v>
      </c>
      <c r="T10" s="20">
        <f>'SITTING PLAN'!$E35</f>
        <v>1763135</v>
      </c>
      <c r="U10" s="20">
        <f>'SITTING PLAN'!$E36</f>
        <v>1763110</v>
      </c>
      <c r="V10" s="20">
        <f>'SITTING PLAN'!$E37</f>
        <v>1763052</v>
      </c>
      <c r="W10" s="20" t="str">
        <f>'SITTING PLAN'!$E38</f>
        <v xml:space="preserve"> </v>
      </c>
      <c r="X10">
        <f>'SITTING PLAN'!I34</f>
        <v>4</v>
      </c>
      <c r="Y10">
        <f>'SITTING PLAN'!I35</f>
        <v>5</v>
      </c>
      <c r="Z10">
        <f>'SITTING PLAN'!I36</f>
        <v>5</v>
      </c>
      <c r="AA10">
        <f>'SITTING PLAN'!I37</f>
        <v>5</v>
      </c>
      <c r="AB10">
        <f>'SITTING PLAN'!I38</f>
        <v>0</v>
      </c>
      <c r="AC10" s="47"/>
    </row>
    <row r="11" spans="2:29" ht="33.75" customHeight="1">
      <c r="B11" s="47"/>
      <c r="C11" s="159">
        <f t="shared" ref="C11" si="5">C10+1</f>
        <v>1763179</v>
      </c>
      <c r="D11" s="159">
        <f t="shared" si="1"/>
        <v>1763176</v>
      </c>
      <c r="E11" s="159">
        <f t="shared" si="4"/>
        <v>2432581</v>
      </c>
      <c r="F11" s="164">
        <f t="shared" si="2"/>
        <v>1763170</v>
      </c>
      <c r="G11" s="164">
        <f t="shared" si="3"/>
        <v>2432575</v>
      </c>
      <c r="K11">
        <v>6</v>
      </c>
      <c r="M11" s="20">
        <f>'SITTING PLAN'!B39</f>
        <v>7</v>
      </c>
      <c r="N11" s="21" t="str">
        <f>'SITTING PLAN'!$D$39</f>
        <v>F</v>
      </c>
      <c r="O11" s="21" t="str">
        <f>'SITTING PLAN'!$D$40</f>
        <v>D</v>
      </c>
      <c r="P11" s="21" t="str">
        <f>'SITTING PLAN'!$D$41</f>
        <v>B</v>
      </c>
      <c r="Q11" s="21" t="str">
        <f>'SITTING PLAN'!$D$42</f>
        <v>A</v>
      </c>
      <c r="R11" s="21" t="str">
        <f>'SITTING PLAN'!$D$43</f>
        <v xml:space="preserve"> </v>
      </c>
      <c r="S11" s="20">
        <f>'SITTING PLAN'!$E39</f>
        <v>1763008</v>
      </c>
      <c r="T11" s="20">
        <f>'SITTING PLAN'!$E40</f>
        <v>1763140</v>
      </c>
      <c r="U11" s="20">
        <f>'SITTING PLAN'!$E41</f>
        <v>1763115</v>
      </c>
      <c r="V11" s="20">
        <f>'SITTING PLAN'!$E42</f>
        <v>1763057</v>
      </c>
      <c r="W11" s="20" t="str">
        <f>'SITTING PLAN'!$E43</f>
        <v xml:space="preserve"> </v>
      </c>
      <c r="X11">
        <f>'SITTING PLAN'!I39</f>
        <v>4</v>
      </c>
      <c r="Y11">
        <f>'SITTING PLAN'!I40</f>
        <v>5</v>
      </c>
      <c r="Z11">
        <f>'SITTING PLAN'!I41</f>
        <v>5</v>
      </c>
      <c r="AA11">
        <f>'SITTING PLAN'!I42</f>
        <v>5</v>
      </c>
      <c r="AB11">
        <f>'SITTING PLAN'!I43</f>
        <v>0</v>
      </c>
      <c r="AC11" s="47"/>
    </row>
    <row r="12" spans="2:29" ht="33.75" customHeight="1">
      <c r="B12" s="47"/>
      <c r="C12" s="159">
        <f t="shared" ref="C12" si="6">C11+1</f>
        <v>1763180</v>
      </c>
      <c r="D12" s="159">
        <f t="shared" ref="D12" si="7">D11+1</f>
        <v>1763177</v>
      </c>
      <c r="E12" s="159">
        <f t="shared" ref="E12" si="8">E11+1</f>
        <v>2432582</v>
      </c>
      <c r="F12" s="164">
        <f t="shared" si="2"/>
        <v>1763171</v>
      </c>
      <c r="G12" s="164">
        <f t="shared" si="3"/>
        <v>2432576</v>
      </c>
      <c r="K12">
        <v>7</v>
      </c>
      <c r="M12" s="20">
        <f>'SITTING PLAN'!B44</f>
        <v>8</v>
      </c>
      <c r="N12" s="21" t="str">
        <f>'SITTING PLAN'!$D$44</f>
        <v>F</v>
      </c>
      <c r="O12" s="21" t="str">
        <f>'SITTING PLAN'!$D$45</f>
        <v>D</v>
      </c>
      <c r="P12" s="21" t="str">
        <f>'SITTING PLAN'!$D$46</f>
        <v>B</v>
      </c>
      <c r="Q12" s="21" t="str">
        <f>'SITTING PLAN'!$D$47</f>
        <v>G</v>
      </c>
      <c r="R12" s="21" t="str">
        <f>'SITTING PLAN'!$D$48</f>
        <v>A</v>
      </c>
      <c r="S12" s="20">
        <f>'SITTING PLAN'!$E44</f>
        <v>1763012</v>
      </c>
      <c r="T12" s="20">
        <f>'SITTING PLAN'!$E45</f>
        <v>1763145</v>
      </c>
      <c r="U12" s="20">
        <f>'SITTING PLAN'!$E46</f>
        <v>1763120</v>
      </c>
      <c r="V12" s="20">
        <f>'SITTING PLAN'!$E47</f>
        <v>2432540</v>
      </c>
      <c r="W12" s="20">
        <f>'SITTING PLAN'!$E48</f>
        <v>1763062</v>
      </c>
      <c r="X12">
        <f>'SITTING PLAN'!I44</f>
        <v>4</v>
      </c>
      <c r="Y12">
        <f>'SITTING PLAN'!I45</f>
        <v>5</v>
      </c>
      <c r="Z12">
        <f>'SITTING PLAN'!I46</f>
        <v>2</v>
      </c>
      <c r="AA12">
        <f>'SITTING PLAN'!I47</f>
        <v>3</v>
      </c>
      <c r="AB12">
        <f>'SITTING PLAN'!I48</f>
        <v>5</v>
      </c>
      <c r="AC12" s="47"/>
    </row>
    <row r="13" spans="2:29" ht="33.75" hidden="1" customHeight="1">
      <c r="B13" s="47"/>
      <c r="C13" s="64" t="s">
        <v>188</v>
      </c>
      <c r="D13" s="64" t="s">
        <v>188</v>
      </c>
      <c r="E13" s="64" t="s">
        <v>188</v>
      </c>
      <c r="F13" s="64" t="s">
        <v>188</v>
      </c>
      <c r="G13" s="61"/>
      <c r="K13">
        <v>8</v>
      </c>
      <c r="M13" s="20">
        <f>'SITTING PLAN'!B49</f>
        <v>9</v>
      </c>
      <c r="N13" s="21" t="str">
        <f>'SITTING PLAN'!$D$49</f>
        <v>F</v>
      </c>
      <c r="O13" s="21" t="str">
        <f>'SITTING PLAN'!$D$50</f>
        <v>D</v>
      </c>
      <c r="P13" s="21" t="str">
        <f>'SITTING PLAN'!$D$51</f>
        <v>G</v>
      </c>
      <c r="Q13" s="21" t="str">
        <f>'SITTING PLAN'!$D$52</f>
        <v>A</v>
      </c>
      <c r="R13" s="21" t="str">
        <f>'SITTING PLAN'!$D$53</f>
        <v xml:space="preserve"> </v>
      </c>
      <c r="S13" s="20">
        <f>'SITTING PLAN'!$E49</f>
        <v>1763016</v>
      </c>
      <c r="T13" s="20">
        <f>'SITTING PLAN'!$E50</f>
        <v>1763150</v>
      </c>
      <c r="U13" s="20">
        <f>'SITTING PLAN'!$E51</f>
        <v>2432543</v>
      </c>
      <c r="V13" s="20">
        <f>'SITTING PLAN'!$E52</f>
        <v>1763067</v>
      </c>
      <c r="W13" s="20" t="str">
        <f>'SITTING PLAN'!$E53</f>
        <v xml:space="preserve"> </v>
      </c>
      <c r="X13">
        <f>'SITTING PLAN'!I49</f>
        <v>5</v>
      </c>
      <c r="Y13">
        <f>'SITTING PLAN'!I50</f>
        <v>5</v>
      </c>
      <c r="Z13">
        <f>'SITTING PLAN'!I51</f>
        <v>5</v>
      </c>
      <c r="AA13">
        <f>'SITTING PLAN'!I52</f>
        <v>5</v>
      </c>
      <c r="AB13">
        <f>'SITTING PLAN'!I53</f>
        <v>0</v>
      </c>
      <c r="AC13" s="47"/>
    </row>
    <row r="14" spans="2:29" ht="33.75" hidden="1" customHeight="1">
      <c r="B14" s="47"/>
      <c r="C14" s="64" t="s">
        <v>188</v>
      </c>
      <c r="D14" s="64" t="s">
        <v>188</v>
      </c>
      <c r="E14" s="64" t="s">
        <v>188</v>
      </c>
      <c r="F14" s="64" t="s">
        <v>188</v>
      </c>
      <c r="G14" s="61"/>
      <c r="K14">
        <v>9</v>
      </c>
      <c r="M14" s="20">
        <f>'SITTING PLAN'!B54</f>
        <v>10</v>
      </c>
      <c r="N14" s="21" t="str">
        <f>'SITTING PLAN'!$D$54</f>
        <v>F</v>
      </c>
      <c r="O14" s="21" t="str">
        <f>'SITTING PLAN'!$D$55</f>
        <v>D</v>
      </c>
      <c r="P14" s="21" t="str">
        <f>'SITTING PLAN'!$D$56</f>
        <v>G</v>
      </c>
      <c r="Q14" s="21" t="str">
        <f>'SITTING PLAN'!$D$57</f>
        <v>A</v>
      </c>
      <c r="R14" s="21" t="str">
        <f>'SITTING PLAN'!$D$58</f>
        <v xml:space="preserve"> </v>
      </c>
      <c r="S14" s="20">
        <f>'SITTING PLAN'!$E54</f>
        <v>1763021</v>
      </c>
      <c r="T14" s="20">
        <f>'SITTING PLAN'!$E55</f>
        <v>1763155</v>
      </c>
      <c r="U14" s="20">
        <f>'SITTING PLAN'!$E56</f>
        <v>2432548</v>
      </c>
      <c r="V14" s="20">
        <f>'SITTING PLAN'!$E57</f>
        <v>1763072</v>
      </c>
      <c r="W14" s="20" t="str">
        <f>'SITTING PLAN'!$E58</f>
        <v xml:space="preserve"> </v>
      </c>
      <c r="X14">
        <f>'SITTING PLAN'!I54</f>
        <v>1</v>
      </c>
      <c r="Y14">
        <f>'SITTING PLAN'!I55</f>
        <v>5</v>
      </c>
      <c r="Z14">
        <f>'SITTING PLAN'!I56</f>
        <v>8</v>
      </c>
      <c r="AA14">
        <f>'SITTING PLAN'!I57</f>
        <v>5</v>
      </c>
      <c r="AB14">
        <f>'SITTING PLAN'!I58</f>
        <v>0</v>
      </c>
      <c r="AC14" s="47"/>
    </row>
    <row r="15" spans="2:29" ht="33.75" hidden="1" customHeight="1">
      <c r="B15" s="47"/>
      <c r="C15" s="64" t="s">
        <v>188</v>
      </c>
      <c r="D15" s="64" t="s">
        <v>188</v>
      </c>
      <c r="E15" s="64" t="s">
        <v>188</v>
      </c>
      <c r="F15" s="64" t="s">
        <v>188</v>
      </c>
      <c r="G15" s="61"/>
      <c r="K15">
        <v>10</v>
      </c>
      <c r="M15" s="20">
        <f>'SITTING PLAN'!B59</f>
        <v>11</v>
      </c>
      <c r="N15" s="21" t="str">
        <f>'SITTING PLAN'!$D$59</f>
        <v>A</v>
      </c>
      <c r="O15" s="21" t="str">
        <f>'SITTING PLAN'!$D$60</f>
        <v>G</v>
      </c>
      <c r="P15" s="21" t="str">
        <f>'SITTING PLAN'!$D$61</f>
        <v>G</v>
      </c>
      <c r="Q15" s="21" t="str">
        <f>'SITTING PLAN'!$D$62</f>
        <v>D</v>
      </c>
      <c r="R15" s="21" t="str">
        <f>'SITTING PLAN'!$D$63</f>
        <v>G</v>
      </c>
      <c r="S15" s="20">
        <f>'SITTING PLAN'!$E59</f>
        <v>1763077</v>
      </c>
      <c r="T15" s="20">
        <f>'SITTING PLAN'!$E60</f>
        <v>2432556</v>
      </c>
      <c r="U15" s="20">
        <f>'SITTING PLAN'!$E61</f>
        <v>2432559</v>
      </c>
      <c r="V15" s="20">
        <f>'SITTING PLAN'!$E62</f>
        <v>1763160</v>
      </c>
      <c r="W15" s="20">
        <f>'SITTING PLAN'!$E63</f>
        <v>2432565</v>
      </c>
      <c r="X15">
        <f>'SITTING PLAN'!I59</f>
        <v>3</v>
      </c>
      <c r="Y15">
        <f>'SITTING PLAN'!I60</f>
        <v>3</v>
      </c>
      <c r="Z15">
        <f>'SITTING PLAN'!I61</f>
        <v>6</v>
      </c>
      <c r="AA15">
        <f>'SITTING PLAN'!I62</f>
        <v>6</v>
      </c>
      <c r="AB15">
        <f>'SITTING PLAN'!I63</f>
        <v>6</v>
      </c>
      <c r="AC15" s="47"/>
    </row>
    <row r="16" spans="2:29" ht="33.75" hidden="1" customHeight="1">
      <c r="B16" s="47"/>
      <c r="C16" s="64"/>
      <c r="D16" s="64" t="s">
        <v>188</v>
      </c>
      <c r="E16" s="64" t="s">
        <v>188</v>
      </c>
      <c r="F16" s="64" t="s">
        <v>188</v>
      </c>
      <c r="G16" s="61"/>
      <c r="K16">
        <v>11</v>
      </c>
      <c r="M16" s="20">
        <f>'SITTING PLAN'!B64</f>
        <v>12</v>
      </c>
      <c r="N16" s="21" t="str">
        <f>'SITTING PLAN'!$D$64</f>
        <v>G</v>
      </c>
      <c r="O16" s="21" t="str">
        <f>'SITTING PLAN'!$D$65</f>
        <v>D</v>
      </c>
      <c r="P16" s="21" t="str">
        <f>'SITTING PLAN'!$D$66</f>
        <v>G</v>
      </c>
      <c r="Q16" s="21" t="str">
        <f>'SITTING PLAN'!$D$67</f>
        <v>D</v>
      </c>
      <c r="R16" s="21" t="str">
        <f>'SITTING PLAN'!$D$68</f>
        <v xml:space="preserve"> </v>
      </c>
      <c r="S16" s="20">
        <f>'SITTING PLAN'!$E64</f>
        <v>2432571</v>
      </c>
      <c r="T16" s="20">
        <f>'SITTING PLAN'!$E65</f>
        <v>1763166</v>
      </c>
      <c r="U16" s="20">
        <f>'SITTING PLAN'!$E66</f>
        <v>2432577</v>
      </c>
      <c r="V16" s="20">
        <f>'SITTING PLAN'!$E67</f>
        <v>1763172</v>
      </c>
      <c r="W16" s="20" t="str">
        <f>'SITTING PLAN'!$E68</f>
        <v xml:space="preserve"> </v>
      </c>
      <c r="X16">
        <f>'SITTING PLAN'!I64</f>
        <v>6</v>
      </c>
      <c r="Y16">
        <f>'SITTING PLAN'!I65</f>
        <v>6</v>
      </c>
      <c r="Z16">
        <f>'SITTING PLAN'!I66</f>
        <v>9</v>
      </c>
      <c r="AA16">
        <f>'SITTING PLAN'!I67</f>
        <v>9</v>
      </c>
      <c r="AB16">
        <f>'SITTING PLAN'!I68</f>
        <v>0</v>
      </c>
      <c r="AC16" s="47"/>
    </row>
    <row r="17" spans="2:29" ht="33.75" hidden="1" customHeight="1">
      <c r="B17" s="47"/>
      <c r="C17" s="64"/>
      <c r="D17" s="64" t="s">
        <v>188</v>
      </c>
      <c r="E17" s="64" t="s">
        <v>188</v>
      </c>
      <c r="F17" s="64" t="s">
        <v>188</v>
      </c>
      <c r="G17" s="61"/>
      <c r="K17">
        <v>12</v>
      </c>
      <c r="M17" s="20">
        <f>'SITTING PLAN'!B69</f>
        <v>0</v>
      </c>
      <c r="N17" s="21" t="str">
        <f>'SITTING PLAN'!$D$69</f>
        <v xml:space="preserve"> </v>
      </c>
      <c r="O17" s="21" t="str">
        <f>'SITTING PLAN'!$D$70</f>
        <v xml:space="preserve"> </v>
      </c>
      <c r="P17" s="21" t="str">
        <f>'SITTING PLAN'!$D$71</f>
        <v xml:space="preserve"> </v>
      </c>
      <c r="Q17" s="21" t="str">
        <f>'SITTING PLAN'!$D$72</f>
        <v xml:space="preserve"> </v>
      </c>
      <c r="R17" s="21" t="str">
        <f>'SITTING PLAN'!$D$73</f>
        <v xml:space="preserve"> </v>
      </c>
      <c r="S17" s="20" t="str">
        <f>'SITTING PLAN'!$E69</f>
        <v xml:space="preserve"> </v>
      </c>
      <c r="T17" s="20" t="str">
        <f>'SITTING PLAN'!$E70</f>
        <v xml:space="preserve"> </v>
      </c>
      <c r="U17" s="20" t="str">
        <f>'SITTING PLAN'!$E71</f>
        <v xml:space="preserve"> </v>
      </c>
      <c r="V17" s="20" t="str">
        <f>'SITTING PLAN'!$E72</f>
        <v xml:space="preserve"> </v>
      </c>
      <c r="W17" s="20" t="str">
        <f>'SITTING PLAN'!$E73</f>
        <v xml:space="preserve"> </v>
      </c>
      <c r="X17">
        <f>'SITTING PLAN'!I69</f>
        <v>0</v>
      </c>
      <c r="Y17">
        <f>'SITTING PLAN'!I70</f>
        <v>0</v>
      </c>
      <c r="Z17">
        <f>'SITTING PLAN'!I71</f>
        <v>0</v>
      </c>
      <c r="AA17">
        <f>'SITTING PLAN'!I72</f>
        <v>0</v>
      </c>
      <c r="AB17">
        <f>'SITTING PLAN'!I73</f>
        <v>0</v>
      </c>
      <c r="AC17" s="47"/>
    </row>
    <row r="18" spans="2:29" ht="6" customHeight="1">
      <c r="B18" s="47"/>
      <c r="K18">
        <v>13</v>
      </c>
      <c r="M18" s="20">
        <f>'SITTING PLAN'!B74</f>
        <v>0</v>
      </c>
      <c r="N18" s="21" t="str">
        <f>'SITTING PLAN'!$D$74</f>
        <v xml:space="preserve"> </v>
      </c>
      <c r="O18" s="21" t="str">
        <f>'SITTING PLAN'!$D$75</f>
        <v xml:space="preserve"> </v>
      </c>
      <c r="P18" s="21" t="str">
        <f>'SITTING PLAN'!$D$76</f>
        <v xml:space="preserve"> </v>
      </c>
      <c r="Q18" s="21" t="str">
        <f>'SITTING PLAN'!$D$77</f>
        <v xml:space="preserve"> </v>
      </c>
      <c r="R18" s="21" t="str">
        <f>'SITTING PLAN'!$D$78</f>
        <v xml:space="preserve"> </v>
      </c>
      <c r="S18" s="20" t="str">
        <f>'SITTING PLAN'!$E74</f>
        <v xml:space="preserve"> </v>
      </c>
      <c r="T18" s="20" t="str">
        <f>'SITTING PLAN'!$E75</f>
        <v xml:space="preserve"> </v>
      </c>
      <c r="U18" s="20" t="str">
        <f>'SITTING PLAN'!$E76</f>
        <v xml:space="preserve"> </v>
      </c>
      <c r="V18" s="20" t="str">
        <f>'SITTING PLAN'!$E77</f>
        <v xml:space="preserve"> </v>
      </c>
      <c r="W18" s="20" t="str">
        <f>'SITTING PLAN'!$E78</f>
        <v xml:space="preserve"> </v>
      </c>
      <c r="X18">
        <f>'SITTING PLAN'!I74</f>
        <v>0</v>
      </c>
      <c r="Y18">
        <f>'SITTING PLAN'!I75</f>
        <v>0</v>
      </c>
      <c r="Z18">
        <f>'SITTING PLAN'!I76</f>
        <v>0</v>
      </c>
      <c r="AA18">
        <f>'SITTING PLAN'!I77</f>
        <v>0</v>
      </c>
      <c r="AB18">
        <f>'SITTING PLAN'!I78</f>
        <v>0</v>
      </c>
      <c r="AC18" s="47"/>
    </row>
    <row r="19" spans="2:29" ht="6" customHeight="1">
      <c r="B19" s="47"/>
      <c r="K19">
        <v>14</v>
      </c>
      <c r="M19" s="20">
        <f>'SITTING PLAN'!B79</f>
        <v>0</v>
      </c>
      <c r="N19" s="21" t="str">
        <f>'SITTING PLAN'!$D$79</f>
        <v xml:space="preserve"> </v>
      </c>
      <c r="O19" s="21" t="str">
        <f>'SITTING PLAN'!$D$80</f>
        <v xml:space="preserve"> </v>
      </c>
      <c r="P19" s="21" t="str">
        <f>'SITTING PLAN'!$D$81</f>
        <v xml:space="preserve"> </v>
      </c>
      <c r="Q19" s="21" t="str">
        <f>'SITTING PLAN'!$D$82</f>
        <v xml:space="preserve"> </v>
      </c>
      <c r="R19" s="21" t="str">
        <f>'SITTING PLAN'!$D$83</f>
        <v xml:space="preserve"> </v>
      </c>
      <c r="S19" s="20" t="str">
        <f>'SITTING PLAN'!$E79</f>
        <v xml:space="preserve"> </v>
      </c>
      <c r="T19" s="20" t="str">
        <f>'SITTING PLAN'!$E80</f>
        <v xml:space="preserve"> </v>
      </c>
      <c r="U19" s="20" t="str">
        <f>'SITTING PLAN'!$E81</f>
        <v xml:space="preserve"> </v>
      </c>
      <c r="V19" s="20" t="str">
        <f>'SITTING PLAN'!$E82</f>
        <v xml:space="preserve"> </v>
      </c>
      <c r="W19" s="20" t="str">
        <f>'SITTING PLAN'!$E83</f>
        <v xml:space="preserve"> </v>
      </c>
      <c r="X19">
        <f>'SITTING PLAN'!I79</f>
        <v>0</v>
      </c>
      <c r="Y19">
        <f>'SITTING PLAN'!I80</f>
        <v>0</v>
      </c>
      <c r="Z19">
        <f>'SITTING PLAN'!I81</f>
        <v>0</v>
      </c>
      <c r="AA19">
        <f>'SITTING PLAN'!I82</f>
        <v>0</v>
      </c>
      <c r="AB19">
        <f>'SITTING PLAN'!I83</f>
        <v>0</v>
      </c>
      <c r="AC19" s="47"/>
    </row>
    <row r="20" spans="2:29" ht="6" customHeight="1">
      <c r="B20" s="47"/>
      <c r="K20">
        <v>15</v>
      </c>
      <c r="M20" s="20">
        <v>15</v>
      </c>
      <c r="N20" s="21"/>
      <c r="O20" s="21"/>
      <c r="P20" s="21"/>
      <c r="Q20" s="21"/>
      <c r="R20" s="21"/>
      <c r="S20" s="20"/>
      <c r="T20" s="20"/>
      <c r="U20" s="20"/>
      <c r="V20" s="20"/>
      <c r="W20" s="20"/>
      <c r="AC20" s="47"/>
    </row>
    <row r="21" spans="2:29" ht="6" customHeight="1">
      <c r="B21" s="47"/>
      <c r="K21">
        <v>16</v>
      </c>
      <c r="M21" s="20"/>
      <c r="N21" s="21"/>
      <c r="O21" s="21"/>
      <c r="P21" s="21"/>
      <c r="Q21" s="21"/>
      <c r="R21" s="21"/>
      <c r="S21" s="20"/>
      <c r="T21" s="20"/>
      <c r="U21" s="20"/>
      <c r="V21" s="20"/>
      <c r="W21" s="20"/>
      <c r="AC21" s="47"/>
    </row>
    <row r="22" spans="2:29" ht="6" customHeight="1">
      <c r="B22" s="47"/>
      <c r="K22">
        <v>17</v>
      </c>
      <c r="AC22" s="47"/>
    </row>
    <row r="23" spans="2:29" ht="6" customHeight="1">
      <c r="B23" s="47"/>
      <c r="K23">
        <v>18</v>
      </c>
      <c r="AC23" s="47"/>
    </row>
    <row r="24" spans="2:29" ht="6" customHeight="1">
      <c r="B24" s="47"/>
      <c r="K24">
        <v>19</v>
      </c>
      <c r="AC24" s="47"/>
    </row>
    <row r="25" spans="2:29" ht="27.75" customHeight="1">
      <c r="B25" s="47"/>
      <c r="C25" s="24" t="s">
        <v>3</v>
      </c>
      <c r="D25" s="356" t="s">
        <v>2</v>
      </c>
      <c r="E25" s="356"/>
      <c r="F25" s="131" t="s">
        <v>70</v>
      </c>
      <c r="G25" s="131" t="s">
        <v>71</v>
      </c>
      <c r="K25">
        <v>20</v>
      </c>
      <c r="AC25" s="47"/>
    </row>
    <row r="26" spans="2:29" ht="15.75">
      <c r="B26" s="47"/>
      <c r="C26" s="157" t="str">
        <f>C6</f>
        <v>A</v>
      </c>
      <c r="D26" s="146">
        <v>2432571</v>
      </c>
      <c r="E26" s="147">
        <f>D26+G26-1</f>
        <v>2432585</v>
      </c>
      <c r="F26" s="146">
        <v>0</v>
      </c>
      <c r="G26" s="160">
        <v>15</v>
      </c>
      <c r="AC26" s="47"/>
    </row>
    <row r="27" spans="2:29" ht="15.75">
      <c r="B27" s="47"/>
      <c r="C27" s="157" t="str">
        <f>D6</f>
        <v>B</v>
      </c>
      <c r="D27" s="146">
        <v>1763166</v>
      </c>
      <c r="E27" s="147">
        <f t="shared" ref="E27" si="9">D27+G27-1</f>
        <v>1763180</v>
      </c>
      <c r="F27" s="146">
        <v>0</v>
      </c>
      <c r="G27" s="160">
        <v>15</v>
      </c>
      <c r="AC27" s="47"/>
    </row>
    <row r="28" spans="2:29" ht="15.75">
      <c r="B28" s="47"/>
      <c r="C28" s="157"/>
      <c r="D28" s="146"/>
      <c r="E28" s="147"/>
      <c r="F28" s="146"/>
      <c r="G28" s="160"/>
      <c r="AC28" s="47"/>
    </row>
    <row r="29" spans="2:29" ht="15.75">
      <c r="B29" s="47"/>
      <c r="C29" s="157"/>
      <c r="D29" s="146"/>
      <c r="E29" s="147"/>
      <c r="F29" s="146"/>
      <c r="G29" s="160"/>
      <c r="AC29" s="47"/>
    </row>
    <row r="30" spans="2:29" ht="21.75" customHeight="1">
      <c r="B30" s="47"/>
      <c r="C30" s="161"/>
      <c r="D30" s="146"/>
      <c r="E30" s="147"/>
      <c r="F30" s="146"/>
      <c r="G30" s="160"/>
      <c r="AC30" s="47"/>
    </row>
    <row r="31" spans="2:29" ht="31.5">
      <c r="B31" s="47"/>
      <c r="C31" s="162"/>
      <c r="D31" s="162"/>
      <c r="E31" s="359" t="s">
        <v>183</v>
      </c>
      <c r="F31" s="360"/>
      <c r="G31" s="163">
        <v>30</v>
      </c>
      <c r="AC31" s="47"/>
    </row>
    <row r="32" spans="2:29">
      <c r="B32" s="47"/>
      <c r="C32" s="47"/>
      <c r="D32" s="47"/>
      <c r="E32" s="47"/>
      <c r="F32" s="47"/>
      <c r="G32" s="47"/>
      <c r="H32" s="47"/>
      <c r="I32" s="47"/>
      <c r="J32" s="47"/>
      <c r="K32" s="47"/>
      <c r="L32" s="47"/>
      <c r="M32" s="47"/>
      <c r="N32" s="47"/>
      <c r="O32" s="47"/>
      <c r="P32" s="47"/>
      <c r="Q32" s="47"/>
      <c r="R32" s="47"/>
      <c r="S32" s="47"/>
      <c r="T32" s="47"/>
      <c r="U32" s="47"/>
      <c r="V32" s="47"/>
      <c r="W32" s="47"/>
      <c r="X32" s="47"/>
      <c r="Y32" s="47"/>
      <c r="Z32" s="47"/>
      <c r="AA32" s="47"/>
      <c r="AB32" s="47"/>
      <c r="AC32" s="47"/>
    </row>
  </sheetData>
  <mergeCells count="5">
    <mergeCell ref="C2:E2"/>
    <mergeCell ref="C3:G3"/>
    <mergeCell ref="C4:D4"/>
    <mergeCell ref="D25:E25"/>
    <mergeCell ref="E31:F31"/>
  </mergeCells>
  <conditionalFormatting sqref="C7:G18">
    <cfRule type="expression" priority="3">
      <formula>$C$7&lt;&gt;" "</formula>
    </cfRule>
  </conditionalFormatting>
  <conditionalFormatting sqref="C7:G17">
    <cfRule type="expression" dxfId="1" priority="2">
      <formula>$C$7:$G$17&lt;&gt;" "</formula>
    </cfRule>
  </conditionalFormatting>
  <conditionalFormatting sqref="C7:G17">
    <cfRule type="expression" dxfId="0" priority="1">
      <formula>"B7=&lt;&gt;,"" """</formula>
    </cfRule>
  </conditionalFormatting>
  <dataValidations count="1">
    <dataValidation type="list" allowBlank="1" showInputMessage="1" showErrorMessage="1" sqref="E4">
      <formula1>$K$2:$K$25</formula1>
    </dataValidation>
  </dataValidations>
  <pageMargins left="0.25" right="0.25" top="0.75" bottom="0.75" header="0.3" footer="0.3"/>
  <pageSetup orientation="portrait" verticalDpi="0" r:id="rId1"/>
</worksheet>
</file>

<file path=xl/worksheets/sheet8.xml><?xml version="1.0" encoding="utf-8"?>
<worksheet xmlns="http://schemas.openxmlformats.org/spreadsheetml/2006/main" xmlns:r="http://schemas.openxmlformats.org/officeDocument/2006/relationships">
  <dimension ref="A1:D36"/>
  <sheetViews>
    <sheetView showGridLines="0" workbookViewId="0">
      <selection activeCell="B3" sqref="B3"/>
    </sheetView>
  </sheetViews>
  <sheetFormatPr defaultRowHeight="15"/>
  <cols>
    <col min="1" max="4" width="23.42578125" customWidth="1"/>
  </cols>
  <sheetData>
    <row r="1" spans="1:4" ht="78" customHeight="1">
      <c r="A1" s="166">
        <v>1762200</v>
      </c>
      <c r="B1" s="166">
        <f>A9+1</f>
        <v>1762209</v>
      </c>
      <c r="C1" s="166">
        <f>B9+1</f>
        <v>1762218</v>
      </c>
      <c r="D1" s="166">
        <f>C9+1</f>
        <v>1762227</v>
      </c>
    </row>
    <row r="2" spans="1:4" ht="78" customHeight="1">
      <c r="A2" s="166">
        <f>A1+1</f>
        <v>1762201</v>
      </c>
      <c r="B2" s="166">
        <f t="shared" ref="B2" si="0">B1+1</f>
        <v>1762210</v>
      </c>
      <c r="C2" s="166">
        <f t="shared" ref="C2:D9" si="1">C1+1</f>
        <v>1762219</v>
      </c>
      <c r="D2" s="166">
        <f t="shared" si="1"/>
        <v>1762228</v>
      </c>
    </row>
    <row r="3" spans="1:4" ht="78" customHeight="1">
      <c r="A3" s="166">
        <f t="shared" ref="A3:A9" si="2">A2+1</f>
        <v>1762202</v>
      </c>
      <c r="B3" s="166">
        <f t="shared" ref="B3:B9" si="3">B2+1</f>
        <v>1762211</v>
      </c>
      <c r="C3" s="166">
        <f t="shared" si="1"/>
        <v>1762220</v>
      </c>
      <c r="D3" s="166">
        <f t="shared" si="1"/>
        <v>1762229</v>
      </c>
    </row>
    <row r="4" spans="1:4" ht="78" customHeight="1">
      <c r="A4" s="166">
        <f t="shared" si="2"/>
        <v>1762203</v>
      </c>
      <c r="B4" s="166">
        <f t="shared" si="3"/>
        <v>1762212</v>
      </c>
      <c r="C4" s="166">
        <f t="shared" si="1"/>
        <v>1762221</v>
      </c>
      <c r="D4" s="166">
        <f t="shared" si="1"/>
        <v>1762230</v>
      </c>
    </row>
    <row r="5" spans="1:4" ht="78" customHeight="1">
      <c r="A5" s="166">
        <f t="shared" si="2"/>
        <v>1762204</v>
      </c>
      <c r="B5" s="166">
        <f t="shared" si="3"/>
        <v>1762213</v>
      </c>
      <c r="C5" s="166">
        <f t="shared" si="1"/>
        <v>1762222</v>
      </c>
      <c r="D5" s="166">
        <f t="shared" si="1"/>
        <v>1762231</v>
      </c>
    </row>
    <row r="6" spans="1:4" ht="78" customHeight="1">
      <c r="A6" s="166">
        <f t="shared" si="2"/>
        <v>1762205</v>
      </c>
      <c r="B6" s="166">
        <f t="shared" si="3"/>
        <v>1762214</v>
      </c>
      <c r="C6" s="166">
        <f t="shared" si="1"/>
        <v>1762223</v>
      </c>
      <c r="D6" s="166">
        <f t="shared" si="1"/>
        <v>1762232</v>
      </c>
    </row>
    <row r="7" spans="1:4" ht="78" customHeight="1">
      <c r="A7" s="166">
        <f t="shared" si="2"/>
        <v>1762206</v>
      </c>
      <c r="B7" s="166">
        <f t="shared" si="3"/>
        <v>1762215</v>
      </c>
      <c r="C7" s="166">
        <f t="shared" si="1"/>
        <v>1762224</v>
      </c>
      <c r="D7" s="166">
        <f t="shared" si="1"/>
        <v>1762233</v>
      </c>
    </row>
    <row r="8" spans="1:4" ht="78" customHeight="1">
      <c r="A8" s="166">
        <f t="shared" si="2"/>
        <v>1762207</v>
      </c>
      <c r="B8" s="166">
        <f t="shared" si="3"/>
        <v>1762216</v>
      </c>
      <c r="C8" s="166">
        <f t="shared" si="1"/>
        <v>1762225</v>
      </c>
      <c r="D8" s="166">
        <f t="shared" si="1"/>
        <v>1762234</v>
      </c>
    </row>
    <row r="9" spans="1:4" ht="78" customHeight="1">
      <c r="A9" s="166">
        <f t="shared" si="2"/>
        <v>1762208</v>
      </c>
      <c r="B9" s="166">
        <f t="shared" si="3"/>
        <v>1762217</v>
      </c>
      <c r="C9" s="166">
        <f t="shared" si="1"/>
        <v>1762226</v>
      </c>
      <c r="D9" s="166">
        <f t="shared" si="1"/>
        <v>1762235</v>
      </c>
    </row>
    <row r="10" spans="1:4" ht="78" customHeight="1"/>
    <row r="11" spans="1:4" ht="78" customHeight="1"/>
    <row r="12" spans="1:4" ht="78" customHeight="1"/>
    <row r="13" spans="1:4" ht="78" customHeight="1"/>
    <row r="14" spans="1:4" ht="78" customHeight="1"/>
    <row r="15" spans="1:4" ht="78" customHeight="1"/>
    <row r="16" spans="1:4" ht="78" customHeight="1"/>
    <row r="17" ht="78" customHeight="1"/>
    <row r="18" ht="78" customHeight="1"/>
    <row r="19" ht="78" customHeight="1"/>
    <row r="20" ht="78" customHeight="1"/>
    <row r="21" ht="78" customHeight="1"/>
    <row r="22" ht="78" customHeight="1"/>
    <row r="23" ht="78" customHeight="1"/>
    <row r="24" ht="78" customHeight="1"/>
    <row r="25" ht="78" customHeight="1"/>
    <row r="26" ht="78" customHeight="1"/>
    <row r="27" ht="78" customHeight="1"/>
    <row r="28" ht="78" customHeight="1"/>
    <row r="29" ht="78" customHeight="1"/>
    <row r="30" ht="78" customHeight="1"/>
    <row r="31" ht="78" customHeight="1"/>
    <row r="32" ht="78" customHeight="1"/>
    <row r="33" ht="78" customHeight="1"/>
    <row r="34" ht="78" customHeight="1"/>
    <row r="35" ht="78" customHeight="1"/>
    <row r="36" ht="78" customHeight="1"/>
  </sheetData>
  <sheetProtection password="CE27" sheet="1" objects="1" scenarios="1"/>
  <protectedRanges>
    <protectedRange sqref="A1" name="Range1"/>
  </protectedRanges>
  <printOptions horizontalCentered="1"/>
  <pageMargins left="0.23622047244094491" right="0.23622047244094491" top="0.74803149606299213" bottom="0.74803149606299213" header="0.31496062992125984" footer="0.31496062992125984"/>
  <pageSetup paperSize="9" orientation="portrait" verticalDpi="0" r:id="rId1"/>
</worksheet>
</file>

<file path=xl/worksheets/sheet9.xml><?xml version="1.0" encoding="utf-8"?>
<worksheet xmlns="http://schemas.openxmlformats.org/spreadsheetml/2006/main" xmlns:r="http://schemas.openxmlformats.org/officeDocument/2006/relationships">
  <dimension ref="A1:A5"/>
  <sheetViews>
    <sheetView topLeftCell="A3" workbookViewId="0">
      <selection activeCell="A7" sqref="A7"/>
    </sheetView>
  </sheetViews>
  <sheetFormatPr defaultRowHeight="15"/>
  <cols>
    <col min="1" max="1" width="127.42578125" customWidth="1"/>
  </cols>
  <sheetData>
    <row r="1" spans="1:1" s="168" customFormat="1" ht="207" customHeight="1" thickBot="1">
      <c r="A1" s="170" t="s">
        <v>189</v>
      </c>
    </row>
    <row r="2" spans="1:1" s="169" customFormat="1" ht="207" customHeight="1" thickBot="1">
      <c r="A2" s="170" t="s">
        <v>190</v>
      </c>
    </row>
    <row r="3" spans="1:1" s="169" customFormat="1" ht="270.75" customHeight="1" thickBot="1">
      <c r="A3" s="171" t="s">
        <v>191</v>
      </c>
    </row>
    <row r="4" spans="1:1">
      <c r="A4" s="167"/>
    </row>
    <row r="5" spans="1:1">
      <c r="A5" s="167"/>
    </row>
  </sheetData>
  <pageMargins left="0.25" right="0.25"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Worksheets</vt:lpstr>
      </vt:variant>
      <vt:variant>
        <vt:i4>16</vt:i4>
      </vt:variant>
      <vt:variant>
        <vt:lpstr>Named Ranges</vt:lpstr>
      </vt:variant>
      <vt:variant>
        <vt:i4>11</vt:i4>
      </vt:variant>
    </vt:vector>
  </HeadingPairs>
  <TitlesOfParts>
    <vt:vector size="27" baseType="lpstr">
      <vt:lpstr>INFO</vt:lpstr>
      <vt:lpstr>MASTER</vt:lpstr>
      <vt:lpstr>SITTING PLAN</vt:lpstr>
      <vt:lpstr>SITTING ROOM</vt:lpstr>
      <vt:lpstr>AC ROLL FOR BANK</vt:lpstr>
      <vt:lpstr>MANUAL SITTING PLAN</vt:lpstr>
      <vt:lpstr>MANUAL SITTING ROOM</vt:lpstr>
      <vt:lpstr>ROLL NO SLIP</vt:lpstr>
      <vt:lpstr>ROOM TEMP</vt:lpstr>
      <vt:lpstr>ALMARI</vt:lpstr>
      <vt:lpstr>EXAM ROOM DOC1</vt:lpstr>
      <vt:lpstr>EXAM ROOM DOC2</vt:lpstr>
      <vt:lpstr>EXAM ROOM DOC3</vt:lpstr>
      <vt:lpstr>EXAM ROOM DOC4</vt:lpstr>
      <vt:lpstr>EXAM ROOM DOC5</vt:lpstr>
      <vt:lpstr>Sheet1</vt:lpstr>
      <vt:lpstr>'AC ROLL FOR BANK'!Print_Area</vt:lpstr>
      <vt:lpstr>ALMARI!Print_Area</vt:lpstr>
      <vt:lpstr>'EXAM ROOM DOC1'!Print_Area</vt:lpstr>
      <vt:lpstr>'EXAM ROOM DOC2'!Print_Area</vt:lpstr>
      <vt:lpstr>'EXAM ROOM DOC3'!Print_Area</vt:lpstr>
      <vt:lpstr>'EXAM ROOM DOC4'!Print_Area</vt:lpstr>
      <vt:lpstr>'SITTING PLAN'!Print_Area</vt:lpstr>
      <vt:lpstr>'SITTING ROOM'!Print_Area</vt:lpstr>
      <vt:lpstr>'SITTING PLAN'!Print_Titles</vt:lpstr>
      <vt:lpstr>TIME</vt:lpstr>
      <vt:lpstr>TIME1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Vijay</dc:creator>
  <cp:lastModifiedBy>Vijay</cp:lastModifiedBy>
  <cp:lastPrinted>2022-03-31T08:45:58Z</cp:lastPrinted>
  <dcterms:created xsi:type="dcterms:W3CDTF">2021-03-17T15:32:28Z</dcterms:created>
  <dcterms:modified xsi:type="dcterms:W3CDTF">2022-03-31T09:02:53Z</dcterms:modified>
</cp:coreProperties>
</file>